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comments11.xml" ContentType="application/vnd.openxmlformats-officedocument.spreadsheetml.comments+xml"/>
  <Override PartName="/xl/comments16.xml" ContentType="application/vnd.openxmlformats-officedocument.spreadsheetml.comments+xml"/>
  <Override PartName="/xl/_rels/workbook.xml.rels" ContentType="application/vnd.openxmlformats-package.relationships+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_rels/sheet16.xml.rels" ContentType="application/vnd.openxmlformats-package.relationships+xml"/>
  <Override PartName="/xl/worksheets/_rels/sheet13.xml.rels" ContentType="application/vnd.openxmlformats-package.relationships+xml"/>
  <Override PartName="/xl/worksheets/_rels/sheet6.xml.rels" ContentType="application/vnd.openxmlformats-package.relationships+xml"/>
  <Override PartName="/xl/worksheets/_rels/sheet14.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xml.rels" ContentType="application/vnd.openxmlformats-package.relationships+xml"/>
  <Override PartName="/xl/worksheets/_rels/sheet7.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comments13.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wmf" ContentType="image/x-wmf"/>
  <Override PartName="/xl/media/image7.wmf" ContentType="image/x-wmf"/>
  <Override PartName="/xl/comments12.xml" ContentType="application/vnd.openxmlformats-officedocument.spreadsheetml.comments+xml"/>
  <Override PartName="/xl/drawings/_rels/drawing1.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vmlDrawing5.vml" ContentType="application/vnd.openxmlformats-officedocument.vmlDrawing"/>
  <Override PartName="/xl/drawings/drawing4.xml" ContentType="application/vnd.openxmlformats-officedocument.drawing+xml"/>
  <Override PartName="/xl/drawings/vmlDrawing4.vml" ContentType="application/vnd.openxmlformats-officedocument.vmlDrawing"/>
  <Override PartName="/xl/drawings/drawing3.xml" ContentType="application/vnd.openxmlformats-officedocument.drawing+xml"/>
  <Override PartName="/xl/drawings/drawing10.xml" ContentType="application/vnd.openxmlformats-officedocument.drawing+xml"/>
  <Override PartName="/xl/drawings/drawing9.xml" ContentType="application/vnd.openxmlformats-officedocument.drawing+xml"/>
  <Override PartName="/xl/drawings/vmlDrawing1.vml" ContentType="application/vnd.openxmlformats-officedocument.vmlDrawing"/>
  <Override PartName="/xl/drawings/drawing6.xml" ContentType="application/vnd.openxmlformats-officedocument.drawing+xml"/>
  <Override PartName="/xl/drawings/vmlDrawing7.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drawing7.xml" ContentType="application/vnd.openxmlformats-officedocument.drawing+xml"/>
  <Override PartName="/xl/drawings/vmlDrawing8.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8.xml" ContentType="application/vnd.openxmlformats-officedocument.drawing+xml"/>
  <Override PartName="/xl/drawings/drawing5.xml" ContentType="application/vnd.openxmlformats-officedocument.drawing+xml"/>
  <Override PartName="/xl/drawings/vmlDrawing6.vml" ContentType="application/vnd.openxmlformats-officedocument.vmlDrawing"/>
  <Override PartName="/xl/comments7.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4.xml.rels" ContentType="application/vnd.openxmlformats-package.relationships+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Override PartName="/customXml/item4.xml" ContentType="application/xml"/>
  <Override PartName="/customXml/itemProps4.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Relationship Id="rId8" Type="http://schemas.openxmlformats.org/officeDocument/2006/relationships/customXml" Target="../customXml/item4.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0. Instruktion" sheetId="1" state="visible" r:id="rId2"/>
    <sheet name="1. Artikeldata Grund" sheetId="2" state="visible" r:id="rId3"/>
    <sheet name="2. Artikeldata Utökad" sheetId="3" state="visible" r:id="rId4"/>
    <sheet name="3. Förpackningsdata" sheetId="4" state="visible" r:id="rId5"/>
    <sheet name="4. Inköpsdata" sheetId="5" state="visible" r:id="rId6"/>
    <sheet name="5. E-Handel" sheetId="6" state="visible" r:id="rId7"/>
    <sheet name="APH KIC KIA PC" sheetId="7" state="hidden" r:id="rId8"/>
    <sheet name="Artikelgrupper" sheetId="8" state="hidden" r:id="rId9"/>
    <sheet name="Till Nyhetslistan" sheetId="9" state="hidden" r:id="rId10"/>
    <sheet name="APH MD Artikeldata" sheetId="10" state="hidden" r:id="rId11"/>
    <sheet name="APH MD Förpackningsdata" sheetId="11" state="hidden" r:id="rId12"/>
    <sheet name="APH MD Leverantörspriser" sheetId="12" state="hidden" r:id="rId13"/>
    <sheet name="APH MD APH Specifika" sheetId="13" state="hidden" r:id="rId14"/>
    <sheet name="APH MD Kundpriser" sheetId="14" state="hidden" r:id="rId15"/>
    <sheet name="Till dok Inlästa PSID" sheetId="15" state="hidden" r:id="rId16"/>
    <sheet name="Versionshistorik" sheetId="16" state="hidden" r:id="rId17"/>
    <sheet name="Tabeller" sheetId="17" state="hidden" r:id="rId18"/>
  </sheets>
  <definedNames>
    <definedName function="false" hidden="false" localSheetId="0" name="_xlnm.Print_Area" vbProcedure="false">'0. Instruktion'!$B$2:$D$34</definedName>
    <definedName function="false" hidden="false" localSheetId="1" name="_xlnm.Print_Area" vbProcedure="false">'1. Artikeldata Grund'!$A$1:$N$44</definedName>
    <definedName function="false" hidden="false" localSheetId="2" name="_xlnm.Print_Area" vbProcedure="false">'2. Artikeldata Utökad'!$A$1:$W$44</definedName>
    <definedName function="false" hidden="false" localSheetId="3" name="_xlnm.Print_Area" vbProcedure="false">'3. Förpackningsdata'!$A$1:$Y$44</definedName>
    <definedName function="false" hidden="false" localSheetId="4" name="_xlnm.Print_Area" vbProcedure="false">'4. Inköpsdata'!$A$1:$O$44</definedName>
    <definedName function="false" hidden="false" localSheetId="5" name="_xlnm.Print_Area" vbProcedure="false">'5. E-Handel'!$A$1:$BG$45</definedName>
    <definedName function="false" hidden="true" localSheetId="5" name="_xlnm._FilterDatabase" vbProcedure="false">'5. E-Handel'!$A$5:$AO$5</definedName>
    <definedName function="false" hidden="false" localSheetId="6" name="_xlnm.Print_Area" vbProcedure="false">'APH KIC KIA PC'!$A$1:$AP$44</definedName>
    <definedName function="false" hidden="false" localSheetId="12" name="_xlnm.Print_Area" vbProcedure="false">'APH MD APH Specifika'!$A$1:$CE$44</definedName>
    <definedName function="false" hidden="true" localSheetId="12" name="_xlnm._FilterDatabase" vbProcedure="false">'APH MD APH Specifika'!$A$4:$CE$4</definedName>
    <definedName function="false" hidden="false" localSheetId="9" name="_xlnm.Print_Area" vbProcedure="false">'APH MD Artikeldata'!$A$1:$BM$44</definedName>
    <definedName function="false" hidden="true" localSheetId="9" name="_xlnm._FilterDatabase" vbProcedure="false">'APH MD Artikeldata'!$A$4:$BM$4</definedName>
    <definedName function="false" hidden="false" localSheetId="10" name="_xlnm.Print_Area" vbProcedure="false">'APH MD Förpackningsdata'!$A$1:$BL$44</definedName>
    <definedName function="false" hidden="true" localSheetId="10" name="_xlnm._FilterDatabase" vbProcedure="false">'APH MD Förpackningsdata'!$A$4:$BL$4</definedName>
    <definedName function="false" hidden="false" localSheetId="13" name="_xlnm.Print_Area" vbProcedure="false">'APH MD Kundpriser'!$A$1:$Z$44</definedName>
    <definedName function="false" hidden="true" localSheetId="13" name="_xlnm._FilterDatabase" vbProcedure="false">'APH MD Kundpriser'!$A$4:$AL$4</definedName>
    <definedName function="false" hidden="false" localSheetId="11" name="_xlnm.Print_Area" vbProcedure="false">'APH MD Leverantörspriser'!$A$1:$AV$44</definedName>
    <definedName function="false" hidden="true" localSheetId="11" name="_xlnm._FilterDatabase" vbProcedure="false">'APH MD Leverantörspriser'!$A$4:$AV$4</definedName>
    <definedName function="false" hidden="true" localSheetId="7" name="_xlnm._FilterDatabase" vbProcedure="false">Artikelgrupper!$A$1:$H$606</definedName>
    <definedName function="false" hidden="false" name="Temp_tabell_Fråga_Detaljerad_Försäljning_Rapport" vbProcedure="false">#REF!</definedName>
    <definedName function="false" hidden="false" localSheetId="5" name="Temp_tabell_Fråga_Detaljerad_Försäljning_Rapport" vbProcedure="false">#REF!</definedName>
    <definedName function="false" hidden="false" localSheetId="7" name="Temp_tabell_Fråga_Detaljerad_Försäljning_Rapport" vbProcedure="false">#REF!</definedName>
  </definedNames>
  <calcPr iterateCount="100" refMode="A1" iterate="false" iterateDelta="0.0001"/>
  <extLst>
    <ext xmlns:loext="http://schemas.libreoffice.org/" uri="{7626C862-2A13-11E5-B345-FEFF819CDC9F}">
      <loext:extCalcPr stringRefSyntax="ExcelA1"/>
    </ext>
  </extLst>
</workbook>
</file>

<file path=xl/comments4.xml><?xml version="1.0" encoding="utf-8"?>
<comments xmlns="http://schemas.openxmlformats.org/spreadsheetml/2006/main" xmlns:xdr="http://schemas.openxmlformats.org/drawingml/2006/spreadsheetDrawing">
  <authors>
    <author> </author>
  </authors>
  <commentList>
    <comment ref="K3" authorId="0">
      <text>
        <r>
          <rPr>
            <sz val="10"/>
            <rFont val="Arial"/>
            <family val="2"/>
          </rPr>
          <t xml:space="preserve">Definition:
</t>
        </r>
        <r>
          <rPr>
            <sz val="9"/>
            <color rgb="FF000000"/>
            <rFont val="Tahoma"/>
            <family val="2"/>
            <charset val="1"/>
          </rPr>
          <t xml:space="preserve">BX = DFP (Minsta beställningsbara enhet efter ST) / (minimum orderable packaging)
LV = Lav / Layer
PX = Pall / Pallet
</t>
        </r>
      </text>
    </comment>
    <comment ref="M4" authorId="0">
      <text>
        <r>
          <rPr>
            <sz val="10"/>
            <rFont val="Arial"/>
            <family val="2"/>
          </rPr>
          <t xml:space="preserve">OBS!
</t>
        </r>
        <r>
          <rPr>
            <sz val="9"/>
            <color rgb="FF000000"/>
            <rFont val="Tahoma"/>
            <family val="2"/>
            <charset val="1"/>
          </rPr>
          <t xml:space="preserve">EAN på respektive nivå ska vara unikt.
EAN on each level must be unique.</t>
        </r>
      </text>
    </comment>
    <comment ref="O3" authorId="0">
      <text>
        <r>
          <rPr>
            <sz val="10"/>
            <rFont val="Arial"/>
            <family val="2"/>
          </rPr>
          <t xml:space="preserve">Definition:
</t>
        </r>
        <r>
          <rPr>
            <sz val="9"/>
            <color rgb="FF000000"/>
            <rFont val="Tahoma"/>
            <family val="2"/>
            <charset val="1"/>
          </rPr>
          <t xml:space="preserve">B1 = Om en ytterligare större DFP finns / If another bigger DFP exists
LV = Lav / Layer
PX = Pall / Pallet
</t>
        </r>
      </text>
    </comment>
    <comment ref="Q4" authorId="0">
      <text>
        <r>
          <rPr>
            <sz val="10"/>
            <rFont val="Arial"/>
            <family val="2"/>
          </rPr>
          <t xml:space="preserve">OBS!
</t>
        </r>
        <r>
          <rPr>
            <sz val="9"/>
            <color rgb="FF000000"/>
            <rFont val="Tahoma"/>
            <family val="2"/>
            <charset val="1"/>
          </rPr>
          <t xml:space="preserve">
EAN på respektive nivå ska vara unikt.
EAN on each level must be unique.</t>
        </r>
      </text>
    </comment>
    <comment ref="S3" authorId="0">
      <text>
        <r>
          <rPr>
            <sz val="10"/>
            <rFont val="Arial"/>
            <family val="2"/>
          </rPr>
          <t xml:space="preserve">Definition:
</t>
        </r>
        <r>
          <rPr>
            <sz val="9"/>
            <color rgb="FF000000"/>
            <rFont val="Tahoma"/>
            <family val="2"/>
            <charset val="1"/>
          </rPr>
          <t xml:space="preserve">
LV = Lav / Layer
PX = Pall / Pallet</t>
        </r>
      </text>
    </comment>
    <comment ref="U4" authorId="0">
      <text>
        <r>
          <rPr>
            <sz val="10"/>
            <rFont val="Arial"/>
            <family val="2"/>
          </rPr>
          <t xml:space="preserve">OBS!
</t>
        </r>
        <r>
          <rPr>
            <sz val="9"/>
            <color rgb="FF000000"/>
            <rFont val="Tahoma"/>
            <family val="2"/>
            <charset val="1"/>
          </rPr>
          <t xml:space="preserve">
EAN på respektive nivå ska vara unikt.
EAN on each level must be unique.</t>
        </r>
      </text>
    </comment>
    <comment ref="W3" authorId="0">
      <text>
        <r>
          <rPr>
            <sz val="10"/>
            <rFont val="Arial"/>
            <family val="2"/>
          </rPr>
          <t xml:space="preserve">Definition:
</t>
        </r>
        <r>
          <rPr>
            <sz val="9"/>
            <color rgb="FF000000"/>
            <rFont val="Tahoma"/>
            <family val="2"/>
            <charset val="1"/>
          </rPr>
          <t xml:space="preserve">Px = Pall / Pallet
</t>
        </r>
      </text>
    </comment>
    <comment ref="Y4" authorId="0">
      <text>
        <r>
          <rPr>
            <sz val="10"/>
            <rFont val="Arial"/>
            <family val="2"/>
          </rPr>
          <t xml:space="preserve">OBS!
</t>
        </r>
        <r>
          <rPr>
            <sz val="9"/>
            <color rgb="FF000000"/>
            <rFont val="Tahoma"/>
            <family val="2"/>
            <charset val="1"/>
          </rPr>
          <t xml:space="preserve">EAN på respektive nivå ska vara unikt.
EAN on each level must be unique.</t>
        </r>
      </text>
    </comment>
  </commentList>
</comments>
</file>

<file path=xl/comments6.xml><?xml version="1.0" encoding="utf-8"?>
<comments xmlns="http://schemas.openxmlformats.org/spreadsheetml/2006/main" xmlns:xdr="http://schemas.openxmlformats.org/drawingml/2006/spreadsheetDrawing">
  <authors>
    <author> </author>
  </authors>
  <commentList>
    <comment ref="V1" authorId="0">
      <text>
        <r>
          <rPr>
            <sz val="10"/>
            <rFont val="Arial"/>
            <family val="2"/>
          </rPr>
          <t xml:space="preserve">Ange sökord inom gränserna vad som är tillåtet att hävda för produkttypen. Medicinska påståenden kan exempelvis inte tas med för kosmetiska produkter.</t>
        </r>
      </text>
    </comment>
    <comment ref="W1" authorId="0">
      <text>
        <r>
          <rPr>
            <sz val="10"/>
            <rFont val="Arial"/>
            <family val="2"/>
          </rPr>
          <t xml:space="preserve">Föreslå en eller flera lämpliga kategorier utifrån användningsområde och tillåten marknadsföring för produkten.</t>
        </r>
      </text>
    </comment>
    <comment ref="Z1" authorId="0">
      <text>
        <r>
          <rPr>
            <sz val="10"/>
            <rFont val="Arial"/>
            <family val="2"/>
          </rPr>
          <t xml:space="preserve">Om du vill göra ett påstående om produktens effekt krävs vetenskapliga belägg. För kosttillskott gäller att hälsopåståenden ska vara godkända. Tänk på syftningen om en effekt är kopplad till ett visst innehållsämne så att det blir tydligt.</t>
        </r>
      </text>
    </comment>
    <comment ref="AC1" authorId="0">
      <text>
        <r>
          <rPr>
            <sz val="10"/>
            <rFont val="Arial"/>
            <family val="2"/>
          </rPr>
          <t xml:space="preserve">Vänligen observera regler för marknadsföring av produkttypen. Beroende på hur produkten är klassificerad, t.e.x. kosmetisk, medicinteknisk eller livsmedel, ska beskrivningen av syftet och användningen anpassas till respektive regelverk. Medicinska påståenden är endast ok för läkemedel och medicintekniska produkter. Texten får gärna komplettera information i/på förpackningen men den måste faktamässigt överensstämma. Vilka belagda effekter som finns är mer intressant än vilken forskning som är gjord. Om produktegenskaper lyfts med begrepp som t.ex. upptag och koncentration, förklara gärna så att allmänheten förstår. Särskilj vad ett ämne i kroppen gör i allmänhet och vad just den aktuella produkten har bevisats ha för verkan.</t>
        </r>
      </text>
    </comment>
    <comment ref="AD1" authorId="0">
      <text>
        <r>
          <rPr>
            <sz val="10"/>
            <rFont val="Arial"/>
            <family val="2"/>
          </rPr>
          <t xml:space="preserve">Om det finns någon grupp av användare som avråds från produkten eller ska använda den på ett anpassat sätt, upplys gärna om det här.</t>
        </r>
      </text>
    </comment>
    <comment ref="AG1" authorId="0">
      <text>
        <r>
          <rPr>
            <sz val="10"/>
            <rFont val="Arial"/>
            <family val="2"/>
          </rPr>
          <t xml:space="preserve">En vänlig påminnelse: Inga hänvisningar till medicinska problem för kosmetik.</t>
        </r>
      </text>
    </comment>
  </commentList>
</comments>
</file>

<file path=xl/comments7.xml><?xml version="1.0" encoding="utf-8"?>
<comments xmlns="http://schemas.openxmlformats.org/spreadsheetml/2006/main" xmlns:xdr="http://schemas.openxmlformats.org/drawingml/2006/spreadsheetDrawing">
  <authors>
    <author> </author>
  </authors>
  <commentList>
    <comment ref="J4" authorId="0">
      <text>
        <r>
          <rPr>
            <sz val="10"/>
            <rFont val="Arial"/>
            <family val="2"/>
          </rPr>
          <t xml:space="preserve">Kom ihåg att be Masterdata avlista det psid som ersätts.
</t>
        </r>
      </text>
    </comment>
    <comment ref="R4" authorId="0">
      <text>
        <r>
          <rPr>
            <sz val="10"/>
            <rFont val="Arial"/>
            <family val="2"/>
          </rPr>
          <t xml:space="preserve">Behöver vara EXAKT så som det är i AOM.</t>
        </r>
      </text>
    </comment>
    <comment ref="T4" authorId="0">
      <text>
        <r>
          <rPr>
            <sz val="10"/>
            <rFont val="Arial"/>
            <family val="2"/>
          </rPr>
          <t xml:space="preserve">MD: Behöver vara EXAKT så som det är i AOM och PIM. Lägg även in i PIM om mellanrum, specialtecken eller versal ej i början av ordet.
</t>
        </r>
      </text>
    </comment>
    <comment ref="X4" authorId="0">
      <text>
        <r>
          <rPr>
            <sz val="10"/>
            <rFont val="Arial"/>
            <family val="2"/>
          </rPr>
          <t xml:space="preserve">Fylls i för WEBBUNIKA artiklar.
</t>
        </r>
      </text>
    </comment>
    <comment ref="Y4" authorId="0">
      <text>
        <r>
          <rPr>
            <sz val="10"/>
            <rFont val="Arial"/>
            <family val="2"/>
          </rPr>
          <t xml:space="preserve">MD: Klistra in från AOM, byt ut punkt mot komma.Obs, endast AHL-artiklar kan läggas med annan valuta än SEK.
</t>
        </r>
      </text>
    </comment>
    <comment ref="AC4" authorId="0">
      <text>
        <r>
          <rPr>
            <sz val="10"/>
            <rFont val="Arial"/>
            <family val="2"/>
          </rPr>
          <t xml:space="preserve">Prisregler:
Butik
Pris - Avrundning
&gt;150 kr : 5 kr &amp; 9 kr
100-149 kr : 3,4,7,9 kr
50-99 kr : 1,2,3,4,5,6,7,8,9 kr
1-49 kr : 90 öre på alla heltal. Ex 13,90 kr
Online
Alla priser avrundas till heltal</t>
        </r>
      </text>
    </comment>
    <comment ref="AK4" authorId="0">
      <text>
        <r>
          <rPr>
            <sz val="10"/>
            <rFont val="Arial"/>
            <family val="2"/>
          </rPr>
          <t xml:space="preserve">Fyll i OM lägre pris än AUP/REK ska gälla ONLINE, annars lämna tomt.</t>
        </r>
      </text>
    </comment>
  </commentList>
</comments>
</file>

<file path=xl/comments10.xml><?xml version="1.0" encoding="utf-8"?>
<comments xmlns="http://schemas.openxmlformats.org/spreadsheetml/2006/main" xmlns:xdr="http://schemas.openxmlformats.org/drawingml/2006/spreadsheetDrawing">
  <authors>
    <author> </author>
  </authors>
  <commentList>
    <comment ref="H4" authorId="0">
      <text>
        <r>
          <rPr>
            <sz val="10"/>
            <rFont val="Arial"/>
            <family val="2"/>
          </rPr>
          <t xml:space="preserve">100 Läkemedel RX
200 Läkemedel OTC
300 Livsmedel RX
400 Hjälpmedel Medicinskt
500 Tjänster
700 Licensläkemedel
910 Handelsvara
930 Handelsvara Nettoavtal
950 Handelsvara EMV</t>
        </r>
      </text>
    </comment>
    <comment ref="L4" authorId="0">
      <text>
        <r>
          <rPr>
            <sz val="10"/>
            <rFont val="Arial"/>
            <family val="2"/>
          </rPr>
          <t xml:space="preserve">
</t>
        </r>
        <r>
          <rPr>
            <b val="true"/>
            <sz val="8"/>
            <color rgb="FF000000"/>
            <rFont val="Tahoma"/>
            <family val="2"/>
            <charset val="1"/>
          </rPr>
          <t xml:space="preserve">Används av APH.
Sätts = "J "  om lotartikel (batch hanterad artikel)
Sätts = "N"   om EJ lotartikel (batch hanterad artikel)
skriv N om det är handelsvara, J om det är läkemedel.</t>
        </r>
      </text>
    </comment>
    <comment ref="N4" authorId="0">
      <text>
        <r>
          <rPr>
            <sz val="10"/>
            <rFont val="Arial"/>
            <family val="2"/>
          </rPr>
          <t xml:space="preserve">Om </t>
        </r>
        <r>
          <rPr>
            <b val="true"/>
            <u val="single"/>
            <sz val="8"/>
            <color rgb="FF000000"/>
            <rFont val="Tahoma"/>
            <family val="2"/>
            <charset val="1"/>
          </rPr>
          <t xml:space="preserve">BATCHARTIKEL</t>
        </r>
        <r>
          <rPr>
            <b val="true"/>
            <sz val="8"/>
            <color rgb="FF000000"/>
            <rFont val="Tahoma"/>
            <family val="2"/>
            <charset val="1"/>
          </rPr>
          <t xml:space="preserve"> och förfallodag skall anges så sätts fältet = "J"
annars sätts fältet = "N"
N om handelsvara, J om läkemedel</t>
        </r>
      </text>
    </comment>
    <comment ref="W4" authorId="0">
      <text>
        <r>
          <rPr>
            <sz val="10"/>
            <rFont val="Arial"/>
            <family val="2"/>
          </rPr>
          <t xml:space="preserve">Artikeltyp
Kan anta värdena:
1 - Normal
2 - Diverse artikel
</t>
        </r>
      </text>
    </comment>
    <comment ref="X4" authorId="0">
      <text>
        <r>
          <rPr>
            <sz val="10"/>
            <rFont val="Arial"/>
            <family val="2"/>
          </rPr>
          <t xml:space="preserve">Kan anta värdena:
1 - Normal artikel
2 - Satsartikel
3 - Förpackningsmaterial
4 - Serviceartikel
5 - Kostnadsartikel
</t>
        </r>
      </text>
    </comment>
    <comment ref="AH4" authorId="0">
      <text>
        <r>
          <rPr>
            <sz val="10"/>
            <rFont val="Arial"/>
            <family val="2"/>
          </rPr>
          <t xml:space="preserve">fylls endast i för serienummer hanterad artikel. Skall annars vara blankt!
</t>
        </r>
      </text>
    </comment>
    <comment ref="AI4" authorId="0">
      <text>
        <r>
          <rPr>
            <sz val="10"/>
            <rFont val="Arial"/>
            <family val="2"/>
          </rPr>
          <t xml:space="preserve">
</t>
        </r>
        <r>
          <rPr>
            <sz val="8"/>
            <color rgb="FF000000"/>
            <rFont val="Tahoma"/>
            <family val="2"/>
            <charset val="1"/>
          </rPr>
          <t xml:space="preserve">Del av internationellt tullnummer, bestående av totalt 8 siffror.
Andra halvan i fältet TARIFFNO2 är ett kompletterande nummer.
Innanför EU anger APH här ett 8 tkn långt nummer där de 2 sista siffrorna förs över till TARIFFNO2 vid inläsning.
</t>
        </r>
      </text>
    </comment>
    <comment ref="AK4" authorId="0">
      <text>
        <r>
          <rPr>
            <sz val="10"/>
            <rFont val="Arial"/>
            <family val="2"/>
          </rPr>
          <t xml:space="preserve">MasterData
</t>
        </r>
        <r>
          <rPr>
            <sz val="8"/>
            <color rgb="FF000000"/>
            <rFont val="Tahoma"/>
            <family val="2"/>
            <charset val="1"/>
          </rPr>
          <t xml:space="preserve">
Lagerenheten
Sätts lika med ST (samma som i PS)
Kan i framtiden komma att följa GS1 standard. Se separat flik för giltiga Kodvärden.
</t>
        </r>
      </text>
    </comment>
    <comment ref="AL4" authorId="0">
      <text>
        <r>
          <rPr>
            <sz val="10"/>
            <rFont val="Arial"/>
            <family val="2"/>
          </rPr>
          <t xml:space="preserve">MAsterData
</t>
        </r>
        <r>
          <rPr>
            <sz val="8"/>
            <color rgb="FF000000"/>
            <rFont val="Tahoma"/>
            <family val="2"/>
            <charset val="1"/>
          </rPr>
          <t xml:space="preserve">Säljenheten
Sätts lika med ST (samma som i PS)
Kan i framtiden komma att följa GS1 standard. Se separat flik för giltiga Kodvärden.
</t>
        </r>
      </text>
    </comment>
    <comment ref="AN4" authorId="0">
      <text>
        <r>
          <rPr>
            <sz val="10"/>
            <rFont val="Arial"/>
            <family val="2"/>
          </rPr>
          <t xml:space="preserve">MasterData
</t>
        </r>
        <r>
          <rPr>
            <sz val="8"/>
            <color rgb="FF000000"/>
            <rFont val="Tahoma"/>
            <family val="2"/>
            <charset val="1"/>
          </rPr>
          <t xml:space="preserve">Minsta antal dagar kvar mellan skeppningsdatum från centrallagret och förfallodatum.
Vid Handelsvara lämnas detta tomt. 
Vid Läkemedel skrivs detta till 180 dagar
</t>
        </r>
        <r>
          <rPr>
            <b val="true"/>
            <sz val="8"/>
            <color rgb="FF000000"/>
            <rFont val="Tahoma"/>
            <family val="2"/>
            <charset val="1"/>
          </rPr>
          <t xml:space="preserve">
</t>
        </r>
      </text>
    </comment>
    <comment ref="AO4" authorId="0">
      <text>
        <r>
          <rPr>
            <sz val="10"/>
            <rFont val="Arial"/>
            <family val="2"/>
          </rPr>
          <t xml:space="preserve">MasterData
</t>
        </r>
        <r>
          <rPr>
            <sz val="8"/>
            <color rgb="FF000000"/>
            <rFont val="Tahoma"/>
            <family val="2"/>
            <charset val="1"/>
          </rPr>
          <t xml:space="preserve">Minsta antal dagar kvar mellan inleveransdatum till centrallagret och förfallodatum.
Måste sättas till ett värde som är större än PARTSHIPLT.
Vid Läkemedel skrivs detta till 360 dagar</t>
        </r>
      </text>
    </comment>
    <comment ref="AQ4" authorId="0">
      <text>
        <r>
          <rPr>
            <sz val="10"/>
            <rFont val="Arial"/>
            <family val="2"/>
          </rPr>
          <t xml:space="preserve">
MasterData
</t>
        </r>
        <r>
          <rPr>
            <sz val="9"/>
            <color rgb="FF000000"/>
            <rFont val="Tahoma"/>
            <family val="2"/>
            <charset val="1"/>
          </rPr>
          <t xml:space="preserve">Konverteringsfaktor mellan UNITPURCH och UNIT (lagerenheten)
Kom ihåg att formatera celler till tal, 4 decimaler.
</t>
        </r>
      </text>
    </comment>
    <comment ref="AR4" authorId="0">
      <text>
        <r>
          <rPr>
            <sz val="10"/>
            <rFont val="Arial"/>
            <family val="2"/>
          </rPr>
          <t xml:space="preserve">Artikelklass. Leverantörens Artikelklass som finns skapat i AoM. (Söks fram i HA0704)
</t>
        </r>
      </text>
    </comment>
    <comment ref="AT4" authorId="0">
      <text>
        <r>
          <rPr>
            <sz val="10"/>
            <rFont val="Arial"/>
            <family val="2"/>
          </rPr>
          <t xml:space="preserve">MasterData
</t>
        </r>
        <r>
          <rPr>
            <sz val="8"/>
            <color rgb="FF000000"/>
            <rFont val="Tahoma"/>
            <family val="2"/>
            <charset val="1"/>
          </rPr>
          <t xml:space="preserve">Artikelns ursprungsland.
Tillåtna koder finns uppsata i koden COUNTRYCD.
</t>
        </r>
        <r>
          <rPr>
            <b val="true"/>
            <sz val="8"/>
            <color rgb="FF000000"/>
            <rFont val="Tahoma"/>
            <family val="2"/>
            <charset val="1"/>
          </rPr>
          <t xml:space="preserve">
</t>
        </r>
        <r>
          <rPr>
            <sz val="8"/>
            <color rgb="FF000000"/>
            <rFont val="Tahoma"/>
            <family val="2"/>
            <charset val="1"/>
          </rPr>
          <t xml:space="preserve">
</t>
        </r>
      </text>
    </comment>
    <comment ref="AU4" authorId="0">
      <text>
        <r>
          <rPr>
            <sz val="10"/>
            <rFont val="Arial"/>
            <family val="2"/>
          </rPr>
          <t xml:space="preserve">MasterData
</t>
        </r>
        <r>
          <rPr>
            <sz val="8"/>
            <color rgb="FF000000"/>
            <rFont val="Tahoma"/>
            <family val="2"/>
            <charset val="1"/>
          </rPr>
          <t xml:space="preserve">Lagringsvillkor vid Kyla.
Tillåtna värden:
Blank
1    2 - 8 grader C
2    8 - 15 grader C
3    15 - 25 grader C
4    18 - 25 grader C
Artikel förvaras i kylrum 
</t>
        </r>
      </text>
    </comment>
    <comment ref="AV4" authorId="0">
      <text>
        <r>
          <rPr>
            <sz val="10"/>
            <rFont val="Arial"/>
            <family val="2"/>
          </rPr>
          <t xml:space="preserve">MasterData
</t>
        </r>
        <r>
          <rPr>
            <sz val="8"/>
            <color rgb="FF000000"/>
            <rFont val="Tahoma"/>
            <family val="2"/>
            <charset val="1"/>
          </rPr>
          <t xml:space="preserve">Lagringsvillkor vid Fara
Tillåtna värden:
Blank
1. Risk
2. Övriga UN-nummer
3. Aerosol (UN-1950)
Artikel förvaras i säkerhetsrum vid val 1, 2 eller 3
</t>
        </r>
      </text>
    </comment>
    <comment ref="AW4" authorId="0">
      <text>
        <r>
          <rPr>
            <sz val="10"/>
            <rFont val="Arial"/>
            <family val="2"/>
          </rPr>
          <t xml:space="preserve">MasterData
</t>
        </r>
        <r>
          <rPr>
            <sz val="8"/>
            <color rgb="FF000000"/>
            <rFont val="Tahoma"/>
            <family val="2"/>
            <charset val="1"/>
          </rPr>
          <t xml:space="preserve">Lagringsvillkor vid Säkerhet
Tillåtna värden:
Blank
1    Säkerhetsklassat
2    Risk
3    Kontaminerande
Artikel förvaras i Säkerhetsrum vid val 1, 2 eller 3</t>
        </r>
      </text>
    </comment>
    <comment ref="AX4" authorId="0">
      <text>
        <r>
          <rPr>
            <sz val="10"/>
            <rFont val="Arial"/>
            <family val="2"/>
          </rPr>
          <t xml:space="preserve">MasterData
</t>
        </r>
        <r>
          <rPr>
            <sz val="8"/>
            <color rgb="FF000000"/>
            <rFont val="Tahoma"/>
            <family val="2"/>
            <charset val="1"/>
          </rPr>
          <t xml:space="preserve">Artikeltyp:
1    Lagerförd artikel
2    Ej lagerförd artikel
3    Diverse artikel
Vid lagerförd artikel anges alltid 1
</t>
        </r>
        <r>
          <rPr>
            <b val="true"/>
            <sz val="8"/>
            <color rgb="FF000000"/>
            <rFont val="Tahoma"/>
            <family val="2"/>
            <charset val="1"/>
          </rPr>
          <t xml:space="preserve">Formel:</t>
        </r>
        <r>
          <rPr>
            <sz val="8"/>
            <color rgb="FF000000"/>
            <rFont val="Tahoma"/>
            <family val="2"/>
            <charset val="1"/>
          </rPr>
          <t xml:space="preserve"> Om artikel är direktlevererad = 2 annars 1 
</t>
        </r>
      </text>
    </comment>
    <comment ref="AY4" authorId="0">
      <text>
        <r>
          <rPr>
            <sz val="10"/>
            <rFont val="Arial"/>
            <family val="2"/>
          </rPr>
          <t xml:space="preserve">MasterData
</t>
        </r>
        <r>
          <rPr>
            <sz val="8"/>
            <color rgb="FF000000"/>
            <rFont val="Tahoma"/>
            <family val="2"/>
            <charset val="1"/>
          </rPr>
          <t xml:space="preserve">Momskod artikel
38    Momsfritt
41    25% moms
42    12% moms
43    6% moms
</t>
        </r>
        <r>
          <rPr>
            <b val="true"/>
            <sz val="8"/>
            <color rgb="FF000000"/>
            <rFont val="Tahoma"/>
            <family val="2"/>
            <charset val="1"/>
          </rPr>
          <t xml:space="preserve">Formel:</t>
        </r>
        <r>
          <rPr>
            <sz val="8"/>
            <color rgb="FF000000"/>
            <rFont val="Tahoma"/>
            <family val="2"/>
            <charset val="1"/>
          </rPr>
          <t xml:space="preserve"> Om artikel är direktleverarad = 99 annars annat
</t>
        </r>
      </text>
    </comment>
    <comment ref="AZ4" authorId="0">
      <text>
        <r>
          <rPr>
            <sz val="10"/>
            <rFont val="Arial"/>
            <family val="2"/>
          </rPr>
          <t xml:space="preserve">Formel (?):
</t>
        </r>
        <r>
          <rPr>
            <sz val="9"/>
            <color rgb="FF000000"/>
            <rFont val="Tahoma"/>
            <family val="2"/>
            <charset val="1"/>
          </rPr>
          <t xml:space="preserve">Om Artikel direktlevererad = GIP annars AIP
</t>
        </r>
      </text>
    </comment>
    <comment ref="BA4" authorId="0">
      <text>
        <r>
          <rPr>
            <sz val="10"/>
            <rFont val="Arial"/>
            <family val="2"/>
          </rPr>
          <t xml:space="preserve">Formel:
</t>
        </r>
        <r>
          <rPr>
            <sz val="9"/>
            <color rgb="FF000000"/>
            <rFont val="Tahoma"/>
            <family val="2"/>
            <charset val="1"/>
          </rPr>
          <t xml:space="preserve">Om artikel direktlevererad = 0,01 annars GIP </t>
        </r>
      </text>
    </comment>
    <comment ref="BB4" authorId="0">
      <text>
        <r>
          <rPr>
            <sz val="10"/>
            <rFont val="Arial"/>
            <family val="2"/>
          </rPr>
          <t xml:space="preserve">MasterData
</t>
        </r>
        <r>
          <rPr>
            <sz val="8"/>
            <color rgb="FF000000"/>
            <rFont val="Tahoma"/>
            <family val="2"/>
            <charset val="1"/>
          </rPr>
          <t xml:space="preserve">Andra delen av internationellt tullnummer.
Anges i sin helhet av 8 tkn i kolumn AF. Inläsning sker via fulla värdet i kolumn AF.
</t>
        </r>
      </text>
    </comment>
    <comment ref="BD4" authorId="0">
      <text>
        <r>
          <rPr>
            <sz val="10"/>
            <rFont val="Arial"/>
            <family val="2"/>
          </rPr>
          <t xml:space="preserve">MasterData
</t>
        </r>
        <r>
          <rPr>
            <sz val="8"/>
            <color rgb="FF000000"/>
            <rFont val="Tahoma"/>
            <family val="2"/>
            <charset val="1"/>
          </rPr>
          <t xml:space="preserve">Inköpsstopp J/N på LOKAL nivå.
Inköpsstopp kan här sättas per juridisk enhet.
Vid nyinläsning läses alltid N in.</t>
        </r>
      </text>
    </comment>
    <comment ref="BF4" authorId="0">
      <text>
        <r>
          <rPr>
            <sz val="10"/>
            <rFont val="Arial"/>
            <family val="2"/>
          </rPr>
          <t xml:space="preserve">MasterData
</t>
        </r>
        <r>
          <rPr>
            <sz val="8"/>
            <color rgb="FF000000"/>
            <rFont val="Tahoma"/>
            <family val="2"/>
            <charset val="1"/>
          </rPr>
          <t xml:space="preserve">Samma lagerenhet som angivits tidigare på raden.
I efterföljande fält anges mätvärden för denna lagerenhet.
</t>
        </r>
      </text>
    </comment>
    <comment ref="BL4" authorId="0">
      <text>
        <r>
          <rPr>
            <sz val="10"/>
            <rFont val="Arial"/>
            <family val="2"/>
          </rPr>
          <t xml:space="preserve">Kvalificerare för barcoden.
Alltid EAN
</t>
        </r>
      </text>
    </comment>
    <comment ref="BM4" authorId="0">
      <text>
        <r>
          <rPr>
            <sz val="10"/>
            <rFont val="Arial"/>
            <family val="2"/>
          </rPr>
          <t xml:space="preserve">Artikelns barcode för lagerenheten Hämta EAN kod som står innan PART NO i leverantörsmallen.
</t>
        </r>
        <r>
          <rPr>
            <sz val="8"/>
            <color rgb="FF000000"/>
            <rFont val="Tahoma"/>
            <family val="2"/>
            <charset val="1"/>
          </rPr>
          <t xml:space="preserve">
</t>
        </r>
        <r>
          <rPr>
            <b val="true"/>
            <sz val="8"/>
            <color rgb="FF000000"/>
            <rFont val="Tahoma"/>
            <family val="2"/>
            <charset val="1"/>
          </rPr>
          <t xml:space="preserve">13 siffrig kod</t>
        </r>
      </text>
    </comment>
  </commentList>
</comments>
</file>

<file path=xl/comments11.xml><?xml version="1.0" encoding="utf-8"?>
<comments xmlns="http://schemas.openxmlformats.org/spreadsheetml/2006/main" xmlns:xdr="http://schemas.openxmlformats.org/drawingml/2006/spreadsheetDrawing">
  <authors>
    <author> </author>
  </authors>
  <commentList>
    <comment ref="N4" authorId="0">
      <text>
        <r>
          <rPr>
            <sz val="10"/>
            <rFont val="Arial"/>
            <family val="2"/>
          </rPr>
          <t xml:space="preserve">MasterData
</t>
        </r>
        <r>
          <rPr>
            <sz val="9"/>
            <color rgb="FF000000"/>
            <rFont val="Tahoma"/>
            <family val="2"/>
            <charset val="1"/>
          </rPr>
          <t xml:space="preserve">Värde anges här om brytspärr skall aktiveras för artikeln. Hämtas från Flik APH Kategorichef, Kol U
</t>
        </r>
      </text>
    </comment>
    <comment ref="Y4" authorId="0">
      <text>
        <r>
          <rPr>
            <sz val="10"/>
            <rFont val="Arial"/>
            <family val="2"/>
          </rPr>
          <t xml:space="preserve">Lagerenheten och pallenheten flaggas automatiskt. Övriga måste sättas manuellt.
B1 = 1  (UOM1)
BX = C  (Case)
SW = 
LAV = L ( Layer)
Pall = P  (Pallet)
De förpackningar som inte markerats i detta fält kommer inte att skickas till Whse.</t>
        </r>
      </text>
    </comment>
    <comment ref="AK4" authorId="0">
      <text>
        <r>
          <rPr>
            <sz val="10"/>
            <rFont val="Arial"/>
            <family val="2"/>
          </rPr>
          <t xml:space="preserve">Lagerenheten och pallenheten flaggas automatiskt. Övriga måste sättas manuellt.
B1 = 1  (UOM1)
BX = C  (Case)
SW = 
LAV = L ( Layer)
Pall = P  (Pallet)
De förpackningar som inte markerats i detta fält kommer inte att skickas till Whse.</t>
        </r>
      </text>
    </comment>
    <comment ref="AW4" authorId="0">
      <text>
        <r>
          <rPr>
            <sz val="10"/>
            <rFont val="Arial"/>
            <family val="2"/>
          </rPr>
          <t xml:space="preserve">Lagerenheten och pallenheten flaggas automatiskt. Övriga måste sättas manuellt.
B1 = 1  (UOM1)
BX = C  (Case)
SW = 
LAV = L ( Layer)
Pall = P  (Pallet)
De förpackningar som inte markerats i detta fält kommer inte att skickas till Whse.</t>
        </r>
      </text>
    </comment>
    <comment ref="BI4" authorId="0">
      <text>
        <r>
          <rPr>
            <sz val="10"/>
            <rFont val="Arial"/>
            <family val="2"/>
          </rPr>
          <t xml:space="preserve">Lagerenheten och pallenheten flaggas automatiskt. Övriga måste sättas manuellt.
B1 = 1  (UOM1)
BX = C  (Case)
SW = 
LAV = L ( Layer)
Pall = P  (Pallet)
De förpackningar som inte markerats i detta fält kommer inte att skickas till Whse.</t>
        </r>
      </text>
    </comment>
  </commentList>
</comments>
</file>

<file path=xl/comments12.xml><?xml version="1.0" encoding="utf-8"?>
<comments xmlns="http://schemas.openxmlformats.org/spreadsheetml/2006/main" xmlns:xdr="http://schemas.openxmlformats.org/drawingml/2006/spreadsheetDrawing">
  <authors>
    <author> </author>
  </authors>
  <commentList>
    <comment ref="F4" authorId="0">
      <text>
        <r>
          <rPr>
            <sz val="10"/>
            <rFont val="Arial"/>
            <family val="2"/>
          </rPr>
          <t xml:space="preserve">Leverantörsnummer för beställningsmottagande leverantör. Leta upp i AOM, sök på leverantörsnamn i HA0702, kom ihåg att söka med f4. Fyll i 5 siffror om det finns.
</t>
        </r>
      </text>
    </comment>
    <comment ref="G4" authorId="0">
      <text>
        <r>
          <rPr>
            <sz val="10"/>
            <rFont val="Arial"/>
            <family val="2"/>
          </rPr>
          <t xml:space="preserve">Huvudleverantör J eller N.
Huvudleverantören är den leverantör som automatiskt väljs som leverantör av AOM vid t ex beställningsförslag, extern transit eller leverantörsreturer.
Om artikel/pris posten avser en alternativ leverantör så sätts flaggan till 'N'.
</t>
        </r>
      </text>
    </comment>
    <comment ref="H4" authorId="0">
      <text>
        <r>
          <rPr>
            <sz val="10"/>
            <rFont val="Arial"/>
            <family val="2"/>
          </rPr>
          <t xml:space="preserve">Ett Från och med datum som  är obligatoriskt och talar om från och med vilket datum den nya prisuppgiften kommer att gälla i AOM.
</t>
        </r>
      </text>
    </comment>
    <comment ref="I4" authorId="0">
      <text>
        <r>
          <rPr>
            <sz val="10"/>
            <rFont val="Arial"/>
            <family val="2"/>
          </rPr>
          <t xml:space="preserve">Leverantörens artikelnummer som används vid kommunikation med leverantören på t ex beställningar etc.
</t>
        </r>
      </text>
    </comment>
    <comment ref="J4" authorId="0">
      <text>
        <r>
          <rPr>
            <sz val="10"/>
            <rFont val="Arial"/>
            <family val="2"/>
          </rPr>
          <t xml:space="preserve">Leverantörens artikelbeskrivning 1 (30tkn) som används vid kommunikation med leverantören på t ex beställningar etc.
</t>
        </r>
      </text>
    </comment>
    <comment ref="K4" authorId="0">
      <text>
        <r>
          <rPr>
            <sz val="10"/>
            <rFont val="Arial"/>
            <family val="2"/>
          </rPr>
          <t xml:space="preserve">Leverantörens artikelbeskrivning 2 (30tkn) som används vid kommunikation med leverantören på t ex beställningar etc.
</t>
        </r>
      </text>
    </comment>
    <comment ref="L4" authorId="0">
      <text>
        <r>
          <rPr>
            <sz val="10"/>
            <rFont val="Arial"/>
            <family val="2"/>
          </rPr>
          <t xml:space="preserve">Leverantörens landskod som hämtas från leverantörsposten i AOM vid inläsning av leverantörspriser. Validering sker  också mot kodregistret.
Sök i HA0702 på leverantörens namn, där ser man landskoden.
</t>
        </r>
      </text>
    </comment>
    <comment ref="M4" authorId="0">
      <text>
        <r>
          <rPr>
            <sz val="10"/>
            <rFont val="Arial"/>
            <family val="2"/>
          </rPr>
          <t xml:space="preserve">Prisfaktorn kan anta värdena: 
1
100
1000 
Anger om bruttopriset i fältet PRVEND är per 1, 100 eller 1000. 
Normalt sätts värdet till 1.
</t>
        </r>
      </text>
    </comment>
    <comment ref="O4" authorId="0">
      <text>
        <r>
          <rPr>
            <sz val="10"/>
            <rFont val="Arial"/>
            <family val="2"/>
          </rPr>
          <t xml:space="preserve">
Leverantörsrabatt eller påslag i %
</t>
        </r>
        <r>
          <rPr>
            <sz val="9"/>
            <color rgb="FF000000"/>
            <rFont val="Tahoma"/>
            <family val="2"/>
            <charset val="1"/>
          </rPr>
          <t xml:space="preserve">
Eventuell rabatt som ska registreras hämtas ur flik: 
4. Inköpsdata
Kolumn:
G "Avtalad rabatt i %"
Sätts till - (minus tecken) följt av rabatten.
Exempelvis -15
</t>
        </r>
      </text>
    </comment>
    <comment ref="P4" authorId="0">
      <text>
        <r>
          <rPr>
            <sz val="10"/>
            <rFont val="Arial"/>
            <family val="2"/>
          </rPr>
          <t xml:space="preserve">Leverantörsrabatt eller påslag nr 2 i %.
Rabatt 1 och 2 är kedjade vid förkomst tillsammans.
</t>
        </r>
      </text>
    </comment>
    <comment ref="Q4" authorId="0">
      <text>
        <r>
          <rPr>
            <sz val="10"/>
            <rFont val="Arial"/>
            <family val="2"/>
          </rPr>
          <t xml:space="preserve">Vatuna i vilket priset är angivet. Överenstämmer normalt med valutan uppsatt på leverantören.
</t>
        </r>
      </text>
    </comment>
    <comment ref="S4" authorId="0">
      <text>
        <r>
          <rPr>
            <sz val="10"/>
            <rFont val="Arial"/>
            <family val="2"/>
          </rPr>
          <t xml:space="preserve">Schablonkostand för tull satt i % av leverantörspriset. Vägs in i kalkylerat  leverantörspris (PRLCCVEND).
</t>
        </r>
      </text>
    </comment>
    <comment ref="T4" authorId="0">
      <text>
        <r>
          <rPr>
            <sz val="10"/>
            <rFont val="Arial"/>
            <family val="2"/>
          </rPr>
          <t xml:space="preserve">Schablonkostnad för frakt satt i % av leverantörspriset. Vägs in i kalkylerat  leverantörspris (PRLCCVEND).
Vägs även in i vägt LC.
</t>
        </r>
      </text>
    </comment>
    <comment ref="U4" authorId="0">
      <text>
        <r>
          <rPr>
            <sz val="10"/>
            <rFont val="Arial"/>
            <family val="2"/>
          </rPr>
          <t xml:space="preserve">Schablonkostnad för förpackningar satt i % av leverantörspriset. Vägs in i kalkylerat  leverantörspris (PRLCCVEND).
Vägs även in i vägt LC.
</t>
        </r>
      </text>
    </comment>
    <comment ref="V4" authorId="0">
      <text>
        <r>
          <rPr>
            <sz val="10"/>
            <rFont val="Arial"/>
            <family val="2"/>
          </rPr>
          <t xml:space="preserve">Den enhet i vilken leverantörspriset är angivet. Enheten måste vara upplagd i rutin HA0103 som säljenhet.
</t>
        </r>
      </text>
    </comment>
    <comment ref="W4" authorId="0">
      <text>
        <r>
          <rPr>
            <sz val="10"/>
            <rFont val="Arial"/>
            <family val="2"/>
          </rPr>
          <t xml:space="preserve">Tobias Alfonsson:
</t>
        </r>
        <r>
          <rPr>
            <sz val="8"/>
            <color rgb="FF000000"/>
            <rFont val="Tahoma"/>
            <family val="2"/>
            <charset val="1"/>
          </rPr>
          <t xml:space="preserve">Skrivs till J eller N.
Ger leverantören en kredit på retur. </t>
        </r>
      </text>
    </comment>
    <comment ref="X4" authorId="0">
      <text>
        <r>
          <rPr>
            <sz val="10"/>
            <rFont val="Arial"/>
            <family val="2"/>
          </rPr>
          <t xml:space="preserve">Om leverantören har stafflade priser eller rabatter fylls fältet i för att definiera vad den stafflade rabatten/priset skall vara baserad på:
1  Värde
2  Kvant
3  Vikt
4  Volym
Om fältet är ifyllt skall påföljande fält fyllas i. Stafflingen kan bestå av en eller flera nivåer. OM fler så fortsätt fyll i de underliggande nivåerna på raden.
</t>
        </r>
      </text>
    </comment>
    <comment ref="Y4" authorId="0">
      <text>
        <r>
          <rPr>
            <sz val="10"/>
            <rFont val="Arial"/>
            <family val="2"/>
          </rPr>
          <t xml:space="preserve">Ange för nivå 1 från och med det värde som rabatten/påslaget eller priset skall gälla.
</t>
        </r>
      </text>
    </comment>
    <comment ref="Z4" authorId="0">
      <text>
        <r>
          <rPr>
            <sz val="10"/>
            <rFont val="Arial"/>
            <family val="2"/>
          </rPr>
          <t xml:space="preserve">Fältet fylls i om det är olika leverantörspriser som anges per stafflingsnivå.
</t>
        </r>
      </text>
    </comment>
    <comment ref="AA4" authorId="0">
      <text>
        <r>
          <rPr>
            <sz val="10"/>
            <rFont val="Arial"/>
            <family val="2"/>
          </rPr>
          <t xml:space="preserve">Fältet fylls i med en rabatt eller påslagsprocent om nivåerna ger olika procentuella rabatter eller påslag. Rabatter anges med ett minustecken.
</t>
        </r>
      </text>
    </comment>
    <comment ref="AB4" authorId="0">
      <text>
        <r>
          <rPr>
            <sz val="10"/>
            <rFont val="Arial"/>
            <family val="2"/>
          </rPr>
          <t xml:space="preserve">Fältet fylls i med en andra  rabatt eller påslagsprocent om nivåerna ger olika procentuella rabatter eller påslag. Rabatter anges med ett minustecken.
</t>
        </r>
      </text>
    </comment>
    <comment ref="AC4" authorId="0">
      <text>
        <r>
          <rPr>
            <sz val="10"/>
            <rFont val="Arial"/>
            <family val="2"/>
          </rPr>
          <t xml:space="preserve">Ange för nivå 2 från och med det värde som rabatten/påslaget eller priset skall gälla.
</t>
        </r>
      </text>
    </comment>
    <comment ref="AG4" authorId="0">
      <text>
        <r>
          <rPr>
            <sz val="10"/>
            <rFont val="Arial"/>
            <family val="2"/>
          </rPr>
          <t xml:space="preserve">Ange för nivå 3 från och med det värde som rabatten/påslaget eller priset skall gälla.
</t>
        </r>
      </text>
    </comment>
    <comment ref="AK4" authorId="0">
      <text>
        <r>
          <rPr>
            <sz val="10"/>
            <rFont val="Arial"/>
            <family val="2"/>
          </rPr>
          <t xml:space="preserve">Ange för nivå 4 från och med det värde som rabatten/påslaget eller priset skall gälla.
</t>
        </r>
      </text>
    </comment>
    <comment ref="AO4" authorId="0">
      <text>
        <r>
          <rPr>
            <sz val="10"/>
            <rFont val="Arial"/>
            <family val="2"/>
          </rPr>
          <t xml:space="preserve">Ange för nivå 5 från och med det värde som rabatten/påslaget eller priset skall gälla.
</t>
        </r>
      </text>
    </comment>
    <comment ref="AS4" authorId="0">
      <text>
        <r>
          <rPr>
            <sz val="10"/>
            <rFont val="Arial"/>
            <family val="2"/>
          </rPr>
          <t xml:space="preserve">Ange för nivå 6 från och med det värde som rabatten/påslaget eller priset skall gälla.
</t>
        </r>
      </text>
    </comment>
  </commentList>
</comments>
</file>

<file path=xl/comments13.xml><?xml version="1.0" encoding="utf-8"?>
<comments xmlns="http://schemas.openxmlformats.org/spreadsheetml/2006/main" xmlns:xdr="http://schemas.openxmlformats.org/drawingml/2006/spreadsheetDrawing">
  <authors>
    <author> </author>
  </authors>
  <commentList>
    <comment ref="E3" authorId="0">
      <text>
        <r>
          <rPr>
            <sz val="10"/>
            <rFont val="Arial"/>
            <family val="2"/>
          </rPr>
          <t xml:space="preserve">PS-ID. 
Autogenererat.
</t>
        </r>
      </text>
    </comment>
    <comment ref="F3" authorId="0">
      <text>
        <r>
          <rPr>
            <sz val="10"/>
            <rFont val="Arial"/>
            <family val="2"/>
          </rPr>
          <t xml:space="preserve">Angiven text
</t>
        </r>
        <r>
          <rPr>
            <sz val="8"/>
            <color rgb="FF000000"/>
            <rFont val="Tahoma"/>
            <family val="2"/>
            <charset val="1"/>
          </rPr>
          <t xml:space="preserve">
MAX 40 tecken visas i PS</t>
        </r>
      </text>
    </comment>
    <comment ref="G3" authorId="0">
      <text>
        <r>
          <rPr>
            <sz val="10"/>
            <rFont val="Arial"/>
            <family val="2"/>
          </rPr>
          <t xml:space="preserve">Angiven text J eller N
</t>
        </r>
      </text>
    </comment>
    <comment ref="N3" authorId="0">
      <text>
        <r>
          <rPr>
            <sz val="10"/>
            <rFont val="Arial"/>
            <family val="2"/>
          </rPr>
          <t xml:space="preserve">MasterData
</t>
        </r>
        <r>
          <rPr>
            <sz val="9"/>
            <color rgb="FF000000"/>
            <rFont val="Tahoma"/>
            <family val="2"/>
            <charset val="1"/>
          </rPr>
          <t xml:space="preserve">Vid OTC ska artikelns Nordiska Varunummer anges.
Vid Handelsvara ska artikelns PS ID anges.</t>
        </r>
      </text>
    </comment>
    <comment ref="O3" authorId="0">
      <text>
        <r>
          <rPr>
            <sz val="10"/>
            <rFont val="Arial"/>
            <family val="2"/>
          </rPr>
          <t xml:space="preserve">Här skrivs dagens datum in, viktigt att det är det datum då hela filen läses in.</t>
        </r>
      </text>
    </comment>
    <comment ref="Q3" authorId="0">
      <text>
        <r>
          <rPr>
            <sz val="10"/>
            <rFont val="Arial"/>
            <family val="2"/>
          </rPr>
          <t xml:space="preserve">För OTC anges Nordiskt Varunummer (6-ställigt).
För Handelsvara lämnas värde tomt.
</t>
        </r>
      </text>
    </comment>
    <comment ref="R3" authorId="0">
      <text>
        <r>
          <rPr>
            <sz val="10"/>
            <rFont val="Arial"/>
            <family val="2"/>
          </rPr>
          <t xml:space="preserve">Redan angiven momskod
</t>
        </r>
      </text>
    </comment>
    <comment ref="T3" authorId="0">
      <text>
        <r>
          <rPr>
            <sz val="10"/>
            <rFont val="Arial"/>
            <family val="2"/>
          </rPr>
          <t xml:space="preserve">Dagens datum, dagen då inläsningen görs
</t>
        </r>
      </text>
    </comment>
    <comment ref="V3" authorId="0">
      <text>
        <r>
          <rPr>
            <sz val="10"/>
            <rFont val="Arial"/>
            <family val="2"/>
          </rPr>
          <t xml:space="preserve">Skall anges för läkemedelsprodukter.
RX och OTC
</t>
        </r>
      </text>
    </comment>
    <comment ref="Z3" authorId="0">
      <text>
        <r>
          <rPr>
            <sz val="10"/>
            <rFont val="Arial"/>
            <family val="2"/>
          </rPr>
          <t xml:space="preserve">Agivet värde skrivs i dagar eller månader
</t>
        </r>
      </text>
    </comment>
    <comment ref="AA3" authorId="0">
      <text>
        <r>
          <rPr>
            <sz val="10"/>
            <rFont val="Arial"/>
            <family val="2"/>
          </rPr>
          <t xml:space="preserve">Angivet värde, skrivs i månader eller dagar. 
</t>
        </r>
      </text>
    </comment>
    <comment ref="AE3" authorId="0">
      <text>
        <r>
          <rPr>
            <sz val="10"/>
            <rFont val="Arial"/>
            <family val="2"/>
          </rPr>
          <t xml:space="preserve">Villkor för E-handels styrning:
(Handelsvaror &amp; OTC)
För att produkten ska visas på E-handeln måste 
</t>
        </r>
        <r>
          <rPr>
            <b val="true"/>
            <sz val="8"/>
            <color rgb="FF000000"/>
            <rFont val="Tahoma"/>
            <family val="2"/>
            <charset val="1"/>
          </rPr>
          <t xml:space="preserve">1.       ”Artikelstatus i PS”  = Värdet ska vara 1 (aktiv)
</t>
        </r>
        <r>
          <rPr>
            <sz val="8"/>
            <color rgb="FF000000"/>
            <rFont val="Tahoma"/>
            <family val="2"/>
            <charset val="1"/>
          </rPr>
          <t xml:space="preserve">2.       ”Distributör”               = Det ska finnas en distributörskod som inte får vara ”1” eller ”2”
3.       ”Sortimentskod”        =Ska anta något av värdena GRU, TIL, STD, eller FRI
</t>
        </r>
      </text>
    </comment>
    <comment ref="BC3" authorId="0">
      <text>
        <r>
          <rPr>
            <sz val="10"/>
            <rFont val="Arial"/>
            <family val="2"/>
          </rPr>
          <t xml:space="preserve">Jennie Fremdling:
</t>
        </r>
        <r>
          <rPr>
            <sz val="9"/>
            <color rgb="FF000000"/>
            <rFont val="Tahoma"/>
            <family val="2"/>
            <charset val="1"/>
          </rPr>
          <t xml:space="preserve">Artiklar med värde J förs över till Revionics prisverktyg för prisskrapning
</t>
        </r>
      </text>
    </comment>
    <comment ref="BL3" authorId="0">
      <text>
        <r>
          <rPr>
            <sz val="10"/>
            <rFont val="Arial"/>
            <family val="2"/>
          </rPr>
          <t xml:space="preserve">Redan angiven text
</t>
        </r>
      </text>
    </comment>
    <comment ref="BM3" authorId="0">
      <text>
        <r>
          <rPr>
            <sz val="10"/>
            <rFont val="Arial"/>
            <family val="2"/>
          </rPr>
          <t xml:space="preserve">Redan angiven text
</t>
        </r>
      </text>
    </comment>
    <comment ref="BN3" authorId="0">
      <text>
        <r>
          <rPr>
            <sz val="10"/>
            <rFont val="Arial"/>
            <family val="2"/>
          </rPr>
          <t xml:space="preserve">Redan angiven text
</t>
        </r>
      </text>
    </comment>
    <comment ref="BO3" authorId="0">
      <text>
        <r>
          <rPr>
            <sz val="10"/>
            <rFont val="Arial"/>
            <family val="2"/>
          </rPr>
          <t xml:space="preserve">Redan angiven enhet. St / ml / L / g / Kg etc.
</t>
        </r>
      </text>
    </comment>
    <comment ref="BP3" authorId="0">
      <text>
        <r>
          <rPr>
            <sz val="10"/>
            <rFont val="Arial"/>
            <family val="2"/>
          </rPr>
          <t xml:space="preserve">Redan angiven enhet.
Antal.
</t>
        </r>
      </text>
    </comment>
    <comment ref="BQ3" authorId="0">
      <text>
        <r>
          <rPr>
            <sz val="10"/>
            <rFont val="Arial"/>
            <family val="2"/>
          </rPr>
          <t xml:space="preserve">Eventuellt redan angivet värde/text.
</t>
        </r>
      </text>
    </comment>
    <comment ref="BR3" authorId="0">
      <text>
        <r>
          <rPr>
            <sz val="10"/>
            <rFont val="Arial"/>
            <family val="2"/>
          </rPr>
          <t xml:space="preserve">Redan angivet värde
</t>
        </r>
      </text>
    </comment>
    <comment ref="BS3" authorId="0">
      <text>
        <r>
          <rPr>
            <sz val="10"/>
            <rFont val="Arial"/>
            <family val="2"/>
          </rPr>
          <t xml:space="preserve">Inte alltid angivet, denna kolumn beskriver egenskap för produkten
</t>
        </r>
      </text>
    </comment>
    <comment ref="BV3" authorId="0">
      <text>
        <r>
          <rPr>
            <sz val="10"/>
            <rFont val="Arial"/>
            <family val="2"/>
          </rPr>
          <t xml:space="preserve">MasterData
</t>
        </r>
        <r>
          <rPr>
            <sz val="9"/>
            <color rgb="FF000000"/>
            <rFont val="Tahoma"/>
            <family val="2"/>
            <charset val="1"/>
          </rPr>
          <t xml:space="preserve">Vid OTC ska artikelns Nordiska Varunummer anges.
Vid Handelsvara ska artikelns PS ID anges.</t>
        </r>
      </text>
    </comment>
  </commentList>
</comments>
</file>

<file path=xl/comments16.xml><?xml version="1.0" encoding="utf-8"?>
<comments xmlns="http://schemas.openxmlformats.org/spreadsheetml/2006/main" xmlns:xdr="http://schemas.openxmlformats.org/drawingml/2006/spreadsheetDrawing">
  <authors>
    <author> </author>
  </authors>
  <commentList>
    <comment ref="A3" authorId="0">
      <text>
        <r>
          <rPr>
            <sz val="10"/>
            <rFont val="Arial"/>
            <family val="2"/>
          </rPr>
          <t xml:space="preserve">Version: 
</t>
        </r>
        <r>
          <rPr>
            <sz val="9"/>
            <color rgb="FF000000"/>
            <rFont val="Tahoma"/>
            <family val="2"/>
            <charset val="1"/>
          </rPr>
          <t xml:space="preserve">Benämn version som vilken revidering den avser samt version. 
Ex: "Revideringsfönster" "År" "Version"</t>
        </r>
      </text>
    </comment>
    <comment ref="C3" authorId="0">
      <text>
        <r>
          <rPr>
            <sz val="10"/>
            <rFont val="Arial"/>
            <family val="2"/>
          </rPr>
          <t xml:space="preserve">Flik: 
</t>
        </r>
        <r>
          <rPr>
            <sz val="9"/>
            <color rgb="FF000000"/>
            <rFont val="Tahoma"/>
            <family val="2"/>
            <charset val="1"/>
          </rPr>
          <t xml:space="preserve">Skriv vilken flik ändringen påverkar </t>
        </r>
      </text>
    </comment>
    <comment ref="D3" authorId="0">
      <text>
        <r>
          <rPr>
            <sz val="10"/>
            <rFont val="Arial"/>
            <family val="2"/>
          </rPr>
          <t xml:space="preserve">Beskrivning
</t>
        </r>
        <r>
          <rPr>
            <sz val="9"/>
            <color rgb="FF000000"/>
            <rFont val="Tahoma"/>
            <family val="2"/>
            <charset val="1"/>
          </rPr>
          <t xml:space="preserve">Beskriv kortfattat vad som uppdaterats</t>
        </r>
      </text>
    </comment>
    <comment ref="E3" authorId="0">
      <text>
        <r>
          <rPr>
            <sz val="10"/>
            <rFont val="Arial"/>
            <family val="2"/>
          </rPr>
          <t xml:space="preserve">Kommentar:
</t>
        </r>
        <r>
          <rPr>
            <sz val="9"/>
            <color rgb="FF000000"/>
            <rFont val="Tahoma"/>
            <family val="2"/>
            <charset val="1"/>
          </rPr>
          <t xml:space="preserve">Behövs ytterligare förtydligande skriv en kommentar.
</t>
        </r>
      </text>
    </comment>
  </commentList>
</comments>
</file>

<file path=xl/sharedStrings.xml><?xml version="1.0" encoding="utf-8"?>
<sst xmlns="http://schemas.openxmlformats.org/spreadsheetml/2006/main" count="17126" uniqueCount="2821">
  <si>
    <t xml:space="preserve">ARTIKELDATAMALL </t>
  </si>
  <si>
    <t xml:space="preserve">ARTICLE DATA FILE</t>
  </si>
  <si>
    <r>
      <rPr>
        <sz val="16"/>
        <color rgb="FF000000"/>
        <rFont val="Arial"/>
        <family val="2"/>
        <charset val="1"/>
      </rPr>
      <t xml:space="preserve">Giltig för</t>
    </r>
    <r>
      <rPr>
        <b val="true"/>
        <sz val="16"/>
        <color rgb="FF000000"/>
        <rFont val="Arial"/>
        <family val="2"/>
        <charset val="1"/>
      </rPr>
      <t xml:space="preserve"> Oktober 2023 </t>
    </r>
    <r>
      <rPr>
        <sz val="16"/>
        <color rgb="FF000000"/>
        <rFont val="Arial"/>
        <family val="2"/>
        <charset val="1"/>
      </rPr>
      <t xml:space="preserve">samt</t>
    </r>
    <r>
      <rPr>
        <b val="true"/>
        <sz val="16"/>
        <color rgb="FF000000"/>
        <rFont val="Arial"/>
        <family val="2"/>
        <charset val="1"/>
      </rPr>
      <t xml:space="preserve"> Online löpande</t>
    </r>
  </si>
  <si>
    <r>
      <rPr>
        <sz val="16"/>
        <color rgb="FF000000"/>
        <rFont val="Arial"/>
        <family val="2"/>
        <charset val="1"/>
      </rPr>
      <t xml:space="preserve">Valid for </t>
    </r>
    <r>
      <rPr>
        <b val="true"/>
        <sz val="16"/>
        <color rgb="FF000000"/>
        <rFont val="Arial"/>
        <family val="2"/>
        <charset val="1"/>
      </rPr>
      <t xml:space="preserve">October revision 2023 </t>
    </r>
    <r>
      <rPr>
        <sz val="16"/>
        <color rgb="FF000000"/>
        <rFont val="Arial"/>
        <family val="2"/>
        <charset val="1"/>
      </rPr>
      <t xml:space="preserve">and</t>
    </r>
    <r>
      <rPr>
        <b val="true"/>
        <sz val="16"/>
        <color rgb="FF000000"/>
        <rFont val="Arial"/>
        <family val="2"/>
        <charset val="1"/>
      </rPr>
      <t xml:space="preserve"> Online continuously</t>
    </r>
  </si>
  <si>
    <t xml:space="preserve">(Uppdaterad: Februari 2023-02-15)</t>
  </si>
  <si>
    <t xml:space="preserve">(Updated: February 2023-02-15)</t>
  </si>
  <si>
    <t xml:space="preserve">Information och instruktion
</t>
  </si>
  <si>
    <t xml:space="preserve">Information and instructions
</t>
  </si>
  <si>
    <t xml:space="preserve">Vid frågor, vänligen kontakta din kontaktperson på Apotek Hjärtat</t>
  </si>
  <si>
    <t xml:space="preserve">For questions, please contact your contact person at Apotek Hjärtat</t>
  </si>
  <si>
    <r>
      <rPr>
        <sz val="10"/>
        <color rgb="FF000000"/>
        <rFont val="Arial"/>
        <family val="2"/>
        <charset val="1"/>
      </rPr>
      <t xml:space="preserve">
Denna fil används av Apotek Hjärtat för inhämtning av artikeldata från leverantörer. Mallen används för registrering av nyheter samt för komplettering av artikeldata på befintliga artiklar.
Angiven data används vid inläsning av artikeldata in till våra affärssystem, det är således av</t>
    </r>
    <r>
      <rPr>
        <b val="true"/>
        <sz val="10"/>
        <color rgb="FF000000"/>
        <rFont val="Arial"/>
        <family val="2"/>
        <charset val="1"/>
      </rPr>
      <t xml:space="preserve"> yttersta vikt att information anges korrekt</t>
    </r>
    <r>
      <rPr>
        <sz val="10"/>
        <color rgb="FF000000"/>
        <rFont val="Arial"/>
        <family val="2"/>
        <charset val="1"/>
      </rPr>
      <t xml:space="preserve">, efter instruktioner och till fullo. </t>
    </r>
    <r>
      <rPr>
        <b val="true"/>
        <sz val="10"/>
        <color rgb="FF000000"/>
        <rFont val="Arial"/>
        <family val="2"/>
        <charset val="1"/>
      </rPr>
      <t xml:space="preserve">Ni som leverantör är ansvarig för kvaliteten i de uppgifter som lämnas i mallen.</t>
    </r>
    <r>
      <rPr>
        <sz val="10"/>
        <color rgb="FF000000"/>
        <rFont val="Arial"/>
        <family val="2"/>
        <charset val="1"/>
      </rPr>
      <t xml:space="preserve"> Om artikeldatamallen är ofullständig eller ej korrekt ifylld kommer artiklarna ej kunna hanteras av Apotek Hjärtat. Så var därför noga med detaljerna. Säkerställ även att du använder den senast uppdaterade artikeldatamallen. </t>
    </r>
    <r>
      <rPr>
        <b val="true"/>
        <sz val="10"/>
        <color rgb="FF000000"/>
        <rFont val="Arial"/>
        <family val="2"/>
        <charset val="1"/>
      </rPr>
      <t xml:space="preserve">Om fel version av artikeldatamall används kommer du behöva återavisera artikeldata i korrekt mall.
</t>
    </r>
    <r>
      <rPr>
        <sz val="10"/>
        <color rgb="FF000000"/>
        <rFont val="Arial"/>
        <family val="2"/>
        <charset val="1"/>
      </rPr>
      <t xml:space="preserve">
Skriv kontaktuppgifter till den person som ansvarar för datan i mallen på respektive sida. </t>
    </r>
    <r>
      <rPr>
        <b val="true"/>
        <sz val="10"/>
        <color rgb="FF000000"/>
        <rFont val="Arial"/>
        <family val="2"/>
        <charset val="1"/>
      </rPr>
      <t xml:space="preserve">Lämna aldrig tomma rader mellan artiklar och ta ej heller bort rader, då detta kan skapa problem vid senare artikeldataadministrering. Om du väljer att kopiera in data, kom ihåg att</t>
    </r>
    <r>
      <rPr>
        <sz val="10"/>
        <color rgb="FF000000"/>
        <rFont val="Arial"/>
        <family val="2"/>
        <charset val="1"/>
      </rPr>
      <t xml:space="preserve"> </t>
    </r>
    <r>
      <rPr>
        <b val="true"/>
        <sz val="10"/>
        <color rgb="FFFF0000"/>
        <rFont val="Arial"/>
        <family val="2"/>
        <charset val="1"/>
      </rPr>
      <t xml:space="preserve">Klistra in som värde/Paste as Value.
</t>
    </r>
    <r>
      <rPr>
        <sz val="10"/>
        <color rgb="FF000000"/>
        <rFont val="Arial"/>
        <family val="2"/>
        <charset val="1"/>
      </rPr>
      <t xml:space="preserve">
Flikar markerade med vit färg skall behandlas och fyllas i av Dig som leverantör. </t>
    </r>
    <r>
      <rPr>
        <i val="true"/>
        <sz val="10"/>
        <color rgb="FF000000"/>
        <rFont val="Arial"/>
        <family val="2"/>
        <charset val="1"/>
      </rPr>
      <t xml:space="preserve">Leverantörer för Apotek Hjärtats egna varumärken (EMV) fyller endast i flik 1 och 3.
</t>
    </r>
    <r>
      <rPr>
        <sz val="10"/>
        <color rgb="FF000000"/>
        <rFont val="Arial"/>
        <family val="2"/>
        <charset val="1"/>
      </rPr>
      <t xml:space="preserve">
</t>
    </r>
    <r>
      <rPr>
        <b val="true"/>
        <sz val="10"/>
        <color rgb="FF000000"/>
        <rFont val="Arial"/>
        <family val="2"/>
        <charset val="1"/>
      </rPr>
      <t xml:space="preserve">1. Artikeldata Grund </t>
    </r>
    <r>
      <rPr>
        <sz val="10"/>
        <color rgb="FF000000"/>
        <rFont val="Arial"/>
        <family val="2"/>
        <charset val="1"/>
      </rPr>
      <t xml:space="preserve">- Alla kolumner (vita fält) ska fyllas i. Artikelns livslängd om relevant.
</t>
    </r>
    <r>
      <rPr>
        <b val="true"/>
        <sz val="10"/>
        <color rgb="FF000000"/>
        <rFont val="Arial"/>
        <family val="2"/>
        <charset val="1"/>
      </rPr>
      <t xml:space="preserve">2. Artikeldata Utökad </t>
    </r>
    <r>
      <rPr>
        <sz val="10"/>
        <color rgb="FF000000"/>
        <rFont val="Arial"/>
        <family val="2"/>
        <charset val="1"/>
      </rPr>
      <t xml:space="preserve">- Alla kolumner (vita fält) ska fyllas i, om relevant för produkten. Läs rubriker och exempel. Glöm ej hållbarhet.
</t>
    </r>
    <r>
      <rPr>
        <b val="true"/>
        <sz val="10"/>
        <color rgb="FF000000"/>
        <rFont val="Arial"/>
        <family val="2"/>
        <charset val="1"/>
      </rPr>
      <t xml:space="preserve">3. Förpackningsdata </t>
    </r>
    <r>
      <rPr>
        <sz val="10"/>
        <color rgb="FF000000"/>
        <rFont val="Arial"/>
        <family val="2"/>
        <charset val="1"/>
      </rPr>
      <t xml:space="preserve">- Fyll i vikt, mått och antal Dfp/BX (minsta beställningsbara förpackning efter styck). Om dfp inte finns, alltså om vi ska beställa styckvis - lämna tomt i antal och ta bort BX. Övriga förpackningsnivåer fylls i om de finns.
</t>
    </r>
    <r>
      <rPr>
        <b val="true"/>
        <sz val="10"/>
        <color rgb="FF000000"/>
        <rFont val="Arial"/>
        <family val="2"/>
        <charset val="1"/>
      </rPr>
      <t xml:space="preserve">4. Inköpsdata </t>
    </r>
    <r>
      <rPr>
        <sz val="10"/>
        <color rgb="FF000000"/>
        <rFont val="Arial"/>
        <family val="2"/>
        <charset val="1"/>
      </rPr>
      <t xml:space="preserve">- Alla kolumner (vita fält) ska fyllas i om de inte är låsta. Rabatt om relevant.
</t>
    </r>
    <r>
      <rPr>
        <b val="true"/>
        <sz val="10"/>
        <color rgb="FF000000"/>
        <rFont val="Arial"/>
        <family val="2"/>
        <charset val="1"/>
      </rPr>
      <t xml:space="preserve">5. E-Handel </t>
    </r>
    <r>
      <rPr>
        <sz val="10"/>
        <color rgb="FF000000"/>
        <rFont val="Arial"/>
        <family val="2"/>
        <charset val="1"/>
      </rPr>
      <t xml:space="preserve">- Alla relevanta (vita) fält ska fyllas i. Glöm ej bildkälla, varumärkestext och kontaktperson. Denna flik är till för att få så bra info som möjligt online.
</t>
    </r>
    <r>
      <rPr>
        <b val="true"/>
        <sz val="14"/>
        <color rgb="FFFF0000"/>
        <rFont val="Arial"/>
        <family val="2"/>
        <charset val="1"/>
      </rPr>
      <t xml:space="preserve">
Säkerhet </t>
    </r>
    <r>
      <rPr>
        <b val="true"/>
        <sz val="14"/>
        <rFont val="Arial"/>
        <family val="2"/>
        <charset val="1"/>
      </rPr>
      <t xml:space="preserve">- Särskilda lagringsvillkor 
</t>
    </r>
    <r>
      <rPr>
        <sz val="10"/>
        <color rgb="FF000000"/>
        <rFont val="Arial"/>
        <family val="2"/>
        <charset val="1"/>
      </rPr>
      <t xml:space="preserve">Är artikeln angiven med  särskilda lagringsvillkor, skall ett </t>
    </r>
    <r>
      <rPr>
        <b val="true"/>
        <sz val="10"/>
        <color rgb="FF000000"/>
        <rFont val="Arial"/>
        <family val="2"/>
        <charset val="1"/>
      </rPr>
      <t xml:space="preserve">Säkerhetsdatablad tillsammans med detta dokument bifogas Apotek Hjärtats kontaktperson.</t>
    </r>
    <r>
      <rPr>
        <sz val="10"/>
        <color rgb="FF000000"/>
        <rFont val="Arial"/>
        <family val="2"/>
        <charset val="1"/>
      </rPr>
      <t xml:space="preserve"> Det är av yttersta vikt för att lagret ska kunna inleverera ankommande gods om dessa är märkt med Farosymbol. 
Mer information om vad ett godkänt Säkerhetsdatablad måste innehålla finner ni här:
https://www.av.se/halsa-och-sakerhet/kemiska-risker-och-luftfororeningar/vagledningen-till-foreskrifterna-om-kemiska-arbetsmiljorisker/information-fran-leverantoren/innehall-av-sakerhetsdatablad/
</t>
    </r>
  </si>
  <si>
    <r>
      <rPr>
        <sz val="10"/>
        <color rgb="FF000000"/>
        <rFont val="Arial"/>
        <family val="2"/>
        <charset val="1"/>
      </rPr>
      <t xml:space="preserve">
This file is used by Apotek Hjärtat for the collection of article data from suppliers. The file is used for both new articles and completion of data for exsisting articles.
The data specified in this file is used in our systems, and it is therefore </t>
    </r>
    <r>
      <rPr>
        <b val="true"/>
        <sz val="10"/>
        <color rgb="FF000000"/>
        <rFont val="Arial"/>
        <family val="2"/>
        <charset val="1"/>
      </rPr>
      <t xml:space="preserve">very important that all the data is correct</t>
    </r>
    <r>
      <rPr>
        <sz val="10"/>
        <color rgb="FF000000"/>
        <rFont val="Arial"/>
        <family val="2"/>
        <charset val="1"/>
      </rPr>
      <t xml:space="preserve">.</t>
    </r>
    <r>
      <rPr>
        <b val="true"/>
        <sz val="10"/>
        <color rgb="FF000000"/>
        <rFont val="Arial"/>
        <family val="2"/>
        <charset val="1"/>
      </rPr>
      <t xml:space="preserve"> You (the supplier) are responsible for the quality of data</t>
    </r>
    <r>
      <rPr>
        <sz val="10"/>
        <color rgb="FF000000"/>
        <rFont val="Arial"/>
        <family val="2"/>
        <charset val="1"/>
      </rPr>
      <t xml:space="preserve">. If the data in the file is incomplete or incorrect, the articles will not be handled. So be meticulous with the details. Also make sure you are using the latest updated file. </t>
    </r>
    <r>
      <rPr>
        <b val="true"/>
        <sz val="10"/>
        <color rgb="FF000000"/>
        <rFont val="Arial"/>
        <family val="2"/>
        <charset val="1"/>
      </rPr>
      <t xml:space="preserve">If the wrong version are used you will have to redo it all in the correct file.
</t>
    </r>
    <r>
      <rPr>
        <sz val="10"/>
        <color rgb="FF000000"/>
        <rFont val="Arial"/>
        <family val="2"/>
        <charset val="1"/>
      </rPr>
      <t xml:space="preserve">
Enter your contact information on each sheet. </t>
    </r>
    <r>
      <rPr>
        <b val="true"/>
        <sz val="10"/>
        <color rgb="FF000000"/>
        <rFont val="Arial"/>
        <family val="2"/>
        <charset val="1"/>
      </rPr>
      <t xml:space="preserve">Never leave blank rows, add all articles in a consecutive order, and do not delete rows. If you copy-paste data into the excel, remember to </t>
    </r>
    <r>
      <rPr>
        <b val="true"/>
        <sz val="10"/>
        <color rgb="FFFF0000"/>
        <rFont val="Arial"/>
        <family val="2"/>
        <charset val="1"/>
      </rPr>
      <t xml:space="preserve">Paste as Value.</t>
    </r>
    <r>
      <rPr>
        <sz val="10"/>
        <color rgb="FF000000"/>
        <rFont val="Arial"/>
        <family val="2"/>
        <charset val="1"/>
      </rPr>
      <t xml:space="preserve"> Go to the cell you want to complete to see the English translation.
You as the supplier are responsible for all white tabs. </t>
    </r>
    <r>
      <rPr>
        <i val="true"/>
        <sz val="10"/>
        <color rgb="FF000000"/>
        <rFont val="Arial"/>
        <family val="2"/>
        <charset val="1"/>
      </rPr>
      <t xml:space="preserve">Suppliers for Apotek Hjärtat Private label (EMV) only need to complete tab 1 and 3.
</t>
    </r>
    <r>
      <rPr>
        <sz val="10"/>
        <color rgb="FF000000"/>
        <rFont val="Arial"/>
        <family val="2"/>
        <charset val="1"/>
      </rPr>
      <t xml:space="preserve">
</t>
    </r>
    <r>
      <rPr>
        <b val="true"/>
        <sz val="10"/>
        <color rgb="FF000000"/>
        <rFont val="Arial"/>
        <family val="2"/>
        <charset val="1"/>
      </rPr>
      <t xml:space="preserve">1. Artikeldata Grund</t>
    </r>
    <r>
      <rPr>
        <sz val="10"/>
        <color rgb="FF000000"/>
        <rFont val="Arial"/>
        <family val="2"/>
        <charset val="1"/>
      </rPr>
      <t xml:space="preserve"> - All (white) columns must be completed. Shelf life if relevant.
</t>
    </r>
    <r>
      <rPr>
        <b val="true"/>
        <sz val="10"/>
        <color rgb="FF000000"/>
        <rFont val="Arial"/>
        <family val="2"/>
        <charset val="1"/>
      </rPr>
      <t xml:space="preserve">2. Artikeldata Utökad</t>
    </r>
    <r>
      <rPr>
        <sz val="10"/>
        <color rgb="FF000000"/>
        <rFont val="Arial"/>
        <family val="2"/>
        <charset val="1"/>
      </rPr>
      <t xml:space="preserve"> - All (white) columns must be completed, if relevant for the product. Read headlines and examples. Don't forget Sustainability.
</t>
    </r>
    <r>
      <rPr>
        <b val="true"/>
        <sz val="10"/>
        <color rgb="FF000000"/>
        <rFont val="Arial"/>
        <family val="2"/>
        <charset val="1"/>
      </rPr>
      <t xml:space="preserve">3. Förpackningsdata</t>
    </r>
    <r>
      <rPr>
        <sz val="10"/>
        <color rgb="FF000000"/>
        <rFont val="Arial"/>
        <family val="2"/>
        <charset val="1"/>
      </rPr>
      <t xml:space="preserve"> - Complete weight, measurements and Dfp/BX (minimum orderable packaging). If no Dfp, if we should order per piece - leave number of units empty and delete BX. Other levels can be completed if they exist.
</t>
    </r>
    <r>
      <rPr>
        <b val="true"/>
        <sz val="10"/>
        <color rgb="FF000000"/>
        <rFont val="Arial"/>
        <family val="2"/>
        <charset val="1"/>
      </rPr>
      <t xml:space="preserve">4. Inköpsdata</t>
    </r>
    <r>
      <rPr>
        <sz val="10"/>
        <color rgb="FF000000"/>
        <rFont val="Arial"/>
        <family val="2"/>
        <charset val="1"/>
      </rPr>
      <t xml:space="preserve"> - All (white) columns must be completed if they are not locked. Rebate if relevant.
</t>
    </r>
    <r>
      <rPr>
        <b val="true"/>
        <sz val="10"/>
        <color rgb="FF000000"/>
        <rFont val="Arial"/>
        <family val="2"/>
        <charset val="1"/>
      </rPr>
      <t xml:space="preserve">5. E-Handel</t>
    </r>
    <r>
      <rPr>
        <sz val="10"/>
        <color rgb="FF000000"/>
        <rFont val="Arial"/>
        <family val="2"/>
        <charset val="1"/>
      </rPr>
      <t xml:space="preserve"> - All (white) columns must be completed, if relevant. Don't forget Image Database, Brand description and Contact person. This tab exists to get the best info possible online.
</t>
    </r>
    <r>
      <rPr>
        <b val="true"/>
        <sz val="14"/>
        <color rgb="FFFF0000"/>
        <rFont val="Arial"/>
        <family val="2"/>
        <charset val="1"/>
      </rPr>
      <t xml:space="preserve">
Safety- </t>
    </r>
    <r>
      <rPr>
        <b val="true"/>
        <sz val="14"/>
        <rFont val="Arial"/>
        <family val="2"/>
        <charset val="1"/>
      </rPr>
      <t xml:space="preserve">Special storage conditions 
</t>
    </r>
    <r>
      <rPr>
        <sz val="10"/>
        <color rgb="FF000000"/>
        <rFont val="Arial"/>
        <family val="2"/>
        <charset val="1"/>
      </rPr>
      <t xml:space="preserve">If there are special storage conditions, a </t>
    </r>
    <r>
      <rPr>
        <b val="true"/>
        <sz val="10"/>
        <color rgb="FF000000"/>
        <rFont val="Arial"/>
        <family val="2"/>
        <charset val="1"/>
      </rPr>
      <t xml:space="preserve">Safety Data Sheet must be attached together with this file</t>
    </r>
    <r>
      <rPr>
        <sz val="10"/>
        <color rgb="FF000000"/>
        <rFont val="Arial"/>
        <family val="2"/>
        <charset val="1"/>
      </rPr>
      <t xml:space="preserve">. It is mandatory for our warehouse to be able to handle incoming goods if marked with a danger symbol. 
More information on what a safety data sheet must contain can be found here:
https://www.av.se/halsa-och-sakerhet/kemiska-risker-och-luftfororeningar/vagledningen-till-foreskrifterna-om-kemiska-arbetsmiljorisker/information-fran-leverantoren/innehall-av-sakerhetsdatablad/
</t>
    </r>
  </si>
  <si>
    <t xml:space="preserve">Kontaktuppgifter till den hos leverantören ansvarig för ifyllnad:</t>
  </si>
  <si>
    <r>
      <rPr>
        <i val="true"/>
        <sz val="9"/>
        <color rgb="FF000000"/>
        <rFont val="Calibri"/>
        <family val="2"/>
        <charset val="1"/>
      </rPr>
      <t xml:space="preserve">Ex. </t>
    </r>
    <r>
      <rPr>
        <sz val="9"/>
        <color rgb="FF000000"/>
        <rFont val="Calibri"/>
        <family val="2"/>
        <charset val="1"/>
      </rPr>
      <t xml:space="preserve">Hjärtats Special Care Schampo Torr Hårbotten 200 ml</t>
    </r>
  </si>
  <si>
    <r>
      <rPr>
        <i val="true"/>
        <sz val="9"/>
        <color rgb="FF000000"/>
        <rFont val="Calibri"/>
        <family val="2"/>
        <charset val="1"/>
      </rPr>
      <t xml:space="preserve">Ex.</t>
    </r>
    <r>
      <rPr>
        <sz val="9"/>
        <color rgb="FF000000"/>
        <rFont val="Calibri"/>
        <family val="2"/>
        <charset val="1"/>
      </rPr>
      <t xml:space="preserve"> A1234</t>
    </r>
  </si>
  <si>
    <r>
      <rPr>
        <i val="true"/>
        <sz val="9"/>
        <color rgb="FF000000"/>
        <rFont val="Calibri"/>
        <family val="2"/>
        <charset val="1"/>
      </rPr>
      <t xml:space="preserve">Ex.</t>
    </r>
    <r>
      <rPr>
        <sz val="9"/>
        <color rgb="FF000000"/>
        <rFont val="Calibri"/>
        <family val="2"/>
        <charset val="1"/>
      </rPr>
      <t xml:space="preserve"> 12345678</t>
    </r>
  </si>
  <si>
    <r>
      <rPr>
        <i val="true"/>
        <sz val="10"/>
        <rFont val="Calibri"/>
        <family val="2"/>
        <charset val="1"/>
      </rPr>
      <t xml:space="preserve">Ex. </t>
    </r>
    <r>
      <rPr>
        <sz val="10"/>
        <rFont val="Calibri"/>
        <family val="2"/>
        <charset val="1"/>
      </rPr>
      <t xml:space="preserve">GB - Storbritannien</t>
    </r>
  </si>
  <si>
    <t xml:space="preserve">Ange från alternativ</t>
  </si>
  <si>
    <t xml:space="preserve">Info - Säkerhetsblad </t>
  </si>
  <si>
    <r>
      <rPr>
        <i val="true"/>
        <sz val="10"/>
        <rFont val="Calibri"/>
        <family val="2"/>
        <charset val="1"/>
      </rPr>
      <t xml:space="preserve">Ex. </t>
    </r>
    <r>
      <rPr>
        <sz val="10"/>
        <rFont val="Calibri"/>
        <family val="2"/>
        <charset val="1"/>
      </rPr>
      <t xml:space="preserve">360</t>
    </r>
  </si>
  <si>
    <r>
      <rPr>
        <i val="true"/>
        <sz val="10"/>
        <color rgb="FF000000"/>
        <rFont val="Calibri"/>
        <family val="2"/>
        <charset val="1"/>
      </rPr>
      <t xml:space="preserve">Ex.</t>
    </r>
    <r>
      <rPr>
        <sz val="10"/>
        <color rgb="FF000000"/>
        <rFont val="Calibri"/>
        <family val="2"/>
        <charset val="1"/>
      </rPr>
      <t xml:space="preserve"> 180</t>
    </r>
  </si>
  <si>
    <t xml:space="preserve">Namn:</t>
  </si>
  <si>
    <t xml:space="preserve">Mailadress:</t>
  </si>
  <si>
    <t xml:space="preserve">RAD 
ID</t>
  </si>
  <si>
    <t xml:space="preserve">PSID</t>
  </si>
  <si>
    <t xml:space="preserve">Antal tecken</t>
  </si>
  <si>
    <r>
      <rPr>
        <b val="true"/>
        <sz val="10"/>
        <color rgb="FF000000"/>
        <rFont val="Calibri"/>
        <family val="2"/>
        <charset val="1"/>
      </rPr>
      <t xml:space="preserve">GTIN/EAN
</t>
    </r>
    <r>
      <rPr>
        <sz val="10"/>
        <color rgb="FF000000"/>
        <rFont val="Calibri"/>
        <family val="2"/>
        <charset val="1"/>
      </rPr>
      <t xml:space="preserve">Styck/Kfp
[Numerisk värde, får EJ börja med 0]</t>
    </r>
  </si>
  <si>
    <r>
      <rPr>
        <b val="true"/>
        <sz val="10"/>
        <color rgb="FF000000"/>
        <rFont val="Calibri"/>
        <family val="2"/>
        <charset val="1"/>
      </rPr>
      <t xml:space="preserve">Artikelbenämning 
</t>
    </r>
    <r>
      <rPr>
        <sz val="10"/>
        <rFont val="Calibri"/>
        <family val="2"/>
        <charset val="1"/>
      </rPr>
      <t xml:space="preserve">Inleds med Varumärke + (Undervarumärke) + Artikelbenämning + Variant + Nettoinnehåll
Max 60 tecken  
[Fritext ]</t>
    </r>
  </si>
  <si>
    <r>
      <rPr>
        <b val="true"/>
        <sz val="10"/>
        <color rgb="FF000000"/>
        <rFont val="Calibri"/>
        <family val="2"/>
        <charset val="1"/>
      </rPr>
      <t xml:space="preserve">Artikelns beställningsnummer / Leverantörens (ert) artikelnummer
</t>
    </r>
    <r>
      <rPr>
        <sz val="10"/>
        <color rgb="FF000000"/>
        <rFont val="Calibri"/>
        <family val="2"/>
        <charset val="1"/>
      </rPr>
      <t xml:space="preserve">Max 20 tecken
[Fritext]
</t>
    </r>
  </si>
  <si>
    <r>
      <rPr>
        <b val="true"/>
        <sz val="10"/>
        <color rgb="FF000000"/>
        <rFont val="Calibri"/>
        <family val="2"/>
        <charset val="1"/>
      </rPr>
      <t xml:space="preserve">Intrastatnummer/Tullnummer
</t>
    </r>
    <r>
      <rPr>
        <sz val="10"/>
        <color rgb="FF000000"/>
        <rFont val="Calibri"/>
        <family val="2"/>
        <charset val="1"/>
      </rPr>
      <t xml:space="preserve">
[8 siffror]</t>
    </r>
  </si>
  <si>
    <r>
      <rPr>
        <b val="true"/>
        <sz val="10"/>
        <color rgb="FF000000"/>
        <rFont val="Calibri"/>
        <family val="2"/>
        <charset val="1"/>
      </rPr>
      <t xml:space="preserve">Artikelns ursprungsland. 
</t>
    </r>
    <r>
      <rPr>
        <sz val="10"/>
        <color rgb="FF000000"/>
        <rFont val="Calibri"/>
        <family val="2"/>
        <charset val="1"/>
      </rPr>
      <t xml:space="preserve">Välj det land där artikeln är sammansatt.
[Landskod] </t>
    </r>
  </si>
  <si>
    <r>
      <rPr>
        <b val="true"/>
        <sz val="10"/>
        <color rgb="FF000000"/>
        <rFont val="Calibri"/>
        <family val="2"/>
        <charset val="1"/>
      </rPr>
      <t xml:space="preserve">Lagringsvillkor: 
</t>
    </r>
    <r>
      <rPr>
        <sz val="10"/>
        <color rgb="FF000000"/>
        <rFont val="Calibri"/>
        <family val="2"/>
        <charset val="1"/>
      </rPr>
      <t xml:space="preserve">Kylvara
</t>
    </r>
    <r>
      <rPr>
        <sz val="10"/>
        <rFont val="Calibri"/>
        <family val="2"/>
        <charset val="1"/>
      </rPr>
      <t xml:space="preserve">(Dubbelklicka för info)
</t>
    </r>
    <r>
      <rPr>
        <sz val="10"/>
        <color rgb="FF000000"/>
        <rFont val="Calibri"/>
        <family val="2"/>
        <charset val="1"/>
      </rPr>
      <t xml:space="preserve">
[Alternativ]
Lagringsvillkor ”</t>
    </r>
    <r>
      <rPr>
        <b val="true"/>
        <sz val="10"/>
        <color rgb="FF000000"/>
        <rFont val="Calibri"/>
        <family val="2"/>
        <charset val="1"/>
      </rPr>
      <t xml:space="preserve">Temperatur</t>
    </r>
    <r>
      <rPr>
        <sz val="10"/>
        <color rgb="FF000000"/>
        <rFont val="Calibri"/>
        <family val="2"/>
        <charset val="1"/>
      </rPr>
      <t xml:space="preserve">” används för artiklar som kräver en viss temperatur vid lagerföring.
</t>
    </r>
  </si>
  <si>
    <r>
      <rPr>
        <b val="true"/>
        <sz val="10"/>
        <rFont val="Calibri"/>
        <family val="2"/>
        <charset val="1"/>
      </rPr>
      <t xml:space="preserve">Lagringsvillkor: 
</t>
    </r>
    <r>
      <rPr>
        <sz val="10"/>
        <rFont val="Calibri"/>
        <family val="2"/>
        <charset val="1"/>
      </rPr>
      <t xml:space="preserve">Farligt gods
(Dubbelklicka för info)
</t>
    </r>
    <r>
      <rPr>
        <b val="true"/>
        <sz val="10"/>
        <rFont val="Calibri"/>
        <family val="2"/>
        <charset val="1"/>
      </rPr>
      <t xml:space="preserve">
</t>
    </r>
    <r>
      <rPr>
        <sz val="10"/>
        <rFont val="Calibri"/>
        <family val="2"/>
        <charset val="1"/>
      </rPr>
      <t xml:space="preserve">[Alternativ]
</t>
    </r>
    <r>
      <rPr>
        <b val="true"/>
        <sz val="10"/>
        <rFont val="Calibri"/>
        <family val="2"/>
        <charset val="1"/>
      </rPr>
      <t xml:space="preserve">
</t>
    </r>
    <r>
      <rPr>
        <sz val="10"/>
        <rFont val="Calibri"/>
        <family val="2"/>
        <charset val="1"/>
      </rPr>
      <t xml:space="preserve">Lagringsvillkor ”</t>
    </r>
    <r>
      <rPr>
        <b val="true"/>
        <sz val="10"/>
        <rFont val="Calibri"/>
        <family val="2"/>
        <charset val="1"/>
      </rPr>
      <t xml:space="preserve">Farligt gods</t>
    </r>
    <r>
      <rPr>
        <sz val="10"/>
        <rFont val="Calibri"/>
        <family val="2"/>
        <charset val="1"/>
      </rPr>
      <t xml:space="preserve">” beskriver om artikeln är brandfarlig eller explosiv eller på annat sätt kan medföra fara för personal som hanterar artikeln.
Dessa artiklar ska vara uppmärkta med farligt-gods romb på ytterförpackning, samt ha UN nummer.
</t>
    </r>
    <r>
      <rPr>
        <b val="true"/>
        <sz val="10"/>
        <rFont val="Calibri"/>
        <family val="2"/>
        <charset val="1"/>
      </rPr>
      <t xml:space="preserve">Kod 1</t>
    </r>
    <r>
      <rPr>
        <sz val="10"/>
        <rFont val="Calibri"/>
        <family val="2"/>
        <charset val="1"/>
      </rPr>
      <t xml:space="preserve"> Övriga UN-Nummer
Ska anges för artiklar som är belagda med ett UN-Nummer
</t>
    </r>
    <r>
      <rPr>
        <b val="true"/>
        <sz val="10"/>
        <rFont val="Calibri"/>
        <family val="2"/>
        <charset val="1"/>
      </rPr>
      <t xml:space="preserve">Kod 3</t>
    </r>
    <r>
      <rPr>
        <sz val="10"/>
        <rFont val="Calibri"/>
        <family val="2"/>
        <charset val="1"/>
      </rPr>
      <t xml:space="preserve"> Aerosoler (UN-1950)
Ska anges för samtliga artiklar med UN-1950 </t>
    </r>
  </si>
  <si>
    <r>
      <rPr>
        <b val="true"/>
        <sz val="10"/>
        <color rgb="FF000000"/>
        <rFont val="Calibri"/>
        <family val="2"/>
        <charset val="1"/>
      </rPr>
      <t xml:space="preserve">Hållbarhet oöppnad 
</t>
    </r>
    <r>
      <rPr>
        <sz val="10"/>
        <color rgb="FF000000"/>
        <rFont val="Calibri"/>
        <family val="2"/>
        <charset val="1"/>
      </rPr>
      <t xml:space="preserve">Avser artikelns totala livslängd.
</t>
    </r>
    <r>
      <rPr>
        <b val="true"/>
        <sz val="10"/>
        <color rgb="FF000000"/>
        <rFont val="Calibri"/>
        <family val="2"/>
        <charset val="1"/>
      </rPr>
      <t xml:space="preserve">
</t>
    </r>
    <r>
      <rPr>
        <sz val="10"/>
        <color rgb="FF000000"/>
        <rFont val="Calibri"/>
        <family val="2"/>
        <charset val="1"/>
      </rPr>
      <t xml:space="preserve">[Antal dagar]</t>
    </r>
  </si>
  <si>
    <r>
      <rPr>
        <b val="true"/>
        <sz val="10"/>
        <color rgb="FF000000"/>
        <rFont val="Calibri"/>
        <family val="2"/>
        <charset val="1"/>
      </rPr>
      <t xml:space="preserve">Hållbarhet öppnad 
</t>
    </r>
    <r>
      <rPr>
        <sz val="10"/>
        <color rgb="FF000000"/>
        <rFont val="Calibri"/>
        <family val="2"/>
        <charset val="1"/>
      </rPr>
      <t xml:space="preserve">Avser artikelns livslängd öppnad.
[Antal dagar]</t>
    </r>
  </si>
  <si>
    <t xml:space="preserve">EAN</t>
  </si>
  <si>
    <t xml:space="preserve">Välj…</t>
  </si>
  <si>
    <t xml:space="preserve">  Välj…</t>
  </si>
  <si>
    <t xml:space="preserve">yhh</t>
  </si>
  <si>
    <r>
      <rPr>
        <i val="true"/>
        <sz val="10"/>
        <rFont val="Calibri"/>
        <family val="2"/>
        <charset val="1"/>
      </rPr>
      <t xml:space="preserve">Ex.</t>
    </r>
    <r>
      <rPr>
        <sz val="10"/>
        <rFont val="Calibri"/>
        <family val="2"/>
        <charset val="1"/>
      </rPr>
      <t xml:space="preserve"> Hjärtats Schampo</t>
    </r>
  </si>
  <si>
    <t xml:space="preserve">Ex. 200</t>
  </si>
  <si>
    <r>
      <rPr>
        <i val="true"/>
        <sz val="10"/>
        <rFont val="Calibri"/>
        <family val="2"/>
        <charset val="1"/>
      </rPr>
      <t xml:space="preserve">Ex.</t>
    </r>
    <r>
      <rPr>
        <sz val="10"/>
        <rFont val="Calibri"/>
        <family val="2"/>
        <charset val="1"/>
      </rPr>
      <t xml:space="preserve"> ml</t>
    </r>
  </si>
  <si>
    <r>
      <rPr>
        <i val="true"/>
        <sz val="9"/>
        <color rgb="FF000000"/>
        <rFont val="Calibri"/>
        <family val="2"/>
        <charset val="1"/>
      </rPr>
      <t xml:space="preserve">Ex.</t>
    </r>
    <r>
      <rPr>
        <sz val="9"/>
        <color rgb="FF000000"/>
        <rFont val="Calibri"/>
        <family val="2"/>
        <charset val="1"/>
      </rPr>
      <t xml:space="preserve"> Ja/Nej</t>
    </r>
  </si>
  <si>
    <t xml:space="preserve">Om applicerbart 
ange från alternativ</t>
  </si>
  <si>
    <r>
      <rPr>
        <i val="true"/>
        <sz val="10"/>
        <rFont val="Calibri"/>
        <family val="2"/>
        <charset val="1"/>
      </rPr>
      <t xml:space="preserve">Ex. </t>
    </r>
    <r>
      <rPr>
        <sz val="10"/>
        <rFont val="Calibri"/>
        <family val="2"/>
        <charset val="1"/>
      </rPr>
      <t xml:space="preserve">001234</t>
    </r>
  </si>
  <si>
    <t xml:space="preserve">Hållbarhetsmärkning 
OBS! Endast Märkning 1 hamnar på hyllkantsetikett. Märkning 2 och 3 syns endast på E-Handeln.</t>
  </si>
  <si>
    <t xml:space="preserve">Hållbarhet</t>
  </si>
  <si>
    <t xml:space="preserve">Hyllkantsetiketter</t>
  </si>
  <si>
    <r>
      <rPr>
        <i val="true"/>
        <sz val="10"/>
        <rFont val="Calibri"/>
        <family val="2"/>
        <charset val="1"/>
      </rPr>
      <t xml:space="preserve">Ex.</t>
    </r>
    <r>
      <rPr>
        <sz val="10"/>
        <rFont val="Calibri"/>
        <family val="2"/>
        <charset val="1"/>
      </rPr>
      <t xml:space="preserve"> Alvedon 500 mg</t>
    </r>
  </si>
  <si>
    <r>
      <rPr>
        <i val="true"/>
        <sz val="10"/>
        <rFont val="Calibri"/>
        <family val="2"/>
        <charset val="1"/>
      </rPr>
      <t xml:space="preserve">Ex.</t>
    </r>
    <r>
      <rPr>
        <sz val="10"/>
        <rFont val="Calibri"/>
        <family val="2"/>
        <charset val="1"/>
      </rPr>
      <t xml:space="preserve"> Effekt på värk i 4-5 timmar</t>
    </r>
  </si>
  <si>
    <r>
      <rPr>
        <i val="true"/>
        <sz val="10"/>
        <rFont val="Calibri"/>
        <family val="2"/>
        <charset val="1"/>
      </rPr>
      <t xml:space="preserve">Ex. </t>
    </r>
    <r>
      <rPr>
        <sz val="10"/>
        <rFont val="Calibri"/>
        <family val="2"/>
        <charset val="1"/>
      </rPr>
      <t xml:space="preserve">Paracetamol</t>
    </r>
  </si>
  <si>
    <r>
      <rPr>
        <i val="true"/>
        <sz val="10"/>
        <rFont val="Calibri"/>
        <family val="2"/>
        <charset val="1"/>
      </rPr>
      <t xml:space="preserve">Ex. </t>
    </r>
    <r>
      <rPr>
        <sz val="10"/>
        <rFont val="Calibri"/>
        <family val="2"/>
        <charset val="1"/>
      </rPr>
      <t xml:space="preserve">Lindrar smärta och sänker feber. Effekten…</t>
    </r>
  </si>
  <si>
    <r>
      <rPr>
        <i val="true"/>
        <sz val="10"/>
        <rFont val="Calibri"/>
        <family val="2"/>
        <charset val="1"/>
      </rPr>
      <t xml:space="preserve">Ex. </t>
    </r>
    <r>
      <rPr>
        <sz val="10"/>
        <rFont val="Calibri"/>
        <family val="2"/>
        <charset val="1"/>
      </rPr>
      <t xml:space="preserve">Smälter i munnen. Kan…</t>
    </r>
  </si>
  <si>
    <r>
      <rPr>
        <b val="true"/>
        <sz val="10"/>
        <color rgb="FF000000"/>
        <rFont val="Calibri"/>
        <family val="2"/>
        <charset val="1"/>
      </rPr>
      <t xml:space="preserve">EAN + Artikelbenämning
</t>
    </r>
    <r>
      <rPr>
        <sz val="10"/>
        <color rgb="FF000000"/>
        <rFont val="Calibri"/>
        <family val="2"/>
        <charset val="1"/>
      </rPr>
      <t xml:space="preserve">
Ej redigerbart värde - hämtas från flik: 
1. Artikeldata Grund</t>
    </r>
  </si>
  <si>
    <r>
      <rPr>
        <b val="true"/>
        <sz val="10"/>
        <color rgb="FF000000"/>
        <rFont val="Calibri"/>
        <family val="2"/>
        <charset val="1"/>
      </rPr>
      <t xml:space="preserve">Kvittotext
</t>
    </r>
    <r>
      <rPr>
        <sz val="10"/>
        <color rgb="FF000000"/>
        <rFont val="Calibri"/>
        <family val="2"/>
        <charset val="1"/>
      </rPr>
      <t xml:space="preserve">Ange kvittotext
</t>
    </r>
    <r>
      <rPr>
        <b val="true"/>
        <sz val="10"/>
        <color rgb="FF000000"/>
        <rFont val="Calibri"/>
        <family val="2"/>
        <charset val="1"/>
      </rPr>
      <t xml:space="preserve">
</t>
    </r>
    <r>
      <rPr>
        <sz val="10"/>
        <color rgb="FF000000"/>
        <rFont val="Calibri"/>
        <family val="2"/>
        <charset val="1"/>
      </rPr>
      <t xml:space="preserve">Max 20 tecken
[Fritext]</t>
    </r>
  </si>
  <si>
    <r>
      <rPr>
        <b val="true"/>
        <sz val="10"/>
        <color rgb="FF000000"/>
        <rFont val="Calibri"/>
        <family val="2"/>
        <charset val="1"/>
      </rPr>
      <t xml:space="preserve">Antal
</t>
    </r>
    <r>
      <rPr>
        <sz val="10"/>
        <color rgb="FF000000"/>
        <rFont val="Calibri"/>
        <family val="2"/>
        <charset val="1"/>
      </rPr>
      <t xml:space="preserve">Ange antal
</t>
    </r>
    <r>
      <rPr>
        <b val="true"/>
        <sz val="10"/>
        <color rgb="FF000000"/>
        <rFont val="Calibri"/>
        <family val="2"/>
        <charset val="1"/>
      </rPr>
      <t xml:space="preserve">
</t>
    </r>
    <r>
      <rPr>
        <sz val="10"/>
        <color rgb="FF000000"/>
        <rFont val="Calibri"/>
        <family val="2"/>
        <charset val="1"/>
      </rPr>
      <t xml:space="preserve">Max 5 tecken
[Numeriskt värde]</t>
    </r>
  </si>
  <si>
    <r>
      <rPr>
        <b val="true"/>
        <sz val="10"/>
        <color rgb="FF000000"/>
        <rFont val="Calibri"/>
        <family val="2"/>
        <charset val="1"/>
      </rPr>
      <t xml:space="preserve"> Enhet
</t>
    </r>
    <r>
      <rPr>
        <sz val="10"/>
        <color rgb="FF000000"/>
        <rFont val="Calibri"/>
        <family val="2"/>
        <charset val="1"/>
      </rPr>
      <t xml:space="preserve">Ange enhet
[Alternativ]</t>
    </r>
  </si>
  <si>
    <r>
      <rPr>
        <b val="true"/>
        <sz val="10"/>
        <color rgb="FF000000"/>
        <rFont val="Calibri"/>
        <family val="2"/>
        <charset val="1"/>
      </rPr>
      <t xml:space="preserve">Är artikeln en Medicinteknisk produkt?
</t>
    </r>
    <r>
      <rPr>
        <sz val="10"/>
        <color rgb="FF000000"/>
        <rFont val="Calibri"/>
        <family val="2"/>
        <charset val="1"/>
      </rPr>
      <t xml:space="preserve">
[Ja/ Nej]</t>
    </r>
  </si>
  <si>
    <r>
      <rPr>
        <b val="true"/>
        <sz val="10"/>
        <rFont val="Calibri"/>
        <family val="2"/>
        <charset val="1"/>
      </rPr>
      <t xml:space="preserve">Om OTC eller Kosttillskott 
</t>
    </r>
    <r>
      <rPr>
        <sz val="10"/>
        <rFont val="Calibri"/>
        <family val="2"/>
        <charset val="1"/>
      </rPr>
      <t xml:space="preserve">
</t>
    </r>
    <r>
      <rPr>
        <b val="true"/>
        <sz val="10"/>
        <rFont val="Calibri"/>
        <family val="2"/>
        <charset val="1"/>
      </rPr>
      <t xml:space="preserve">Ange endast om OTC eller Kosttillskott
</t>
    </r>
    <r>
      <rPr>
        <sz val="10"/>
        <rFont val="Calibri"/>
        <family val="2"/>
        <charset val="1"/>
      </rPr>
      <t xml:space="preserve">
[Alternativ]</t>
    </r>
  </si>
  <si>
    <r>
      <rPr>
        <b val="true"/>
        <sz val="10"/>
        <color rgb="FF000000"/>
        <rFont val="Calibri"/>
        <family val="2"/>
        <charset val="1"/>
      </rPr>
      <t xml:space="preserve">Nordiskt Varunummer
</t>
    </r>
    <r>
      <rPr>
        <sz val="10"/>
        <color rgb="FF000000"/>
        <rFont val="Calibri"/>
        <family val="2"/>
        <charset val="1"/>
      </rPr>
      <t xml:space="preserve">
</t>
    </r>
    <r>
      <rPr>
        <b val="true"/>
        <sz val="10"/>
        <color rgb="FF000000"/>
        <rFont val="Calibri"/>
        <family val="2"/>
        <charset val="1"/>
      </rPr>
      <t xml:space="preserve">Anges endast för OTC, annars blank
</t>
    </r>
    <r>
      <rPr>
        <sz val="10"/>
        <color rgb="FF000000"/>
        <rFont val="Calibri"/>
        <family val="2"/>
        <charset val="1"/>
      </rPr>
      <t xml:space="preserve">
[6 siffror]</t>
    </r>
  </si>
  <si>
    <r>
      <rPr>
        <b val="true"/>
        <sz val="10"/>
        <rFont val="Calibri"/>
        <family val="2"/>
        <charset val="1"/>
      </rPr>
      <t xml:space="preserve">Märkning 1 för 
Hållbarhetsmärkning
</t>
    </r>
    <r>
      <rPr>
        <sz val="10"/>
        <rFont val="Calibri"/>
        <family val="2"/>
        <charset val="1"/>
      </rPr>
      <t xml:space="preserve">Huvudmärkning
[Alternativ]</t>
    </r>
  </si>
  <si>
    <r>
      <rPr>
        <b val="true"/>
        <sz val="10"/>
        <rFont val="Calibri"/>
        <family val="2"/>
        <charset val="1"/>
      </rPr>
      <t xml:space="preserve">Märkning 2 för Hållbarhetsmärkning
</t>
    </r>
    <r>
      <rPr>
        <sz val="10"/>
        <rFont val="Calibri"/>
        <family val="2"/>
        <charset val="1"/>
      </rPr>
      <t xml:space="preserve">Om artikeln har fler än en märkning
</t>
    </r>
    <r>
      <rPr>
        <b val="true"/>
        <sz val="10"/>
        <rFont val="Calibri"/>
        <family val="2"/>
        <charset val="1"/>
      </rPr>
      <t xml:space="preserve">
</t>
    </r>
    <r>
      <rPr>
        <sz val="10"/>
        <rFont val="Calibri"/>
        <family val="2"/>
        <charset val="1"/>
      </rPr>
      <t xml:space="preserve">[Alternativ]</t>
    </r>
  </si>
  <si>
    <r>
      <rPr>
        <b val="true"/>
        <sz val="10"/>
        <rFont val="Calibri"/>
        <family val="2"/>
        <charset val="1"/>
      </rPr>
      <t xml:space="preserve">Märkning 3 för Hållbarhetsmärkning
</t>
    </r>
    <r>
      <rPr>
        <sz val="10"/>
        <rFont val="Calibri"/>
        <family val="2"/>
        <charset val="1"/>
      </rPr>
      <t xml:space="preserve">Om artikeln har fler än två märkningar
</t>
    </r>
    <r>
      <rPr>
        <b val="true"/>
        <sz val="10"/>
        <rFont val="Calibri"/>
        <family val="2"/>
        <charset val="1"/>
      </rPr>
      <t xml:space="preserve">
</t>
    </r>
    <r>
      <rPr>
        <sz val="10"/>
        <rFont val="Calibri"/>
        <family val="2"/>
        <charset val="1"/>
      </rPr>
      <t xml:space="preserve">[Alternativ]</t>
    </r>
  </si>
  <si>
    <r>
      <rPr>
        <b val="true"/>
        <sz val="10"/>
        <rFont val="Calibri"/>
        <family val="2"/>
        <charset val="1"/>
      </rPr>
      <t xml:space="preserve">Nordisk?
</t>
    </r>
    <r>
      <rPr>
        <sz val="10"/>
        <rFont val="Calibri"/>
        <family val="2"/>
        <charset val="1"/>
      </rPr>
      <t xml:space="preserve">Slutprodukten är </t>
    </r>
    <r>
      <rPr>
        <b val="true"/>
        <sz val="10"/>
        <rFont val="Calibri"/>
        <family val="2"/>
        <charset val="1"/>
      </rPr>
      <t xml:space="preserve">tillverkad </t>
    </r>
    <r>
      <rPr>
        <b val="true"/>
        <u val="single"/>
        <sz val="10"/>
        <rFont val="Calibri"/>
        <family val="2"/>
        <charset val="1"/>
      </rPr>
      <t xml:space="preserve">OCH</t>
    </r>
    <r>
      <rPr>
        <b val="true"/>
        <sz val="10"/>
        <rFont val="Calibri"/>
        <family val="2"/>
        <charset val="1"/>
      </rPr>
      <t xml:space="preserve"> förpackad</t>
    </r>
    <r>
      <rPr>
        <sz val="10"/>
        <rFont val="Calibri"/>
        <family val="2"/>
        <charset val="1"/>
      </rPr>
      <t xml:space="preserve"> i Norden
(Sverige, Norge, Danmark, Finland, Island).
[Ja/ Nej]</t>
    </r>
  </si>
  <si>
    <r>
      <rPr>
        <b val="true"/>
        <sz val="10"/>
        <rFont val="Calibri"/>
        <family val="2"/>
        <charset val="1"/>
      </rPr>
      <t xml:space="preserve">Miljöförpackad?
</t>
    </r>
    <r>
      <rPr>
        <sz val="10"/>
        <rFont val="Calibri"/>
        <family val="2"/>
        <charset val="1"/>
      </rPr>
      <t xml:space="preserve">Produkten har ingen ytterförpackning </t>
    </r>
    <r>
      <rPr>
        <b val="true"/>
        <u val="single"/>
        <sz val="10"/>
        <rFont val="Calibri"/>
        <family val="2"/>
        <charset val="1"/>
      </rPr>
      <t xml:space="preserve">OCH</t>
    </r>
    <r>
      <rPr>
        <sz val="10"/>
        <rFont val="Calibri"/>
        <family val="2"/>
        <charset val="1"/>
      </rPr>
      <t xml:space="preserve"> produktförpackningen innehåller återvunnet eller biobaserat material.
[Ja/ Nej]</t>
    </r>
  </si>
  <si>
    <r>
      <rPr>
        <b val="true"/>
        <sz val="10"/>
        <color rgb="FF000000"/>
        <rFont val="Calibri"/>
        <family val="2"/>
        <charset val="1"/>
      </rPr>
      <t xml:space="preserve">Artikelnamn
</t>
    </r>
    <r>
      <rPr>
        <sz val="10"/>
        <color rgb="FF000000"/>
        <rFont val="Calibri"/>
        <family val="2"/>
        <charset val="1"/>
      </rPr>
      <t xml:space="preserve">Skall inledas med Varumärke
</t>
    </r>
    <r>
      <rPr>
        <b val="true"/>
        <sz val="10"/>
        <color rgb="FF000000"/>
        <rFont val="Calibri"/>
        <family val="2"/>
        <charset val="1"/>
      </rPr>
      <t xml:space="preserve">
Max 30 tecken
</t>
    </r>
    <r>
      <rPr>
        <sz val="10"/>
        <color rgb="FF000000"/>
        <rFont val="Calibri"/>
        <family val="2"/>
        <charset val="1"/>
      </rPr>
      <t xml:space="preserve">[Fritext]</t>
    </r>
  </si>
  <si>
    <r>
      <rPr>
        <b val="true"/>
        <sz val="10"/>
        <color rgb="FF000000"/>
        <rFont val="Calibri"/>
        <family val="2"/>
        <charset val="1"/>
      </rPr>
      <t xml:space="preserve">Beskrivande benämning
</t>
    </r>
    <r>
      <rPr>
        <sz val="10"/>
        <color rgb="FF000000"/>
        <rFont val="Calibri"/>
        <family val="2"/>
        <charset val="1"/>
      </rPr>
      <t xml:space="preserve">Ange en beskrivande text (hylltext)
</t>
    </r>
    <r>
      <rPr>
        <b val="true"/>
        <sz val="10"/>
        <color rgb="FF000000"/>
        <rFont val="Calibri"/>
        <family val="2"/>
        <charset val="1"/>
      </rPr>
      <t xml:space="preserve">
Max 33 tecken
</t>
    </r>
    <r>
      <rPr>
        <sz val="10"/>
        <color rgb="FF000000"/>
        <rFont val="Calibri"/>
        <family val="2"/>
        <charset val="1"/>
      </rPr>
      <t xml:space="preserve">[Fritext]</t>
    </r>
  </si>
  <si>
    <r>
      <rPr>
        <b val="true"/>
        <sz val="10"/>
        <color rgb="FF000000"/>
        <rFont val="Calibri"/>
        <family val="2"/>
        <charset val="1"/>
      </rPr>
      <t xml:space="preserve">Egenskap/Attribut
</t>
    </r>
    <r>
      <rPr>
        <sz val="10"/>
        <color rgb="FF000000"/>
        <rFont val="Calibri"/>
        <family val="2"/>
        <charset val="1"/>
      </rPr>
      <t xml:space="preserve">(ex. Snabbtorkande)
</t>
    </r>
    <r>
      <rPr>
        <b val="true"/>
        <sz val="10"/>
        <color rgb="FF000000"/>
        <rFont val="Calibri"/>
        <family val="2"/>
        <charset val="1"/>
      </rPr>
      <t xml:space="preserve">vid OTC anges substans 
</t>
    </r>
    <r>
      <rPr>
        <sz val="10"/>
        <color rgb="FF000000"/>
        <rFont val="Calibri"/>
        <family val="2"/>
        <charset val="1"/>
      </rPr>
      <t xml:space="preserve">(Ex. Paracetamol)
</t>
    </r>
    <r>
      <rPr>
        <b val="true"/>
        <sz val="10"/>
        <color rgb="FF000000"/>
        <rFont val="Calibri"/>
        <family val="2"/>
        <charset val="1"/>
      </rPr>
      <t xml:space="preserve">
Max 25 tecken 
</t>
    </r>
    <r>
      <rPr>
        <sz val="10"/>
        <color rgb="FF000000"/>
        <rFont val="Calibri"/>
        <family val="2"/>
        <charset val="1"/>
      </rPr>
      <t xml:space="preserve">[Fritext]</t>
    </r>
  </si>
  <si>
    <r>
      <rPr>
        <b val="true"/>
        <sz val="10"/>
        <color rgb="FF000000"/>
        <rFont val="Calibri"/>
        <family val="2"/>
        <charset val="1"/>
      </rPr>
      <t xml:space="preserve">Säljande budskap
</t>
    </r>
    <r>
      <rPr>
        <sz val="10"/>
        <color rgb="FF000000"/>
        <rFont val="Calibri"/>
        <family val="2"/>
        <charset val="1"/>
      </rPr>
      <t xml:space="preserve">Ange ett säljande budskap
</t>
    </r>
    <r>
      <rPr>
        <b val="true"/>
        <sz val="10"/>
        <color rgb="FF000000"/>
        <rFont val="Calibri"/>
        <family val="2"/>
        <charset val="1"/>
      </rPr>
      <t xml:space="preserve">
Max 125 tecken
</t>
    </r>
    <r>
      <rPr>
        <sz val="10"/>
        <color rgb="FF000000"/>
        <rFont val="Calibri"/>
        <family val="2"/>
        <charset val="1"/>
      </rPr>
      <t xml:space="preserve">[Fritext]</t>
    </r>
  </si>
  <si>
    <r>
      <rPr>
        <b val="true"/>
        <sz val="10"/>
        <color rgb="FF000000"/>
        <rFont val="Calibri"/>
        <family val="2"/>
        <charset val="1"/>
      </rPr>
      <t xml:space="preserve">Extratips
</t>
    </r>
    <r>
      <rPr>
        <sz val="10"/>
        <color rgb="FF000000"/>
        <rFont val="Calibri"/>
        <family val="2"/>
        <charset val="1"/>
      </rPr>
      <t xml:space="preserve">Ange extratips
</t>
    </r>
    <r>
      <rPr>
        <b val="true"/>
        <sz val="10"/>
        <color rgb="FF000000"/>
        <rFont val="Calibri"/>
        <family val="2"/>
        <charset val="1"/>
      </rPr>
      <t xml:space="preserve">
Max 82 tecken
</t>
    </r>
    <r>
      <rPr>
        <sz val="10"/>
        <color rgb="FF000000"/>
        <rFont val="Calibri"/>
        <family val="2"/>
        <charset val="1"/>
      </rPr>
      <t xml:space="preserve">[Fritext]</t>
    </r>
  </si>
  <si>
    <r>
      <rPr>
        <b val="true"/>
        <sz val="10"/>
        <color rgb="FF000000"/>
        <rFont val="Calibri"/>
        <family val="2"/>
        <charset val="1"/>
      </rPr>
      <t xml:space="preserve">Information nedan avser artikel på </t>
    </r>
    <r>
      <rPr>
        <b val="true"/>
        <u val="single"/>
        <sz val="10"/>
        <color rgb="FF000000"/>
        <rFont val="Calibri"/>
        <family val="2"/>
        <charset val="1"/>
      </rPr>
      <t xml:space="preserve">stycknivå</t>
    </r>
    <r>
      <rPr>
        <b val="true"/>
        <sz val="10"/>
        <color rgb="FF000000"/>
        <rFont val="Calibri"/>
        <family val="2"/>
        <charset val="1"/>
      </rPr>
      <t xml:space="preserve">, dvs den förpackning som är placerad i hyllan. </t>
    </r>
  </si>
  <si>
    <t xml:space="preserve">Se exempel --&gt;</t>
  </si>
  <si>
    <r>
      <rPr>
        <b val="true"/>
        <sz val="11"/>
        <color rgb="FFFF0000"/>
        <rFont val="Calibri"/>
        <family val="2"/>
        <charset val="1"/>
      </rPr>
      <t xml:space="preserve">OBS!</t>
    </r>
    <r>
      <rPr>
        <b val="true"/>
        <sz val="11"/>
        <color rgb="FF000000"/>
        <rFont val="Calibri"/>
        <family val="2"/>
        <charset val="1"/>
      </rPr>
      <t xml:space="preserve"> OM fler logistiska nivåer ska de listas här (ej obligatoriskt). Notera att respektive nivå ska ha ett unikt EAN.</t>
    </r>
  </si>
  <si>
    <t xml:space="preserve">BESTÄLLNINGSBAR ENHET, NIVÅ 2 (DFP)</t>
  </si>
  <si>
    <t xml:space="preserve">LOGISTISK ENHET, NIVÅ 3</t>
  </si>
  <si>
    <t xml:space="preserve">LOGISTISK ENHET, NIVÅ 4</t>
  </si>
  <si>
    <t xml:space="preserve">LOGISTISK ENHET, NIVÅ 5</t>
  </si>
  <si>
    <t xml:space="preserve">Förpackningsenhet: BX, LV, PX</t>
  </si>
  <si>
    <t xml:space="preserve">Förpackningsenhet: B1, LV, PX</t>
  </si>
  <si>
    <t xml:space="preserve">Förpackningsenhet: LV, PX</t>
  </si>
  <si>
    <t xml:space="preserve">Förpackningsenhet: PX</t>
  </si>
  <si>
    <t xml:space="preserve">RAD ID</t>
  </si>
  <si>
    <r>
      <rPr>
        <b val="true"/>
        <sz val="10"/>
        <color rgb="FF000000"/>
        <rFont val="Calibri"/>
        <family val="2"/>
        <charset val="1"/>
      </rPr>
      <t xml:space="preserve">EAN + Artikelbenämning
</t>
    </r>
    <r>
      <rPr>
        <sz val="10"/>
        <color rgb="FF000000"/>
        <rFont val="Calibri"/>
        <family val="2"/>
        <charset val="1"/>
      </rPr>
      <t xml:space="preserve">Ej redigerbart värde - hämtas från flik: 
1. Artikeldata Grund</t>
    </r>
  </si>
  <si>
    <t xml:space="preserve">EAN
1. Artikeldatagrund</t>
  </si>
  <si>
    <r>
      <rPr>
        <b val="true"/>
        <sz val="10"/>
        <color rgb="FF000000"/>
        <rFont val="Calibri"/>
        <family val="2"/>
        <charset val="1"/>
      </rPr>
      <t xml:space="preserve">Konsument
förpackningens Vikt
</t>
    </r>
    <r>
      <rPr>
        <sz val="10"/>
        <color rgb="FF000000"/>
        <rFont val="Calibri"/>
        <family val="2"/>
        <charset val="1"/>
      </rPr>
      <t xml:space="preserve">
[kg]</t>
    </r>
  </si>
  <si>
    <r>
      <rPr>
        <b val="true"/>
        <sz val="10"/>
        <color rgb="FF000000"/>
        <rFont val="Calibri"/>
        <family val="2"/>
        <charset val="1"/>
      </rPr>
      <t xml:space="preserve">Konsument
förpackningens 
Höjd</t>
    </r>
    <r>
      <rPr>
        <sz val="10"/>
        <color rgb="FF000000"/>
        <rFont val="Calibri"/>
        <family val="2"/>
        <charset val="1"/>
      </rPr>
      <t xml:space="preserve"> 
[mm]</t>
    </r>
  </si>
  <si>
    <r>
      <rPr>
        <b val="true"/>
        <sz val="10"/>
        <color rgb="FF000000"/>
        <rFont val="Calibri"/>
        <family val="2"/>
        <charset val="1"/>
      </rPr>
      <t xml:space="preserve">Konsument
förpackningens 
Bredd
</t>
    </r>
    <r>
      <rPr>
        <sz val="10"/>
        <color rgb="FF000000"/>
        <rFont val="Calibri"/>
        <family val="2"/>
        <charset val="1"/>
      </rPr>
      <t xml:space="preserve">
[mm]</t>
    </r>
  </si>
  <si>
    <r>
      <rPr>
        <b val="true"/>
        <sz val="10"/>
        <color rgb="FF000000"/>
        <rFont val="Calibri"/>
        <family val="2"/>
        <charset val="1"/>
      </rPr>
      <t xml:space="preserve">Konsument
förpackningens 
Djup 
</t>
    </r>
    <r>
      <rPr>
        <sz val="10"/>
        <color rgb="FF000000"/>
        <rFont val="Calibri"/>
        <family val="2"/>
        <charset val="1"/>
      </rPr>
      <t xml:space="preserve">
[mm]</t>
    </r>
  </si>
  <si>
    <r>
      <rPr>
        <b val="true"/>
        <sz val="10"/>
        <color rgb="FF000000"/>
        <rFont val="Calibri"/>
        <family val="2"/>
        <charset val="1"/>
      </rPr>
      <t xml:space="preserve">Förpackningsenhet
</t>
    </r>
    <r>
      <rPr>
        <sz val="10"/>
        <color rgb="FF000000"/>
        <rFont val="Calibri"/>
        <family val="2"/>
        <charset val="1"/>
      </rPr>
      <t xml:space="preserve">[Alternativ]</t>
    </r>
  </si>
  <si>
    <r>
      <rPr>
        <b val="true"/>
        <sz val="10"/>
        <color rgb="FF000000"/>
        <rFont val="Calibri"/>
        <family val="2"/>
        <charset val="1"/>
      </rPr>
      <t xml:space="preserve">Antal
</t>
    </r>
    <r>
      <rPr>
        <sz val="10"/>
        <color rgb="FF000000"/>
        <rFont val="Calibri"/>
        <family val="2"/>
        <charset val="1"/>
      </rPr>
      <t xml:space="preserve">[st]</t>
    </r>
  </si>
  <si>
    <t xml:space="preserve">Förpackningsenhetens 
GTIN/EAN</t>
  </si>
  <si>
    <r>
      <rPr>
        <b val="true"/>
        <sz val="10"/>
        <color rgb="FF000000"/>
        <rFont val="Calibri"/>
        <family val="2"/>
        <charset val="1"/>
      </rPr>
      <t xml:space="preserve">Antal
</t>
    </r>
    <r>
      <rPr>
        <sz val="10"/>
        <color rgb="FF000000"/>
        <rFont val="Calibri"/>
        <family val="2"/>
        <charset val="1"/>
      </rPr>
      <t xml:space="preserve">[st]</t>
    </r>
    <r>
      <rPr>
        <b val="true"/>
        <sz val="10"/>
        <color rgb="FF000000"/>
        <rFont val="Calibri"/>
        <family val="2"/>
        <charset val="1"/>
      </rPr>
      <t xml:space="preserve"> </t>
    </r>
  </si>
  <si>
    <r>
      <rPr>
        <b val="true"/>
        <sz val="10"/>
        <color rgb="FF000000"/>
        <rFont val="Calibri"/>
        <family val="2"/>
        <charset val="1"/>
      </rPr>
      <t xml:space="preserve">Antal 
</t>
    </r>
    <r>
      <rPr>
        <sz val="10"/>
        <color rgb="FF000000"/>
        <rFont val="Calibri"/>
        <family val="2"/>
        <charset val="1"/>
      </rPr>
      <t xml:space="preserve">[st]</t>
    </r>
    <r>
      <rPr>
        <b val="true"/>
        <sz val="10"/>
        <color rgb="FF000000"/>
        <rFont val="Calibri"/>
        <family val="2"/>
        <charset val="1"/>
      </rPr>
      <t xml:space="preserve"> </t>
    </r>
  </si>
  <si>
    <t xml:space="preserve">BX</t>
  </si>
  <si>
    <t xml:space="preserve">Exempelhierarkier:</t>
  </si>
  <si>
    <t xml:space="preserve">Nivå 1 = ST</t>
  </si>
  <si>
    <t xml:space="preserve">Nivå 2 = BX</t>
  </si>
  <si>
    <t xml:space="preserve">Nivå 3 = PX</t>
  </si>
  <si>
    <t xml:space="preserve">Nivå 3 = B1</t>
  </si>
  <si>
    <t xml:space="preserve">Nivå 4 = PX</t>
  </si>
  <si>
    <t xml:space="preserve">Nivå 4 = LV</t>
  </si>
  <si>
    <t xml:space="preserve">Nivå 5 = PX</t>
  </si>
  <si>
    <r>
      <rPr>
        <b val="true"/>
        <sz val="10"/>
        <color rgb="FF000000"/>
        <rFont val="Calibri"/>
        <family val="2"/>
        <charset val="1"/>
      </rPr>
      <t xml:space="preserve">Inköpsenhet
</t>
    </r>
    <r>
      <rPr>
        <sz val="10"/>
        <color rgb="FF000000"/>
        <rFont val="Calibri"/>
        <family val="2"/>
        <charset val="1"/>
      </rPr>
      <t xml:space="preserve">Vanligen KFP (ST)
</t>
    </r>
    <r>
      <rPr>
        <b val="true"/>
        <sz val="10"/>
        <color rgb="FF000000"/>
        <rFont val="Calibri"/>
        <family val="2"/>
        <charset val="1"/>
      </rPr>
      <t xml:space="preserve">
</t>
    </r>
    <r>
      <rPr>
        <sz val="10"/>
        <color rgb="FF000000"/>
        <rFont val="Calibri"/>
        <family val="2"/>
        <charset val="1"/>
      </rPr>
      <t xml:space="preserve">[Alternativ]</t>
    </r>
  </si>
  <si>
    <r>
      <rPr>
        <b val="true"/>
        <sz val="10"/>
        <color rgb="FF000000"/>
        <rFont val="Calibri"/>
        <family val="2"/>
        <charset val="1"/>
      </rPr>
      <t xml:space="preserve">Listpris KFP / Bruttopris
</t>
    </r>
    <r>
      <rPr>
        <sz val="10"/>
        <color rgb="FF000000"/>
        <rFont val="Calibri"/>
        <family val="2"/>
        <charset val="1"/>
      </rPr>
      <t xml:space="preserve">exkl. moms
</t>
    </r>
    <r>
      <rPr>
        <b val="true"/>
        <sz val="10"/>
        <color rgb="FF000000"/>
        <rFont val="Calibri"/>
        <family val="2"/>
        <charset val="1"/>
      </rPr>
      <t xml:space="preserve">
</t>
    </r>
    <r>
      <rPr>
        <sz val="10"/>
        <color rgb="FF000000"/>
        <rFont val="Calibri"/>
        <family val="2"/>
        <charset val="1"/>
      </rPr>
      <t xml:space="preserve">[Pris]</t>
    </r>
  </si>
  <si>
    <r>
      <rPr>
        <b val="true"/>
        <sz val="10"/>
        <color rgb="FF000000"/>
        <rFont val="Calibri"/>
        <family val="2"/>
        <charset val="1"/>
      </rPr>
      <t xml:space="preserve">Antal KFP i angiven Inköpsenhet 
</t>
    </r>
    <r>
      <rPr>
        <sz val="10"/>
        <color rgb="FF000000"/>
        <rFont val="Calibri"/>
        <family val="2"/>
        <charset val="1"/>
      </rPr>
      <t xml:space="preserve">
Vanligen 1
[Antal]
</t>
    </r>
  </si>
  <si>
    <r>
      <rPr>
        <b val="true"/>
        <sz val="10"/>
        <color rgb="FF000000"/>
        <rFont val="Calibri"/>
        <family val="2"/>
        <charset val="1"/>
      </rPr>
      <t xml:space="preserve">Valuta
</t>
    </r>
    <r>
      <rPr>
        <sz val="10"/>
        <color rgb="FF000000"/>
        <rFont val="Calibri"/>
        <family val="2"/>
        <charset val="1"/>
      </rPr>
      <t xml:space="preserve">[Alternativ]</t>
    </r>
  </si>
  <si>
    <r>
      <rPr>
        <b val="true"/>
        <sz val="10"/>
        <color rgb="FF000000"/>
        <rFont val="Calibri"/>
        <family val="2"/>
        <charset val="1"/>
      </rPr>
      <t xml:space="preserve">Avtalad 
rabatt i %
</t>
    </r>
    <r>
      <rPr>
        <sz val="10"/>
        <color rgb="FF000000"/>
        <rFont val="Calibri"/>
        <family val="2"/>
        <charset val="1"/>
      </rPr>
      <t xml:space="preserve">[Procent]</t>
    </r>
  </si>
  <si>
    <r>
      <rPr>
        <b val="true"/>
        <sz val="10"/>
        <color rgb="FF000000"/>
        <rFont val="Calibri"/>
        <family val="2"/>
        <charset val="1"/>
      </rPr>
      <t xml:space="preserve">Nettopris
</t>
    </r>
    <r>
      <rPr>
        <sz val="10"/>
        <color rgb="FF000000"/>
        <rFont val="Calibri"/>
        <family val="2"/>
        <charset val="1"/>
      </rPr>
      <t xml:space="preserve">exkl. moms
Räknas ut per automatik
[Formel]</t>
    </r>
  </si>
  <si>
    <r>
      <rPr>
        <b val="true"/>
        <sz val="10"/>
        <color rgb="FF000000"/>
        <rFont val="Calibri"/>
        <family val="2"/>
        <charset val="1"/>
      </rPr>
      <t xml:space="preserve">Nettopris per inköpsenhet
KFP eller DFP
</t>
    </r>
    <r>
      <rPr>
        <sz val="10"/>
        <color rgb="FF000000"/>
        <rFont val="Calibri"/>
        <family val="2"/>
        <charset val="1"/>
      </rPr>
      <t xml:space="preserve">exkl. moms
Räknas ut per automatik
[Formel]</t>
    </r>
  </si>
  <si>
    <r>
      <rPr>
        <b val="true"/>
        <sz val="10"/>
        <color rgb="FF000000"/>
        <rFont val="Calibri"/>
        <family val="2"/>
        <charset val="1"/>
      </rPr>
      <t xml:space="preserve">Moms vid inköp
</t>
    </r>
    <r>
      <rPr>
        <sz val="10"/>
        <color rgb="FF000000"/>
        <rFont val="Calibri"/>
        <family val="2"/>
        <charset val="1"/>
      </rPr>
      <t xml:space="preserve">[Procent]</t>
    </r>
  </si>
  <si>
    <r>
      <rPr>
        <b val="true"/>
        <sz val="10"/>
        <color rgb="FF000000"/>
        <rFont val="Calibri"/>
        <family val="2"/>
        <charset val="1"/>
      </rPr>
      <t xml:space="preserve">Moms vid försäljning
</t>
    </r>
    <r>
      <rPr>
        <sz val="10"/>
        <color rgb="FF000000"/>
        <rFont val="Calibri"/>
        <family val="2"/>
        <charset val="1"/>
      </rPr>
      <t xml:space="preserve">[Procent]</t>
    </r>
  </si>
  <si>
    <r>
      <rPr>
        <b val="true"/>
        <sz val="10"/>
        <color rgb="FF000000"/>
        <rFont val="Calibri"/>
        <family val="2"/>
        <charset val="1"/>
      </rPr>
      <t xml:space="preserve">Rekommenderat konsumentpris/Utpris
</t>
    </r>
    <r>
      <rPr>
        <sz val="10"/>
        <color rgb="FF000000"/>
        <rFont val="Calibri"/>
        <family val="2"/>
        <charset val="1"/>
      </rPr>
      <t xml:space="preserve">inkl. moms
</t>
    </r>
    <r>
      <rPr>
        <b val="true"/>
        <sz val="10"/>
        <color rgb="FF000000"/>
        <rFont val="Calibri"/>
        <family val="2"/>
        <charset val="1"/>
      </rPr>
      <t xml:space="preserve">
</t>
    </r>
    <r>
      <rPr>
        <sz val="10"/>
        <color rgb="FF000000"/>
        <rFont val="Calibri"/>
        <family val="2"/>
        <charset val="1"/>
      </rPr>
      <t xml:space="preserve">
[Pris]</t>
    </r>
  </si>
  <si>
    <r>
      <rPr>
        <b val="true"/>
        <sz val="10"/>
        <color rgb="FF000000"/>
        <rFont val="Calibri"/>
        <family val="2"/>
        <charset val="1"/>
      </rPr>
      <t xml:space="preserve">Leverantörens land
</t>
    </r>
    <r>
      <rPr>
        <sz val="10"/>
        <color rgb="FF000000"/>
        <rFont val="Calibri"/>
        <family val="2"/>
        <charset val="1"/>
      </rPr>
      <t xml:space="preserve">Det land det faktureras ifrån
</t>
    </r>
    <r>
      <rPr>
        <b val="true"/>
        <sz val="10"/>
        <color rgb="FF000000"/>
        <rFont val="Calibri"/>
        <family val="2"/>
        <charset val="1"/>
      </rPr>
      <t xml:space="preserve">
</t>
    </r>
    <r>
      <rPr>
        <sz val="10"/>
        <color rgb="FF000000"/>
        <rFont val="Calibri"/>
        <family val="2"/>
        <charset val="1"/>
      </rPr>
      <t xml:space="preserve">[Landskod]</t>
    </r>
  </si>
  <si>
    <r>
      <rPr>
        <b val="true"/>
        <sz val="10"/>
        <color rgb="FF000000"/>
        <rFont val="Calibri"/>
        <family val="2"/>
        <charset val="1"/>
      </rPr>
      <t xml:space="preserve">Beställningsnummer
</t>
    </r>
    <r>
      <rPr>
        <sz val="10"/>
        <color rgb="FF000000"/>
        <rFont val="Calibri"/>
        <family val="2"/>
        <charset val="1"/>
      </rPr>
      <t xml:space="preserve">Ej redigerbart värde - hämtas från flik: 
1. Artikeldata Grund</t>
    </r>
  </si>
  <si>
    <t xml:space="preserve">ST</t>
  </si>
  <si>
    <t xml:space="preserve">SEK</t>
  </si>
  <si>
    <t xml:space="preserve">Förpackningens EAN på ST-nivå (Konsumentförpack.)
</t>
  </si>
  <si>
    <t xml:space="preserve">Typ av vara,
Gäller endast OTC och HV - Kosttillskott</t>
  </si>
  <si>
    <t xml:space="preserve">Märknig 1
Huvudmärkning</t>
  </si>
  <si>
    <t xml:space="preserve">Märkning 2
Om artikeln har fler än en märkning</t>
  </si>
  <si>
    <t xml:space="preserve">Märkning 3
Om artikeln har fler än två märkningar</t>
  </si>
  <si>
    <t xml:space="preserve">Hållbarhetsmärkningar</t>
  </si>
  <si>
    <r>
      <rPr>
        <b val="true"/>
        <sz val="11"/>
        <rFont val="Calibri"/>
        <family val="2"/>
        <charset val="1"/>
      </rPr>
      <t xml:space="preserve">Nordisk?
</t>
    </r>
    <r>
      <rPr>
        <sz val="11"/>
        <rFont val="Calibri"/>
        <family val="2"/>
        <charset val="1"/>
      </rPr>
      <t xml:space="preserve">Slutprodukten är </t>
    </r>
    <r>
      <rPr>
        <b val="true"/>
        <sz val="11"/>
        <rFont val="Calibri"/>
        <family val="2"/>
        <charset val="1"/>
      </rPr>
      <t xml:space="preserve">tillverkad </t>
    </r>
    <r>
      <rPr>
        <b val="true"/>
        <u val="single"/>
        <sz val="11"/>
        <rFont val="Calibri"/>
        <family val="2"/>
        <charset val="1"/>
      </rPr>
      <t xml:space="preserve">OCH</t>
    </r>
    <r>
      <rPr>
        <b val="true"/>
        <sz val="11"/>
        <rFont val="Calibri"/>
        <family val="2"/>
        <charset val="1"/>
      </rPr>
      <t xml:space="preserve"> förpackad</t>
    </r>
    <r>
      <rPr>
        <sz val="11"/>
        <rFont val="Calibri"/>
        <family val="2"/>
        <charset val="1"/>
      </rPr>
      <t xml:space="preserve"> i Norden.
(Sverige, Norge, Danmark, Finland, Island)</t>
    </r>
  </si>
  <si>
    <r>
      <rPr>
        <b val="true"/>
        <sz val="11"/>
        <rFont val="Calibri"/>
        <family val="2"/>
        <charset val="1"/>
      </rPr>
      <t xml:space="preserve">Miljöförpackad?
</t>
    </r>
    <r>
      <rPr>
        <sz val="11"/>
        <rFont val="Calibri"/>
        <family val="2"/>
        <charset val="1"/>
      </rPr>
      <t xml:space="preserve">Produkten har ingen ytterförpackning </t>
    </r>
    <r>
      <rPr>
        <b val="true"/>
        <u val="single"/>
        <sz val="11"/>
        <rFont val="Calibri"/>
        <family val="2"/>
        <charset val="1"/>
      </rPr>
      <t xml:space="preserve">OCH</t>
    </r>
    <r>
      <rPr>
        <sz val="11"/>
        <rFont val="Calibri"/>
        <family val="2"/>
        <charset val="1"/>
      </rPr>
      <t xml:space="preserve"> produktförpackningen innehåller återvunnet eller biobaserat material.</t>
    </r>
  </si>
  <si>
    <t xml:space="preserve">Medvetna val</t>
  </si>
  <si>
    <r>
      <rPr>
        <b val="true"/>
        <sz val="11"/>
        <rFont val="Calibri"/>
        <family val="2"/>
        <charset val="1"/>
      </rPr>
      <t xml:space="preserve">Bilddatabas
</t>
    </r>
    <r>
      <rPr>
        <sz val="10"/>
        <rFont val="Calibri"/>
        <family val="2"/>
        <charset val="1"/>
      </rPr>
      <t xml:space="preserve">Ange vilken bilddatabas som produktbilden är uppladdad i eller mailadress till den som har bild eller fyll i länk till bild</t>
    </r>
  </si>
  <si>
    <t xml:space="preserve">Youtube-url
</t>
  </si>
  <si>
    <r>
      <rPr>
        <b val="true"/>
        <sz val="11"/>
        <rFont val="Calibri"/>
        <family val="2"/>
        <charset val="1"/>
      </rPr>
      <t xml:space="preserve">Levereras osorterad?
</t>
    </r>
    <r>
      <rPr>
        <sz val="10"/>
        <rFont val="Calibri"/>
        <family val="2"/>
        <charset val="1"/>
      </rPr>
      <t xml:space="preserve">(Är flera varianter märkta 
med samma EAN)</t>
    </r>
  </si>
  <si>
    <r>
      <rPr>
        <b val="true"/>
        <sz val="11"/>
        <rFont val="Calibri"/>
        <family val="2"/>
        <charset val="1"/>
      </rPr>
      <t xml:space="preserve">Sökord
</t>
    </r>
    <r>
      <rPr>
        <sz val="10"/>
        <rFont val="Calibri"/>
        <family val="2"/>
        <charset val="1"/>
      </rPr>
      <t xml:space="preserve">Relevanta sökord som ökar sökbarheten för produkten</t>
    </r>
  </si>
  <si>
    <r>
      <rPr>
        <b val="true"/>
        <sz val="11"/>
        <rFont val="Calibri"/>
        <family val="2"/>
        <charset val="1"/>
      </rPr>
      <t xml:space="preserve">Kategorier
</t>
    </r>
    <r>
      <rPr>
        <sz val="10"/>
        <rFont val="Calibri"/>
        <family val="2"/>
        <charset val="1"/>
      </rPr>
      <t xml:space="preserve">Under vilka kategorier bör produkten ligga på hemsidan?</t>
    </r>
  </si>
  <si>
    <r>
      <rPr>
        <b val="true"/>
        <sz val="11"/>
        <rFont val="Calibri"/>
        <family val="2"/>
        <charset val="1"/>
      </rPr>
      <t xml:space="preserve">Varumärkestext
</t>
    </r>
    <r>
      <rPr>
        <sz val="10"/>
        <rFont val="Calibri"/>
        <family val="2"/>
        <charset val="1"/>
      </rPr>
      <t xml:space="preserve">En text som beskriver själva varumärket</t>
    </r>
  </si>
  <si>
    <r>
      <rPr>
        <b val="true"/>
        <sz val="11"/>
        <rFont val="Calibri"/>
        <family val="2"/>
        <charset val="1"/>
      </rPr>
      <t xml:space="preserve">Produktnamn (inkl storlek)
</t>
    </r>
    <r>
      <rPr>
        <sz val="10"/>
        <rFont val="Calibri"/>
        <family val="2"/>
        <charset val="1"/>
      </rPr>
      <t xml:space="preserve">Fullständigt namn ökar sökbarheten för produkten</t>
    </r>
  </si>
  <si>
    <r>
      <rPr>
        <b val="true"/>
        <sz val="11"/>
        <rFont val="Calibri"/>
        <family val="2"/>
        <charset val="1"/>
      </rPr>
      <t xml:space="preserve">USP 1
Snabbfakta 1
</t>
    </r>
    <r>
      <rPr>
        <sz val="10"/>
        <rFont val="Calibri"/>
        <family val="2"/>
        <charset val="1"/>
      </rPr>
      <t xml:space="preserve">Svara på vad det är som gör din produkt unik, skriv kortfattat och slagkraftigt</t>
    </r>
  </si>
  <si>
    <r>
      <rPr>
        <b val="true"/>
        <sz val="11"/>
        <rFont val="Calibri"/>
        <family val="2"/>
        <charset val="1"/>
      </rPr>
      <t xml:space="preserve">USP 2
Snabbfakta 2
</t>
    </r>
    <r>
      <rPr>
        <sz val="10"/>
        <rFont val="Calibri"/>
        <family val="2"/>
        <charset val="1"/>
      </rPr>
      <t xml:space="preserve">Svara på vad det är som gör din produkt unik, skriv kortfattat och slagkraftigt</t>
    </r>
  </si>
  <si>
    <r>
      <rPr>
        <b val="true"/>
        <sz val="11"/>
        <rFont val="Calibri"/>
        <family val="2"/>
        <charset val="1"/>
      </rPr>
      <t xml:space="preserve">USP 3
Snabbfakta 3
</t>
    </r>
    <r>
      <rPr>
        <sz val="10"/>
        <rFont val="Calibri"/>
        <family val="2"/>
        <charset val="1"/>
      </rPr>
      <t xml:space="preserve">Svara på vad det är som gör din produkt unik, skriv kortfattat och slagkraftigt</t>
    </r>
  </si>
  <si>
    <r>
      <rPr>
        <b val="true"/>
        <sz val="11"/>
        <rFont val="Calibri"/>
        <family val="2"/>
        <charset val="1"/>
      </rPr>
      <t xml:space="preserve">Om produkten
</t>
    </r>
    <r>
      <rPr>
        <sz val="10"/>
        <rFont val="Calibri"/>
        <family val="2"/>
        <charset val="1"/>
      </rPr>
      <t xml:space="preserve">Beskriver hur produkten är och vad den gör. Det finns inga begränsningar för hur lång texten kan vara.</t>
    </r>
  </si>
  <si>
    <r>
      <rPr>
        <b val="true"/>
        <sz val="11"/>
        <rFont val="Calibri"/>
        <family val="2"/>
        <charset val="1"/>
      </rPr>
      <t xml:space="preserve">Användarinstruktioner
</t>
    </r>
    <r>
      <rPr>
        <sz val="10"/>
        <rFont val="Calibri"/>
        <family val="2"/>
        <charset val="1"/>
      </rPr>
      <t xml:space="preserve">Här svarar du på hur produkten ska användas. Berätta gärna om du har något speciellt knep att bjuda på.
Gäller endast handelsvaror, behöver ej fyllas i för OTC.</t>
    </r>
    <r>
      <rPr>
        <b val="true"/>
        <sz val="11"/>
        <rFont val="Calibri"/>
        <family val="2"/>
        <charset val="1"/>
      </rPr>
      <t xml:space="preserve"> </t>
    </r>
  </si>
  <si>
    <r>
      <rPr>
        <b val="true"/>
        <sz val="11"/>
        <rFont val="Calibri"/>
        <family val="2"/>
        <charset val="1"/>
      </rPr>
      <t xml:space="preserve">Innehållsförteckning 
</t>
    </r>
    <r>
      <rPr>
        <sz val="10"/>
        <rFont val="Calibri"/>
        <family val="2"/>
        <charset val="1"/>
      </rPr>
      <t xml:space="preserve">Produktens innehåll (ingredienser eller material), motsvarande text som finns på förpackningen. För kosttillskott anges även vitamin-/mineralinnehåll per tablett eller enhet.</t>
    </r>
  </si>
  <si>
    <r>
      <rPr>
        <b val="true"/>
        <sz val="11"/>
        <rFont val="Calibri"/>
        <family val="2"/>
        <charset val="1"/>
      </rPr>
      <t xml:space="preserve">Näringsdeklaration
</t>
    </r>
    <r>
      <rPr>
        <sz val="10"/>
        <rFont val="Calibri"/>
        <family val="2"/>
        <charset val="1"/>
      </rPr>
      <t xml:space="preserve">Produktens näringsdeklaration, motsvarande text som finns på förpackningen.</t>
    </r>
  </si>
  <si>
    <r>
      <rPr>
        <b val="true"/>
        <sz val="11"/>
        <rFont val="Calibri"/>
        <family val="2"/>
        <charset val="1"/>
      </rPr>
      <t xml:space="preserve">Hudtyp
</t>
    </r>
    <r>
      <rPr>
        <sz val="10"/>
        <rFont val="Calibri"/>
        <family val="2"/>
        <charset val="1"/>
      </rPr>
      <t xml:space="preserve">Multipla värden går att ange, separera dessa med komma</t>
    </r>
  </si>
  <si>
    <r>
      <rPr>
        <b val="true"/>
        <sz val="11"/>
        <rFont val="Calibri"/>
        <family val="2"/>
        <charset val="1"/>
      </rPr>
      <t xml:space="preserve">Hårtyp
</t>
    </r>
    <r>
      <rPr>
        <sz val="10"/>
        <rFont val="Calibri"/>
        <family val="2"/>
        <charset val="1"/>
      </rPr>
      <t xml:space="preserve">Multipla värden går att ange, separera dessa med komma</t>
    </r>
  </si>
  <si>
    <r>
      <rPr>
        <b val="true"/>
        <sz val="11"/>
        <rFont val="Calibri"/>
        <family val="2"/>
        <charset val="1"/>
      </rPr>
      <t xml:space="preserve">Attribut
</t>
    </r>
    <r>
      <rPr>
        <sz val="10"/>
        <rFont val="Calibri"/>
        <family val="2"/>
        <charset val="1"/>
      </rPr>
      <t xml:space="preserve">Multipla värden går att ange, separera dessa med komma</t>
    </r>
  </si>
  <si>
    <r>
      <rPr>
        <b val="true"/>
        <sz val="11"/>
        <rFont val="Calibri"/>
        <family val="2"/>
        <charset val="1"/>
      </rPr>
      <t xml:space="preserve">Vegansk
</t>
    </r>
    <r>
      <rPr>
        <sz val="10"/>
        <rFont val="Calibri"/>
        <family val="2"/>
        <charset val="1"/>
      </rPr>
      <t xml:space="preserve">Produkten är fri från animaliska ingredienser och tillsatser</t>
    </r>
  </si>
  <si>
    <r>
      <rPr>
        <b val="true"/>
        <sz val="11"/>
        <rFont val="Calibri"/>
        <family val="2"/>
        <charset val="1"/>
      </rPr>
      <t xml:space="preserve">Ålder
</t>
    </r>
    <r>
      <rPr>
        <sz val="10"/>
        <rFont val="Calibri"/>
        <family val="2"/>
        <charset val="1"/>
      </rPr>
      <t xml:space="preserve">(från en viss ålder, till exempel från 2 år)</t>
    </r>
  </si>
  <si>
    <t xml:space="preserve">Målgrupp
</t>
  </si>
  <si>
    <t xml:space="preserve">Solskyddsfaktor
</t>
  </si>
  <si>
    <r>
      <rPr>
        <b val="true"/>
        <sz val="11"/>
        <rFont val="Calibri"/>
        <family val="2"/>
        <charset val="1"/>
      </rPr>
      <t xml:space="preserve">Färg
</t>
    </r>
    <r>
      <rPr>
        <sz val="10"/>
        <rFont val="Calibri"/>
        <family val="2"/>
        <charset val="1"/>
      </rPr>
      <t xml:space="preserve">Ange färg som det står på förpackningen</t>
    </r>
  </si>
  <si>
    <r>
      <rPr>
        <b val="true"/>
        <sz val="11"/>
        <rFont val="Calibri"/>
        <family val="2"/>
        <charset val="1"/>
      </rPr>
      <t xml:space="preserve">Smak
</t>
    </r>
    <r>
      <rPr>
        <sz val="10"/>
        <rFont val="Calibri"/>
        <family val="2"/>
        <charset val="1"/>
      </rPr>
      <t xml:space="preserve">Ange smak som det står på förpackningen</t>
    </r>
  </si>
  <si>
    <t xml:space="preserve">KOSTTILLSKOTT
Extra data för kosttillskott</t>
  </si>
  <si>
    <t xml:space="preserve">Vitaminer
Gäller kosttillskott, ange vilka vitaminer som ingår i produkten</t>
  </si>
  <si>
    <t xml:space="preserve">Mineraler
Gäller kosttillskott, ange vilka mineraler som ingår i produkten</t>
  </si>
  <si>
    <t xml:space="preserve">Produkttyp
Gäller viktkontroll och sportnutrition.</t>
  </si>
  <si>
    <t xml:space="preserve">Näringsinnehåll
Gäller endast näringsdrycker. Ange typ av näringsinnehåll</t>
  </si>
  <si>
    <t xml:space="preserve">MUN &amp; TÄNDER
Extra data för mun &amp; tänder
</t>
  </si>
  <si>
    <t xml:space="preserve">Hårdhet tandborste
Ange hårdhet om det anges på förpackningen</t>
  </si>
  <si>
    <t xml:space="preserve">Med fluor
Ange om produkten innehåller fluor</t>
  </si>
  <si>
    <t xml:space="preserve">DJURVÅRD
Extra data för djurvård</t>
  </si>
  <si>
    <t xml:space="preserve">Hundstorlek
Vikt</t>
  </si>
  <si>
    <t xml:space="preserve">Hundtyp
Ålder</t>
  </si>
  <si>
    <t xml:space="preserve">Kattyp
Ålder</t>
  </si>
  <si>
    <t xml:space="preserve">Masktyp</t>
  </si>
  <si>
    <t xml:space="preserve">Ohyratyp</t>
  </si>
  <si>
    <t xml:space="preserve">Vid artiklar mot Halsbränna
Ange Verkningslängd
</t>
  </si>
  <si>
    <r>
      <rPr>
        <b val="true"/>
        <sz val="11"/>
        <rFont val="Calibri"/>
        <family val="2"/>
        <charset val="1"/>
      </rPr>
      <t xml:space="preserve">Ange med </t>
    </r>
    <r>
      <rPr>
        <b val="true"/>
        <u val="single"/>
        <sz val="11"/>
        <rFont val="Calibri"/>
        <family val="2"/>
        <charset val="1"/>
      </rPr>
      <t xml:space="preserve">JA</t>
    </r>
    <r>
      <rPr>
        <b val="true"/>
        <sz val="11"/>
        <rFont val="Calibri"/>
        <family val="2"/>
        <charset val="1"/>
      </rPr>
      <t xml:space="preserve"> om produkten är en nikotinprodukt med åldersgräns 18 år</t>
    </r>
  </si>
  <si>
    <t xml:space="preserve">Alla samlade</t>
  </si>
  <si>
    <t xml:space="preserve">Ekologisk</t>
  </si>
  <si>
    <t xml:space="preserve">Vegansk</t>
  </si>
  <si>
    <t xml:space="preserve">Rättvisemärkt</t>
  </si>
  <si>
    <t xml:space="preserve">Extra mild formula</t>
  </si>
  <si>
    <t xml:space="preserve">Miljömärkt</t>
  </si>
  <si>
    <t xml:space="preserve">Exempel:</t>
  </si>
  <si>
    <t xml:space="preserve">Validoo / OPV / Frontify / Mailadress / Länk</t>
  </si>
  <si>
    <t xml:space="preserve">=nQn0kMUZ1uc</t>
  </si>
  <si>
    <t xml:space="preserve">Ja / Nej</t>
  </si>
  <si>
    <t xml:space="preserve">Dagkräm, creme, cream etc</t>
  </si>
  <si>
    <t xml:space="preserve">Ansiktskräm, Dagkräm etc</t>
  </si>
  <si>
    <t xml:space="preserve">ACO är…</t>
  </si>
  <si>
    <t xml:space="preserve">ACO Face Anti Age 40+ Lift &amp; Fill Day Cream Normal Skin 50ml</t>
  </si>
  <si>
    <t xml:space="preserve">Dagkräm för ansiktet med anti age-egenskaper</t>
  </si>
  <si>
    <t xml:space="preserve">Speciellt utvecklad för kvinnor över 40 år med synliga ålderstecken</t>
  </si>
  <si>
    <t xml:space="preserve">Innehåller SPF15 samt en närande formula med E-vitamin och B3</t>
  </si>
  <si>
    <t xml:space="preserve">Dagkräm med antirynk-egenskaper, speciellt utvecklad för kvinnor över 40 år med synliga ålderstecken. 
Ansiktskrämen innehåller en närande formula med E-vitamin och B3 som kan bidra till att göra huden mer spänstig och minska synliga rynkor. Milt parfymerad. 50 ml.</t>
  </si>
  <si>
    <t xml:space="preserve">Applicera generöst och låt huden absorbera krämen. 
Upprepa behandlingen under dagen vid behov.</t>
  </si>
  <si>
    <t xml:space="preserve">Mandelolja, ullfett, bivax, äkta eteriska oljor, ringblomma.</t>
  </si>
  <si>
    <t xml:space="preserve">Normal hud, Mogen hud</t>
  </si>
  <si>
    <t xml:space="preserve">Normalt hår, Färgat hår</t>
  </si>
  <si>
    <t xml:space="preserve">Alkoholfri, Parfymfri</t>
  </si>
  <si>
    <t xml:space="preserve">2 år</t>
  </si>
  <si>
    <t xml:space="preserve">Vuxen</t>
  </si>
  <si>
    <t xml:space="preserve">SPF30</t>
  </si>
  <si>
    <t xml:space="preserve">Röd</t>
  </si>
  <si>
    <t xml:space="preserve">Pepparmint</t>
  </si>
  <si>
    <t xml:space="preserve">Flera värden går att ange, separera dessa med komma</t>
  </si>
  <si>
    <t xml:space="preserve">Välj ett värde nedan</t>
  </si>
  <si>
    <t xml:space="preserve">[Fritextfält]</t>
  </si>
  <si>
    <t xml:space="preserve">[Url]</t>
  </si>
  <si>
    <t xml:space="preserve">[Alternativ]</t>
  </si>
  <si>
    <r>
      <rPr>
        <b val="true"/>
        <sz val="11"/>
        <rFont val="Calibri"/>
        <family val="2"/>
        <charset val="1"/>
      </rPr>
      <t xml:space="preserve">
Tillåtna kodvärden: 
</t>
    </r>
    <r>
      <rPr>
        <b val="true"/>
        <sz val="11"/>
        <color rgb="FFFF0000"/>
        <rFont val="Calibri"/>
        <family val="2"/>
        <charset val="1"/>
      </rPr>
      <t xml:space="preserve">(Dubbelklicka för info)
</t>
    </r>
    <r>
      <rPr>
        <b val="true"/>
        <sz val="11"/>
        <rFont val="Calibri"/>
        <family val="2"/>
        <charset val="1"/>
      </rPr>
      <t xml:space="preserve">
Normal hud
Torr hud
Blandad/kombinerad hud
Fet &amp; blank hud
Alla hudtyper
Känslig/irriterad hud
Hyperkänslig hud
Fuktfattig/Yttorr hud
Mogen hud
Akne
Rocacea
Ojämn hudton</t>
    </r>
  </si>
  <si>
    <r>
      <rPr>
        <b val="true"/>
        <sz val="11"/>
        <rFont val="Calibri"/>
        <family val="2"/>
        <charset val="1"/>
      </rPr>
      <t xml:space="preserve">
Tillåtna kodvärden: 
</t>
    </r>
    <r>
      <rPr>
        <b val="true"/>
        <sz val="11"/>
        <color rgb="FFFF0000"/>
        <rFont val="Calibri"/>
        <family val="2"/>
        <charset val="1"/>
      </rPr>
      <t xml:space="preserve">(Dubbelklicka för info)
</t>
    </r>
    <r>
      <rPr>
        <b val="true"/>
        <sz val="11"/>
        <rFont val="Calibri"/>
        <family val="2"/>
        <charset val="1"/>
      </rPr>
      <t xml:space="preserve">
Normalt hår
Torrt &amp; skadat
Frissigt hår
Fett hår
Färgat hår
Känslig hårbotten
Mjäll
Håravfall
</t>
    </r>
  </si>
  <si>
    <r>
      <rPr>
        <b val="true"/>
        <sz val="11"/>
        <rFont val="Calibri"/>
        <family val="2"/>
        <charset val="1"/>
      </rPr>
      <t xml:space="preserve">
Tillåtna kodvärden: 
</t>
    </r>
    <r>
      <rPr>
        <b val="true"/>
        <sz val="11"/>
        <color rgb="FFFF0000"/>
        <rFont val="Calibri"/>
        <family val="2"/>
        <charset val="1"/>
      </rPr>
      <t xml:space="preserve">(Dubbelklicka för info)
</t>
    </r>
    <r>
      <rPr>
        <b val="true"/>
        <sz val="11"/>
        <rFont val="Calibri"/>
        <family val="2"/>
        <charset val="1"/>
      </rPr>
      <t xml:space="preserve">
Alkoholfri
Antiperspirant
Parfymfri
Parabenfri
Silikonfri
Fri från BPA
Vattenfast
Mineralsmink
Täckande
Snabbverkande
Långtidverkande
Glutenfri
Anti-Age
Whitening</t>
    </r>
  </si>
  <si>
    <r>
      <rPr>
        <b val="true"/>
        <sz val="11"/>
        <rFont val="Calibri"/>
        <family val="2"/>
        <charset val="1"/>
      </rPr>
      <t xml:space="preserve">
Tillåtna kodvärden: 
</t>
    </r>
    <r>
      <rPr>
        <b val="true"/>
        <sz val="11"/>
        <color rgb="FFFF0000"/>
        <rFont val="Calibri"/>
        <family val="2"/>
        <charset val="1"/>
      </rPr>
      <t xml:space="preserve">(Dubbelklicka för info)
</t>
    </r>
    <r>
      <rPr>
        <b val="true"/>
        <sz val="11"/>
        <rFont val="Calibri"/>
        <family val="2"/>
        <charset val="1"/>
      </rPr>
      <t xml:space="preserve">
Vegansk</t>
    </r>
  </si>
  <si>
    <r>
      <rPr>
        <b val="true"/>
        <sz val="11"/>
        <rFont val="Calibri"/>
        <family val="2"/>
        <charset val="1"/>
      </rPr>
      <t xml:space="preserve">
Tillåtna kodvärden: 
</t>
    </r>
    <r>
      <rPr>
        <b val="true"/>
        <sz val="11"/>
        <color rgb="FFFF0000"/>
        <rFont val="Calibri"/>
        <family val="2"/>
        <charset val="1"/>
      </rPr>
      <t xml:space="preserve">(Dubbelklicka för info)
</t>
    </r>
    <r>
      <rPr>
        <b val="true"/>
        <sz val="11"/>
        <rFont val="Calibri"/>
        <family val="2"/>
        <charset val="1"/>
      </rPr>
      <t xml:space="preserve">
0 mån
3 mån
6 mån
1 år
2 år
3 år
4 år
5 år
6 år
7 år
8 år
9 år
10 år
11 år
12 år
</t>
    </r>
  </si>
  <si>
    <r>
      <rPr>
        <b val="true"/>
        <sz val="11"/>
        <rFont val="Calibri"/>
        <family val="2"/>
        <charset val="1"/>
      </rPr>
      <t xml:space="preserve">
Tillåtna kodvärden: 
</t>
    </r>
    <r>
      <rPr>
        <b val="true"/>
        <sz val="11"/>
        <color rgb="FFFF0000"/>
        <rFont val="Calibri"/>
        <family val="2"/>
        <charset val="1"/>
      </rPr>
      <t xml:space="preserve">(Dubbelklicka för info)
</t>
    </r>
    <r>
      <rPr>
        <b val="true"/>
        <sz val="11"/>
        <rFont val="Calibri"/>
        <family val="2"/>
        <charset val="1"/>
      </rPr>
      <t xml:space="preserve">
Spädbarn
Barn
Ungdom
Vuxen
Senior
Gravida
Ammande mammor
Diabetiker
Kvinnor i klimankteriet
</t>
    </r>
  </si>
  <si>
    <r>
      <rPr>
        <b val="true"/>
        <sz val="11"/>
        <rFont val="Calibri"/>
        <family val="2"/>
        <charset val="1"/>
      </rPr>
      <t xml:space="preserve">
Tillåtna kodvärden: 
</t>
    </r>
    <r>
      <rPr>
        <b val="true"/>
        <sz val="11"/>
        <color rgb="FFFF0000"/>
        <rFont val="Calibri"/>
        <family val="2"/>
        <charset val="1"/>
      </rPr>
      <t xml:space="preserve">(Dubbelklicka för info)
</t>
    </r>
    <r>
      <rPr>
        <b val="true"/>
        <sz val="11"/>
        <rFont val="Calibri"/>
        <family val="2"/>
        <charset val="1"/>
      </rPr>
      <t xml:space="preserve">
SPF10
SPF15
SPF20
SPF25
SPF30
SPF50
SPF50+</t>
    </r>
  </si>
  <si>
    <t xml:space="preserve">Tryck på plus-tecknet ovan kolumn AM
Obligatoriskt: 
JA - om relevant</t>
  </si>
  <si>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
Multivitamin
A-vitamin
B-vitamin
C-vitamin
D-vitamin
E-vitamin</t>
    </r>
  </si>
  <si>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
Multimineral
Folsyra
Kalcium
Krom
Järn
Magnesium
Selen
Zink</t>
    </r>
  </si>
  <si>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
Dryck
Pulver
Bar
Brustablett</t>
    </r>
  </si>
  <si>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
Komplett
Energirik
Fiberrik
Proteinrik
</t>
    </r>
  </si>
  <si>
    <t xml:space="preserve">Tryck på plus-tecknet ovan kolumn AQ</t>
  </si>
  <si>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
Extramjuk
Mjuk
Medium
Hård</t>
    </r>
  </si>
  <si>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
Ja
Nej
Ej relevant</t>
    </r>
  </si>
  <si>
    <t xml:space="preserve">Tryck på plus-tecknet ovan kolumn AX
Obligatoriskt: 
JA - om relevant</t>
  </si>
  <si>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1 till 10 kg
11 till 25 kg
över 25 kg</t>
    </r>
  </si>
  <si>
    <r>
      <rPr>
        <b val="true"/>
        <sz val="11"/>
        <rFont val="Calibri"/>
        <family val="2"/>
        <charset val="1"/>
      </rPr>
      <t xml:space="preserve">Tillåtna värden: 
</t>
    </r>
    <r>
      <rPr>
        <b val="true"/>
        <sz val="11"/>
        <color rgb="FFFF0000"/>
        <rFont val="Calibri"/>
        <family val="2"/>
        <charset val="1"/>
      </rPr>
      <t xml:space="preserve">(Dubbelklicka för info)
</t>
    </r>
    <r>
      <rPr>
        <b val="true"/>
        <sz val="11"/>
        <rFont val="Calibri"/>
        <family val="2"/>
        <charset val="1"/>
      </rPr>
      <t xml:space="preserve">Valp
Fullvuxen hund</t>
    </r>
  </si>
  <si>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Kattunge
Fullvuxen katt</t>
    </r>
  </si>
  <si>
    <r>
      <rPr>
        <b val="true"/>
        <sz val="11"/>
        <rFont val="Calibri"/>
        <family val="2"/>
        <charset val="1"/>
      </rPr>
      <t xml:space="preserve">Tillåtna värden: 
</t>
    </r>
    <r>
      <rPr>
        <b val="true"/>
        <sz val="11"/>
        <color rgb="FFFF0000"/>
        <rFont val="Calibri"/>
        <family val="2"/>
        <charset val="1"/>
      </rPr>
      <t xml:space="preserve">(Dubbelklicka för info)
</t>
    </r>
    <r>
      <rPr>
        <b val="true"/>
        <sz val="11"/>
        <rFont val="Calibri"/>
        <family val="2"/>
        <charset val="1"/>
      </rPr>
      <t xml:space="preserve">
Bandmask
Spolmask
Ravens</t>
    </r>
  </si>
  <si>
    <r>
      <rPr>
        <b val="true"/>
        <sz val="11"/>
        <rFont val="Calibri"/>
        <family val="2"/>
        <charset val="1"/>
      </rPr>
      <t xml:space="preserve">
Tillåtna värden: 
</t>
    </r>
    <r>
      <rPr>
        <b val="true"/>
        <sz val="11"/>
        <color rgb="FFFF0000"/>
        <rFont val="Calibri"/>
        <family val="2"/>
        <charset val="1"/>
      </rPr>
      <t xml:space="preserve">(Dubbelklicka för info)
</t>
    </r>
    <r>
      <rPr>
        <b val="true"/>
        <sz val="11"/>
        <rFont val="Calibri"/>
        <family val="2"/>
        <charset val="1"/>
      </rPr>
      <t xml:space="preserve">
Fästingar
Loppor
Löss
Mjällkvalster
Myggor
Rävskabb
Öronskabb</t>
    </r>
  </si>
  <si>
    <r>
      <rPr>
        <b val="true"/>
        <sz val="11"/>
        <rFont val="Calibri"/>
        <family val="2"/>
        <charset val="1"/>
      </rPr>
      <t xml:space="preserve">Tillåtna värde:
</t>
    </r>
    <r>
      <rPr>
        <b val="true"/>
        <sz val="11"/>
        <color rgb="FFFF0000"/>
        <rFont val="Calibri"/>
        <family val="2"/>
        <charset val="1"/>
      </rPr>
      <t xml:space="preserve">(Dubbelklicka för info)
</t>
    </r>
    <r>
      <rPr>
        <b val="true"/>
        <sz val="11"/>
        <rFont val="Calibri"/>
        <family val="2"/>
        <charset val="1"/>
      </rPr>
      <t xml:space="preserve">
Korttidsverkande &lt;12 timmar Långtidsverkande &gt;12 timmar
</t>
    </r>
  </si>
  <si>
    <t xml:space="preserve">Rad ID</t>
  </si>
  <si>
    <t xml:space="preserve">Skall läsas in?</t>
  </si>
  <si>
    <r>
      <rPr>
        <b val="true"/>
        <sz val="11"/>
        <color rgb="FF000000"/>
        <rFont val="Calibri"/>
        <family val="2"/>
        <charset val="1"/>
      </rPr>
      <t xml:space="preserve">Artikelbenämning
</t>
    </r>
    <r>
      <rPr>
        <sz val="11"/>
        <color rgb="FF000000"/>
        <rFont val="Calibri"/>
        <family val="2"/>
        <charset val="1"/>
      </rPr>
      <t xml:space="preserve">Ej redigerbart värde - hämtas från flik: 
1. Artikeldata Grund</t>
    </r>
  </si>
  <si>
    <r>
      <rPr>
        <b val="true"/>
        <sz val="11"/>
        <rFont val="Calibri"/>
        <family val="2"/>
        <charset val="1"/>
      </rPr>
      <t xml:space="preserve">EAN/GTIN
</t>
    </r>
    <r>
      <rPr>
        <sz val="11"/>
        <rFont val="Calibri"/>
        <family val="2"/>
        <charset val="1"/>
      </rPr>
      <t xml:space="preserve">Ej redigerbart värde - hämtas från flik: 
1. Artikeldata Grund</t>
    </r>
  </si>
  <si>
    <t xml:space="preserve">NEJ - hämtas från flik 
2. Artikeldata - Utökad</t>
  </si>
  <si>
    <t xml:space="preserve">NEJ - formel</t>
  </si>
  <si>
    <t xml:space="preserve">Obligatoriskt: JA</t>
  </si>
  <si>
    <t xml:space="preserve">Obligatoriskt: 
JA - Om relevant</t>
  </si>
  <si>
    <t xml:space="preserve">Obligatoriskt: 
Handelsvara JA - om relevant
Övriga varor: Nej</t>
  </si>
  <si>
    <t xml:space="preserve">Obligatoriskt: 
Livsmedel JA
Övriga varor: Nej</t>
  </si>
  <si>
    <t xml:space="preserve">Obligatoriskt: 
JA - om relevant</t>
  </si>
  <si>
    <t xml:space="preserve">Välj nedan typ av Munartikel (se rullista)</t>
  </si>
  <si>
    <t xml:space="preserve"> Välj…</t>
  </si>
  <si>
    <t xml:space="preserve">CLASS3</t>
  </si>
  <si>
    <t xml:space="preserve">CLASS4</t>
  </si>
  <si>
    <t xml:space="preserve">CLASS5</t>
  </si>
  <si>
    <t xml:space="preserve">VENDNO</t>
  </si>
  <si>
    <t xml:space="preserve">CZHEADPARTNER</t>
  </si>
  <si>
    <t xml:space="preserve">SORTIMENTSKOD</t>
  </si>
  <si>
    <t xml:space="preserve">VARUMÄRKE</t>
  </si>
  <si>
    <t xml:space="preserve">Värde hämtas från flik 3. Förpackningsdata</t>
  </si>
  <si>
    <t xml:space="preserve">SELLUNIT.PARTPACK</t>
  </si>
  <si>
    <t xml:space="preserve">Behöver dessa visas? Döljas?  </t>
  </si>
  <si>
    <t xml:space="preserve">OBS vid direktleverans så ska marginal beräknas mot AIP</t>
  </si>
  <si>
    <t xml:space="preserve">1. Artikeldata Grund</t>
  </si>
  <si>
    <t xml:space="preserve">4. Inköpsdata / Leverantörspriser</t>
  </si>
  <si>
    <t xml:space="preserve">2. Artikeldata Utökad / APH Specifika fält</t>
  </si>
  <si>
    <t xml:space="preserve">3. Förpackningsdata</t>
  </si>
  <si>
    <t xml:space="preserve">Endast för webbunika artiklar</t>
  </si>
  <si>
    <t xml:space="preserve">Webbpris </t>
  </si>
  <si>
    <t xml:space="preserve">Masterdata</t>
  </si>
  <si>
    <t xml:space="preserve">KIC/KIA/PC</t>
  </si>
  <si>
    <t xml:space="preserve">Auto</t>
  </si>
  <si>
    <t xml:space="preserve">Valutakurs (DRATEEX)
om annan valuta</t>
  </si>
  <si>
    <t xml:space="preserve">4. Inköpsdata</t>
  </si>
  <si>
    <t xml:space="preserve">Formel</t>
  </si>
  <si>
    <r>
      <rPr>
        <b val="true"/>
        <sz val="10"/>
        <color rgb="FF000000"/>
        <rFont val="Calibri"/>
        <family val="2"/>
        <charset val="1"/>
      </rPr>
      <t xml:space="preserve">Artikelbenämning 
</t>
    </r>
    <r>
      <rPr>
        <sz val="10"/>
        <color rgb="FF000000"/>
        <rFont val="Calibri"/>
        <family val="2"/>
        <charset val="1"/>
      </rPr>
      <t xml:space="preserve">
Ej redigerbart värde - hämtas från flik: 
1. Artikeldata Grund</t>
    </r>
  </si>
  <si>
    <r>
      <rPr>
        <b val="true"/>
        <sz val="10"/>
        <color rgb="FF000000"/>
        <rFont val="Calibri"/>
        <family val="2"/>
        <charset val="1"/>
      </rPr>
      <t xml:space="preserve">EAN
</t>
    </r>
    <r>
      <rPr>
        <sz val="10"/>
        <color rgb="FF000000"/>
        <rFont val="Calibri"/>
        <family val="2"/>
        <charset val="1"/>
      </rPr>
      <t xml:space="preserve">
Ej redigerbart värde - hämtas från flik: 
1. Artikeldata Grund</t>
    </r>
  </si>
  <si>
    <r>
      <rPr>
        <b val="true"/>
        <sz val="10"/>
        <color rgb="FF000000"/>
        <rFont val="Calibri"/>
        <family val="2"/>
        <charset val="1"/>
      </rPr>
      <t xml:space="preserve">PSID
</t>
    </r>
    <r>
      <rPr>
        <sz val="10"/>
        <color rgb="FF000000"/>
        <rFont val="Calibri"/>
        <family val="2"/>
        <charset val="1"/>
      </rPr>
      <t xml:space="preserve">Ange PSID</t>
    </r>
  </si>
  <si>
    <r>
      <rPr>
        <b val="true"/>
        <sz val="10"/>
        <color rgb="FF000000"/>
        <rFont val="Calibri"/>
        <family val="2"/>
        <charset val="1"/>
      </rPr>
      <t xml:space="preserve">Datum för inläsning
</t>
    </r>
    <r>
      <rPr>
        <sz val="10"/>
        <color rgb="FF000000"/>
        <rFont val="Calibri"/>
        <family val="2"/>
        <charset val="1"/>
      </rPr>
      <t xml:space="preserve">
Ange datum</t>
    </r>
  </si>
  <si>
    <r>
      <rPr>
        <b val="true"/>
        <sz val="10"/>
        <color rgb="FF000000"/>
        <rFont val="Calibri"/>
        <family val="2"/>
        <charset val="1"/>
      </rPr>
      <t xml:space="preserve">Kategorichef
</t>
    </r>
    <r>
      <rPr>
        <sz val="10"/>
        <color rgb="FF000000"/>
        <rFont val="Calibri"/>
        <family val="2"/>
        <charset val="1"/>
      </rPr>
      <t xml:space="preserve">
Ange namn</t>
    </r>
  </si>
  <si>
    <r>
      <rPr>
        <b val="true"/>
        <sz val="10"/>
        <color rgb="FF000000"/>
        <rFont val="Calibri"/>
        <family val="2"/>
        <charset val="1"/>
      </rPr>
      <t xml:space="preserve">Är artikel redan registrerad?
</t>
    </r>
    <r>
      <rPr>
        <sz val="10"/>
        <color rgb="FF000000"/>
        <rFont val="Calibri"/>
        <family val="2"/>
        <charset val="1"/>
      </rPr>
      <t xml:space="preserve">Om JA - Ange PSID</t>
    </r>
  </si>
  <si>
    <t xml:space="preserve">Om redan registrerad, skriv in nuvarande sortimentskod och vad du vill göra med den, tex "INA, återaktiveras"</t>
  </si>
  <si>
    <r>
      <rPr>
        <b val="true"/>
        <sz val="10"/>
        <color rgb="FF000000"/>
        <rFont val="Calibri"/>
        <family val="2"/>
        <charset val="1"/>
      </rPr>
      <t xml:space="preserve">Skall artikel läsas in?
</t>
    </r>
    <r>
      <rPr>
        <sz val="10"/>
        <color rgb="FF000000"/>
        <rFont val="Calibri"/>
        <family val="2"/>
        <charset val="1"/>
      </rPr>
      <t xml:space="preserve">Ange Ja eller Nej</t>
    </r>
  </si>
  <si>
    <r>
      <rPr>
        <b val="true"/>
        <sz val="10"/>
        <color rgb="FF000000"/>
        <rFont val="Calibri"/>
        <family val="2"/>
        <charset val="1"/>
      </rPr>
      <t xml:space="preserve">Ersätter PSID 
</t>
    </r>
    <r>
      <rPr>
        <sz val="10"/>
        <color rgb="FF000000"/>
        <rFont val="Calibri"/>
        <family val="2"/>
        <charset val="1"/>
      </rPr>
      <t xml:space="preserve">(fylls i om det är en direkt ersättning, tex uppdatering av en produkt.) 
</t>
    </r>
    <r>
      <rPr>
        <b val="true"/>
        <sz val="10"/>
        <color rgb="FF000000"/>
        <rFont val="Calibri"/>
        <family val="2"/>
        <charset val="1"/>
      </rPr>
      <t xml:space="preserve">
</t>
    </r>
    <r>
      <rPr>
        <sz val="10"/>
        <color rgb="FF000000"/>
        <rFont val="Calibri"/>
        <family val="2"/>
        <charset val="1"/>
      </rPr>
      <t xml:space="preserve">Ange PSID</t>
    </r>
  </si>
  <si>
    <t xml:space="preserve">Direktlevererad eller via AHL?
</t>
  </si>
  <si>
    <r>
      <rPr>
        <b val="true"/>
        <sz val="10"/>
        <color rgb="FF000000"/>
        <rFont val="Calibri"/>
        <family val="2"/>
        <charset val="1"/>
      </rPr>
      <t xml:space="preserve">
Artikelgrupp
</t>
    </r>
    <r>
      <rPr>
        <sz val="10"/>
        <color rgb="FF000000"/>
        <rFont val="Calibri"/>
        <family val="2"/>
        <charset val="1"/>
      </rPr>
      <t xml:space="preserve">
Ange 
Artikelgrupp
</t>
    </r>
  </si>
  <si>
    <r>
      <rPr>
        <b val="true"/>
        <sz val="10"/>
        <color rgb="FF000000"/>
        <rFont val="Calibri"/>
        <family val="2"/>
        <charset val="1"/>
      </rPr>
      <t xml:space="preserve">Varugrupp 
</t>
    </r>
    <r>
      <rPr>
        <sz val="10"/>
        <color rgb="FF000000"/>
        <rFont val="Calibri"/>
        <family val="2"/>
        <charset val="1"/>
      </rPr>
      <t xml:space="preserve">
Ange Varugrupp</t>
    </r>
  </si>
  <si>
    <t xml:space="preserve">Kategoriserad som Känslig 
Artikel?
</t>
  </si>
  <si>
    <r>
      <rPr>
        <b val="true"/>
        <sz val="10"/>
        <color rgb="FF000000"/>
        <rFont val="Calibri"/>
        <family val="2"/>
        <charset val="1"/>
      </rPr>
      <t xml:space="preserve">Artikelklass
</t>
    </r>
    <r>
      <rPr>
        <sz val="10"/>
        <color rgb="FF000000"/>
        <rFont val="Calibri"/>
        <family val="2"/>
        <charset val="1"/>
      </rPr>
      <t xml:space="preserve">Söks fram i HA0704
(9999 om Direktlev)</t>
    </r>
  </si>
  <si>
    <r>
      <rPr>
        <b val="true"/>
        <sz val="10"/>
        <color rgb="FF000000"/>
        <rFont val="Calibri"/>
        <family val="2"/>
        <charset val="1"/>
      </rPr>
      <t xml:space="preserve">Leverantörsnummer
</t>
    </r>
    <r>
      <rPr>
        <sz val="10"/>
        <color rgb="FF000000"/>
        <rFont val="Calibri"/>
        <family val="2"/>
        <charset val="1"/>
      </rPr>
      <t xml:space="preserve">Söks fram i HA0702. (Alternativt Distributörsnummer vid direktleverans)</t>
    </r>
  </si>
  <si>
    <r>
      <rPr>
        <b val="true"/>
        <sz val="10"/>
        <color rgb="FF000000"/>
        <rFont val="Calibri"/>
        <family val="2"/>
        <charset val="1"/>
      </rPr>
      <t xml:space="preserve">Huvudintressent, Leverantörs namn
</t>
    </r>
    <r>
      <rPr>
        <sz val="10"/>
        <color rgb="FF000000"/>
        <rFont val="Calibri"/>
        <family val="2"/>
        <charset val="1"/>
      </rPr>
      <t xml:space="preserve">Söks fram i HA0702
(Alternativt Distributörsnamn vid direktleverans)</t>
    </r>
  </si>
  <si>
    <r>
      <rPr>
        <b val="true"/>
        <sz val="10"/>
        <color rgb="FF000000"/>
        <rFont val="Calibri"/>
        <family val="2"/>
        <charset val="1"/>
      </rPr>
      <t xml:space="preserve">Sortimentskod
</t>
    </r>
    <r>
      <rPr>
        <sz val="10"/>
        <color rgb="FF000000"/>
        <rFont val="Calibri"/>
        <family val="2"/>
        <charset val="1"/>
      </rPr>
      <t xml:space="preserve">Ange sortimentskod från lista</t>
    </r>
  </si>
  <si>
    <r>
      <rPr>
        <b val="true"/>
        <sz val="10"/>
        <color rgb="FF000000"/>
        <rFont val="Calibri"/>
        <family val="2"/>
        <charset val="1"/>
      </rPr>
      <t xml:space="preserve">Varumärke 
</t>
    </r>
    <r>
      <rPr>
        <sz val="10"/>
        <color rgb="FF000000"/>
        <rFont val="Calibri"/>
        <family val="2"/>
        <charset val="1"/>
      </rPr>
      <t xml:space="preserve">Skrivs i versaler utan Å, Ä, Ö eller mellanrum.
Ex. HJARTAT</t>
    </r>
  </si>
  <si>
    <t xml:space="preserve">FÖRPACKNINGS-
ENHET </t>
  </si>
  <si>
    <t xml:space="preserve">ANTAL</t>
  </si>
  <si>
    <r>
      <rPr>
        <b val="true"/>
        <sz val="10"/>
        <color rgb="FF000000"/>
        <rFont val="Calibri"/>
        <family val="2"/>
        <charset val="1"/>
      </rPr>
      <t xml:space="preserve">BRYTSPÄRR
</t>
    </r>
    <r>
      <rPr>
        <sz val="10"/>
        <color rgb="FF000000"/>
        <rFont val="Calibri"/>
        <family val="2"/>
        <charset val="1"/>
      </rPr>
      <t xml:space="preserve">Om beställningar ska avrundas till närmsta större enhet ange då samma värde som i Kol V - annars lämna blank. 
</t>
    </r>
  </si>
  <si>
    <r>
      <rPr>
        <b val="true"/>
        <sz val="10"/>
        <color rgb="FF000000"/>
        <rFont val="Calibri"/>
        <family val="2"/>
        <charset val="1"/>
      </rPr>
      <t xml:space="preserve">Ursprungligt GIP
</t>
    </r>
    <r>
      <rPr>
        <sz val="10"/>
        <color rgb="FF000000"/>
        <rFont val="Calibri"/>
        <family val="2"/>
        <charset val="1"/>
      </rPr>
      <t xml:space="preserve">exkl. moms
</t>
    </r>
    <r>
      <rPr>
        <b val="true"/>
        <sz val="10"/>
        <color rgb="FF000000"/>
        <rFont val="Calibri"/>
        <family val="2"/>
        <charset val="1"/>
      </rPr>
      <t xml:space="preserve">
</t>
    </r>
  </si>
  <si>
    <r>
      <rPr>
        <b val="true"/>
        <sz val="10"/>
        <color rgb="FF000000"/>
        <rFont val="Calibri"/>
        <family val="2"/>
        <charset val="1"/>
      </rPr>
      <t xml:space="preserve">GIP
</t>
    </r>
    <r>
      <rPr>
        <sz val="10"/>
        <color rgb="FF000000"/>
        <rFont val="Calibri"/>
        <family val="2"/>
        <charset val="1"/>
      </rPr>
      <t xml:space="preserve">exkl. moms
</t>
    </r>
    <r>
      <rPr>
        <b val="true"/>
        <sz val="10"/>
        <color rgb="FF000000"/>
        <rFont val="Calibri"/>
        <family val="2"/>
        <charset val="1"/>
      </rPr>
      <t xml:space="preserve">
</t>
    </r>
    <r>
      <rPr>
        <sz val="10"/>
        <color rgb="FF000000"/>
        <rFont val="Calibri"/>
        <family val="2"/>
        <charset val="1"/>
      </rPr>
      <t xml:space="preserve">(AIP för direktlevererad)
</t>
    </r>
  </si>
  <si>
    <r>
      <rPr>
        <b val="true"/>
        <sz val="10"/>
        <color rgb="FF000000"/>
        <rFont val="Calibri"/>
        <family val="2"/>
        <charset val="1"/>
      </rPr>
      <t xml:space="preserve">AIP
</t>
    </r>
    <r>
      <rPr>
        <sz val="10"/>
        <color rgb="FF000000"/>
        <rFont val="Calibri"/>
        <family val="2"/>
        <charset val="1"/>
      </rPr>
      <t xml:space="preserve">exkl. moms
</t>
    </r>
    <r>
      <rPr>
        <b val="true"/>
        <sz val="10"/>
        <color rgb="FF000000"/>
        <rFont val="Calibri"/>
        <family val="2"/>
        <charset val="1"/>
      </rPr>
      <t xml:space="preserve">
</t>
    </r>
    <r>
      <rPr>
        <sz val="10"/>
        <color rgb="FF000000"/>
        <rFont val="Calibri"/>
        <family val="2"/>
        <charset val="1"/>
      </rPr>
      <t xml:space="preserve">(Endast för AHL artiklar)</t>
    </r>
  </si>
  <si>
    <r>
      <rPr>
        <b val="true"/>
        <sz val="10"/>
        <color rgb="FF000000"/>
        <rFont val="Calibri"/>
        <family val="2"/>
        <charset val="1"/>
      </rPr>
      <t xml:space="preserve">AUP
</t>
    </r>
    <r>
      <rPr>
        <sz val="10"/>
        <color rgb="FF000000"/>
        <rFont val="Calibri"/>
        <family val="2"/>
        <charset val="1"/>
      </rPr>
      <t xml:space="preserve">Inkl. moms
</t>
    </r>
    <r>
      <rPr>
        <b val="true"/>
        <sz val="10"/>
        <color rgb="FF000000"/>
        <rFont val="Calibri"/>
        <family val="2"/>
        <charset val="1"/>
      </rPr>
      <t xml:space="preserve">
</t>
    </r>
    <r>
      <rPr>
        <sz val="10"/>
        <color rgb="FF000000"/>
        <rFont val="Calibri"/>
        <family val="2"/>
        <charset val="1"/>
      </rPr>
      <t xml:space="preserve">(heltal WEB)
</t>
    </r>
    <r>
      <rPr>
        <b val="true"/>
        <sz val="10"/>
        <color rgb="FF000000"/>
        <rFont val="Calibri"/>
        <family val="2"/>
        <charset val="1"/>
      </rPr>
      <t xml:space="preserve">
</t>
    </r>
    <r>
      <rPr>
        <sz val="10"/>
        <color rgb="FF000000"/>
        <rFont val="Calibri"/>
        <family val="2"/>
        <charset val="1"/>
      </rPr>
      <t xml:space="preserve">OBS! 
Prisregel</t>
    </r>
  </si>
  <si>
    <r>
      <rPr>
        <b val="true"/>
        <sz val="10"/>
        <color rgb="FF000000"/>
        <rFont val="Calibri"/>
        <family val="2"/>
        <charset val="1"/>
      </rPr>
      <t xml:space="preserve">Leverantörens rekommenderade utpris
</t>
    </r>
    <r>
      <rPr>
        <sz val="10"/>
        <color rgb="FF000000"/>
        <rFont val="Calibri"/>
        <family val="2"/>
        <charset val="1"/>
      </rPr>
      <t xml:space="preserve">Inkl. moms
</t>
    </r>
    <r>
      <rPr>
        <b val="true"/>
        <sz val="10"/>
        <color rgb="FF000000"/>
        <rFont val="Calibri"/>
        <family val="2"/>
        <charset val="1"/>
      </rPr>
      <t xml:space="preserve">
</t>
    </r>
  </si>
  <si>
    <t xml:space="preserve">Moms
</t>
  </si>
  <si>
    <t xml:space="preserve">Momskod
</t>
  </si>
  <si>
    <t xml:space="preserve">Beräkningskolumn
</t>
  </si>
  <si>
    <r>
      <rPr>
        <b val="true"/>
        <sz val="10"/>
        <color rgb="FF000000"/>
        <rFont val="Calibri"/>
        <family val="2"/>
        <charset val="1"/>
      </rPr>
      <t xml:space="preserve">AUP 
</t>
    </r>
    <r>
      <rPr>
        <sz val="10"/>
        <color rgb="FF000000"/>
        <rFont val="Calibri"/>
        <family val="2"/>
        <charset val="1"/>
      </rPr>
      <t xml:space="preserve">exkl. moms</t>
    </r>
  </si>
  <si>
    <r>
      <rPr>
        <b val="true"/>
        <sz val="10"/>
        <color rgb="FF000000"/>
        <rFont val="Calibri"/>
        <family val="2"/>
        <charset val="1"/>
      </rPr>
      <t xml:space="preserve">AUP
</t>
    </r>
    <r>
      <rPr>
        <sz val="10"/>
        <color rgb="FF000000"/>
        <rFont val="Calibri"/>
        <family val="2"/>
        <charset val="1"/>
      </rPr>
      <t xml:space="preserve">Marginal kr</t>
    </r>
  </si>
  <si>
    <t xml:space="preserve">AUP (REK)
Marginal %
</t>
  </si>
  <si>
    <r>
      <rPr>
        <b val="true"/>
        <sz val="10"/>
        <color rgb="FF000000"/>
        <rFont val="Calibri"/>
        <family val="2"/>
        <charset val="1"/>
      </rPr>
      <t xml:space="preserve">Webbpris
</t>
    </r>
    <r>
      <rPr>
        <sz val="10"/>
        <color rgb="FF000000"/>
        <rFont val="Calibri"/>
        <family val="2"/>
        <charset val="1"/>
      </rPr>
      <t xml:space="preserve">Inkl. moms
</t>
    </r>
    <r>
      <rPr>
        <b val="true"/>
        <sz val="10"/>
        <color rgb="FF000000"/>
        <rFont val="Calibri"/>
        <family val="2"/>
        <charset val="1"/>
      </rPr>
      <t xml:space="preserve">
</t>
    </r>
    <r>
      <rPr>
        <sz val="10"/>
        <color rgb="FF000000"/>
        <rFont val="Calibri"/>
        <family val="2"/>
        <charset val="1"/>
      </rPr>
      <t xml:space="preserve">(heltal WEB)
</t>
    </r>
    <r>
      <rPr>
        <b val="true"/>
        <sz val="10"/>
        <color rgb="FF000000"/>
        <rFont val="Calibri"/>
        <family val="2"/>
        <charset val="1"/>
      </rPr>
      <t xml:space="preserve">
</t>
    </r>
  </si>
  <si>
    <r>
      <rPr>
        <b val="true"/>
        <sz val="10"/>
        <color rgb="FF000000"/>
        <rFont val="Calibri"/>
        <family val="2"/>
        <charset val="1"/>
      </rPr>
      <t xml:space="preserve">Webbpris 
</t>
    </r>
    <r>
      <rPr>
        <sz val="10"/>
        <color rgb="FF000000"/>
        <rFont val="Calibri"/>
        <family val="2"/>
        <charset val="1"/>
      </rPr>
      <t xml:space="preserve">Exkl. moms</t>
    </r>
  </si>
  <si>
    <r>
      <rPr>
        <b val="true"/>
        <sz val="10"/>
        <color rgb="FF000000"/>
        <rFont val="Calibri"/>
        <family val="2"/>
        <charset val="1"/>
      </rPr>
      <t xml:space="preserve">Webbpris
</t>
    </r>
    <r>
      <rPr>
        <sz val="10"/>
        <color rgb="FF000000"/>
        <rFont val="Calibri"/>
        <family val="2"/>
        <charset val="1"/>
      </rPr>
      <t xml:space="preserve">Marginal</t>
    </r>
    <r>
      <rPr>
        <b val="true"/>
        <sz val="10"/>
        <color rgb="FF000000"/>
        <rFont val="Calibri"/>
        <family val="2"/>
        <charset val="1"/>
      </rPr>
      <t xml:space="preserve"> </t>
    </r>
    <r>
      <rPr>
        <sz val="10"/>
        <color rgb="FF000000"/>
        <rFont val="Calibri"/>
        <family val="2"/>
        <charset val="1"/>
      </rPr>
      <t xml:space="preserve">kr </t>
    </r>
  </si>
  <si>
    <t xml:space="preserve">Webbpris
Marginal %
</t>
  </si>
  <si>
    <t xml:space="preserve">Välj….</t>
  </si>
  <si>
    <t xml:space="preserve">Kat 1</t>
  </si>
  <si>
    <t xml:space="preserve">Kat 2</t>
  </si>
  <si>
    <t xml:space="preserve">Kat 3</t>
  </si>
  <si>
    <t xml:space="preserve">Känsliga artikelgrupper (GDPR)</t>
  </si>
  <si>
    <t xml:space="preserve">Kod</t>
  </si>
  <si>
    <t xml:space="preserve">Beskrivning</t>
  </si>
  <si>
    <t xml:space="preserve">01AA</t>
  </si>
  <si>
    <t xml:space="preserve">01 - Allergi</t>
  </si>
  <si>
    <t xml:space="preserve">01A - Nässpray</t>
  </si>
  <si>
    <t xml:space="preserve">01AA - Beklometason</t>
  </si>
  <si>
    <t xml:space="preserve">02AA</t>
  </si>
  <si>
    <t xml:space="preserve">Kosmetisk</t>
  </si>
  <si>
    <t xml:space="preserve">01AB</t>
  </si>
  <si>
    <t xml:space="preserve">01AB - Budesonid</t>
  </si>
  <si>
    <t xml:space="preserve">02AB</t>
  </si>
  <si>
    <t xml:space="preserve">Medicinsk</t>
  </si>
  <si>
    <t xml:space="preserve">01AC</t>
  </si>
  <si>
    <t xml:space="preserve">01AC - Flutikason</t>
  </si>
  <si>
    <t xml:space="preserve">04CA</t>
  </si>
  <si>
    <t xml:space="preserve">Fotsvamp</t>
  </si>
  <si>
    <t xml:space="preserve">01AD</t>
  </si>
  <si>
    <t xml:space="preserve">01AD - Koksaltlösning</t>
  </si>
  <si>
    <t xml:space="preserve">04EA</t>
  </si>
  <si>
    <t xml:space="preserve">Nagelbehandling</t>
  </si>
  <si>
    <t xml:space="preserve">01AE</t>
  </si>
  <si>
    <t xml:space="preserve">01AE - Mometason</t>
  </si>
  <si>
    <t xml:space="preserve">04HA</t>
  </si>
  <si>
    <t xml:space="preserve">Vårtmedel</t>
  </si>
  <si>
    <t xml:space="preserve">01AF</t>
  </si>
  <si>
    <t xml:space="preserve">01AF - Levokabastin</t>
  </si>
  <si>
    <t xml:space="preserve">05AB</t>
  </si>
  <si>
    <t xml:space="preserve">Lenande</t>
  </si>
  <si>
    <t xml:space="preserve">01AG</t>
  </si>
  <si>
    <t xml:space="preserve">01AG - Natriumkromoglikat</t>
  </si>
  <si>
    <t xml:space="preserve">05BA</t>
  </si>
  <si>
    <t xml:space="preserve">Hostdämpande</t>
  </si>
  <si>
    <t xml:space="preserve">01AH</t>
  </si>
  <si>
    <t xml:space="preserve">01AH - Nässpray Övrigt</t>
  </si>
  <si>
    <t xml:space="preserve">05BB</t>
  </si>
  <si>
    <t xml:space="preserve">Slemlösande</t>
  </si>
  <si>
    <t xml:space="preserve">01AI</t>
  </si>
  <si>
    <t xml:space="preserve">01AI - Azelastin &amp; Flutikasonpropiona</t>
  </si>
  <si>
    <t xml:space="preserve">05CA</t>
  </si>
  <si>
    <t xml:space="preserve">Lindra förkylning</t>
  </si>
  <si>
    <t xml:space="preserve">01CA</t>
  </si>
  <si>
    <t xml:space="preserve">01C - Tabletter</t>
  </si>
  <si>
    <t xml:space="preserve">01CA - Cetirizin</t>
  </si>
  <si>
    <t xml:space="preserve">05DA</t>
  </si>
  <si>
    <t xml:space="preserve">Avsvällande nässpray/droppar</t>
  </si>
  <si>
    <t xml:space="preserve">01CB</t>
  </si>
  <si>
    <t xml:space="preserve">01CB - Desloratadin</t>
  </si>
  <si>
    <t xml:space="preserve">07BA</t>
  </si>
  <si>
    <t xml:space="preserve">Eksem och klåda</t>
  </si>
  <si>
    <t xml:space="preserve">01CC</t>
  </si>
  <si>
    <t xml:space="preserve">01CC - Ebastin</t>
  </si>
  <si>
    <t xml:space="preserve">12AA</t>
  </si>
  <si>
    <t xml:space="preserve">Barn Förkylning</t>
  </si>
  <si>
    <t xml:space="preserve">01CD</t>
  </si>
  <si>
    <t xml:space="preserve">01CD - Fexofenadin</t>
  </si>
  <si>
    <t xml:space="preserve">12AB</t>
  </si>
  <si>
    <t xml:space="preserve">Barn Mage</t>
  </si>
  <si>
    <t xml:space="preserve">01CE</t>
  </si>
  <si>
    <t xml:space="preserve">01CE - Loratadin</t>
  </si>
  <si>
    <t xml:space="preserve">12BE</t>
  </si>
  <si>
    <t xml:space="preserve">Barn Salva</t>
  </si>
  <si>
    <t xml:space="preserve">01DA</t>
  </si>
  <si>
    <t xml:space="preserve">01D - Ögondroppar</t>
  </si>
  <si>
    <t xml:space="preserve">01DA - Ketotifen</t>
  </si>
  <si>
    <t xml:space="preserve">12BF</t>
  </si>
  <si>
    <t xml:space="preserve">Barn Skorv</t>
  </si>
  <si>
    <t xml:space="preserve">01DB</t>
  </si>
  <si>
    <t xml:space="preserve">01DB - Nedokromil</t>
  </si>
  <si>
    <t xml:space="preserve">13AA</t>
  </si>
  <si>
    <t xml:space="preserve">Fibrer</t>
  </si>
  <si>
    <t xml:space="preserve">01DC</t>
  </si>
  <si>
    <t xml:space="preserve">01DC - Levokabastin</t>
  </si>
  <si>
    <t xml:space="preserve">13AB</t>
  </si>
  <si>
    <t xml:space="preserve">Laxerande</t>
  </si>
  <si>
    <t xml:space="preserve">01DD</t>
  </si>
  <si>
    <t xml:space="preserve">01DD - Natriumkromoglikat</t>
  </si>
  <si>
    <t xml:space="preserve">13AD</t>
  </si>
  <si>
    <t xml:space="preserve">Tarmstimulerande</t>
  </si>
  <si>
    <t xml:space="preserve">01EA</t>
  </si>
  <si>
    <t xml:space="preserve">01E - Oral lösning</t>
  </si>
  <si>
    <t xml:space="preserve">01EA - Desloratadin</t>
  </si>
  <si>
    <t xml:space="preserve">13AE</t>
  </si>
  <si>
    <t xml:space="preserve">Volymökande</t>
  </si>
  <si>
    <t xml:space="preserve">01EB</t>
  </si>
  <si>
    <t xml:space="preserve">01EB - Loratadin</t>
  </si>
  <si>
    <t xml:space="preserve">13BA</t>
  </si>
  <si>
    <t xml:space="preserve">Gaser &amp; Orolig mage</t>
  </si>
  <si>
    <t xml:space="preserve">02 - Ansikte</t>
  </si>
  <si>
    <t xml:space="preserve">02A - Acne/rosacea</t>
  </si>
  <si>
    <t xml:space="preserve">02AA - Kosmetisk</t>
  </si>
  <si>
    <t xml:space="preserve">13CB</t>
  </si>
  <si>
    <t xml:space="preserve">Snabbverkande</t>
  </si>
  <si>
    <t xml:space="preserve">02AB - Medicinsk</t>
  </si>
  <si>
    <t xml:space="preserve">13EA</t>
  </si>
  <si>
    <t xml:space="preserve">Intolerans laktos</t>
  </si>
  <si>
    <t xml:space="preserve">02BA</t>
  </si>
  <si>
    <t xml:space="preserve">02B - Ansiktsaccessoarer</t>
  </si>
  <si>
    <t xml:space="preserve">02BA - Ansiktsaccessoarer</t>
  </si>
  <si>
    <t xml:space="preserve">13EB</t>
  </si>
  <si>
    <t xml:space="preserve">Intolerans Gluten</t>
  </si>
  <si>
    <t xml:space="preserve">02EA</t>
  </si>
  <si>
    <t xml:space="preserve">02E - Läppar</t>
  </si>
  <si>
    <t xml:space="preserve">02EA - Läppar</t>
  </si>
  <si>
    <t xml:space="preserve">13GA</t>
  </si>
  <si>
    <t xml:space="preserve">Stoppande</t>
  </si>
  <si>
    <t xml:space="preserve">02JA</t>
  </si>
  <si>
    <t xml:space="preserve">02J - Ansiktsmask</t>
  </si>
  <si>
    <t xml:space="preserve">02JA - Ansiktsmask</t>
  </si>
  <si>
    <t xml:space="preserve">13IA</t>
  </si>
  <si>
    <t xml:space="preserve">Hemorrojder</t>
  </si>
  <si>
    <t xml:space="preserve">02KA</t>
  </si>
  <si>
    <t xml:space="preserve">02K - Toner/Ansiktsvatten</t>
  </si>
  <si>
    <t xml:space="preserve">02KA - Toner/Ansiktsvatten</t>
  </si>
  <si>
    <t xml:space="preserve">13IB</t>
  </si>
  <si>
    <t xml:space="preserve">Sprickor/klåda</t>
  </si>
  <si>
    <t xml:space="preserve">02LA</t>
  </si>
  <si>
    <t xml:space="preserve">02L - Ansiktskräm</t>
  </si>
  <si>
    <t xml:space="preserve">02LA - Fet</t>
  </si>
  <si>
    <t xml:space="preserve">20FC</t>
  </si>
  <si>
    <t xml:space="preserve">Stor förpackning</t>
  </si>
  <si>
    <t xml:space="preserve">02LB</t>
  </si>
  <si>
    <t xml:space="preserve">02LB - Känslig</t>
  </si>
  <si>
    <t xml:space="preserve">23LA</t>
  </si>
  <si>
    <t xml:space="preserve">Självtester</t>
  </si>
  <si>
    <t xml:space="preserve">02LC</t>
  </si>
  <si>
    <t xml:space="preserve">02LC - Mogen</t>
  </si>
  <si>
    <t xml:space="preserve">24FA</t>
  </si>
  <si>
    <t xml:space="preserve">Munsår</t>
  </si>
  <si>
    <t xml:space="preserve">02LD</t>
  </si>
  <si>
    <t xml:space="preserve">02LD - Normal</t>
  </si>
  <si>
    <t xml:space="preserve">24HA</t>
  </si>
  <si>
    <t xml:space="preserve">Vårdnära</t>
  </si>
  <si>
    <t xml:space="preserve">02LE</t>
  </si>
  <si>
    <t xml:space="preserve">02LE - Torr</t>
  </si>
  <si>
    <t xml:space="preserve">25AA</t>
  </si>
  <si>
    <t xml:space="preserve">Tabletter &amp; pulver</t>
  </si>
  <si>
    <t xml:space="preserve">02NA</t>
  </si>
  <si>
    <t xml:space="preserve">02N - Ansiktsolja</t>
  </si>
  <si>
    <t xml:space="preserve">02NA - Fet</t>
  </si>
  <si>
    <t xml:space="preserve">25BB</t>
  </si>
  <si>
    <t xml:space="preserve">Pulver &amp; Shakes</t>
  </si>
  <si>
    <t xml:space="preserve">02NB</t>
  </si>
  <si>
    <t xml:space="preserve">02NB - Känslig</t>
  </si>
  <si>
    <t xml:space="preserve">25BC</t>
  </si>
  <si>
    <t xml:space="preserve">Lågkalorimåltid</t>
  </si>
  <si>
    <t xml:space="preserve">02NC</t>
  </si>
  <si>
    <t xml:space="preserve">02NC - Mogen</t>
  </si>
  <si>
    <t xml:space="preserve">37BA</t>
  </si>
  <si>
    <t xml:space="preserve">Lusmedel</t>
  </si>
  <si>
    <t xml:space="preserve">02ND</t>
  </si>
  <si>
    <t xml:space="preserve">02ND - Normal</t>
  </si>
  <si>
    <t xml:space="preserve">37CA</t>
  </si>
  <si>
    <t xml:space="preserve">Mjäll</t>
  </si>
  <si>
    <t xml:space="preserve">02NE</t>
  </si>
  <si>
    <t xml:space="preserve">02NE - Torr</t>
  </si>
  <si>
    <t xml:space="preserve">38AA</t>
  </si>
  <si>
    <t xml:space="preserve">Ägglossning</t>
  </si>
  <si>
    <t xml:space="preserve">02OA</t>
  </si>
  <si>
    <t xml:space="preserve">02O - Ansiktsrengöring</t>
  </si>
  <si>
    <t xml:space="preserve">02OA - Fet</t>
  </si>
  <si>
    <t xml:space="preserve">38BA</t>
  </si>
  <si>
    <t xml:space="preserve">Könssjukdomar</t>
  </si>
  <si>
    <t xml:space="preserve">02OB</t>
  </si>
  <si>
    <t xml:space="preserve">02OB - Känslig</t>
  </si>
  <si>
    <t xml:space="preserve">38CA</t>
  </si>
  <si>
    <t xml:space="preserve">Intimbesvär</t>
  </si>
  <si>
    <t xml:space="preserve">02OC</t>
  </si>
  <si>
    <t xml:space="preserve">02OC - Mogen</t>
  </si>
  <si>
    <t xml:space="preserve">38DA</t>
  </si>
  <si>
    <t xml:space="preserve">Graviditet</t>
  </si>
  <si>
    <t xml:space="preserve">02OD</t>
  </si>
  <si>
    <t xml:space="preserve">02OD - Normal</t>
  </si>
  <si>
    <t xml:space="preserve">39AA</t>
  </si>
  <si>
    <t xml:space="preserve">Underlivsbesvär</t>
  </si>
  <si>
    <t xml:space="preserve">02OE</t>
  </si>
  <si>
    <t xml:space="preserve">02OE - Torr</t>
  </si>
  <si>
    <t xml:space="preserve">39BA</t>
  </si>
  <si>
    <t xml:space="preserve">Urinläckage</t>
  </si>
  <si>
    <t xml:space="preserve">02PA</t>
  </si>
  <si>
    <t xml:space="preserve">02P - Serum</t>
  </si>
  <si>
    <t xml:space="preserve">02PA - Fet</t>
  </si>
  <si>
    <t xml:space="preserve">39EA</t>
  </si>
  <si>
    <t xml:space="preserve">Knipkulor</t>
  </si>
  <si>
    <t xml:space="preserve">02PB</t>
  </si>
  <si>
    <t xml:space="preserve">02PB - Känslig</t>
  </si>
  <si>
    <t xml:space="preserve">39GA</t>
  </si>
  <si>
    <t xml:space="preserve">02PC</t>
  </si>
  <si>
    <t xml:space="preserve">02PC - Mogen</t>
  </si>
  <si>
    <t xml:space="preserve">42BA</t>
  </si>
  <si>
    <t xml:space="preserve">Bakteriedödande</t>
  </si>
  <si>
    <t xml:space="preserve">02PD</t>
  </si>
  <si>
    <t xml:space="preserve">02PD - Normal</t>
  </si>
  <si>
    <t xml:space="preserve">42BB</t>
  </si>
  <si>
    <t xml:space="preserve">Blåsor</t>
  </si>
  <si>
    <t xml:space="preserve">02PE</t>
  </si>
  <si>
    <t xml:space="preserve">02PE - Torr</t>
  </si>
  <si>
    <t xml:space="preserve">42CA</t>
  </si>
  <si>
    <t xml:space="preserve">Fixering</t>
  </si>
  <si>
    <t xml:space="preserve">02RA</t>
  </si>
  <si>
    <t xml:space="preserve">02R - Exfoliering</t>
  </si>
  <si>
    <t xml:space="preserve">02RA - Exfoliering</t>
  </si>
  <si>
    <t xml:space="preserve">42CB</t>
  </si>
  <si>
    <t xml:space="preserve">Rengöring</t>
  </si>
  <si>
    <t xml:space="preserve">02SA</t>
  </si>
  <si>
    <t xml:space="preserve">02S - Syror</t>
  </si>
  <si>
    <t xml:space="preserve">02SA - Syror</t>
  </si>
  <si>
    <t xml:space="preserve">42CC</t>
  </si>
  <si>
    <t xml:space="preserve">Tandskenor</t>
  </si>
  <si>
    <t xml:space="preserve">03AA</t>
  </si>
  <si>
    <t xml:space="preserve">03 - Elektroniska värdebevis</t>
  </si>
  <si>
    <t xml:space="preserve">03A - Kontantkort</t>
  </si>
  <si>
    <t xml:space="preserve">03AA - Kontantkort</t>
  </si>
  <si>
    <t xml:space="preserve">44AA</t>
  </si>
  <si>
    <t xml:space="preserve">Kondomer</t>
  </si>
  <si>
    <t xml:space="preserve">03BA</t>
  </si>
  <si>
    <t xml:space="preserve">03B - Presentkort</t>
  </si>
  <si>
    <t xml:space="preserve">03BA - Presentkort</t>
  </si>
  <si>
    <t xml:space="preserve">44BA</t>
  </si>
  <si>
    <t xml:space="preserve">Glidmedel</t>
  </si>
  <si>
    <t xml:space="preserve">03CA</t>
  </si>
  <si>
    <t xml:space="preserve">03C - Presentkortstillbehör</t>
  </si>
  <si>
    <t xml:space="preserve">03CA - Presentkortstillbehör</t>
  </si>
  <si>
    <t xml:space="preserve">44CA</t>
  </si>
  <si>
    <t xml:space="preserve">Dildos</t>
  </si>
  <si>
    <t xml:space="preserve">04AA</t>
  </si>
  <si>
    <t xml:space="preserve">04 - Fot</t>
  </si>
  <si>
    <t xml:space="preserve">04A - Fotkräm</t>
  </si>
  <si>
    <t xml:space="preserve">04AA - Fotkräm</t>
  </si>
  <si>
    <t xml:space="preserve">44CB</t>
  </si>
  <si>
    <t xml:space="preserve">Klitorisvibratorer</t>
  </si>
  <si>
    <t xml:space="preserve">04BA</t>
  </si>
  <si>
    <t xml:space="preserve">04B - Fotsalt</t>
  </si>
  <si>
    <t xml:space="preserve">04BA - Fotsalt</t>
  </si>
  <si>
    <t xml:space="preserve">44CC</t>
  </si>
  <si>
    <t xml:space="preserve">Penispump &amp; penisring</t>
  </si>
  <si>
    <t xml:space="preserve">04C - Fotsvamp</t>
  </si>
  <si>
    <t xml:space="preserve">04CA - Fotsvamp</t>
  </si>
  <si>
    <t xml:space="preserve">44CD</t>
  </si>
  <si>
    <t xml:space="preserve">Prostata &amp; Anal</t>
  </si>
  <si>
    <t xml:space="preserve">04DA</t>
  </si>
  <si>
    <t xml:space="preserve">04D - Förhårdnad</t>
  </si>
  <si>
    <t xml:space="preserve">04DA - Förhårdnad</t>
  </si>
  <si>
    <t xml:space="preserve">44CE</t>
  </si>
  <si>
    <t xml:space="preserve">Rengöring sexhjälpmedel</t>
  </si>
  <si>
    <t xml:space="preserve">04E - Nagelbehandling</t>
  </si>
  <si>
    <t xml:space="preserve">04EA - Nagelbehandling</t>
  </si>
  <si>
    <t xml:space="preserve">44CF</t>
  </si>
  <si>
    <t xml:space="preserve">Sexhjälpmedel Övrigt</t>
  </si>
  <si>
    <t xml:space="preserve">04FA</t>
  </si>
  <si>
    <t xml:space="preserve">04F - Skor och sulor</t>
  </si>
  <si>
    <t xml:space="preserve">04FA - Skor och sulor</t>
  </si>
  <si>
    <t xml:space="preserve">45CA</t>
  </si>
  <si>
    <t xml:space="preserve">Öga Övrigt</t>
  </si>
  <si>
    <t xml:space="preserve">04GA</t>
  </si>
  <si>
    <t xml:space="preserve">04G - Tryckavlastning</t>
  </si>
  <si>
    <t xml:space="preserve">04GA - Tryckavlastning</t>
  </si>
  <si>
    <t xml:space="preserve">46AC</t>
  </si>
  <si>
    <t xml:space="preserve">Öronbehandlande</t>
  </si>
  <si>
    <t xml:space="preserve">04H - Vårtmedel</t>
  </si>
  <si>
    <t xml:space="preserve">04HA - Vårtmedel</t>
  </si>
  <si>
    <t xml:space="preserve">DBB</t>
  </si>
  <si>
    <t xml:space="preserve">Blodglukosmätare</t>
  </si>
  <si>
    <t xml:space="preserve">04IA</t>
  </si>
  <si>
    <t xml:space="preserve">04I - Kompressionsstrumpor</t>
  </si>
  <si>
    <t xml:space="preserve">04IA - Kompressionsstrumpor</t>
  </si>
  <si>
    <t xml:space="preserve">DBD</t>
  </si>
  <si>
    <t xml:space="preserve">Bärsystem</t>
  </si>
  <si>
    <t xml:space="preserve">04JA</t>
  </si>
  <si>
    <t xml:space="preserve">04J - Fotmask</t>
  </si>
  <si>
    <t xml:space="preserve">04JA - Fotmask</t>
  </si>
  <si>
    <t xml:space="preserve">DBH</t>
  </si>
  <si>
    <t xml:space="preserve">Insulinpump och tillbehör</t>
  </si>
  <si>
    <t xml:space="preserve">04KA</t>
  </si>
  <si>
    <t xml:space="preserve">04K - Fotbad</t>
  </si>
  <si>
    <t xml:space="preserve">04KA - Fotbad</t>
  </si>
  <si>
    <t xml:space="preserve">DBI</t>
  </si>
  <si>
    <t xml:space="preserve">Insulinspruta</t>
  </si>
  <si>
    <t xml:space="preserve">05AA</t>
  </si>
  <si>
    <t xml:space="preserve">05 - Förkylning</t>
  </si>
  <si>
    <t xml:space="preserve">05A - Halsont</t>
  </si>
  <si>
    <t xml:space="preserve">05AA - Antiseptiskt</t>
  </si>
  <si>
    <t xml:space="preserve">DBJ</t>
  </si>
  <si>
    <t xml:space="preserve">Lansetter</t>
  </si>
  <si>
    <t xml:space="preserve">05AB - Lenande</t>
  </si>
  <si>
    <t xml:space="preserve">DBK</t>
  </si>
  <si>
    <t xml:space="preserve">Pennkanyler</t>
  </si>
  <si>
    <t xml:space="preserve">05AC</t>
  </si>
  <si>
    <t xml:space="preserve">05AC - Medicinska</t>
  </si>
  <si>
    <t xml:space="preserve">DBM</t>
  </si>
  <si>
    <t xml:space="preserve">Teststickor</t>
  </si>
  <si>
    <t xml:space="preserve">05B - Hosta</t>
  </si>
  <si>
    <t xml:space="preserve">05BA - Hostdämpande</t>
  </si>
  <si>
    <t xml:space="preserve">DCA</t>
  </si>
  <si>
    <t xml:space="preserve">Dosbägare</t>
  </si>
  <si>
    <t xml:space="preserve">05BB - Slemlösande</t>
  </si>
  <si>
    <t xml:space="preserve">DCC</t>
  </si>
  <si>
    <t xml:space="preserve">Doskil</t>
  </si>
  <si>
    <t xml:space="preserve">05C - Lindra förkylning</t>
  </si>
  <si>
    <t xml:space="preserve">05CA - Lindra förkylning</t>
  </si>
  <si>
    <t xml:space="preserve">DCD</t>
  </si>
  <si>
    <t xml:space="preserve">Dospump</t>
  </si>
  <si>
    <t xml:space="preserve">05D - Näsa</t>
  </si>
  <si>
    <t xml:space="preserve">05DA - Avsvällande nässpray/droppar</t>
  </si>
  <si>
    <t xml:space="preserve">DCE</t>
  </si>
  <si>
    <t xml:space="preserve">Dosspruta</t>
  </si>
  <si>
    <t xml:space="preserve">05DB</t>
  </si>
  <si>
    <t xml:space="preserve">05DB - Avsvällande tabletter</t>
  </si>
  <si>
    <t xml:space="preserve">DCF</t>
  </si>
  <si>
    <t xml:space="preserve">Droppstöd</t>
  </si>
  <si>
    <t xml:space="preserve">05DC</t>
  </si>
  <si>
    <t xml:space="preserve">05DC - Näsrengöring</t>
  </si>
  <si>
    <t xml:space="preserve">DEA</t>
  </si>
  <si>
    <t xml:space="preserve">Infusionspump</t>
  </si>
  <si>
    <t xml:space="preserve">05DD</t>
  </si>
  <si>
    <t xml:space="preserve">05DD - Smörjande</t>
  </si>
  <si>
    <t xml:space="preserve">DEB</t>
  </si>
  <si>
    <t xml:space="preserve">Infusionsset</t>
  </si>
  <si>
    <t xml:space="preserve">06AA</t>
  </si>
  <si>
    <t xml:space="preserve">06 - Hand</t>
  </si>
  <si>
    <t xml:space="preserve">06A - Desinfektion</t>
  </si>
  <si>
    <t xml:space="preserve">06AA - Desinfektion övrigt</t>
  </si>
  <si>
    <t xml:space="preserve">DEC</t>
  </si>
  <si>
    <t xml:space="preserve">Infusionstillbehör</t>
  </si>
  <si>
    <t xml:space="preserve">06AB</t>
  </si>
  <si>
    <t xml:space="preserve">06AB - Handdesinfektion 70%</t>
  </si>
  <si>
    <t xml:space="preserve">DEE</t>
  </si>
  <si>
    <t xml:space="preserve">Injektionstork</t>
  </si>
  <si>
    <t xml:space="preserve">06AC</t>
  </si>
  <si>
    <t xml:space="preserve">06AC - Handdesinfektion 85%</t>
  </si>
  <si>
    <t xml:space="preserve">DEF</t>
  </si>
  <si>
    <t xml:space="preserve">Injektionsvätska</t>
  </si>
  <si>
    <t xml:space="preserve">06BA</t>
  </si>
  <si>
    <t xml:space="preserve">06B - Hand övrigt</t>
  </si>
  <si>
    <t xml:space="preserve">06BA - Hand övrigt</t>
  </si>
  <si>
    <t xml:space="preserve">DEG</t>
  </si>
  <si>
    <t xml:space="preserve">Kanyler</t>
  </si>
  <si>
    <t xml:space="preserve">06CA</t>
  </si>
  <si>
    <t xml:space="preserve">06C - Handkräm</t>
  </si>
  <si>
    <t xml:space="preserve">06CA - Oparfymerad</t>
  </si>
  <si>
    <t xml:space="preserve">DEH</t>
  </si>
  <si>
    <t xml:space="preserve">Sprutor</t>
  </si>
  <si>
    <t xml:space="preserve">06CB</t>
  </si>
  <si>
    <t xml:space="preserve">06CB - Parfymerad</t>
  </si>
  <si>
    <t xml:space="preserve">DFB</t>
  </si>
  <si>
    <t xml:space="preserve">Kateter</t>
  </si>
  <si>
    <t xml:space="preserve">06DA</t>
  </si>
  <si>
    <t xml:space="preserve">06D - Handtvål</t>
  </si>
  <si>
    <t xml:space="preserve">06DA - Handtvål</t>
  </si>
  <si>
    <t xml:space="preserve">DFE</t>
  </si>
  <si>
    <t xml:space="preserve">Urinflaska</t>
  </si>
  <si>
    <t xml:space="preserve">06GA</t>
  </si>
  <si>
    <t xml:space="preserve">06G - Handmask</t>
  </si>
  <si>
    <t xml:space="preserve">06GA - Handmask</t>
  </si>
  <si>
    <t xml:space="preserve">DFH</t>
  </si>
  <si>
    <t xml:space="preserve">Förbandsmaterial</t>
  </si>
  <si>
    <t xml:space="preserve">07 - Hudbesvär</t>
  </si>
  <si>
    <t xml:space="preserve">07B - Eksem och klåda</t>
  </si>
  <si>
    <t xml:space="preserve">07BA - Eksem och klåda</t>
  </si>
  <si>
    <t xml:space="preserve">DFP</t>
  </si>
  <si>
    <t xml:space="preserve">Sköljsprutor</t>
  </si>
  <si>
    <t xml:space="preserve">07CA</t>
  </si>
  <si>
    <t xml:space="preserve">07C - Hudbesvär övrigt</t>
  </si>
  <si>
    <t xml:space="preserve">07CA - Hudbesvär övrigt</t>
  </si>
  <si>
    <t xml:space="preserve">DGA</t>
  </si>
  <si>
    <t xml:space="preserve">Glutenfritt</t>
  </si>
  <si>
    <t xml:space="preserve">07DA</t>
  </si>
  <si>
    <t xml:space="preserve">07D - Torr hud</t>
  </si>
  <si>
    <t xml:space="preserve">07DA - Återfuktare</t>
  </si>
  <si>
    <t xml:space="preserve">DGB</t>
  </si>
  <si>
    <t xml:space="preserve">Kosttillskott</t>
  </si>
  <si>
    <t xml:space="preserve">07DB</t>
  </si>
  <si>
    <t xml:space="preserve">07DB - Rengörare</t>
  </si>
  <si>
    <t xml:space="preserve">DGC</t>
  </si>
  <si>
    <t xml:space="preserve">Kosttillägg</t>
  </si>
  <si>
    <t xml:space="preserve">07DC</t>
  </si>
  <si>
    <t xml:space="preserve">07DC - Övrigt</t>
  </si>
  <si>
    <t xml:space="preserve">DGD</t>
  </si>
  <si>
    <t xml:space="preserve">Livsmedel RX</t>
  </si>
  <si>
    <t xml:space="preserve">08AA</t>
  </si>
  <si>
    <t xml:space="preserve">08 - Hår</t>
  </si>
  <si>
    <t xml:space="preserve">08A - Balsam</t>
  </si>
  <si>
    <t xml:space="preserve">08AA - Balsam</t>
  </si>
  <si>
    <t xml:space="preserve">DGE</t>
  </si>
  <si>
    <t xml:space="preserve">Sondnäring</t>
  </si>
  <si>
    <t xml:space="preserve">08EA</t>
  </si>
  <si>
    <t xml:space="preserve">08E - Schampo</t>
  </si>
  <si>
    <t xml:space="preserve">08EA - Schampo</t>
  </si>
  <si>
    <t xml:space="preserve">DHA</t>
  </si>
  <si>
    <t xml:space="preserve">Binda</t>
  </si>
  <si>
    <t xml:space="preserve">08FA</t>
  </si>
  <si>
    <t xml:space="preserve">08F - Styling</t>
  </si>
  <si>
    <t xml:space="preserve">08FA - Styling</t>
  </si>
  <si>
    <t xml:space="preserve">DHC</t>
  </si>
  <si>
    <t xml:space="preserve">Häfta</t>
  </si>
  <si>
    <t xml:space="preserve">08GA</t>
  </si>
  <si>
    <t xml:space="preserve">08G - Inpackning</t>
  </si>
  <si>
    <t xml:space="preserve">08GA - Inpackning</t>
  </si>
  <si>
    <t xml:space="preserve">DHD</t>
  </si>
  <si>
    <t xml:space="preserve">Kompress</t>
  </si>
  <si>
    <t xml:space="preserve">08HA</t>
  </si>
  <si>
    <t xml:space="preserve">08H - Håraccessoarer</t>
  </si>
  <si>
    <t xml:space="preserve">08HA - Hårspännen</t>
  </si>
  <si>
    <t xml:space="preserve">DHF</t>
  </si>
  <si>
    <t xml:space="preserve">Plåster</t>
  </si>
  <si>
    <t xml:space="preserve">08HB</t>
  </si>
  <si>
    <t xml:space="preserve">08HB - Hårband</t>
  </si>
  <si>
    <t xml:space="preserve">DHJ</t>
  </si>
  <si>
    <t xml:space="preserve">Stödbälte</t>
  </si>
  <si>
    <t xml:space="preserve">08HC</t>
  </si>
  <si>
    <t xml:space="preserve">08HC - Hårklämmor</t>
  </si>
  <si>
    <t xml:space="preserve">DHK</t>
  </si>
  <si>
    <t xml:space="preserve">Sår- och förbandsmaterial</t>
  </si>
  <si>
    <t xml:space="preserve">08IA</t>
  </si>
  <si>
    <t xml:space="preserve">08I - Hårverktyg</t>
  </si>
  <si>
    <t xml:space="preserve">08IA - Hårtänger</t>
  </si>
  <si>
    <t xml:space="preserve">DHL</t>
  </si>
  <si>
    <t xml:space="preserve">Tejp</t>
  </si>
  <si>
    <t xml:space="preserve">08IB</t>
  </si>
  <si>
    <t xml:space="preserve">08IB - Hårfönar</t>
  </si>
  <si>
    <t xml:space="preserve">DIA</t>
  </si>
  <si>
    <t xml:space="preserve">Batteri</t>
  </si>
  <si>
    <t xml:space="preserve">08IC</t>
  </si>
  <si>
    <t xml:space="preserve">08IC - Borstar, kammar</t>
  </si>
  <si>
    <t xml:space="preserve">DID</t>
  </si>
  <si>
    <t xml:space="preserve">Hudrengöringsmedel</t>
  </si>
  <si>
    <t xml:space="preserve">08ID</t>
  </si>
  <si>
    <t xml:space="preserve">08ID - Övrigt</t>
  </si>
  <si>
    <t xml:space="preserve">DIE</t>
  </si>
  <si>
    <t xml:space="preserve">Hygien/Skydd</t>
  </si>
  <si>
    <t xml:space="preserve">08JA</t>
  </si>
  <si>
    <t xml:space="preserve">08J - Utväxt</t>
  </si>
  <si>
    <t xml:space="preserve">08JA - Utväxt</t>
  </si>
  <si>
    <t xml:space="preserve">DIF</t>
  </si>
  <si>
    <t xml:space="preserve">Inhalation/Nebulisering</t>
  </si>
  <si>
    <t xml:space="preserve">08KA</t>
  </si>
  <si>
    <t xml:space="preserve">08K - Hårfärg</t>
  </si>
  <si>
    <t xml:space="preserve">08KA - Hårfärg</t>
  </si>
  <si>
    <t xml:space="preserve">DIG</t>
  </si>
  <si>
    <t xml:space="preserve">Kanylburk</t>
  </si>
  <si>
    <t xml:space="preserve">10AA</t>
  </si>
  <si>
    <t xml:space="preserve">10 - Kläder</t>
  </si>
  <si>
    <t xml:space="preserve">10A - Underkläder</t>
  </si>
  <si>
    <t xml:space="preserve">10AA - Underkläder</t>
  </si>
  <si>
    <t xml:space="preserve">DIH</t>
  </si>
  <si>
    <t xml:space="preserve">Kemikalie</t>
  </si>
  <si>
    <t xml:space="preserve">11AA</t>
  </si>
  <si>
    <t xml:space="preserve">11 - Kroppsvård</t>
  </si>
  <si>
    <t xml:space="preserve">11A - Deodorant</t>
  </si>
  <si>
    <t xml:space="preserve">11AA - Oparfymerad</t>
  </si>
  <si>
    <t xml:space="preserve">DII</t>
  </si>
  <si>
    <t xml:space="preserve">Spolvätska</t>
  </si>
  <si>
    <t xml:space="preserve">11AB</t>
  </si>
  <si>
    <t xml:space="preserve">11AB - Parfymerad</t>
  </si>
  <si>
    <t xml:space="preserve">DIJ</t>
  </si>
  <si>
    <t xml:space="preserve">Tester &amp; Reagenser</t>
  </si>
  <si>
    <t xml:space="preserve">11BA</t>
  </si>
  <si>
    <t xml:space="preserve">11B - Hårborttagning</t>
  </si>
  <si>
    <t xml:space="preserve">11BA - Creme</t>
  </si>
  <si>
    <t xml:space="preserve">DIK</t>
  </si>
  <si>
    <t xml:space="preserve">TNS</t>
  </si>
  <si>
    <t xml:space="preserve">11BB</t>
  </si>
  <si>
    <t xml:space="preserve">11BB - Gel</t>
  </si>
  <si>
    <t xml:space="preserve">DIL</t>
  </si>
  <si>
    <t xml:space="preserve">Väska</t>
  </si>
  <si>
    <t xml:space="preserve">11BC</t>
  </si>
  <si>
    <t xml:space="preserve">11BC - Rakblad</t>
  </si>
  <si>
    <t xml:space="preserve">DIM</t>
  </si>
  <si>
    <t xml:space="preserve">Övrigt</t>
  </si>
  <si>
    <t xml:space="preserve">11BD</t>
  </si>
  <si>
    <t xml:space="preserve">11BD - Rakhyvel</t>
  </si>
  <si>
    <t xml:space="preserve">DLA</t>
  </si>
  <si>
    <t xml:space="preserve">Infusionshjälpmedel</t>
  </si>
  <si>
    <t xml:space="preserve">11BE</t>
  </si>
  <si>
    <t xml:space="preserve">11BE - Epilator</t>
  </si>
  <si>
    <t xml:space="preserve">FAA</t>
  </si>
  <si>
    <t xml:space="preserve">Apoteksproduktion</t>
  </si>
  <si>
    <t xml:space="preserve">11BF</t>
  </si>
  <si>
    <t xml:space="preserve">11BF - Hårborttagning övrigt</t>
  </si>
  <si>
    <t xml:space="preserve">FHA</t>
  </si>
  <si>
    <t xml:space="preserve">Veterinär</t>
  </si>
  <si>
    <t xml:space="preserve">11BG</t>
  </si>
  <si>
    <t xml:space="preserve">11BG - Vax</t>
  </si>
  <si>
    <t xml:space="preserve">11CA</t>
  </si>
  <si>
    <t xml:space="preserve">11C - Återfuktare</t>
  </si>
  <si>
    <t xml:space="preserve">11CA - Oparfymerad</t>
  </si>
  <si>
    <t xml:space="preserve">11CB</t>
  </si>
  <si>
    <t xml:space="preserve">11CB - Parfymerad</t>
  </si>
  <si>
    <t xml:space="preserve">11DA</t>
  </si>
  <si>
    <t xml:space="preserve">11D - Rengöring</t>
  </si>
  <si>
    <t xml:space="preserve">11DA - Creme</t>
  </si>
  <si>
    <t xml:space="preserve">11DB</t>
  </si>
  <si>
    <t xml:space="preserve">11DB - Gel</t>
  </si>
  <si>
    <t xml:space="preserve">11DC</t>
  </si>
  <si>
    <t xml:space="preserve">11DC - Olja</t>
  </si>
  <si>
    <t xml:space="preserve">11DD</t>
  </si>
  <si>
    <t xml:space="preserve">11DD - Skrubb och peeling</t>
  </si>
  <si>
    <t xml:space="preserve">11DE</t>
  </si>
  <si>
    <t xml:space="preserve">11DE - Tillbehör</t>
  </si>
  <si>
    <t xml:space="preserve">11DF</t>
  </si>
  <si>
    <t xml:space="preserve">11DF - Vårdande/SPC</t>
  </si>
  <si>
    <t xml:space="preserve">12 - Lilla hjärtat - barn</t>
  </si>
  <si>
    <t xml:space="preserve">12A - Barn Bota &amp; Lindra</t>
  </si>
  <si>
    <t xml:space="preserve">12AA - Barn Förkylning</t>
  </si>
  <si>
    <t xml:space="preserve">12AB - Barn Mage</t>
  </si>
  <si>
    <t xml:space="preserve">12AC</t>
  </si>
  <si>
    <t xml:space="preserve">12AC - Barn Värk &amp; Feber</t>
  </si>
  <si>
    <t xml:space="preserve">12AD</t>
  </si>
  <si>
    <t xml:space="preserve">12AD - Barn Sår &amp; plåster</t>
  </si>
  <si>
    <t xml:space="preserve">12BA</t>
  </si>
  <si>
    <t xml:space="preserve">12B - Barn Hudbesvär</t>
  </si>
  <si>
    <t xml:space="preserve">12BA - Barn Lotion hudbesvär</t>
  </si>
  <si>
    <t xml:space="preserve">12BD</t>
  </si>
  <si>
    <t xml:space="preserve">12BD - Barn Puder</t>
  </si>
  <si>
    <t xml:space="preserve">12BE - Barn Salva</t>
  </si>
  <si>
    <t xml:space="preserve">12BF - Barn Skorv</t>
  </si>
  <si>
    <t xml:space="preserve">12CA</t>
  </si>
  <si>
    <t xml:space="preserve">12C - Barn Nutrition</t>
  </si>
  <si>
    <t xml:space="preserve">12CA - Barn Ersättning</t>
  </si>
  <si>
    <t xml:space="preserve">12CB</t>
  </si>
  <si>
    <t xml:space="preserve">12CB - Barn Mata</t>
  </si>
  <si>
    <t xml:space="preserve">12CC</t>
  </si>
  <si>
    <t xml:space="preserve">12CC - Barn Måltid</t>
  </si>
  <si>
    <t xml:space="preserve">12CD</t>
  </si>
  <si>
    <t xml:space="preserve">12CD - Barn Amning</t>
  </si>
  <si>
    <t xml:space="preserve">12CE</t>
  </si>
  <si>
    <t xml:space="preserve">12CE - Barn Nappflaskor</t>
  </si>
  <si>
    <t xml:space="preserve">12CF</t>
  </si>
  <si>
    <t xml:space="preserve">12CF - Barn Nutrition övrigt</t>
  </si>
  <si>
    <t xml:space="preserve">12EA</t>
  </si>
  <si>
    <t xml:space="preserve">12E - Barn utveckling</t>
  </si>
  <si>
    <t xml:space="preserve">12EA - Barn Utveckling övrigt</t>
  </si>
  <si>
    <t xml:space="preserve">12EB</t>
  </si>
  <si>
    <t xml:space="preserve">12EB - Barn Säkerhet</t>
  </si>
  <si>
    <t xml:space="preserve">12EC</t>
  </si>
  <si>
    <t xml:space="preserve">12EC - Barn Bitringar &amp; leksaker</t>
  </si>
  <si>
    <t xml:space="preserve">12ED</t>
  </si>
  <si>
    <t xml:space="preserve">12ED - Barn Nappar</t>
  </si>
  <si>
    <t xml:space="preserve">12EE</t>
  </si>
  <si>
    <t xml:space="preserve">12EE - Barn Accessoarer &amp; presenter</t>
  </si>
  <si>
    <t xml:space="preserve">12EF</t>
  </si>
  <si>
    <t xml:space="preserve">12EF - Barn Blöjor &amp; skötbäddar</t>
  </si>
  <si>
    <t xml:space="preserve">12EG</t>
  </si>
  <si>
    <t xml:space="preserve">12EG - Barn Potträning</t>
  </si>
  <si>
    <t xml:space="preserve">12GA</t>
  </si>
  <si>
    <t xml:space="preserve">12G - Barn Mun</t>
  </si>
  <si>
    <t xml:space="preserve">12GA - Barn Tandborstar</t>
  </si>
  <si>
    <t xml:space="preserve">12GB</t>
  </si>
  <si>
    <t xml:space="preserve">12GB - Barn Tandkräm</t>
  </si>
  <si>
    <t xml:space="preserve">12GC</t>
  </si>
  <si>
    <t xml:space="preserve">12GC - Barn Mun övrigt</t>
  </si>
  <si>
    <t xml:space="preserve">12HA</t>
  </si>
  <si>
    <t xml:space="preserve">12H - Barn Kroppsvård</t>
  </si>
  <si>
    <t xml:space="preserve">12HA - Barn Lotion</t>
  </si>
  <si>
    <t xml:space="preserve">12HB</t>
  </si>
  <si>
    <t xml:space="preserve">12HB - Barn Olja</t>
  </si>
  <si>
    <t xml:space="preserve">12HC</t>
  </si>
  <si>
    <t xml:space="preserve">12HC - Barn Bad och kropp</t>
  </si>
  <si>
    <t xml:space="preserve">12HD</t>
  </si>
  <si>
    <t xml:space="preserve">12HD - Barn Hår</t>
  </si>
  <si>
    <t xml:space="preserve">12HE</t>
  </si>
  <si>
    <t xml:space="preserve">12HE - Barn Kroppsvård övrigt</t>
  </si>
  <si>
    <t xml:space="preserve">12HF</t>
  </si>
  <si>
    <t xml:space="preserve">12HF - Barn Tvättservetter</t>
  </si>
  <si>
    <t xml:space="preserve">13 - Mage</t>
  </si>
  <si>
    <t xml:space="preserve">13A - Förstoppning &amp; Hård mage</t>
  </si>
  <si>
    <t xml:space="preserve">13AA - Fibrer</t>
  </si>
  <si>
    <t xml:space="preserve">13AB - Laxerande</t>
  </si>
  <si>
    <t xml:space="preserve">13AC</t>
  </si>
  <si>
    <t xml:space="preserve">13AC - Snabbverkande</t>
  </si>
  <si>
    <t xml:space="preserve">13AD - Tarmstimulerande</t>
  </si>
  <si>
    <t xml:space="preserve">13AE - Volymökande</t>
  </si>
  <si>
    <t xml:space="preserve">13B - Gaser &amp; Orolig mage</t>
  </si>
  <si>
    <t xml:space="preserve">13BA - Gaser &amp; Orolig mage</t>
  </si>
  <si>
    <t xml:space="preserve">13CA</t>
  </si>
  <si>
    <t xml:space="preserve">13C - Halsbränna</t>
  </si>
  <si>
    <t xml:space="preserve">13CA - Långtidsverkande</t>
  </si>
  <si>
    <t xml:space="preserve">13CB - Snabbverkande</t>
  </si>
  <si>
    <t xml:space="preserve">13DA</t>
  </si>
  <si>
    <t xml:space="preserve">13D - Illamående &amp; Åksjuka</t>
  </si>
  <si>
    <t xml:space="preserve">13DA - Illamående &amp; Åksjuka</t>
  </si>
  <si>
    <t xml:space="preserve">13E - Intolerans</t>
  </si>
  <si>
    <t xml:space="preserve">13EA - Intolerans laktos</t>
  </si>
  <si>
    <t xml:space="preserve">13EB - Intolerans Gluten</t>
  </si>
  <si>
    <t xml:space="preserve">13FA</t>
  </si>
  <si>
    <t xml:space="preserve">13F - Mage Övrigt</t>
  </si>
  <si>
    <t xml:space="preserve">13FA - Mage Övrigt</t>
  </si>
  <si>
    <t xml:space="preserve">13G - Magsjuka &amp; Diarre</t>
  </si>
  <si>
    <t xml:space="preserve">13GA - Stoppande</t>
  </si>
  <si>
    <t xml:space="preserve">13GB</t>
  </si>
  <si>
    <t xml:space="preserve">13GB - Vätskeersättning</t>
  </si>
  <si>
    <t xml:space="preserve">13HA</t>
  </si>
  <si>
    <t xml:space="preserve">13H - Mjölksyrabakterier</t>
  </si>
  <si>
    <t xml:space="preserve">13HA - Mjölksyrabakterier</t>
  </si>
  <si>
    <t xml:space="preserve">13I - Ändtarmsbesvär</t>
  </si>
  <si>
    <t xml:space="preserve">13IA - Hemorrojder</t>
  </si>
  <si>
    <t xml:space="preserve">13IB - Sprickor/klåda</t>
  </si>
  <si>
    <t xml:space="preserve">13IC</t>
  </si>
  <si>
    <t xml:space="preserve">13IC - Springmask</t>
  </si>
  <si>
    <t xml:space="preserve">14AA</t>
  </si>
  <si>
    <t xml:space="preserve">14 - Makeup</t>
  </si>
  <si>
    <t xml:space="preserve">14A - Make up läppar</t>
  </si>
  <si>
    <t xml:space="preserve">14AA - Läppenna</t>
  </si>
  <si>
    <t xml:space="preserve">14AB</t>
  </si>
  <si>
    <t xml:space="preserve">14AB - Läppglans</t>
  </si>
  <si>
    <t xml:space="preserve">14AC</t>
  </si>
  <si>
    <t xml:space="preserve">14AC - Läppstift</t>
  </si>
  <si>
    <t xml:space="preserve">14AD</t>
  </si>
  <si>
    <t xml:space="preserve">14AD - Pen stick</t>
  </si>
  <si>
    <t xml:space="preserve">14BA</t>
  </si>
  <si>
    <t xml:space="preserve">14B - Makeup ansikte</t>
  </si>
  <si>
    <t xml:space="preserve">14BA - Bronzer</t>
  </si>
  <si>
    <t xml:space="preserve">14BB</t>
  </si>
  <si>
    <t xml:space="preserve">14BB - Concealer</t>
  </si>
  <si>
    <t xml:space="preserve">14BC</t>
  </si>
  <si>
    <t xml:space="preserve">14BC - Foundation</t>
  </si>
  <si>
    <t xml:space="preserve">14BD</t>
  </si>
  <si>
    <t xml:space="preserve">14BD - Highlighter</t>
  </si>
  <si>
    <t xml:space="preserve">14BE</t>
  </si>
  <si>
    <t xml:space="preserve">14BE - Primer</t>
  </si>
  <si>
    <t xml:space="preserve">14BF</t>
  </si>
  <si>
    <t xml:space="preserve">14BF - Puder</t>
  </si>
  <si>
    <t xml:space="preserve">14BG</t>
  </si>
  <si>
    <t xml:space="preserve">14BG - Rouge</t>
  </si>
  <si>
    <t xml:space="preserve">14CA</t>
  </si>
  <si>
    <t xml:space="preserve">14C - Makeuptillbehör</t>
  </si>
  <si>
    <t xml:space="preserve">14CA - Borstar/penslar ansikte</t>
  </si>
  <si>
    <t xml:space="preserve">14CB</t>
  </si>
  <si>
    <t xml:space="preserve">14CB - Borstar/penslar ögon</t>
  </si>
  <si>
    <t xml:space="preserve">14CC</t>
  </si>
  <si>
    <t xml:space="preserve">14CC - Makeuptillbehör övrigt</t>
  </si>
  <si>
    <t xml:space="preserve">14CD</t>
  </si>
  <si>
    <t xml:space="preserve">14CD - Makeupnecessärer</t>
  </si>
  <si>
    <t xml:space="preserve">14DA</t>
  </si>
  <si>
    <t xml:space="preserve">14D - Naglar</t>
  </si>
  <si>
    <t xml:space="preserve">14DA - Bas och topplack</t>
  </si>
  <si>
    <t xml:space="preserve">14DB</t>
  </si>
  <si>
    <t xml:space="preserve">14DB - Lösnaglar</t>
  </si>
  <si>
    <t xml:space="preserve">14DC</t>
  </si>
  <si>
    <t xml:space="preserve">14DC - Nagel övrigt</t>
  </si>
  <si>
    <t xml:space="preserve">14DD</t>
  </si>
  <si>
    <t xml:space="preserve">14DD - Nagellack</t>
  </si>
  <si>
    <t xml:space="preserve">14DE</t>
  </si>
  <si>
    <t xml:space="preserve">14DE - Vårdande lack</t>
  </si>
  <si>
    <t xml:space="preserve">14DF</t>
  </si>
  <si>
    <t xml:space="preserve">14DF - Nagellackremover</t>
  </si>
  <si>
    <t xml:space="preserve">14DG</t>
  </si>
  <si>
    <t xml:space="preserve">14DG - Manikyr</t>
  </si>
  <si>
    <t xml:space="preserve">14EA</t>
  </si>
  <si>
    <t xml:space="preserve">14E - Ögon</t>
  </si>
  <si>
    <t xml:space="preserve">14EA - Lösögonfransar</t>
  </si>
  <si>
    <t xml:space="preserve">14EB</t>
  </si>
  <si>
    <t xml:space="preserve">14EB - Mascara</t>
  </si>
  <si>
    <t xml:space="preserve">14EC</t>
  </si>
  <si>
    <t xml:space="preserve">14EC - Ögonbryn</t>
  </si>
  <si>
    <t xml:space="preserve">14ED</t>
  </si>
  <si>
    <t xml:space="preserve">14ED - Ögonpenna</t>
  </si>
  <si>
    <t xml:space="preserve">14EE</t>
  </si>
  <si>
    <t xml:space="preserve">14EE - Ögonskugga</t>
  </si>
  <si>
    <t xml:space="preserve">14EF</t>
  </si>
  <si>
    <t xml:space="preserve">14EF - Tillväxtserum fransar &amp; ögonbr</t>
  </si>
  <si>
    <t xml:space="preserve">15AA</t>
  </si>
  <si>
    <t xml:space="preserve">15 - Man</t>
  </si>
  <si>
    <t xml:space="preserve">15A - Creme</t>
  </si>
  <si>
    <t xml:space="preserve">15AA - Creme</t>
  </si>
  <si>
    <t xml:space="preserve">15DA</t>
  </si>
  <si>
    <t xml:space="preserve">15D - Rengöring</t>
  </si>
  <si>
    <t xml:space="preserve">15DA - Rengöring</t>
  </si>
  <si>
    <t xml:space="preserve">15EA</t>
  </si>
  <si>
    <t xml:space="preserve">15E - Transpiration</t>
  </si>
  <si>
    <t xml:space="preserve">15EA - Transpiration</t>
  </si>
  <si>
    <t xml:space="preserve">15FA</t>
  </si>
  <si>
    <t xml:space="preserve">15F - Rakning</t>
  </si>
  <si>
    <t xml:space="preserve">15FA - Rakning Vårdande olja</t>
  </si>
  <si>
    <t xml:space="preserve">15FB</t>
  </si>
  <si>
    <t xml:space="preserve">15FB - Rakning Schampo</t>
  </si>
  <si>
    <t xml:space="preserve">15FC</t>
  </si>
  <si>
    <t xml:space="preserve">15FC - Raklödder</t>
  </si>
  <si>
    <t xml:space="preserve">15FD</t>
  </si>
  <si>
    <t xml:space="preserve">15FD - After shave</t>
  </si>
  <si>
    <t xml:space="preserve">15FE</t>
  </si>
  <si>
    <t xml:space="preserve">15FE - Rakhyvel</t>
  </si>
  <si>
    <t xml:space="preserve">15FF</t>
  </si>
  <si>
    <t xml:space="preserve">15FF - Rakning Övrigt</t>
  </si>
  <si>
    <t xml:space="preserve">15FG</t>
  </si>
  <si>
    <t xml:space="preserve">15FG - Rakapparat</t>
  </si>
  <si>
    <t xml:space="preserve">15GA</t>
  </si>
  <si>
    <t xml:space="preserve">15G - Hårvård</t>
  </si>
  <si>
    <t xml:space="preserve">15GA - Hårvård</t>
  </si>
  <si>
    <t xml:space="preserve">15HA</t>
  </si>
  <si>
    <t xml:space="preserve">15H - Övrigt</t>
  </si>
  <si>
    <t xml:space="preserve">15HA - Övrigt</t>
  </si>
  <si>
    <t xml:space="preserve">15IA</t>
  </si>
  <si>
    <t xml:space="preserve">15I - Accessoarer</t>
  </si>
  <si>
    <t xml:space="preserve">15IA - Accessoarer</t>
  </si>
  <si>
    <t xml:space="preserve">16AA</t>
  </si>
  <si>
    <t xml:space="preserve">16 - Böcker</t>
  </si>
  <si>
    <t xml:space="preserve">16A - Böcker</t>
  </si>
  <si>
    <t xml:space="preserve">16AA - Böcker</t>
  </si>
  <si>
    <t xml:space="preserve">17BA</t>
  </si>
  <si>
    <t xml:space="preserve">17 - Tandvård</t>
  </si>
  <si>
    <t xml:space="preserve">17B - Eltandborstar</t>
  </si>
  <si>
    <t xml:space="preserve">17BA - Eltandborstar</t>
  </si>
  <si>
    <t xml:space="preserve">17BB</t>
  </si>
  <si>
    <t xml:space="preserve">17BB - Refill</t>
  </si>
  <si>
    <t xml:space="preserve">17CA</t>
  </si>
  <si>
    <t xml:space="preserve">17C - Mellanrumsrengöring</t>
  </si>
  <si>
    <t xml:space="preserve">17CA - Mellanrumsborste</t>
  </si>
  <si>
    <t xml:space="preserve">17CB</t>
  </si>
  <si>
    <t xml:space="preserve">17CB - Tandpetare</t>
  </si>
  <si>
    <t xml:space="preserve">17CC</t>
  </si>
  <si>
    <t xml:space="preserve">17CC - Tandtråd</t>
  </si>
  <si>
    <t xml:space="preserve">17CD</t>
  </si>
  <si>
    <t xml:space="preserve">17CD - Tandtråd med hållare</t>
  </si>
  <si>
    <t xml:space="preserve">17DB</t>
  </si>
  <si>
    <t xml:space="preserve">17D - Munskölj</t>
  </si>
  <si>
    <t xml:space="preserve">17DB - Fluorskölj</t>
  </si>
  <si>
    <t xml:space="preserve">17FA</t>
  </si>
  <si>
    <t xml:space="preserve">17F - Tandborstar</t>
  </si>
  <si>
    <t xml:space="preserve">17FA - Extra mjuk</t>
  </si>
  <si>
    <t xml:space="preserve">17FB</t>
  </si>
  <si>
    <t xml:space="preserve">17FB - Medel</t>
  </si>
  <si>
    <t xml:space="preserve">17FC</t>
  </si>
  <si>
    <t xml:space="preserve">17FC - Mjuk</t>
  </si>
  <si>
    <t xml:space="preserve">17FD</t>
  </si>
  <si>
    <t xml:space="preserve">17FD - Tandborstskydd</t>
  </si>
  <si>
    <t xml:space="preserve">17GA</t>
  </si>
  <si>
    <t xml:space="preserve">17G - Tandkräm</t>
  </si>
  <si>
    <t xml:space="preserve">17GA - Bas</t>
  </si>
  <si>
    <t xml:space="preserve">17GB</t>
  </si>
  <si>
    <t xml:space="preserve">17GB - Frisk andedräkt</t>
  </si>
  <si>
    <t xml:space="preserve">17GC</t>
  </si>
  <si>
    <t xml:space="preserve">17GC - Multi benefit</t>
  </si>
  <si>
    <t xml:space="preserve">17GD</t>
  </si>
  <si>
    <t xml:space="preserve">17GD - Sensitiv</t>
  </si>
  <si>
    <t xml:space="preserve">17GE</t>
  </si>
  <si>
    <t xml:space="preserve">17GE - Tandkött</t>
  </si>
  <si>
    <t xml:space="preserve">17GF</t>
  </si>
  <si>
    <t xml:space="preserve">17GF - Whitening</t>
  </si>
  <si>
    <t xml:space="preserve">17IA</t>
  </si>
  <si>
    <t xml:space="preserve">17I - Whitening</t>
  </si>
  <si>
    <t xml:space="preserve">17IA - Whitening Behandling</t>
  </si>
  <si>
    <t xml:space="preserve">17IB</t>
  </si>
  <si>
    <t xml:space="preserve">17IB - Whitening Munskölj</t>
  </si>
  <si>
    <t xml:space="preserve">18AA</t>
  </si>
  <si>
    <t xml:space="preserve">18 - Accessoarer</t>
  </si>
  <si>
    <t xml:space="preserve">18A - Reseaccessoarer</t>
  </si>
  <si>
    <t xml:space="preserve">18AA - Reseaccessoarer</t>
  </si>
  <si>
    <t xml:space="preserve">18BA</t>
  </si>
  <si>
    <t xml:space="preserve">18B - Accessoarer</t>
  </si>
  <si>
    <t xml:space="preserve">18BA - Accessoarer</t>
  </si>
  <si>
    <t xml:space="preserve">19AA</t>
  </si>
  <si>
    <t xml:space="preserve">19 - Rogivande</t>
  </si>
  <si>
    <t xml:space="preserve">19A - Rogivande</t>
  </si>
  <si>
    <t xml:space="preserve">19AA - Rogivande</t>
  </si>
  <si>
    <t xml:space="preserve">20AA</t>
  </si>
  <si>
    <t xml:space="preserve">20 - Rökfri</t>
  </si>
  <si>
    <t xml:space="preserve">20A - Inhalator</t>
  </si>
  <si>
    <t xml:space="preserve">20AA - Inhalator</t>
  </si>
  <si>
    <t xml:space="preserve">20BA</t>
  </si>
  <si>
    <t xml:space="preserve">20B - Munhålepulver</t>
  </si>
  <si>
    <t xml:space="preserve">20BA - Munhålepulver</t>
  </si>
  <si>
    <t xml:space="preserve">20CA</t>
  </si>
  <si>
    <t xml:space="preserve">20C - Plåster</t>
  </si>
  <si>
    <t xml:space="preserve">20CA - Plåster</t>
  </si>
  <si>
    <t xml:space="preserve">20DA</t>
  </si>
  <si>
    <t xml:space="preserve">20D - Spray</t>
  </si>
  <si>
    <t xml:space="preserve">20DA - Spray</t>
  </si>
  <si>
    <t xml:space="preserve">20EA</t>
  </si>
  <si>
    <t xml:space="preserve">20E - Tablett</t>
  </si>
  <si>
    <t xml:space="preserve">20EA - Tablett</t>
  </si>
  <si>
    <t xml:space="preserve">20FA</t>
  </si>
  <si>
    <t xml:space="preserve">20F - Tuggummi</t>
  </si>
  <si>
    <t xml:space="preserve">20FA - Liten förpackning</t>
  </si>
  <si>
    <t xml:space="preserve">20FB</t>
  </si>
  <si>
    <t xml:space="preserve">20FB - Mellan förpackning</t>
  </si>
  <si>
    <t xml:space="preserve">20FC - Stor förpackning</t>
  </si>
  <si>
    <t xml:space="preserve">21AA</t>
  </si>
  <si>
    <t xml:space="preserve">21 - Sol</t>
  </si>
  <si>
    <t xml:space="preserve">21A - After sun</t>
  </si>
  <si>
    <t xml:space="preserve">21AA - After sun</t>
  </si>
  <si>
    <t xml:space="preserve">21BA</t>
  </si>
  <si>
    <t xml:space="preserve">21B - Brun utan sol</t>
  </si>
  <si>
    <t xml:space="preserve">21BA - Brun utan sol kräm</t>
  </si>
  <si>
    <t xml:space="preserve">21BB</t>
  </si>
  <si>
    <t xml:space="preserve">21BB - Brun utan sol mousse</t>
  </si>
  <si>
    <t xml:space="preserve">21BC</t>
  </si>
  <si>
    <t xml:space="preserve">21BC - Solförberedande</t>
  </si>
  <si>
    <t xml:space="preserve">21BD</t>
  </si>
  <si>
    <t xml:space="preserve">21BD - Olja</t>
  </si>
  <si>
    <t xml:space="preserve">21BE</t>
  </si>
  <si>
    <t xml:space="preserve">21BE - Tillbehör</t>
  </si>
  <si>
    <t xml:space="preserve">21BF</t>
  </si>
  <si>
    <t xml:space="preserve">21BF - Spray</t>
  </si>
  <si>
    <t xml:space="preserve">21CA</t>
  </si>
  <si>
    <t xml:space="preserve">21C - Solskydd</t>
  </si>
  <si>
    <t xml:space="preserve">21CA - Sollotion</t>
  </si>
  <si>
    <t xml:space="preserve">21CB</t>
  </si>
  <si>
    <t xml:space="preserve">21CB - Sollotion Ansikte</t>
  </si>
  <si>
    <t xml:space="preserve">21CC</t>
  </si>
  <si>
    <t xml:space="preserve">21CC - Solspray</t>
  </si>
  <si>
    <t xml:space="preserve">21CD</t>
  </si>
  <si>
    <t xml:space="preserve">21CD - Solstick</t>
  </si>
  <si>
    <t xml:space="preserve">21CE</t>
  </si>
  <si>
    <t xml:space="preserve">21CE - Solmousse</t>
  </si>
  <si>
    <t xml:space="preserve">21CF</t>
  </si>
  <si>
    <t xml:space="preserve">21CF - UV kläder vuxen</t>
  </si>
  <si>
    <t xml:space="preserve">21GA</t>
  </si>
  <si>
    <t xml:space="preserve">21G - Barn sol</t>
  </si>
  <si>
    <t xml:space="preserve">21GA - Barn Sollotion</t>
  </si>
  <si>
    <t xml:space="preserve">21GB</t>
  </si>
  <si>
    <t xml:space="preserve">21GB - Barn Solspray</t>
  </si>
  <si>
    <t xml:space="preserve">21GC</t>
  </si>
  <si>
    <t xml:space="preserve">21GC - Barn UV Kläder</t>
  </si>
  <si>
    <t xml:space="preserve">21GD</t>
  </si>
  <si>
    <t xml:space="preserve">21GD - Barn Solaccessoarer</t>
  </si>
  <si>
    <t xml:space="preserve">23BA</t>
  </si>
  <si>
    <t xml:space="preserve">23 - Stöd &amp; Hjälpmedel</t>
  </si>
  <si>
    <t xml:space="preserve">23B - Hjälpmedel</t>
  </si>
  <si>
    <t xml:space="preserve">23BA - Hjälpmedel</t>
  </si>
  <si>
    <t xml:space="preserve">23DA</t>
  </si>
  <si>
    <t xml:space="preserve">23D - Ledstöd</t>
  </si>
  <si>
    <t xml:space="preserve">23DA - Ledstöd</t>
  </si>
  <si>
    <t xml:space="preserve">23EA</t>
  </si>
  <si>
    <t xml:space="preserve">23E - Media</t>
  </si>
  <si>
    <t xml:space="preserve">23EA - Media</t>
  </si>
  <si>
    <t xml:space="preserve">23FA</t>
  </si>
  <si>
    <t xml:space="preserve">23F - Träning</t>
  </si>
  <si>
    <t xml:space="preserve">23FA - Träning</t>
  </si>
  <si>
    <t xml:space="preserve">23HA</t>
  </si>
  <si>
    <t xml:space="preserve">23H - Handskar</t>
  </si>
  <si>
    <t xml:space="preserve">23HA - Bomullsvantar</t>
  </si>
  <si>
    <t xml:space="preserve">23HB</t>
  </si>
  <si>
    <t xml:space="preserve">23HB - Undersökningshandskar</t>
  </si>
  <si>
    <t xml:space="preserve">23HC</t>
  </si>
  <si>
    <t xml:space="preserve">23HC - Bomullshandskar</t>
  </si>
  <si>
    <t xml:space="preserve">23HD</t>
  </si>
  <si>
    <t xml:space="preserve">23HD - Operationshandskar</t>
  </si>
  <si>
    <t xml:space="preserve">23IA</t>
  </si>
  <si>
    <t xml:space="preserve">23I - Doseringshjälpmedel</t>
  </si>
  <si>
    <t xml:space="preserve">23IA - Dosbägare</t>
  </si>
  <si>
    <t xml:space="preserve">23IB</t>
  </si>
  <si>
    <t xml:space="preserve">23IB - Dosetter</t>
  </si>
  <si>
    <t xml:space="preserve">23IC</t>
  </si>
  <si>
    <t xml:space="preserve">23IC - Dospump</t>
  </si>
  <si>
    <t xml:space="preserve">23ID</t>
  </si>
  <si>
    <t xml:space="preserve">23ID - Droppstöd</t>
  </si>
  <si>
    <t xml:space="preserve">23IE</t>
  </si>
  <si>
    <t xml:space="preserve">23IE - Stödfot</t>
  </si>
  <si>
    <t xml:space="preserve">23IF</t>
  </si>
  <si>
    <t xml:space="preserve">23IF - Tablettdelare</t>
  </si>
  <si>
    <t xml:space="preserve">23IG</t>
  </si>
  <si>
    <t xml:space="preserve">23IG - Tablettkrossare</t>
  </si>
  <si>
    <t xml:space="preserve">23IH</t>
  </si>
  <si>
    <t xml:space="preserve">23IH - Tablettöverdrag</t>
  </si>
  <si>
    <t xml:space="preserve">23IJ</t>
  </si>
  <si>
    <t xml:space="preserve">23IJ - Doskil</t>
  </si>
  <si>
    <t xml:space="preserve">23IK</t>
  </si>
  <si>
    <t xml:space="preserve">23IK - Dosspruta</t>
  </si>
  <si>
    <t xml:space="preserve">23JA</t>
  </si>
  <si>
    <t xml:space="preserve">23J - Snarkning</t>
  </si>
  <si>
    <t xml:space="preserve">23JA - Snarkning</t>
  </si>
  <si>
    <t xml:space="preserve">23KA</t>
  </si>
  <si>
    <t xml:space="preserve">23K - Blodtryck</t>
  </si>
  <si>
    <t xml:space="preserve">23KA - Blodtrycksmätare</t>
  </si>
  <si>
    <t xml:space="preserve">23L - Självtester</t>
  </si>
  <si>
    <t xml:space="preserve">23LA - Självtester</t>
  </si>
  <si>
    <t xml:space="preserve">23MA</t>
  </si>
  <si>
    <t xml:space="preserve">23M - Ansikts- &amp; Andningsskydd</t>
  </si>
  <si>
    <t xml:space="preserve">23MA - Munskydd</t>
  </si>
  <si>
    <t xml:space="preserve">23MB</t>
  </si>
  <si>
    <t xml:space="preserve">23MB - Skyddsvisir</t>
  </si>
  <si>
    <t xml:space="preserve">23MC</t>
  </si>
  <si>
    <t xml:space="preserve">23MC - Övrigt</t>
  </si>
  <si>
    <t xml:space="preserve">24AA</t>
  </si>
  <si>
    <t xml:space="preserve">24 - Sår</t>
  </si>
  <si>
    <t xml:space="preserve">24A - Blodstillande</t>
  </si>
  <si>
    <t xml:space="preserve">24AA - Blodstillande</t>
  </si>
  <si>
    <t xml:space="preserve">24BA</t>
  </si>
  <si>
    <t xml:space="preserve">24B - Desinfektion</t>
  </si>
  <si>
    <t xml:space="preserve">24BA - Desinfektion</t>
  </si>
  <si>
    <t xml:space="preserve">24CA</t>
  </si>
  <si>
    <t xml:space="preserve">24C - Elastisk binda</t>
  </si>
  <si>
    <t xml:space="preserve">24CA - Elastisk binda</t>
  </si>
  <si>
    <t xml:space="preserve">24DA</t>
  </si>
  <si>
    <t xml:space="preserve">24D - Kirurgisk tejp</t>
  </si>
  <si>
    <t xml:space="preserve">24DA - Kirurgisk tejp</t>
  </si>
  <si>
    <t xml:space="preserve">24EA</t>
  </si>
  <si>
    <t xml:space="preserve">24E - Kompress</t>
  </si>
  <si>
    <t xml:space="preserve">24EA - Kompress</t>
  </si>
  <si>
    <t xml:space="preserve">24F - Munsår</t>
  </si>
  <si>
    <t xml:space="preserve">24FA - Munsår</t>
  </si>
  <si>
    <t xml:space="preserve">24GA</t>
  </si>
  <si>
    <t xml:space="preserve">24G - Plåster</t>
  </si>
  <si>
    <t xml:space="preserve">24GA - Plåster</t>
  </si>
  <si>
    <t xml:space="preserve">24H - Vårdnära</t>
  </si>
  <si>
    <t xml:space="preserve">24HA - Vårdnära</t>
  </si>
  <si>
    <t xml:space="preserve">25 - Vikt</t>
  </si>
  <si>
    <t xml:space="preserve">25A - Vikt</t>
  </si>
  <si>
    <t xml:space="preserve">25AA - Tabletter &amp; pulver</t>
  </si>
  <si>
    <t xml:space="preserve">25AB</t>
  </si>
  <si>
    <t xml:space="preserve">25AB - Digitala tjänster</t>
  </si>
  <si>
    <t xml:space="preserve">25AC</t>
  </si>
  <si>
    <t xml:space="preserve">25AC - Tillbehör</t>
  </si>
  <si>
    <t xml:space="preserve">25BA</t>
  </si>
  <si>
    <t xml:space="preserve">25B - Måltidsersättning</t>
  </si>
  <si>
    <t xml:space="preserve">25BA - Bars</t>
  </si>
  <si>
    <t xml:space="preserve">25BB - Pulver &amp; Shakes</t>
  </si>
  <si>
    <t xml:space="preserve">25BC - Lågkalorimåltid</t>
  </si>
  <si>
    <t xml:space="preserve">25BD</t>
  </si>
  <si>
    <t xml:space="preserve">25BD - Tillbehör</t>
  </si>
  <si>
    <t xml:space="preserve">26AA</t>
  </si>
  <si>
    <t xml:space="preserve">26 - Vitaminer &amp; Kosttillskott</t>
  </si>
  <si>
    <t xml:space="preserve">26A - Kosttillskott</t>
  </si>
  <si>
    <t xml:space="preserve">26AA - Energigivande</t>
  </si>
  <si>
    <t xml:space="preserve">26AB</t>
  </si>
  <si>
    <t xml:space="preserve">26AB - Hår, Hud &amp; Naglar</t>
  </si>
  <si>
    <t xml:space="preserve">26AC</t>
  </si>
  <si>
    <t xml:space="preserve">26AC - Mage</t>
  </si>
  <si>
    <t xml:space="preserve">26AD</t>
  </si>
  <si>
    <t xml:space="preserve">26AD - Omega 3</t>
  </si>
  <si>
    <t xml:space="preserve">26BA</t>
  </si>
  <si>
    <t xml:space="preserve">26B - Växtbaserat</t>
  </si>
  <si>
    <t xml:space="preserve">26BA - Växtbaserade Läkemedel</t>
  </si>
  <si>
    <t xml:space="preserve">26BB</t>
  </si>
  <si>
    <t xml:space="preserve">26BB - Växtbaserade Kosttillskott</t>
  </si>
  <si>
    <t xml:space="preserve">26EB</t>
  </si>
  <si>
    <t xml:space="preserve">26E - Vitaminer/Mineraler</t>
  </si>
  <si>
    <t xml:space="preserve">26EB - Multivitaminer/mineraler</t>
  </si>
  <si>
    <t xml:space="preserve">26EC</t>
  </si>
  <si>
    <t xml:space="preserve">26EC - A-vitamin</t>
  </si>
  <si>
    <t xml:space="preserve">26ED</t>
  </si>
  <si>
    <t xml:space="preserve">26ED - B-vitamin</t>
  </si>
  <si>
    <t xml:space="preserve">26EE</t>
  </si>
  <si>
    <t xml:space="preserve">26EE - C-vitamin</t>
  </si>
  <si>
    <t xml:space="preserve">26EF</t>
  </si>
  <si>
    <t xml:space="preserve">26EF - D-vitamin</t>
  </si>
  <si>
    <t xml:space="preserve">26EG</t>
  </si>
  <si>
    <t xml:space="preserve">26EG - E-vitamin</t>
  </si>
  <si>
    <t xml:space="preserve">26EH</t>
  </si>
  <si>
    <t xml:space="preserve">26EH - K-vitamin</t>
  </si>
  <si>
    <t xml:space="preserve">26EI</t>
  </si>
  <si>
    <t xml:space="preserve">26EI - Övriga vitaminer &amp; mineraler</t>
  </si>
  <si>
    <t xml:space="preserve">26EJ</t>
  </si>
  <si>
    <t xml:space="preserve">26EJ - Folsyra</t>
  </si>
  <si>
    <t xml:space="preserve">26EK</t>
  </si>
  <si>
    <t xml:space="preserve">26EK - Järn</t>
  </si>
  <si>
    <t xml:space="preserve">26EL</t>
  </si>
  <si>
    <t xml:space="preserve">26EL - Kalcium</t>
  </si>
  <si>
    <t xml:space="preserve">26EM</t>
  </si>
  <si>
    <t xml:space="preserve">26EM - Krom</t>
  </si>
  <si>
    <t xml:space="preserve">26EN</t>
  </si>
  <si>
    <t xml:space="preserve">26EN - Magnesium</t>
  </si>
  <si>
    <t xml:space="preserve">26EO</t>
  </si>
  <si>
    <t xml:space="preserve">26EO - Selen</t>
  </si>
  <si>
    <t xml:space="preserve">26EP</t>
  </si>
  <si>
    <t xml:space="preserve">26EP - Zink</t>
  </si>
  <si>
    <t xml:space="preserve">27AA</t>
  </si>
  <si>
    <t xml:space="preserve">27 - Värk &amp; Feber</t>
  </si>
  <si>
    <t xml:space="preserve">27A - Huvudvärk &amp; Febernedsättande</t>
  </si>
  <si>
    <t xml:space="preserve">27AA - Acetylsalicylsyra</t>
  </si>
  <si>
    <t xml:space="preserve">27AB</t>
  </si>
  <si>
    <t xml:space="preserve">27AB - Ibuprofen</t>
  </si>
  <si>
    <t xml:space="preserve">27AC</t>
  </si>
  <si>
    <t xml:space="preserve">27AC - Paracetamol</t>
  </si>
  <si>
    <t xml:space="preserve">27AD</t>
  </si>
  <si>
    <t xml:space="preserve">27AD - Fenazon</t>
  </si>
  <si>
    <t xml:space="preserve">27BA</t>
  </si>
  <si>
    <t xml:space="preserve">27B - Ledvärk &amp; Artros</t>
  </si>
  <si>
    <t xml:space="preserve">27BA - Glukosamin</t>
  </si>
  <si>
    <t xml:space="preserve">27BB</t>
  </si>
  <si>
    <t xml:space="preserve">27BB - Ledvärk &amp; Artros Övrigt</t>
  </si>
  <si>
    <t xml:space="preserve">27BC</t>
  </si>
  <si>
    <t xml:space="preserve">27BC - Nabumeton</t>
  </si>
  <si>
    <t xml:space="preserve">27CA</t>
  </si>
  <si>
    <t xml:space="preserve">27C - Lokalbedövande</t>
  </si>
  <si>
    <t xml:space="preserve">27CA - Lokalbedövande</t>
  </si>
  <si>
    <t xml:space="preserve">27DA</t>
  </si>
  <si>
    <t xml:space="preserve">27D - Migrän</t>
  </si>
  <si>
    <t xml:space="preserve">27DA - Acetylsalicylsyra</t>
  </si>
  <si>
    <t xml:space="preserve">27DB</t>
  </si>
  <si>
    <t xml:space="preserve">27DB - Diklofenak</t>
  </si>
  <si>
    <t xml:space="preserve">27DC</t>
  </si>
  <si>
    <t xml:space="preserve">27DC - Sumatriptan</t>
  </si>
  <si>
    <t xml:space="preserve">27DD</t>
  </si>
  <si>
    <t xml:space="preserve">27DD - Zolmitriptan</t>
  </si>
  <si>
    <t xml:space="preserve">27DE</t>
  </si>
  <si>
    <t xml:space="preserve">27DE - Rizatriptan</t>
  </si>
  <si>
    <t xml:space="preserve">27EA</t>
  </si>
  <si>
    <t xml:space="preserve">27E - Muskelvärk</t>
  </si>
  <si>
    <t xml:space="preserve">27EA - Cayennepeppar extrakt</t>
  </si>
  <si>
    <t xml:space="preserve">27EB</t>
  </si>
  <si>
    <t xml:space="preserve">27EB - Dietylaminosalicylat</t>
  </si>
  <si>
    <t xml:space="preserve">27EC</t>
  </si>
  <si>
    <t xml:space="preserve">27EC - Diklofenak</t>
  </si>
  <si>
    <t xml:space="preserve">27EE</t>
  </si>
  <si>
    <t xml:space="preserve">27EE - Ibuprofen</t>
  </si>
  <si>
    <t xml:space="preserve">27EF</t>
  </si>
  <si>
    <t xml:space="preserve">27EF - Läkemedel (VUM)</t>
  </si>
  <si>
    <t xml:space="preserve">27EG</t>
  </si>
  <si>
    <t xml:space="preserve">27EG - Övrigt</t>
  </si>
  <si>
    <t xml:space="preserve">27FA</t>
  </si>
  <si>
    <t xml:space="preserve">27F - Termometer</t>
  </si>
  <si>
    <t xml:space="preserve">27FA - Termometer Termometer</t>
  </si>
  <si>
    <t xml:space="preserve">27FB</t>
  </si>
  <si>
    <t xml:space="preserve">27FB - Termometer tillbehör</t>
  </si>
  <si>
    <t xml:space="preserve">27GA</t>
  </si>
  <si>
    <t xml:space="preserve">27G - Värk (mens,tand,rygg,nackvärk)</t>
  </si>
  <si>
    <t xml:space="preserve">27GA - Diklofenak</t>
  </si>
  <si>
    <t xml:space="preserve">27GB</t>
  </si>
  <si>
    <t xml:space="preserve">27GB - Naproxen</t>
  </si>
  <si>
    <t xml:space="preserve">27MA</t>
  </si>
  <si>
    <t xml:space="preserve">27M - Värme/Kyla behandling</t>
  </si>
  <si>
    <t xml:space="preserve">27MA - Värme/Kyla behandling</t>
  </si>
  <si>
    <t xml:space="preserve">28AA</t>
  </si>
  <si>
    <t xml:space="preserve">28 - Äta &amp; Dricka</t>
  </si>
  <si>
    <t xml:space="preserve">28A - Superfood</t>
  </si>
  <si>
    <t xml:space="preserve">28AA - Superfood</t>
  </si>
  <si>
    <t xml:space="preserve">28BA</t>
  </si>
  <si>
    <t xml:space="preserve">28B - Choklad</t>
  </si>
  <si>
    <t xml:space="preserve">28BA - Choklad</t>
  </si>
  <si>
    <t xml:space="preserve">28CA</t>
  </si>
  <si>
    <t xml:space="preserve">28C - Pasta</t>
  </si>
  <si>
    <t xml:space="preserve">28CA - Pasta</t>
  </si>
  <si>
    <t xml:space="preserve">28DA</t>
  </si>
  <si>
    <t xml:space="preserve">28D - Övrigt</t>
  </si>
  <si>
    <t xml:space="preserve">28DA - Övrigt</t>
  </si>
  <si>
    <t xml:space="preserve">28EA</t>
  </si>
  <si>
    <t xml:space="preserve">28E - Kaffe &amp; Te</t>
  </si>
  <si>
    <t xml:space="preserve">28EA - Kaffe &amp; Te</t>
  </si>
  <si>
    <t xml:space="preserve">28FA</t>
  </si>
  <si>
    <t xml:space="preserve">28F - Snacks &amp; Godis</t>
  </si>
  <si>
    <t xml:space="preserve">28FA - Snacks &amp; Godis</t>
  </si>
  <si>
    <t xml:space="preserve">28GA</t>
  </si>
  <si>
    <t xml:space="preserve">28G - Bröd &amp; Kex</t>
  </si>
  <si>
    <t xml:space="preserve">28GA - Bröd &amp; Kex</t>
  </si>
  <si>
    <t xml:space="preserve">28HA</t>
  </si>
  <si>
    <t xml:space="preserve">28H - Drycker &amp; Shakes</t>
  </si>
  <si>
    <t xml:space="preserve">28HA - Drycker &amp; Shakes</t>
  </si>
  <si>
    <t xml:space="preserve">28IA</t>
  </si>
  <si>
    <t xml:space="preserve">28I - Flingor, Gryn &amp; Mjöl</t>
  </si>
  <si>
    <t xml:space="preserve">28IA - Flingor, Gryn &amp; Mjöl</t>
  </si>
  <si>
    <t xml:space="preserve">28JA</t>
  </si>
  <si>
    <t xml:space="preserve">28J - Näringsdrycker</t>
  </si>
  <si>
    <t xml:space="preserve">28JA - Näringsdrycker</t>
  </si>
  <si>
    <t xml:space="preserve">28KA</t>
  </si>
  <si>
    <t xml:space="preserve">28K - Nötter &amp; Torkad frukt</t>
  </si>
  <si>
    <t xml:space="preserve">28KA - Nötter &amp; Torkad frukt</t>
  </si>
  <si>
    <t xml:space="preserve">28LA</t>
  </si>
  <si>
    <t xml:space="preserve">28L - Olja &amp; Fetter</t>
  </si>
  <si>
    <t xml:space="preserve">28LA - Olja &amp; Fetter</t>
  </si>
  <si>
    <t xml:space="preserve">28MA</t>
  </si>
  <si>
    <t xml:space="preserve">28M - Smaksättning &amp; Sötning</t>
  </si>
  <si>
    <t xml:space="preserve">28MA - Smaksättning &amp; Sötning</t>
  </si>
  <si>
    <t xml:space="preserve">30AA</t>
  </si>
  <si>
    <t xml:space="preserve">30 - Hälsotjänster</t>
  </si>
  <si>
    <t xml:space="preserve">30A - Hälsokontroller</t>
  </si>
  <si>
    <t xml:space="preserve">30AA - Födelsemärkeskontroll</t>
  </si>
  <si>
    <t xml:space="preserve">30AB</t>
  </si>
  <si>
    <t xml:space="preserve">30AB - Blodtrycksmätning</t>
  </si>
  <si>
    <t xml:space="preserve">30AC</t>
  </si>
  <si>
    <t xml:space="preserve">30AC - Övrigt</t>
  </si>
  <si>
    <t xml:space="preserve">30BA</t>
  </si>
  <si>
    <t xml:space="preserve">30B - Vaccination</t>
  </si>
  <si>
    <t xml:space="preserve">30BA - TBE</t>
  </si>
  <si>
    <t xml:space="preserve">30BB</t>
  </si>
  <si>
    <t xml:space="preserve">30BB - Hepatit</t>
  </si>
  <si>
    <t xml:space="preserve">30BC</t>
  </si>
  <si>
    <t xml:space="preserve">30BC - Influensa</t>
  </si>
  <si>
    <t xml:space="preserve">30BD</t>
  </si>
  <si>
    <t xml:space="preserve">30BD - Pneumokock</t>
  </si>
  <si>
    <t xml:space="preserve">30BE</t>
  </si>
  <si>
    <t xml:space="preserve">30BE - Övrigt</t>
  </si>
  <si>
    <t xml:space="preserve">30CA</t>
  </si>
  <si>
    <t xml:space="preserve">30C - Vårdbesök</t>
  </si>
  <si>
    <t xml:space="preserve">30CA - Vårdbesök läkare</t>
  </si>
  <si>
    <t xml:space="preserve">30CB</t>
  </si>
  <si>
    <t xml:space="preserve">30CB - Vårdbesök sköterska</t>
  </si>
  <si>
    <t xml:space="preserve">30CC</t>
  </si>
  <si>
    <t xml:space="preserve">30CC - Öronspolning</t>
  </si>
  <si>
    <t xml:space="preserve">30CD</t>
  </si>
  <si>
    <t xml:space="preserve">30CD - Receptförnyelse</t>
  </si>
  <si>
    <t xml:space="preserve">30DA</t>
  </si>
  <si>
    <t xml:space="preserve">30D - Övrigt</t>
  </si>
  <si>
    <t xml:space="preserve">30DA - Medicinsk öronhåltagning</t>
  </si>
  <si>
    <t xml:space="preserve">31AA</t>
  </si>
  <si>
    <t xml:space="preserve">31 - Smycken</t>
  </si>
  <si>
    <t xml:space="preserve">31A - Smycken</t>
  </si>
  <si>
    <t xml:space="preserve">31AA - Örhänge</t>
  </si>
  <si>
    <t xml:space="preserve">31AB</t>
  </si>
  <si>
    <t xml:space="preserve">31AB - Armband</t>
  </si>
  <si>
    <t xml:space="preserve">31AC</t>
  </si>
  <si>
    <t xml:space="preserve">31AC - Halsband</t>
  </si>
  <si>
    <t xml:space="preserve">31AD</t>
  </si>
  <si>
    <t xml:space="preserve">31AD - Håltagning</t>
  </si>
  <si>
    <t xml:space="preserve">31EA</t>
  </si>
  <si>
    <t xml:space="preserve">31E - Övrigt</t>
  </si>
  <si>
    <t xml:space="preserve">31EA - Övrigt</t>
  </si>
  <si>
    <t xml:space="preserve">31FA</t>
  </si>
  <si>
    <t xml:space="preserve">31F - Håltagning</t>
  </si>
  <si>
    <t xml:space="preserve">31FA - Håltagning</t>
  </si>
  <si>
    <t xml:space="preserve">32AA</t>
  </si>
  <si>
    <t xml:space="preserve">32 - Hushåll</t>
  </si>
  <si>
    <t xml:space="preserve">32A - Hushåll</t>
  </si>
  <si>
    <t xml:space="preserve">32AA - Hushåll</t>
  </si>
  <si>
    <t xml:space="preserve">33AA</t>
  </si>
  <si>
    <t xml:space="preserve">33 - Dofter</t>
  </si>
  <si>
    <t xml:space="preserve">33A - Eau de Parfum</t>
  </si>
  <si>
    <t xml:space="preserve">33AA - Eau de Parfum</t>
  </si>
  <si>
    <t xml:space="preserve">33BA</t>
  </si>
  <si>
    <t xml:space="preserve">33B - Eau de Toilette</t>
  </si>
  <si>
    <t xml:space="preserve">33BA - Eau de Toilette</t>
  </si>
  <si>
    <t xml:space="preserve">33CA</t>
  </si>
  <si>
    <t xml:space="preserve">33C - Eau de Cologne</t>
  </si>
  <si>
    <t xml:space="preserve">33CA - Eau de Cologne</t>
  </si>
  <si>
    <t xml:space="preserve">35AA</t>
  </si>
  <si>
    <t xml:space="preserve">35 - Djurvård</t>
  </si>
  <si>
    <t xml:space="preserve">35A - Djur Hud &amp; Päls</t>
  </si>
  <si>
    <t xml:space="preserve">35AA - Djur Pälsvård</t>
  </si>
  <si>
    <t xml:space="preserve">35AC</t>
  </si>
  <si>
    <t xml:space="preserve">35AC - Djur Pälsverktyg</t>
  </si>
  <si>
    <t xml:space="preserve">35AD</t>
  </si>
  <si>
    <t xml:space="preserve">35AD - Djur Klor &amp; Tassar</t>
  </si>
  <si>
    <t xml:space="preserve">35BA</t>
  </si>
  <si>
    <t xml:space="preserve">35B - Djur Parasiter</t>
  </si>
  <si>
    <t xml:space="preserve">35BA - Djur Invärtes parasiter</t>
  </si>
  <si>
    <t xml:space="preserve">35BB</t>
  </si>
  <si>
    <t xml:space="preserve">35BB - Djur Utvärtes parasiter</t>
  </si>
  <si>
    <t xml:space="preserve">35CA</t>
  </si>
  <si>
    <t xml:space="preserve">35C - Djur Sår &amp; förband</t>
  </si>
  <si>
    <t xml:space="preserve">35CA - Djur Sår &amp; förband</t>
  </si>
  <si>
    <t xml:space="preserve">35DA</t>
  </si>
  <si>
    <t xml:space="preserve">35D - Djur Munvård</t>
  </si>
  <si>
    <t xml:space="preserve">35DA - Djur Munvård</t>
  </si>
  <si>
    <t xml:space="preserve">35EA</t>
  </si>
  <si>
    <t xml:space="preserve">35E - Djur Ögon &amp; Öron</t>
  </si>
  <si>
    <t xml:space="preserve">35EA - Djur Ögon &amp; Öron</t>
  </si>
  <si>
    <t xml:space="preserve">35FB</t>
  </si>
  <si>
    <t xml:space="preserve">35F - Djurtillbehör</t>
  </si>
  <si>
    <t xml:space="preserve">35FB - Djur Leksaker</t>
  </si>
  <si>
    <t xml:space="preserve">35FC</t>
  </si>
  <si>
    <t xml:space="preserve">35FC - Djur Utrustning</t>
  </si>
  <si>
    <t xml:space="preserve">35GA</t>
  </si>
  <si>
    <t xml:space="preserve">35G - Djur Stress &amp; Oro</t>
  </si>
  <si>
    <t xml:space="preserve">35GA - Djur Stress &amp; Oro</t>
  </si>
  <si>
    <t xml:space="preserve">35HA</t>
  </si>
  <si>
    <t xml:space="preserve">35H - Djur Vitaminer &amp; Fodertillskott</t>
  </si>
  <si>
    <t xml:space="preserve">35HA - Djur Fodertillskott &amp; leder</t>
  </si>
  <si>
    <t xml:space="preserve">35HB</t>
  </si>
  <si>
    <t xml:space="preserve">35HB - Djur Mage &amp; tarm</t>
  </si>
  <si>
    <t xml:space="preserve">36AA</t>
  </si>
  <si>
    <t xml:space="preserve">36 - Halkskydd</t>
  </si>
  <si>
    <t xml:space="preserve">36A - Halkskydd</t>
  </si>
  <si>
    <t xml:space="preserve">36AA - Halkskydd</t>
  </si>
  <si>
    <t xml:space="preserve">37AA</t>
  </si>
  <si>
    <t xml:space="preserve">37 - Hårbesvär</t>
  </si>
  <si>
    <t xml:space="preserve">37A - Håravfall</t>
  </si>
  <si>
    <t xml:space="preserve">37AA - Håravfall</t>
  </si>
  <si>
    <t xml:space="preserve">37B - Lusmedel</t>
  </si>
  <si>
    <t xml:space="preserve">37BA - Lusmedel</t>
  </si>
  <si>
    <t xml:space="preserve">37C - Mjäll</t>
  </si>
  <si>
    <t xml:space="preserve">37CA - Mjäll</t>
  </si>
  <si>
    <t xml:space="preserve">37DA</t>
  </si>
  <si>
    <t xml:space="preserve">37D - Obalanserad hårbotten</t>
  </si>
  <si>
    <t xml:space="preserve">37DA - Obalanserad hårbotten</t>
  </si>
  <si>
    <t xml:space="preserve">38 - Intimtester</t>
  </si>
  <si>
    <t xml:space="preserve">38A - Ägglossning</t>
  </si>
  <si>
    <t xml:space="preserve">38AA - Ägglossning</t>
  </si>
  <si>
    <t xml:space="preserve">38B - Könssjukdomar</t>
  </si>
  <si>
    <t xml:space="preserve">38BA - Könssjukdomar</t>
  </si>
  <si>
    <t xml:space="preserve">38C - Intimbesvär</t>
  </si>
  <si>
    <t xml:space="preserve">38CA - Intimbesvär</t>
  </si>
  <si>
    <t xml:space="preserve">38D - Graviditet</t>
  </si>
  <si>
    <t xml:space="preserve">38DA - Graviditet</t>
  </si>
  <si>
    <t xml:space="preserve">39 - Intimvård</t>
  </si>
  <si>
    <t xml:space="preserve">39A - Underlivsbesvär</t>
  </si>
  <si>
    <t xml:space="preserve">39AA - Underlivsbesvär</t>
  </si>
  <si>
    <t xml:space="preserve">39AB</t>
  </si>
  <si>
    <t xml:space="preserve">39AB - Riklig mens</t>
  </si>
  <si>
    <t xml:space="preserve">39B - Urinläckage</t>
  </si>
  <si>
    <t xml:space="preserve">39BA - Urinläckage</t>
  </si>
  <si>
    <t xml:space="preserve">39CA</t>
  </si>
  <si>
    <t xml:space="preserve">39C - Intimrengöring</t>
  </si>
  <si>
    <t xml:space="preserve">39CA - Intimrengöring</t>
  </si>
  <si>
    <t xml:space="preserve">39E - Knipkulor</t>
  </si>
  <si>
    <t xml:space="preserve">39EA - Knipkulor</t>
  </si>
  <si>
    <t xml:space="preserve">39FA</t>
  </si>
  <si>
    <t xml:space="preserve">39F - Rakning</t>
  </si>
  <si>
    <t xml:space="preserve">39FA - Rakning</t>
  </si>
  <si>
    <t xml:space="preserve">39G - Graviditet</t>
  </si>
  <si>
    <t xml:space="preserve">39GA - Graviditet</t>
  </si>
  <si>
    <t xml:space="preserve">40AA</t>
  </si>
  <si>
    <t xml:space="preserve">40 - Jul</t>
  </si>
  <si>
    <t xml:space="preserve">40A - Jultradition</t>
  </si>
  <si>
    <t xml:space="preserve">40AA - Senap</t>
  </si>
  <si>
    <t xml:space="preserve">40AB</t>
  </si>
  <si>
    <t xml:space="preserve">40AB - Saffran</t>
  </si>
  <si>
    <t xml:space="preserve">40AC</t>
  </si>
  <si>
    <t xml:space="preserve">40AC - Varma drycker</t>
  </si>
  <si>
    <t xml:space="preserve">40AD</t>
  </si>
  <si>
    <t xml:space="preserve">40AD - Konfektyr</t>
  </si>
  <si>
    <t xml:space="preserve">40AE</t>
  </si>
  <si>
    <t xml:space="preserve">40AE - Övrigt</t>
  </si>
  <si>
    <t xml:space="preserve">40BA</t>
  </si>
  <si>
    <t xml:space="preserve">40B - Jul Gåvopack</t>
  </si>
  <si>
    <t xml:space="preserve">40BA - Man</t>
  </si>
  <si>
    <t xml:space="preserve">40BB</t>
  </si>
  <si>
    <t xml:space="preserve">40BB - Kvinna</t>
  </si>
  <si>
    <t xml:space="preserve">40BC</t>
  </si>
  <si>
    <t xml:space="preserve">40BC - Barn</t>
  </si>
  <si>
    <t xml:space="preserve">40BD</t>
  </si>
  <si>
    <t xml:space="preserve">40BD - Familj</t>
  </si>
  <si>
    <t xml:space="preserve">40BE</t>
  </si>
  <si>
    <t xml:space="preserve">40BE - Övrigt</t>
  </si>
  <si>
    <t xml:space="preserve">40BF</t>
  </si>
  <si>
    <t xml:space="preserve">40BF - Adventskalendrar</t>
  </si>
  <si>
    <t xml:space="preserve">41AA</t>
  </si>
  <si>
    <t xml:space="preserve">41 - Mensskydd</t>
  </si>
  <si>
    <t xml:space="preserve">41A - Bindor</t>
  </si>
  <si>
    <t xml:space="preserve">41AA - Bindor</t>
  </si>
  <si>
    <t xml:space="preserve">41BA</t>
  </si>
  <si>
    <t xml:space="preserve">41B - Tamponger</t>
  </si>
  <si>
    <t xml:space="preserve">41BA - Tamponger</t>
  </si>
  <si>
    <t xml:space="preserve">41CA</t>
  </si>
  <si>
    <t xml:space="preserve">41C - Menskopp</t>
  </si>
  <si>
    <t xml:space="preserve">41CA - Menskopp</t>
  </si>
  <si>
    <t xml:space="preserve">41DA</t>
  </si>
  <si>
    <t xml:space="preserve">41D - Trosskydd</t>
  </si>
  <si>
    <t xml:space="preserve">41DA - Trosskydd</t>
  </si>
  <si>
    <t xml:space="preserve">42AA</t>
  </si>
  <si>
    <t xml:space="preserve">42 - Munbesvär</t>
  </si>
  <si>
    <t xml:space="preserve">42A - Andedräkt</t>
  </si>
  <si>
    <t xml:space="preserve">42AA - Spray</t>
  </si>
  <si>
    <t xml:space="preserve">42AB</t>
  </si>
  <si>
    <t xml:space="preserve">42AB - Tabletter</t>
  </si>
  <si>
    <t xml:space="preserve">42AC</t>
  </si>
  <si>
    <t xml:space="preserve">42AC - Tuggtablett</t>
  </si>
  <si>
    <t xml:space="preserve">42AD</t>
  </si>
  <si>
    <t xml:space="preserve">42AD - Tuggummi</t>
  </si>
  <si>
    <t xml:space="preserve">42AE</t>
  </si>
  <si>
    <t xml:space="preserve">42AE - Tungskrapa</t>
  </si>
  <si>
    <t xml:space="preserve">42AF</t>
  </si>
  <si>
    <t xml:space="preserve">42AF - Dålig andedräkt</t>
  </si>
  <si>
    <t xml:space="preserve">42B - Mun Specialbehov</t>
  </si>
  <si>
    <t xml:space="preserve">42BA - Bakteriedödande</t>
  </si>
  <si>
    <t xml:space="preserve">42BB - Blåsor</t>
  </si>
  <si>
    <t xml:space="preserve">42BC</t>
  </si>
  <si>
    <t xml:space="preserve">42BC - Fluorprodukter</t>
  </si>
  <si>
    <t xml:space="preserve">42BD</t>
  </si>
  <si>
    <t xml:space="preserve">42BD - Muntorrhet</t>
  </si>
  <si>
    <t xml:space="preserve">42BE</t>
  </si>
  <si>
    <t xml:space="preserve">42BE - Specialbehov övrigt</t>
  </si>
  <si>
    <t xml:space="preserve">42C - Tandproteser</t>
  </si>
  <si>
    <t xml:space="preserve">42CA - Fixering</t>
  </si>
  <si>
    <t xml:space="preserve">42CB - Rengöring</t>
  </si>
  <si>
    <t xml:space="preserve">42CC - Tandskenor</t>
  </si>
  <si>
    <t xml:space="preserve">44 - Sex</t>
  </si>
  <si>
    <t xml:space="preserve">44A - Kondomer</t>
  </si>
  <si>
    <t xml:space="preserve">44AA - Kondomer</t>
  </si>
  <si>
    <t xml:space="preserve">44B - Glidmedel</t>
  </si>
  <si>
    <t xml:space="preserve">44BA - Glidmedel</t>
  </si>
  <si>
    <t xml:space="preserve">44C - Sexhjälpmedel</t>
  </si>
  <si>
    <t xml:space="preserve">44CA - Dildos</t>
  </si>
  <si>
    <t xml:space="preserve">44CB - Klitorisvibratorer</t>
  </si>
  <si>
    <t xml:space="preserve">44CC - Penispump &amp; penisring</t>
  </si>
  <si>
    <t xml:space="preserve">44CD - Prostata &amp; Anal</t>
  </si>
  <si>
    <t xml:space="preserve">44CE - Rengöring sexhjälpmedel</t>
  </si>
  <si>
    <t xml:space="preserve">44CF - Sexhjälpmedel Övrigt</t>
  </si>
  <si>
    <t xml:space="preserve">44DA</t>
  </si>
  <si>
    <t xml:space="preserve">44D - Akut p-piller</t>
  </si>
  <si>
    <t xml:space="preserve">44DA - Akut p-piller</t>
  </si>
  <si>
    <t xml:space="preserve">45AA</t>
  </si>
  <si>
    <t xml:space="preserve">45 - Ögon</t>
  </si>
  <si>
    <t xml:space="preserve">45A - Glasögon</t>
  </si>
  <si>
    <t xml:space="preserve">45AA - Läsglasögon</t>
  </si>
  <si>
    <t xml:space="preserve">45AB</t>
  </si>
  <si>
    <t xml:space="preserve">45AB - Solglasögon</t>
  </si>
  <si>
    <t xml:space="preserve">45AC</t>
  </si>
  <si>
    <t xml:space="preserve">45AC - Distansglasögon</t>
  </si>
  <si>
    <t xml:space="preserve">45BA</t>
  </si>
  <si>
    <t xml:space="preserve">45B - Linser</t>
  </si>
  <si>
    <t xml:space="preserve">45BA - Linsvätska</t>
  </si>
  <si>
    <t xml:space="preserve">45BB</t>
  </si>
  <si>
    <t xml:space="preserve">45BB - Endagslinser</t>
  </si>
  <si>
    <t xml:space="preserve">45BC</t>
  </si>
  <si>
    <t xml:space="preserve">45BC - Månadslinser</t>
  </si>
  <si>
    <t xml:space="preserve">45C - Ögonbesvär</t>
  </si>
  <si>
    <t xml:space="preserve">45CA - Öga Övrigt</t>
  </si>
  <si>
    <t xml:space="preserve">45CB</t>
  </si>
  <si>
    <t xml:space="preserve">45CB - Ögondroppar</t>
  </si>
  <si>
    <t xml:space="preserve">45CC</t>
  </si>
  <si>
    <t xml:space="preserve">45CC - Ögonsalva/gel</t>
  </si>
  <si>
    <t xml:space="preserve">45CD</t>
  </si>
  <si>
    <t xml:space="preserve">45CD - Ögonskölj</t>
  </si>
  <si>
    <t xml:space="preserve">46AA</t>
  </si>
  <si>
    <t xml:space="preserve">46 - Öron</t>
  </si>
  <si>
    <t xml:space="preserve">46A - Öra</t>
  </si>
  <si>
    <t xml:space="preserve">46AA - Vaxlösande</t>
  </si>
  <si>
    <t xml:space="preserve">46AB</t>
  </si>
  <si>
    <t xml:space="preserve">46AB - Öra Övrigt</t>
  </si>
  <si>
    <t xml:space="preserve">46AC - Öronbehandlande</t>
  </si>
  <si>
    <t xml:space="preserve">46AD</t>
  </si>
  <si>
    <t xml:space="preserve">46AD - Öronproppar</t>
  </si>
  <si>
    <t xml:space="preserve">47AA</t>
  </si>
  <si>
    <t xml:space="preserve">47 - Reflexer</t>
  </si>
  <si>
    <t xml:space="preserve">47A - Reflexer</t>
  </si>
  <si>
    <t xml:space="preserve">47AA - Reflexer</t>
  </si>
  <si>
    <t xml:space="preserve">48AA</t>
  </si>
  <si>
    <t xml:space="preserve">48 - Träning</t>
  </si>
  <si>
    <t xml:space="preserve">48A - Träning Tillbehör</t>
  </si>
  <si>
    <t xml:space="preserve">48AA - Träning Tillbehör</t>
  </si>
  <si>
    <t xml:space="preserve">48BA</t>
  </si>
  <si>
    <t xml:space="preserve">48B - Sportnutrition</t>
  </si>
  <si>
    <t xml:space="preserve">48BA - Sportnutrition</t>
  </si>
  <si>
    <t xml:space="preserve">48EA</t>
  </si>
  <si>
    <t xml:space="preserve">48E - Träningsredskap</t>
  </si>
  <si>
    <t xml:space="preserve">48EA - Träningsredskap</t>
  </si>
  <si>
    <t xml:space="preserve">48FA</t>
  </si>
  <si>
    <t xml:space="preserve">48F - Träningskläder</t>
  </si>
  <si>
    <t xml:space="preserve">48FA - Träningskläder</t>
  </si>
  <si>
    <t xml:space="preserve">48GA</t>
  </si>
  <si>
    <t xml:space="preserve">48G - Träningsappar &amp; Hälsoappar</t>
  </si>
  <si>
    <t xml:space="preserve">48GA - Träningsappar &amp; Hälsoappar</t>
  </si>
  <si>
    <t xml:space="preserve">48HA</t>
  </si>
  <si>
    <t xml:space="preserve">48H - Yoga &amp; Mindfulness</t>
  </si>
  <si>
    <t xml:space="preserve">48HA - Yoga &amp; Mindfulness</t>
  </si>
  <si>
    <t xml:space="preserve">48IA</t>
  </si>
  <si>
    <t xml:space="preserve">48I - Smart watch &amp; pulsband</t>
  </si>
  <si>
    <t xml:space="preserve">48IA - Smart watch &amp; pulsband</t>
  </si>
  <si>
    <t xml:space="preserve">48JA</t>
  </si>
  <si>
    <t xml:space="preserve">48J - Friluftsliv</t>
  </si>
  <si>
    <t xml:space="preserve">48JA - Friluftsliv</t>
  </si>
  <si>
    <t xml:space="preserve">50AA</t>
  </si>
  <si>
    <t xml:space="preserve">50 - Bett och stick</t>
  </si>
  <si>
    <t xml:space="preserve">50A - Bett och stick</t>
  </si>
  <si>
    <t xml:space="preserve">50AA - Bett och stick</t>
  </si>
  <si>
    <t xml:space="preserve">50BA</t>
  </si>
  <si>
    <t xml:space="preserve">50B - Fästing</t>
  </si>
  <si>
    <t xml:space="preserve">50BA - Fästing</t>
  </si>
  <si>
    <t xml:space="preserve">50CA</t>
  </si>
  <si>
    <t xml:space="preserve">50C - Insekter</t>
  </si>
  <si>
    <t xml:space="preserve">50CA - Insekter</t>
  </si>
  <si>
    <t xml:space="preserve">50DA</t>
  </si>
  <si>
    <t xml:space="preserve">50D - Myggmedel</t>
  </si>
  <si>
    <t xml:space="preserve">50DA - Myggmedel</t>
  </si>
  <si>
    <t xml:space="preserve">99</t>
  </si>
  <si>
    <t xml:space="preserve">I - Övrigt</t>
  </si>
  <si>
    <t xml:space="preserve">IB - Övrigt</t>
  </si>
  <si>
    <t xml:space="preserve">99 - Default class3</t>
  </si>
  <si>
    <t xml:space="preserve">DBA</t>
  </si>
  <si>
    <t xml:space="preserve">D - Medicinskt Förbrukningsmtrl</t>
  </si>
  <si>
    <t xml:space="preserve">DB - Diabetes</t>
  </si>
  <si>
    <t xml:space="preserve">DBA - Batterier</t>
  </si>
  <si>
    <t xml:space="preserve">DBB - Blodglukosmätare</t>
  </si>
  <si>
    <t xml:space="preserve">DBC</t>
  </si>
  <si>
    <t xml:space="preserve">DBC - Blodprovtagare</t>
  </si>
  <si>
    <t xml:space="preserve">DBD - Bärsystem</t>
  </si>
  <si>
    <t xml:space="preserve">DBE</t>
  </si>
  <si>
    <t xml:space="preserve">DBE - Insulinpenna</t>
  </si>
  <si>
    <t xml:space="preserve">DBF</t>
  </si>
  <si>
    <t xml:space="preserve">DBF - Insulinpump</t>
  </si>
  <si>
    <t xml:space="preserve">DBG</t>
  </si>
  <si>
    <t xml:space="preserve">DBG - Insulinpump &amp; tillbehör</t>
  </si>
  <si>
    <t xml:space="preserve">DBH - Insulinpump och tillbehör</t>
  </si>
  <si>
    <t xml:space="preserve">DBI - Insulinspruta</t>
  </si>
  <si>
    <t xml:space="preserve">DBJ - Lansetter</t>
  </si>
  <si>
    <t xml:space="preserve">DBK - Pennkanyler</t>
  </si>
  <si>
    <t xml:space="preserve">DBL</t>
  </si>
  <si>
    <t xml:space="preserve">DBL - Testremsor/stickor</t>
  </si>
  <si>
    <t xml:space="preserve">DBM - Teststickor</t>
  </si>
  <si>
    <t xml:space="preserve">DBN</t>
  </si>
  <si>
    <t xml:space="preserve">DBN - Analysmaterial blod</t>
  </si>
  <si>
    <t xml:space="preserve">DBO</t>
  </si>
  <si>
    <t xml:space="preserve">DBO - Analysmaterial urin</t>
  </si>
  <si>
    <t xml:space="preserve">DBQ</t>
  </si>
  <si>
    <t xml:space="preserve">DBQ - Injektionsspruta</t>
  </si>
  <si>
    <t xml:space="preserve">DBR</t>
  </si>
  <si>
    <t xml:space="preserve">DBR - Kanyler</t>
  </si>
  <si>
    <t xml:space="preserve">DBS</t>
  </si>
  <si>
    <t xml:space="preserve">DBS - Tillbehör infusionsset</t>
  </si>
  <si>
    <t xml:space="preserve">DBT</t>
  </si>
  <si>
    <t xml:space="preserve">DBT - Hudprodukter</t>
  </si>
  <si>
    <t xml:space="preserve">DBU</t>
  </si>
  <si>
    <t xml:space="preserve">DBU - Kanyl infusionsset</t>
  </si>
  <si>
    <t xml:space="preserve">DBV</t>
  </si>
  <si>
    <t xml:space="preserve">DBV - Infusionsset</t>
  </si>
  <si>
    <t xml:space="preserve">DC - Doseringshjälpmedel</t>
  </si>
  <si>
    <t xml:space="preserve">DCA - Dosbägare</t>
  </si>
  <si>
    <t xml:space="preserve">DCB</t>
  </si>
  <si>
    <t xml:space="preserve">DCB - Dosetter</t>
  </si>
  <si>
    <t xml:space="preserve">DCC - Doskil</t>
  </si>
  <si>
    <t xml:space="preserve">DCD - Dospump</t>
  </si>
  <si>
    <t xml:space="preserve">DCE - Dosspruta</t>
  </si>
  <si>
    <t xml:space="preserve">DCF - Droppstöd</t>
  </si>
  <si>
    <t xml:space="preserve">DCG</t>
  </si>
  <si>
    <t xml:space="preserve">DCG - Stödfot</t>
  </si>
  <si>
    <t xml:space="preserve">DCH</t>
  </si>
  <si>
    <t xml:space="preserve">DCH - Tablettdelare</t>
  </si>
  <si>
    <t xml:space="preserve">DCI</t>
  </si>
  <si>
    <t xml:space="preserve">DCI - Tablettkrossare</t>
  </si>
  <si>
    <t xml:space="preserve">DCJ</t>
  </si>
  <si>
    <t xml:space="preserve">DCJ - Tablettöverdrag</t>
  </si>
  <si>
    <t xml:space="preserve">DE - Injektion</t>
  </si>
  <si>
    <t xml:space="preserve">DEA - Infusionspump</t>
  </si>
  <si>
    <t xml:space="preserve">DEB - Infusionsset</t>
  </si>
  <si>
    <t xml:space="preserve">DEC - Infusionstillbehör</t>
  </si>
  <si>
    <t xml:space="preserve">DED</t>
  </si>
  <si>
    <t xml:space="preserve">DED - Injektionspenna</t>
  </si>
  <si>
    <t xml:space="preserve">DEE - Injektionstork</t>
  </si>
  <si>
    <t xml:space="preserve">DEF - Injektionsvätska</t>
  </si>
  <si>
    <t xml:space="preserve">DEG - Kanyler</t>
  </si>
  <si>
    <t xml:space="preserve">DEH - Sprutor</t>
  </si>
  <si>
    <t xml:space="preserve">DEI</t>
  </si>
  <si>
    <t xml:space="preserve">DEI - Tillbehör injektion</t>
  </si>
  <si>
    <t xml:space="preserve">DEJ</t>
  </si>
  <si>
    <t xml:space="preserve">DEJ - Uppdragskanyl</t>
  </si>
  <si>
    <t xml:space="preserve">DFA</t>
  </si>
  <si>
    <t xml:space="preserve">DF - Stomi</t>
  </si>
  <si>
    <t xml:space="preserve">DFA - Bäcken</t>
  </si>
  <si>
    <t xml:space="preserve">DFB - Kateter</t>
  </si>
  <si>
    <t xml:space="preserve">DFC</t>
  </si>
  <si>
    <t xml:space="preserve">DFC - Lakanskydd</t>
  </si>
  <si>
    <t xml:space="preserve">DFD</t>
  </si>
  <si>
    <t xml:space="preserve">DFD - Stomi</t>
  </si>
  <si>
    <t xml:space="preserve">DFE - Urinflaska</t>
  </si>
  <si>
    <t xml:space="preserve">DFF</t>
  </si>
  <si>
    <t xml:space="preserve">DFF - Absorberande minibandage</t>
  </si>
  <si>
    <t xml:space="preserve">DFG</t>
  </si>
  <si>
    <t xml:space="preserve">DFG - Bälten</t>
  </si>
  <si>
    <t xml:space="preserve">DFH - Förbandsmaterial</t>
  </si>
  <si>
    <t xml:space="preserve">DFI</t>
  </si>
  <si>
    <t xml:space="preserve">DFI - Glidmedel</t>
  </si>
  <si>
    <t xml:space="preserve">DFJ</t>
  </si>
  <si>
    <t xml:space="preserve">DFJ - Hudskydd, Tätande</t>
  </si>
  <si>
    <t xml:space="preserve">DFK</t>
  </si>
  <si>
    <t xml:space="preserve">DFK - Häftborttagningsmedel</t>
  </si>
  <si>
    <t xml:space="preserve">DFL</t>
  </si>
  <si>
    <t xml:space="preserve">DFL - Irrigationsartiklar</t>
  </si>
  <si>
    <t xml:space="preserve">DFM</t>
  </si>
  <si>
    <t xml:space="preserve">DFM - Kontinensproppar kolostomi</t>
  </si>
  <si>
    <t xml:space="preserve">DFN</t>
  </si>
  <si>
    <t xml:space="preserve">DFN - Platta m häftkoppling</t>
  </si>
  <si>
    <t xml:space="preserve">DFO</t>
  </si>
  <si>
    <t xml:space="preserve">DFO - Platta m kopplingsring</t>
  </si>
  <si>
    <t xml:space="preserve">DFP - Sköljsprutor</t>
  </si>
  <si>
    <t xml:space="preserve">DFQ</t>
  </si>
  <si>
    <t xml:space="preserve">DFQ - Stomipåse sluten</t>
  </si>
  <si>
    <t xml:space="preserve">DFR</t>
  </si>
  <si>
    <t xml:space="preserve">DFR - Stomipåse tömbar</t>
  </si>
  <si>
    <t xml:space="preserve">DFS</t>
  </si>
  <si>
    <t xml:space="preserve">DFS - Stödgördel</t>
  </si>
  <si>
    <t xml:space="preserve">DFT</t>
  </si>
  <si>
    <t xml:space="preserve">DFT - Tillbehör plattor</t>
  </si>
  <si>
    <t xml:space="preserve">DFU</t>
  </si>
  <si>
    <t xml:space="preserve">DFU - Tillbehör påsar</t>
  </si>
  <si>
    <t xml:space="preserve">DG - Nutrition</t>
  </si>
  <si>
    <t xml:space="preserve">DGA - Glutenfritt</t>
  </si>
  <si>
    <t xml:space="preserve">DGB - Kosttillskott</t>
  </si>
  <si>
    <t xml:space="preserve">DGC - Kosttillägg</t>
  </si>
  <si>
    <t xml:space="preserve">DGD - Livsmedel RX</t>
  </si>
  <si>
    <t xml:space="preserve">DGE - Sondnäring</t>
  </si>
  <si>
    <t xml:space="preserve">DGF</t>
  </si>
  <si>
    <t xml:space="preserve">DGF - Berikningsprodukter</t>
  </si>
  <si>
    <t xml:space="preserve">DGG</t>
  </si>
  <si>
    <t xml:space="preserve">DGG - Diabetes</t>
  </si>
  <si>
    <t xml:space="preserve">DGH</t>
  </si>
  <si>
    <t xml:space="preserve">DGH - Enzymer</t>
  </si>
  <si>
    <t xml:space="preserve">DGI</t>
  </si>
  <si>
    <t xml:space="preserve">DGI - Fenylketonuri (pku)</t>
  </si>
  <si>
    <t xml:space="preserve">DGJ</t>
  </si>
  <si>
    <t xml:space="preserve">DGJ - Gröt</t>
  </si>
  <si>
    <t xml:space="preserve">DGK</t>
  </si>
  <si>
    <t xml:space="preserve">DGK - Kosttillägg barn</t>
  </si>
  <si>
    <t xml:space="preserve">DGL</t>
  </si>
  <si>
    <t xml:space="preserve">DGL - Kosttillägg vuxen</t>
  </si>
  <si>
    <t xml:space="preserve">DGM</t>
  </si>
  <si>
    <t xml:space="preserve">DGM - Mag- och tarmsjukdom</t>
  </si>
  <si>
    <t xml:space="preserve">DGN</t>
  </si>
  <si>
    <t xml:space="preserve">DGN - Njursjukdom</t>
  </si>
  <si>
    <t xml:space="preserve">DGO</t>
  </si>
  <si>
    <t xml:space="preserve">DGO - Proteinreducerande</t>
  </si>
  <si>
    <t xml:space="preserve">DGQ</t>
  </si>
  <si>
    <t xml:space="preserve">DGQ - Specialnäring barn</t>
  </si>
  <si>
    <t xml:space="preserve">DGR</t>
  </si>
  <si>
    <t xml:space="preserve">DGR - Övrigt</t>
  </si>
  <si>
    <t xml:space="preserve">DGS</t>
  </si>
  <si>
    <t xml:space="preserve">DGS - Sondnäring barn</t>
  </si>
  <si>
    <t xml:space="preserve">DH - Sårvård</t>
  </si>
  <si>
    <t xml:space="preserve">DHA - Binda</t>
  </si>
  <si>
    <t xml:space="preserve">DHB</t>
  </si>
  <si>
    <t xml:space="preserve">DHB - Hudbarriärskydd</t>
  </si>
  <si>
    <t xml:space="preserve">DHC - Häfta</t>
  </si>
  <si>
    <t xml:space="preserve">DHD - Kompress</t>
  </si>
  <si>
    <t xml:space="preserve">DHE</t>
  </si>
  <si>
    <t xml:space="preserve">DHE - Platta</t>
  </si>
  <si>
    <t xml:space="preserve">DHF - Plåster</t>
  </si>
  <si>
    <t xml:space="preserve">DHG</t>
  </si>
  <si>
    <t xml:space="preserve">DHG - Strumpa</t>
  </si>
  <si>
    <t xml:space="preserve">DHH</t>
  </si>
  <si>
    <t xml:space="preserve">DHH - Strumpa klass 1</t>
  </si>
  <si>
    <t xml:space="preserve">DHI</t>
  </si>
  <si>
    <t xml:space="preserve">DHI - Strumpa klass 2</t>
  </si>
  <si>
    <t xml:space="preserve">DHJ - Stödbälte</t>
  </si>
  <si>
    <t xml:space="preserve">DHK - Sår- och förbandsmaterial</t>
  </si>
  <si>
    <t xml:space="preserve">DHL - Tejp</t>
  </si>
  <si>
    <t xml:space="preserve">DHM</t>
  </si>
  <si>
    <t xml:space="preserve">DHM - Ockulationsbandage</t>
  </si>
  <si>
    <t xml:space="preserve">DI - Övrigt</t>
  </si>
  <si>
    <t xml:space="preserve">DIA - Batteri</t>
  </si>
  <si>
    <t xml:space="preserve">DIB</t>
  </si>
  <si>
    <t xml:space="preserve">DIB - Beredning</t>
  </si>
  <si>
    <t xml:space="preserve">DIC</t>
  </si>
  <si>
    <t xml:space="preserve">DIC - Gas</t>
  </si>
  <si>
    <t xml:space="preserve">DID - Hudrengöringsmedel</t>
  </si>
  <si>
    <t xml:space="preserve">DIE - Hygien/Skydd</t>
  </si>
  <si>
    <t xml:space="preserve">DIF - Inhalation/Nebulisering</t>
  </si>
  <si>
    <t xml:space="preserve">DIG - Kanylburk</t>
  </si>
  <si>
    <t xml:space="preserve">DIH - Kemikalie</t>
  </si>
  <si>
    <t xml:space="preserve">DII - Spolvätska</t>
  </si>
  <si>
    <t xml:space="preserve">DIJ - Tester &amp; Reagenser</t>
  </si>
  <si>
    <t xml:space="preserve">DIK - TNS</t>
  </si>
  <si>
    <t xml:space="preserve">DIL - Väska</t>
  </si>
  <si>
    <t xml:space="preserve">DIM - Övrigt</t>
  </si>
  <si>
    <t xml:space="preserve">DIN</t>
  </si>
  <si>
    <t xml:space="preserve">DIN - Övrigt ej autodist</t>
  </si>
  <si>
    <t xml:space="preserve">DJA</t>
  </si>
  <si>
    <t xml:space="preserve">DJ - Urinkateter</t>
  </si>
  <si>
    <t xml:space="preserve">DJA - Urinkateter</t>
  </si>
  <si>
    <t xml:space="preserve">DKA</t>
  </si>
  <si>
    <t xml:space="preserve">DK - Gastillbehör</t>
  </si>
  <si>
    <t xml:space="preserve">DKA - Grimma</t>
  </si>
  <si>
    <t xml:space="preserve">DKB</t>
  </si>
  <si>
    <t xml:space="preserve">DKB - Mask</t>
  </si>
  <si>
    <t xml:space="preserve">DL - Infusion</t>
  </si>
  <si>
    <t xml:space="preserve">DLA - Infusionshjälpmedel</t>
  </si>
  <si>
    <t xml:space="preserve">DLB</t>
  </si>
  <si>
    <t xml:space="preserve">DLB - Infusionshjälpmedel dialys</t>
  </si>
  <si>
    <t xml:space="preserve">DMA</t>
  </si>
  <si>
    <t xml:space="preserve">DM - Inhalation</t>
  </si>
  <si>
    <t xml:space="preserve">DMA - Inhalationshjälpmedel</t>
  </si>
  <si>
    <t xml:space="preserve">DNA</t>
  </si>
  <si>
    <t xml:space="preserve">DN - Tester</t>
  </si>
  <si>
    <t xml:space="preserve">DNA - Mask</t>
  </si>
  <si>
    <t xml:space="preserve">DNB</t>
  </si>
  <si>
    <t xml:space="preserve">DNB - Tester</t>
  </si>
  <si>
    <t xml:space="preserve">F - Receptbelagda läkemedel</t>
  </si>
  <si>
    <t xml:space="preserve">FA - Apoteksproduktion</t>
  </si>
  <si>
    <t xml:space="preserve">FAA - Apoteksproduktion</t>
  </si>
  <si>
    <t xml:space="preserve">FBA</t>
  </si>
  <si>
    <t xml:space="preserve">FB - Extempore</t>
  </si>
  <si>
    <t xml:space="preserve">FBA - Extempore</t>
  </si>
  <si>
    <t xml:space="preserve">FBB</t>
  </si>
  <si>
    <t xml:space="preserve">FBB - Prioriterad extempore</t>
  </si>
  <si>
    <t xml:space="preserve">FCA</t>
  </si>
  <si>
    <t xml:space="preserve">FC - Generika</t>
  </si>
  <si>
    <t xml:space="preserve">FCA - Generika</t>
  </si>
  <si>
    <t xml:space="preserve">FCB</t>
  </si>
  <si>
    <t xml:space="preserve">FCB - Generika PI</t>
  </si>
  <si>
    <t xml:space="preserve">FCC</t>
  </si>
  <si>
    <t xml:space="preserve">FCC - Generika ej autodist</t>
  </si>
  <si>
    <t xml:space="preserve">FDA</t>
  </si>
  <si>
    <t xml:space="preserve">FD - Licens</t>
  </si>
  <si>
    <t xml:space="preserve">FDA - Licens</t>
  </si>
  <si>
    <t xml:space="preserve">FEA</t>
  </si>
  <si>
    <t xml:space="preserve">FE - Original</t>
  </si>
  <si>
    <t xml:space="preserve">FEA - Original</t>
  </si>
  <si>
    <t xml:space="preserve">FEB</t>
  </si>
  <si>
    <t xml:space="preserve">FEB - Original PI</t>
  </si>
  <si>
    <t xml:space="preserve">FEC</t>
  </si>
  <si>
    <t xml:space="preserve">FEC - Original ej autodist</t>
  </si>
  <si>
    <t xml:space="preserve">FED</t>
  </si>
  <si>
    <t xml:space="preserve">FED - Original NI</t>
  </si>
  <si>
    <t xml:space="preserve">FFA</t>
  </si>
  <si>
    <t xml:space="preserve">FF - Parallellimport</t>
  </si>
  <si>
    <t xml:space="preserve">FFA - PI Veterinär</t>
  </si>
  <si>
    <t xml:space="preserve">FFB</t>
  </si>
  <si>
    <t xml:space="preserve">FFB - Parallellimport</t>
  </si>
  <si>
    <t xml:space="preserve">FFC</t>
  </si>
  <si>
    <t xml:space="preserve">FFC - PI Generika</t>
  </si>
  <si>
    <t xml:space="preserve">FH - Veterinär</t>
  </si>
  <si>
    <t xml:space="preserve">FHA - Veterinär</t>
  </si>
  <si>
    <t xml:space="preserve">FHB</t>
  </si>
  <si>
    <t xml:space="preserve">FHB - Veterinär PI</t>
  </si>
  <si>
    <t xml:space="preserve">FHC</t>
  </si>
  <si>
    <t xml:space="preserve">FHC - Veterinär ej autodist</t>
  </si>
  <si>
    <t xml:space="preserve">IAA</t>
  </si>
  <si>
    <t xml:space="preserve">IA - Tjänster</t>
  </si>
  <si>
    <t xml:space="preserve">IAA - Mätning/analys</t>
  </si>
  <si>
    <t xml:space="preserve">IAB</t>
  </si>
  <si>
    <t xml:space="preserve">IAB - Rådgivningstjänster</t>
  </si>
  <si>
    <t xml:space="preserve">IBB</t>
  </si>
  <si>
    <t xml:space="preserve">IBB - Övrigt</t>
  </si>
  <si>
    <t xml:space="preserve">IBC</t>
  </si>
  <si>
    <t xml:space="preserve">IBC - Ej ingå i omsättning</t>
  </si>
  <si>
    <t xml:space="preserve">Artikelbenämning </t>
  </si>
  <si>
    <t xml:space="preserve">Namn Kategorichef</t>
  </si>
  <si>
    <t xml:space="preserve">Sortimentskod</t>
  </si>
  <si>
    <t xml:space="preserve">Varugrupp</t>
  </si>
  <si>
    <t xml:space="preserve">Varunummer</t>
  </si>
  <si>
    <t xml:space="preserve">Artikelgrupp
Se Flik "Artikelgrupper"</t>
  </si>
  <si>
    <t xml:space="preserve">Kategori 1</t>
  </si>
  <si>
    <t xml:space="preserve">Kategori 2</t>
  </si>
  <si>
    <t xml:space="preserve">Kategori 3</t>
  </si>
  <si>
    <t xml:space="preserve">Leverantörsnummer</t>
  </si>
  <si>
    <t xml:space="preserve">Huvudintressent, Leverantörens namn</t>
  </si>
  <si>
    <t xml:space="preserve">Varumärke</t>
  </si>
  <si>
    <t xml:space="preserve">Storlek</t>
  </si>
  <si>
    <t xml:space="preserve">Enhet</t>
  </si>
  <si>
    <t xml:space="preserve">Höjd cm</t>
  </si>
  <si>
    <t xml:space="preserve">Bredd cm</t>
  </si>
  <si>
    <t xml:space="preserve">Djup cm</t>
  </si>
  <si>
    <t xml:space="preserve">Ursprungligt GIP</t>
  </si>
  <si>
    <t xml:space="preserve">GIP</t>
  </si>
  <si>
    <t xml:space="preserve">AIP</t>
  </si>
  <si>
    <t xml:space="preserve">Leverantörens
rek. utpris</t>
  </si>
  <si>
    <t xml:space="preserve">AUP
OBSERVERA
Prisregel</t>
  </si>
  <si>
    <t xml:space="preserve">Marginal kr</t>
  </si>
  <si>
    <t xml:space="preserve">Marginal %</t>
  </si>
  <si>
    <t xml:space="preserve">Antal i DFP</t>
  </si>
  <si>
    <t xml:space="preserve">EAN på DFP</t>
  </si>
  <si>
    <t xml:space="preserve">Ersätter PSID (fylls i om det är en direkt ersättning, tex uppdatering av en produkt). Ange PSID</t>
  </si>
  <si>
    <t xml:space="preserve">Lösen kod till dokument:</t>
  </si>
  <si>
    <t xml:space="preserve">data</t>
  </si>
  <si>
    <t xml:space="preserve">Tas bort vid inläsning</t>
  </si>
  <si>
    <t xml:space="preserve">Kategorichef</t>
  </si>
  <si>
    <t xml:space="preserve">Leverantörsinfo
1. Artikeldata Grund</t>
  </si>
  <si>
    <t xml:space="preserve">Används ej</t>
  </si>
  <si>
    <t xml:space="preserve">EDI</t>
  </si>
  <si>
    <t xml:space="preserve">J vid Läkemedel</t>
  </si>
  <si>
    <t xml:space="preserve">SWE</t>
  </si>
  <si>
    <t xml:space="preserve">N</t>
  </si>
  <si>
    <t xml:space="preserve">Valbart värde
Masterdata</t>
  </si>
  <si>
    <t xml:space="preserve">Lämnas blank
Vid OTC anges 180</t>
  </si>
  <si>
    <t xml:space="preserve">Leverantörsinfo
4. Inköpsdata</t>
  </si>
  <si>
    <t xml:space="preserve">Anges i sin helhet i kolumn AF. Lämnas blank.</t>
  </si>
  <si>
    <t xml:space="preserve">J/N</t>
  </si>
  <si>
    <t xml:space="preserve">Läsas in?</t>
  </si>
  <si>
    <t xml:space="preserve">AHL/Direkt?</t>
  </si>
  <si>
    <t xml:space="preserve">PARTNO</t>
  </si>
  <si>
    <t xml:space="preserve">PARTDESCR1</t>
  </si>
  <si>
    <t xml:space="preserve">PARTDESCR2</t>
  </si>
  <si>
    <t xml:space="preserve">CLASS6</t>
  </si>
  <si>
    <t xml:space="preserve">CERTIF</t>
  </si>
  <si>
    <t xml:space="preserve">EMPLOYNO</t>
  </si>
  <si>
    <t xml:space="preserve">LOTTYPE
J/N</t>
  </si>
  <si>
    <t xml:space="preserve">PICKPREEXP</t>
  </si>
  <si>
    <t xml:space="preserve">EXPIREDATEYN
J/N</t>
  </si>
  <si>
    <t xml:space="preserve">KILLDATE</t>
  </si>
  <si>
    <t xml:space="preserve">LANGCODE</t>
  </si>
  <si>
    <t xml:space="preserve">NUMBDEC</t>
  </si>
  <si>
    <t xml:space="preserve">PARTDISCCD</t>
  </si>
  <si>
    <t xml:space="preserve">PARTFAMDISCCD</t>
  </si>
  <si>
    <t xml:space="preserve">PARTNOCOM</t>
  </si>
  <si>
    <t xml:space="preserve">PARTNOTE1</t>
  </si>
  <si>
    <t xml:space="preserve">PARTNOTE2</t>
  </si>
  <si>
    <t xml:space="preserve">PARTTYPE</t>
  </si>
  <si>
    <t xml:space="preserve">PARTTYPE2
</t>
  </si>
  <si>
    <t xml:space="preserve">DELSTOP
J/N</t>
  </si>
  <si>
    <t xml:space="preserve">PURCHSTOP
J/N</t>
  </si>
  <si>
    <t xml:space="preserve">SALESTOP
J/N</t>
  </si>
  <si>
    <t xml:space="preserve">FROMDATE_DEL</t>
  </si>
  <si>
    <t xml:space="preserve">FROMDATE_PURCH</t>
  </si>
  <si>
    <t xml:space="preserve">FROMDATE_SALE</t>
  </si>
  <si>
    <t xml:space="preserve">TODATE_DEL</t>
  </si>
  <si>
    <t xml:space="preserve">TODATE_PURCH</t>
  </si>
  <si>
    <t xml:space="preserve">TODATE_SALE</t>
  </si>
  <si>
    <t xml:space="preserve">SERIALNO
J/N</t>
  </si>
  <si>
    <t xml:space="preserve">TARIFFNO1</t>
  </si>
  <si>
    <t xml:space="preserve">TRSPDEMAND</t>
  </si>
  <si>
    <t xml:space="preserve">UNIT</t>
  </si>
  <si>
    <t xml:space="preserve">UNITSELL</t>
  </si>
  <si>
    <t xml:space="preserve">VARTYPE</t>
  </si>
  <si>
    <t xml:space="preserve">PARTSHIPLT</t>
  </si>
  <si>
    <t xml:space="preserve">PARTDELLT</t>
  </si>
  <si>
    <t xml:space="preserve">UNITPURCH</t>
  </si>
  <si>
    <t xml:space="preserve">UNITRELPS</t>
  </si>
  <si>
    <t xml:space="preserve">CWAREHOUSE</t>
  </si>
  <si>
    <t xml:space="preserve">ORGCOUNTRYCD</t>
  </si>
  <si>
    <t xml:space="preserve">PARTATTRVAL
Kyla</t>
  </si>
  <si>
    <t xml:space="preserve">PARTATTRVAL
Fara</t>
  </si>
  <si>
    <t xml:space="preserve">PARTATTRVAL
Säkerhet</t>
  </si>
  <si>
    <t xml:space="preserve">PARTTYPE1</t>
  </si>
  <si>
    <t xml:space="preserve">PARTVATCD</t>
  </si>
  <si>
    <t xml:space="preserve">PRICE (AIP)</t>
  </si>
  <si>
    <t xml:space="preserve">PRLCC (ÅP)</t>
  </si>
  <si>
    <t xml:space="preserve">TARIFFNO2</t>
  </si>
  <si>
    <t xml:space="preserve">TARIFFUNITREL</t>
  </si>
  <si>
    <t xml:space="preserve">TOBETERMINATEDDATE</t>
  </si>
  <si>
    <t xml:space="preserve">PARTW1</t>
  </si>
  <si>
    <t xml:space="preserve">PARTHGHT1</t>
  </si>
  <si>
    <t xml:space="preserve">PARTLENGTH1</t>
  </si>
  <si>
    <t xml:space="preserve"> PARTWDTH1
          </t>
  </si>
  <si>
    <t xml:space="preserve">PARTVOL1</t>
  </si>
  <si>
    <t xml:space="preserve">PSPRODCODEQUAL</t>
  </si>
  <si>
    <t xml:space="preserve">EXTPARTNO</t>
  </si>
  <si>
    <t xml:space="preserve">ENHET 1</t>
  </si>
  <si>
    <t xml:space="preserve">ENHET 2</t>
  </si>
  <si>
    <t xml:space="preserve">ENHET 3</t>
  </si>
  <si>
    <t xml:space="preserve">ENHET 4</t>
  </si>
  <si>
    <t xml:space="preserve">ENHET 5</t>
  </si>
  <si>
    <t xml:space="preserve">Fast värde</t>
  </si>
  <si>
    <t xml:space="preserve"> KFP Vikt [kg]
3. Förpackningsdata</t>
  </si>
  <si>
    <t xml:space="preserve">Höjd</t>
  </si>
  <si>
    <t xml:space="preserve">Längd i AOM = Djup</t>
  </si>
  <si>
    <t xml:space="preserve">Bredd</t>
  </si>
  <si>
    <t xml:space="preserve">Leverantörsinfo
3. Förpackningsdata</t>
  </si>
  <si>
    <t xml:space="preserve">PARTPACK.PARTPACK</t>
  </si>
  <si>
    <t xml:space="preserve">PURCHPACKFLG  
(J/N)</t>
  </si>
  <si>
    <t xml:space="preserve">QTY</t>
  </si>
  <si>
    <t xml:space="preserve">PACKWEIGHT</t>
  </si>
  <si>
    <t xml:space="preserve">PACKHEIGHT</t>
  </si>
  <si>
    <t xml:space="preserve">PACKLENGTH</t>
  </si>
  <si>
    <t xml:space="preserve">PACKWIDTH</t>
  </si>
  <si>
    <t xml:space="preserve">PACKVOLUME</t>
  </si>
  <si>
    <t xml:space="preserve">CZUNITWMS
</t>
  </si>
  <si>
    <t xml:space="preserve">.CZUNITWMS
</t>
  </si>
  <si>
    <t xml:space="preserve">.PARTPACK.PARTPACK</t>
  </si>
  <si>
    <t xml:space="preserve">E</t>
  </si>
  <si>
    <t xml:space="preserve">Sätts alltid till som högst, datumet för inläsning</t>
  </si>
  <si>
    <t xml:space="preserve">FAST VÄRDE</t>
  </si>
  <si>
    <t xml:space="preserve">Anges ej</t>
  </si>
  <si>
    <t xml:space="preserve">COMPNO</t>
  </si>
  <si>
    <t xml:space="preserve">MAINVENDNO</t>
  </si>
  <si>
    <t xml:space="preserve">FROMDATE</t>
  </si>
  <si>
    <t xml:space="preserve">VENDPARTNO</t>
  </si>
  <si>
    <t xml:space="preserve">VENDPARTDESCR1</t>
  </si>
  <si>
    <t xml:space="preserve">VENDPARTDESCR2</t>
  </si>
  <si>
    <t xml:space="preserve">COUNTRYCD</t>
  </si>
  <si>
    <t xml:space="preserve">VENDPRUNIT</t>
  </si>
  <si>
    <t xml:space="preserve">PRVEND</t>
  </si>
  <si>
    <t xml:space="preserve">VENDDISC1</t>
  </si>
  <si>
    <t xml:space="preserve">VENDDISC2</t>
  </si>
  <si>
    <t xml:space="preserve">CURRENCY</t>
  </si>
  <si>
    <t xml:space="preserve">PARTCUSTOMS</t>
  </si>
  <si>
    <t xml:space="preserve">KALKFREIGHT</t>
  </si>
  <si>
    <t xml:space="preserve">PARTPACKAGE</t>
  </si>
  <si>
    <t xml:space="preserve">UNITPRICE</t>
  </si>
  <si>
    <t xml:space="preserve">CZCREDEXPDATEYN</t>
  </si>
  <si>
    <t xml:space="preserve">LIMITDEF</t>
  </si>
  <si>
    <t xml:space="preserve">DISC_FROM</t>
  </si>
  <si>
    <t xml:space="preserve">J</t>
  </si>
  <si>
    <t xml:space="preserve">Vid OTC</t>
  </si>
  <si>
    <t xml:space="preserve">Vid OTC VARA Info</t>
  </si>
  <si>
    <t xml:space="preserve">Vid OTC VARA Info
</t>
  </si>
  <si>
    <t xml:space="preserve">Nytt fält </t>
  </si>
  <si>
    <t xml:space="preserve">Leverantörsinfo</t>
  </si>
  <si>
    <t xml:space="preserve">Vid HV</t>
  </si>
  <si>
    <t xml:space="preserve">Leverantörsinfo
1. Artikeldata Grund
Max 60 tecken</t>
  </si>
  <si>
    <t xml:space="preserve">Fast värde - ska alltid läsas in som 1.
Distributör 106628 registreras när artikel finns på Hjärtat Logistik</t>
  </si>
  <si>
    <t xml:space="preserve">Valbart värde
Masterdata
Sätts alltid till det datum då inläsning görs.</t>
  </si>
  <si>
    <t xml:space="preserve">Leverantörsinfo
2. Artikeldata Utökad
</t>
  </si>
  <si>
    <t xml:space="preserve">4.Inköpsdata 
Moms vid Fsg
</t>
  </si>
  <si>
    <t xml:space="preserve">Leverantörsinfo
2. Artikeldata Utökad</t>
  </si>
  <si>
    <t xml:space="preserve">Fast värde - Alla artiklar läses in i Revionics, undantag hanteras separat</t>
  </si>
  <si>
    <t xml:space="preserve">1. Artikeldatagrund</t>
  </si>
  <si>
    <t xml:space="preserve">Används ej - Avser interfacelistan PIPV</t>
  </si>
  <si>
    <t xml:space="preserve">CZPRODNAME</t>
  </si>
  <si>
    <t xml:space="preserve">CHILLED</t>
  </si>
  <si>
    <t xml:space="preserve">CZFRIDGE</t>
  </si>
  <si>
    <t xml:space="preserve">CZDRUGCLASS</t>
  </si>
  <si>
    <t xml:space="preserve">CZDRUGCD</t>
  </si>
  <si>
    <t xml:space="preserve">CZCONSUMERSTOP</t>
  </si>
  <si>
    <t xml:space="preserve">CZCONSUMERSTOPDATE</t>
  </si>
  <si>
    <t xml:space="preserve">CZDISTRIBUTOR</t>
  </si>
  <si>
    <t xml:space="preserve">CZDISTORDERNO</t>
  </si>
  <si>
    <t xml:space="preserve">CZDISTCHANGEDATE</t>
  </si>
  <si>
    <t xml:space="preserve">CZNORDICPRODNO</t>
  </si>
  <si>
    <t xml:space="preserve">VAT</t>
  </si>
  <si>
    <t xml:space="preserve">CZASSCD</t>
  </si>
  <si>
    <t xml:space="preserve">CZASSCDDATE</t>
  </si>
  <si>
    <t xml:space="preserve">CZASSORTMENTPOS</t>
  </si>
  <si>
    <t xml:space="preserve">CZATCCD</t>
  </si>
  <si>
    <t xml:space="preserve">CZATCDESCR</t>
  </si>
  <si>
    <t xml:space="preserve">CZPARALLELIMPORT</t>
  </si>
  <si>
    <t xml:space="preserve">CZBENEFIT</t>
  </si>
  <si>
    <t xml:space="preserve">CZDURABUNOPEN</t>
  </si>
  <si>
    <t xml:space="preserve">CZDURABOPEN</t>
  </si>
  <si>
    <t xml:space="preserve">CZAIPRICE</t>
  </si>
  <si>
    <t xml:space="preserve">CZRAUPRICE</t>
  </si>
  <si>
    <t xml:space="preserve">CZNPLPACKID</t>
  </si>
  <si>
    <t xml:space="preserve">CZPRODSTATUSPS</t>
  </si>
  <si>
    <t xml:space="preserve">CZGROUP</t>
  </si>
  <si>
    <t xml:space="preserve">CZITEMMARK</t>
  </si>
  <si>
    <t xml:space="preserve">CZVARATYPE</t>
  </si>
  <si>
    <t xml:space="preserve">CZGUCD</t>
  </si>
  <si>
    <t xml:space="preserve">CZSUBGROUP</t>
  </si>
  <si>
    <t xml:space="preserve">CZNUMBINPACK</t>
  </si>
  <si>
    <t xml:space="preserve">CZUNITINPACK</t>
  </si>
  <si>
    <t xml:space="preserve">CZPRODNAME1</t>
  </si>
  <si>
    <t xml:space="preserve">CZPHARMAFORMCD</t>
  </si>
  <si>
    <t xml:space="preserve">CZPHARMAFORMDESC</t>
  </si>
  <si>
    <t xml:space="preserve">CZSTRENGTHNUMB</t>
  </si>
  <si>
    <t xml:space="preserve">CZSTRENGTHUNIT</t>
  </si>
  <si>
    <t xml:space="preserve">CZSTRENGTHUNITDESC</t>
  </si>
  <si>
    <t xml:space="preserve">CZPACKTYPEIN</t>
  </si>
  <si>
    <t xml:space="preserve">CZPACKTYPEINDESC</t>
  </si>
  <si>
    <t xml:space="preserve">CZPHARMAFORMGRP</t>
  </si>
  <si>
    <t xml:space="preserve">CZPHARMAFRMGRPDESC</t>
  </si>
  <si>
    <t xml:space="preserve">CZUNITIDINPACK</t>
  </si>
  <si>
    <t xml:space="preserve">CZMULTIPLE1INPACK</t>
  </si>
  <si>
    <t xml:space="preserve">CZMULTIPLE2INPACK</t>
  </si>
  <si>
    <t xml:space="preserve">CZNPLID</t>
  </si>
  <si>
    <t xml:space="preserve">CZSTRENGTH</t>
  </si>
  <si>
    <t xml:space="preserve">CZPACKAGE</t>
  </si>
  <si>
    <t xml:space="preserve">CZCIEXPORTYN</t>
  </si>
  <si>
    <t xml:space="preserve">CZMDR</t>
  </si>
  <si>
    <t xml:space="preserve">EANSTATUS</t>
  </si>
  <si>
    <t xml:space="preserve">EANCODE (N20)</t>
  </si>
  <si>
    <t xml:space="preserve">CZPRODPRIO</t>
  </si>
  <si>
    <t xml:space="preserve">CZEXCHANGEGROUP</t>
  </si>
  <si>
    <t xml:space="preserve">CZSIZECLUSTER</t>
  </si>
  <si>
    <t xml:space="preserve">CZPERIODSTART</t>
  </si>
  <si>
    <t xml:space="preserve">CZPERIODEND</t>
  </si>
  <si>
    <t xml:space="preserve">CZRACKPRODNAME</t>
  </si>
  <si>
    <t xml:space="preserve">CZRACKTEXT</t>
  </si>
  <si>
    <t xml:space="preserve">CZRACKATTRIBUTE</t>
  </si>
  <si>
    <t xml:space="preserve">CZRACKUNIT</t>
  </si>
  <si>
    <t xml:space="preserve">CZRACKNUMBER</t>
  </si>
  <si>
    <t xml:space="preserve">CZRACKSELLTEXT</t>
  </si>
  <si>
    <t xml:space="preserve">CZRACKMULTIPLE</t>
  </si>
  <si>
    <t xml:space="preserve">CZRACKHINT</t>
  </si>
  <si>
    <t xml:space="preserve">CZRACKCUSTCLUB</t>
  </si>
  <si>
    <t xml:space="preserve">CZRACKNEWS</t>
  </si>
  <si>
    <t xml:space="preserve">CZRACKPRODNO</t>
  </si>
  <si>
    <t xml:space="preserve">CZRECEIPTTEXT</t>
  </si>
  <si>
    <t xml:space="preserve">CZRACKFORMCD</t>
  </si>
  <si>
    <t xml:space="preserve">CZRACKICON</t>
  </si>
  <si>
    <t xml:space="preserve">CZRACKICONACTIVE</t>
  </si>
  <si>
    <t xml:space="preserve">CZPURCHSTOP_YN</t>
  </si>
  <si>
    <t xml:space="preserve">CZPRIORITY_YN</t>
  </si>
  <si>
    <t xml:space="preserve">CZSIZEGROUP</t>
  </si>
  <si>
    <t xml:space="preserve">CZPRIOORDER</t>
  </si>
  <si>
    <t xml:space="preserve">CZPRIOFROM</t>
  </si>
  <si>
    <t xml:space="preserve">Juridisk enhet</t>
  </si>
  <si>
    <t xml:space="preserve">Varnamn (C100)</t>
  </si>
  <si>
    <t xml:space="preserve">Kyltext (C50)</t>
  </si>
  <si>
    <t xml:space="preserve">Narkotikakl Värde: -, 0-6</t>
  </si>
  <si>
    <t xml:space="preserve">Narkotika klassificerad (J/N)</t>
  </si>
  <si>
    <t xml:space="preserve">Konsument stop J/N</t>
  </si>
  <si>
    <t xml:space="preserve">Datum för konsstopp YYYYMMDD</t>
  </si>
  <si>
    <t xml:space="preserve">Distributör (C7)</t>
  </si>
  <si>
    <t xml:space="preserve">Beställnnr distributör </t>
  </si>
  <si>
    <t xml:space="preserve">Ändringsdatum Distributör</t>
  </si>
  <si>
    <t xml:space="preserve">Huvudintressent (C50)</t>
  </si>
  <si>
    <t xml:space="preserve">Nordiskt varunummer (C20)</t>
  </si>
  <si>
    <t xml:space="preserve">Moms</t>
  </si>
  <si>
    <t xml:space="preserve">Sortimentskod (C80)</t>
  </si>
  <si>
    <t xml:space="preserve">Ändringsdatum Sortimentskod</t>
  </si>
  <si>
    <t xml:space="preserve">Sortimentskod (C1)</t>
  </si>
  <si>
    <t xml:space="preserve">ATC-kod (C8)</t>
  </si>
  <si>
    <t xml:space="preserve">ATC-beskr(C280)</t>
  </si>
  <si>
    <t xml:space="preserve">Parallellimport J/N</t>
  </si>
  <si>
    <t xml:space="preserve">Förmån J/N</t>
  </si>
  <si>
    <t xml:space="preserve">Hållbarhet ej öppnad (C30)</t>
  </si>
  <si>
    <t xml:space="preserve">Hållbarhet öppen (C30)</t>
  </si>
  <si>
    <t xml:space="preserve">AIP pris (C12) </t>
  </si>
  <si>
    <t xml:space="preserve">AUP-pris (C12)</t>
  </si>
  <si>
    <t xml:space="preserve">NplPackID (C15)</t>
  </si>
  <si>
    <t xml:space="preserve">Artikelstatus PS</t>
  </si>
  <si>
    <t xml:space="preserve">Utbytesgrupp (C12)</t>
  </si>
  <si>
    <t xml:space="preserve">Varumärke som kod (C6)</t>
  </si>
  <si>
    <t xml:space="preserve">Produkttyp från VARA (C3)</t>
  </si>
  <si>
    <t xml:space="preserve">Varugrupperingskod (GU) (C8)</t>
  </si>
  <si>
    <t xml:space="preserve">Undergrupp till CLASS4 från VARA (C4)</t>
  </si>
  <si>
    <t xml:space="preserve">AntalIFörp Num(7,3)</t>
  </si>
  <si>
    <t xml:space="preserve">EnhetIFörp (C40)</t>
  </si>
  <si>
    <t xml:space="preserve">Artikelnamn (C100)</t>
  </si>
  <si>
    <t xml:space="preserve">Läkemedelsform (C20)</t>
  </si>
  <si>
    <t xml:space="preserve">LäkemformBesk(C100)</t>
  </si>
  <si>
    <t xml:space="preserve">EnhStyrka Num(12,3)</t>
  </si>
  <si>
    <t xml:space="preserve">EnhStyrkaId(C30)</t>
  </si>
  <si>
    <t xml:space="preserve">EnhStyrkaBesk(C30)</t>
  </si>
  <si>
    <t xml:space="preserve">FörpTypInre(C6)</t>
  </si>
  <si>
    <t xml:space="preserve">FörpTypInreBesk(C30)</t>
  </si>
  <si>
    <t xml:space="preserve">LäkemFormGrp(C6)</t>
  </si>
  <si>
    <t xml:space="preserve">LäkemFormGrpBesk(C30)</t>
  </si>
  <si>
    <t xml:space="preserve">EnhetId (C6)</t>
  </si>
  <si>
    <t xml:space="preserve">Multipel1 (C6)</t>
  </si>
  <si>
    <t xml:space="preserve">Multipel2 (C6)</t>
  </si>
  <si>
    <t xml:space="preserve">NPL-ID från VARA (C15)</t>
  </si>
  <si>
    <t xml:space="preserve">Ingående substansers styrka (C80)</t>
  </si>
  <si>
    <t xml:space="preserve">Förpackningsstorlek NxNxN (C50)</t>
  </si>
  <si>
    <t xml:space="preserve">CI flagga (Ja/Nej)</t>
  </si>
  <si>
    <t xml:space="preserve">Medicinskteknisk (J/N)</t>
  </si>
  <si>
    <t xml:space="preserve">0=aktiv/1=delete</t>
  </si>
  <si>
    <t xml:space="preserve">Ean-nummer</t>
  </si>
  <si>
    <t xml:space="preserve">Prio periodensvara (C1)</t>
  </si>
  <si>
    <t xml:space="preserve">Utbytesgrupp (C10)</t>
  </si>
  <si>
    <t xml:space="preserve">TLV storlekskluster (C10)</t>
  </si>
  <si>
    <t xml:space="preserve">Startdatum YYYYMMDD</t>
  </si>
  <si>
    <t xml:space="preserve">Slutdatum YYYYMMDD</t>
  </si>
  <si>
    <t xml:space="preserve">Produktnamn (C100)</t>
  </si>
  <si>
    <t xml:space="preserve">Hyllkantstext (C100)</t>
  </si>
  <si>
    <t xml:space="preserve">Egenskap (C100)</t>
  </si>
  <si>
    <t xml:space="preserve">Enhet (C100)</t>
  </si>
  <si>
    <t xml:space="preserve">Antal (N20)</t>
  </si>
  <si>
    <t xml:space="preserve">Säljande bud (C250)</t>
  </si>
  <si>
    <t xml:space="preserve">Multiple (C5)</t>
  </si>
  <si>
    <t xml:space="preserve">Tips (C150)</t>
  </si>
  <si>
    <t xml:space="preserve">Kundklubb (C10)</t>
  </si>
  <si>
    <t xml:space="preserve">Nyhet (C50)</t>
  </si>
  <si>
    <t xml:space="preserve">Varunr (C30)</t>
  </si>
  <si>
    <t xml:space="preserve">Kvittotext (C100)</t>
  </si>
  <si>
    <t xml:space="preserve">Kosttilskott/OTC (Kodvärde CZRACKFORMCD)</t>
  </si>
  <si>
    <t xml:space="preserve">Hyllkantsikon (Kodvärde CZRACKICON)</t>
  </si>
  <si>
    <t xml:space="preserve">Ikon aktiv på etikett J/N</t>
  </si>
  <si>
    <t xml:space="preserve">Best.stop J/N</t>
  </si>
  <si>
    <t xml:space="preserve">Storleksgr. N(10)</t>
  </si>
  <si>
    <t xml:space="preserve">Priorankning (N1)</t>
  </si>
  <si>
    <t xml:space="preserve">Prio från (YYYYMMDD)</t>
  </si>
  <si>
    <t xml:space="preserve">AVSER AIP (Apotekens In Pris)</t>
  </si>
  <si>
    <t xml:space="preserve">AVSER AUP (Apotekens Ut Pris)</t>
  </si>
  <si>
    <t xml:space="preserve">AVSER WEBBPRIS (Syns endast på sajten)</t>
  </si>
  <si>
    <t xml:space="preserve">PRICELIST</t>
  </si>
  <si>
    <t xml:space="preserve">PRICELIST_TYPE</t>
  </si>
  <si>
    <t xml:space="preserve">PRICE_FACTOR</t>
  </si>
  <si>
    <t xml:space="preserve">PRICE</t>
  </si>
  <si>
    <t xml:space="preserve">PREDEF_DISC</t>
  </si>
  <si>
    <t xml:space="preserve">AUTOCODISC</t>
  </si>
  <si>
    <t xml:space="preserve">KONSPR</t>
  </si>
  <si>
    <t xml:space="preserve">WEBPR</t>
  </si>
  <si>
    <t xml:space="preserve">EAN </t>
  </si>
  <si>
    <t xml:space="preserve">Nordiskt Varunummer</t>
  </si>
  <si>
    <t xml:space="preserve">Ersätter PSID</t>
  </si>
  <si>
    <t xml:space="preserve">Artikelnamn</t>
  </si>
  <si>
    <t xml:space="preserve">Redan registrerad? Webunik
Vid JA - ange PS ID</t>
  </si>
  <si>
    <t xml:space="preserve">Artikelgrupp</t>
  </si>
  <si>
    <t xml:space="preserve">Artikelklass</t>
  </si>
  <si>
    <t xml:space="preserve">Leverantörnummer</t>
  </si>
  <si>
    <t xml:space="preserve">Leverantörsnamn</t>
  </si>
  <si>
    <t xml:space="preserve">Leverantörsartikelnummer</t>
  </si>
  <si>
    <t xml:space="preserve">Säkerhetsdatablad
1 eller 2 = J</t>
  </si>
  <si>
    <t xml:space="preserve">Inköpsenhet</t>
  </si>
  <si>
    <t xml:space="preserve">Antal</t>
  </si>
  <si>
    <t xml:space="preserve">FÖRPACKNINGSENHET 2</t>
  </si>
  <si>
    <t xml:space="preserve">ANTAL i DFP</t>
  </si>
  <si>
    <t xml:space="preserve">EAN kod på DFP</t>
  </si>
  <si>
    <t xml:space="preserve">Valuta</t>
  </si>
  <si>
    <t xml:space="preserve">AUP</t>
  </si>
  <si>
    <t xml:space="preserve">WP</t>
  </si>
  <si>
    <t xml:space="preserve">Brytspärr J eller N
Informtion anges av Alexandra Sundh och Aida Aljic</t>
  </si>
  <si>
    <t xml:space="preserve">Distributör artikel är kopplad mot per idag
ENDAST VID WEBUNIK</t>
  </si>
  <si>
    <t xml:space="preserve">BESTÄLLNINGSNUMMER Distributör per idag
ENDAST VID WEBUNIK</t>
  </si>
  <si>
    <t xml:space="preserve">Har artikel brytspärr per idag?
ENDAST VID WEBUNIK</t>
  </si>
  <si>
    <t xml:space="preserve">Artikelrestriktion
ENDAST VID WEBUNIK MOT AHL</t>
  </si>
  <si>
    <t xml:space="preserve">Versionshistorik </t>
  </si>
  <si>
    <t xml:space="preserve">Version</t>
  </si>
  <si>
    <t xml:space="preserve">Datum</t>
  </si>
  <si>
    <t xml:space="preserve">Flik</t>
  </si>
  <si>
    <t xml:space="preserve">Beskrivning / Kolumn</t>
  </si>
  <si>
    <t xml:space="preserve">Kommentar</t>
  </si>
  <si>
    <t xml:space="preserve">Oktober 2022.1</t>
  </si>
  <si>
    <t xml:space="preserve">0. Instruktion</t>
  </si>
  <si>
    <t xml:space="preserve">Uppdaterat datum.</t>
  </si>
  <si>
    <t xml:space="preserve">Hela mallen</t>
  </si>
  <si>
    <t xml:space="preserve">Tagit bort text om att mått och hyllkantsetiketter  enbart gäller för butiksavisering.</t>
  </si>
  <si>
    <t xml:space="preserve">Omniomställning </t>
  </si>
  <si>
    <t xml:space="preserve">APH MD Förpackningsdata</t>
  </si>
  <si>
    <t xml:space="preserve">Länkat mått till inläsningskolumner.</t>
  </si>
  <si>
    <t xml:space="preserve">2. Artikeldata Utökad</t>
  </si>
  <si>
    <t xml:space="preserve">Uppdaterat lista för Hållbarhetsmärkning.</t>
  </si>
  <si>
    <t xml:space="preserve">Rainforest Alliance, Vegan Society</t>
  </si>
  <si>
    <t xml:space="preserve">Uppdaterat information gällande logistiska enheter samt lagt till exempel.</t>
  </si>
  <si>
    <t xml:space="preserve">Uppdaterat formler för automatisk kodning av logistiska enheter.</t>
  </si>
  <si>
    <t xml:space="preserve">.CZUNITWMS</t>
  </si>
  <si>
    <t xml:space="preserve">Till Nyhetslistan</t>
  </si>
  <si>
    <t xml:space="preserve">Uppdaterat formel för att undvika att Varunummer läggs på HV.</t>
  </si>
  <si>
    <t xml:space="preserve">Låst värdet 1 då det i det flesta fall är 1.</t>
  </si>
  <si>
    <t xml:space="preserve">Oktober 2022.2</t>
  </si>
  <si>
    <t xml:space="preserve">Uppdaterat datum April 2022.</t>
  </si>
  <si>
    <t xml:space="preserve">3. Förpackningsdata  </t>
  </si>
  <si>
    <t xml:space="preserve">Fixat till en exempelbild som dolde förklaringen.</t>
  </si>
  <si>
    <t xml:space="preserve">Oktober 2022.3</t>
  </si>
  <si>
    <t xml:space="preserve">Uppdaterat datum 2022-04-25.</t>
  </si>
  <si>
    <t xml:space="preserve">Lagt till inkl moms i rubrik för att tydliggöra hur priser läggs in, samt ändrat Nettopris till Pris efter rabatt.</t>
  </si>
  <si>
    <t xml:space="preserve">APH Kategorichef</t>
  </si>
  <si>
    <t xml:space="preserve">Ändrat färg på rubrik gällande känslig artikel då det är auto, lagt till heltal WEB och inkl moms i prisrubriker, samt prisregler som note.</t>
  </si>
  <si>
    <t xml:space="preserve">Artikelgrupper</t>
  </si>
  <si>
    <t xml:space="preserve">Lagt till nya artikelgrupper/subkategorier: 14CD, 15IA, 48JA.</t>
  </si>
  <si>
    <t xml:space="preserve">Även uppdaterat rullistan i KC-fliken.</t>
  </si>
  <si>
    <t xml:space="preserve">Oktober 2022.4</t>
  </si>
  <si>
    <t xml:space="preserve">Uppdaterat datum 2022-05-10.</t>
  </si>
  <si>
    <t xml:space="preserve">Certified Vegan, I´m Vegan, EU Ecolabel, Soil Association Organic</t>
  </si>
  <si>
    <t xml:space="preserve">Tabeller</t>
  </si>
  <si>
    <t xml:space="preserve">Oktober 2022.5</t>
  </si>
  <si>
    <t xml:space="preserve">Uppdaterat datum 2022-06-03.</t>
  </si>
  <si>
    <t xml:space="preserve">Ändrat inpris till exkl moms i rubrik (felinformerad tidigare), samt ändrat tillbaka till Nettopris.</t>
  </si>
  <si>
    <t xml:space="preserve">Ändrat inpris till exkl moms i rubrik (felinformerad tidigare).</t>
  </si>
  <si>
    <t xml:space="preserve">Döpt om Hållbar förpackning till Miljöförpackad och Närproducerad till Nordisk.</t>
  </si>
  <si>
    <t xml:space="preserve">Önskemål från Cecilia Michel, Hållbarhetsstrateg.</t>
  </si>
  <si>
    <t xml:space="preserve">5. E-Handel</t>
  </si>
  <si>
    <t xml:space="preserve">Tagit bort Ekologisk från Tillåtna kodvärden under Attribut.</t>
  </si>
  <si>
    <t xml:space="preserve">Februari 2023.1</t>
  </si>
  <si>
    <t xml:space="preserve">Lagt till Vegansk (med definitionen: Produkten är fri från animaliska ingredienser och tillsatser) i en egen kolumn.</t>
  </si>
  <si>
    <t xml:space="preserve">Tagit bort Teresas namn i kommentarer, bytt ut till note utan namn.</t>
  </si>
  <si>
    <t xml:space="preserve">Önskemål från Anna Bergström, GDPR.</t>
  </si>
  <si>
    <t xml:space="preserve">Fixat så att tullnr kan börja med nolla.</t>
  </si>
  <si>
    <t xml:space="preserve">Fixat så vikt även kommer med på AHL-artiklar.</t>
  </si>
  <si>
    <t xml:space="preserve">Önskemål från Anna Rahm.</t>
  </si>
  <si>
    <t xml:space="preserve">APH MD APH Specifika</t>
  </si>
  <si>
    <t xml:space="preserve">Fixat formeln gällande dag/dagar då den bara var rätt på första raden.</t>
  </si>
  <si>
    <t xml:space="preserve">Kollat av och fixat hållbarhetslistan som var fel och ej stämde helt med AOM. Bland annat Natrue Organic.</t>
  </si>
  <si>
    <t xml:space="preserve">Artikelns beställningsnr tillagt text i rubrik: Max 20 tecken.</t>
  </si>
  <si>
    <t xml:space="preserve">Får felmeddelande i AOM vid fler tecken.</t>
  </si>
  <si>
    <t xml:space="preserve">Tillagd instruktion för EMV-leverantörer att endast fylla i flik 1 och 3 m.m. Samt uppdaterat datum.</t>
  </si>
  <si>
    <t xml:space="preserve">EMV-mallen slås ihop med denna.</t>
  </si>
  <si>
    <t xml:space="preserve">Ändrat namn på flik till APH KIC KIA PC.</t>
  </si>
  <si>
    <t xml:space="preserve">1. Artikeldata Grund &amp; 3. Förpackningsdata</t>
  </si>
  <si>
    <t xml:space="preserve">Flyttat måtten från flik 1 till 3.</t>
  </si>
  <si>
    <t xml:space="preserve">1. Artikeldata Grund &amp; 4. Inköpsdata</t>
  </si>
  <si>
    <t xml:space="preserve">Flyttat Beställningsnr från flik 4 till 1, samt förtydligat rubriken (Lev artnr) och ändrat engelska översättningen till Supplier item number.</t>
  </si>
  <si>
    <t xml:space="preserve">1. Artikeldata Grund &amp; 2. Artikeldata Utökad</t>
  </si>
  <si>
    <t xml:space="preserve">Flyttat Hållbarhet öppnad/oöppnad från flik 2 till 1. Flyttat Med.tek från flik 1 till 2.</t>
  </si>
  <si>
    <t xml:space="preserve">Lagt till Frontify som bildkälla.</t>
  </si>
  <si>
    <t xml:space="preserve">Ändrat kolumn J och K så att det blir Nordisk och Miljoforpackad om Ja i Artikeldata Utökad.</t>
  </si>
  <si>
    <t xml:space="preserve">Önskemål från PIM via Cecilia.</t>
  </si>
  <si>
    <t xml:space="preserve">Lagt till formel i kolumn G, H och I för att märkningarna ska skrivas på ett sätt som passar PIM.</t>
  </si>
  <si>
    <t xml:space="preserve">Lagt till Medvetna val med formler i kolumn L-Q.</t>
  </si>
  <si>
    <t xml:space="preserve">Ändrat till listval för Vegansk i kolumn AI.</t>
  </si>
  <si>
    <t xml:space="preserve">Pga formel som tas från denna.</t>
  </si>
  <si>
    <t xml:space="preserve">Lagt till två Hållbarhetsmärkningar i kolumn J-L.</t>
  </si>
  <si>
    <t xml:space="preserve">24 Cosmetique Bio Cosmos Organic, 25 Fair for Life</t>
  </si>
  <si>
    <t xml:space="preserve">Lagt till kolumn för att lägga ihop Hållbarhetsmärkningarna.</t>
  </si>
  <si>
    <t xml:space="preserve">Önskemål från PIM.</t>
  </si>
  <si>
    <t xml:space="preserve">Maj 2023.1</t>
  </si>
  <si>
    <t xml:space="preserve">APH KIC KIA PC</t>
  </si>
  <si>
    <t xml:space="preserve">Uträkning tillagd för annan valuta än SEK.</t>
  </si>
  <si>
    <t xml:space="preserve">Även justerat i inläsningsflikarna.</t>
  </si>
  <si>
    <t xml:space="preserve">Lagt till varugrupp 950 för EMV.</t>
  </si>
  <si>
    <t xml:space="preserve">Lagt till artikelgrupp 27DE Rizatriptan.</t>
  </si>
  <si>
    <t xml:space="preserve">Felstavning korrigerad Leverantörens "rekommenderade" utpris.</t>
  </si>
  <si>
    <t xml:space="preserve">Lagt till note om webbpris.</t>
  </si>
  <si>
    <t xml:space="preserve">Lagt till instruktion att EAN ej får börja med 0.</t>
  </si>
  <si>
    <t xml:space="preserve">Fixat stavfel "Märkning" i rubrik.</t>
  </si>
  <si>
    <t xml:space="preserve">Lagt till info om land som det faktureras ifrån.</t>
  </si>
  <si>
    <t xml:space="preserve">Fixat stavfel "Artikeldata".</t>
  </si>
  <si>
    <t xml:space="preserve">Uppdaterat datum, samt uppdaterat/lagt till i texten.</t>
  </si>
  <si>
    <t xml:space="preserve">Lagt till artikelgrupp 39GA och 40BF.</t>
  </si>
  <si>
    <t xml:space="preserve">Lagt till artikelgrupp 39GA som känslig.</t>
  </si>
  <si>
    <t xml:space="preserve">Kommentar tillagd om Ersätter psid.</t>
  </si>
  <si>
    <t xml:space="preserve">Lagt till kolumn för kommentar om redan registrerad artikel.</t>
  </si>
  <si>
    <t xml:space="preserve">Lagt till diverse notes.</t>
  </si>
  <si>
    <t xml:space="preserve">Ändrat överst till KIC/KIA/PC.</t>
  </si>
  <si>
    <t xml:space="preserve">Oktober 2023.1</t>
  </si>
  <si>
    <t xml:space="preserve">Uppdaterat AIP-formeln som var lite fel.</t>
  </si>
  <si>
    <t xml:space="preserve">APH MD Artikeldata</t>
  </si>
  <si>
    <t xml:space="preserve">Uppdaterat kolumn AP och AQ för att det inte ska bli fel vid pris per dfp.</t>
  </si>
  <si>
    <t xml:space="preserve">Leverantörsdel</t>
  </si>
  <si>
    <t xml:space="preserve">KC del</t>
  </si>
  <si>
    <t xml:space="preserve">E-Handel</t>
  </si>
  <si>
    <t xml:space="preserve">Lagringsvillkor</t>
  </si>
  <si>
    <t xml:space="preserve">Revideringsvecka</t>
  </si>
  <si>
    <t xml:space="preserve">Revideringsorsak</t>
  </si>
  <si>
    <t xml:space="preserve">Artikeltyp</t>
  </si>
  <si>
    <t xml:space="preserve">Produktklass Läkemedel</t>
  </si>
  <si>
    <t xml:space="preserve">Volym-/Viktenhet</t>
  </si>
  <si>
    <t xml:space="preserve">Momssats</t>
  </si>
  <si>
    <t xml:space="preserve">Hållbarhetssymbol</t>
  </si>
  <si>
    <t xml:space="preserve">Lagringsvillkor Kylvara</t>
  </si>
  <si>
    <t xml:space="preserve">Lagringsvillkor Farligt gods</t>
  </si>
  <si>
    <t xml:space="preserve">Typ av Brandfara</t>
  </si>
  <si>
    <t xml:space="preserve">Förpackningsenheter</t>
  </si>
  <si>
    <t xml:space="preserve">Skall artikel läsas in</t>
  </si>
  <si>
    <t xml:space="preserve">Sortimentsposition</t>
  </si>
  <si>
    <t xml:space="preserve">Age</t>
  </si>
  <si>
    <t xml:space="preserve">Målgrupp</t>
  </si>
  <si>
    <t xml:space="preserve">Solskyddsfaktor</t>
  </si>
  <si>
    <t xml:space="preserve">Vitaminer</t>
  </si>
  <si>
    <t xml:space="preserve">Mineraler</t>
  </si>
  <si>
    <t xml:space="preserve">Produkttyp</t>
  </si>
  <si>
    <t xml:space="preserve">Näringsinnehåll</t>
  </si>
  <si>
    <t xml:space="preserve">Mun &amp; Tänder</t>
  </si>
  <si>
    <t xml:space="preserve">Hårdhet Tandborste</t>
  </si>
  <si>
    <t xml:space="preserve">Med Fluor?</t>
  </si>
  <si>
    <t xml:space="preserve">Hundstorlek Vikt</t>
  </si>
  <si>
    <t xml:space="preserve">Hundtyp Ålder</t>
  </si>
  <si>
    <t xml:space="preserve">Kattyp Ålder</t>
  </si>
  <si>
    <t xml:space="preserve">Verkningstid</t>
  </si>
  <si>
    <t xml:space="preserve">Nikotinprodukt?</t>
  </si>
  <si>
    <t xml:space="preserve">Landskoder</t>
  </si>
  <si>
    <t xml:space="preserve">Leverans</t>
  </si>
  <si>
    <t xml:space="preserve">Medicinskteknisk</t>
  </si>
  <si>
    <t xml:space="preserve">Säkerhet</t>
  </si>
  <si>
    <t xml:space="preserve">Kategori</t>
  </si>
  <si>
    <t xml:space="preserve">v.5 Februari</t>
  </si>
  <si>
    <t xml:space="preserve">Nyhet</t>
  </si>
  <si>
    <t xml:space="preserve">1 Receptfritt läkemedel (OTC)</t>
  </si>
  <si>
    <t xml:space="preserve">st</t>
  </si>
  <si>
    <t xml:space="preserve">Momsfritt</t>
  </si>
  <si>
    <t xml:space="preserve">0  Ingen symbol</t>
  </si>
  <si>
    <t xml:space="preserve">0 = Inga villkor</t>
  </si>
  <si>
    <t xml:space="preserve">1 = Brandfarlig aerosol</t>
  </si>
  <si>
    <t xml:space="preserve">BX = Dfp</t>
  </si>
  <si>
    <t xml:space="preserve">Ja</t>
  </si>
  <si>
    <t xml:space="preserve">GRU</t>
  </si>
  <si>
    <t xml:space="preserve">0 mån</t>
  </si>
  <si>
    <t xml:space="preserve">Spädbarn</t>
  </si>
  <si>
    <t xml:space="preserve">SPF10</t>
  </si>
  <si>
    <t xml:space="preserve">Multivitamin</t>
  </si>
  <si>
    <t xml:space="preserve">Multimineral</t>
  </si>
  <si>
    <t xml:space="preserve">Dryck</t>
  </si>
  <si>
    <t xml:space="preserve">Komplett</t>
  </si>
  <si>
    <t xml:space="preserve">Sugtabletter</t>
  </si>
  <si>
    <t xml:space="preserve">Extramjuk</t>
  </si>
  <si>
    <t xml:space="preserve">1 till 10 kg</t>
  </si>
  <si>
    <t xml:space="preserve">Valp</t>
  </si>
  <si>
    <t xml:space="preserve">Bandmask</t>
  </si>
  <si>
    <t xml:space="preserve">Fästingar</t>
  </si>
  <si>
    <t xml:space="preserve">Kattunge</t>
  </si>
  <si>
    <t xml:space="preserve">Korttidsverkande &lt;12 timmar </t>
  </si>
  <si>
    <t xml:space="preserve">AD - Andorra</t>
  </si>
  <si>
    <t xml:space="preserve">Direktlevererad</t>
  </si>
  <si>
    <t xml:space="preserve">B1</t>
  </si>
  <si>
    <t xml:space="preserve">LV</t>
  </si>
  <si>
    <t xml:space="preserve">PX</t>
  </si>
  <si>
    <t xml:space="preserve">0 = Ej applicerbart</t>
  </si>
  <si>
    <t xml:space="preserve">Accessoarer</t>
  </si>
  <si>
    <t xml:space="preserve">v.18 Maj</t>
  </si>
  <si>
    <t xml:space="preserve">Utgår</t>
  </si>
  <si>
    <t xml:space="preserve">2 Naturläkemedel (OTC)</t>
  </si>
  <si>
    <t xml:space="preserve">ml</t>
  </si>
  <si>
    <t xml:space="preserve">EUR</t>
  </si>
  <si>
    <t xml:space="preserve">2  KRAV</t>
  </si>
  <si>
    <t xml:space="preserve">1 = 2-8°C</t>
  </si>
  <si>
    <t xml:space="preserve">2 = Övriga UN-nunmmer</t>
  </si>
  <si>
    <t xml:space="preserve">2 = Vätska flampunkt</t>
  </si>
  <si>
    <t xml:space="preserve">B1 = Om en till nivå finns</t>
  </si>
  <si>
    <t xml:space="preserve">Nej</t>
  </si>
  <si>
    <t xml:space="preserve">TIL</t>
  </si>
  <si>
    <t xml:space="preserve">3 mån</t>
  </si>
  <si>
    <t xml:space="preserve">Barn</t>
  </si>
  <si>
    <t xml:space="preserve">SPF15</t>
  </si>
  <si>
    <t xml:space="preserve">A-vitamin</t>
  </si>
  <si>
    <t xml:space="preserve">Folsyra</t>
  </si>
  <si>
    <t xml:space="preserve">Pulver</t>
  </si>
  <si>
    <t xml:space="preserve">Energirik</t>
  </si>
  <si>
    <t xml:space="preserve">Tuggtabletter</t>
  </si>
  <si>
    <t xml:space="preserve">Mjuk</t>
  </si>
  <si>
    <t xml:space="preserve">11 till 25 kg</t>
  </si>
  <si>
    <t xml:space="preserve">Fullvuxen hund</t>
  </si>
  <si>
    <t xml:space="preserve">Spolmask</t>
  </si>
  <si>
    <t xml:space="preserve">Loppor</t>
  </si>
  <si>
    <t xml:space="preserve">Fullvuxen katt</t>
  </si>
  <si>
    <t xml:space="preserve">Långtidsverkande &gt;12 timmar</t>
  </si>
  <si>
    <t xml:space="preserve">AE - Förenade arabemiraten</t>
  </si>
  <si>
    <t xml:space="preserve">Via AHL</t>
  </si>
  <si>
    <t xml:space="preserve">LV </t>
  </si>
  <si>
    <t xml:space="preserve">1 = Säkerhetsklassad</t>
  </si>
  <si>
    <t xml:space="preserve">Allergi</t>
  </si>
  <si>
    <t xml:space="preserve">v.40 Oktober</t>
  </si>
  <si>
    <t xml:space="preserve">Artikelförändring</t>
  </si>
  <si>
    <t xml:space="preserve">3 Traditionellt växtbaserat läkemedel (OTC)</t>
  </si>
  <si>
    <t xml:space="preserve">mg</t>
  </si>
  <si>
    <t xml:space="preserve">USD</t>
  </si>
  <si>
    <t xml:space="preserve">3  Astma- och Allergiförbundet</t>
  </si>
  <si>
    <t xml:space="preserve">5 = 2-8°C EJ kyla vid inleverans</t>
  </si>
  <si>
    <t xml:space="preserve">3 = Aerosol (UN-1950)</t>
  </si>
  <si>
    <t xml:space="preserve">3 = Ej brandfarlig</t>
  </si>
  <si>
    <t xml:space="preserve">LV = Lav</t>
  </si>
  <si>
    <t xml:space="preserve">FRI</t>
  </si>
  <si>
    <t xml:space="preserve">6 mån</t>
  </si>
  <si>
    <t xml:space="preserve">Ungdom</t>
  </si>
  <si>
    <t xml:space="preserve">SPF20</t>
  </si>
  <si>
    <t xml:space="preserve">B-vitamin</t>
  </si>
  <si>
    <t xml:space="preserve">Kalcium</t>
  </si>
  <si>
    <t xml:space="preserve">Bar</t>
  </si>
  <si>
    <t xml:space="preserve">Fiberrik</t>
  </si>
  <si>
    <t xml:space="preserve">Tuggummi</t>
  </si>
  <si>
    <t xml:space="preserve">Medium</t>
  </si>
  <si>
    <t xml:space="preserve">Ej relevant</t>
  </si>
  <si>
    <t xml:space="preserve">över 25 kg</t>
  </si>
  <si>
    <t xml:space="preserve">Ravens</t>
  </si>
  <si>
    <t xml:space="preserve">Löss</t>
  </si>
  <si>
    <t xml:space="preserve">AF - Afghanistan</t>
  </si>
  <si>
    <t xml:space="preserve">2 = Risk</t>
  </si>
  <si>
    <t xml:space="preserve">Ansikte</t>
  </si>
  <si>
    <t xml:space="preserve">Utanför revideringsfönster</t>
  </si>
  <si>
    <t xml:space="preserve">Ersätts</t>
  </si>
  <si>
    <t xml:space="preserve">4 Växtbaserat läkemedel (OTC)</t>
  </si>
  <si>
    <t xml:space="preserve">g</t>
  </si>
  <si>
    <t xml:space="preserve">4  Svanen</t>
  </si>
  <si>
    <t xml:space="preserve">PX = Pall</t>
  </si>
  <si>
    <t xml:space="preserve">SÄS</t>
  </si>
  <si>
    <t xml:space="preserve">1 år</t>
  </si>
  <si>
    <t xml:space="preserve">SPF25</t>
  </si>
  <si>
    <t xml:space="preserve">C-vitamin</t>
  </si>
  <si>
    <t xml:space="preserve">Krom</t>
  </si>
  <si>
    <t xml:space="preserve">Brustablett</t>
  </si>
  <si>
    <t xml:space="preserve">Proteinrik</t>
  </si>
  <si>
    <t xml:space="preserve">Gel</t>
  </si>
  <si>
    <t xml:space="preserve">Hård</t>
  </si>
  <si>
    <t xml:space="preserve">Mjällkvalster</t>
  </si>
  <si>
    <t xml:space="preserve">AG - Antigua och Barbuda</t>
  </si>
  <si>
    <t xml:space="preserve">3 = Kontaminerande</t>
  </si>
  <si>
    <t xml:space="preserve">Bett och stick</t>
  </si>
  <si>
    <t xml:space="preserve">Jul</t>
  </si>
  <si>
    <t xml:space="preserve">5 Vissa utvärtes läkemedel (OTC)</t>
  </si>
  <si>
    <t xml:space="preserve">kg</t>
  </si>
  <si>
    <t xml:space="preserve">5  GOTS</t>
  </si>
  <si>
    <t xml:space="preserve">WEB</t>
  </si>
  <si>
    <t xml:space="preserve">Senior</t>
  </si>
  <si>
    <t xml:space="preserve">D-vitamin</t>
  </si>
  <si>
    <t xml:space="preserve">Järn</t>
  </si>
  <si>
    <t xml:space="preserve">Spray</t>
  </si>
  <si>
    <t xml:space="preserve">Myggor</t>
  </si>
  <si>
    <t xml:space="preserve">AI - Anguilla</t>
  </si>
  <si>
    <t xml:space="preserve">Böcker</t>
  </si>
  <si>
    <t xml:space="preserve">Sol</t>
  </si>
  <si>
    <t xml:space="preserve">6  Kosttillskott (HV)</t>
  </si>
  <si>
    <t xml:space="preserve">par</t>
  </si>
  <si>
    <t xml:space="preserve">6  Ekologiskt Jordbruk EU Ekologisk</t>
  </si>
  <si>
    <t xml:space="preserve">RE1</t>
  </si>
  <si>
    <t xml:space="preserve">3 år</t>
  </si>
  <si>
    <t xml:space="preserve">Gravida</t>
  </si>
  <si>
    <t xml:space="preserve">SPF50</t>
  </si>
  <si>
    <t xml:space="preserve">E-vitamin</t>
  </si>
  <si>
    <t xml:space="preserve">Magnesium</t>
  </si>
  <si>
    <t xml:space="preserve">Munskölj</t>
  </si>
  <si>
    <t xml:space="preserve">Rävskabb</t>
  </si>
  <si>
    <t xml:space="preserve">AL - Albanien</t>
  </si>
  <si>
    <t xml:space="preserve">Djurvård</t>
  </si>
  <si>
    <t xml:space="preserve">7  ECO CERT Cosmos Organic</t>
  </si>
  <si>
    <t xml:space="preserve">4 år</t>
  </si>
  <si>
    <t xml:space="preserve">Ammande mammor</t>
  </si>
  <si>
    <t xml:space="preserve">SPF50+</t>
  </si>
  <si>
    <t xml:space="preserve">Selen</t>
  </si>
  <si>
    <t xml:space="preserve">Eltandborste</t>
  </si>
  <si>
    <t xml:space="preserve">Öronskabb</t>
  </si>
  <si>
    <t xml:space="preserve">AM - Armenien</t>
  </si>
  <si>
    <t xml:space="preserve">Dofter</t>
  </si>
  <si>
    <t xml:space="preserve">8  Bra miljöval</t>
  </si>
  <si>
    <t xml:space="preserve">5 år</t>
  </si>
  <si>
    <t xml:space="preserve">Diabetiker</t>
  </si>
  <si>
    <t xml:space="preserve">Zink</t>
  </si>
  <si>
    <t xml:space="preserve">Whitening</t>
  </si>
  <si>
    <t xml:space="preserve">AN - Nederländska Antillerna</t>
  </si>
  <si>
    <t xml:space="preserve">Fot</t>
  </si>
  <si>
    <t xml:space="preserve">9  Fairtrade</t>
  </si>
  <si>
    <t xml:space="preserve">6 år</t>
  </si>
  <si>
    <t xml:space="preserve">Kvinnor i klimankteriet</t>
  </si>
  <si>
    <t xml:space="preserve">Mot ilningar</t>
  </si>
  <si>
    <t xml:space="preserve">AO - Angola</t>
  </si>
  <si>
    <t xml:space="preserve">Förkylning</t>
  </si>
  <si>
    <t xml:space="preserve">10 Natrue Organic</t>
  </si>
  <si>
    <t xml:space="preserve">7 år</t>
  </si>
  <si>
    <t xml:space="preserve">AQ - Antarktis</t>
  </si>
  <si>
    <t xml:space="preserve">Halkskydd</t>
  </si>
  <si>
    <t xml:space="preserve">11 UTZ Certified</t>
  </si>
  <si>
    <t xml:space="preserve">8 år</t>
  </si>
  <si>
    <t xml:space="preserve">AR - Argentina</t>
  </si>
  <si>
    <t xml:space="preserve">Hand</t>
  </si>
  <si>
    <t xml:space="preserve">15 Asthma Allergy Nordic</t>
  </si>
  <si>
    <t xml:space="preserve">9 år</t>
  </si>
  <si>
    <t xml:space="preserve">AS - Amerikanska Samoa</t>
  </si>
  <si>
    <t xml:space="preserve">Hudbesvär</t>
  </si>
  <si>
    <t xml:space="preserve">16 FSC</t>
  </si>
  <si>
    <t xml:space="preserve">10 år</t>
  </si>
  <si>
    <t xml:space="preserve">AT - Österrike</t>
  </si>
  <si>
    <t xml:space="preserve">Hushåll</t>
  </si>
  <si>
    <t xml:space="preserve">17 Välvald (endast vid OTC)</t>
  </si>
  <si>
    <t xml:space="preserve">11 år</t>
  </si>
  <si>
    <t xml:space="preserve">AU - Australien</t>
  </si>
  <si>
    <t xml:space="preserve">Hår</t>
  </si>
  <si>
    <t xml:space="preserve">18 Rainforest Alliance</t>
  </si>
  <si>
    <t xml:space="preserve">12 år</t>
  </si>
  <si>
    <t xml:space="preserve">AW - Aruba</t>
  </si>
  <si>
    <t xml:space="preserve">Hårbesvär</t>
  </si>
  <si>
    <t xml:space="preserve">19 Vegan Society</t>
  </si>
  <si>
    <t xml:space="preserve">AX - Åland</t>
  </si>
  <si>
    <t xml:space="preserve">Hälsotjänster</t>
  </si>
  <si>
    <t xml:space="preserve">20 Certified Vegan</t>
  </si>
  <si>
    <t xml:space="preserve">AZ - Azerbajdzjan</t>
  </si>
  <si>
    <t xml:space="preserve">Intimtester</t>
  </si>
  <si>
    <t xml:space="preserve">21 I'm Vegan</t>
  </si>
  <si>
    <t xml:space="preserve">BA - Bosnien-Hercegovina</t>
  </si>
  <si>
    <t xml:space="preserve">Intimvård</t>
  </si>
  <si>
    <t xml:space="preserve">22 EU Ecolabel</t>
  </si>
  <si>
    <t xml:space="preserve">BB - Barbados</t>
  </si>
  <si>
    <t xml:space="preserve">23 Soil Association Cosmos Organic</t>
  </si>
  <si>
    <t xml:space="preserve">BD - Bangladesh</t>
  </si>
  <si>
    <t xml:space="preserve">Kläder</t>
  </si>
  <si>
    <t xml:space="preserve">24 Cosmetique Bio Cosmos Organic</t>
  </si>
  <si>
    <t xml:space="preserve">BE - Belgien</t>
  </si>
  <si>
    <t xml:space="preserve">Kroppsvård</t>
  </si>
  <si>
    <t xml:space="preserve">25 Fair for Life</t>
  </si>
  <si>
    <t xml:space="preserve">BF - Burkina Faso</t>
  </si>
  <si>
    <t xml:space="preserve">Lilla hjärtat - barn</t>
  </si>
  <si>
    <t xml:space="preserve">BG - Bulgarien</t>
  </si>
  <si>
    <t xml:space="preserve">Mage</t>
  </si>
  <si>
    <t xml:space="preserve">BH - Bahrain</t>
  </si>
  <si>
    <t xml:space="preserve">Makeup</t>
  </si>
  <si>
    <t xml:space="preserve">BI - Burundi</t>
  </si>
  <si>
    <t xml:space="preserve">Man</t>
  </si>
  <si>
    <t xml:space="preserve">BJ - Benin</t>
  </si>
  <si>
    <t xml:space="preserve">Medicinskt Förbrukningsmtrl</t>
  </si>
  <si>
    <t xml:space="preserve">BM - Bermuda</t>
  </si>
  <si>
    <t xml:space="preserve">Mensskydd</t>
  </si>
  <si>
    <t xml:space="preserve">BN - Brunei</t>
  </si>
  <si>
    <t xml:space="preserve">Munbesvär</t>
  </si>
  <si>
    <t xml:space="preserve">BO - Bolivia</t>
  </si>
  <si>
    <t xml:space="preserve">Reflexer</t>
  </si>
  <si>
    <t xml:space="preserve">BR - Brasilien</t>
  </si>
  <si>
    <t xml:space="preserve">Rogivande</t>
  </si>
  <si>
    <t xml:space="preserve">BS - Bahamas</t>
  </si>
  <si>
    <t xml:space="preserve">Rökfri</t>
  </si>
  <si>
    <t xml:space="preserve">BT - Bhutan</t>
  </si>
  <si>
    <t xml:space="preserve">Sex</t>
  </si>
  <si>
    <t xml:space="preserve">BV - Bouvetön</t>
  </si>
  <si>
    <t xml:space="preserve">Smycken</t>
  </si>
  <si>
    <t xml:space="preserve">BW - Botswana</t>
  </si>
  <si>
    <t xml:space="preserve">BY - Vitryssland</t>
  </si>
  <si>
    <t xml:space="preserve">Stöd &amp; Hjälpmedel</t>
  </si>
  <si>
    <t xml:space="preserve">BZ - Belize</t>
  </si>
  <si>
    <t xml:space="preserve">Sår</t>
  </si>
  <si>
    <t xml:space="preserve">CA - Kanada</t>
  </si>
  <si>
    <t xml:space="preserve">Tandvård</t>
  </si>
  <si>
    <t xml:space="preserve">CC - Kokosöarna</t>
  </si>
  <si>
    <t xml:space="preserve">Träning</t>
  </si>
  <si>
    <t xml:space="preserve">CF - Centralafrikanska republiken</t>
  </si>
  <si>
    <t xml:space="preserve">Vikt</t>
  </si>
  <si>
    <t xml:space="preserve">CG - Kongo</t>
  </si>
  <si>
    <t xml:space="preserve">Vitaminer &amp; Kosttillskott</t>
  </si>
  <si>
    <t xml:space="preserve">CH - Schweiz</t>
  </si>
  <si>
    <t xml:space="preserve">Värk &amp; Feber</t>
  </si>
  <si>
    <t xml:space="preserve">CI - Elfenbenskusten</t>
  </si>
  <si>
    <t xml:space="preserve">Äta &amp; Dricka</t>
  </si>
  <si>
    <t xml:space="preserve">CK - Cooköarna</t>
  </si>
  <si>
    <t xml:space="preserve">Ögon</t>
  </si>
  <si>
    <t xml:space="preserve">CL - Chile</t>
  </si>
  <si>
    <t xml:space="preserve">Öron</t>
  </si>
  <si>
    <t xml:space="preserve">CM - Kamerun</t>
  </si>
  <si>
    <t xml:space="preserve">CN - Kina</t>
  </si>
  <si>
    <t xml:space="preserve">CO - Colombia</t>
  </si>
  <si>
    <t xml:space="preserve">CR - Costa Rica</t>
  </si>
  <si>
    <t xml:space="preserve">CU - Kuba</t>
  </si>
  <si>
    <t xml:space="preserve">CV - Kap Verde</t>
  </si>
  <si>
    <t xml:space="preserve">CX - Julön</t>
  </si>
  <si>
    <t xml:space="preserve">CY - Cypern</t>
  </si>
  <si>
    <t xml:space="preserve">CZ - Tjeckien</t>
  </si>
  <si>
    <t xml:space="preserve">DE - Tyskland</t>
  </si>
  <si>
    <t xml:space="preserve">DJ - Djibouti</t>
  </si>
  <si>
    <t xml:space="preserve">DK - Danmark</t>
  </si>
  <si>
    <t xml:space="preserve">DM - Dominica</t>
  </si>
  <si>
    <t xml:space="preserve">DO - Dominikanska republiken</t>
  </si>
  <si>
    <t xml:space="preserve">DZ - Algeriet</t>
  </si>
  <si>
    <t xml:space="preserve">EC - Ecuador</t>
  </si>
  <si>
    <t xml:space="preserve">EE - Estland</t>
  </si>
  <si>
    <t xml:space="preserve">EG - Egypten</t>
  </si>
  <si>
    <t xml:space="preserve">EH - Västsahara</t>
  </si>
  <si>
    <t xml:space="preserve">ER - Eritrea</t>
  </si>
  <si>
    <t xml:space="preserve">ES - Spanien</t>
  </si>
  <si>
    <t xml:space="preserve">ET - Etiopien</t>
  </si>
  <si>
    <t xml:space="preserve">EU - European Union</t>
  </si>
  <si>
    <t xml:space="preserve">FI - Finland</t>
  </si>
  <si>
    <t xml:space="preserve">FJ - Fiji</t>
  </si>
  <si>
    <t xml:space="preserve">FK - Falklandsöarna</t>
  </si>
  <si>
    <t xml:space="preserve">FM - Mikronesiens federerade stater</t>
  </si>
  <si>
    <t xml:space="preserve">FO - Färöarna</t>
  </si>
  <si>
    <t xml:space="preserve">FR - Frankrike</t>
  </si>
  <si>
    <t xml:space="preserve">GA - Gabon</t>
  </si>
  <si>
    <t xml:space="preserve">GB - Storbritannien</t>
  </si>
  <si>
    <t xml:space="preserve">GD - Grenada</t>
  </si>
  <si>
    <t xml:space="preserve">GE - Georgien</t>
  </si>
  <si>
    <t xml:space="preserve">GF - Franska Guyana</t>
  </si>
  <si>
    <t xml:space="preserve">GH - Ghana</t>
  </si>
  <si>
    <t xml:space="preserve">GI - Gibraltar</t>
  </si>
  <si>
    <t xml:space="preserve">GL - Grönland</t>
  </si>
  <si>
    <t xml:space="preserve">GM - Gambia</t>
  </si>
  <si>
    <t xml:space="preserve">GN - Guinea</t>
  </si>
  <si>
    <t xml:space="preserve">GP - Guadeloupe</t>
  </si>
  <si>
    <t xml:space="preserve">GQ - Ekvatorialguinea</t>
  </si>
  <si>
    <t xml:space="preserve">GR - Grekland</t>
  </si>
  <si>
    <t xml:space="preserve">GT - Guatemala</t>
  </si>
  <si>
    <t xml:space="preserve">GU - Guam</t>
  </si>
  <si>
    <t xml:space="preserve">GW - Guinea Bissau</t>
  </si>
  <si>
    <t xml:space="preserve">GY - Guyana</t>
  </si>
  <si>
    <t xml:space="preserve">HK - Hongkong</t>
  </si>
  <si>
    <t xml:space="preserve">HM - Heard- och McDonaldsöarna</t>
  </si>
  <si>
    <t xml:space="preserve">HN - Honduras</t>
  </si>
  <si>
    <t xml:space="preserve">HR - Kroatien</t>
  </si>
  <si>
    <t xml:space="preserve">HT - Haiti</t>
  </si>
  <si>
    <t xml:space="preserve">HU - Ungern</t>
  </si>
  <si>
    <t xml:space="preserve">ID - Indonesien</t>
  </si>
  <si>
    <t xml:space="preserve">IE - Irland</t>
  </si>
  <si>
    <t xml:space="preserve">IL - Israel</t>
  </si>
  <si>
    <t xml:space="preserve">IN - Indien</t>
  </si>
  <si>
    <t xml:space="preserve">IO - Brittiska territoriet i Indiska Oceanen</t>
  </si>
  <si>
    <t xml:space="preserve">IQ - Irak</t>
  </si>
  <si>
    <t xml:space="preserve">IR - Iran</t>
  </si>
  <si>
    <t xml:space="preserve">IS - Island</t>
  </si>
  <si>
    <t xml:space="preserve">IT - Italien</t>
  </si>
  <si>
    <t xml:space="preserve">JM - Jamaica</t>
  </si>
  <si>
    <t xml:space="preserve">JO - Jordanien</t>
  </si>
  <si>
    <t xml:space="preserve">JP - Japan</t>
  </si>
  <si>
    <t xml:space="preserve">KE - Kenya</t>
  </si>
  <si>
    <t xml:space="preserve">KG - Kirgizistan</t>
  </si>
  <si>
    <t xml:space="preserve">KH - Kambodja</t>
  </si>
  <si>
    <t xml:space="preserve">KI - Kiribati</t>
  </si>
  <si>
    <t xml:space="preserve">KM - Comorerna</t>
  </si>
  <si>
    <t xml:space="preserve">KN - Saint Kitts och Nevis</t>
  </si>
  <si>
    <t xml:space="preserve">KP - Nordkorea</t>
  </si>
  <si>
    <t xml:space="preserve">KR - Sydkorea</t>
  </si>
  <si>
    <t xml:space="preserve">KW - Kuwait</t>
  </si>
  <si>
    <t xml:space="preserve">KY - Caymanöarna</t>
  </si>
  <si>
    <t xml:space="preserve">KZ - Kazakstan</t>
  </si>
  <si>
    <t xml:space="preserve">LA - Laos</t>
  </si>
  <si>
    <t xml:space="preserve">LB - Libanon</t>
  </si>
  <si>
    <t xml:space="preserve">LC - Saint Lucia</t>
  </si>
  <si>
    <t xml:space="preserve">LI - Liechtenstein</t>
  </si>
  <si>
    <t xml:space="preserve">LK - Sri Lanka</t>
  </si>
  <si>
    <t xml:space="preserve">LR - Liberia</t>
  </si>
  <si>
    <t xml:space="preserve">LS - Lesotho</t>
  </si>
  <si>
    <t xml:space="preserve">LT - Litauen</t>
  </si>
  <si>
    <t xml:space="preserve">LU - Luxemburg</t>
  </si>
  <si>
    <t xml:space="preserve">LV - Lettland</t>
  </si>
  <si>
    <t xml:space="preserve">LY - Libyen</t>
  </si>
  <si>
    <t xml:space="preserve">MA - Marocko</t>
  </si>
  <si>
    <t xml:space="preserve">MC - Monaco</t>
  </si>
  <si>
    <t xml:space="preserve">MD - Moldavien</t>
  </si>
  <si>
    <t xml:space="preserve">ME - Montenegro</t>
  </si>
  <si>
    <t xml:space="preserve">MG - Madagaskar</t>
  </si>
  <si>
    <t xml:space="preserve">MH - Marshallöarna</t>
  </si>
  <si>
    <t xml:space="preserve">MK - Makedonien</t>
  </si>
  <si>
    <t xml:space="preserve">ML - Mali</t>
  </si>
  <si>
    <t xml:space="preserve">MM - Burma (Myanmar)</t>
  </si>
  <si>
    <t xml:space="preserve">MN - Mongoliet</t>
  </si>
  <si>
    <t xml:space="preserve">MO - Macau</t>
  </si>
  <si>
    <t xml:space="preserve">MP - Nordmarianerna</t>
  </si>
  <si>
    <t xml:space="preserve">MQ - Martinique</t>
  </si>
  <si>
    <t xml:space="preserve">MR - Mauretanien</t>
  </si>
  <si>
    <t xml:space="preserve">MS - Montserrat</t>
  </si>
  <si>
    <t xml:space="preserve">MT - Malta</t>
  </si>
  <si>
    <t xml:space="preserve">MU - Mauritius</t>
  </si>
  <si>
    <t xml:space="preserve">MV - Maldiverna</t>
  </si>
  <si>
    <t xml:space="preserve">MW - Malawi</t>
  </si>
  <si>
    <t xml:space="preserve">MX - Mexiko</t>
  </si>
  <si>
    <t xml:space="preserve">MY - Malaysia</t>
  </si>
  <si>
    <t xml:space="preserve">MZ - Mocambique</t>
  </si>
  <si>
    <t xml:space="preserve">NA - Namibia</t>
  </si>
  <si>
    <t xml:space="preserve">NC - Nya Kaledonien</t>
  </si>
  <si>
    <t xml:space="preserve">NE - Niger</t>
  </si>
  <si>
    <t xml:space="preserve">NF - Norfolkön</t>
  </si>
  <si>
    <t xml:space="preserve">NG - Nigeria</t>
  </si>
  <si>
    <t xml:space="preserve">NI - Nicaragua</t>
  </si>
  <si>
    <t xml:space="preserve">NL - Nederländerna</t>
  </si>
  <si>
    <t xml:space="preserve">NO - Norge</t>
  </si>
  <si>
    <t xml:space="preserve">NP - Nepal</t>
  </si>
  <si>
    <t xml:space="preserve">NR - Nauru</t>
  </si>
  <si>
    <t xml:space="preserve">NU - Niue</t>
  </si>
  <si>
    <t xml:space="preserve">NZ - Nya Zeeland</t>
  </si>
  <si>
    <t xml:space="preserve">OM - Oman</t>
  </si>
  <si>
    <t xml:space="preserve">PA - Panama</t>
  </si>
  <si>
    <t xml:space="preserve">PE - Peru</t>
  </si>
  <si>
    <t xml:space="preserve">PF - Franska Polynesien</t>
  </si>
  <si>
    <t xml:space="preserve">PG - Papua Nya Guinea</t>
  </si>
  <si>
    <t xml:space="preserve">PH - Filippinerna</t>
  </si>
  <si>
    <t xml:space="preserve">PK - Pakistan</t>
  </si>
  <si>
    <t xml:space="preserve">PL - Polen</t>
  </si>
  <si>
    <t xml:space="preserve">PM - Saint Pierre och Miquelon</t>
  </si>
  <si>
    <t xml:space="preserve">PN - Pitcairn</t>
  </si>
  <si>
    <t xml:space="preserve">PR - Puerto Rico</t>
  </si>
  <si>
    <t xml:space="preserve">PT - Portugal</t>
  </si>
  <si>
    <t xml:space="preserve">PW - Palau</t>
  </si>
  <si>
    <t xml:space="preserve">PY - Paraguay</t>
  </si>
  <si>
    <t xml:space="preserve">QA - Qatar</t>
  </si>
  <si>
    <t xml:space="preserve">RE - Reunion</t>
  </si>
  <si>
    <t xml:space="preserve">RO - Rumänien</t>
  </si>
  <si>
    <t xml:space="preserve">RS - Serbien</t>
  </si>
  <si>
    <t xml:space="preserve">RU - Ryssland</t>
  </si>
  <si>
    <t xml:space="preserve">RW - Rwanda</t>
  </si>
  <si>
    <t xml:space="preserve">SA - Saudiarabien</t>
  </si>
  <si>
    <t xml:space="preserve">SB - Salomonöarna</t>
  </si>
  <si>
    <t xml:space="preserve">SC - Seychellerna</t>
  </si>
  <si>
    <t xml:space="preserve">SD - Sudan</t>
  </si>
  <si>
    <t xml:space="preserve">SE - Sverige</t>
  </si>
  <si>
    <t xml:space="preserve">SG - Singapore</t>
  </si>
  <si>
    <t xml:space="preserve">SH - Sankta Helena</t>
  </si>
  <si>
    <t xml:space="preserve">SI - Slovenien</t>
  </si>
  <si>
    <t xml:space="preserve">SJ - Svalbard och Jan Mayen</t>
  </si>
  <si>
    <t xml:space="preserve">SK - Slovakien</t>
  </si>
  <si>
    <t xml:space="preserve">SL - Sierra Leone</t>
  </si>
  <si>
    <t xml:space="preserve">SM - San Marino</t>
  </si>
  <si>
    <t xml:space="preserve">SN - Senegal</t>
  </si>
  <si>
    <t xml:space="preserve">SO - Somalia</t>
  </si>
  <si>
    <t xml:space="preserve">SR - Surinam</t>
  </si>
  <si>
    <t xml:space="preserve">ST - Sao Tome och Principe</t>
  </si>
  <si>
    <t xml:space="preserve">SV - El Salvador</t>
  </si>
  <si>
    <t xml:space="preserve">SY - Syrien</t>
  </si>
  <si>
    <t xml:space="preserve">SZ - Swaziland</t>
  </si>
  <si>
    <t xml:space="preserve">TC - Turks och Caicosöarna</t>
  </si>
  <si>
    <t xml:space="preserve">TD - Tchad</t>
  </si>
  <si>
    <t xml:space="preserve">TF - Franska Södra Territorierna</t>
  </si>
  <si>
    <t xml:space="preserve">TG - Togo</t>
  </si>
  <si>
    <t xml:space="preserve">TH - Thailand</t>
  </si>
  <si>
    <t xml:space="preserve">TJ - Tadzjikistan</t>
  </si>
  <si>
    <t xml:space="preserve">TK - Tokelau</t>
  </si>
  <si>
    <t xml:space="preserve">TM - Turkmenistan</t>
  </si>
  <si>
    <t xml:space="preserve">TN - Tunisien</t>
  </si>
  <si>
    <t xml:space="preserve">TO - Tonga</t>
  </si>
  <si>
    <t xml:space="preserve">TP - Östtimor</t>
  </si>
  <si>
    <t xml:space="preserve">TR - Turkiet</t>
  </si>
  <si>
    <t xml:space="preserve">TT - Trinidad och Tobago</t>
  </si>
  <si>
    <t xml:space="preserve">TV - Tuvalu</t>
  </si>
  <si>
    <t xml:space="preserve">TW - Taiwan</t>
  </si>
  <si>
    <t xml:space="preserve">TZ - Tanzania</t>
  </si>
  <si>
    <t xml:space="preserve">UA - Ukraina</t>
  </si>
  <si>
    <t xml:space="preserve">UG - Uganda</t>
  </si>
  <si>
    <t xml:space="preserve">UM - Yttre USA öarna</t>
  </si>
  <si>
    <t xml:space="preserve">US - USA</t>
  </si>
  <si>
    <t xml:space="preserve">UY - Uruguay</t>
  </si>
  <si>
    <t xml:space="preserve">UZ - Uzbekistan</t>
  </si>
  <si>
    <t xml:space="preserve">VA - Vatikanstaten</t>
  </si>
  <si>
    <t xml:space="preserve">VC - Saint Vincent och Grenadinerna</t>
  </si>
  <si>
    <t xml:space="preserve">VE - Venezuela</t>
  </si>
  <si>
    <t xml:space="preserve">WF - Wallis- och Futunaöarna</t>
  </si>
  <si>
    <t xml:space="preserve">VG - Brittiska Jungfruöarna</t>
  </si>
  <si>
    <t xml:space="preserve">VI - Jungfruöarna USA</t>
  </si>
  <si>
    <t xml:space="preserve">VN - Vietnam</t>
  </si>
  <si>
    <t xml:space="preserve">WS - Samoa</t>
  </si>
  <si>
    <t xml:space="preserve">VU - Vanuatu</t>
  </si>
  <si>
    <t xml:space="preserve">YE - Yemen</t>
  </si>
  <si>
    <t xml:space="preserve">YT - Mayotte</t>
  </si>
  <si>
    <t xml:space="preserve">ZA - Sydafrika</t>
  </si>
  <si>
    <t xml:space="preserve">ZM - Zambia</t>
  </si>
  <si>
    <t xml:space="preserve">ZR - Zaire</t>
  </si>
  <si>
    <t xml:space="preserve">ZW - Zimbabwe</t>
  </si>
</sst>
</file>

<file path=xl/styles.xml><?xml version="1.0" encoding="utf-8"?>
<styleSheet xmlns="http://schemas.openxmlformats.org/spreadsheetml/2006/main">
  <numFmts count="19">
    <numFmt numFmtId="164" formatCode="General"/>
    <numFmt numFmtId="165" formatCode="0"/>
    <numFmt numFmtId="166" formatCode="General"/>
    <numFmt numFmtId="167" formatCode="@"/>
    <numFmt numFmtId="168" formatCode="0.00"/>
    <numFmt numFmtId="169" formatCode="0.000"/>
    <numFmt numFmtId="170" formatCode="#,##0\ _k_r"/>
    <numFmt numFmtId="171" formatCode="0.00%"/>
    <numFmt numFmtId="172" formatCode="0%"/>
    <numFmt numFmtId="173" formatCode="#,##0.00\ [$SEK]"/>
    <numFmt numFmtId="174" formatCode="000000"/>
    <numFmt numFmtId="175" formatCode="dd/mm/yyyy"/>
    <numFmt numFmtId="176" formatCode="0_ ;[RED]\-0\ "/>
    <numFmt numFmtId="177" formatCode="yyyy/mm/dd;@"/>
    <numFmt numFmtId="178" formatCode="0.0000"/>
    <numFmt numFmtId="179" formatCode="#,##0.000_ ;[RED]\-#,##0.000\ "/>
    <numFmt numFmtId="180" formatCode="#,##0\ [$SEK]"/>
    <numFmt numFmtId="181" formatCode="0.0"/>
    <numFmt numFmtId="182" formatCode="#,##0"/>
  </numFmts>
  <fonts count="56">
    <font>
      <sz val="10"/>
      <name val="Arial"/>
      <family val="2"/>
    </font>
    <font>
      <sz val="10"/>
      <name val="Arial"/>
      <family val="0"/>
    </font>
    <font>
      <sz val="10"/>
      <name val="Arial"/>
      <family val="0"/>
    </font>
    <font>
      <sz val="10"/>
      <name val="Arial"/>
      <family val="0"/>
    </font>
    <font>
      <sz val="11"/>
      <color rgb="FF000000"/>
      <name val="Calibri"/>
      <family val="2"/>
      <charset val="1"/>
    </font>
    <font>
      <sz val="10"/>
      <color rgb="FF000000"/>
      <name val="Tahoma"/>
      <family val="2"/>
      <charset val="1"/>
    </font>
    <font>
      <sz val="10"/>
      <color rgb="FF000000"/>
      <name val="Arial"/>
      <family val="2"/>
      <charset val="1"/>
    </font>
    <font>
      <b val="true"/>
      <sz val="16"/>
      <color rgb="FF00CD4F"/>
      <name val="Arial"/>
      <family val="2"/>
      <charset val="1"/>
    </font>
    <font>
      <sz val="16"/>
      <color rgb="FF000000"/>
      <name val="Arial"/>
      <family val="2"/>
      <charset val="1"/>
    </font>
    <font>
      <b val="true"/>
      <sz val="16"/>
      <color rgb="FF000000"/>
      <name val="Arial"/>
      <family val="2"/>
      <charset val="1"/>
    </font>
    <font>
      <b val="true"/>
      <sz val="10"/>
      <color rgb="FFA6A6A6"/>
      <name val="Arial"/>
      <family val="2"/>
      <charset val="1"/>
    </font>
    <font>
      <b val="true"/>
      <sz val="10"/>
      <color rgb="FF000000"/>
      <name val="Arial"/>
      <family val="2"/>
      <charset val="1"/>
    </font>
    <font>
      <sz val="14"/>
      <color rgb="FF000000"/>
      <name val="Calibri"/>
      <family val="2"/>
      <charset val="1"/>
    </font>
    <font>
      <b val="true"/>
      <sz val="14"/>
      <color rgb="FF000000"/>
      <name val="Arial"/>
      <family val="2"/>
      <charset val="1"/>
    </font>
    <font>
      <sz val="10"/>
      <color rgb="FF000000"/>
      <name val="Calibri"/>
      <family val="2"/>
      <charset val="1"/>
    </font>
    <font>
      <b val="true"/>
      <sz val="10"/>
      <color rgb="FF00B050"/>
      <name val="Arial"/>
      <family val="2"/>
      <charset val="1"/>
    </font>
    <font>
      <b val="true"/>
      <sz val="10"/>
      <color rgb="FFFF0000"/>
      <name val="Arial"/>
      <family val="2"/>
      <charset val="1"/>
    </font>
    <font>
      <i val="true"/>
      <sz val="10"/>
      <color rgb="FF000000"/>
      <name val="Arial"/>
      <family val="2"/>
      <charset val="1"/>
    </font>
    <font>
      <b val="true"/>
      <sz val="14"/>
      <color rgb="FFFF0000"/>
      <name val="Arial"/>
      <family val="2"/>
      <charset val="1"/>
    </font>
    <font>
      <b val="true"/>
      <sz val="14"/>
      <name val="Arial"/>
      <family val="2"/>
      <charset val="1"/>
    </font>
    <font>
      <b val="true"/>
      <sz val="10"/>
      <name val="Arial"/>
      <family val="2"/>
      <charset val="1"/>
    </font>
    <font>
      <b val="true"/>
      <sz val="11"/>
      <name val="Calibri"/>
      <family val="2"/>
      <charset val="1"/>
    </font>
    <font>
      <i val="true"/>
      <sz val="9"/>
      <color rgb="FF000000"/>
      <name val="Calibri"/>
      <family val="2"/>
      <charset val="1"/>
    </font>
    <font>
      <sz val="9"/>
      <color rgb="FF000000"/>
      <name val="Calibri"/>
      <family val="2"/>
      <charset val="1"/>
    </font>
    <font>
      <i val="true"/>
      <sz val="10"/>
      <name val="Calibri"/>
      <family val="2"/>
      <charset val="1"/>
    </font>
    <font>
      <sz val="10"/>
      <name val="Calibri"/>
      <family val="2"/>
      <charset val="1"/>
    </font>
    <font>
      <u val="single"/>
      <sz val="11"/>
      <color rgb="FF0000FF"/>
      <name val="Calibri"/>
      <family val="2"/>
      <charset val="1"/>
    </font>
    <font>
      <u val="single"/>
      <sz val="10"/>
      <color rgb="FF558ED5"/>
      <name val="Calibri"/>
      <family val="2"/>
      <charset val="1"/>
    </font>
    <font>
      <i val="true"/>
      <sz val="10"/>
      <color rgb="FF000000"/>
      <name val="Calibri"/>
      <family val="2"/>
      <charset val="1"/>
    </font>
    <font>
      <sz val="11"/>
      <name val="Calibri"/>
      <family val="2"/>
      <charset val="1"/>
    </font>
    <font>
      <b val="true"/>
      <sz val="10"/>
      <color rgb="FFFFFFFF"/>
      <name val="Calibri"/>
      <family val="2"/>
      <charset val="1"/>
    </font>
    <font>
      <b val="true"/>
      <sz val="10"/>
      <color rgb="FF000000"/>
      <name val="Calibri"/>
      <family val="2"/>
      <charset val="1"/>
    </font>
    <font>
      <b val="true"/>
      <sz val="10"/>
      <name val="Calibri"/>
      <family val="2"/>
      <charset val="1"/>
    </font>
    <font>
      <b val="true"/>
      <sz val="12"/>
      <name val="Calibri"/>
      <family val="2"/>
      <charset val="1"/>
    </font>
    <font>
      <sz val="12"/>
      <color rgb="FF000000"/>
      <name val="Calibri"/>
      <family val="2"/>
      <charset val="1"/>
    </font>
    <font>
      <b val="true"/>
      <sz val="11"/>
      <color rgb="FF000000"/>
      <name val="Calibri"/>
      <family val="2"/>
      <charset val="1"/>
    </font>
    <font>
      <b val="true"/>
      <u val="single"/>
      <sz val="10"/>
      <name val="Calibri"/>
      <family val="2"/>
      <charset val="1"/>
    </font>
    <font>
      <sz val="10"/>
      <color rgb="FFFF0000"/>
      <name val="Calibri"/>
      <family val="2"/>
      <charset val="1"/>
    </font>
    <font>
      <sz val="11"/>
      <color rgb="FFFFFFFF"/>
      <name val="Calibri"/>
      <family val="2"/>
      <charset val="1"/>
    </font>
    <font>
      <b val="true"/>
      <sz val="11"/>
      <color rgb="FFFFFFFF"/>
      <name val="Calibri"/>
      <family val="2"/>
      <charset val="1"/>
    </font>
    <font>
      <b val="true"/>
      <u val="single"/>
      <sz val="10"/>
      <color rgb="FF000000"/>
      <name val="Calibri"/>
      <family val="2"/>
      <charset val="1"/>
    </font>
    <font>
      <b val="true"/>
      <sz val="11"/>
      <color rgb="FFFF0000"/>
      <name val="Calibri"/>
      <family val="2"/>
      <charset val="1"/>
    </font>
    <font>
      <sz val="11"/>
      <color rgb="FF0000FF"/>
      <name val="Calibri"/>
      <family val="2"/>
      <charset val="1"/>
    </font>
    <font>
      <sz val="9"/>
      <color rgb="FF000000"/>
      <name val="Tahoma"/>
      <family val="2"/>
      <charset val="1"/>
    </font>
    <font>
      <b val="true"/>
      <sz val="14"/>
      <name val="Calibri"/>
      <family val="2"/>
      <charset val="1"/>
    </font>
    <font>
      <b val="true"/>
      <u val="single"/>
      <sz val="11"/>
      <name val="Calibri"/>
      <family val="2"/>
      <charset val="1"/>
    </font>
    <font>
      <b val="true"/>
      <sz val="8"/>
      <color rgb="FFFFFFFF"/>
      <name val="Calibri"/>
      <family val="2"/>
      <charset val="1"/>
    </font>
    <font>
      <b val="true"/>
      <i val="true"/>
      <sz val="11"/>
      <color rgb="FF000000"/>
      <name val="Calibri"/>
      <family val="2"/>
      <charset val="1"/>
    </font>
    <font>
      <b val="true"/>
      <sz val="8"/>
      <color rgb="FF000000"/>
      <name val="Tahoma"/>
      <family val="2"/>
      <charset val="1"/>
    </font>
    <font>
      <b val="true"/>
      <u val="single"/>
      <sz val="8"/>
      <color rgb="FF000000"/>
      <name val="Tahoma"/>
      <family val="2"/>
      <charset val="1"/>
    </font>
    <font>
      <sz val="8"/>
      <color rgb="FF000000"/>
      <name val="Tahoma"/>
      <family val="2"/>
      <charset val="1"/>
    </font>
    <font>
      <b val="true"/>
      <sz val="12"/>
      <color rgb="FF000000"/>
      <name val="Calibri"/>
      <family val="2"/>
      <charset val="1"/>
    </font>
    <font>
      <sz val="8"/>
      <color rgb="FF000000"/>
      <name val="Calibri"/>
      <family val="2"/>
      <charset val="1"/>
    </font>
    <font>
      <b val="true"/>
      <sz val="10"/>
      <color rgb="FFFF0000"/>
      <name val="Calibri"/>
      <family val="2"/>
      <charset val="1"/>
    </font>
    <font>
      <b val="true"/>
      <sz val="8"/>
      <color rgb="FF000000"/>
      <name val="Calibri"/>
      <family val="2"/>
      <charset val="1"/>
    </font>
    <font>
      <sz val="8"/>
      <color rgb="FFFF0000"/>
      <name val="Calibri"/>
      <family val="2"/>
      <charset val="1"/>
    </font>
  </fonts>
  <fills count="17">
    <fill>
      <patternFill patternType="none"/>
    </fill>
    <fill>
      <patternFill patternType="gray125"/>
    </fill>
    <fill>
      <patternFill patternType="solid">
        <fgColor rgb="FFFFFFFF"/>
        <bgColor rgb="FFCCFFFF"/>
      </patternFill>
    </fill>
    <fill>
      <patternFill patternType="solid">
        <fgColor rgb="FF00CD4F"/>
        <bgColor rgb="FF00B050"/>
      </patternFill>
    </fill>
    <fill>
      <patternFill patternType="solid">
        <fgColor rgb="FFD9D9D9"/>
        <bgColor rgb="FFB9CDE5"/>
      </patternFill>
    </fill>
    <fill>
      <patternFill patternType="solid">
        <fgColor rgb="FFBFBFBF"/>
        <bgColor rgb="FFB9CDE5"/>
      </patternFill>
    </fill>
    <fill>
      <patternFill patternType="solid">
        <fgColor rgb="FFFFFF99"/>
        <bgColor rgb="FFFCD5B5"/>
      </patternFill>
    </fill>
    <fill>
      <patternFill patternType="solid">
        <fgColor rgb="FF00B050"/>
        <bgColor rgb="FF00CD4F"/>
      </patternFill>
    </fill>
    <fill>
      <patternFill patternType="solid">
        <fgColor rgb="FFC3D69B"/>
        <bgColor rgb="FFBFBFBF"/>
      </patternFill>
    </fill>
    <fill>
      <patternFill patternType="solid">
        <fgColor rgb="FFA6A6A6"/>
        <bgColor rgb="FFBFBFBF"/>
      </patternFill>
    </fill>
    <fill>
      <patternFill patternType="solid">
        <fgColor rgb="FFFFFF00"/>
        <bgColor rgb="FFFFFF00"/>
      </patternFill>
    </fill>
    <fill>
      <patternFill patternType="solid">
        <fgColor rgb="FFFF0000"/>
        <bgColor rgb="FF9C0006"/>
      </patternFill>
    </fill>
    <fill>
      <patternFill patternType="solid">
        <fgColor rgb="FF92D050"/>
        <bgColor rgb="FFC3D69B"/>
      </patternFill>
    </fill>
    <fill>
      <patternFill patternType="solid">
        <fgColor rgb="FFB9CDE5"/>
        <bgColor rgb="FFBFBFBF"/>
      </patternFill>
    </fill>
    <fill>
      <patternFill patternType="solid">
        <fgColor rgb="FFFCD5B5"/>
        <bgColor rgb="FFFFC7CE"/>
      </patternFill>
    </fill>
    <fill>
      <patternFill patternType="solid">
        <fgColor rgb="FFD99694"/>
        <bgColor rgb="FFE6B9B8"/>
      </patternFill>
    </fill>
    <fill>
      <patternFill patternType="solid">
        <fgColor rgb="FFE6B9B8"/>
        <bgColor rgb="FFFFC0C0"/>
      </patternFill>
    </fill>
  </fills>
  <borders count="22">
    <border diagonalUp="false" diagonalDown="false">
      <left/>
      <right/>
      <top/>
      <bottom/>
      <diagonal/>
    </border>
    <border diagonalUp="false" diagonalDown="false">
      <left style="thin"/>
      <right/>
      <top style="thin"/>
      <bottom style="thin"/>
      <diagonal/>
    </border>
    <border diagonalUp="false" diagonalDown="false">
      <left/>
      <right/>
      <top style="thin"/>
      <bottom/>
      <diagonal/>
    </border>
    <border diagonalUp="false" diagonalDown="false">
      <left/>
      <right style="thin"/>
      <top style="thin"/>
      <bottom style="thin"/>
      <diagonal/>
    </border>
    <border diagonalUp="false" diagonalDown="false">
      <left/>
      <right/>
      <top/>
      <bottom style="thin"/>
      <diagonal/>
    </border>
    <border diagonalUp="false" diagonalDown="false">
      <left style="thin"/>
      <right style="thin"/>
      <top style="thin"/>
      <bottom style="thin"/>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right style="thin"/>
      <top/>
      <bottom/>
      <diagonal/>
    </border>
    <border diagonalUp="false" diagonalDown="false">
      <left/>
      <right style="thin"/>
      <top/>
      <bottom style="thin"/>
      <diagonal/>
    </border>
    <border diagonalUp="false" diagonalDown="false">
      <left style="thin"/>
      <right style="thin"/>
      <top/>
      <bottom/>
      <diagonal/>
    </border>
    <border diagonalUp="false" diagonalDown="false">
      <left style="thin"/>
      <right/>
      <top/>
      <bottom style="thin"/>
      <diagonal/>
    </border>
    <border diagonalUp="false" diagonalDown="false">
      <left/>
      <right style="thin"/>
      <top style="thin"/>
      <bottom/>
      <diagonal/>
    </border>
    <border diagonalUp="false" diagonalDown="false">
      <left/>
      <right/>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right style="medium"/>
      <top style="thin"/>
      <bottom style="thin"/>
      <diagonal/>
    </border>
    <border diagonalUp="false" diagonalDown="false">
      <left style="thin"/>
      <right style="medium"/>
      <top style="thin"/>
      <bottom style="thin"/>
      <diagonal/>
    </border>
    <border diagonalUp="false" diagonalDown="false">
      <left style="thin"/>
      <right/>
      <top style="thin"/>
      <bottom/>
      <diagonal/>
    </border>
  </borders>
  <cellStyleXfs count="42">
    <xf numFmtId="164" fontId="0" fillId="0" borderId="0" applyFont="true" applyBorder="true" applyAlignment="true" applyProtection="true">
      <alignment horizontal="general" vertical="bottom" textRotation="0" wrapText="false" indent="0" shrinkToFit="false"/>
      <protection locked="fals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false" applyBorder="false" applyAlignment="false" applyProtection="true">
      <protection locked="false" hidden="false"/>
    </xf>
    <xf numFmtId="164" fontId="26" fillId="0" borderId="0" applyFont="true" applyBorder="false" applyAlignment="false" applyProtection="true">
      <protection locked="fals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false" applyBorder="false" applyAlignment="false" applyProtection="true">
      <protection locked="fals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false" applyBorder="false" applyAlignment="false" applyProtection="true">
      <protection locked="fals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false" applyBorder="false" applyAlignment="false" applyProtection="true">
      <protection locked="fals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570">
    <xf numFmtId="164" fontId="0" fillId="0" borderId="0" xfId="0" applyFont="false" applyBorder="false" applyAlignment="false" applyProtection="false">
      <alignment horizontal="general" vertical="bottom" textRotation="0" wrapText="false" indent="0" shrinkToFit="false"/>
      <protection locked="false" hidden="false"/>
    </xf>
    <xf numFmtId="164" fontId="4" fillId="0" borderId="0" xfId="0" applyFont="true" applyBorder="true" applyAlignment="true" applyProtection="false">
      <alignment horizontal="general" vertical="bottom" textRotation="0" wrapText="false" indent="0" shrinkToFit="false"/>
      <protection locked="false" hidden="false"/>
    </xf>
    <xf numFmtId="164" fontId="4" fillId="0" borderId="0" xfId="0" applyFont="true" applyBorder="true" applyAlignment="true" applyProtection="false">
      <alignment horizontal="general" vertical="bottom" textRotation="0" wrapText="true" indent="0" shrinkToFit="false"/>
      <protection locked="false" hidden="false"/>
    </xf>
    <xf numFmtId="164" fontId="4" fillId="0" borderId="1" xfId="0" applyFont="true" applyBorder="true" applyAlignment="true" applyProtection="false">
      <alignment horizontal="center" vertical="bottom" textRotation="0" wrapText="false" indent="0" shrinkToFit="false"/>
      <protection locked="false" hidden="false"/>
    </xf>
    <xf numFmtId="164" fontId="6" fillId="2" borderId="2" xfId="40" applyFont="false" applyBorder="true" applyAlignment="false" applyProtection="false">
      <alignment horizontal="general" vertical="bottom" textRotation="0" wrapText="false" indent="0" shrinkToFit="false"/>
      <protection locked="true" hidden="false"/>
    </xf>
    <xf numFmtId="164" fontId="4" fillId="2" borderId="3" xfId="0" applyFont="true" applyBorder="true" applyAlignment="true" applyProtection="false">
      <alignment horizontal="center" vertical="bottom" textRotation="0" wrapText="false" indent="0" shrinkToFit="false"/>
      <protection locked="false" hidden="false"/>
    </xf>
    <xf numFmtId="164" fontId="7" fillId="2" borderId="0" xfId="40" applyFont="true" applyBorder="false" applyAlignment="false" applyProtection="false">
      <alignment horizontal="general" vertical="bottom" textRotation="0" wrapText="false" indent="0" shrinkToFit="false"/>
      <protection locked="true" hidden="false"/>
    </xf>
    <xf numFmtId="164" fontId="8" fillId="0" borderId="0" xfId="40" applyFont="true" applyBorder="false" applyAlignment="false" applyProtection="false">
      <alignment horizontal="general" vertical="bottom" textRotation="0" wrapText="false" indent="0" shrinkToFit="false"/>
      <protection locked="true" hidden="false"/>
    </xf>
    <xf numFmtId="164" fontId="10" fillId="0" borderId="0" xfId="40" applyFont="true" applyBorder="false" applyAlignment="false" applyProtection="false">
      <alignment horizontal="general" vertical="bottom" textRotation="0" wrapText="false" indent="0" shrinkToFit="false"/>
      <protection locked="true" hidden="false"/>
    </xf>
    <xf numFmtId="164" fontId="11" fillId="2" borderId="0" xfId="4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true" applyAlignment="true" applyProtection="false">
      <alignment horizontal="general" vertical="bottom" textRotation="0" wrapText="false" indent="0" shrinkToFit="false"/>
      <protection locked="false" hidden="false"/>
    </xf>
    <xf numFmtId="164" fontId="13" fillId="2" borderId="0" xfId="40" applyFont="true" applyBorder="false" applyAlignment="true" applyProtection="false">
      <alignment horizontal="left" vertical="bottom" textRotation="0" wrapText="true" indent="0" shrinkToFit="false"/>
      <protection locked="true" hidden="false"/>
    </xf>
    <xf numFmtId="164" fontId="14" fillId="0" borderId="0" xfId="0" applyFont="true" applyBorder="true" applyAlignment="true" applyProtection="false">
      <alignment horizontal="general" vertical="bottom" textRotation="0" wrapText="false" indent="0" shrinkToFit="false"/>
      <protection locked="false" hidden="false"/>
    </xf>
    <xf numFmtId="164" fontId="6" fillId="2" borderId="0" xfId="40" applyFont="true" applyBorder="false" applyAlignment="true" applyProtection="false">
      <alignment horizontal="left" vertical="bottom" textRotation="0" wrapText="true" indent="0" shrinkToFit="false"/>
      <protection locked="true" hidden="false"/>
    </xf>
    <xf numFmtId="164" fontId="8" fillId="2" borderId="0" xfId="40" applyFont="true" applyBorder="false" applyAlignment="true" applyProtection="false">
      <alignment horizontal="left" vertical="bottom" textRotation="0" wrapText="true" indent="0" shrinkToFit="false"/>
      <protection locked="true" hidden="false"/>
    </xf>
    <xf numFmtId="164" fontId="15" fillId="3" borderId="0" xfId="40" applyFont="true" applyBorder="false" applyAlignment="true" applyProtection="false">
      <alignment horizontal="general" vertical="top" textRotation="0" wrapText="true" indent="0" shrinkToFit="false"/>
      <protection locked="true" hidden="false"/>
    </xf>
    <xf numFmtId="164" fontId="6" fillId="2" borderId="0" xfId="40" applyFont="true" applyBorder="false" applyAlignment="true" applyProtection="false">
      <alignment horizontal="general" vertical="top" textRotation="0" wrapText="true" indent="0" shrinkToFit="false"/>
      <protection locked="true" hidden="false"/>
    </xf>
    <xf numFmtId="164" fontId="20" fillId="4" borderId="0" xfId="40" applyFont="true" applyBorder="false" applyAlignment="true" applyProtection="false">
      <alignment horizontal="general" vertical="top" textRotation="0" wrapText="true" indent="0" shrinkToFit="false"/>
      <protection locked="true" hidden="false"/>
    </xf>
    <xf numFmtId="164" fontId="6" fillId="2" borderId="4" xfId="40" applyFont="fals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5" fontId="4" fillId="0" borderId="0" xfId="0" applyFont="true" applyBorder="true" applyAlignment="true" applyProtection="false">
      <alignment horizontal="center" vertical="bottom" textRotation="0" wrapText="false" indent="0" shrinkToFit="false"/>
      <protection locked="false" hidden="false"/>
    </xf>
    <xf numFmtId="164" fontId="21" fillId="5" borderId="5" xfId="33" applyFont="true" applyBorder="true" applyAlignment="true" applyProtection="false">
      <alignment horizontal="left" vertical="center" textRotation="0" wrapText="false" indent="0" shrinkToFit="false"/>
      <protection locked="true" hidden="false"/>
    </xf>
    <xf numFmtId="164" fontId="22" fillId="5" borderId="5" xfId="0" applyFont="true" applyBorder="true" applyAlignment="true" applyProtection="true">
      <alignment horizontal="center" vertical="center" textRotation="0" wrapText="true" indent="0" shrinkToFit="false"/>
      <protection locked="true" hidden="false"/>
    </xf>
    <xf numFmtId="164" fontId="22" fillId="5" borderId="5" xfId="33" applyFont="true" applyBorder="true" applyAlignment="true" applyProtection="false">
      <alignment horizontal="center" vertical="center" textRotation="0" wrapText="true" indent="0" shrinkToFit="false"/>
      <protection locked="true" hidden="false"/>
    </xf>
    <xf numFmtId="164" fontId="22" fillId="5" borderId="5" xfId="0" applyFont="true" applyBorder="true" applyAlignment="true" applyProtection="false">
      <alignment horizontal="center" vertical="center" textRotation="0" wrapText="false" indent="0" shrinkToFit="false"/>
      <protection locked="false" hidden="false"/>
    </xf>
    <xf numFmtId="164" fontId="24" fillId="5" borderId="5" xfId="20" applyFont="true" applyBorder="true" applyAlignment="true" applyProtection="true">
      <alignment horizontal="center" vertical="center" textRotation="0" wrapText="true" indent="0" shrinkToFit="false"/>
      <protection locked="true" hidden="false"/>
    </xf>
    <xf numFmtId="164" fontId="23" fillId="5" borderId="5" xfId="0" applyFont="true" applyBorder="true" applyAlignment="true" applyProtection="true">
      <alignment horizontal="center" vertical="center" textRotation="0" wrapText="true" indent="0" shrinkToFit="false"/>
      <protection locked="true" hidden="false"/>
    </xf>
    <xf numFmtId="164" fontId="27" fillId="5" borderId="5" xfId="20" applyFont="true" applyBorder="true" applyAlignment="true" applyProtection="true">
      <alignment horizontal="center" vertical="center" textRotation="0" wrapText="true" indent="0" shrinkToFit="false"/>
      <protection locked="true" hidden="false"/>
    </xf>
    <xf numFmtId="164" fontId="24" fillId="5" borderId="5" xfId="33" applyFont="true" applyBorder="true" applyAlignment="true" applyProtection="false">
      <alignment horizontal="center" vertical="center" textRotation="0" wrapText="true" indent="0" shrinkToFit="false"/>
      <protection locked="true" hidden="false"/>
    </xf>
    <xf numFmtId="164" fontId="28" fillId="5" borderId="5" xfId="0" applyFont="true" applyBorder="true" applyAlignment="true" applyProtection="true">
      <alignment horizontal="center" vertical="center" textRotation="0" wrapText="true" indent="0" shrinkToFit="false"/>
      <protection locked="true" hidden="false"/>
    </xf>
    <xf numFmtId="164" fontId="21" fillId="4" borderId="5" xfId="33" applyFont="true" applyBorder="true" applyAlignment="true" applyProtection="false">
      <alignment horizontal="right" vertical="center" textRotation="0" wrapText="true" indent="0" shrinkToFit="false"/>
      <protection locked="true" hidden="false"/>
    </xf>
    <xf numFmtId="164" fontId="29" fillId="6" borderId="5" xfId="33" applyFont="true" applyBorder="true" applyAlignment="true" applyProtection="false">
      <alignment horizontal="left" vertical="center" textRotation="0" wrapText="false" indent="0" shrinkToFit="false"/>
      <protection locked="true" hidden="false"/>
    </xf>
    <xf numFmtId="164" fontId="30" fillId="7" borderId="5" xfId="0" applyFont="true" applyBorder="true" applyAlignment="true" applyProtection="true">
      <alignment horizontal="center" vertical="center" textRotation="0" wrapText="true" indent="0" shrinkToFit="false"/>
      <protection locked="true" hidden="false"/>
    </xf>
    <xf numFmtId="164" fontId="31" fillId="4" borderId="5" xfId="0" applyFont="true" applyBorder="true" applyAlignment="true" applyProtection="true">
      <alignment horizontal="center" vertical="top" textRotation="0" wrapText="true" indent="0" shrinkToFit="false"/>
      <protection locked="true" hidden="false"/>
    </xf>
    <xf numFmtId="164" fontId="31" fillId="4" borderId="5" xfId="0" applyFont="true" applyBorder="true" applyAlignment="true" applyProtection="true">
      <alignment horizontal="center" vertical="center" textRotation="0" wrapText="true" indent="0" shrinkToFit="false"/>
      <protection locked="true" hidden="false"/>
    </xf>
    <xf numFmtId="164" fontId="32" fillId="4" borderId="5" xfId="0" applyFont="true" applyBorder="true" applyAlignment="true" applyProtection="true">
      <alignment horizontal="center" vertical="top" textRotation="0" wrapText="true" indent="0" shrinkToFit="false"/>
      <protection locked="true" hidden="false"/>
    </xf>
    <xf numFmtId="164" fontId="31" fillId="0" borderId="0" xfId="0" applyFont="true" applyBorder="true" applyAlignment="true" applyProtection="true">
      <alignment horizontal="center" vertical="center" textRotation="0" wrapText="false" indent="0" shrinkToFit="false"/>
      <protection locked="true" hidden="false"/>
    </xf>
    <xf numFmtId="164" fontId="30" fillId="7" borderId="6" xfId="0" applyFont="true" applyBorder="true" applyAlignment="true" applyProtection="true">
      <alignment horizontal="center" vertical="bottom" textRotation="0" wrapText="false" indent="0" shrinkToFit="false"/>
      <protection locked="true" hidden="false"/>
    </xf>
    <xf numFmtId="166" fontId="30" fillId="7" borderId="6" xfId="0" applyFont="true" applyBorder="true" applyAlignment="true" applyProtection="true">
      <alignment horizontal="center" vertical="bottom" textRotation="0" wrapText="false" indent="0" shrinkToFit="false"/>
      <protection locked="true" hidden="true"/>
    </xf>
    <xf numFmtId="165" fontId="14" fillId="0" borderId="6" xfId="0" applyFont="true" applyBorder="true" applyAlignment="true" applyProtection="false">
      <alignment horizontal="left" vertical="bottom" textRotation="0" wrapText="false" indent="0" shrinkToFit="false"/>
      <protection locked="false" hidden="false"/>
    </xf>
    <xf numFmtId="164" fontId="14" fillId="0" borderId="6" xfId="0" applyFont="true" applyBorder="true" applyAlignment="true" applyProtection="false">
      <alignment horizontal="general" vertical="bottom" textRotation="0" wrapText="false" indent="0" shrinkToFit="false"/>
      <protection locked="false" hidden="false"/>
    </xf>
    <xf numFmtId="164" fontId="14" fillId="0" borderId="6" xfId="0" applyFont="true" applyBorder="true" applyAlignment="true" applyProtection="false">
      <alignment horizontal="center" vertical="bottom" textRotation="0" wrapText="false" indent="0" shrinkToFit="false"/>
      <protection locked="false" hidden="false"/>
    </xf>
    <xf numFmtId="167" fontId="14" fillId="0" borderId="6" xfId="0" applyFont="true" applyBorder="true" applyAlignment="true" applyProtection="false">
      <alignment horizontal="center" vertical="bottom" textRotation="0" wrapText="false" indent="0" shrinkToFit="false"/>
      <protection locked="false" hidden="false"/>
    </xf>
    <xf numFmtId="164" fontId="14" fillId="0" borderId="5" xfId="0" applyFont="true" applyBorder="true" applyAlignment="true" applyProtection="false">
      <alignment horizontal="center" vertical="bottom" textRotation="0" wrapText="false" indent="0" shrinkToFit="false"/>
      <protection locked="false" hidden="false"/>
    </xf>
    <xf numFmtId="164" fontId="30" fillId="7" borderId="5" xfId="0" applyFont="true" applyBorder="true" applyAlignment="true" applyProtection="true">
      <alignment horizontal="center" vertical="bottom" textRotation="0" wrapText="false" indent="0" shrinkToFit="false"/>
      <protection locked="true" hidden="false"/>
    </xf>
    <xf numFmtId="166" fontId="30" fillId="7" borderId="5" xfId="0" applyFont="true" applyBorder="true" applyAlignment="true" applyProtection="true">
      <alignment horizontal="center" vertical="bottom" textRotation="0" wrapText="false" indent="0" shrinkToFit="false"/>
      <protection locked="true" hidden="true"/>
    </xf>
    <xf numFmtId="164" fontId="30" fillId="7" borderId="7" xfId="0" applyFont="true" applyBorder="true" applyAlignment="true" applyProtection="true">
      <alignment horizontal="center" vertical="bottom" textRotation="0" wrapText="false" indent="0" shrinkToFit="false"/>
      <protection locked="true" hidden="false"/>
    </xf>
    <xf numFmtId="166" fontId="30" fillId="7" borderId="7" xfId="0" applyFont="true" applyBorder="true" applyAlignment="true" applyProtection="true">
      <alignment horizontal="center" vertical="bottom" textRotation="0" wrapText="false" indent="0" shrinkToFit="false"/>
      <protection locked="true" hidden="tru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false">
      <alignment horizontal="general" vertical="bottom" textRotation="0" wrapText="false" indent="0" shrinkToFit="false"/>
      <protection locked="false" hidden="false"/>
    </xf>
    <xf numFmtId="167" fontId="4" fillId="0" borderId="0" xfId="0" applyFont="true" applyBorder="true" applyAlignment="true" applyProtection="false">
      <alignment horizontal="center" vertical="bottom" textRotation="0" wrapText="false" indent="0" shrinkToFit="false"/>
      <protection locked="false" hidden="false"/>
    </xf>
    <xf numFmtId="164" fontId="33" fillId="5" borderId="8" xfId="33" applyFont="true" applyBorder="true" applyAlignment="true" applyProtection="false">
      <alignment horizontal="left" vertical="center" textRotation="0" wrapText="true" indent="0" shrinkToFit="false"/>
      <protection locked="true" hidden="false"/>
    </xf>
    <xf numFmtId="164" fontId="24" fillId="5" borderId="5" xfId="0" applyFont="true" applyBorder="true" applyAlignment="true" applyProtection="true">
      <alignment horizontal="center" vertical="center" textRotation="0" wrapText="false" indent="0" shrinkToFit="false"/>
      <protection locked="true" hidden="false"/>
    </xf>
    <xf numFmtId="164" fontId="25" fillId="5" borderId="5" xfId="0" applyFont="true" applyBorder="true" applyAlignment="true" applyProtection="true">
      <alignment horizontal="center" vertical="center" textRotation="0" wrapText="true" indent="0" shrinkToFit="false"/>
      <protection locked="true" hidden="false"/>
    </xf>
    <xf numFmtId="164" fontId="25" fillId="5" borderId="5" xfId="0" applyFont="true" applyBorder="true" applyAlignment="true" applyProtection="true">
      <alignment horizontal="center" vertical="center" textRotation="0" wrapText="false" indent="0" shrinkToFit="false"/>
      <protection locked="true" hidden="false"/>
    </xf>
    <xf numFmtId="164" fontId="25" fillId="0" borderId="0" xfId="0" applyFont="true" applyBorder="true" applyAlignment="true" applyProtection="true">
      <alignment horizontal="center" vertical="center" textRotation="0" wrapText="false" indent="0" shrinkToFit="false"/>
      <protection locked="true" hidden="false"/>
    </xf>
    <xf numFmtId="164" fontId="34" fillId="4" borderId="5" xfId="0" applyFont="true" applyBorder="true" applyAlignment="true" applyProtection="true">
      <alignment horizontal="center" vertical="center" textRotation="0" wrapText="false" indent="0" shrinkToFit="false"/>
      <protection locked="true" hidden="false"/>
    </xf>
    <xf numFmtId="164" fontId="29" fillId="6" borderId="5" xfId="33" applyFont="true" applyBorder="true" applyAlignment="true" applyProtection="true">
      <alignment horizontal="left" vertical="center" textRotation="0" wrapText="false" indent="0" shrinkToFit="false"/>
      <protection locked="false" hidden="false"/>
    </xf>
    <xf numFmtId="164" fontId="35" fillId="0" borderId="0" xfId="0" applyFont="true" applyBorder="true" applyAlignment="true" applyProtection="true">
      <alignment horizontal="center" vertical="center" textRotation="0" wrapText="false" indent="0" shrinkToFit="false"/>
      <protection locked="true" hidden="false"/>
    </xf>
    <xf numFmtId="167" fontId="32" fillId="4" borderId="5" xfId="0" applyFont="true" applyBorder="true" applyAlignment="true" applyProtection="true">
      <alignment horizontal="center" vertical="top" textRotation="0" wrapText="true" indent="0" shrinkToFit="false"/>
      <protection locked="true" hidden="false"/>
    </xf>
    <xf numFmtId="167" fontId="31" fillId="4" borderId="5" xfId="0" applyFont="true" applyBorder="true" applyAlignment="true" applyProtection="true">
      <alignment horizontal="center" vertical="top" textRotation="0" wrapText="true" indent="0" shrinkToFit="false"/>
      <protection locked="true" hidden="false"/>
    </xf>
    <xf numFmtId="167" fontId="32" fillId="0" borderId="0" xfId="0" applyFont="true" applyBorder="true" applyAlignment="true" applyProtection="true">
      <alignment horizontal="center" vertical="top" textRotation="0" wrapText="true" indent="0" shrinkToFit="false"/>
      <protection locked="true" hidden="false"/>
    </xf>
    <xf numFmtId="164" fontId="31" fillId="0" borderId="0" xfId="0" applyFont="true" applyBorder="true" applyAlignment="true" applyProtection="true">
      <alignment horizontal="center" vertical="top" textRotation="0" wrapText="false" indent="0" shrinkToFit="false"/>
      <protection locked="true" hidden="false"/>
    </xf>
    <xf numFmtId="166" fontId="14" fillId="4" borderId="6" xfId="0" applyFont="true" applyBorder="true" applyAlignment="true" applyProtection="true">
      <alignment horizontal="general" vertical="bottom" textRotation="0" wrapText="false" indent="0" shrinkToFit="false"/>
      <protection locked="true" hidden="true"/>
    </xf>
    <xf numFmtId="164" fontId="14" fillId="0" borderId="9" xfId="0" applyFont="true" applyBorder="true" applyAlignment="true" applyProtection="false">
      <alignment horizontal="general" vertical="bottom" textRotation="0" wrapText="false" indent="0" shrinkToFit="false"/>
      <protection locked="false" hidden="false"/>
    </xf>
    <xf numFmtId="168" fontId="14" fillId="0" borderId="6" xfId="0" applyFont="true" applyBorder="true" applyAlignment="true" applyProtection="false">
      <alignment horizontal="center" vertical="bottom" textRotation="0" wrapText="false" indent="0" shrinkToFit="false"/>
      <protection locked="false" hidden="false"/>
    </xf>
    <xf numFmtId="164" fontId="14" fillId="0" borderId="5" xfId="0" applyFont="true" applyBorder="true" applyAlignment="true" applyProtection="false">
      <alignment horizontal="general" vertical="bottom" textRotation="0" wrapText="false" indent="0" shrinkToFit="false"/>
      <protection locked="false" hidden="false"/>
    </xf>
    <xf numFmtId="164" fontId="4" fillId="0" borderId="5" xfId="0" applyFont="true" applyBorder="true" applyAlignment="true" applyProtection="false">
      <alignment horizontal="general" vertical="bottom" textRotation="0" wrapText="false" indent="0" shrinkToFit="false"/>
      <protection locked="false" hidden="false"/>
    </xf>
    <xf numFmtId="166" fontId="37" fillId="0" borderId="0" xfId="0" applyFont="true" applyBorder="true" applyAlignment="true" applyProtection="true">
      <alignment horizontal="center" vertical="bottom" textRotation="0" wrapText="false" indent="0" shrinkToFit="false"/>
      <protection locked="true" hidden="true"/>
    </xf>
    <xf numFmtId="166" fontId="38" fillId="2" borderId="0" xfId="0" applyFont="true" applyBorder="true" applyAlignment="true" applyProtection="true">
      <alignment horizontal="general" vertical="bottom" textRotation="0" wrapText="false" indent="0" shrinkToFit="false"/>
      <protection locked="true" hidden="true"/>
    </xf>
    <xf numFmtId="168" fontId="14" fillId="0" borderId="5" xfId="0" applyFont="true" applyBorder="true" applyAlignment="true" applyProtection="false">
      <alignment horizontal="center" vertical="bottom" textRotation="0" wrapText="false" indent="0" shrinkToFit="false"/>
      <protection locked="false" hidden="false"/>
    </xf>
    <xf numFmtId="167" fontId="14" fillId="0" borderId="5" xfId="0" applyFont="true" applyBorder="true" applyAlignment="true" applyProtection="false">
      <alignment horizontal="center" vertical="bottom" textRotation="0" wrapText="false" indent="0" shrinkToFit="false"/>
      <protection locked="false" hidden="false"/>
    </xf>
    <xf numFmtId="164" fontId="39" fillId="7" borderId="5" xfId="0" applyFont="true" applyBorder="true" applyAlignment="true" applyProtection="true">
      <alignment horizontal="center" vertical="bottom" textRotation="0" wrapText="false" indent="0" shrinkToFit="false"/>
      <protection locked="true" hidden="false"/>
    </xf>
    <xf numFmtId="168" fontId="4" fillId="0" borderId="5" xfId="0" applyFont="true" applyBorder="true" applyAlignment="true" applyProtection="false">
      <alignment horizontal="center" vertical="bottom" textRotation="0" wrapText="false" indent="0" shrinkToFit="false"/>
      <protection locked="false" hidden="false"/>
    </xf>
    <xf numFmtId="167" fontId="4" fillId="0" borderId="5" xfId="0" applyFont="true" applyBorder="true" applyAlignment="true" applyProtection="false">
      <alignment horizontal="center" vertical="bottom" textRotation="0" wrapText="false" indent="0" shrinkToFit="false"/>
      <protection locked="false" hidden="false"/>
    </xf>
    <xf numFmtId="164" fontId="33" fillId="0" borderId="0" xfId="33" applyFont="true" applyBorder="false" applyAlignment="true" applyProtection="false">
      <alignment horizontal="left" vertical="center" textRotation="0" wrapText="true" indent="0" shrinkToFit="false"/>
      <protection locked="true" hidden="false"/>
    </xf>
    <xf numFmtId="164" fontId="31" fillId="5" borderId="9" xfId="0" applyFont="true" applyBorder="true" applyAlignment="true" applyProtection="true">
      <alignment horizontal="center" vertical="center" textRotation="0" wrapText="true" indent="0" shrinkToFit="false"/>
      <protection locked="true" hidden="false"/>
    </xf>
    <xf numFmtId="164" fontId="35" fillId="2" borderId="4" xfId="0" applyFont="true" applyBorder="true" applyAlignment="true" applyProtection="true">
      <alignment horizontal="general" vertical="center" textRotation="0" wrapText="false" indent="0" shrinkToFit="false"/>
      <protection locked="true" hidden="false"/>
    </xf>
    <xf numFmtId="164" fontId="35" fillId="2" borderId="4" xfId="0" applyFont="true" applyBorder="tru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4" fontId="41" fillId="2" borderId="4" xfId="0" applyFont="true" applyBorder="true" applyAlignment="true" applyProtection="true">
      <alignment horizontal="general" vertical="center" textRotation="0" wrapText="false" indent="0" shrinkToFit="false"/>
      <protection locked="true" hidden="false"/>
    </xf>
    <xf numFmtId="167" fontId="29" fillId="0" borderId="0" xfId="28" applyFont="true" applyBorder="false" applyAlignment="true" applyProtection="true">
      <alignment horizontal="left" vertical="center" textRotation="0" wrapText="false" indent="0" shrinkToFit="false"/>
      <protection locked="false" hidden="false"/>
    </xf>
    <xf numFmtId="164" fontId="14" fillId="2" borderId="0" xfId="0" applyFont="true" applyBorder="true" applyAlignment="true" applyProtection="false">
      <alignment horizontal="general" vertical="bottom" textRotation="0" wrapText="false" indent="0" shrinkToFit="false"/>
      <protection locked="fals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31" fillId="2" borderId="0" xfId="0" applyFont="true" applyBorder="true" applyAlignment="true" applyProtection="true">
      <alignment horizontal="center" vertical="bottom" textRotation="0" wrapText="true" indent="0" shrinkToFit="false"/>
      <protection locked="true" hidden="false"/>
    </xf>
    <xf numFmtId="164" fontId="31" fillId="4" borderId="5" xfId="0" applyFont="true" applyBorder="true" applyAlignment="true" applyProtection="true">
      <alignment horizontal="center" vertical="center" textRotation="0" wrapText="false" indent="0" shrinkToFit="false"/>
      <protection locked="true" hidden="false"/>
    </xf>
    <xf numFmtId="164" fontId="42" fillId="0" borderId="0" xfId="20" applyFont="true" applyBorder="true" applyAlignment="true" applyProtection="true">
      <alignment horizontal="left" vertical="center" textRotation="0" wrapText="false" indent="0" shrinkToFit="false"/>
      <protection locked="false" hidden="false"/>
    </xf>
    <xf numFmtId="164" fontId="14" fillId="4" borderId="5" xfId="0" applyFont="true" applyBorder="true" applyAlignment="true" applyProtection="true">
      <alignment horizontal="center" vertical="center" textRotation="0" wrapText="true" indent="0" shrinkToFit="false"/>
      <protection locked="true" hidden="false"/>
    </xf>
    <xf numFmtId="164" fontId="31" fillId="4" borderId="5" xfId="0" applyFont="true" applyBorder="true" applyAlignment="true" applyProtection="true">
      <alignment horizontal="left" vertical="top" textRotation="0" wrapText="true" indent="0" shrinkToFit="false"/>
      <protection locked="true" hidden="false"/>
    </xf>
    <xf numFmtId="164" fontId="31" fillId="2" borderId="0" xfId="0" applyFont="true" applyBorder="true" applyAlignment="true" applyProtection="false">
      <alignment horizontal="general" vertical="center" textRotation="0" wrapText="false" indent="0" shrinkToFit="false"/>
      <protection locked="false" hidden="false"/>
    </xf>
    <xf numFmtId="164" fontId="31" fillId="2" borderId="0" xfId="0" applyFont="true" applyBorder="true" applyAlignment="true" applyProtection="true">
      <alignment horizontal="general" vertical="center" textRotation="0" wrapText="false" indent="0" shrinkToFit="false"/>
      <protection locked="true" hidden="false"/>
    </xf>
    <xf numFmtId="164" fontId="31" fillId="4" borderId="5" xfId="0" applyFont="true" applyBorder="true" applyAlignment="true" applyProtection="true">
      <alignment horizontal="general" vertical="center" textRotation="0" wrapText="true" indent="0" shrinkToFit="false"/>
      <protection locked="true" hidden="false"/>
    </xf>
    <xf numFmtId="164" fontId="14" fillId="0" borderId="0" xfId="0" applyFont="true" applyBorder="true" applyAlignment="true" applyProtection="false">
      <alignment horizontal="general" vertical="center" textRotation="0" wrapText="false" indent="0" shrinkToFit="false"/>
      <protection locked="false" hidden="false"/>
    </xf>
    <xf numFmtId="165" fontId="14" fillId="4" borderId="5" xfId="0" applyFont="true" applyBorder="true" applyAlignment="true" applyProtection="true">
      <alignment horizontal="general" vertical="bottom" textRotation="0" wrapText="false" indent="0" shrinkToFit="false"/>
      <protection locked="true" hidden="false"/>
    </xf>
    <xf numFmtId="169" fontId="14" fillId="2" borderId="5" xfId="0" applyFont="true" applyBorder="true" applyAlignment="true" applyProtection="false">
      <alignment horizontal="center" vertical="bottom" textRotation="0" wrapText="false" indent="0" shrinkToFit="false"/>
      <protection locked="false" hidden="false"/>
    </xf>
    <xf numFmtId="165" fontId="14" fillId="0" borderId="6" xfId="0" applyFont="true" applyBorder="true" applyAlignment="true" applyProtection="false">
      <alignment horizontal="general" vertical="bottom" textRotation="0" wrapText="false" indent="0" shrinkToFit="false"/>
      <protection locked="false" hidden="false"/>
    </xf>
    <xf numFmtId="165" fontId="14" fillId="0" borderId="5" xfId="0" applyFont="true" applyBorder="true" applyAlignment="true" applyProtection="false">
      <alignment horizontal="general" vertical="bottom" textRotation="0" wrapText="false" indent="0" shrinkToFit="false"/>
      <protection locked="false" hidden="false"/>
    </xf>
    <xf numFmtId="164" fontId="31" fillId="0" borderId="0" xfId="0" applyFont="true" applyBorder="true" applyAlignment="true" applyProtection="true">
      <alignment horizontal="left" vertical="center" textRotation="0" wrapText="false" indent="0" shrinkToFit="false"/>
      <protection locked="true" hidden="false"/>
    </xf>
    <xf numFmtId="164" fontId="14" fillId="0" borderId="0" xfId="0" applyFont="true" applyBorder="true" applyAlignment="true" applyProtection="false">
      <alignment horizontal="left" vertical="bottom" textRotation="0" wrapText="false" indent="0" shrinkToFit="false"/>
      <protection locked="false" hidden="false"/>
    </xf>
    <xf numFmtId="164" fontId="14" fillId="0" borderId="0" xfId="0" applyFont="true" applyBorder="true" applyAlignment="true" applyProtection="false">
      <alignment horizontal="center" vertical="bottom" textRotation="0" wrapText="false" indent="0" shrinkToFit="false"/>
      <protection locked="false" hidden="false"/>
    </xf>
    <xf numFmtId="164" fontId="14" fillId="0" borderId="0" xfId="0" applyFont="true" applyBorder="true" applyAlignment="true" applyProtection="false">
      <alignment horizontal="right" vertical="bottom" textRotation="0" wrapText="false" indent="0" shrinkToFit="false"/>
      <protection locked="false" hidden="false"/>
    </xf>
    <xf numFmtId="164" fontId="4" fillId="0" borderId="0" xfId="0" applyFont="true" applyBorder="true" applyAlignment="true" applyProtection="true">
      <alignment horizontal="left"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false" hidden="false"/>
    </xf>
    <xf numFmtId="170" fontId="4" fillId="0" borderId="0" xfId="0" applyFont="true" applyBorder="true" applyAlignment="true" applyProtection="false">
      <alignment horizontal="center" vertical="bottom" textRotation="0" wrapText="false" indent="0" shrinkToFit="false"/>
      <protection locked="false" hidden="false"/>
    </xf>
    <xf numFmtId="168" fontId="4" fillId="0" borderId="0" xfId="0" applyFont="true" applyBorder="true" applyAlignment="true" applyProtection="true">
      <alignment horizontal="center" vertical="bottom" textRotation="0" wrapText="false" indent="0" shrinkToFit="false"/>
      <protection locked="true" hidden="false"/>
    </xf>
    <xf numFmtId="168" fontId="4" fillId="0" borderId="0" xfId="0" applyFont="true" applyBorder="true" applyAlignment="true" applyProtection="false">
      <alignment horizontal="center" vertical="bottom" textRotation="0" wrapText="false" indent="0" shrinkToFit="false"/>
      <protection locked="false" hidden="false"/>
    </xf>
    <xf numFmtId="164" fontId="31" fillId="4" borderId="5" xfId="0" applyFont="true" applyBorder="true" applyAlignment="true" applyProtection="true">
      <alignment horizontal="center" vertical="bottom" textRotation="0" wrapText="true" indent="0" shrinkToFit="false"/>
      <protection locked="true" hidden="false"/>
    </xf>
    <xf numFmtId="164" fontId="31" fillId="8" borderId="5" xfId="0" applyFont="true" applyBorder="true" applyAlignment="true" applyProtection="true">
      <alignment horizontal="center" vertical="center" textRotation="0" wrapText="true" indent="0" shrinkToFit="false"/>
      <protection locked="true" hidden="false"/>
    </xf>
    <xf numFmtId="168" fontId="31" fillId="8" borderId="5" xfId="0" applyFont="true" applyBorder="true" applyAlignment="true" applyProtection="true">
      <alignment horizontal="center" vertical="center" textRotation="0" wrapText="true" indent="0" shrinkToFit="false"/>
      <protection locked="true" hidden="false"/>
    </xf>
    <xf numFmtId="168" fontId="31" fillId="4" borderId="5" xfId="0" applyFont="true" applyBorder="true" applyAlignment="true" applyProtection="true">
      <alignment horizontal="center" vertical="center" textRotation="0" wrapText="true" indent="0" shrinkToFit="false"/>
      <protection locked="true" hidden="false"/>
    </xf>
    <xf numFmtId="164" fontId="31" fillId="4" borderId="5" xfId="0" applyFont="true" applyBorder="true" applyAlignment="true" applyProtection="true">
      <alignment horizontal="left" vertical="center" textRotation="0" wrapText="true" indent="0" shrinkToFit="false"/>
      <protection locked="true" hidden="false"/>
    </xf>
    <xf numFmtId="166" fontId="14" fillId="4" borderId="6" xfId="0" applyFont="true" applyBorder="true" applyAlignment="true" applyProtection="true">
      <alignment horizontal="left" vertical="bottom" textRotation="0" wrapText="false" indent="0" shrinkToFit="false"/>
      <protection locked="true" hidden="true"/>
    </xf>
    <xf numFmtId="164" fontId="14" fillId="0" borderId="5" xfId="0" applyFont="true" applyBorder="true" applyAlignment="true" applyProtection="true">
      <alignment horizontal="center" vertical="bottom" textRotation="0" wrapText="false" indent="0" shrinkToFit="false"/>
      <protection locked="true" hidden="false"/>
    </xf>
    <xf numFmtId="168" fontId="14" fillId="0" borderId="5" xfId="0" applyFont="true" applyBorder="true" applyAlignment="true" applyProtection="true">
      <alignment horizontal="center" vertical="bottom" textRotation="0" wrapText="false" indent="0" shrinkToFit="false"/>
      <protection locked="true" hidden="false"/>
    </xf>
    <xf numFmtId="171" fontId="14" fillId="0" borderId="6" xfId="0" applyFont="true" applyBorder="true" applyAlignment="true" applyProtection="false">
      <alignment horizontal="center" vertical="bottom" textRotation="0" wrapText="false" indent="0" shrinkToFit="false"/>
      <protection locked="false" hidden="false"/>
    </xf>
    <xf numFmtId="168" fontId="14" fillId="8" borderId="6" xfId="0" applyFont="true" applyBorder="true" applyAlignment="true" applyProtection="true">
      <alignment horizontal="center" vertical="bottom" textRotation="0" wrapText="false" indent="0" shrinkToFit="false"/>
      <protection locked="true" hidden="false"/>
    </xf>
    <xf numFmtId="172" fontId="14" fillId="0" borderId="6" xfId="19" applyFont="true" applyBorder="true" applyAlignment="true" applyProtection="true">
      <alignment horizontal="center" vertical="bottom" textRotation="0" wrapText="false" indent="0" shrinkToFit="false"/>
      <protection locked="false" hidden="false"/>
    </xf>
    <xf numFmtId="172" fontId="14" fillId="0" borderId="6" xfId="0" applyFont="true" applyBorder="true" applyAlignment="true" applyProtection="false">
      <alignment horizontal="center" vertical="bottom" textRotation="0" wrapText="false" indent="0" shrinkToFit="false"/>
      <protection locked="false" hidden="false"/>
    </xf>
    <xf numFmtId="173" fontId="14" fillId="0" borderId="6" xfId="0" applyFont="true" applyBorder="true" applyAlignment="true" applyProtection="false">
      <alignment horizontal="center" vertical="bottom" textRotation="0" wrapText="false" indent="0" shrinkToFit="false"/>
      <protection locked="false" hidden="false"/>
    </xf>
    <xf numFmtId="173" fontId="14" fillId="0" borderId="5" xfId="0" applyFont="true" applyBorder="true" applyAlignment="true" applyProtection="false">
      <alignment horizontal="center" vertical="bottom" textRotation="0" wrapText="false" indent="0" shrinkToFit="false"/>
      <protection locked="false" hidden="false"/>
    </xf>
    <xf numFmtId="165" fontId="4" fillId="9" borderId="0" xfId="28" applyFont="false" applyBorder="false" applyAlignment="true" applyProtection="true">
      <alignment horizontal="center" vertical="bottom" textRotation="0" wrapText="false" indent="0" shrinkToFit="false"/>
      <protection locked="false" hidden="false"/>
    </xf>
    <xf numFmtId="164" fontId="4" fillId="9" borderId="0" xfId="28" applyFont="false" applyBorder="false" applyAlignment="false" applyProtection="false">
      <alignment horizontal="general" vertical="bottom" textRotation="0" wrapText="false" indent="0" shrinkToFit="false"/>
      <protection locked="true" hidden="false"/>
    </xf>
    <xf numFmtId="164" fontId="4" fillId="9" borderId="0" xfId="28" applyFont="false" applyBorder="false" applyAlignment="true" applyProtection="false">
      <alignment horizontal="center" vertical="bottom" textRotation="0" wrapText="false" indent="0" shrinkToFit="false"/>
      <protection locked="true" hidden="false"/>
    </xf>
    <xf numFmtId="164" fontId="4" fillId="9" borderId="0" xfId="28" applyFont="false" applyBorder="false" applyAlignment="false" applyProtection="true">
      <alignment horizontal="general" vertical="bottom" textRotation="0" wrapText="false" indent="0" shrinkToFit="false"/>
      <protection locked="false" hidden="false"/>
    </xf>
    <xf numFmtId="164" fontId="44" fillId="5" borderId="8" xfId="33" applyFont="true" applyBorder="true" applyAlignment="true" applyProtection="false">
      <alignment horizontal="left" vertical="center" textRotation="0" wrapText="true" indent="0" shrinkToFit="false"/>
      <protection locked="true" hidden="false"/>
    </xf>
    <xf numFmtId="167" fontId="21" fillId="4" borderId="5" xfId="28" applyFont="true" applyBorder="true" applyAlignment="true" applyProtection="false">
      <alignment horizontal="center" vertical="center" textRotation="0" wrapText="true" indent="0" shrinkToFit="false"/>
      <protection locked="true" hidden="false"/>
    </xf>
    <xf numFmtId="164" fontId="21" fillId="4" borderId="5" xfId="0" applyFont="true" applyBorder="true" applyAlignment="true" applyProtection="true">
      <alignment horizontal="center" vertical="center" textRotation="0" wrapText="true" indent="0" shrinkToFit="false"/>
      <protection locked="true" hidden="false"/>
    </xf>
    <xf numFmtId="164" fontId="21" fillId="4" borderId="7" xfId="0" applyFont="true" applyBorder="true" applyAlignment="true" applyProtection="true">
      <alignment horizontal="center" vertical="center" textRotation="0" wrapText="true" indent="0" shrinkToFit="false"/>
      <protection locked="true" hidden="false"/>
    </xf>
    <xf numFmtId="167" fontId="21" fillId="4" borderId="5" xfId="0" applyFont="true" applyBorder="true" applyAlignment="true" applyProtection="true">
      <alignment horizontal="center" vertical="top" textRotation="0" wrapText="true" indent="0" shrinkToFit="false"/>
      <protection locked="true" hidden="false"/>
    </xf>
    <xf numFmtId="167" fontId="21" fillId="4" borderId="7" xfId="0" applyFont="true" applyBorder="true" applyAlignment="true" applyProtection="true">
      <alignment horizontal="center" vertical="top" textRotation="0" wrapText="true" indent="0" shrinkToFit="false"/>
      <protection locked="true" hidden="false"/>
    </xf>
    <xf numFmtId="167" fontId="21" fillId="4" borderId="7" xfId="0" applyFont="true" applyBorder="true" applyAlignment="true" applyProtection="true">
      <alignment horizontal="center" vertical="center" textRotation="0" wrapText="true" indent="0" shrinkToFit="false"/>
      <protection locked="true" hidden="false"/>
    </xf>
    <xf numFmtId="164" fontId="21" fillId="4" borderId="5" xfId="28" applyFont="true" applyBorder="true" applyAlignment="true" applyProtection="false">
      <alignment horizontal="center" vertical="center" textRotation="0" wrapText="true" indent="0" shrinkToFit="false"/>
      <protection locked="true" hidden="false"/>
    </xf>
    <xf numFmtId="164" fontId="35" fillId="2" borderId="7" xfId="28" applyFont="true" applyBorder="true" applyAlignment="true" applyProtection="true">
      <alignment horizontal="general" vertical="center" textRotation="0" wrapText="false" indent="0" shrinkToFit="false"/>
      <protection locked="false" hidden="false"/>
    </xf>
    <xf numFmtId="164" fontId="35" fillId="4" borderId="3" xfId="28" applyFont="true" applyBorder="true" applyAlignment="true" applyProtection="false">
      <alignment horizontal="center" vertical="top" textRotation="0" wrapText="true" indent="0" shrinkToFit="false"/>
      <protection locked="true" hidden="false"/>
    </xf>
    <xf numFmtId="167" fontId="21" fillId="4" borderId="5" xfId="28" applyFont="true" applyBorder="true" applyAlignment="true" applyProtection="false">
      <alignment horizontal="center" vertical="top" textRotation="0" wrapText="true" indent="0" shrinkToFit="false"/>
      <protection locked="true" hidden="false"/>
    </xf>
    <xf numFmtId="164" fontId="21" fillId="2" borderId="7" xfId="28" applyFont="true" applyBorder="true" applyAlignment="true" applyProtection="true">
      <alignment horizontal="general" vertical="center" textRotation="0" wrapText="false" indent="0" shrinkToFit="false"/>
      <protection locked="false" hidden="false"/>
    </xf>
    <xf numFmtId="164" fontId="21" fillId="4" borderId="6" xfId="28" applyFont="true" applyBorder="true" applyAlignment="true" applyProtection="false">
      <alignment horizontal="center" vertical="top" textRotation="0" wrapText="true" indent="0" shrinkToFit="false"/>
      <protection locked="true" hidden="false"/>
    </xf>
    <xf numFmtId="167" fontId="21" fillId="4" borderId="3" xfId="28" applyFont="true" applyBorder="true" applyAlignment="true" applyProtection="false">
      <alignment horizontal="center" vertical="top" textRotation="0" wrapText="true" indent="0" shrinkToFit="false"/>
      <protection locked="true" hidden="false"/>
    </xf>
    <xf numFmtId="164" fontId="21" fillId="4" borderId="5" xfId="40" applyFont="true" applyBorder="true" applyAlignment="true" applyProtection="false">
      <alignment horizontal="center" vertical="center" textRotation="0" wrapText="true" indent="0" shrinkToFit="false"/>
      <protection locked="true" hidden="false"/>
    </xf>
    <xf numFmtId="164" fontId="21" fillId="2" borderId="7" xfId="40" applyFont="true" applyBorder="true" applyAlignment="true" applyProtection="true">
      <alignment horizontal="general" vertical="center" textRotation="0" wrapText="false" indent="0" shrinkToFit="false"/>
      <protection locked="false" hidden="false"/>
    </xf>
    <xf numFmtId="164" fontId="35" fillId="9" borderId="0" xfId="28" applyFont="true" applyBorder="false" applyAlignment="true" applyProtection="true">
      <alignment horizontal="center" vertical="center" textRotation="0" wrapText="false" indent="0" shrinkToFit="false"/>
      <protection locked="false" hidden="false"/>
    </xf>
    <xf numFmtId="164" fontId="21" fillId="4" borderId="6" xfId="0" applyFont="true" applyBorder="true" applyAlignment="true" applyProtection="true">
      <alignment horizontal="center" vertical="top" textRotation="0" wrapText="true" indent="0" shrinkToFit="false"/>
      <protection locked="true" hidden="false"/>
    </xf>
    <xf numFmtId="167" fontId="21" fillId="4" borderId="6" xfId="0" applyFont="true" applyBorder="true" applyAlignment="true" applyProtection="true">
      <alignment horizontal="center" vertical="top" textRotation="0" wrapText="true" indent="0" shrinkToFit="false"/>
      <protection locked="true" hidden="false"/>
    </xf>
    <xf numFmtId="164" fontId="35" fillId="2" borderId="10" xfId="28" applyFont="true" applyBorder="true" applyAlignment="true" applyProtection="true">
      <alignment horizontal="general" vertical="center" textRotation="0" wrapText="false" indent="0" shrinkToFit="false"/>
      <protection locked="false" hidden="false"/>
    </xf>
    <xf numFmtId="164" fontId="21" fillId="2" borderId="10" xfId="28" applyFont="true" applyBorder="true" applyAlignment="true" applyProtection="true">
      <alignment horizontal="general" vertical="center" textRotation="0" wrapText="false" indent="0" shrinkToFit="false"/>
      <protection locked="false" hidden="false"/>
    </xf>
    <xf numFmtId="164" fontId="21" fillId="2" borderId="10" xfId="40" applyFont="true" applyBorder="true" applyAlignment="true" applyProtection="true">
      <alignment horizontal="general" vertical="center" textRotation="0" wrapText="false" indent="0" shrinkToFit="false"/>
      <protection locked="false" hidden="false"/>
    </xf>
    <xf numFmtId="164" fontId="32" fillId="5" borderId="5" xfId="28" applyFont="true" applyBorder="true" applyAlignment="true" applyProtection="false">
      <alignment horizontal="right" vertical="center" textRotation="0" wrapText="false" indent="0" shrinkToFit="false"/>
      <protection locked="true" hidden="false"/>
    </xf>
    <xf numFmtId="164" fontId="32" fillId="5" borderId="5" xfId="28" applyFont="true" applyBorder="true" applyAlignment="true" applyProtection="false">
      <alignment horizontal="center" vertical="center" textRotation="0" wrapText="false" indent="0" shrinkToFit="false"/>
      <protection locked="true" hidden="false"/>
    </xf>
    <xf numFmtId="164" fontId="31" fillId="5" borderId="5" xfId="0" applyFont="true" applyBorder="true" applyAlignment="true" applyProtection="true">
      <alignment horizontal="center" vertical="center" textRotation="0" wrapText="false" indent="0" shrinkToFit="false"/>
      <protection locked="true" hidden="false"/>
    </xf>
    <xf numFmtId="167" fontId="32" fillId="5" borderId="5" xfId="28" applyFont="true" applyBorder="true" applyAlignment="true" applyProtection="false">
      <alignment horizontal="center" vertical="center" textRotation="0" wrapText="false" indent="0" shrinkToFit="false"/>
      <protection locked="true" hidden="false"/>
    </xf>
    <xf numFmtId="164" fontId="31" fillId="5" borderId="5" xfId="0" applyFont="true" applyBorder="true" applyAlignment="true" applyProtection="true">
      <alignment horizontal="left" vertical="center" textRotation="0" wrapText="false" indent="0" shrinkToFit="false"/>
      <protection locked="true" hidden="false"/>
    </xf>
    <xf numFmtId="164" fontId="32" fillId="5" borderId="5" xfId="33" applyFont="true" applyBorder="true" applyAlignment="true" applyProtection="false">
      <alignment horizontal="left" vertical="center" textRotation="0" wrapText="true" indent="0" shrinkToFit="false"/>
      <protection locked="true" hidden="false"/>
    </xf>
    <xf numFmtId="164" fontId="32" fillId="5" borderId="5" xfId="33" applyFont="true" applyBorder="true" applyAlignment="true" applyProtection="false">
      <alignment horizontal="left" vertical="center" textRotation="0" wrapText="false" indent="0" shrinkToFit="false"/>
      <protection locked="true" hidden="false"/>
    </xf>
    <xf numFmtId="165" fontId="32" fillId="5" borderId="5" xfId="28" applyFont="true" applyBorder="true" applyAlignment="true" applyProtection="false">
      <alignment horizontal="center" vertical="center" textRotation="0" wrapText="false" indent="0" shrinkToFit="false"/>
      <protection locked="true" hidden="false"/>
    </xf>
    <xf numFmtId="164" fontId="32" fillId="5" borderId="5" xfId="28" applyFont="true" applyBorder="true" applyAlignment="true" applyProtection="false">
      <alignment horizontal="center" vertical="center" textRotation="0" wrapText="true" indent="0" shrinkToFit="false"/>
      <protection locked="true" hidden="false"/>
    </xf>
    <xf numFmtId="164" fontId="21" fillId="9" borderId="0" xfId="28" applyFont="true" applyBorder="false" applyAlignment="true" applyProtection="true">
      <alignment horizontal="center" vertical="center" textRotation="0" wrapText="false" indent="0" shrinkToFit="false"/>
      <protection locked="false" hidden="false"/>
    </xf>
    <xf numFmtId="174" fontId="21" fillId="4" borderId="0" xfId="27" applyFont="true" applyBorder="true" applyAlignment="true" applyProtection="false">
      <alignment horizontal="center" vertical="center" textRotation="0" wrapText="true" indent="0" shrinkToFit="false"/>
      <protection locked="false" hidden="false"/>
    </xf>
    <xf numFmtId="164" fontId="31" fillId="4" borderId="0" xfId="0" applyFont="true" applyBorder="true" applyAlignment="true" applyProtection="false">
      <alignment horizontal="left" vertical="center" textRotation="0" wrapText="true" indent="0" shrinkToFit="false"/>
      <protection locked="false" hidden="false"/>
    </xf>
    <xf numFmtId="174" fontId="21" fillId="4" borderId="3" xfId="27" applyFont="true" applyBorder="true" applyAlignment="true" applyProtection="true">
      <alignment horizontal="center" vertical="center" textRotation="0" wrapText="true" indent="0" shrinkToFit="false"/>
      <protection locked="true" hidden="false"/>
    </xf>
    <xf numFmtId="174" fontId="21" fillId="4" borderId="1" xfId="27" applyFont="true" applyBorder="true" applyAlignment="true" applyProtection="true">
      <alignment horizontal="center" vertical="center" textRotation="0" wrapText="true" indent="0" shrinkToFit="false"/>
      <protection locked="true" hidden="false"/>
    </xf>
    <xf numFmtId="167" fontId="21" fillId="4" borderId="5" xfId="27" applyFont="true" applyBorder="true" applyAlignment="true" applyProtection="true">
      <alignment horizontal="center" vertical="center" textRotation="0" wrapText="true" indent="0" shrinkToFit="false"/>
      <protection locked="true" hidden="false"/>
    </xf>
    <xf numFmtId="167" fontId="21" fillId="4" borderId="1" xfId="27" applyFont="true" applyBorder="true" applyAlignment="true" applyProtection="true">
      <alignment horizontal="center" vertical="center" textRotation="0" wrapText="true" indent="0" shrinkToFit="false"/>
      <protection locked="true" hidden="false"/>
    </xf>
    <xf numFmtId="167" fontId="21" fillId="4" borderId="5" xfId="27" applyFont="true" applyBorder="true" applyAlignment="true" applyProtection="false">
      <alignment horizontal="center" vertical="bottom" textRotation="0" wrapText="true" indent="0" shrinkToFit="false"/>
      <protection locked="false" hidden="false"/>
    </xf>
    <xf numFmtId="164" fontId="21" fillId="4" borderId="3" xfId="28" applyFont="true" applyBorder="true" applyAlignment="true" applyProtection="false">
      <alignment horizontal="center" vertical="center" textRotation="0" wrapText="true" indent="0" shrinkToFit="false"/>
      <protection locked="true" hidden="false"/>
    </xf>
    <xf numFmtId="164" fontId="21" fillId="4" borderId="5" xfId="28" applyFont="true" applyBorder="true" applyAlignment="true" applyProtection="true">
      <alignment horizontal="center" vertical="bottom" textRotation="0" wrapText="true" indent="0" shrinkToFit="false"/>
      <protection locked="false" hidden="false"/>
    </xf>
    <xf numFmtId="164" fontId="21" fillId="4" borderId="5" xfId="28" applyFont="true" applyBorder="true" applyAlignment="true" applyProtection="true">
      <alignment horizontal="center" vertical="top" textRotation="0" wrapText="true" indent="0" shrinkToFit="false"/>
      <protection locked="false" hidden="false"/>
    </xf>
    <xf numFmtId="174" fontId="21" fillId="4" borderId="1" xfId="27" applyFont="true" applyBorder="true" applyAlignment="true" applyProtection="false">
      <alignment horizontal="center" vertical="top" textRotation="0" wrapText="true" indent="0" shrinkToFit="false"/>
      <protection locked="false" hidden="false"/>
    </xf>
    <xf numFmtId="174" fontId="21" fillId="4" borderId="5" xfId="27" applyFont="true" applyBorder="true" applyAlignment="true" applyProtection="true">
      <alignment horizontal="center" vertical="center" textRotation="0" wrapText="true" indent="0" shrinkToFit="false"/>
      <protection locked="true" hidden="false"/>
    </xf>
    <xf numFmtId="174" fontId="39" fillId="7" borderId="5" xfId="27" applyFont="true" applyBorder="true" applyAlignment="true" applyProtection="true">
      <alignment horizontal="center" vertical="center" textRotation="0" wrapText="true" indent="0" shrinkToFit="false"/>
      <protection locked="true" hidden="false"/>
    </xf>
    <xf numFmtId="174" fontId="39" fillId="7" borderId="5" xfId="27" applyFont="true" applyBorder="true" applyAlignment="true" applyProtection="false">
      <alignment horizontal="center" vertical="center" textRotation="0" wrapText="true" indent="0" shrinkToFit="false"/>
      <protection locked="false" hidden="false"/>
    </xf>
    <xf numFmtId="164" fontId="35" fillId="4" borderId="5" xfId="0" applyFont="true" applyBorder="true" applyAlignment="true" applyProtection="true">
      <alignment horizontal="left" vertical="center" textRotation="0" wrapText="true" indent="0" shrinkToFit="false"/>
      <protection locked="true" hidden="false"/>
    </xf>
    <xf numFmtId="164" fontId="35" fillId="9" borderId="0" xfId="28" applyFont="true" applyBorder="false" applyAlignment="false" applyProtection="true">
      <alignment horizontal="general" vertical="bottom" textRotation="0" wrapText="false" indent="0" shrinkToFit="false"/>
      <protection locked="false" hidden="false"/>
    </xf>
    <xf numFmtId="164" fontId="46" fillId="7" borderId="6" xfId="28" applyFont="true" applyBorder="true" applyAlignment="true" applyProtection="false">
      <alignment horizontal="center" vertical="bottom" textRotation="0" wrapText="false" indent="0" shrinkToFit="false"/>
      <protection locked="true" hidden="false"/>
    </xf>
    <xf numFmtId="166" fontId="46" fillId="7" borderId="6" xfId="28" applyFont="true" applyBorder="true" applyAlignment="true" applyProtection="true">
      <alignment horizontal="center" vertical="bottom" textRotation="0" wrapText="false" indent="0" shrinkToFit="false"/>
      <protection locked="true" hidden="true"/>
    </xf>
    <xf numFmtId="164" fontId="4" fillId="4" borderId="6" xfId="28" applyFont="false" applyBorder="true" applyAlignment="true" applyProtection="true">
      <alignment horizontal="left" vertical="center" textRotation="0" wrapText="false" indent="0" shrinkToFit="false"/>
      <protection locked="true" hidden="true"/>
    </xf>
    <xf numFmtId="165" fontId="4" fillId="4" borderId="5" xfId="28" applyFont="false" applyBorder="true" applyAlignment="true" applyProtection="true">
      <alignment horizontal="left" vertical="center" textRotation="0" wrapText="false" indent="0" shrinkToFit="false"/>
      <protection locked="true" hidden="true"/>
    </xf>
    <xf numFmtId="165" fontId="4" fillId="4" borderId="6" xfId="28" applyFont="false" applyBorder="true" applyAlignment="true" applyProtection="true">
      <alignment horizontal="center" vertical="center" textRotation="0" wrapText="false" indent="0" shrinkToFit="false"/>
      <protection locked="true" hidden="true"/>
    </xf>
    <xf numFmtId="164" fontId="4" fillId="0" borderId="6" xfId="28" applyFont="true" applyBorder="true" applyAlignment="true" applyProtection="true">
      <alignment horizontal="left" vertical="center" textRotation="0" wrapText="false" indent="0" shrinkToFit="false"/>
      <protection locked="false" hidden="false"/>
    </xf>
    <xf numFmtId="164" fontId="4" fillId="0" borderId="6" xfId="28" applyFont="false" applyBorder="true" applyAlignment="true" applyProtection="true">
      <alignment horizontal="left" vertical="center" textRotation="0" wrapText="false" indent="0" shrinkToFit="false"/>
      <protection locked="false" hidden="false"/>
    </xf>
    <xf numFmtId="164" fontId="4" fillId="4" borderId="7" xfId="28" applyFont="true" applyBorder="true" applyAlignment="true" applyProtection="true">
      <alignment horizontal="center" vertical="center" textRotation="0" wrapText="false" indent="0" shrinkToFit="false"/>
      <protection locked="false" hidden="false"/>
    </xf>
    <xf numFmtId="164" fontId="4" fillId="0" borderId="5" xfId="28" applyFont="false" applyBorder="true" applyAlignment="false" applyProtection="true">
      <alignment horizontal="general" vertical="bottom" textRotation="0" wrapText="false" indent="0" shrinkToFit="false"/>
      <protection locked="false" hidden="false"/>
    </xf>
    <xf numFmtId="164" fontId="4" fillId="0" borderId="5" xfId="28" applyFont="true" applyBorder="true" applyAlignment="false" applyProtection="true">
      <alignment horizontal="general" vertical="bottom" textRotation="0" wrapText="false" indent="0" shrinkToFit="false"/>
      <protection locked="false" hidden="false"/>
    </xf>
    <xf numFmtId="164" fontId="4" fillId="0" borderId="7" xfId="28" applyFont="true" applyBorder="true" applyAlignment="true" applyProtection="true">
      <alignment horizontal="general" vertical="center" textRotation="0" wrapText="false" indent="0" shrinkToFit="false"/>
      <protection locked="false" hidden="false"/>
    </xf>
    <xf numFmtId="164" fontId="46" fillId="7" borderId="5" xfId="28" applyFont="true" applyBorder="true" applyAlignment="true" applyProtection="false">
      <alignment horizontal="center" vertical="bottom" textRotation="0" wrapText="false" indent="0" shrinkToFit="false"/>
      <protection locked="true" hidden="false"/>
    </xf>
    <xf numFmtId="165" fontId="4" fillId="4" borderId="6" xfId="28" applyFont="true" applyBorder="true" applyAlignment="true" applyProtection="true">
      <alignment horizontal="center" vertical="center" textRotation="0" wrapText="false" indent="0" shrinkToFit="false"/>
      <protection locked="true" hidden="true"/>
    </xf>
    <xf numFmtId="164" fontId="4" fillId="0" borderId="5" xfId="28" applyFont="false" applyBorder="true" applyAlignment="true" applyProtection="true">
      <alignment horizontal="left" vertical="center" textRotation="0" wrapText="false" indent="0" shrinkToFit="false"/>
      <protection locked="false" hidden="false"/>
    </xf>
    <xf numFmtId="164" fontId="4" fillId="0" borderId="5" xfId="28" applyFont="true" applyBorder="true" applyAlignment="true" applyProtection="true">
      <alignment horizontal="left" vertical="center" textRotation="0" wrapText="false" indent="0" shrinkToFit="false"/>
      <protection locked="false" hidden="false"/>
    </xf>
    <xf numFmtId="164" fontId="35" fillId="2" borderId="10" xfId="28" applyFont="true" applyBorder="true" applyAlignment="true" applyProtection="true">
      <alignment horizontal="center" vertical="center" textRotation="0" wrapText="false" indent="0" shrinkToFit="false"/>
      <protection locked="false" hidden="false"/>
    </xf>
    <xf numFmtId="164" fontId="21" fillId="2" borderId="10" xfId="28" applyFont="true" applyBorder="true" applyAlignment="true" applyProtection="true">
      <alignment horizontal="center" vertical="center" textRotation="0" wrapText="false" indent="0" shrinkToFit="false"/>
      <protection locked="false" hidden="false"/>
    </xf>
    <xf numFmtId="164" fontId="21" fillId="2" borderId="10" xfId="40" applyFont="true" applyBorder="true" applyAlignment="true" applyProtection="true">
      <alignment horizontal="center" vertical="center" textRotation="0" wrapText="false" indent="0" shrinkToFit="false"/>
      <protection locked="false" hidden="false"/>
    </xf>
    <xf numFmtId="164" fontId="4" fillId="2" borderId="0" xfId="0" applyFont="true" applyBorder="true" applyAlignment="true" applyProtection="false">
      <alignment horizontal="center" vertical="bottom" textRotation="0" wrapText="false" indent="0" shrinkToFit="false"/>
      <protection locked="false" hidden="false"/>
    </xf>
    <xf numFmtId="168" fontId="4" fillId="0" borderId="0" xfId="0" applyFont="true" applyBorder="true" applyAlignment="true" applyProtection="false">
      <alignment horizontal="general" vertical="bottom" textRotation="0" wrapText="false" indent="0" shrinkToFit="false"/>
      <protection locked="false" hidden="false"/>
    </xf>
    <xf numFmtId="164" fontId="4" fillId="4" borderId="0" xfId="0" applyFont="true" applyBorder="true" applyAlignment="true" applyProtection="false">
      <alignment horizontal="general" vertical="bottom" textRotation="0" wrapText="false" indent="0" shrinkToFit="false"/>
      <protection locked="false" hidden="false"/>
    </xf>
    <xf numFmtId="164" fontId="4" fillId="2" borderId="0" xfId="0" applyFont="true" applyBorder="true" applyAlignment="true" applyProtection="true">
      <alignment horizontal="center" vertical="bottom" textRotation="0" wrapText="false" indent="0" shrinkToFit="false"/>
      <protection locked="true" hidden="false"/>
    </xf>
    <xf numFmtId="164" fontId="35" fillId="2" borderId="0" xfId="0" applyFont="true" applyBorder="true" applyAlignment="true" applyProtection="true">
      <alignment horizontal="general" vertical="bottom" textRotation="0" wrapText="false" indent="0" shrinkToFit="false"/>
      <protection locked="true" hidden="false"/>
    </xf>
    <xf numFmtId="164" fontId="47" fillId="2" borderId="0" xfId="0" applyFont="true" applyBorder="true" applyAlignment="true" applyProtection="true">
      <alignment horizontal="general" vertical="bottom" textRotation="0" wrapText="false" indent="0" shrinkToFit="false"/>
      <protection locked="true" hidden="false"/>
    </xf>
    <xf numFmtId="164" fontId="31" fillId="0" borderId="5" xfId="0" applyFont="true" applyBorder="true" applyAlignment="true" applyProtection="true">
      <alignment horizontal="center" vertical="top" textRotation="0" wrapText="false" indent="0" shrinkToFit="false"/>
      <protection locked="true" hidden="false"/>
    </xf>
    <xf numFmtId="164" fontId="31" fillId="8" borderId="5" xfId="0" applyFont="true" applyBorder="true" applyAlignment="true" applyProtection="true">
      <alignment horizontal="center" vertical="center" textRotation="0" wrapText="false" indent="0" shrinkToFit="false"/>
      <protection locked="true" hidden="false"/>
    </xf>
    <xf numFmtId="164" fontId="31" fillId="7" borderId="5" xfId="0" applyFont="true" applyBorder="true" applyAlignment="true" applyProtection="true">
      <alignment horizontal="center" vertical="center" textRotation="0" wrapText="false" indent="0" shrinkToFit="false"/>
      <protection locked="true" hidden="false"/>
    </xf>
    <xf numFmtId="164" fontId="32" fillId="8" borderId="5" xfId="0" applyFont="true" applyBorder="true" applyAlignment="true" applyProtection="true">
      <alignment horizontal="center" vertical="center" textRotation="0" wrapText="false" indent="0" shrinkToFit="false"/>
      <protection locked="true" hidden="false"/>
    </xf>
    <xf numFmtId="164" fontId="32" fillId="7" borderId="5" xfId="0" applyFont="true" applyBorder="true" applyAlignment="true" applyProtection="true">
      <alignment horizontal="center" vertical="center" textRotation="0" wrapText="false" indent="0" shrinkToFit="false"/>
      <protection locked="true" hidden="false"/>
    </xf>
    <xf numFmtId="164" fontId="35" fillId="2" borderId="0" xfId="0" applyFont="true" applyBorder="true" applyAlignment="true" applyProtection="true">
      <alignment horizontal="center" vertical="bottom" textRotation="0" wrapText="false" indent="0" shrinkToFit="false"/>
      <protection locked="true" hidden="false"/>
    </xf>
    <xf numFmtId="168" fontId="4" fillId="2" borderId="0" xfId="0" applyFont="true" applyBorder="true" applyAlignment="true" applyProtection="true">
      <alignment horizontal="general" vertical="bottom" textRotation="0" wrapText="false" indent="0" shrinkToFit="false"/>
      <protection locked="true" hidden="false"/>
    </xf>
    <xf numFmtId="164" fontId="4" fillId="4" borderId="0" xfId="0" applyFont="true" applyBorder="true" applyAlignment="true" applyProtection="true">
      <alignment horizontal="general" vertical="bottom" textRotation="0" wrapText="false" indent="0" shrinkToFit="false"/>
      <protection locked="true" hidden="false"/>
    </xf>
    <xf numFmtId="164" fontId="35" fillId="2" borderId="0" xfId="0" applyFont="true" applyBorder="true" applyAlignment="true" applyProtection="true">
      <alignment horizontal="center" vertical="center" textRotation="0" wrapText="false" indent="0" shrinkToFit="false"/>
      <protection locked="true" hidden="false"/>
    </xf>
    <xf numFmtId="164" fontId="35" fillId="2" borderId="0" xfId="0" applyFont="true" applyBorder="true" applyAlignment="true" applyProtection="true">
      <alignment horizontal="general" vertical="center" textRotation="0" wrapText="false" indent="0" shrinkToFit="false"/>
      <protection locked="true" hidden="false"/>
    </xf>
    <xf numFmtId="164" fontId="35" fillId="0" borderId="0" xfId="0" applyFont="true" applyBorder="true" applyAlignment="true" applyProtection="true">
      <alignment horizontal="general" vertical="center" textRotation="0" wrapText="false" indent="0" shrinkToFit="false"/>
      <protection locked="true" hidden="false"/>
    </xf>
    <xf numFmtId="164" fontId="35" fillId="0" borderId="1" xfId="0" applyFont="true" applyBorder="true" applyAlignment="true" applyProtection="true">
      <alignment horizontal="general" vertical="center" textRotation="0" wrapText="true" indent="0" shrinkToFit="false"/>
      <protection locked="true" hidden="false"/>
    </xf>
    <xf numFmtId="164" fontId="35" fillId="8" borderId="5" xfId="0" applyFont="true" applyBorder="true" applyAlignment="true" applyProtection="true">
      <alignment horizontal="center" vertical="center" textRotation="0" wrapText="true" indent="0" shrinkToFit="false"/>
      <protection locked="true" hidden="false"/>
    </xf>
    <xf numFmtId="164" fontId="35" fillId="2" borderId="0" xfId="0" applyFont="true" applyBorder="true" applyAlignment="true" applyProtection="true">
      <alignment horizontal="center" vertical="center" textRotation="0" wrapText="true" indent="0" shrinkToFit="false"/>
      <protection locked="true" hidden="false"/>
    </xf>
    <xf numFmtId="164" fontId="35" fillId="8" borderId="1" xfId="0" applyFont="true" applyBorder="true" applyAlignment="true" applyProtection="true">
      <alignment horizontal="general" vertical="center" textRotation="0" wrapText="true" indent="0" shrinkToFit="false"/>
      <protection locked="true" hidden="false"/>
    </xf>
    <xf numFmtId="164" fontId="35" fillId="4" borderId="5" xfId="0" applyFont="true" applyBorder="true" applyAlignment="true" applyProtection="true">
      <alignment horizontal="center" vertical="center" textRotation="0" wrapText="true" indent="0" shrinkToFit="false"/>
      <protection locked="true" hidden="false"/>
    </xf>
    <xf numFmtId="164" fontId="35" fillId="7" borderId="5" xfId="0" applyFont="true" applyBorder="true" applyAlignment="true" applyProtection="true">
      <alignment horizontal="center" vertical="center" textRotation="0" wrapText="true" indent="0" shrinkToFit="false"/>
      <protection locked="true" hidden="false"/>
    </xf>
    <xf numFmtId="164" fontId="35" fillId="8" borderId="5" xfId="0" applyFont="true" applyBorder="true" applyAlignment="true" applyProtection="true">
      <alignment horizontal="center" vertical="center" textRotation="0" wrapText="false" indent="0" shrinkToFit="false"/>
      <protection locked="true" hidden="false"/>
    </xf>
    <xf numFmtId="164" fontId="31" fillId="2" borderId="0" xfId="0" applyFont="true" applyBorder="true" applyAlignment="true" applyProtection="true">
      <alignment horizontal="center" vertical="top" textRotation="0" wrapText="false" indent="0" shrinkToFit="false"/>
      <protection locked="true" hidden="false"/>
    </xf>
    <xf numFmtId="164" fontId="31" fillId="0" borderId="5" xfId="0" applyFont="true" applyBorder="true" applyAlignment="true" applyProtection="true">
      <alignment horizontal="center" vertical="center" textRotation="0" wrapText="false" indent="0" shrinkToFit="false"/>
      <protection locked="true" hidden="false"/>
    </xf>
    <xf numFmtId="164" fontId="31" fillId="7" borderId="0" xfId="0" applyFont="true" applyBorder="true" applyAlignment="true" applyProtection="true">
      <alignment horizontal="general" vertical="top" textRotation="0" wrapText="true" indent="0" shrinkToFit="false"/>
      <protection locked="true" hidden="false"/>
    </xf>
    <xf numFmtId="164" fontId="31" fillId="10" borderId="5" xfId="0" applyFont="true" applyBorder="true" applyAlignment="true" applyProtection="true">
      <alignment horizontal="center" vertical="center" textRotation="0" wrapText="true" indent="0" shrinkToFit="false"/>
      <protection locked="true" hidden="false"/>
    </xf>
    <xf numFmtId="164" fontId="31" fillId="2" borderId="0" xfId="0" applyFont="true" applyBorder="true" applyAlignment="true" applyProtection="true">
      <alignment horizontal="center" vertical="top" textRotation="0" wrapText="true" indent="0" shrinkToFit="false"/>
      <protection locked="true" hidden="false"/>
    </xf>
    <xf numFmtId="164" fontId="30" fillId="7" borderId="1" xfId="0" applyFont="true" applyBorder="true" applyAlignment="true" applyProtection="true">
      <alignment horizontal="center" vertical="center" textRotation="0" wrapText="true" indent="0" shrinkToFit="false"/>
      <protection locked="true" hidden="false"/>
    </xf>
    <xf numFmtId="164" fontId="31" fillId="7" borderId="11" xfId="0" applyFont="true" applyBorder="true" applyAlignment="true" applyProtection="true">
      <alignment horizontal="center" vertical="center" textRotation="0" wrapText="true" indent="0" shrinkToFit="false"/>
      <protection locked="true" hidden="false"/>
    </xf>
    <xf numFmtId="164" fontId="31" fillId="7" borderId="5" xfId="0" applyFont="true" applyBorder="true" applyAlignment="true" applyProtection="true">
      <alignment horizontal="center" vertical="center" textRotation="0" wrapText="true" indent="0" shrinkToFit="false"/>
      <protection locked="true" hidden="false"/>
    </xf>
    <xf numFmtId="164" fontId="31" fillId="8" borderId="12" xfId="0" applyFont="true" applyBorder="true" applyAlignment="true" applyProtection="true">
      <alignment horizontal="center" vertical="center" textRotation="0" wrapText="true" indent="0" shrinkToFit="false"/>
      <protection locked="true" hidden="false"/>
    </xf>
    <xf numFmtId="164" fontId="31" fillId="7" borderId="0" xfId="0" applyFont="true" applyBorder="true" applyAlignment="true" applyProtection="true">
      <alignment horizontal="center" vertical="center" textRotation="0" wrapText="false" indent="0" shrinkToFit="false"/>
      <protection locked="true" hidden="false"/>
    </xf>
    <xf numFmtId="164" fontId="31" fillId="2" borderId="0" xfId="0" applyFont="true" applyBorder="true" applyAlignment="true" applyProtection="true">
      <alignment horizontal="center" vertical="center" textRotation="0" wrapText="true" indent="0" shrinkToFit="false"/>
      <protection locked="true" hidden="false"/>
    </xf>
    <xf numFmtId="164" fontId="31" fillId="0" borderId="0" xfId="0" applyFont="true" applyBorder="true" applyAlignment="true" applyProtection="true">
      <alignment horizontal="general" vertical="center" textRotation="0" wrapText="false" indent="0" shrinkToFit="false"/>
      <protection locked="true" hidden="false"/>
    </xf>
    <xf numFmtId="166" fontId="4" fillId="4" borderId="6" xfId="0" applyFont="true" applyBorder="true" applyAlignment="true" applyProtection="true">
      <alignment horizontal="general" vertical="bottom" textRotation="0" wrapText="false" indent="0" shrinkToFit="false"/>
      <protection locked="true" hidden="false"/>
    </xf>
    <xf numFmtId="165" fontId="4" fillId="4" borderId="9" xfId="0" applyFont="true" applyBorder="true" applyAlignment="true" applyProtection="true">
      <alignment horizontal="left" vertical="bottom" textRotation="0" wrapText="false" indent="0" shrinkToFit="false"/>
      <protection locked="true" hidden="false"/>
    </xf>
    <xf numFmtId="164" fontId="4" fillId="7" borderId="11" xfId="0" applyFont="true" applyBorder="true" applyAlignment="true" applyProtection="false">
      <alignment horizontal="left" vertical="bottom" textRotation="0" wrapText="false" indent="0" shrinkToFit="false"/>
      <protection locked="false" hidden="false"/>
    </xf>
    <xf numFmtId="175" fontId="4" fillId="7" borderId="5" xfId="0" applyFont="true" applyBorder="true" applyAlignment="true" applyProtection="true">
      <alignment horizontal="center" vertical="bottom" textRotation="0" wrapText="false" indent="0" shrinkToFit="false"/>
      <protection locked="true" hidden="false"/>
    </xf>
    <xf numFmtId="165" fontId="4" fillId="2" borderId="5" xfId="0" applyFont="true" applyBorder="true" applyAlignment="true" applyProtection="false">
      <alignment horizontal="left" vertical="bottom" textRotation="0" wrapText="false" indent="0" shrinkToFit="false"/>
      <protection locked="false" hidden="false"/>
    </xf>
    <xf numFmtId="164" fontId="4" fillId="0" borderId="4" xfId="0" applyFont="true" applyBorder="true" applyAlignment="true" applyProtection="false">
      <alignment horizontal="left" vertical="bottom" textRotation="0" wrapText="false" indent="0" shrinkToFit="false"/>
      <protection locked="false" hidden="false"/>
    </xf>
    <xf numFmtId="164" fontId="4" fillId="0" borderId="6" xfId="0" applyFont="true" applyBorder="true" applyAlignment="true" applyProtection="false">
      <alignment horizontal="center" vertical="bottom" textRotation="0" wrapText="false" indent="0" shrinkToFit="false"/>
      <protection locked="false" hidden="false"/>
    </xf>
    <xf numFmtId="164" fontId="4" fillId="0" borderId="11" xfId="0" applyFont="true" applyBorder="true" applyAlignment="true" applyProtection="false">
      <alignment horizontal="center" vertical="bottom" textRotation="0" wrapText="false" indent="0" shrinkToFit="false"/>
      <protection locked="false" hidden="false"/>
    </xf>
    <xf numFmtId="164" fontId="4" fillId="0" borderId="5" xfId="0" applyFont="true" applyBorder="true" applyAlignment="true" applyProtection="false">
      <alignment horizontal="center" vertical="bottom" textRotation="0" wrapText="false" indent="0" shrinkToFit="false"/>
      <protection locked="false" hidden="false"/>
    </xf>
    <xf numFmtId="164" fontId="4" fillId="0" borderId="3" xfId="0" applyFont="true" applyBorder="true" applyAlignment="true" applyProtection="false">
      <alignment horizontal="center" vertical="bottom" textRotation="0" wrapText="false" indent="0" shrinkToFit="false"/>
      <protection locked="false" hidden="false"/>
    </xf>
    <xf numFmtId="166" fontId="4" fillId="0" borderId="3" xfId="0" applyFont="true" applyBorder="true" applyAlignment="true" applyProtection="true">
      <alignment horizontal="center" vertical="bottom" textRotation="0" wrapText="false" indent="0" shrinkToFit="false"/>
      <protection locked="true" hidden="true"/>
    </xf>
    <xf numFmtId="164" fontId="4" fillId="7" borderId="5" xfId="0" applyFont="true" applyBorder="true" applyAlignment="true" applyProtection="false">
      <alignment horizontal="center" vertical="bottom" textRotation="0" wrapText="false" indent="0" shrinkToFit="false"/>
      <protection locked="false" hidden="false"/>
    </xf>
    <xf numFmtId="165" fontId="4" fillId="0" borderId="5" xfId="0" applyFont="true" applyBorder="true" applyAlignment="true" applyProtection="false">
      <alignment horizontal="center" vertical="bottom" textRotation="0" wrapText="false" indent="0" shrinkToFit="false"/>
      <protection locked="false" hidden="false"/>
    </xf>
    <xf numFmtId="164" fontId="4" fillId="2" borderId="5" xfId="0" applyFont="true" applyBorder="true" applyAlignment="true" applyProtection="false">
      <alignment horizontal="center" vertical="bottom" textRotation="0" wrapText="false" indent="0" shrinkToFit="false"/>
      <protection locked="false" hidden="false"/>
    </xf>
    <xf numFmtId="165" fontId="4" fillId="4" borderId="5" xfId="0" applyFont="true" applyBorder="true" applyAlignment="true" applyProtection="true">
      <alignment horizontal="left" vertical="bottom" textRotation="0" wrapText="false" indent="0" shrinkToFit="false"/>
      <protection locked="true" hidden="false"/>
    </xf>
    <xf numFmtId="166" fontId="4" fillId="4" borderId="6" xfId="0" applyFont="true" applyBorder="true" applyAlignment="true" applyProtection="true">
      <alignment horizontal="center" vertical="bottom" textRotation="0" wrapText="false" indent="0" shrinkToFit="false"/>
      <protection locked="true" hidden="false"/>
    </xf>
    <xf numFmtId="165" fontId="4" fillId="0" borderId="5" xfId="0" applyFont="true" applyBorder="true" applyAlignment="true" applyProtection="false">
      <alignment horizontal="center" vertical="bottom" textRotation="0" wrapText="true" indent="0" shrinkToFit="false"/>
      <protection locked="false" hidden="false"/>
    </xf>
    <xf numFmtId="168" fontId="4" fillId="0" borderId="5" xfId="0" applyFont="true" applyBorder="true" applyAlignment="true" applyProtection="false">
      <alignment horizontal="center" vertical="center" textRotation="0" wrapText="false" indent="0" shrinkToFit="false"/>
      <protection locked="false" hidden="false"/>
    </xf>
    <xf numFmtId="168" fontId="14" fillId="4" borderId="5" xfId="0" applyFont="true" applyBorder="true" applyAlignment="true" applyProtection="true">
      <alignment horizontal="center" vertical="bottom" textRotation="0" wrapText="false" indent="0" shrinkToFit="false"/>
      <protection locked="true" hidden="false"/>
    </xf>
    <xf numFmtId="168" fontId="4" fillId="4" borderId="5" xfId="0" applyFont="true" applyBorder="true" applyAlignment="true" applyProtection="true">
      <alignment horizontal="center" vertical="bottom" textRotation="0" wrapText="false" indent="0" shrinkToFit="false"/>
      <protection locked="true" hidden="false"/>
    </xf>
    <xf numFmtId="173" fontId="4" fillId="4" borderId="5" xfId="0" applyFont="true" applyBorder="true" applyAlignment="true" applyProtection="true">
      <alignment horizontal="center" vertical="bottom" textRotation="0" wrapText="false" indent="0" shrinkToFit="false"/>
      <protection locked="true" hidden="false"/>
    </xf>
    <xf numFmtId="172" fontId="4" fillId="4" borderId="5" xfId="19" applyFont="true" applyBorder="true" applyAlignment="true" applyProtection="true">
      <alignment horizontal="center" vertical="bottom" textRotation="0" wrapText="false" indent="0" shrinkToFit="false"/>
      <protection locked="true" hidden="false"/>
    </xf>
    <xf numFmtId="166" fontId="4" fillId="4" borderId="5" xfId="19" applyFont="true" applyBorder="true" applyAlignment="true" applyProtection="true">
      <alignment horizontal="center" vertical="bottom" textRotation="0" wrapText="false" indent="0" shrinkToFit="false"/>
      <protection locked="true" hidden="false"/>
    </xf>
    <xf numFmtId="172" fontId="4" fillId="4" borderId="5" xfId="0" applyFont="true" applyBorder="true" applyAlignment="true" applyProtection="true">
      <alignment horizontal="center" vertical="bottom" textRotation="0" wrapText="false" indent="0" shrinkToFit="false"/>
      <protection locked="true" hidden="false"/>
    </xf>
    <xf numFmtId="173" fontId="4" fillId="2" borderId="0" xfId="0" applyFont="true" applyBorder="true" applyAlignment="true" applyProtection="false">
      <alignment horizontal="center" vertical="bottom" textRotation="0" wrapText="false" indent="0" shrinkToFit="false"/>
      <protection locked="false" hidden="false"/>
    </xf>
    <xf numFmtId="164" fontId="4" fillId="7" borderId="1" xfId="0" applyFont="true" applyBorder="true" applyAlignment="true" applyProtection="false">
      <alignment horizontal="left" vertical="bottom" textRotation="0" wrapText="false" indent="0" shrinkToFit="false"/>
      <protection locked="false" hidden="false"/>
    </xf>
    <xf numFmtId="164" fontId="4" fillId="0" borderId="13" xfId="0" applyFont="true" applyBorder="true" applyAlignment="true" applyProtection="false">
      <alignment horizontal="left" vertical="bottom" textRotation="0" wrapText="false" indent="0" shrinkToFit="false"/>
      <protection locked="false" hidden="false"/>
    </xf>
    <xf numFmtId="164" fontId="4" fillId="0" borderId="6" xfId="0" applyFont="true" applyBorder="true" applyAlignment="true" applyProtection="false">
      <alignment horizontal="left" vertical="bottom" textRotation="0" wrapText="false" indent="0" shrinkToFit="false"/>
      <protection locked="false" hidden="false"/>
    </xf>
    <xf numFmtId="164" fontId="4" fillId="0" borderId="0" xfId="30" applyFont="false" applyBorder="false" applyAlignment="false" applyProtection="false">
      <alignment horizontal="general" vertical="bottom" textRotation="0" wrapText="false" indent="0" shrinkToFit="false"/>
      <protection locked="true" hidden="false"/>
    </xf>
    <xf numFmtId="164" fontId="4" fillId="0" borderId="0" xfId="30" applyFont="true" applyBorder="false" applyAlignment="false" applyProtection="true">
      <alignment horizontal="general" vertical="bottom" textRotation="0" wrapText="false" indent="0" shrinkToFit="false"/>
      <protection locked="false" hidden="false"/>
    </xf>
    <xf numFmtId="164" fontId="35" fillId="0" borderId="0" xfId="30" applyFont="true" applyBorder="false" applyAlignment="false" applyProtection="true">
      <alignment horizontal="general" vertical="bottom" textRotation="0" wrapText="false" indent="0" shrinkToFit="false"/>
      <protection locked="false" hidden="false"/>
    </xf>
    <xf numFmtId="164" fontId="20" fillId="0" borderId="0" xfId="0" applyFont="true" applyBorder="true" applyAlignment="true" applyProtection="false">
      <alignment horizontal="general" vertical="bottom" textRotation="0" wrapText="false" indent="0" shrinkToFit="false"/>
      <protection locked="false" hidden="false"/>
    </xf>
    <xf numFmtId="164" fontId="4" fillId="0" borderId="5" xfId="0" applyFont="true" applyBorder="true" applyAlignment="true" applyProtection="true">
      <alignment horizontal="general" vertical="bottom" textRotation="0" wrapText="false" indent="0" shrinkToFit="false"/>
      <protection locked="true" hidden="false"/>
    </xf>
    <xf numFmtId="167" fontId="4" fillId="0" borderId="5" xfId="0" applyFont="true" applyBorder="true" applyAlignment="true" applyProtection="false">
      <alignment horizontal="general" vertical="bottom" textRotation="0" wrapText="false" indent="0" shrinkToFit="false"/>
      <protection locked="false" hidden="false"/>
    </xf>
    <xf numFmtId="166" fontId="29" fillId="0" borderId="5" xfId="0" applyFont="true" applyBorder="true" applyAlignment="true" applyProtection="true">
      <alignment horizontal="left" vertical="bottom" textRotation="0" wrapText="false" indent="0" shrinkToFit="false"/>
      <protection locked="true" hidden="false"/>
    </xf>
    <xf numFmtId="165" fontId="29" fillId="0" borderId="5" xfId="0" applyFont="true" applyBorder="true" applyAlignment="true" applyProtection="true">
      <alignment horizontal="left" vertical="bottom" textRotation="0" wrapText="false" indent="0" shrinkToFit="false"/>
      <protection locked="true" hidden="false"/>
    </xf>
    <xf numFmtId="166" fontId="29" fillId="0" borderId="5" xfId="0" applyFont="true" applyBorder="true" applyAlignment="true" applyProtection="true">
      <alignment horizontal="center" vertical="bottom" textRotation="0" wrapText="false" indent="0" shrinkToFit="false"/>
      <protection locked="true" hidden="false"/>
    </xf>
    <xf numFmtId="165" fontId="29" fillId="0" borderId="5" xfId="0" applyFont="true" applyBorder="true" applyAlignment="true" applyProtection="true">
      <alignment horizontal="center" vertical="bottom" textRotation="0" wrapText="false" indent="0" shrinkToFit="false"/>
      <protection locked="true" hidden="false"/>
    </xf>
    <xf numFmtId="166" fontId="29" fillId="0" borderId="5" xfId="0" applyFont="true" applyBorder="true" applyAlignment="true" applyProtection="true">
      <alignment horizontal="general" vertical="bottom" textRotation="0" wrapText="false" indent="0" shrinkToFit="false"/>
      <protection locked="true" hidden="false"/>
    </xf>
    <xf numFmtId="168" fontId="25" fillId="0" borderId="5" xfId="0" applyFont="true" applyBorder="true" applyAlignment="true" applyProtection="true">
      <alignment horizontal="center" vertical="bottom" textRotation="0" wrapText="false" indent="0" shrinkToFit="false"/>
      <protection locked="true" hidden="false"/>
    </xf>
    <xf numFmtId="168" fontId="29" fillId="0" borderId="5" xfId="0" applyFont="true" applyBorder="true" applyAlignment="true" applyProtection="true">
      <alignment horizontal="center" vertical="bottom" textRotation="0" wrapText="false" indent="0" shrinkToFit="false"/>
      <protection locked="true" hidden="false"/>
    </xf>
    <xf numFmtId="173" fontId="29" fillId="0" borderId="5" xfId="0" applyFont="true" applyBorder="true" applyAlignment="true" applyProtection="true">
      <alignment horizontal="center" vertical="bottom" textRotation="0" wrapText="false" indent="0" shrinkToFit="false"/>
      <protection locked="true" hidden="false"/>
    </xf>
    <xf numFmtId="171" fontId="29" fillId="0" borderId="5" xfId="0"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false">
      <alignment horizontal="general" vertical="bottom" textRotation="0" wrapText="false" indent="0" shrinkToFit="false"/>
      <protection locked="false" hidden="false"/>
    </xf>
    <xf numFmtId="164" fontId="29" fillId="0" borderId="0" xfId="0" applyFont="true" applyBorder="true" applyAlignment="true" applyProtection="true">
      <alignment horizontal="general" vertical="bottom" textRotation="0" wrapText="false" indent="0" shrinkToFit="false"/>
      <protection locked="true" hidden="false"/>
    </xf>
    <xf numFmtId="164" fontId="39" fillId="0" borderId="0" xfId="0" applyFont="true" applyBorder="true" applyAlignment="true" applyProtection="true">
      <alignment horizontal="center" vertical="bottom" textRotation="0" wrapText="false" indent="0" shrinkToFit="false"/>
      <protection locked="true" hidden="false"/>
    </xf>
    <xf numFmtId="165" fontId="4" fillId="0" borderId="0" xfId="0" applyFont="true" applyBorder="true" applyAlignment="true" applyProtection="true">
      <alignment horizontal="left" vertical="bottom" textRotation="0" wrapText="false" indent="0" shrinkToFit="false"/>
      <protection locked="true" hidden="false"/>
    </xf>
    <xf numFmtId="167" fontId="4" fillId="0" borderId="0" xfId="0" applyFont="true" applyBorder="true" applyAlignment="true" applyProtection="true">
      <alignment horizontal="left" vertical="bottom" textRotation="0" wrapText="false" indent="0" shrinkToFit="false"/>
      <protection locked="true" hidden="false"/>
    </xf>
    <xf numFmtId="167" fontId="4" fillId="0" borderId="0" xfId="0" applyFont="true" applyBorder="true" applyAlignment="true" applyProtection="true">
      <alignment horizontal="general" vertical="bottom" textRotation="0" wrapText="false" indent="0" shrinkToFit="false"/>
      <protection locked="true" hidden="false"/>
    </xf>
    <xf numFmtId="165" fontId="4" fillId="0" borderId="0" xfId="0" applyFont="true" applyBorder="true" applyAlignment="true" applyProtection="true">
      <alignment horizontal="general" vertical="bottom" textRotation="0" wrapText="false" indent="0" shrinkToFit="false"/>
      <protection locked="true" hidden="false"/>
    </xf>
    <xf numFmtId="176" fontId="4" fillId="0" borderId="0" xfId="0" applyFont="true" applyBorder="true" applyAlignment="true" applyProtection="true">
      <alignment horizontal="general" vertical="bottom" textRotation="0" wrapText="false" indent="0" shrinkToFit="false"/>
      <protection locked="true" hidden="false"/>
    </xf>
    <xf numFmtId="177" fontId="4" fillId="0" borderId="0" xfId="0" applyFont="true" applyBorder="true" applyAlignment="true" applyProtection="true">
      <alignment horizontal="general" vertical="bottom" textRotation="0" wrapText="false" indent="0" shrinkToFit="false"/>
      <protection locked="true" hidden="false"/>
    </xf>
    <xf numFmtId="165" fontId="4" fillId="0" borderId="0" xfId="0" applyFont="true" applyBorder="true" applyAlignment="true" applyProtection="false">
      <alignment horizontal="general" vertical="bottom" textRotation="0" wrapText="false" indent="0" shrinkToFit="false"/>
      <protection locked="false" hidden="false"/>
    </xf>
    <xf numFmtId="178" fontId="4" fillId="0" borderId="0" xfId="0" applyFont="true" applyBorder="true" applyAlignment="true" applyProtection="true">
      <alignment horizontal="general" vertical="bottom" textRotation="0" wrapText="false" indent="0" shrinkToFit="false"/>
      <protection locked="true" hidden="false"/>
    </xf>
    <xf numFmtId="168" fontId="4" fillId="0" borderId="0" xfId="0" applyFont="true" applyBorder="true" applyAlignment="true" applyProtection="true">
      <alignment horizontal="general" vertical="bottom" textRotation="0" wrapText="false" indent="0" shrinkToFit="false"/>
      <protection locked="true" hidden="false"/>
    </xf>
    <xf numFmtId="179" fontId="4" fillId="0" borderId="0" xfId="0" applyFont="true" applyBorder="true" applyAlignment="true" applyProtection="true">
      <alignment horizontal="general" vertical="bottom" textRotation="0" wrapText="false" indent="0" shrinkToFit="false"/>
      <protection locked="true" hidden="false"/>
    </xf>
    <xf numFmtId="167" fontId="4" fillId="0" borderId="0" xfId="0" applyFont="true" applyBorder="true" applyAlignment="true" applyProtection="true">
      <alignment horizontal="right" vertical="bottom" textRotation="0" wrapText="false" indent="0" shrinkToFit="false"/>
      <protection locked="true" hidden="false"/>
    </xf>
    <xf numFmtId="167" fontId="47" fillId="2" borderId="0" xfId="0" applyFont="true" applyBorder="true" applyAlignment="true" applyProtection="true">
      <alignment horizontal="left" vertical="bottom" textRotation="0" wrapText="false" indent="0" shrinkToFit="false"/>
      <protection locked="true" hidden="false"/>
    </xf>
    <xf numFmtId="167" fontId="4" fillId="2" borderId="0" xfId="0" applyFont="true" applyBorder="true" applyAlignment="true" applyProtection="true">
      <alignment horizontal="left" vertical="bottom" textRotation="0" wrapText="false" indent="0" shrinkToFit="false"/>
      <protection locked="true" hidden="false"/>
    </xf>
    <xf numFmtId="167" fontId="4" fillId="2" borderId="0" xfId="0" applyFont="true" applyBorder="true" applyAlignment="true" applyProtection="true">
      <alignment horizontal="general" vertical="bottom" textRotation="0" wrapText="false" indent="0" shrinkToFit="false"/>
      <protection locked="true" hidden="false"/>
    </xf>
    <xf numFmtId="165" fontId="4" fillId="2" borderId="0" xfId="0" applyFont="true" applyBorder="true" applyAlignment="true" applyProtection="true">
      <alignment horizontal="general" vertical="bottom" textRotation="0" wrapText="false" indent="0" shrinkToFit="false"/>
      <protection locked="true" hidden="false"/>
    </xf>
    <xf numFmtId="176" fontId="4" fillId="2" borderId="0" xfId="0" applyFont="true" applyBorder="true" applyAlignment="true" applyProtection="true">
      <alignment horizontal="general" vertical="bottom" textRotation="0" wrapText="false" indent="0" shrinkToFit="false"/>
      <protection locked="true" hidden="false"/>
    </xf>
    <xf numFmtId="177" fontId="4" fillId="2" borderId="0" xfId="0" applyFont="true" applyBorder="true" applyAlignment="true" applyProtection="true">
      <alignment horizontal="general" vertical="bottom" textRotation="0" wrapText="false" indent="0" shrinkToFit="false"/>
      <protection locked="true" hidden="false"/>
    </xf>
    <xf numFmtId="178" fontId="4" fillId="2" borderId="0" xfId="0" applyFont="true" applyBorder="true" applyAlignment="true" applyProtection="true">
      <alignment horizontal="general" vertical="bottom" textRotation="0" wrapText="false" indent="0" shrinkToFit="false"/>
      <protection locked="true" hidden="false"/>
    </xf>
    <xf numFmtId="164" fontId="47" fillId="2" borderId="5" xfId="0" applyFont="true" applyBorder="true" applyAlignment="true" applyProtection="true">
      <alignment horizontal="center" vertical="bottom" textRotation="0" wrapText="false" indent="0" shrinkToFit="false"/>
      <protection locked="true" hidden="false"/>
    </xf>
    <xf numFmtId="179" fontId="4" fillId="2" borderId="0" xfId="0" applyFont="true" applyBorder="true" applyAlignment="true" applyProtection="true">
      <alignment horizontal="general" vertical="bottom" textRotation="0" wrapText="false" indent="0" shrinkToFit="false"/>
      <protection locked="true" hidden="false"/>
    </xf>
    <xf numFmtId="167" fontId="4" fillId="2" borderId="0" xfId="0" applyFont="true" applyBorder="true" applyAlignment="true" applyProtection="true">
      <alignment horizontal="right" vertical="bottom" textRotation="0" wrapText="false" indent="0" shrinkToFit="false"/>
      <protection locked="true" hidden="false"/>
    </xf>
    <xf numFmtId="165" fontId="4" fillId="2" borderId="0" xfId="0" applyFont="true" applyBorder="true" applyAlignment="true" applyProtection="true">
      <alignment horizontal="left" vertical="bottom" textRotation="0" wrapText="false" indent="0" shrinkToFit="false"/>
      <protection locked="true" hidden="false"/>
    </xf>
    <xf numFmtId="165" fontId="4" fillId="0" borderId="4" xfId="0" applyFont="true" applyBorder="true" applyAlignment="true" applyProtection="true">
      <alignment horizontal="center" vertical="bottom" textRotation="0" wrapText="false" indent="0" shrinkToFit="false"/>
      <protection locked="true" hidden="false"/>
    </xf>
    <xf numFmtId="164" fontId="30" fillId="11" borderId="5" xfId="0" applyFont="true" applyBorder="true" applyAlignment="true" applyProtection="true">
      <alignment horizontal="center" vertical="center" textRotation="0" wrapText="true" indent="0" shrinkToFit="false"/>
      <protection locked="true" hidden="false"/>
    </xf>
    <xf numFmtId="167" fontId="32" fillId="8" borderId="5" xfId="0" applyFont="true" applyBorder="true" applyAlignment="true" applyProtection="true">
      <alignment horizontal="center" vertical="center" textRotation="0" wrapText="false" indent="0" shrinkToFit="false"/>
      <protection locked="true" hidden="false"/>
    </xf>
    <xf numFmtId="165" fontId="31" fillId="12" borderId="5" xfId="0" applyFont="true" applyBorder="true" applyAlignment="true" applyProtection="true">
      <alignment horizontal="center" vertical="center" textRotation="0" wrapText="false" indent="0" shrinkToFit="false"/>
      <protection locked="true" hidden="false"/>
    </xf>
    <xf numFmtId="167" fontId="30" fillId="11" borderId="5" xfId="0" applyFont="true" applyBorder="true" applyAlignment="true" applyProtection="true">
      <alignment horizontal="center" vertical="center" textRotation="0" wrapText="false" indent="0" shrinkToFit="false"/>
      <protection locked="true" hidden="false"/>
    </xf>
    <xf numFmtId="167" fontId="31" fillId="12" borderId="5" xfId="0" applyFont="true" applyBorder="true" applyAlignment="true" applyProtection="true">
      <alignment horizontal="center" vertical="center" textRotation="0" wrapText="false" indent="0" shrinkToFit="false"/>
      <protection locked="true" hidden="false"/>
    </xf>
    <xf numFmtId="167" fontId="31" fillId="13" borderId="5" xfId="0" applyFont="true" applyBorder="true" applyAlignment="true" applyProtection="true">
      <alignment horizontal="center" vertical="center" textRotation="0" wrapText="true" indent="0" shrinkToFit="false"/>
      <protection locked="true" hidden="false"/>
    </xf>
    <xf numFmtId="167" fontId="30" fillId="11" borderId="1" xfId="0" applyFont="true" applyBorder="true" applyAlignment="true" applyProtection="true">
      <alignment horizontal="center" vertical="center" textRotation="0" wrapText="false" indent="0" shrinkToFit="false"/>
      <protection locked="true" hidden="false"/>
    </xf>
    <xf numFmtId="165" fontId="30" fillId="7" borderId="5" xfId="0" applyFont="true" applyBorder="true" applyAlignment="true" applyProtection="false">
      <alignment horizontal="center" vertical="center" textRotation="0" wrapText="true" indent="0" shrinkToFit="false"/>
      <protection locked="false" hidden="false"/>
    </xf>
    <xf numFmtId="176" fontId="30" fillId="11" borderId="5" xfId="0" applyFont="true" applyBorder="true" applyAlignment="true" applyProtection="true">
      <alignment horizontal="center" vertical="center" textRotation="0" wrapText="true" indent="0" shrinkToFit="false"/>
      <protection locked="true" hidden="false"/>
    </xf>
    <xf numFmtId="176" fontId="31" fillId="4" borderId="5" xfId="0" applyFont="true" applyBorder="true" applyAlignment="true" applyProtection="true">
      <alignment horizontal="center" vertical="center" textRotation="0" wrapText="true" indent="0" shrinkToFit="false"/>
      <protection locked="true" hidden="false"/>
    </xf>
    <xf numFmtId="167" fontId="32" fillId="12" borderId="5" xfId="0" applyFont="true" applyBorder="true" applyAlignment="true" applyProtection="true">
      <alignment horizontal="center" vertical="center" textRotation="0" wrapText="false" indent="0" shrinkToFit="false"/>
      <protection locked="true" hidden="false"/>
    </xf>
    <xf numFmtId="179" fontId="30" fillId="11" borderId="1" xfId="0" applyFont="true" applyBorder="true" applyAlignment="true" applyProtection="true">
      <alignment horizontal="center" vertical="center" textRotation="0" wrapText="false" indent="0" shrinkToFit="false"/>
      <protection locked="true" hidden="false"/>
    </xf>
    <xf numFmtId="165" fontId="31" fillId="4" borderId="5" xfId="0" applyFont="true" applyBorder="true" applyAlignment="true" applyProtection="true">
      <alignment horizontal="center" vertical="center" textRotation="0" wrapText="true" indent="0" shrinkToFit="false"/>
      <protection locked="true" hidden="false"/>
    </xf>
    <xf numFmtId="164" fontId="31" fillId="0" borderId="0" xfId="0" applyFont="true" applyBorder="true" applyAlignment="true" applyProtection="false">
      <alignment horizontal="center" vertical="center" textRotation="0" wrapText="false" indent="0" shrinkToFit="false"/>
      <protection locked="false" hidden="false"/>
    </xf>
    <xf numFmtId="164" fontId="30" fillId="11" borderId="5" xfId="0" applyFont="true" applyBorder="true" applyAlignment="true" applyProtection="true">
      <alignment horizontal="center" vertical="center" textRotation="0" wrapText="false" indent="0" shrinkToFit="false"/>
      <protection locked="true" hidden="false"/>
    </xf>
    <xf numFmtId="165" fontId="32" fillId="8" borderId="5" xfId="0" applyFont="true" applyBorder="true" applyAlignment="true" applyProtection="true">
      <alignment horizontal="center" vertical="center" textRotation="0" wrapText="false" indent="0" shrinkToFit="false"/>
      <protection locked="true" hidden="false"/>
    </xf>
    <xf numFmtId="164" fontId="31" fillId="12" borderId="5" xfId="0" applyFont="true" applyBorder="true" applyAlignment="true" applyProtection="true">
      <alignment horizontal="center" vertical="center" textRotation="0" wrapText="false" indent="0" shrinkToFit="false"/>
      <protection locked="true" hidden="false"/>
    </xf>
    <xf numFmtId="164" fontId="31" fillId="13" borderId="5" xfId="0" applyFont="true" applyBorder="true" applyAlignment="true" applyProtection="true">
      <alignment horizontal="center" vertical="center" textRotation="0" wrapText="true" indent="0" shrinkToFit="false"/>
      <protection locked="true" hidden="false"/>
    </xf>
    <xf numFmtId="165" fontId="31" fillId="12" borderId="5" xfId="0" applyFont="true" applyBorder="true" applyAlignment="true" applyProtection="true">
      <alignment horizontal="center" vertical="center" textRotation="0" wrapText="true" indent="0" shrinkToFit="false"/>
      <protection locked="true" hidden="false"/>
    </xf>
    <xf numFmtId="164" fontId="31" fillId="12" borderId="5" xfId="0" applyFont="true" applyBorder="true" applyAlignment="true" applyProtection="true">
      <alignment horizontal="center" vertical="center" textRotation="0" wrapText="true" indent="0" shrinkToFit="false"/>
      <protection locked="true" hidden="false"/>
    </xf>
    <xf numFmtId="167" fontId="31" fillId="12" borderId="5" xfId="0" applyFont="true" applyBorder="true" applyAlignment="true" applyProtection="true">
      <alignment horizontal="center" vertical="center" textRotation="0" wrapText="true" indent="0" shrinkToFit="false"/>
      <protection locked="true" hidden="false"/>
    </xf>
    <xf numFmtId="176" fontId="30" fillId="11" borderId="5" xfId="0" applyFont="true" applyBorder="true" applyAlignment="true" applyProtection="true">
      <alignment horizontal="center" vertical="center" textRotation="0" wrapText="false" indent="0" shrinkToFit="false"/>
      <protection locked="true" hidden="false"/>
    </xf>
    <xf numFmtId="176" fontId="31" fillId="4" borderId="5" xfId="0" applyFont="true" applyBorder="true" applyAlignment="true" applyProtection="true">
      <alignment horizontal="center" vertical="center" textRotation="0" wrapText="false" indent="0" shrinkToFit="false"/>
      <protection locked="true" hidden="false"/>
    </xf>
    <xf numFmtId="165" fontId="32" fillId="8" borderId="5" xfId="0" applyFont="true" applyBorder="true" applyAlignment="true" applyProtection="true">
      <alignment horizontal="center" vertical="center" textRotation="0" wrapText="true" indent="0" shrinkToFit="false"/>
      <protection locked="true" hidden="false"/>
    </xf>
    <xf numFmtId="168" fontId="31" fillId="4" borderId="5" xfId="0" applyFont="true" applyBorder="true" applyAlignment="true" applyProtection="true">
      <alignment horizontal="center" vertical="center" textRotation="0" wrapText="false" indent="0" shrinkToFit="false"/>
      <protection locked="true" hidden="false"/>
    </xf>
    <xf numFmtId="165" fontId="32" fillId="4" borderId="5" xfId="0" applyFont="true" applyBorder="true" applyAlignment="true" applyProtection="true">
      <alignment horizontal="center" vertical="center" textRotation="0" wrapText="false" indent="0" shrinkToFit="false"/>
      <protection locked="true" hidden="false"/>
    </xf>
    <xf numFmtId="164" fontId="30" fillId="11" borderId="5" xfId="0" applyFont="true" applyBorder="true" applyAlignment="true" applyProtection="true">
      <alignment horizontal="center" vertical="bottom" textRotation="0" wrapText="false" indent="0" shrinkToFit="false"/>
      <protection locked="true" hidden="false"/>
    </xf>
    <xf numFmtId="166" fontId="30" fillId="11" borderId="7" xfId="0" applyFont="true" applyBorder="true" applyAlignment="true" applyProtection="true">
      <alignment horizontal="center" vertical="bottom" textRotation="0" wrapText="false" indent="0" shrinkToFit="false"/>
      <protection locked="true" hidden="false"/>
    </xf>
    <xf numFmtId="165" fontId="25" fillId="0" borderId="7" xfId="0" applyFont="true" applyBorder="true" applyAlignment="true" applyProtection="true">
      <alignment horizontal="left" vertical="bottom" textRotation="0" wrapText="false" indent="0" shrinkToFit="false"/>
      <protection locked="true" hidden="false"/>
    </xf>
    <xf numFmtId="166" fontId="25" fillId="0" borderId="7" xfId="0" applyFont="true" applyBorder="true" applyAlignment="true" applyProtection="true">
      <alignment horizontal="left" vertical="bottom" textRotation="0" wrapText="false" indent="0" shrinkToFit="false"/>
      <protection locked="true" hidden="false"/>
    </xf>
    <xf numFmtId="166" fontId="25" fillId="0" borderId="7" xfId="0" applyFont="true" applyBorder="true" applyAlignment="true" applyProtection="true">
      <alignment horizontal="center" vertical="bottom" textRotation="0" wrapText="false" indent="0" shrinkToFit="false"/>
      <protection locked="true" hidden="false"/>
    </xf>
    <xf numFmtId="165" fontId="25" fillId="0" borderId="7" xfId="0" applyFont="true" applyBorder="true" applyAlignment="true" applyProtection="true">
      <alignment horizontal="center" vertical="bottom" textRotation="0" wrapText="false" indent="0" shrinkToFit="false"/>
      <protection locked="true" hidden="false"/>
    </xf>
    <xf numFmtId="166" fontId="25" fillId="7" borderId="7" xfId="0" applyFont="true" applyBorder="true" applyAlignment="true" applyProtection="true">
      <alignment horizontal="center" vertical="bottom" textRotation="0" wrapText="false" indent="0" shrinkToFit="false"/>
      <protection locked="true" hidden="false"/>
    </xf>
    <xf numFmtId="167" fontId="25" fillId="0" borderId="7" xfId="0" applyFont="true" applyBorder="true" applyAlignment="true" applyProtection="true">
      <alignment horizontal="center" vertical="bottom" textRotation="0" wrapText="false" indent="0" shrinkToFit="false"/>
      <protection locked="true" hidden="false"/>
    </xf>
    <xf numFmtId="178" fontId="25" fillId="0" borderId="7" xfId="0" applyFont="true" applyBorder="true" applyAlignment="true" applyProtection="true">
      <alignment horizontal="center" vertical="bottom" textRotation="0" wrapText="false" indent="0" shrinkToFit="false"/>
      <protection locked="true" hidden="false"/>
    </xf>
    <xf numFmtId="168" fontId="25" fillId="0" borderId="7" xfId="0" applyFont="true" applyBorder="true" applyAlignment="true" applyProtection="true">
      <alignment horizontal="center" vertical="bottom" textRotation="0" wrapText="false" indent="0" shrinkToFit="false"/>
      <protection locked="true" hidden="false"/>
    </xf>
    <xf numFmtId="167" fontId="25" fillId="0" borderId="7" xfId="0" applyFont="true" applyBorder="true" applyAlignment="true" applyProtection="true">
      <alignment horizontal="right" vertical="bottom" textRotation="0" wrapText="false" indent="0" shrinkToFit="false"/>
      <protection locked="true" hidden="false"/>
    </xf>
    <xf numFmtId="165" fontId="25" fillId="0" borderId="5" xfId="0" applyFont="true" applyBorder="true" applyAlignment="true" applyProtection="true">
      <alignment horizontal="left" vertical="bottom" textRotation="0" wrapText="false" indent="0" shrinkToFit="false"/>
      <protection locked="true" hidden="false"/>
    </xf>
    <xf numFmtId="164" fontId="32" fillId="0" borderId="0" xfId="0" applyFont="true" applyBorder="true" applyAlignment="true" applyProtection="false">
      <alignment horizontal="center" vertical="bottom" textRotation="0" wrapText="false" indent="0" shrinkToFit="false"/>
      <protection locked="false" hidden="false"/>
    </xf>
    <xf numFmtId="167" fontId="14" fillId="0" borderId="5" xfId="0" applyFont="true" applyBorder="true" applyAlignment="true" applyProtection="true">
      <alignment horizontal="general" vertical="bottom" textRotation="0" wrapText="false" indent="0" shrinkToFit="false"/>
      <protection locked="true" hidden="false"/>
    </xf>
    <xf numFmtId="176" fontId="14" fillId="0" borderId="5" xfId="0" applyFont="true" applyBorder="true" applyAlignment="true" applyProtection="true">
      <alignment horizontal="general" vertical="bottom" textRotation="0" wrapText="false" indent="0" shrinkToFit="false"/>
      <protection locked="true" hidden="false"/>
    </xf>
    <xf numFmtId="177" fontId="14" fillId="0" borderId="5" xfId="0" applyFont="true" applyBorder="true" applyAlignment="true" applyProtection="true">
      <alignment horizontal="general" vertical="bottom" textRotation="0" wrapText="false" indent="0" shrinkToFit="false"/>
      <protection locked="true" hidden="false"/>
    </xf>
    <xf numFmtId="179" fontId="14" fillId="0" borderId="5" xfId="0" applyFont="true" applyBorder="true" applyAlignment="true" applyProtection="true">
      <alignment horizontal="general" vertical="bottom" textRotation="0" wrapText="false" indent="0" shrinkToFit="false"/>
      <protection locked="true" hidden="false"/>
    </xf>
    <xf numFmtId="165" fontId="34" fillId="0" borderId="0" xfId="0" applyFont="true" applyBorder="true" applyAlignment="true" applyProtection="true">
      <alignment horizontal="general" vertical="bottom" textRotation="0" wrapText="false" indent="0" shrinkToFit="false"/>
      <protection locked="true" hidden="false"/>
    </xf>
    <xf numFmtId="167" fontId="34" fillId="0" borderId="0" xfId="0" applyFont="true" applyBorder="true" applyAlignment="true" applyProtection="true">
      <alignment horizontal="center" vertical="bottom" textRotation="0" wrapText="false" indent="0" shrinkToFit="false"/>
      <protection locked="true" hidden="false"/>
    </xf>
    <xf numFmtId="165" fontId="34" fillId="0" borderId="0" xfId="0" applyFont="true" applyBorder="true" applyAlignment="true" applyProtection="true">
      <alignment horizontal="center" vertical="bottom" textRotation="0" wrapText="false" indent="0" shrinkToFit="false"/>
      <protection locked="true" hidden="false"/>
    </xf>
    <xf numFmtId="168" fontId="34" fillId="0" borderId="0" xfId="0" applyFont="true" applyBorder="true" applyAlignment="true" applyProtection="true">
      <alignment horizontal="center" vertical="bottom" textRotation="0" wrapText="false" indent="0" shrinkToFit="false"/>
      <protection locked="true" hidden="false"/>
    </xf>
    <xf numFmtId="167" fontId="34" fillId="0" borderId="0" xfId="0" applyFont="true" applyBorder="true" applyAlignment="true" applyProtection="true">
      <alignment horizontal="right" vertical="bottom" textRotation="0" wrapText="false" indent="0" shrinkToFit="false"/>
      <protection locked="true" hidden="false"/>
    </xf>
    <xf numFmtId="165" fontId="34" fillId="0" borderId="0" xfId="0" applyFont="true" applyBorder="true" applyAlignment="true" applyProtection="true">
      <alignment horizontal="left"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false" hidden="false"/>
    </xf>
    <xf numFmtId="164" fontId="34" fillId="0" borderId="0" xfId="0" applyFont="true" applyBorder="true" applyAlignment="true" applyProtection="true">
      <alignment horizontal="center" vertical="bottom" textRotation="0" wrapText="false" indent="0" shrinkToFit="false"/>
      <protection locked="true" hidden="false"/>
    </xf>
    <xf numFmtId="167" fontId="34" fillId="0" borderId="0" xfId="0" applyFont="true" applyBorder="true" applyAlignment="true" applyProtection="false">
      <alignment horizontal="center" vertical="bottom" textRotation="0" wrapText="false" indent="0" shrinkToFit="false"/>
      <protection locked="false" hidden="false"/>
    </xf>
    <xf numFmtId="164" fontId="34" fillId="0" borderId="0" xfId="0" applyFont="true" applyBorder="true" applyAlignment="true" applyProtection="true">
      <alignment horizontal="general" vertical="bottom" textRotation="0" wrapText="false" indent="0" shrinkToFit="false"/>
      <protection locked="true" hidden="false"/>
    </xf>
    <xf numFmtId="165" fontId="34" fillId="2" borderId="0" xfId="0" applyFont="true" applyBorder="true" applyAlignment="true" applyProtection="true">
      <alignment horizontal="general" vertical="bottom" textRotation="0" wrapText="false" indent="0" shrinkToFit="false"/>
      <protection locked="true" hidden="false"/>
    </xf>
    <xf numFmtId="167" fontId="34" fillId="2" borderId="0" xfId="0" applyFont="true" applyBorder="true" applyAlignment="true" applyProtection="true">
      <alignment horizontal="center" vertical="bottom" textRotation="0" wrapText="false" indent="0" shrinkToFit="false"/>
      <protection locked="true" hidden="false"/>
    </xf>
    <xf numFmtId="165" fontId="34" fillId="2" borderId="0" xfId="0" applyFont="true" applyBorder="true" applyAlignment="true" applyProtection="true">
      <alignment horizontal="center" vertical="bottom" textRotation="0" wrapText="false" indent="0" shrinkToFit="false"/>
      <protection locked="true" hidden="false"/>
    </xf>
    <xf numFmtId="168" fontId="34" fillId="2" borderId="0" xfId="0" applyFont="true" applyBorder="true" applyAlignment="true" applyProtection="true">
      <alignment horizontal="center" vertical="bottom" textRotation="0" wrapText="false" indent="0" shrinkToFit="false"/>
      <protection locked="true" hidden="false"/>
    </xf>
    <xf numFmtId="167" fontId="34" fillId="2" borderId="0" xfId="0" applyFont="true" applyBorder="true" applyAlignment="true" applyProtection="true">
      <alignment horizontal="right" vertical="bottom" textRotation="0" wrapText="false" indent="0" shrinkToFit="false"/>
      <protection locked="true" hidden="false"/>
    </xf>
    <xf numFmtId="165" fontId="34" fillId="2" borderId="0" xfId="0" applyFont="true" applyBorder="true" applyAlignment="true" applyProtection="true">
      <alignment horizontal="left" vertical="bottom" textRotation="0" wrapText="false" indent="0" shrinkToFit="false"/>
      <protection locked="true" hidden="false"/>
    </xf>
    <xf numFmtId="164" fontId="34" fillId="2" borderId="0" xfId="0" applyFont="true" applyBorder="true" applyAlignment="true" applyProtection="false">
      <alignment horizontal="center" vertical="bottom" textRotation="0" wrapText="false" indent="0" shrinkToFit="false"/>
      <protection locked="false" hidden="false"/>
    </xf>
    <xf numFmtId="164" fontId="34" fillId="2" borderId="0" xfId="0" applyFont="true" applyBorder="true" applyAlignment="true" applyProtection="true">
      <alignment horizontal="center" vertical="bottom" textRotation="0" wrapText="false" indent="0" shrinkToFit="false"/>
      <protection locked="true" hidden="false"/>
    </xf>
    <xf numFmtId="167" fontId="34" fillId="2" borderId="0" xfId="0" applyFont="true" applyBorder="true" applyAlignment="true" applyProtection="false">
      <alignment horizontal="center" vertical="bottom" textRotation="0" wrapText="false" indent="0" shrinkToFit="false"/>
      <protection locked="false" hidden="false"/>
    </xf>
    <xf numFmtId="164" fontId="34" fillId="2" borderId="0" xfId="0" applyFont="true" applyBorder="true" applyAlignment="true" applyProtection="true">
      <alignment horizontal="general" vertical="bottom" textRotation="0" wrapText="false" indent="0" shrinkToFit="false"/>
      <protection locked="true" hidden="false"/>
    </xf>
    <xf numFmtId="165" fontId="51" fillId="4" borderId="14" xfId="0" applyFont="true" applyBorder="true" applyAlignment="true" applyProtection="true">
      <alignment horizontal="center" vertical="bottom" textRotation="0" wrapText="false" indent="0" shrinkToFit="false"/>
      <protection locked="true" hidden="false"/>
    </xf>
    <xf numFmtId="165" fontId="51" fillId="4" borderId="15" xfId="0" applyFont="true" applyBorder="true" applyAlignment="true" applyProtection="true">
      <alignment horizontal="center" vertical="bottom" textRotation="0" wrapText="false" indent="0" shrinkToFit="false"/>
      <protection locked="true" hidden="false"/>
    </xf>
    <xf numFmtId="167" fontId="51" fillId="2" borderId="16" xfId="0" applyFont="true" applyBorder="true" applyAlignment="true" applyProtection="true">
      <alignment horizontal="center" vertical="bottom" textRotation="0" wrapText="false" indent="0" shrinkToFit="false"/>
      <protection locked="true" hidden="false"/>
    </xf>
    <xf numFmtId="167" fontId="51" fillId="2" borderId="15" xfId="0" applyFont="true" applyBorder="true" applyAlignment="true" applyProtection="true">
      <alignment horizontal="center" vertical="bottom" textRotation="0" wrapText="false" indent="0" shrinkToFit="false"/>
      <protection locked="true" hidden="false"/>
    </xf>
    <xf numFmtId="167" fontId="51" fillId="2" borderId="15" xfId="0" applyFont="true" applyBorder="true" applyAlignment="true" applyProtection="false">
      <alignment horizontal="center" vertical="bottom" textRotation="0" wrapText="false" indent="0" shrinkToFit="false"/>
      <protection locked="false" hidden="false"/>
    </xf>
    <xf numFmtId="167" fontId="51" fillId="2" borderId="17" xfId="0" applyFont="true" applyBorder="true" applyAlignment="true" applyProtection="true">
      <alignment horizontal="center" vertical="bottom" textRotation="0" wrapText="false" indent="0" shrinkToFit="false"/>
      <protection locked="true" hidden="false"/>
    </xf>
    <xf numFmtId="167" fontId="51" fillId="4" borderId="14" xfId="0" applyFont="true" applyBorder="true" applyAlignment="true" applyProtection="true">
      <alignment horizontal="center" vertical="bottom" textRotation="0" wrapText="false" indent="0" shrinkToFit="false"/>
      <protection locked="true" hidden="false"/>
    </xf>
    <xf numFmtId="167" fontId="51" fillId="4" borderId="15" xfId="0" applyFont="true" applyBorder="true" applyAlignment="true" applyProtection="true">
      <alignment horizontal="center" vertical="bottom" textRotation="0" wrapText="false" indent="0" shrinkToFit="false"/>
      <protection locked="true" hidden="false"/>
    </xf>
    <xf numFmtId="167" fontId="51" fillId="4" borderId="15" xfId="0" applyFont="true" applyBorder="true" applyAlignment="true" applyProtection="false">
      <alignment horizontal="center" vertical="bottom" textRotation="0" wrapText="false" indent="0" shrinkToFit="false"/>
      <protection locked="false" hidden="false"/>
    </xf>
    <xf numFmtId="167" fontId="51" fillId="4" borderId="17" xfId="0" applyFont="true" applyBorder="true" applyAlignment="true" applyProtection="true">
      <alignment horizontal="center" vertical="bottom" textRotation="0" wrapText="false" indent="0" shrinkToFit="false"/>
      <protection locked="true" hidden="false"/>
    </xf>
    <xf numFmtId="167" fontId="51" fillId="2" borderId="14" xfId="0" applyFont="true" applyBorder="true" applyAlignment="true" applyProtection="true">
      <alignment horizontal="center" vertical="bottom" textRotation="0" wrapText="false" indent="0" shrinkToFit="false"/>
      <protection locked="true" hidden="false"/>
    </xf>
    <xf numFmtId="164" fontId="51" fillId="4" borderId="14" xfId="0" applyFont="true" applyBorder="true" applyAlignment="true" applyProtection="true">
      <alignment horizontal="center" vertical="bottom" textRotation="0" wrapText="false" indent="0" shrinkToFit="false"/>
      <protection locked="true" hidden="false"/>
    </xf>
    <xf numFmtId="164" fontId="51" fillId="4" borderId="15" xfId="0" applyFont="true" applyBorder="true" applyAlignment="true" applyProtection="true">
      <alignment horizontal="center" vertical="bottom" textRotation="0" wrapText="false" indent="0" shrinkToFit="false"/>
      <protection locked="true" hidden="false"/>
    </xf>
    <xf numFmtId="164" fontId="51" fillId="4" borderId="15" xfId="0" applyFont="true" applyBorder="true" applyAlignment="true" applyProtection="false">
      <alignment horizontal="center" vertical="bottom" textRotation="0" wrapText="false" indent="0" shrinkToFit="false"/>
      <protection locked="false" hidden="false"/>
    </xf>
    <xf numFmtId="164" fontId="51" fillId="4" borderId="17" xfId="0" applyFont="true" applyBorder="true" applyAlignment="true" applyProtection="true">
      <alignment horizontal="center" vertical="bottom" textRotation="0" wrapText="false" indent="0" shrinkToFit="false"/>
      <protection locked="true" hidden="false"/>
    </xf>
    <xf numFmtId="164" fontId="30" fillId="11" borderId="1" xfId="0" applyFont="true" applyBorder="true" applyAlignment="true" applyProtection="true">
      <alignment horizontal="center" vertical="center" textRotation="0" wrapText="true" indent="0" shrinkToFit="false"/>
      <protection locked="true" hidden="false"/>
    </xf>
    <xf numFmtId="167" fontId="32" fillId="8" borderId="18" xfId="0" applyFont="true" applyBorder="true" applyAlignment="true" applyProtection="true">
      <alignment horizontal="center" vertical="center" textRotation="0" wrapText="false" indent="0" shrinkToFit="false"/>
      <protection locked="true" hidden="false"/>
    </xf>
    <xf numFmtId="167" fontId="32" fillId="4" borderId="5" xfId="0" applyFont="true" applyBorder="true" applyAlignment="true" applyProtection="true">
      <alignment horizontal="center" vertical="center" textRotation="0" wrapText="true" indent="0" shrinkToFit="false"/>
      <protection locked="true" hidden="false"/>
    </xf>
    <xf numFmtId="167" fontId="32" fillId="8" borderId="5" xfId="0" applyFont="true" applyBorder="true" applyAlignment="true" applyProtection="true">
      <alignment horizontal="center" vertical="center" textRotation="0" wrapText="true" indent="0" shrinkToFit="false"/>
      <protection locked="true" hidden="false"/>
    </xf>
    <xf numFmtId="165" fontId="31" fillId="4" borderId="19" xfId="0" applyFont="true" applyBorder="true" applyAlignment="true" applyProtection="true">
      <alignment horizontal="center" vertical="center" textRotation="0" wrapText="true" indent="0" shrinkToFit="false"/>
      <protection locked="true" hidden="false"/>
    </xf>
    <xf numFmtId="165" fontId="31" fillId="4" borderId="20" xfId="0" applyFont="true" applyBorder="true" applyAlignment="true" applyProtection="true">
      <alignment horizontal="center" vertical="center" textRotation="0" wrapText="true" indent="0" shrinkToFit="false"/>
      <protection locked="true" hidden="false"/>
    </xf>
    <xf numFmtId="164" fontId="30" fillId="11" borderId="1" xfId="0" applyFont="true" applyBorder="true" applyAlignment="true" applyProtection="true">
      <alignment horizontal="center" vertical="center" textRotation="0" wrapText="false" indent="0" shrinkToFit="false"/>
      <protection locked="true" hidden="false"/>
    </xf>
    <xf numFmtId="164" fontId="32" fillId="8" borderId="18" xfId="0" applyFont="true" applyBorder="true" applyAlignment="true" applyProtection="true">
      <alignment horizontal="center" vertical="center" textRotation="0" wrapText="false" indent="0" shrinkToFit="false"/>
      <protection locked="true" hidden="false"/>
    </xf>
    <xf numFmtId="167" fontId="31" fillId="12" borderId="5" xfId="37" applyFont="true" applyBorder="true" applyAlignment="true" applyProtection="false">
      <alignment horizontal="center" vertical="center" textRotation="0" wrapText="true" indent="0" shrinkToFit="false"/>
      <protection locked="true" hidden="false"/>
    </xf>
    <xf numFmtId="167" fontId="30" fillId="11" borderId="5" xfId="37" applyFont="true" applyBorder="true" applyAlignment="true" applyProtection="false">
      <alignment horizontal="center" vertical="center" textRotation="0" wrapText="true" indent="0" shrinkToFit="false"/>
      <protection locked="true" hidden="false"/>
    </xf>
    <xf numFmtId="165" fontId="31" fillId="12" borderId="5" xfId="37" applyFont="true" applyBorder="true" applyAlignment="true" applyProtection="false">
      <alignment horizontal="center" vertical="center" textRotation="0" wrapText="true" indent="0" shrinkToFit="false"/>
      <protection locked="true" hidden="false"/>
    </xf>
    <xf numFmtId="164" fontId="32" fillId="4" borderId="5" xfId="37" applyFont="true" applyBorder="true" applyAlignment="true" applyProtection="false">
      <alignment horizontal="center" vertical="center" textRotation="0" wrapText="true" indent="0" shrinkToFit="false"/>
      <protection locked="true" hidden="false"/>
    </xf>
    <xf numFmtId="164" fontId="30" fillId="11" borderId="5" xfId="37" applyFont="true" applyBorder="true" applyAlignment="true" applyProtection="false">
      <alignment horizontal="center" vertical="center" textRotation="0" wrapText="true" indent="0" shrinkToFit="false"/>
      <protection locked="true" hidden="false"/>
    </xf>
    <xf numFmtId="165" fontId="31" fillId="4" borderId="5" xfId="37" applyFont="true" applyBorder="true" applyAlignment="true" applyProtection="false">
      <alignment horizontal="center" vertical="center" textRotation="0" wrapText="true" indent="0" shrinkToFit="false"/>
      <protection locked="true" hidden="false"/>
    </xf>
    <xf numFmtId="167" fontId="31" fillId="4" borderId="3" xfId="37" applyFont="true" applyBorder="true" applyAlignment="true" applyProtection="false">
      <alignment horizontal="center" vertical="center" textRotation="0" wrapText="true" indent="0" shrinkToFit="false"/>
      <protection locked="true" hidden="false"/>
    </xf>
    <xf numFmtId="164" fontId="30" fillId="11" borderId="5" xfId="37" applyFont="true" applyBorder="true" applyAlignment="true" applyProtection="false">
      <alignment horizontal="center" vertical="center" textRotation="0" wrapText="false" indent="0" shrinkToFit="false"/>
      <protection locked="true" hidden="false"/>
    </xf>
    <xf numFmtId="165" fontId="30" fillId="7" borderId="5" xfId="37" applyFont="true" applyBorder="true" applyAlignment="true" applyProtection="true">
      <alignment horizontal="center" vertical="center" textRotation="0" wrapText="true" indent="0" shrinkToFit="false"/>
      <protection locked="false" hidden="false"/>
    </xf>
    <xf numFmtId="165" fontId="31" fillId="4" borderId="20" xfId="37" applyFont="true" applyBorder="true" applyAlignment="true" applyProtection="false">
      <alignment horizontal="center" vertical="center" textRotation="0" wrapText="true" indent="0" shrinkToFit="false"/>
      <protection locked="true" hidden="false"/>
    </xf>
    <xf numFmtId="167" fontId="31" fillId="4" borderId="18" xfId="37" applyFont="true" applyBorder="true" applyAlignment="true" applyProtection="false">
      <alignment horizontal="center" vertical="center" textRotation="0" wrapText="false" indent="0" shrinkToFit="false"/>
      <protection locked="true" hidden="false"/>
    </xf>
    <xf numFmtId="167" fontId="32" fillId="4" borderId="18" xfId="37" applyFont="true" applyBorder="true" applyAlignment="true" applyProtection="false">
      <alignment horizontal="center" vertical="center" textRotation="0" wrapText="true" indent="0" shrinkToFit="false"/>
      <protection locked="true" hidden="false"/>
    </xf>
    <xf numFmtId="165" fontId="32" fillId="4" borderId="20" xfId="37" applyFont="true" applyBorder="true" applyAlignment="true" applyProtection="false">
      <alignment horizontal="center" vertical="center" textRotation="0" wrapText="true" indent="0" shrinkToFit="false"/>
      <protection locked="true" hidden="false"/>
    </xf>
    <xf numFmtId="165" fontId="32" fillId="4" borderId="5" xfId="37" applyFont="true" applyBorder="true" applyAlignment="true" applyProtection="false">
      <alignment horizontal="center" vertical="center" textRotation="0" wrapText="true" indent="0" shrinkToFit="false"/>
      <protection locked="true" hidden="false"/>
    </xf>
    <xf numFmtId="167" fontId="32" fillId="12" borderId="5" xfId="37" applyFont="true" applyBorder="true" applyAlignment="true" applyProtection="false">
      <alignment horizontal="center" vertical="center" textRotation="0" wrapText="true" indent="0" shrinkToFit="false"/>
      <protection locked="true" hidden="false"/>
    </xf>
    <xf numFmtId="164" fontId="31" fillId="0" borderId="0" xfId="37" applyFont="true" applyBorder="false" applyAlignment="true" applyProtection="false">
      <alignment horizontal="center" vertical="center" textRotation="0" wrapText="false" indent="0" shrinkToFit="false"/>
      <protection locked="true" hidden="false"/>
    </xf>
    <xf numFmtId="164" fontId="30" fillId="11" borderId="1" xfId="0" applyFont="true" applyBorder="true" applyAlignment="true" applyProtection="true">
      <alignment horizontal="center" vertical="bottom" textRotation="0" wrapText="false" indent="0" shrinkToFit="false"/>
      <protection locked="true" hidden="false"/>
    </xf>
    <xf numFmtId="165" fontId="25" fillId="4" borderId="5" xfId="0" applyFont="true" applyBorder="true" applyAlignment="true" applyProtection="true">
      <alignment horizontal="center" vertical="bottom" textRotation="0" wrapText="false" indent="0" shrinkToFit="false"/>
      <protection locked="true" hidden="false"/>
    </xf>
    <xf numFmtId="167" fontId="14" fillId="4" borderId="5" xfId="0" applyFont="true" applyBorder="true" applyAlignment="true" applyProtection="true">
      <alignment horizontal="center" vertical="bottom" textRotation="0" wrapText="false" indent="0" shrinkToFit="false"/>
      <protection locked="true" hidden="false"/>
    </xf>
    <xf numFmtId="165" fontId="14" fillId="4" borderId="5" xfId="0" applyFont="true" applyBorder="true" applyAlignment="true" applyProtection="true">
      <alignment horizontal="center" vertical="bottom" textRotation="0" wrapText="false" indent="0" shrinkToFit="false"/>
      <protection locked="true" hidden="false"/>
    </xf>
    <xf numFmtId="169" fontId="14" fillId="4" borderId="5" xfId="0" applyFont="true" applyBorder="true" applyAlignment="true" applyProtection="true">
      <alignment horizontal="center" vertical="bottom" textRotation="0" wrapText="false" indent="0" shrinkToFit="false"/>
      <protection locked="true" hidden="false"/>
    </xf>
    <xf numFmtId="167" fontId="14" fillId="4" borderId="5" xfId="0" applyFont="true" applyBorder="true" applyAlignment="true" applyProtection="true">
      <alignment horizontal="right" vertical="bottom" textRotation="0" wrapText="false" indent="0" shrinkToFit="false"/>
      <protection locked="true" hidden="false"/>
    </xf>
    <xf numFmtId="165" fontId="14" fillId="4" borderId="5" xfId="0" applyFont="true" applyBorder="true" applyAlignment="true" applyProtection="true">
      <alignment horizontal="left" vertical="bottom" textRotation="0" wrapText="false" indent="0" shrinkToFit="false"/>
      <protection locked="true" hidden="false"/>
    </xf>
    <xf numFmtId="166" fontId="14" fillId="0" borderId="3" xfId="0" applyFont="true" applyBorder="true" applyAlignment="true" applyProtection="true">
      <alignment horizontal="center" vertical="bottom" textRotation="0" wrapText="false" indent="0" shrinkToFit="false"/>
      <protection locked="true" hidden="false"/>
    </xf>
    <xf numFmtId="167" fontId="14" fillId="0" borderId="5" xfId="0" applyFont="true" applyBorder="true" applyAlignment="true" applyProtection="true">
      <alignment horizontal="center" vertical="bottom" textRotation="0" wrapText="false" indent="0" shrinkToFit="false"/>
      <protection locked="true" hidden="false"/>
    </xf>
    <xf numFmtId="165" fontId="14" fillId="0" borderId="5" xfId="0" applyFont="true" applyBorder="true" applyAlignment="true" applyProtection="true">
      <alignment horizontal="center" vertical="bottom" textRotation="0" wrapText="false" indent="0" shrinkToFit="false"/>
      <protection locked="true" hidden="false"/>
    </xf>
    <xf numFmtId="166" fontId="14" fillId="7" borderId="5" xfId="0" applyFont="true" applyBorder="true" applyAlignment="true" applyProtection="false">
      <alignment horizontal="center" vertical="bottom" textRotation="0" wrapText="false" indent="0" shrinkToFit="false"/>
      <protection locked="false" hidden="false"/>
    </xf>
    <xf numFmtId="166" fontId="14" fillId="0" borderId="5" xfId="0" applyFont="true" applyBorder="true" applyAlignment="true" applyProtection="true">
      <alignment horizontal="right" vertical="bottom" textRotation="0" wrapText="false" indent="0" shrinkToFit="false"/>
      <protection locked="true" hidden="false"/>
    </xf>
    <xf numFmtId="165" fontId="14" fillId="0" borderId="20" xfId="0" applyFont="true" applyBorder="true" applyAlignment="true" applyProtection="true">
      <alignment horizontal="left" vertical="bottom" textRotation="0" wrapText="false" indent="0" shrinkToFit="false"/>
      <protection locked="true" hidden="false"/>
    </xf>
    <xf numFmtId="165" fontId="14" fillId="4" borderId="18" xfId="0" applyFont="true" applyBorder="true" applyAlignment="true" applyProtection="true">
      <alignment horizontal="center" vertical="bottom" textRotation="0" wrapText="false" indent="0" shrinkToFit="false"/>
      <protection locked="true" hidden="false"/>
    </xf>
    <xf numFmtId="164" fontId="14" fillId="4" borderId="5" xfId="0" applyFont="true" applyBorder="true" applyAlignment="true" applyProtection="true">
      <alignment horizontal="center" vertical="bottom" textRotation="0" wrapText="false" indent="0" shrinkToFit="false"/>
      <protection locked="true" hidden="false"/>
    </xf>
    <xf numFmtId="166" fontId="14" fillId="4" borderId="5" xfId="0" applyFont="true" applyBorder="true" applyAlignment="true" applyProtection="true">
      <alignment horizontal="right" vertical="bottom" textRotation="0" wrapText="false" indent="0" shrinkToFit="false"/>
      <protection locked="true" hidden="false"/>
    </xf>
    <xf numFmtId="165" fontId="14" fillId="4" borderId="20" xfId="0" applyFont="true" applyBorder="true" applyAlignment="true" applyProtection="true">
      <alignment horizontal="left" vertical="bottom" textRotation="0" wrapText="false" indent="0" shrinkToFit="false"/>
      <protection locked="true" hidden="false"/>
    </xf>
    <xf numFmtId="166" fontId="14" fillId="0" borderId="18" xfId="0" applyFont="true" applyBorder="true" applyAlignment="true" applyProtection="true">
      <alignment horizontal="center" vertical="bottom" textRotation="0" wrapText="false" indent="0" shrinkToFit="false"/>
      <protection locked="true" hidden="false"/>
    </xf>
    <xf numFmtId="166" fontId="14" fillId="4" borderId="18" xfId="0" applyFont="true" applyBorder="true" applyAlignment="true" applyProtection="true">
      <alignment horizontal="center" vertical="bottom" textRotation="0" wrapText="false" indent="0" shrinkToFit="false"/>
      <protection locked="true" hidden="false"/>
    </xf>
    <xf numFmtId="164" fontId="14" fillId="4" borderId="5" xfId="0" applyFont="true" applyBorder="true" applyAlignment="true" applyProtection="true">
      <alignment horizontal="general" vertical="bottom" textRotation="0" wrapText="false" indent="0" shrinkToFit="false"/>
      <protection locked="true" hidden="false"/>
    </xf>
    <xf numFmtId="166" fontId="14" fillId="7" borderId="5" xfId="0" applyFont="true" applyBorder="true" applyAlignment="true" applyProtection="false">
      <alignment horizontal="general" vertical="bottom" textRotation="0" wrapText="false" indent="0" shrinkToFit="false"/>
      <protection locked="false" hidden="false"/>
    </xf>
    <xf numFmtId="165" fontId="14" fillId="0" borderId="5" xfId="0" applyFont="true" applyBorder="true" applyAlignment="true" applyProtection="true">
      <alignment horizontal="left" vertical="bottom" textRotation="0" wrapText="false" indent="0" shrinkToFit="false"/>
      <protection locked="true" hidden="false"/>
    </xf>
    <xf numFmtId="175" fontId="34" fillId="0" borderId="0" xfId="0" applyFont="true" applyBorder="true" applyAlignment="true" applyProtection="true">
      <alignment horizontal="center" vertical="bottom" textRotation="0" wrapText="false" indent="0" shrinkToFit="false"/>
      <protection locked="true" hidden="false"/>
    </xf>
    <xf numFmtId="171" fontId="34" fillId="0" borderId="0" xfId="0" applyFont="true" applyBorder="true" applyAlignment="true" applyProtection="true">
      <alignment horizontal="center" vertical="bottom" textRotation="0" wrapText="false" indent="0" shrinkToFit="false"/>
      <protection locked="true" hidden="false"/>
    </xf>
    <xf numFmtId="180" fontId="34" fillId="0" borderId="0" xfId="0" applyFont="true" applyBorder="true" applyAlignment="true" applyProtection="true">
      <alignment horizontal="center" vertical="bottom" textRotation="0" wrapText="false" indent="0" shrinkToFit="false"/>
      <protection locked="true" hidden="false"/>
    </xf>
    <xf numFmtId="175" fontId="52" fillId="2" borderId="4" xfId="0" applyFont="true" applyBorder="true" applyAlignment="true" applyProtection="true">
      <alignment horizontal="center" vertical="center" textRotation="0" wrapText="true" indent="0" shrinkToFit="false"/>
      <protection locked="true" hidden="false"/>
    </xf>
    <xf numFmtId="171" fontId="34" fillId="2" borderId="0" xfId="0" applyFont="true" applyBorder="true" applyAlignment="true" applyProtection="true">
      <alignment horizontal="center" vertical="bottom" textRotation="0" wrapText="false" indent="0" shrinkToFit="false"/>
      <protection locked="true" hidden="false"/>
    </xf>
    <xf numFmtId="175" fontId="31" fillId="4" borderId="5" xfId="0" applyFont="true" applyBorder="true" applyAlignment="true" applyProtection="true">
      <alignment horizontal="center" vertical="center" textRotation="0" wrapText="true" indent="0" shrinkToFit="false"/>
      <protection locked="true" hidden="false"/>
    </xf>
    <xf numFmtId="165" fontId="30" fillId="11" borderId="5" xfId="37" applyFont="true" applyBorder="true" applyAlignment="true" applyProtection="false">
      <alignment horizontal="center" vertical="center" textRotation="0" wrapText="false" indent="0" shrinkToFit="false"/>
      <protection locked="true" hidden="false"/>
    </xf>
    <xf numFmtId="175" fontId="31" fillId="12" borderId="5" xfId="0" applyFont="true" applyBorder="true" applyAlignment="true" applyProtection="true">
      <alignment horizontal="center" vertical="center" textRotation="0" wrapText="true" indent="0" shrinkToFit="false"/>
      <protection locked="true" hidden="false"/>
    </xf>
    <xf numFmtId="175" fontId="53" fillId="4" borderId="5" xfId="0" applyFont="true" applyBorder="true" applyAlignment="true" applyProtection="true">
      <alignment horizontal="center" vertical="center" textRotation="0" wrapText="true" indent="0" shrinkToFit="false"/>
      <protection locked="true" hidden="false"/>
    </xf>
    <xf numFmtId="181" fontId="30" fillId="11" borderId="5" xfId="37" applyFont="true" applyBorder="true" applyAlignment="true" applyProtection="false">
      <alignment horizontal="center" vertical="center" textRotation="0" wrapText="false" indent="0" shrinkToFit="false"/>
      <protection locked="true" hidden="false"/>
    </xf>
    <xf numFmtId="165" fontId="31" fillId="12" borderId="5" xfId="37" applyFont="true" applyBorder="true" applyAlignment="true" applyProtection="false">
      <alignment horizontal="center" vertical="center" textRotation="0" wrapText="false" indent="0" shrinkToFit="false"/>
      <protection locked="true" hidden="false"/>
    </xf>
    <xf numFmtId="165" fontId="32" fillId="8" borderId="5" xfId="37" applyFont="true" applyBorder="true" applyAlignment="true" applyProtection="false">
      <alignment horizontal="center" vertical="center" textRotation="0" wrapText="false" indent="0" shrinkToFit="false"/>
      <protection locked="true" hidden="false"/>
    </xf>
    <xf numFmtId="167" fontId="32" fillId="8" borderId="5" xfId="37" applyFont="true" applyBorder="true" applyAlignment="true" applyProtection="false">
      <alignment horizontal="center" vertical="center" textRotation="0" wrapText="false" indent="0" shrinkToFit="false"/>
      <protection locked="true" hidden="false"/>
    </xf>
    <xf numFmtId="175" fontId="31" fillId="4" borderId="5" xfId="37" applyFont="true" applyBorder="true" applyAlignment="true" applyProtection="false">
      <alignment horizontal="center" vertical="center" textRotation="0" wrapText="false" indent="0" shrinkToFit="false"/>
      <protection locked="true" hidden="false"/>
    </xf>
    <xf numFmtId="165" fontId="31" fillId="4" borderId="5" xfId="37" applyFont="true" applyBorder="true" applyAlignment="true" applyProtection="false">
      <alignment horizontal="center" vertical="center" textRotation="0" wrapText="false" indent="0" shrinkToFit="false"/>
      <protection locked="true" hidden="false"/>
    </xf>
    <xf numFmtId="167" fontId="31" fillId="4" borderId="5" xfId="37" applyFont="true" applyBorder="true" applyAlignment="true" applyProtection="false">
      <alignment horizontal="center" vertical="center" textRotation="0" wrapText="false" indent="0" shrinkToFit="false"/>
      <protection locked="true" hidden="false"/>
    </xf>
    <xf numFmtId="168" fontId="31" fillId="4" borderId="5" xfId="37" applyFont="true" applyBorder="true" applyAlignment="true" applyProtection="false">
      <alignment horizontal="center" vertical="center" textRotation="0" wrapText="false" indent="0" shrinkToFit="false"/>
      <protection locked="true" hidden="false"/>
    </xf>
    <xf numFmtId="171" fontId="31" fillId="4" borderId="5" xfId="37" applyFont="true" applyBorder="true" applyAlignment="true" applyProtection="false">
      <alignment horizontal="center" vertical="center" textRotation="0" wrapText="false" indent="0" shrinkToFit="false"/>
      <protection locked="true" hidden="false"/>
    </xf>
    <xf numFmtId="164" fontId="32" fillId="8" borderId="5" xfId="37" applyFont="true" applyBorder="true" applyAlignment="true" applyProtection="false">
      <alignment horizontal="center" vertical="center" textRotation="0" wrapText="false" indent="0" shrinkToFit="false"/>
      <protection locked="true" hidden="false"/>
    </xf>
    <xf numFmtId="175" fontId="14" fillId="0" borderId="5" xfId="0" applyFont="true" applyBorder="true" applyAlignment="true" applyProtection="true">
      <alignment horizontal="center" vertical="bottom" textRotation="0" wrapText="false" indent="0" shrinkToFit="false"/>
      <protection locked="true" hidden="false"/>
    </xf>
    <xf numFmtId="164" fontId="14" fillId="0" borderId="5" xfId="0" applyFont="true" applyBorder="true" applyAlignment="true" applyProtection="true">
      <alignment horizontal="general" vertical="bottom" textRotation="0" wrapText="false" indent="0" shrinkToFit="false"/>
      <protection locked="true" hidden="false"/>
    </xf>
    <xf numFmtId="171" fontId="14" fillId="0" borderId="5" xfId="0" applyFont="true" applyBorder="true" applyAlignment="true" applyProtection="true">
      <alignment horizontal="center" vertical="bottom" textRotation="0" wrapText="false" indent="0" shrinkToFit="false"/>
      <protection locked="true" hidden="false"/>
    </xf>
    <xf numFmtId="164" fontId="4" fillId="0" borderId="0" xfId="22" applyFont="false" applyBorder="false" applyAlignment="false" applyProtection="false">
      <alignment horizontal="general" vertical="bottom" textRotation="0" wrapText="false" indent="0" shrinkToFit="false"/>
      <protection locked="true" hidden="false"/>
    </xf>
    <xf numFmtId="167" fontId="31" fillId="14" borderId="1" xfId="22" applyFont="true" applyBorder="true" applyAlignment="true" applyProtection="false">
      <alignment horizontal="center" vertical="center" textRotation="0" wrapText="false" indent="0" shrinkToFit="false"/>
      <protection locked="true" hidden="false"/>
    </xf>
    <xf numFmtId="167" fontId="31" fillId="14" borderId="5" xfId="22" applyFont="true" applyBorder="true" applyAlignment="true" applyProtection="false">
      <alignment horizontal="center" vertical="center" textRotation="0" wrapText="false" indent="0" shrinkToFit="false"/>
      <protection locked="true" hidden="false"/>
    </xf>
    <xf numFmtId="167" fontId="32" fillId="14" borderId="5" xfId="22" applyFont="true" applyBorder="true" applyAlignment="true" applyProtection="false">
      <alignment horizontal="center" vertical="center" textRotation="0" wrapText="false" indent="0" shrinkToFit="false"/>
      <protection locked="true" hidden="false"/>
    </xf>
    <xf numFmtId="167" fontId="32" fillId="0" borderId="5" xfId="22" applyFont="true" applyBorder="true" applyAlignment="true" applyProtection="false">
      <alignment horizontal="center" vertical="center" textRotation="0" wrapText="false" indent="0" shrinkToFit="false"/>
      <protection locked="true" hidden="false"/>
    </xf>
    <xf numFmtId="167" fontId="31" fillId="14" borderId="5" xfId="22" applyFont="true" applyBorder="true" applyAlignment="true" applyProtection="false">
      <alignment horizontal="center" vertical="center" textRotation="0" wrapText="true" indent="0" shrinkToFit="false"/>
      <protection locked="true" hidden="false"/>
    </xf>
    <xf numFmtId="165" fontId="32" fillId="14" borderId="5" xfId="22" applyFont="true" applyBorder="true" applyAlignment="true" applyProtection="false">
      <alignment horizontal="center" vertical="center" textRotation="0" wrapText="true" indent="0" shrinkToFit="false"/>
      <protection locked="true" hidden="false"/>
    </xf>
    <xf numFmtId="164" fontId="32" fillId="14" borderId="5" xfId="22" applyFont="true" applyBorder="true" applyAlignment="true" applyProtection="false">
      <alignment horizontal="center" vertical="center" textRotation="0" wrapText="true" indent="0" shrinkToFit="false"/>
      <protection locked="true" hidden="false"/>
    </xf>
    <xf numFmtId="164" fontId="32" fillId="14" borderId="5" xfId="22" applyFont="true" applyBorder="true" applyAlignment="true" applyProtection="false">
      <alignment horizontal="center" vertical="center" textRotation="0" wrapText="false" indent="0" shrinkToFit="false"/>
      <protection locked="true" hidden="false"/>
    </xf>
    <xf numFmtId="165" fontId="32" fillId="14" borderId="5" xfId="22" applyFont="true" applyBorder="true" applyAlignment="true" applyProtection="true">
      <alignment horizontal="center" vertical="center" textRotation="0" wrapText="true" indent="0" shrinkToFit="false"/>
      <protection locked="false" hidden="false"/>
    </xf>
    <xf numFmtId="167" fontId="32" fillId="14" borderId="5" xfId="22" applyFont="true" applyBorder="true" applyAlignment="true" applyProtection="false">
      <alignment horizontal="center" vertical="center" textRotation="0" wrapText="true" indent="0" shrinkToFit="false"/>
      <protection locked="true" hidden="false"/>
    </xf>
    <xf numFmtId="174" fontId="31" fillId="14" borderId="5" xfId="22" applyFont="true" applyBorder="true" applyAlignment="true" applyProtection="false">
      <alignment horizontal="center" vertical="center" textRotation="0" wrapText="true" indent="0" shrinkToFit="false"/>
      <protection locked="true" hidden="false"/>
    </xf>
    <xf numFmtId="167" fontId="31" fillId="4" borderId="5" xfId="22" applyFont="true" applyBorder="true" applyAlignment="true" applyProtection="false">
      <alignment horizontal="center" vertical="center" textRotation="0" wrapText="false" indent="0" shrinkToFit="false"/>
      <protection locked="true" hidden="false"/>
    </xf>
    <xf numFmtId="165" fontId="32" fillId="12" borderId="5" xfId="22" applyFont="true" applyBorder="true" applyAlignment="true" applyProtection="false">
      <alignment horizontal="center" vertical="center" textRotation="0" wrapText="false" indent="0" shrinkToFit="false"/>
      <protection locked="true" hidden="false"/>
    </xf>
    <xf numFmtId="167" fontId="32" fillId="8" borderId="5" xfId="22" applyFont="true" applyBorder="true" applyAlignment="true" applyProtection="false">
      <alignment horizontal="center" vertical="center" textRotation="0" wrapText="false" indent="0" shrinkToFit="false"/>
      <protection locked="true" hidden="false"/>
    </xf>
    <xf numFmtId="164" fontId="31" fillId="4" borderId="5" xfId="22" applyFont="true" applyBorder="true" applyAlignment="true" applyProtection="false">
      <alignment horizontal="center" vertical="center" textRotation="0" wrapText="true" indent="0" shrinkToFit="false"/>
      <protection locked="true" hidden="false"/>
    </xf>
    <xf numFmtId="167" fontId="30" fillId="11" borderId="5" xfId="22" applyFont="true" applyBorder="true" applyAlignment="true" applyProtection="false">
      <alignment horizontal="center" vertical="center" textRotation="0" wrapText="false" indent="0" shrinkToFit="false"/>
      <protection locked="true" hidden="false"/>
    </xf>
    <xf numFmtId="165" fontId="32" fillId="12" borderId="5" xfId="22" applyFont="true" applyBorder="true" applyAlignment="true" applyProtection="false">
      <alignment horizontal="center" vertical="center" textRotation="0" wrapText="true" indent="0" shrinkToFit="false"/>
      <protection locked="true" hidden="false"/>
    </xf>
    <xf numFmtId="165" fontId="30" fillId="7" borderId="5" xfId="22" applyFont="true" applyBorder="true" applyAlignment="true" applyProtection="false">
      <alignment horizontal="center" vertical="center" textRotation="0" wrapText="true" indent="0" shrinkToFit="false"/>
      <protection locked="true" hidden="false"/>
    </xf>
    <xf numFmtId="164" fontId="31" fillId="4" borderId="5" xfId="22" applyFont="true" applyBorder="true" applyAlignment="true" applyProtection="false">
      <alignment horizontal="center" vertical="bottom" textRotation="0" wrapText="true" indent="0" shrinkToFit="false"/>
      <protection locked="true" hidden="false"/>
    </xf>
    <xf numFmtId="164" fontId="32" fillId="12" borderId="5" xfId="22" applyFont="true" applyBorder="true" applyAlignment="true" applyProtection="false">
      <alignment horizontal="center" vertical="center" textRotation="0" wrapText="false" indent="0" shrinkToFit="false"/>
      <protection locked="true" hidden="false"/>
    </xf>
    <xf numFmtId="164" fontId="32" fillId="8" borderId="5" xfId="22" applyFont="true" applyBorder="true" applyAlignment="true" applyProtection="false">
      <alignment horizontal="center" vertical="center" textRotation="0" wrapText="false" indent="0" shrinkToFit="false"/>
      <protection locked="true" hidden="false"/>
    </xf>
    <xf numFmtId="164" fontId="32" fillId="8" borderId="5" xfId="22" applyFont="true" applyBorder="true" applyAlignment="true" applyProtection="false">
      <alignment horizontal="center" vertical="center" textRotation="0" wrapText="true" indent="0" shrinkToFit="false"/>
      <protection locked="true" hidden="false"/>
    </xf>
    <xf numFmtId="167" fontId="31" fillId="4" borderId="5" xfId="22" applyFont="true" applyBorder="true" applyAlignment="true" applyProtection="false">
      <alignment horizontal="center" vertical="center" textRotation="0" wrapText="true" indent="0" shrinkToFit="false"/>
      <protection locked="true" hidden="false"/>
    </xf>
    <xf numFmtId="164" fontId="30" fillId="11" borderId="5" xfId="22" applyFont="true" applyBorder="true" applyAlignment="true" applyProtection="false">
      <alignment horizontal="center" vertical="center" textRotation="0" wrapText="false" indent="0" shrinkToFit="false"/>
      <protection locked="true" hidden="false"/>
    </xf>
    <xf numFmtId="165" fontId="30" fillId="7" borderId="5" xfId="22" applyFont="true" applyBorder="true" applyAlignment="true" applyProtection="true">
      <alignment horizontal="center" vertical="center" textRotation="0" wrapText="true" indent="0" shrinkToFit="false"/>
      <protection locked="false" hidden="false"/>
    </xf>
    <xf numFmtId="174" fontId="31" fillId="12" borderId="5" xfId="22" applyFont="true" applyBorder="true" applyAlignment="true" applyProtection="false">
      <alignment horizontal="center" vertical="center" textRotation="0" wrapText="false" indent="0" shrinkToFit="false"/>
      <protection locked="true" hidden="false"/>
    </xf>
    <xf numFmtId="174" fontId="30" fillId="11" borderId="5" xfId="22" applyFont="true" applyBorder="true" applyAlignment="true" applyProtection="false">
      <alignment horizontal="center" vertical="center" textRotation="0" wrapText="true" indent="0" shrinkToFit="false"/>
      <protection locked="true" hidden="false"/>
    </xf>
    <xf numFmtId="164" fontId="32" fillId="12" borderId="5" xfId="31" applyFont="true" applyBorder="true" applyAlignment="true" applyProtection="true">
      <alignment horizontal="center" vertical="center" textRotation="0" wrapText="false" indent="0" shrinkToFit="false"/>
      <protection locked="true" hidden="false"/>
    </xf>
    <xf numFmtId="164" fontId="31" fillId="4" borderId="5" xfId="22" applyFont="true" applyBorder="true" applyAlignment="true" applyProtection="false">
      <alignment horizontal="center" vertical="center" textRotation="0" wrapText="false" indent="0" shrinkToFit="false"/>
      <protection locked="true" hidden="false"/>
    </xf>
    <xf numFmtId="175" fontId="32" fillId="14" borderId="5" xfId="22" applyFont="true" applyBorder="true" applyAlignment="true" applyProtection="false">
      <alignment horizontal="center" vertical="center" textRotation="0" wrapText="false" indent="0" shrinkToFit="false"/>
      <protection locked="true" hidden="false"/>
    </xf>
    <xf numFmtId="164" fontId="30" fillId="7" borderId="5" xfId="22" applyFont="true" applyBorder="true" applyAlignment="true" applyProtection="false">
      <alignment horizontal="center" vertical="center" textRotation="0" wrapText="false" indent="0" shrinkToFit="false"/>
      <protection locked="true" hidden="false"/>
    </xf>
    <xf numFmtId="175" fontId="30" fillId="7" borderId="5" xfId="22" applyFont="true" applyBorder="true" applyAlignment="true" applyProtection="false">
      <alignment horizontal="center" vertical="center" textRotation="0" wrapText="false" indent="0" shrinkToFit="false"/>
      <protection locked="true" hidden="false"/>
    </xf>
    <xf numFmtId="164" fontId="32" fillId="4" borderId="5" xfId="22" applyFont="true" applyBorder="true" applyAlignment="true" applyProtection="false">
      <alignment horizontal="center" vertical="center" textRotation="0" wrapText="false" indent="0" shrinkToFit="false"/>
      <protection locked="true" hidden="false"/>
    </xf>
    <xf numFmtId="165" fontId="32" fillId="4" borderId="5" xfId="22" applyFont="true" applyBorder="true" applyAlignment="true" applyProtection="false">
      <alignment horizontal="center" vertical="center" textRotation="0" wrapText="false" indent="0" shrinkToFit="false"/>
      <protection locked="true" hidden="false"/>
    </xf>
    <xf numFmtId="165" fontId="32" fillId="14" borderId="5" xfId="22" applyFont="true" applyBorder="true" applyAlignment="true" applyProtection="false">
      <alignment horizontal="center" vertical="center" textRotation="0" wrapText="false" indent="0" shrinkToFit="false"/>
      <protection locked="true" hidden="false"/>
    </xf>
    <xf numFmtId="164" fontId="31" fillId="14" borderId="5" xfId="22" applyFont="true" applyBorder="true" applyAlignment="true" applyProtection="false">
      <alignment horizontal="center" vertical="center" textRotation="0" wrapText="false" indent="0" shrinkToFit="false"/>
      <protection locked="true" hidden="false"/>
    </xf>
    <xf numFmtId="164" fontId="30" fillId="7" borderId="5" xfId="22" applyFont="true" applyBorder="true" applyAlignment="true" applyProtection="true">
      <alignment horizontal="center" vertical="center" textRotation="0" wrapText="false" indent="0" shrinkToFit="false"/>
      <protection locked="false" hidden="false"/>
    </xf>
    <xf numFmtId="167" fontId="32" fillId="4" borderId="5" xfId="22" applyFont="true" applyBorder="true" applyAlignment="true" applyProtection="false">
      <alignment horizontal="center" vertical="center" textRotation="0" wrapText="false" indent="0" shrinkToFit="false"/>
      <protection locked="true" hidden="false"/>
    </xf>
    <xf numFmtId="164" fontId="31" fillId="12" borderId="5" xfId="22" applyFont="true" applyBorder="true" applyAlignment="true" applyProtection="false">
      <alignment horizontal="center" vertical="center" textRotation="0" wrapText="false" indent="0" shrinkToFit="false"/>
      <protection locked="true" hidden="false"/>
    </xf>
    <xf numFmtId="164" fontId="32" fillId="15" borderId="5" xfId="22" applyFont="true" applyBorder="true" applyAlignment="true" applyProtection="false">
      <alignment horizontal="center" vertical="center" textRotation="0" wrapText="false" indent="0" shrinkToFit="false"/>
      <protection locked="true" hidden="false"/>
    </xf>
    <xf numFmtId="165" fontId="30" fillId="11" borderId="5" xfId="22" applyFont="true" applyBorder="true" applyAlignment="true" applyProtection="false">
      <alignment horizontal="center" vertical="center" textRotation="0" wrapText="false" indent="0" shrinkToFit="false"/>
      <protection locked="true" hidden="false"/>
    </xf>
    <xf numFmtId="175" fontId="30" fillId="11" borderId="5" xfId="22" applyFont="true" applyBorder="true" applyAlignment="true" applyProtection="false">
      <alignment horizontal="center" vertical="center" textRotation="0" wrapText="false" indent="0" shrinkToFit="false"/>
      <protection locked="true" hidden="false"/>
    </xf>
    <xf numFmtId="164" fontId="30" fillId="11" borderId="5" xfId="22" applyFont="true" applyBorder="true" applyAlignment="true" applyProtection="true">
      <alignment horizontal="center" vertical="center" textRotation="0" wrapText="false" indent="0" shrinkToFit="false"/>
      <protection locked="false" hidden="false"/>
    </xf>
    <xf numFmtId="164" fontId="30" fillId="11" borderId="5" xfId="22" applyFont="true" applyBorder="true" applyAlignment="true" applyProtection="false">
      <alignment horizontal="center" vertical="bottom" textRotation="0" wrapText="false" indent="0" shrinkToFit="false"/>
      <protection locked="true" hidden="false"/>
    </xf>
    <xf numFmtId="164" fontId="4" fillId="0" borderId="5" xfId="22" applyFont="false" applyBorder="true" applyAlignment="true" applyProtection="false">
      <alignment horizontal="center" vertical="bottom" textRotation="0" wrapText="false" indent="0" shrinkToFit="false"/>
      <protection locked="true" hidden="false"/>
    </xf>
    <xf numFmtId="166" fontId="4" fillId="0" borderId="5" xfId="22" applyFont="false" applyBorder="true" applyAlignment="true" applyProtection="false">
      <alignment horizontal="left" vertical="bottom" textRotation="0" wrapText="false" indent="0" shrinkToFit="false"/>
      <protection locked="true" hidden="false"/>
    </xf>
    <xf numFmtId="166" fontId="4" fillId="0" borderId="5" xfId="22" applyFont="false" applyBorder="true" applyAlignment="false" applyProtection="false">
      <alignment horizontal="general" vertical="bottom" textRotation="0" wrapText="false" indent="0" shrinkToFit="false"/>
      <protection locked="true" hidden="false"/>
    </xf>
    <xf numFmtId="164" fontId="4" fillId="0" borderId="5" xfId="22" applyFont="true" applyBorder="true" applyAlignment="false" applyProtection="false">
      <alignment horizontal="general" vertical="bottom" textRotation="0" wrapText="false" indent="0" shrinkToFit="false"/>
      <protection locked="true" hidden="false"/>
    </xf>
    <xf numFmtId="166" fontId="4" fillId="0" borderId="5" xfId="22" applyFont="true" applyBorder="true" applyAlignment="true" applyProtection="false">
      <alignment horizontal="center" vertical="bottom" textRotation="0" wrapText="false" indent="0" shrinkToFit="false"/>
      <protection locked="true" hidden="false"/>
    </xf>
    <xf numFmtId="175" fontId="4" fillId="0" borderId="5" xfId="22" applyFont="false" applyBorder="true" applyAlignment="false" applyProtection="false">
      <alignment horizontal="general" vertical="bottom" textRotation="0" wrapText="false" indent="0" shrinkToFit="false"/>
      <protection locked="true" hidden="false"/>
    </xf>
    <xf numFmtId="167" fontId="4" fillId="0" borderId="5" xfId="22" applyFont="true" applyBorder="true" applyAlignment="false" applyProtection="false">
      <alignment horizontal="general" vertical="bottom" textRotation="0" wrapText="false" indent="0" shrinkToFit="false"/>
      <protection locked="true" hidden="false"/>
    </xf>
    <xf numFmtId="182" fontId="4" fillId="0" borderId="5" xfId="22" applyFont="false" applyBorder="true" applyAlignment="true" applyProtection="false">
      <alignment horizontal="center" vertical="bottom" textRotation="0" wrapText="false" indent="0" shrinkToFit="false"/>
      <protection locked="true" hidden="false"/>
    </xf>
    <xf numFmtId="175" fontId="4" fillId="0" borderId="5" xfId="22" applyFont="false" applyBorder="true" applyAlignment="true" applyProtection="false">
      <alignment horizontal="center" vertical="bottom" textRotation="0" wrapText="false" indent="0" shrinkToFit="false"/>
      <protection locked="true" hidden="false"/>
    </xf>
    <xf numFmtId="167" fontId="4" fillId="0" borderId="5" xfId="22" applyFont="false" applyBorder="true" applyAlignment="false" applyProtection="false">
      <alignment horizontal="general" vertical="bottom" textRotation="0" wrapText="false" indent="0" shrinkToFit="false"/>
      <protection locked="true" hidden="false"/>
    </xf>
    <xf numFmtId="164" fontId="30" fillId="11" borderId="7" xfId="22" applyFont="true" applyBorder="true" applyAlignment="true" applyProtection="false">
      <alignment horizontal="center" vertical="bottom" textRotation="0" wrapText="false" indent="0" shrinkToFit="false"/>
      <protection locked="true" hidden="false"/>
    </xf>
    <xf numFmtId="164" fontId="4" fillId="0" borderId="7" xfId="22" applyFont="false" applyBorder="true" applyAlignment="false" applyProtection="false">
      <alignment horizontal="general" vertical="bottom" textRotation="0" wrapText="false" indent="0" shrinkToFit="false"/>
      <protection locked="true" hidden="false"/>
    </xf>
    <xf numFmtId="164" fontId="4" fillId="0" borderId="7" xfId="22" applyFont="false" applyBorder="true" applyAlignment="true" applyProtection="false">
      <alignment horizontal="center" vertical="bottom" textRotation="0" wrapText="false" indent="0" shrinkToFit="false"/>
      <protection locked="true" hidden="false"/>
    </xf>
    <xf numFmtId="166" fontId="4" fillId="0" borderId="7" xfId="22" applyFont="false" applyBorder="true" applyAlignment="true" applyProtection="false">
      <alignment horizontal="left" vertical="bottom" textRotation="0" wrapText="false" indent="0" shrinkToFit="false"/>
      <protection locked="true" hidden="false"/>
    </xf>
    <xf numFmtId="164" fontId="4" fillId="0" borderId="7" xfId="22" applyFont="true" applyBorder="true" applyAlignment="false" applyProtection="false">
      <alignment horizontal="general" vertical="bottom" textRotation="0" wrapText="false" indent="0" shrinkToFit="false"/>
      <protection locked="true" hidden="false"/>
    </xf>
    <xf numFmtId="166" fontId="4" fillId="0" borderId="7" xfId="22" applyFont="true" applyBorder="true" applyAlignment="true" applyProtection="false">
      <alignment horizontal="center" vertical="bottom" textRotation="0" wrapText="false" indent="0" shrinkToFit="false"/>
      <protection locked="true" hidden="false"/>
    </xf>
    <xf numFmtId="175" fontId="4" fillId="0" borderId="7" xfId="22" applyFont="false" applyBorder="true" applyAlignment="false" applyProtection="false">
      <alignment horizontal="general" vertical="bottom" textRotation="0" wrapText="false" indent="0" shrinkToFit="false"/>
      <protection locked="true" hidden="false"/>
    </xf>
    <xf numFmtId="175" fontId="4" fillId="0" borderId="7" xfId="22" applyFont="false" applyBorder="true" applyAlignment="true" applyProtection="false">
      <alignment horizontal="center" vertical="bottom" textRotation="0" wrapText="false" indent="0" shrinkToFit="false"/>
      <protection locked="true" hidden="false"/>
    </xf>
    <xf numFmtId="167" fontId="34" fillId="0" borderId="0" xfId="0" applyFont="true" applyBorder="true" applyAlignment="true" applyProtection="true">
      <alignment horizontal="left" vertical="bottom" textRotation="0" wrapText="false" indent="0" shrinkToFit="false"/>
      <protection locked="true" hidden="false"/>
    </xf>
    <xf numFmtId="164" fontId="35" fillId="2" borderId="0" xfId="0" applyFont="true" applyBorder="true" applyAlignment="true" applyProtection="true">
      <alignment horizontal="center" vertical="bottom" textRotation="0" wrapText="true" indent="0" shrinkToFit="false"/>
      <protection locked="true" hidden="false"/>
    </xf>
    <xf numFmtId="167" fontId="34" fillId="2" borderId="0" xfId="0" applyFont="true" applyBorder="true" applyAlignment="true" applyProtection="true">
      <alignment horizontal="left" vertical="bottom" textRotation="0" wrapText="false" indent="0" shrinkToFit="false"/>
      <protection locked="true" hidden="false"/>
    </xf>
    <xf numFmtId="175" fontId="34" fillId="2" borderId="0" xfId="0" applyFont="true" applyBorder="true" applyAlignment="true" applyProtection="true">
      <alignment horizontal="center" vertical="bottom" textRotation="0" wrapText="false" indent="0" shrinkToFit="false"/>
      <protection locked="true" hidden="false"/>
    </xf>
    <xf numFmtId="165" fontId="30" fillId="7" borderId="5" xfId="0" applyFont="true" applyBorder="true" applyAlignment="true" applyProtection="true">
      <alignment horizontal="center" vertical="center" textRotation="0" wrapText="true" indent="0" shrinkToFit="false"/>
      <protection locked="true" hidden="false"/>
    </xf>
    <xf numFmtId="168" fontId="32" fillId="8" borderId="5" xfId="0" applyFont="true" applyBorder="true" applyAlignment="true" applyProtection="true">
      <alignment horizontal="center" vertical="center" textRotation="0" wrapText="false" indent="0" shrinkToFit="false"/>
      <protection locked="true" hidden="false"/>
    </xf>
    <xf numFmtId="164" fontId="31" fillId="2" borderId="0" xfId="0" applyFont="true" applyBorder="true" applyAlignment="true" applyProtection="true">
      <alignment horizontal="center" vertical="center" textRotation="0" wrapText="false" indent="0" shrinkToFit="false"/>
      <protection locked="true" hidden="false"/>
    </xf>
    <xf numFmtId="167" fontId="31" fillId="12" borderId="5" xfId="31" applyFont="true" applyBorder="true" applyAlignment="true" applyProtection="true">
      <alignment horizontal="center" vertical="center" textRotation="0" wrapText="false" indent="0" shrinkToFit="false"/>
      <protection locked="true" hidden="false"/>
    </xf>
    <xf numFmtId="165" fontId="31" fillId="12" borderId="5" xfId="31" applyFont="true" applyBorder="true" applyAlignment="true" applyProtection="true">
      <alignment horizontal="center" vertical="center" textRotation="0" wrapText="false" indent="0" shrinkToFit="false"/>
      <protection locked="true" hidden="false"/>
    </xf>
    <xf numFmtId="168" fontId="32" fillId="7" borderId="5" xfId="34" applyFont="true" applyBorder="true" applyAlignment="true" applyProtection="true">
      <alignment horizontal="center" vertical="center" textRotation="0" wrapText="false" indent="0" shrinkToFit="false"/>
      <protection locked="true" hidden="false"/>
    </xf>
    <xf numFmtId="167" fontId="30" fillId="11" borderId="5" xfId="31" applyFont="true" applyBorder="true" applyAlignment="true" applyProtection="true">
      <alignment horizontal="center" vertical="center" textRotation="0" wrapText="false" indent="0" shrinkToFit="false"/>
      <protection locked="true" hidden="false"/>
    </xf>
    <xf numFmtId="168" fontId="32" fillId="8" borderId="5" xfId="34" applyFont="true" applyBorder="true" applyAlignment="true" applyProtection="true">
      <alignment horizontal="center" vertical="center" textRotation="0" wrapText="false" indent="0" shrinkToFit="false"/>
      <protection locked="true" hidden="false"/>
    </xf>
    <xf numFmtId="167" fontId="30" fillId="11" borderId="5" xfId="34" applyFont="true" applyBorder="true" applyAlignment="true" applyProtection="true">
      <alignment horizontal="center" vertical="center" textRotation="0" wrapText="false" indent="0" shrinkToFit="false"/>
      <protection locked="true" hidden="false"/>
    </xf>
    <xf numFmtId="167" fontId="31" fillId="12" borderId="5" xfId="34" applyFont="true" applyBorder="true" applyAlignment="true" applyProtection="true">
      <alignment horizontal="center" vertical="center" textRotation="0" wrapText="false" indent="0" shrinkToFit="false"/>
      <protection locked="true" hidden="false"/>
    </xf>
    <xf numFmtId="164" fontId="14" fillId="0" borderId="5" xfId="0" applyFont="true" applyBorder="true" applyAlignment="true" applyProtection="true">
      <alignment horizontal="left" vertical="bottom" textRotation="0" wrapText="false" indent="0" shrinkToFit="false"/>
      <protection locked="true" hidden="false"/>
    </xf>
    <xf numFmtId="167" fontId="14" fillId="0" borderId="5" xfId="0" applyFont="true" applyBorder="true" applyAlignment="true" applyProtection="true">
      <alignment horizontal="left" vertical="bottom" textRotation="0" wrapText="false" indent="0" shrinkToFit="false"/>
      <protection locked="true" hidden="false"/>
    </xf>
    <xf numFmtId="165" fontId="25" fillId="0" borderId="5" xfId="0" applyFont="true" applyBorder="true" applyAlignment="true" applyProtection="true">
      <alignment horizontal="center"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false" hidden="false"/>
    </xf>
    <xf numFmtId="164" fontId="35" fillId="5" borderId="5" xfId="0" applyFont="true" applyBorder="true" applyAlignment="true" applyProtection="false">
      <alignment horizontal="left" vertical="center" textRotation="0" wrapText="false" indent="0" shrinkToFit="false"/>
      <protection locked="false" hidden="false"/>
    </xf>
    <xf numFmtId="164" fontId="35" fillId="5" borderId="5" xfId="0" applyFont="true" applyBorder="true" applyAlignment="true" applyProtection="true">
      <alignment horizontal="left" vertical="center" textRotation="0" wrapText="false" indent="0" shrinkToFit="false"/>
      <protection locked="true" hidden="false"/>
    </xf>
    <xf numFmtId="164" fontId="31" fillId="5" borderId="5" xfId="0" applyFont="true" applyBorder="true" applyAlignment="true" applyProtection="true">
      <alignment horizontal="left" vertical="center" textRotation="0" wrapText="true" indent="0" shrinkToFit="false"/>
      <protection locked="true" hidden="false"/>
    </xf>
    <xf numFmtId="164" fontId="35" fillId="5" borderId="5" xfId="0" applyFont="true" applyBorder="true" applyAlignment="true" applyProtection="true">
      <alignment horizontal="left" vertical="center" textRotation="0" wrapText="true" indent="0" shrinkToFit="false"/>
      <protection locked="true" hidden="false"/>
    </xf>
    <xf numFmtId="165" fontId="35" fillId="5" borderId="5" xfId="0" applyFont="true" applyBorder="true" applyAlignment="true" applyProtection="true">
      <alignment horizontal="left" vertical="center" textRotation="0" wrapText="false" indent="0" shrinkToFit="false"/>
      <protection locked="true" hidden="false"/>
    </xf>
    <xf numFmtId="164" fontId="35" fillId="16" borderId="5" xfId="0" applyFont="true" applyBorder="true" applyAlignment="true" applyProtection="true">
      <alignment horizontal="left" vertical="center" textRotation="0" wrapText="true" indent="0" shrinkToFit="false"/>
      <protection locked="true" hidden="false"/>
    </xf>
    <xf numFmtId="164" fontId="31" fillId="16" borderId="5" xfId="0" applyFont="true" applyBorder="true" applyAlignment="true" applyProtection="true">
      <alignment horizontal="left" vertical="center" textRotation="0" wrapText="true" indent="0" shrinkToFit="false"/>
      <protection locked="true" hidden="false"/>
    </xf>
    <xf numFmtId="164" fontId="35" fillId="16" borderId="5" xfId="0" applyFont="true" applyBorder="true" applyAlignment="true" applyProtection="false">
      <alignment horizontal="left" vertical="center" textRotation="0" wrapText="true" indent="0" shrinkToFit="false"/>
      <protection locked="false" hidden="false"/>
    </xf>
    <xf numFmtId="165" fontId="4" fillId="0" borderId="6" xfId="0" applyFont="true" applyBorder="true" applyAlignment="true" applyProtection="false">
      <alignment horizontal="left" vertical="bottom" textRotation="0" wrapText="false" indent="0" shrinkToFit="false"/>
      <protection locked="false" hidden="false"/>
    </xf>
    <xf numFmtId="168" fontId="4" fillId="0" borderId="6" xfId="0" applyFont="true" applyBorder="true" applyAlignment="true" applyProtection="false">
      <alignment horizontal="left" vertical="bottom" textRotation="0" wrapText="false" indent="0" shrinkToFit="false"/>
      <protection locked="false" hidden="false"/>
    </xf>
    <xf numFmtId="167" fontId="4" fillId="0" borderId="6" xfId="0" applyFont="true" applyBorder="true" applyAlignment="true" applyProtection="false">
      <alignment horizontal="left" vertical="bottom" textRotation="0" wrapText="false" indent="0" shrinkToFit="false"/>
      <protection locked="false" hidden="false"/>
    </xf>
    <xf numFmtId="168" fontId="4" fillId="0" borderId="5" xfId="0" applyFont="true" applyBorder="true" applyAlignment="true" applyProtection="false">
      <alignment horizontal="left" vertical="bottom" textRotation="0" wrapText="false" indent="0" shrinkToFit="false"/>
      <protection locked="false" hidden="false"/>
    </xf>
    <xf numFmtId="164" fontId="4" fillId="0" borderId="5" xfId="0" applyFont="true" applyBorder="true" applyAlignment="true" applyProtection="false">
      <alignment horizontal="left" vertical="bottom" textRotation="0" wrapText="false" indent="0" shrinkToFit="false"/>
      <protection locked="false" hidden="false"/>
    </xf>
    <xf numFmtId="165" fontId="4" fillId="0" borderId="5" xfId="0" applyFont="true" applyBorder="true" applyAlignment="true" applyProtection="false">
      <alignment horizontal="left" vertical="bottom" textRotation="0" wrapText="false" indent="0" shrinkToFit="false"/>
      <protection locked="false" hidden="false"/>
    </xf>
    <xf numFmtId="167" fontId="4" fillId="0" borderId="5" xfId="0" applyFont="true" applyBorder="true" applyAlignment="true" applyProtection="false">
      <alignment horizontal="left" vertical="bottom" textRotation="0" wrapText="false" indent="0" shrinkToFit="false"/>
      <protection locked="false" hidden="false"/>
    </xf>
    <xf numFmtId="164" fontId="35" fillId="0" borderId="0" xfId="0" applyFont="true" applyBorder="true" applyAlignment="true" applyProtection="false">
      <alignment horizontal="general" vertical="bottom" textRotation="0" wrapText="false" indent="0" shrinkToFit="false"/>
      <protection locked="false" hidden="false"/>
    </xf>
    <xf numFmtId="175" fontId="4" fillId="0" borderId="0" xfId="0" applyFont="true" applyBorder="true" applyAlignment="true" applyProtection="false">
      <alignment horizontal="general" vertical="bottom" textRotation="0" wrapText="false" indent="0" shrinkToFit="false"/>
      <protection locked="false" hidden="false"/>
    </xf>
    <xf numFmtId="164" fontId="52" fillId="0" borderId="0" xfId="0" applyFont="true" applyBorder="true" applyAlignment="true" applyProtection="true">
      <alignment horizontal="left" vertical="bottom" textRotation="0" wrapText="false" indent="0" shrinkToFit="false"/>
      <protection locked="true" hidden="false"/>
    </xf>
    <xf numFmtId="164" fontId="54" fillId="0" borderId="5" xfId="0" applyFont="true" applyBorder="true" applyAlignment="true" applyProtection="true">
      <alignment horizontal="left" vertical="bottom" textRotation="0" wrapText="false" indent="0" shrinkToFit="false"/>
      <protection locked="true" hidden="false"/>
    </xf>
    <xf numFmtId="164" fontId="54" fillId="0" borderId="1" xfId="0" applyFont="true" applyBorder="true" applyAlignment="true" applyProtection="true">
      <alignment horizontal="left" vertical="bottom" textRotation="0" wrapText="false" indent="0" shrinkToFit="false"/>
      <protection locked="true" hidden="false"/>
    </xf>
    <xf numFmtId="164" fontId="54" fillId="0" borderId="3" xfId="0" applyFont="true" applyBorder="true" applyAlignment="true" applyProtection="true">
      <alignment horizontal="left" vertical="bottom" textRotation="0" wrapText="false" indent="0" shrinkToFit="false"/>
      <protection locked="true" hidden="false"/>
    </xf>
    <xf numFmtId="164" fontId="54" fillId="0" borderId="5" xfId="0" applyFont="true" applyBorder="true" applyAlignment="true" applyProtection="true">
      <alignment horizontal="center" vertical="bottom" textRotation="0" wrapText="false" indent="0" shrinkToFit="false"/>
      <protection locked="true" hidden="false"/>
    </xf>
    <xf numFmtId="164" fontId="54" fillId="0" borderId="1" xfId="0" applyFont="true" applyBorder="true" applyAlignment="true" applyProtection="true">
      <alignment horizontal="center" vertical="bottom" textRotation="0" wrapText="false" indent="0" shrinkToFit="false"/>
      <protection locked="true" hidden="false"/>
    </xf>
    <xf numFmtId="164" fontId="54" fillId="0" borderId="0" xfId="0" applyFont="true" applyBorder="true" applyAlignment="true" applyProtection="true">
      <alignment horizontal="left" vertical="bottom" textRotation="0" wrapText="false" indent="0" shrinkToFit="false"/>
      <protection locked="true" hidden="false"/>
    </xf>
    <xf numFmtId="164" fontId="54" fillId="12" borderId="5" xfId="34" applyFont="true" applyBorder="true" applyAlignment="true" applyProtection="true">
      <alignment horizontal="left" vertical="center" textRotation="0" wrapText="false" indent="0" shrinkToFit="false"/>
      <protection locked="true" hidden="false"/>
    </xf>
    <xf numFmtId="164" fontId="54" fillId="12" borderId="1" xfId="0" applyFont="true" applyBorder="true" applyAlignment="true" applyProtection="true">
      <alignment horizontal="left" vertical="center" textRotation="0" wrapText="false" indent="0" shrinkToFit="false"/>
      <protection locked="true" hidden="false"/>
    </xf>
    <xf numFmtId="164" fontId="54" fillId="12" borderId="5" xfId="0" applyFont="true" applyBorder="true" applyAlignment="true" applyProtection="true">
      <alignment horizontal="left" vertical="center" textRotation="0" wrapText="false" indent="0" shrinkToFit="false"/>
      <protection locked="true" hidden="false"/>
    </xf>
    <xf numFmtId="164" fontId="54" fillId="12" borderId="3" xfId="34" applyFont="true" applyBorder="true" applyAlignment="true" applyProtection="true">
      <alignment horizontal="left" vertical="center" textRotation="0" wrapText="false" indent="0" shrinkToFit="false"/>
      <protection locked="true" hidden="false"/>
    </xf>
    <xf numFmtId="164" fontId="54" fillId="4" borderId="5" xfId="0" applyFont="true" applyBorder="true" applyAlignment="true" applyProtection="true">
      <alignment horizontal="left" vertical="center" textRotation="0" wrapText="false" indent="0" shrinkToFit="false"/>
      <protection locked="true" hidden="false"/>
    </xf>
    <xf numFmtId="164" fontId="54" fillId="4" borderId="5" xfId="0" applyFont="true" applyBorder="true" applyAlignment="true" applyProtection="true">
      <alignment horizontal="left" vertical="bottom" textRotation="0" wrapText="false" indent="0" shrinkToFit="false"/>
      <protection locked="true" hidden="false"/>
    </xf>
    <xf numFmtId="164" fontId="54" fillId="4" borderId="5" xfId="0" applyFont="true" applyBorder="true" applyAlignment="true" applyProtection="true">
      <alignment horizontal="general" vertical="bottom" textRotation="0" wrapText="false" indent="0" shrinkToFit="false"/>
      <protection locked="true" hidden="false"/>
    </xf>
    <xf numFmtId="164" fontId="54" fillId="4" borderId="1" xfId="0" applyFont="true" applyBorder="true" applyAlignment="true" applyProtection="true">
      <alignment horizontal="left" vertical="bottom" textRotation="0" wrapText="false" indent="0" shrinkToFit="false"/>
      <protection locked="true" hidden="false"/>
    </xf>
    <xf numFmtId="164" fontId="54" fillId="12" borderId="5" xfId="0" applyFont="true" applyBorder="true" applyAlignment="true" applyProtection="true">
      <alignment horizontal="left" vertical="bottom" textRotation="0" wrapText="false" indent="0" shrinkToFit="false"/>
      <protection locked="true" hidden="false"/>
    </xf>
    <xf numFmtId="164" fontId="54" fillId="12" borderId="1" xfId="0" applyFont="true" applyBorder="true" applyAlignment="true" applyProtection="true">
      <alignment horizontal="left" vertical="bottom" textRotation="0" wrapText="false" indent="0" shrinkToFit="false"/>
      <protection locked="true" hidden="false"/>
    </xf>
    <xf numFmtId="164" fontId="54" fillId="0" borderId="7" xfId="34" applyFont="true" applyBorder="true" applyAlignment="true" applyProtection="true">
      <alignment horizontal="left" vertical="center" textRotation="0" wrapText="false" indent="0" shrinkToFit="false"/>
      <protection locked="true" hidden="false"/>
    </xf>
    <xf numFmtId="164" fontId="54" fillId="0" borderId="21" xfId="34" applyFont="true" applyBorder="true" applyAlignment="true" applyProtection="true">
      <alignment horizontal="left" vertical="center" textRotation="0" wrapText="false" indent="0" shrinkToFit="false"/>
      <protection locked="true" hidden="false"/>
    </xf>
    <xf numFmtId="164" fontId="54" fillId="0" borderId="5" xfId="34" applyFont="true" applyBorder="true" applyAlignment="true" applyProtection="true">
      <alignment horizontal="left" vertical="center" textRotation="0" wrapText="false" indent="0" shrinkToFit="false"/>
      <protection locked="true" hidden="false"/>
    </xf>
    <xf numFmtId="164" fontId="54" fillId="0" borderId="12" xfId="34" applyFont="true" applyBorder="true" applyAlignment="true" applyProtection="true">
      <alignment horizontal="left" vertical="center" textRotation="0" wrapText="false" indent="0" shrinkToFit="false"/>
      <protection locked="true" hidden="false"/>
    </xf>
    <xf numFmtId="167" fontId="52" fillId="0" borderId="5" xfId="0" applyFont="true" applyBorder="true" applyAlignment="true" applyProtection="true">
      <alignment horizontal="left" vertical="bottom" textRotation="0" wrapText="false" indent="0" shrinkToFit="false"/>
      <protection locked="true" hidden="false"/>
    </xf>
    <xf numFmtId="164" fontId="52" fillId="0" borderId="5" xfId="0" applyFont="true" applyBorder="true" applyAlignment="true" applyProtection="true">
      <alignment horizontal="left" vertical="bottom" textRotation="0" wrapText="false" indent="0" shrinkToFit="false"/>
      <protection locked="true" hidden="false"/>
    </xf>
    <xf numFmtId="164" fontId="52" fillId="0" borderId="1" xfId="0" applyFont="true" applyBorder="true" applyAlignment="true" applyProtection="true">
      <alignment horizontal="left" vertical="bottom" textRotation="0" wrapText="false" indent="0" shrinkToFit="false"/>
      <protection locked="true" hidden="false"/>
    </xf>
    <xf numFmtId="165" fontId="52" fillId="0" borderId="5" xfId="0" applyFont="true" applyBorder="true" applyAlignment="true" applyProtection="true">
      <alignment horizontal="left" vertical="bottom" textRotation="0" wrapText="false" indent="0" shrinkToFit="false"/>
      <protection locked="true" hidden="false"/>
    </xf>
    <xf numFmtId="164" fontId="52" fillId="0" borderId="3" xfId="0" applyFont="true" applyBorder="true" applyAlignment="true" applyProtection="true">
      <alignment horizontal="left" vertical="bottom" textRotation="0" wrapText="false" indent="0" shrinkToFit="false"/>
      <protection locked="true" hidden="false"/>
    </xf>
    <xf numFmtId="164" fontId="52" fillId="0" borderId="5" xfId="34" applyFont="true" applyBorder="true" applyAlignment="true" applyProtection="true">
      <alignment horizontal="left" vertical="center" textRotation="0" wrapText="false" indent="0" shrinkToFit="false"/>
      <protection locked="true" hidden="false"/>
    </xf>
    <xf numFmtId="172" fontId="52" fillId="0" borderId="5" xfId="0" applyFont="true" applyBorder="true" applyAlignment="true" applyProtection="true">
      <alignment horizontal="left" vertical="bottom" textRotation="0" wrapText="false" indent="0" shrinkToFit="false"/>
      <protection locked="true" hidden="false"/>
    </xf>
    <xf numFmtId="164" fontId="55" fillId="0" borderId="0" xfId="0" applyFont="true" applyBorder="true" applyAlignment="true" applyProtection="true">
      <alignment horizontal="left" vertical="bottom" textRotation="0" wrapText="false" indent="0" shrinkToFit="false"/>
      <protection locked="true" hidden="false"/>
    </xf>
    <xf numFmtId="164" fontId="52" fillId="0" borderId="7" xfId="0" applyFont="true" applyBorder="true" applyAlignment="true" applyProtection="true">
      <alignment horizontal="left" vertical="bottom" textRotation="0" wrapText="false" indent="0" shrinkToFit="false"/>
      <protection locked="true" hidden="false"/>
    </xf>
    <xf numFmtId="164" fontId="52" fillId="0" borderId="6" xfId="34" applyFont="true" applyBorder="true" applyAlignment="true" applyProtection="true">
      <alignment horizontal="left" vertical="center" textRotation="0" wrapText="false" indent="0" shrinkToFit="false"/>
      <protection locked="true" hidden="false"/>
    </xf>
  </cellXfs>
  <cellStyles count="28">
    <cellStyle name="Normal" xfId="0" builtinId="0"/>
    <cellStyle name="Comma" xfId="15" builtinId="3"/>
    <cellStyle name="Comma [0]" xfId="16" builtinId="6"/>
    <cellStyle name="Currency" xfId="17" builtinId="4"/>
    <cellStyle name="Currency [0]" xfId="18" builtinId="7"/>
    <cellStyle name="Percent" xfId="19" builtinId="5"/>
    <cellStyle name="Normal 10" xfId="21"/>
    <cellStyle name="Normal 11" xfId="22"/>
    <cellStyle name="Normal 12" xfId="23"/>
    <cellStyle name="Normal 13" xfId="24"/>
    <cellStyle name="Normal 14" xfId="25"/>
    <cellStyle name="Normal 15" xfId="26"/>
    <cellStyle name="Normal 16" xfId="27"/>
    <cellStyle name="Normal 17" xfId="28"/>
    <cellStyle name="Normal 18" xfId="29"/>
    <cellStyle name="Normal 19" xfId="30"/>
    <cellStyle name="Normal 2" xfId="31"/>
    <cellStyle name="Normal 2 2" xfId="32"/>
    <cellStyle name="Normal 2 3" xfId="33"/>
    <cellStyle name="Normal 3" xfId="34"/>
    <cellStyle name="Normal 4" xfId="35"/>
    <cellStyle name="Normal 5" xfId="36"/>
    <cellStyle name="Normal 6" xfId="37"/>
    <cellStyle name="Normal 7" xfId="38"/>
    <cellStyle name="Normal 8" xfId="39"/>
    <cellStyle name="Normal 9" xfId="40"/>
    <cellStyle name="Normal 9 2" xfId="41"/>
    <cellStyle name="*unknown*" xfId="20" builtinId="8"/>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C0"/>
        </patternFill>
      </fill>
    </dxf>
    <dxf>
      <fill>
        <patternFill>
          <bgColor rgb="FFFFC0C0"/>
        </patternFill>
      </fill>
    </dxf>
    <dxf>
      <fill>
        <patternFill>
          <bgColor rgb="FFFF0000"/>
        </patternFill>
      </fill>
    </dxf>
    <dxf>
      <fill>
        <patternFill>
          <bgColor rgb="FFFFC0C0"/>
        </patternFill>
      </fill>
    </dxf>
    <dxf>
      <fill>
        <patternFill>
          <bgColor rgb="FFFFC0C0"/>
        </patternFill>
      </fill>
    </dxf>
    <dxf>
      <fill>
        <patternFill>
          <bgColor rgb="FFFFC0C0"/>
        </patternFill>
      </fill>
    </dxf>
    <dxf>
      <fill>
        <patternFill>
          <bgColor rgb="FFFFC0C0"/>
        </patternFill>
      </fill>
    </dxf>
    <dxf>
      <font>
        <color rgb="FF9C0006"/>
      </font>
      <fill>
        <patternFill>
          <bgColor rgb="FFFFC7CE"/>
        </patternFill>
      </fill>
    </dxf>
    <dxf>
      <fill>
        <patternFill patternType="solid">
          <fgColor rgb="FF00B050"/>
        </patternFill>
      </fill>
    </dxf>
    <dxf>
      <fill>
        <patternFill patternType="solid">
          <fgColor rgb="FFFFFFFF"/>
        </patternFill>
      </fill>
    </dxf>
    <dxf>
      <fill>
        <patternFill patternType="solid">
          <fgColor rgb="FFD9D9D9"/>
        </patternFill>
      </fill>
    </dxf>
    <dxf>
      <fill>
        <patternFill patternType="solid">
          <fgColor rgb="FF3D3D3D"/>
          <bgColor rgb="FFFFFFFF"/>
        </patternFill>
      </fill>
    </dxf>
    <dxf>
      <fill>
        <patternFill patternType="solid">
          <fgColor rgb="00FFFFFF"/>
        </patternFill>
      </fill>
    </dxf>
    <dxf>
      <fill>
        <patternFill>
          <bgColor rgb="FFD9D1E3"/>
        </patternFill>
      </fill>
    </dxf>
    <dxf>
      <fill>
        <patternFill>
          <bgColor rgb="FFF2DCDB"/>
        </patternFill>
      </fill>
    </dxf>
    <dxf>
      <fill>
        <patternFill patternType="solid">
          <fgColor rgb="FFFF0000"/>
        </patternFill>
      </fill>
    </dxf>
    <dxf>
      <fill>
        <patternFill patternType="solid">
          <fgColor rgb="FFC3D69B"/>
        </patternFill>
      </fill>
    </dxf>
    <dxf>
      <fill>
        <patternFill patternType="solid">
          <fgColor rgb="FF92D050"/>
        </patternFill>
      </fill>
    </dxf>
    <dxf>
      <fill>
        <patternFill patternType="solid">
          <fgColor rgb="FFB9CDE5"/>
        </patternFill>
      </fill>
    </dxf>
  </dxfs>
  <colors>
    <indexedColors>
      <rgbColor rgb="FF000000"/>
      <rgbColor rgb="FFFFFFFF"/>
      <rgbColor rgb="FFFF0000"/>
      <rgbColor rgb="FF00CD4F"/>
      <rgbColor rgb="FF0000FF"/>
      <rgbColor rgb="FFFFFF00"/>
      <rgbColor rgb="FFFF00FF"/>
      <rgbColor rgb="FF00FFFF"/>
      <rgbColor rgb="FF9C0006"/>
      <rgbColor rgb="FF008000"/>
      <rgbColor rgb="FF000080"/>
      <rgbColor rgb="FF808000"/>
      <rgbColor rgb="FF800080"/>
      <rgbColor rgb="FF008080"/>
      <rgbColor rgb="FFBFBFBF"/>
      <rgbColor rgb="FF808080"/>
      <rgbColor rgb="FF9999FF"/>
      <rgbColor rgb="FF993366"/>
      <rgbColor rgb="FFFFC7CE"/>
      <rgbColor rgb="FFCCFFFF"/>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9D9D9"/>
      <rgbColor rgb="FFFFFF99"/>
      <rgbColor rgb="FFC3D69B"/>
      <rgbColor rgb="FFE6B9B8"/>
      <rgbColor rgb="FFFFC0C0"/>
      <rgbColor rgb="FFFCD5B5"/>
      <rgbColor rgb="FF3366FF"/>
      <rgbColor rgb="FF33CCCC"/>
      <rgbColor rgb="FF92D050"/>
      <rgbColor rgb="FFFFCC00"/>
      <rgbColor rgb="FFFF9900"/>
      <rgbColor rgb="FFFF6600"/>
      <rgbColor rgb="FF558ED5"/>
      <rgbColor rgb="FFA6A6A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
</Relationships>
</file>

<file path=xl/drawings/_rels/drawing4.xml.rels><?xml version="1.0" encoding="UTF-8"?>
<Relationships xmlns="http://schemas.openxmlformats.org/package/2006/relationships"><Relationship Id="rId1" Type="http://schemas.openxmlformats.org/officeDocument/2006/relationships/image" Target="../media/image6.wmf"/><Relationship Id="rId2" Type="http://schemas.openxmlformats.org/officeDocument/2006/relationships/image" Target="../media/image7.w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6008400</xdr:colOff>
      <xdr:row>2</xdr:row>
      <xdr:rowOff>31680</xdr:rowOff>
    </xdr:from>
    <xdr:to>
      <xdr:col>6</xdr:col>
      <xdr:colOff>8547480</xdr:colOff>
      <xdr:row>3</xdr:row>
      <xdr:rowOff>208080</xdr:rowOff>
    </xdr:to>
    <xdr:pic>
      <xdr:nvPicPr>
        <xdr:cNvPr id="0" name="Bildobjekt 2" descr=""/>
        <xdr:cNvPicPr/>
      </xdr:nvPicPr>
      <xdr:blipFill>
        <a:blip r:embed="rId1"/>
        <a:stretch/>
      </xdr:blipFill>
      <xdr:spPr>
        <a:xfrm>
          <a:off x="19908000" y="393480"/>
          <a:ext cx="2539080" cy="433800"/>
        </a:xfrm>
        <a:prstGeom prst="rect">
          <a:avLst/>
        </a:prstGeom>
        <a:ln w="0">
          <a:noFill/>
        </a:ln>
      </xdr:spPr>
    </xdr:pic>
    <xdr:clientData/>
  </xdr:twoCellAnchor>
  <xdr:twoCellAnchor editAs="oneCell">
    <xdr:from>
      <xdr:col>2</xdr:col>
      <xdr:colOff>5933880</xdr:colOff>
      <xdr:row>2</xdr:row>
      <xdr:rowOff>0</xdr:rowOff>
    </xdr:from>
    <xdr:to>
      <xdr:col>2</xdr:col>
      <xdr:colOff>8472960</xdr:colOff>
      <xdr:row>3</xdr:row>
      <xdr:rowOff>176400</xdr:rowOff>
    </xdr:to>
    <xdr:pic>
      <xdr:nvPicPr>
        <xdr:cNvPr id="1" name="Bildobjekt 2" descr=""/>
        <xdr:cNvPicPr/>
      </xdr:nvPicPr>
      <xdr:blipFill>
        <a:blip r:embed="rId2"/>
        <a:stretch/>
      </xdr:blipFill>
      <xdr:spPr>
        <a:xfrm>
          <a:off x="7012080" y="361800"/>
          <a:ext cx="2539080" cy="4338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26</xdr:col>
      <xdr:colOff>0</xdr:colOff>
      <xdr:row>3</xdr:row>
      <xdr:rowOff>0</xdr:rowOff>
    </xdr:from>
    <xdr:to>
      <xdr:col>26</xdr:col>
      <xdr:colOff>304560</xdr:colOff>
      <xdr:row>3</xdr:row>
      <xdr:rowOff>315720</xdr:rowOff>
    </xdr:to>
    <xdr:sp>
      <xdr:nvSpPr>
        <xdr:cNvPr id="2" name="AutoShape 2"/>
        <xdr:cNvSpPr/>
      </xdr:nvSpPr>
      <xdr:spPr>
        <a:xfrm>
          <a:off x="50847480" y="847800"/>
          <a:ext cx="304560" cy="315720"/>
        </a:xfrm>
        <a:prstGeom prst="rect">
          <a:avLst/>
        </a:prstGeom>
        <a:noFill/>
        <a:ln w="0">
          <a:noFill/>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26</xdr:col>
      <xdr:colOff>384120</xdr:colOff>
      <xdr:row>6</xdr:row>
      <xdr:rowOff>146520</xdr:rowOff>
    </xdr:from>
    <xdr:to>
      <xdr:col>32</xdr:col>
      <xdr:colOff>319680</xdr:colOff>
      <xdr:row>18</xdr:row>
      <xdr:rowOff>95040</xdr:rowOff>
    </xdr:to>
    <xdr:pic>
      <xdr:nvPicPr>
        <xdr:cNvPr id="3" name="AreaWithMainMenu_AreaWithSubMenu_ctl02_pMainBody_ctl00_ctl08_Img0" descr="http://www.gs1.se/Global/Bilder/Artikelinformation/Artikelhierarki-exempel-1.png"/>
        <xdr:cNvPicPr/>
      </xdr:nvPicPr>
      <xdr:blipFill>
        <a:blip r:embed="rId1"/>
        <a:stretch/>
      </xdr:blipFill>
      <xdr:spPr>
        <a:xfrm>
          <a:off x="27583200" y="2242080"/>
          <a:ext cx="4663800" cy="1891440"/>
        </a:xfrm>
        <a:prstGeom prst="rect">
          <a:avLst/>
        </a:prstGeom>
        <a:ln w="0">
          <a:noFill/>
        </a:ln>
      </xdr:spPr>
    </xdr:pic>
    <xdr:clientData/>
  </xdr:twoCellAnchor>
  <xdr:twoCellAnchor editAs="oneCell">
    <xdr:from>
      <xdr:col>26</xdr:col>
      <xdr:colOff>207360</xdr:colOff>
      <xdr:row>23</xdr:row>
      <xdr:rowOff>114480</xdr:rowOff>
    </xdr:from>
    <xdr:to>
      <xdr:col>33</xdr:col>
      <xdr:colOff>437400</xdr:colOff>
      <xdr:row>36</xdr:row>
      <xdr:rowOff>30600</xdr:rowOff>
    </xdr:to>
    <xdr:pic>
      <xdr:nvPicPr>
        <xdr:cNvPr id="4" name="AreaWithMainMenu_AreaWithSubMenu_ctl02_pMainBody_ctl00_ctl10_Img0" descr="http://gs1.se/Global/Bilder/Artikelinformation/Artikelhierarki-exempel-2.png"/>
        <xdr:cNvPicPr/>
      </xdr:nvPicPr>
      <xdr:blipFill>
        <a:blip r:embed="rId2"/>
        <a:stretch/>
      </xdr:blipFill>
      <xdr:spPr>
        <a:xfrm>
          <a:off x="27406440" y="4962600"/>
          <a:ext cx="5746320" cy="2021400"/>
        </a:xfrm>
        <a:prstGeom prst="rect">
          <a:avLst/>
        </a:prstGeom>
        <a:ln w="0">
          <a:noFill/>
        </a:ln>
      </xdr:spPr>
    </xdr:pic>
    <xdr:clientData/>
  </xdr:twoCellAnchor>
  <xdr:twoCellAnchor editAs="oneCell">
    <xdr:from>
      <xdr:col>26</xdr:col>
      <xdr:colOff>556200</xdr:colOff>
      <xdr:row>42</xdr:row>
      <xdr:rowOff>101160</xdr:rowOff>
    </xdr:from>
    <xdr:to>
      <xdr:col>34</xdr:col>
      <xdr:colOff>784440</xdr:colOff>
      <xdr:row>53</xdr:row>
      <xdr:rowOff>133560</xdr:rowOff>
    </xdr:to>
    <xdr:pic>
      <xdr:nvPicPr>
        <xdr:cNvPr id="5" name="Bildobjekt 6" descr=""/>
        <xdr:cNvPicPr/>
      </xdr:nvPicPr>
      <xdr:blipFill>
        <a:blip r:embed="rId3"/>
        <a:stretch/>
      </xdr:blipFill>
      <xdr:spPr>
        <a:xfrm>
          <a:off x="27755280" y="8025840"/>
          <a:ext cx="6532560" cy="1813680"/>
        </a:xfrm>
        <a:prstGeom prst="rect">
          <a:avLst/>
        </a:prstGeom>
        <a:ln w="0">
          <a:noFill/>
        </a:ln>
      </xdr:spPr>
    </xdr:pic>
    <xdr:clientData/>
  </xdr:twoCellAnchor>
  <xdr:twoCellAnchor editAs="twoCell">
    <xdr:from>
      <xdr:col>26</xdr:col>
      <xdr:colOff>160200</xdr:colOff>
      <xdr:row>6</xdr:row>
      <xdr:rowOff>83880</xdr:rowOff>
    </xdr:from>
    <xdr:to>
      <xdr:col>35</xdr:col>
      <xdr:colOff>312120</xdr:colOff>
      <xdr:row>21</xdr:row>
      <xdr:rowOff>98640</xdr:rowOff>
    </xdr:to>
    <xdr:sp>
      <xdr:nvSpPr>
        <xdr:cNvPr id="6" name="Rectangle 4"/>
        <xdr:cNvSpPr/>
      </xdr:nvSpPr>
      <xdr:spPr>
        <a:xfrm>
          <a:off x="27359280" y="2179440"/>
          <a:ext cx="7244280" cy="2443680"/>
        </a:xfrm>
        <a:prstGeom prst="rect">
          <a:avLst/>
        </a:prstGeom>
        <a:noFill/>
        <a:ln w="12700">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26</xdr:col>
      <xdr:colOff>167760</xdr:colOff>
      <xdr:row>22</xdr:row>
      <xdr:rowOff>152280</xdr:rowOff>
    </xdr:from>
    <xdr:to>
      <xdr:col>37</xdr:col>
      <xdr:colOff>7560</xdr:colOff>
      <xdr:row>39</xdr:row>
      <xdr:rowOff>83520</xdr:rowOff>
    </xdr:to>
    <xdr:sp>
      <xdr:nvSpPr>
        <xdr:cNvPr id="7" name="Rectangle 5"/>
        <xdr:cNvSpPr/>
      </xdr:nvSpPr>
      <xdr:spPr>
        <a:xfrm>
          <a:off x="27366840" y="4838760"/>
          <a:ext cx="8508240" cy="2683800"/>
        </a:xfrm>
        <a:prstGeom prst="rect">
          <a:avLst/>
        </a:prstGeom>
        <a:noFill/>
        <a:ln w="12700">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26</xdr:col>
      <xdr:colOff>167760</xdr:colOff>
      <xdr:row>40</xdr:row>
      <xdr:rowOff>144720</xdr:rowOff>
    </xdr:from>
    <xdr:to>
      <xdr:col>38</xdr:col>
      <xdr:colOff>174960</xdr:colOff>
      <xdr:row>57</xdr:row>
      <xdr:rowOff>5400</xdr:rowOff>
    </xdr:to>
    <xdr:sp>
      <xdr:nvSpPr>
        <xdr:cNvPr id="8" name="Rectangle 6"/>
        <xdr:cNvSpPr/>
      </xdr:nvSpPr>
      <xdr:spPr>
        <a:xfrm>
          <a:off x="27366840" y="7745760"/>
          <a:ext cx="9463320" cy="2613240"/>
        </a:xfrm>
        <a:prstGeom prst="rect">
          <a:avLst/>
        </a:prstGeom>
        <a:noFill/>
        <a:ln w="12700">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228960</xdr:colOff>
      <xdr:row>45</xdr:row>
      <xdr:rowOff>0</xdr:rowOff>
    </xdr:from>
    <xdr:to>
      <xdr:col>3</xdr:col>
      <xdr:colOff>711720</xdr:colOff>
      <xdr:row>45</xdr:row>
      <xdr:rowOff>0</xdr:rowOff>
    </xdr:to>
    <xdr:pic>
      <xdr:nvPicPr>
        <xdr:cNvPr id="9" name="Picture 1" descr=""/>
        <xdr:cNvPicPr/>
      </xdr:nvPicPr>
      <xdr:blipFill>
        <a:blip r:embed="rId1"/>
        <a:stretch/>
      </xdr:blipFill>
      <xdr:spPr>
        <a:xfrm>
          <a:off x="916200" y="9572760"/>
          <a:ext cx="2107080" cy="0"/>
        </a:xfrm>
        <a:prstGeom prst="rect">
          <a:avLst/>
        </a:prstGeom>
        <a:ln w="0">
          <a:noFill/>
        </a:ln>
      </xdr:spPr>
    </xdr:pic>
    <xdr:clientData/>
  </xdr:twoCellAnchor>
  <xdr:twoCellAnchor editAs="oneCell">
    <xdr:from>
      <xdr:col>1</xdr:col>
      <xdr:colOff>228960</xdr:colOff>
      <xdr:row>145</xdr:row>
      <xdr:rowOff>0</xdr:rowOff>
    </xdr:from>
    <xdr:to>
      <xdr:col>3</xdr:col>
      <xdr:colOff>711720</xdr:colOff>
      <xdr:row>145</xdr:row>
      <xdr:rowOff>0</xdr:rowOff>
    </xdr:to>
    <xdr:pic>
      <xdr:nvPicPr>
        <xdr:cNvPr id="10" name="Picture 2" descr=""/>
        <xdr:cNvPicPr/>
      </xdr:nvPicPr>
      <xdr:blipFill>
        <a:blip r:embed="rId2"/>
        <a:stretch/>
      </xdr:blipFill>
      <xdr:spPr>
        <a:xfrm>
          <a:off x="916200" y="27669960"/>
          <a:ext cx="2107080" cy="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www.av.se/halsa-och-sakerhet/kemiska-risker-och-luftfororeningar/vagledningen-till-foreskrifterna-om-kemiska-arbetsmiljorisker/information-fran-leverantoren/innehall-av-sakerhetsdatablad/" TargetMode="Externa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3.xml"/><Relationship Id="rId3" Type="http://schemas.openxmlformats.org/officeDocument/2006/relationships/vmlDrawing" Target="../drawings/vmlDrawing1.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4.xml"/><Relationship Id="rId3" Type="http://schemas.openxmlformats.org/officeDocument/2006/relationships/vmlDrawing" Target="../drawings/vmlDrawing2.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3.v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6.xml"/><Relationship Id="rId3" Type="http://schemas.openxmlformats.org/officeDocument/2006/relationships/vmlDrawing" Target="../drawings/vmlDrawing4.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7.xml"/><Relationship Id="rId3" Type="http://schemas.openxmlformats.org/officeDocument/2006/relationships/vmlDrawing" Target="../drawings/vmlDrawing5.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8.xml"/><Relationship Id="rId3" Type="http://schemas.openxmlformats.org/officeDocument/2006/relationships/vmlDrawing" Target="../drawings/vmlDrawing6.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9.xml"/><Relationship Id="rId3" Type="http://schemas.openxmlformats.org/officeDocument/2006/relationships/vmlDrawing" Target="../drawings/vmlDrawing7.vml"/>
</Relationships>
</file>

<file path=xl/worksheets/_rels/sheet14.xml.rels><?xml version="1.0" encoding="UTF-8"?>
<Relationships xmlns="http://schemas.openxmlformats.org/package/2006/relationships"><Relationship Id="rId1" Type="http://schemas.openxmlformats.org/officeDocument/2006/relationships/drawing" Target="../drawings/drawing10.x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H13"/>
  <sheetViews>
    <sheetView showFormulas="false" showGridLines="false" showRowColHeaders="true" showZeros="true" rightToLeft="false" tabSelected="false" showOutlineSymbols="true" defaultGridColor="true" view="normal" topLeftCell="A13" colorId="64" zoomScale="90" zoomScaleNormal="90" zoomScalePageLayoutView="80" workbookViewId="0">
      <selection pane="topLeft" activeCell="C5" activeCellId="0" sqref="C5"/>
    </sheetView>
  </sheetViews>
  <sheetFormatPr defaultColWidth="11.5234375" defaultRowHeight="14.25" zeroHeight="false" outlineLevelRow="0" outlineLevelCol="0"/>
  <cols>
    <col collapsed="false" customWidth="true" hidden="false" outlineLevel="0" max="1" min="1" style="0" width="10.99"/>
    <col collapsed="false" customWidth="true" hidden="false" outlineLevel="0" max="2" min="2" style="0" width="4.29"/>
    <col collapsed="false" customWidth="true" hidden="false" outlineLevel="0" max="3" min="3" style="0" width="160.8"/>
    <col collapsed="false" customWidth="true" hidden="false" outlineLevel="0" max="4" min="4" style="0" width="3.78"/>
    <col collapsed="false" customWidth="true" hidden="false" outlineLevel="0" max="5" min="5" style="0" width="10.99"/>
    <col collapsed="false" customWidth="true" hidden="false" outlineLevel="0" max="6" min="6" style="1" width="6.13"/>
    <col collapsed="false" customWidth="true" hidden="false" outlineLevel="0" max="7" min="7" style="1" width="158.28"/>
    <col collapsed="false" customWidth="true" hidden="false" outlineLevel="0" max="8" min="8" style="1" width="8.48"/>
    <col collapsed="false" customWidth="false" hidden="false" outlineLevel="0" max="1024" min="9" style="1" width="11.51"/>
  </cols>
  <sheetData>
    <row r="1" s="2" customFormat="true" ht="14.25" hidden="false" customHeight="false" outlineLevel="0" collapsed="false"/>
    <row r="2" s="1" customFormat="true" ht="14.25" hidden="false" customHeight="false" outlineLevel="0" collapsed="false">
      <c r="B2" s="3"/>
      <c r="C2" s="4"/>
      <c r="D2" s="5"/>
      <c r="F2" s="3"/>
      <c r="G2" s="4"/>
      <c r="H2" s="5"/>
    </row>
    <row r="3" s="1" customFormat="true" ht="20.25" hidden="false" customHeight="false" outlineLevel="0" collapsed="false">
      <c r="B3" s="3"/>
      <c r="C3" s="6" t="s">
        <v>0</v>
      </c>
      <c r="D3" s="5"/>
      <c r="F3" s="3"/>
      <c r="G3" s="6" t="s">
        <v>1</v>
      </c>
      <c r="H3" s="5"/>
    </row>
    <row r="4" s="1" customFormat="true" ht="20.25" hidden="false" customHeight="false" outlineLevel="0" collapsed="false">
      <c r="B4" s="3"/>
      <c r="C4" s="7" t="s">
        <v>2</v>
      </c>
      <c r="D4" s="5"/>
      <c r="F4" s="3"/>
      <c r="G4" s="7" t="s">
        <v>3</v>
      </c>
      <c r="H4" s="5"/>
    </row>
    <row r="5" s="1" customFormat="true" ht="15.75" hidden="false" customHeight="true" outlineLevel="0" collapsed="false">
      <c r="B5" s="3"/>
      <c r="C5" s="8" t="s">
        <v>4</v>
      </c>
      <c r="D5" s="5"/>
      <c r="F5" s="3"/>
      <c r="G5" s="8" t="s">
        <v>5</v>
      </c>
      <c r="H5" s="5"/>
    </row>
    <row r="6" s="1" customFormat="true" ht="15.75" hidden="false" customHeight="true" outlineLevel="0" collapsed="false">
      <c r="B6" s="3"/>
      <c r="C6" s="9"/>
      <c r="D6" s="5"/>
      <c r="F6" s="3"/>
      <c r="G6" s="9"/>
      <c r="H6" s="5"/>
    </row>
    <row r="7" s="10" customFormat="true" ht="35.25" hidden="false" customHeight="false" outlineLevel="0" collapsed="false">
      <c r="B7" s="3"/>
      <c r="C7" s="11" t="s">
        <v>6</v>
      </c>
      <c r="D7" s="5"/>
      <c r="F7" s="3"/>
      <c r="G7" s="11" t="s">
        <v>7</v>
      </c>
      <c r="H7" s="5"/>
    </row>
    <row r="8" s="12" customFormat="true" ht="15" hidden="false" customHeight="true" outlineLevel="0" collapsed="false">
      <c r="B8" s="3"/>
      <c r="C8" s="13" t="s">
        <v>8</v>
      </c>
      <c r="D8" s="5"/>
      <c r="F8" s="3"/>
      <c r="G8" s="13" t="s">
        <v>9</v>
      </c>
      <c r="H8" s="5"/>
    </row>
    <row r="9" s="1" customFormat="true" ht="20.25" hidden="false" customHeight="false" outlineLevel="0" collapsed="false">
      <c r="B9" s="3"/>
      <c r="C9" s="14"/>
      <c r="D9" s="5"/>
      <c r="F9" s="3"/>
      <c r="G9" s="14"/>
      <c r="H9" s="5"/>
    </row>
    <row r="10" s="1" customFormat="true" ht="14.25" hidden="false" customHeight="false" outlineLevel="0" collapsed="false">
      <c r="B10" s="3"/>
      <c r="C10" s="15"/>
      <c r="D10" s="5"/>
      <c r="F10" s="3"/>
      <c r="G10" s="15"/>
      <c r="H10" s="5"/>
    </row>
    <row r="11" s="1" customFormat="true" ht="403.5" hidden="false" customHeight="true" outlineLevel="0" collapsed="false">
      <c r="B11" s="3"/>
      <c r="C11" s="16" t="s">
        <v>10</v>
      </c>
      <c r="D11" s="5"/>
      <c r="F11" s="3"/>
      <c r="G11" s="16" t="s">
        <v>11</v>
      </c>
      <c r="H11" s="5"/>
    </row>
    <row r="12" s="1" customFormat="true" ht="14.25" hidden="false" customHeight="false" outlineLevel="0" collapsed="false">
      <c r="B12" s="3"/>
      <c r="C12" s="17"/>
      <c r="D12" s="5"/>
      <c r="F12" s="3"/>
      <c r="G12" s="17"/>
      <c r="H12" s="5"/>
    </row>
    <row r="13" s="1" customFormat="true" ht="14.25" hidden="false" customHeight="false" outlineLevel="0" collapsed="false">
      <c r="B13" s="3"/>
      <c r="C13" s="18"/>
      <c r="D13" s="5"/>
      <c r="F13" s="3"/>
      <c r="G13" s="18"/>
      <c r="H13" s="5"/>
    </row>
  </sheetData>
  <sheetProtection algorithmName="SHA-512" hashValue="LNKGaYItDmMdcIh1JL+pZnhuKe2KZCjti8MXWPMENZP2QcHzaq6umxyvrvvuD2PLAkgPlUfTiGrErPwWmwBfCA==" saltValue="n46iOgUnXNKae322DHxXkA==" spinCount="100000" sheet="true" objects="true" scenarios="true"/>
  <mergeCells count="4">
    <mergeCell ref="B2:B13"/>
    <mergeCell ref="D2:D13"/>
    <mergeCell ref="F2:F13"/>
    <mergeCell ref="H2:H13"/>
  </mergeCells>
  <printOptions headings="false" gridLines="false" gridLinesSet="true" horizontalCentered="false" verticalCentered="false"/>
  <pageMargins left="0.7" right="0.7" top="0.75" bottom="0.75" header="0.511811023622047" footer="0.511811023622047"/>
  <pageSetup paperSize="9" scale="48"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04"/>
  <sheetViews>
    <sheetView showFormulas="false" showGridLines="false" showRowColHeaders="true" showZeros="true" rightToLeft="false" tabSelected="true" showOutlineSymbols="true" defaultGridColor="true" view="normal" topLeftCell="B1" colorId="64" zoomScale="90" zoomScaleNormal="90" zoomScalePageLayoutView="90" workbookViewId="0">
      <selection pane="topLeft" activeCell="D6" activeCellId="0" sqref="D6"/>
    </sheetView>
  </sheetViews>
  <sheetFormatPr defaultColWidth="11.18359375" defaultRowHeight="14.25" zeroHeight="false" outlineLevelRow="0" outlineLevelCol="0"/>
  <cols>
    <col collapsed="false" customWidth="true" hidden="false" outlineLevel="0" max="1" min="1" style="19" width="5.38"/>
    <col collapsed="false" customWidth="true" hidden="false" outlineLevel="0" max="2" min="2" style="19" width="10.99"/>
    <col collapsed="false" customWidth="true" hidden="false" outlineLevel="0" max="3" min="3" style="19" width="7.9"/>
    <col collapsed="false" customWidth="true" hidden="false" outlineLevel="0" max="4" min="4" style="0" width="48.06"/>
    <col collapsed="false" customWidth="true" hidden="false" outlineLevel="0" max="5" min="5" style="0" width="69.81"/>
    <col collapsed="false" customWidth="true" hidden="false" outlineLevel="0" max="6" min="6" style="20" width="33.26"/>
    <col collapsed="false" customWidth="true" hidden="false" outlineLevel="0" max="7" min="7" style="0" width="18.14"/>
    <col collapsed="false" customWidth="true" hidden="false" outlineLevel="0" max="8" min="8" style="0" width="37.81"/>
    <col collapsed="false" customWidth="true" hidden="false" outlineLevel="0" max="9" min="9" style="0" width="34.36"/>
    <col collapsed="false" customWidth="true" hidden="false" outlineLevel="0" max="10" min="10" style="0" width="26.96"/>
    <col collapsed="false" customWidth="true" hidden="false" outlineLevel="0" max="11" min="11" style="0" width="21.09"/>
    <col collapsed="false" customWidth="true" hidden="false" outlineLevel="0" max="12" min="12" style="0" width="21.25"/>
    <col collapsed="false" customWidth="true" hidden="false" outlineLevel="0" max="14" min="14" style="0" width="3.95"/>
  </cols>
  <sheetData>
    <row r="1" customFormat="false" ht="22.5" hidden="false" customHeight="true" outlineLevel="0" collapsed="false">
      <c r="A1" s="21" t="s">
        <v>12</v>
      </c>
      <c r="B1" s="21"/>
      <c r="C1" s="21"/>
      <c r="D1" s="21"/>
      <c r="E1" s="22" t="s">
        <v>13</v>
      </c>
      <c r="F1" s="23" t="s">
        <v>14</v>
      </c>
      <c r="G1" s="24" t="s">
        <v>15</v>
      </c>
      <c r="H1" s="25" t="s">
        <v>16</v>
      </c>
      <c r="I1" s="26" t="s">
        <v>17</v>
      </c>
      <c r="J1" s="27" t="s">
        <v>18</v>
      </c>
      <c r="K1" s="28" t="s">
        <v>19</v>
      </c>
      <c r="L1" s="29" t="s">
        <v>20</v>
      </c>
    </row>
    <row r="2" customFormat="false" ht="22.5" hidden="false" customHeight="true" outlineLevel="0" collapsed="false">
      <c r="A2" s="30" t="s">
        <v>21</v>
      </c>
      <c r="B2" s="30"/>
      <c r="C2" s="30"/>
      <c r="D2" s="31"/>
      <c r="E2" s="22"/>
      <c r="F2" s="23"/>
      <c r="G2" s="24"/>
      <c r="H2" s="25"/>
      <c r="I2" s="26"/>
      <c r="J2" s="27"/>
      <c r="K2" s="28"/>
      <c r="L2" s="29"/>
    </row>
    <row r="3" customFormat="false" ht="22.5" hidden="false" customHeight="true" outlineLevel="0" collapsed="false">
      <c r="A3" s="30" t="s">
        <v>22</v>
      </c>
      <c r="B3" s="30"/>
      <c r="C3" s="30"/>
      <c r="D3" s="31"/>
      <c r="E3" s="22"/>
      <c r="F3" s="23"/>
      <c r="G3" s="24"/>
      <c r="H3" s="25"/>
      <c r="I3" s="26"/>
      <c r="J3" s="27"/>
      <c r="K3" s="28"/>
      <c r="L3" s="29"/>
    </row>
    <row r="4" s="36" customFormat="true" ht="72.75" hidden="false" customHeight="true" outlineLevel="0" collapsed="false">
      <c r="A4" s="32" t="s">
        <v>23</v>
      </c>
      <c r="B4" s="32" t="s">
        <v>24</v>
      </c>
      <c r="C4" s="32" t="s">
        <v>25</v>
      </c>
      <c r="D4" s="33" t="s">
        <v>26</v>
      </c>
      <c r="E4" s="33" t="s">
        <v>27</v>
      </c>
      <c r="F4" s="34" t="s">
        <v>28</v>
      </c>
      <c r="G4" s="33" t="s">
        <v>29</v>
      </c>
      <c r="H4" s="33" t="s">
        <v>30</v>
      </c>
      <c r="I4" s="33" t="s">
        <v>31</v>
      </c>
      <c r="J4" s="35" t="s">
        <v>32</v>
      </c>
      <c r="K4" s="33" t="s">
        <v>33</v>
      </c>
      <c r="L4" s="33" t="s">
        <v>34</v>
      </c>
    </row>
    <row r="5" s="12" customFormat="true" ht="14.25" hidden="false" customHeight="false" outlineLevel="0" collapsed="false">
      <c r="A5" s="37" t="n">
        <v>1</v>
      </c>
      <c r="B5" s="38" t="n">
        <f aca="false">'APH KIC KIA PC'!D5</f>
        <v>0</v>
      </c>
      <c r="C5" s="38" t="n">
        <f aca="false">LEN(E5)</f>
        <v>0</v>
      </c>
      <c r="D5" s="39" t="s">
        <v>35</v>
      </c>
      <c r="E5" s="40"/>
      <c r="F5" s="41"/>
      <c r="G5" s="42"/>
      <c r="H5" s="43" t="s">
        <v>36</v>
      </c>
      <c r="I5" s="41" t="s">
        <v>37</v>
      </c>
      <c r="J5" s="41" t="s">
        <v>37</v>
      </c>
      <c r="K5" s="41"/>
      <c r="L5" s="41"/>
    </row>
    <row r="6" s="12" customFormat="true" ht="14.25" hidden="false" customHeight="false" outlineLevel="0" collapsed="false">
      <c r="A6" s="44" t="n">
        <v>2</v>
      </c>
      <c r="B6" s="45" t="n">
        <f aca="false">'APH KIC KIA PC'!D6</f>
        <v>0</v>
      </c>
      <c r="C6" s="38" t="n">
        <f aca="false">LEN(E6)</f>
        <v>0</v>
      </c>
      <c r="D6" s="39" t="s">
        <v>38</v>
      </c>
      <c r="E6" s="40"/>
      <c r="F6" s="41"/>
      <c r="G6" s="42"/>
      <c r="H6" s="43" t="s">
        <v>36</v>
      </c>
      <c r="I6" s="41" t="s">
        <v>37</v>
      </c>
      <c r="J6" s="41" t="s">
        <v>37</v>
      </c>
      <c r="K6" s="41"/>
      <c r="L6" s="43"/>
    </row>
    <row r="7" s="12" customFormat="true" ht="14.25" hidden="false" customHeight="false" outlineLevel="0" collapsed="false">
      <c r="A7" s="44" t="n">
        <v>3</v>
      </c>
      <c r="B7" s="45" t="n">
        <f aca="false">'APH KIC KIA PC'!D7</f>
        <v>0</v>
      </c>
      <c r="C7" s="38" t="n">
        <f aca="false">LEN(E7)</f>
        <v>0</v>
      </c>
      <c r="D7" s="39"/>
      <c r="E7" s="40"/>
      <c r="F7" s="41"/>
      <c r="G7" s="42"/>
      <c r="H7" s="43" t="s">
        <v>36</v>
      </c>
      <c r="I7" s="41" t="s">
        <v>37</v>
      </c>
      <c r="J7" s="41" t="s">
        <v>37</v>
      </c>
      <c r="K7" s="41"/>
      <c r="L7" s="43"/>
    </row>
    <row r="8" s="12" customFormat="true" ht="14.25" hidden="false" customHeight="false" outlineLevel="0" collapsed="false">
      <c r="A8" s="44" t="n">
        <v>4</v>
      </c>
      <c r="B8" s="45" t="n">
        <f aca="false">'APH KIC KIA PC'!D8</f>
        <v>0</v>
      </c>
      <c r="C8" s="38" t="n">
        <f aca="false">LEN(E8)</f>
        <v>0</v>
      </c>
      <c r="D8" s="39"/>
      <c r="E8" s="40"/>
      <c r="F8" s="41"/>
      <c r="G8" s="42"/>
      <c r="H8" s="43" t="s">
        <v>36</v>
      </c>
      <c r="I8" s="41" t="s">
        <v>37</v>
      </c>
      <c r="J8" s="41" t="s">
        <v>37</v>
      </c>
      <c r="K8" s="41"/>
      <c r="L8" s="43"/>
    </row>
    <row r="9" s="12" customFormat="true" ht="14.25" hidden="false" customHeight="false" outlineLevel="0" collapsed="false">
      <c r="A9" s="44" t="n">
        <v>5</v>
      </c>
      <c r="B9" s="45" t="n">
        <f aca="false">'APH KIC KIA PC'!D9</f>
        <v>0</v>
      </c>
      <c r="C9" s="38" t="n">
        <f aca="false">LEN(E9)</f>
        <v>0</v>
      </c>
      <c r="D9" s="39"/>
      <c r="E9" s="40"/>
      <c r="F9" s="41"/>
      <c r="G9" s="42"/>
      <c r="H9" s="43" t="s">
        <v>36</v>
      </c>
      <c r="I9" s="41" t="s">
        <v>37</v>
      </c>
      <c r="J9" s="41" t="s">
        <v>37</v>
      </c>
      <c r="K9" s="41"/>
      <c r="L9" s="43"/>
    </row>
    <row r="10" s="12" customFormat="true" ht="14.25" hidden="false" customHeight="false" outlineLevel="0" collapsed="false">
      <c r="A10" s="44" t="n">
        <v>6</v>
      </c>
      <c r="B10" s="45" t="n">
        <f aca="false">'APH KIC KIA PC'!D10</f>
        <v>0</v>
      </c>
      <c r="C10" s="38" t="n">
        <f aca="false">LEN(E10)</f>
        <v>0</v>
      </c>
      <c r="D10" s="39"/>
      <c r="E10" s="40"/>
      <c r="F10" s="41"/>
      <c r="G10" s="42"/>
      <c r="H10" s="43" t="s">
        <v>36</v>
      </c>
      <c r="I10" s="41" t="s">
        <v>37</v>
      </c>
      <c r="J10" s="41" t="s">
        <v>37</v>
      </c>
      <c r="K10" s="41"/>
      <c r="L10" s="43"/>
    </row>
    <row r="11" s="12" customFormat="true" ht="14.25" hidden="false" customHeight="false" outlineLevel="0" collapsed="false">
      <c r="A11" s="44" t="n">
        <v>7</v>
      </c>
      <c r="B11" s="45" t="n">
        <f aca="false">'APH KIC KIA PC'!D11</f>
        <v>0</v>
      </c>
      <c r="C11" s="38" t="n">
        <f aca="false">LEN(E11)</f>
        <v>0</v>
      </c>
      <c r="D11" s="39"/>
      <c r="E11" s="40"/>
      <c r="F11" s="41"/>
      <c r="G11" s="42"/>
      <c r="H11" s="43" t="s">
        <v>36</v>
      </c>
      <c r="I11" s="41" t="s">
        <v>37</v>
      </c>
      <c r="J11" s="41" t="s">
        <v>37</v>
      </c>
      <c r="K11" s="41"/>
      <c r="L11" s="43"/>
    </row>
    <row r="12" s="12" customFormat="true" ht="14.25" hidden="false" customHeight="false" outlineLevel="0" collapsed="false">
      <c r="A12" s="44" t="n">
        <v>8</v>
      </c>
      <c r="B12" s="45" t="n">
        <f aca="false">'APH KIC KIA PC'!D12</f>
        <v>0</v>
      </c>
      <c r="C12" s="38" t="n">
        <f aca="false">LEN(E12)</f>
        <v>0</v>
      </c>
      <c r="D12" s="39"/>
      <c r="E12" s="40"/>
      <c r="F12" s="41"/>
      <c r="G12" s="42"/>
      <c r="H12" s="43" t="s">
        <v>36</v>
      </c>
      <c r="I12" s="41" t="s">
        <v>37</v>
      </c>
      <c r="J12" s="41" t="s">
        <v>37</v>
      </c>
      <c r="K12" s="41"/>
      <c r="L12" s="43"/>
    </row>
    <row r="13" s="12" customFormat="true" ht="14.25" hidden="false" customHeight="false" outlineLevel="0" collapsed="false">
      <c r="A13" s="44" t="n">
        <v>9</v>
      </c>
      <c r="B13" s="45" t="n">
        <f aca="false">'APH KIC KIA PC'!D13</f>
        <v>0</v>
      </c>
      <c r="C13" s="38" t="n">
        <f aca="false">LEN(E13)</f>
        <v>0</v>
      </c>
      <c r="D13" s="39"/>
      <c r="E13" s="40"/>
      <c r="F13" s="41"/>
      <c r="G13" s="42"/>
      <c r="H13" s="43" t="s">
        <v>36</v>
      </c>
      <c r="I13" s="41" t="s">
        <v>37</v>
      </c>
      <c r="J13" s="41" t="s">
        <v>37</v>
      </c>
      <c r="K13" s="41"/>
      <c r="L13" s="41"/>
    </row>
    <row r="14" s="12" customFormat="true" ht="14.25" hidden="false" customHeight="false" outlineLevel="0" collapsed="false">
      <c r="A14" s="44" t="n">
        <v>10</v>
      </c>
      <c r="B14" s="45" t="n">
        <f aca="false">'APH KIC KIA PC'!D14</f>
        <v>0</v>
      </c>
      <c r="C14" s="38" t="n">
        <f aca="false">LEN(E14)</f>
        <v>0</v>
      </c>
      <c r="D14" s="39"/>
      <c r="E14" s="40"/>
      <c r="F14" s="41"/>
      <c r="G14" s="42"/>
      <c r="H14" s="43" t="s">
        <v>36</v>
      </c>
      <c r="I14" s="41" t="s">
        <v>37</v>
      </c>
      <c r="J14" s="41" t="s">
        <v>37</v>
      </c>
      <c r="K14" s="41"/>
      <c r="L14" s="41"/>
    </row>
    <row r="15" s="12" customFormat="true" ht="14.25" hidden="false" customHeight="false" outlineLevel="0" collapsed="false">
      <c r="A15" s="44" t="n">
        <v>11</v>
      </c>
      <c r="B15" s="45" t="n">
        <f aca="false">'APH KIC KIA PC'!D15</f>
        <v>0</v>
      </c>
      <c r="C15" s="38" t="n">
        <f aca="false">LEN(E15)</f>
        <v>0</v>
      </c>
      <c r="D15" s="39"/>
      <c r="E15" s="40"/>
      <c r="F15" s="41"/>
      <c r="G15" s="42"/>
      <c r="H15" s="43" t="s">
        <v>36</v>
      </c>
      <c r="I15" s="41" t="s">
        <v>37</v>
      </c>
      <c r="J15" s="41" t="s">
        <v>37</v>
      </c>
      <c r="K15" s="41"/>
      <c r="L15" s="41"/>
    </row>
    <row r="16" s="12" customFormat="true" ht="14.25" hidden="false" customHeight="false" outlineLevel="0" collapsed="false">
      <c r="A16" s="44" t="n">
        <v>12</v>
      </c>
      <c r="B16" s="45" t="n">
        <f aca="false">'APH KIC KIA PC'!D16</f>
        <v>0</v>
      </c>
      <c r="C16" s="38" t="n">
        <f aca="false">LEN(E16)</f>
        <v>0</v>
      </c>
      <c r="D16" s="39"/>
      <c r="E16" s="40"/>
      <c r="F16" s="41"/>
      <c r="G16" s="42"/>
      <c r="H16" s="43" t="s">
        <v>36</v>
      </c>
      <c r="I16" s="41" t="s">
        <v>37</v>
      </c>
      <c r="J16" s="41" t="s">
        <v>37</v>
      </c>
      <c r="K16" s="41"/>
      <c r="L16" s="41"/>
    </row>
    <row r="17" s="12" customFormat="true" ht="14.25" hidden="false" customHeight="false" outlineLevel="0" collapsed="false">
      <c r="A17" s="44" t="n">
        <v>13</v>
      </c>
      <c r="B17" s="45" t="n">
        <f aca="false">'APH KIC KIA PC'!D17</f>
        <v>0</v>
      </c>
      <c r="C17" s="38" t="n">
        <f aca="false">LEN(E17)</f>
        <v>0</v>
      </c>
      <c r="D17" s="39"/>
      <c r="E17" s="40"/>
      <c r="F17" s="41"/>
      <c r="G17" s="42"/>
      <c r="H17" s="43" t="s">
        <v>36</v>
      </c>
      <c r="I17" s="41" t="s">
        <v>37</v>
      </c>
      <c r="J17" s="41" t="s">
        <v>37</v>
      </c>
      <c r="K17" s="41"/>
      <c r="L17" s="41"/>
    </row>
    <row r="18" s="12" customFormat="true" ht="14.25" hidden="false" customHeight="false" outlineLevel="0" collapsed="false">
      <c r="A18" s="44" t="n">
        <v>14</v>
      </c>
      <c r="B18" s="45" t="n">
        <f aca="false">'APH KIC KIA PC'!D18</f>
        <v>0</v>
      </c>
      <c r="C18" s="38" t="n">
        <f aca="false">LEN(E18)</f>
        <v>0</v>
      </c>
      <c r="D18" s="39"/>
      <c r="E18" s="40"/>
      <c r="F18" s="41"/>
      <c r="G18" s="42"/>
      <c r="H18" s="43" t="s">
        <v>36</v>
      </c>
      <c r="I18" s="41" t="s">
        <v>37</v>
      </c>
      <c r="J18" s="41" t="s">
        <v>37</v>
      </c>
      <c r="K18" s="41"/>
      <c r="L18" s="41"/>
    </row>
    <row r="19" s="12" customFormat="true" ht="14.25" hidden="false" customHeight="false" outlineLevel="0" collapsed="false">
      <c r="A19" s="44" t="n">
        <v>15</v>
      </c>
      <c r="B19" s="45" t="n">
        <f aca="false">'APH KIC KIA PC'!D19</f>
        <v>0</v>
      </c>
      <c r="C19" s="38" t="n">
        <f aca="false">LEN(E19)</f>
        <v>0</v>
      </c>
      <c r="D19" s="39"/>
      <c r="E19" s="40"/>
      <c r="F19" s="41"/>
      <c r="G19" s="42"/>
      <c r="H19" s="43" t="s">
        <v>36</v>
      </c>
      <c r="I19" s="41" t="s">
        <v>37</v>
      </c>
      <c r="J19" s="41" t="s">
        <v>37</v>
      </c>
      <c r="K19" s="41"/>
      <c r="L19" s="41"/>
    </row>
    <row r="20" s="12" customFormat="true" ht="14.25" hidden="false" customHeight="false" outlineLevel="0" collapsed="false">
      <c r="A20" s="44" t="n">
        <v>16</v>
      </c>
      <c r="B20" s="45" t="n">
        <f aca="false">'APH KIC KIA PC'!D20</f>
        <v>0</v>
      </c>
      <c r="C20" s="38" t="n">
        <f aca="false">LEN(E20)</f>
        <v>0</v>
      </c>
      <c r="D20" s="39"/>
      <c r="E20" s="40"/>
      <c r="F20" s="41"/>
      <c r="G20" s="42"/>
      <c r="H20" s="43" t="s">
        <v>36</v>
      </c>
      <c r="I20" s="41" t="s">
        <v>37</v>
      </c>
      <c r="J20" s="41" t="s">
        <v>37</v>
      </c>
      <c r="K20" s="41"/>
      <c r="L20" s="41"/>
    </row>
    <row r="21" s="12" customFormat="true" ht="14.25" hidden="false" customHeight="false" outlineLevel="0" collapsed="false">
      <c r="A21" s="44" t="n">
        <v>17</v>
      </c>
      <c r="B21" s="45" t="n">
        <f aca="false">'APH KIC KIA PC'!D21</f>
        <v>0</v>
      </c>
      <c r="C21" s="38" t="n">
        <f aca="false">LEN(E21)</f>
        <v>0</v>
      </c>
      <c r="D21" s="39"/>
      <c r="E21" s="40"/>
      <c r="F21" s="41"/>
      <c r="G21" s="42"/>
      <c r="H21" s="43" t="s">
        <v>36</v>
      </c>
      <c r="I21" s="41" t="s">
        <v>37</v>
      </c>
      <c r="J21" s="41" t="s">
        <v>37</v>
      </c>
      <c r="K21" s="41"/>
      <c r="L21" s="41"/>
    </row>
    <row r="22" s="12" customFormat="true" ht="14.25" hidden="false" customHeight="false" outlineLevel="0" collapsed="false">
      <c r="A22" s="44" t="n">
        <v>18</v>
      </c>
      <c r="B22" s="45" t="n">
        <f aca="false">'APH KIC KIA PC'!D22</f>
        <v>0</v>
      </c>
      <c r="C22" s="38" t="n">
        <f aca="false">LEN(E22)</f>
        <v>0</v>
      </c>
      <c r="D22" s="39"/>
      <c r="E22" s="40"/>
      <c r="F22" s="41"/>
      <c r="G22" s="42"/>
      <c r="H22" s="43" t="s">
        <v>36</v>
      </c>
      <c r="I22" s="41" t="s">
        <v>37</v>
      </c>
      <c r="J22" s="41" t="s">
        <v>37</v>
      </c>
      <c r="K22" s="41"/>
      <c r="L22" s="41"/>
    </row>
    <row r="23" s="12" customFormat="true" ht="14.25" hidden="false" customHeight="false" outlineLevel="0" collapsed="false">
      <c r="A23" s="44" t="n">
        <v>19</v>
      </c>
      <c r="B23" s="45" t="n">
        <f aca="false">'APH KIC KIA PC'!D23</f>
        <v>0</v>
      </c>
      <c r="C23" s="38" t="n">
        <f aca="false">LEN(E23)</f>
        <v>0</v>
      </c>
      <c r="D23" s="39"/>
      <c r="E23" s="40"/>
      <c r="F23" s="41"/>
      <c r="G23" s="42"/>
      <c r="H23" s="43" t="s">
        <v>36</v>
      </c>
      <c r="I23" s="41" t="s">
        <v>37</v>
      </c>
      <c r="J23" s="41" t="s">
        <v>37</v>
      </c>
      <c r="K23" s="41"/>
      <c r="L23" s="41"/>
    </row>
    <row r="24" s="12" customFormat="true" ht="14.25" hidden="false" customHeight="false" outlineLevel="0" collapsed="false">
      <c r="A24" s="44" t="n">
        <v>20</v>
      </c>
      <c r="B24" s="45" t="n">
        <f aca="false">'APH KIC KIA PC'!D24</f>
        <v>0</v>
      </c>
      <c r="C24" s="38" t="n">
        <f aca="false">LEN(E24)</f>
        <v>0</v>
      </c>
      <c r="D24" s="39"/>
      <c r="E24" s="40"/>
      <c r="F24" s="41"/>
      <c r="G24" s="42"/>
      <c r="H24" s="43" t="s">
        <v>36</v>
      </c>
      <c r="I24" s="41" t="s">
        <v>37</v>
      </c>
      <c r="J24" s="41" t="s">
        <v>37</v>
      </c>
      <c r="K24" s="41"/>
      <c r="L24" s="41"/>
    </row>
    <row r="25" s="12" customFormat="true" ht="14.25" hidden="false" customHeight="false" outlineLevel="0" collapsed="false">
      <c r="A25" s="44" t="n">
        <v>21</v>
      </c>
      <c r="B25" s="45" t="n">
        <f aca="false">'APH KIC KIA PC'!D25</f>
        <v>0</v>
      </c>
      <c r="C25" s="38" t="n">
        <f aca="false">LEN(E25)</f>
        <v>0</v>
      </c>
      <c r="D25" s="39"/>
      <c r="E25" s="40"/>
      <c r="F25" s="41"/>
      <c r="G25" s="42"/>
      <c r="H25" s="43" t="s">
        <v>36</v>
      </c>
      <c r="I25" s="41" t="s">
        <v>37</v>
      </c>
      <c r="J25" s="41" t="s">
        <v>37</v>
      </c>
      <c r="K25" s="41"/>
      <c r="L25" s="41"/>
    </row>
    <row r="26" s="12" customFormat="true" ht="14.25" hidden="false" customHeight="false" outlineLevel="0" collapsed="false">
      <c r="A26" s="44" t="n">
        <v>22</v>
      </c>
      <c r="B26" s="45" t="n">
        <f aca="false">'APH KIC KIA PC'!D26</f>
        <v>0</v>
      </c>
      <c r="C26" s="38" t="n">
        <f aca="false">LEN(E26)</f>
        <v>0</v>
      </c>
      <c r="D26" s="39"/>
      <c r="E26" s="40"/>
      <c r="F26" s="41"/>
      <c r="G26" s="42"/>
      <c r="H26" s="43" t="s">
        <v>36</v>
      </c>
      <c r="I26" s="41" t="s">
        <v>37</v>
      </c>
      <c r="J26" s="41" t="s">
        <v>37</v>
      </c>
      <c r="K26" s="41"/>
      <c r="L26" s="41"/>
    </row>
    <row r="27" s="12" customFormat="true" ht="14.25" hidden="false" customHeight="false" outlineLevel="0" collapsed="false">
      <c r="A27" s="44" t="n">
        <v>23</v>
      </c>
      <c r="B27" s="45" t="n">
        <f aca="false">'APH KIC KIA PC'!D27</f>
        <v>0</v>
      </c>
      <c r="C27" s="38" t="n">
        <f aca="false">LEN(E27)</f>
        <v>0</v>
      </c>
      <c r="D27" s="39"/>
      <c r="E27" s="40"/>
      <c r="F27" s="41"/>
      <c r="G27" s="42"/>
      <c r="H27" s="43" t="s">
        <v>36</v>
      </c>
      <c r="I27" s="41" t="s">
        <v>37</v>
      </c>
      <c r="J27" s="41" t="s">
        <v>37</v>
      </c>
      <c r="K27" s="41"/>
      <c r="L27" s="41"/>
    </row>
    <row r="28" s="12" customFormat="true" ht="14.25" hidden="false" customHeight="false" outlineLevel="0" collapsed="false">
      <c r="A28" s="44" t="n">
        <v>24</v>
      </c>
      <c r="B28" s="45" t="n">
        <f aca="false">'APH KIC KIA PC'!D28</f>
        <v>0</v>
      </c>
      <c r="C28" s="38" t="n">
        <f aca="false">LEN(E28)</f>
        <v>0</v>
      </c>
      <c r="D28" s="39"/>
      <c r="E28" s="40"/>
      <c r="F28" s="41"/>
      <c r="G28" s="42"/>
      <c r="H28" s="43" t="s">
        <v>36</v>
      </c>
      <c r="I28" s="41" t="s">
        <v>37</v>
      </c>
      <c r="J28" s="41" t="s">
        <v>37</v>
      </c>
      <c r="K28" s="41"/>
      <c r="L28" s="41"/>
    </row>
    <row r="29" s="12" customFormat="true" ht="14.25" hidden="false" customHeight="false" outlineLevel="0" collapsed="false">
      <c r="A29" s="44" t="n">
        <v>25</v>
      </c>
      <c r="B29" s="45" t="n">
        <f aca="false">'APH KIC KIA PC'!D29</f>
        <v>0</v>
      </c>
      <c r="C29" s="38" t="n">
        <f aca="false">LEN(E29)</f>
        <v>0</v>
      </c>
      <c r="D29" s="39"/>
      <c r="E29" s="40"/>
      <c r="F29" s="41"/>
      <c r="G29" s="42"/>
      <c r="H29" s="43" t="s">
        <v>36</v>
      </c>
      <c r="I29" s="41" t="s">
        <v>37</v>
      </c>
      <c r="J29" s="41" t="s">
        <v>37</v>
      </c>
      <c r="K29" s="41"/>
      <c r="L29" s="41"/>
    </row>
    <row r="30" s="12" customFormat="true" ht="14.25" hidden="false" customHeight="false" outlineLevel="0" collapsed="false">
      <c r="A30" s="44" t="n">
        <v>26</v>
      </c>
      <c r="B30" s="45" t="n">
        <f aca="false">'APH KIC KIA PC'!D30</f>
        <v>0</v>
      </c>
      <c r="C30" s="38" t="n">
        <f aca="false">LEN(E30)</f>
        <v>0</v>
      </c>
      <c r="D30" s="39"/>
      <c r="E30" s="40"/>
      <c r="F30" s="41"/>
      <c r="G30" s="42"/>
      <c r="H30" s="43" t="s">
        <v>36</v>
      </c>
      <c r="I30" s="41" t="s">
        <v>37</v>
      </c>
      <c r="J30" s="41" t="s">
        <v>37</v>
      </c>
      <c r="K30" s="41"/>
      <c r="L30" s="41"/>
    </row>
    <row r="31" s="12" customFormat="true" ht="14.25" hidden="false" customHeight="false" outlineLevel="0" collapsed="false">
      <c r="A31" s="44" t="n">
        <v>27</v>
      </c>
      <c r="B31" s="45" t="n">
        <f aca="false">'APH KIC KIA PC'!D31</f>
        <v>0</v>
      </c>
      <c r="C31" s="38" t="n">
        <f aca="false">LEN(E31)</f>
        <v>0</v>
      </c>
      <c r="D31" s="39"/>
      <c r="E31" s="40"/>
      <c r="F31" s="41"/>
      <c r="G31" s="42"/>
      <c r="H31" s="43" t="s">
        <v>36</v>
      </c>
      <c r="I31" s="41" t="s">
        <v>37</v>
      </c>
      <c r="J31" s="41" t="s">
        <v>37</v>
      </c>
      <c r="K31" s="41"/>
      <c r="L31" s="41"/>
    </row>
    <row r="32" s="12" customFormat="true" ht="14.25" hidden="false" customHeight="false" outlineLevel="0" collapsed="false">
      <c r="A32" s="44" t="n">
        <v>28</v>
      </c>
      <c r="B32" s="45" t="n">
        <f aca="false">'APH KIC KIA PC'!D32</f>
        <v>0</v>
      </c>
      <c r="C32" s="38" t="n">
        <f aca="false">LEN(E32)</f>
        <v>0</v>
      </c>
      <c r="D32" s="39"/>
      <c r="E32" s="40"/>
      <c r="F32" s="41"/>
      <c r="G32" s="42"/>
      <c r="H32" s="43" t="s">
        <v>36</v>
      </c>
      <c r="I32" s="41" t="s">
        <v>37</v>
      </c>
      <c r="J32" s="41" t="s">
        <v>37</v>
      </c>
      <c r="K32" s="41"/>
      <c r="L32" s="41"/>
    </row>
    <row r="33" s="12" customFormat="true" ht="14.25" hidden="false" customHeight="false" outlineLevel="0" collapsed="false">
      <c r="A33" s="44" t="n">
        <v>29</v>
      </c>
      <c r="B33" s="45" t="n">
        <f aca="false">'APH KIC KIA PC'!D33</f>
        <v>0</v>
      </c>
      <c r="C33" s="38" t="n">
        <f aca="false">LEN(E33)</f>
        <v>0</v>
      </c>
      <c r="D33" s="39"/>
      <c r="E33" s="40"/>
      <c r="F33" s="41"/>
      <c r="G33" s="42"/>
      <c r="H33" s="43" t="s">
        <v>36</v>
      </c>
      <c r="I33" s="41" t="s">
        <v>37</v>
      </c>
      <c r="J33" s="41" t="s">
        <v>37</v>
      </c>
      <c r="K33" s="41"/>
      <c r="L33" s="41"/>
    </row>
    <row r="34" s="12" customFormat="true" ht="14.25" hidden="false" customHeight="false" outlineLevel="0" collapsed="false">
      <c r="A34" s="44" t="n">
        <v>30</v>
      </c>
      <c r="B34" s="45" t="n">
        <f aca="false">'APH KIC KIA PC'!D34</f>
        <v>0</v>
      </c>
      <c r="C34" s="38" t="n">
        <f aca="false">LEN(E34)</f>
        <v>0</v>
      </c>
      <c r="D34" s="39"/>
      <c r="E34" s="40"/>
      <c r="F34" s="41"/>
      <c r="G34" s="42"/>
      <c r="H34" s="43" t="s">
        <v>36</v>
      </c>
      <c r="I34" s="41" t="s">
        <v>37</v>
      </c>
      <c r="J34" s="41" t="s">
        <v>37</v>
      </c>
      <c r="K34" s="41"/>
      <c r="L34" s="41"/>
    </row>
    <row r="35" s="12" customFormat="true" ht="14.25" hidden="false" customHeight="false" outlineLevel="0" collapsed="false">
      <c r="A35" s="44" t="n">
        <v>31</v>
      </c>
      <c r="B35" s="45" t="n">
        <f aca="false">'APH KIC KIA PC'!D35</f>
        <v>0</v>
      </c>
      <c r="C35" s="38" t="n">
        <f aca="false">LEN(E35)</f>
        <v>0</v>
      </c>
      <c r="D35" s="39"/>
      <c r="E35" s="40"/>
      <c r="F35" s="41"/>
      <c r="G35" s="42"/>
      <c r="H35" s="43" t="s">
        <v>36</v>
      </c>
      <c r="I35" s="41" t="s">
        <v>37</v>
      </c>
      <c r="J35" s="41" t="s">
        <v>37</v>
      </c>
      <c r="K35" s="41"/>
      <c r="L35" s="41"/>
    </row>
    <row r="36" s="12" customFormat="true" ht="14.25" hidden="false" customHeight="false" outlineLevel="0" collapsed="false">
      <c r="A36" s="44" t="n">
        <v>32</v>
      </c>
      <c r="B36" s="45" t="n">
        <f aca="false">'APH KIC KIA PC'!D36</f>
        <v>0</v>
      </c>
      <c r="C36" s="38" t="n">
        <f aca="false">LEN(E36)</f>
        <v>0</v>
      </c>
      <c r="D36" s="39"/>
      <c r="E36" s="40"/>
      <c r="F36" s="41"/>
      <c r="G36" s="42"/>
      <c r="H36" s="43" t="s">
        <v>36</v>
      </c>
      <c r="I36" s="41" t="s">
        <v>37</v>
      </c>
      <c r="J36" s="41" t="s">
        <v>37</v>
      </c>
      <c r="K36" s="41"/>
      <c r="L36" s="41"/>
    </row>
    <row r="37" s="12" customFormat="true" ht="14.25" hidden="false" customHeight="false" outlineLevel="0" collapsed="false">
      <c r="A37" s="44" t="n">
        <v>33</v>
      </c>
      <c r="B37" s="45" t="n">
        <f aca="false">'APH KIC KIA PC'!D37</f>
        <v>0</v>
      </c>
      <c r="C37" s="38" t="n">
        <f aca="false">LEN(E37)</f>
        <v>0</v>
      </c>
      <c r="D37" s="39"/>
      <c r="E37" s="40"/>
      <c r="F37" s="41"/>
      <c r="G37" s="42"/>
      <c r="H37" s="43" t="s">
        <v>36</v>
      </c>
      <c r="I37" s="41" t="s">
        <v>37</v>
      </c>
      <c r="J37" s="41" t="s">
        <v>37</v>
      </c>
      <c r="K37" s="41"/>
      <c r="L37" s="41"/>
    </row>
    <row r="38" s="12" customFormat="true" ht="14.25" hidden="false" customHeight="false" outlineLevel="0" collapsed="false">
      <c r="A38" s="44" t="n">
        <v>34</v>
      </c>
      <c r="B38" s="45" t="n">
        <f aca="false">'APH KIC KIA PC'!D38</f>
        <v>0</v>
      </c>
      <c r="C38" s="38" t="n">
        <f aca="false">LEN(E38)</f>
        <v>0</v>
      </c>
      <c r="D38" s="39"/>
      <c r="E38" s="40"/>
      <c r="F38" s="41"/>
      <c r="G38" s="42"/>
      <c r="H38" s="43" t="s">
        <v>36</v>
      </c>
      <c r="I38" s="41" t="s">
        <v>37</v>
      </c>
      <c r="J38" s="41" t="s">
        <v>37</v>
      </c>
      <c r="K38" s="41"/>
      <c r="L38" s="41"/>
    </row>
    <row r="39" s="12" customFormat="true" ht="14.25" hidden="false" customHeight="false" outlineLevel="0" collapsed="false">
      <c r="A39" s="44" t="n">
        <v>35</v>
      </c>
      <c r="B39" s="45" t="n">
        <f aca="false">'APH KIC KIA PC'!D39</f>
        <v>0</v>
      </c>
      <c r="C39" s="38" t="n">
        <f aca="false">LEN(E39)</f>
        <v>0</v>
      </c>
      <c r="D39" s="39"/>
      <c r="E39" s="40"/>
      <c r="F39" s="41"/>
      <c r="G39" s="42"/>
      <c r="H39" s="43" t="s">
        <v>36</v>
      </c>
      <c r="I39" s="41" t="s">
        <v>37</v>
      </c>
      <c r="J39" s="41" t="s">
        <v>37</v>
      </c>
      <c r="K39" s="41"/>
      <c r="L39" s="41"/>
    </row>
    <row r="40" s="12" customFormat="true" ht="14.25" hidden="false" customHeight="false" outlineLevel="0" collapsed="false">
      <c r="A40" s="44" t="n">
        <v>36</v>
      </c>
      <c r="B40" s="45" t="n">
        <f aca="false">'APH KIC KIA PC'!D40</f>
        <v>0</v>
      </c>
      <c r="C40" s="38" t="n">
        <f aca="false">LEN(E40)</f>
        <v>0</v>
      </c>
      <c r="D40" s="39"/>
      <c r="E40" s="40"/>
      <c r="F40" s="41"/>
      <c r="G40" s="42"/>
      <c r="H40" s="43" t="s">
        <v>36</v>
      </c>
      <c r="I40" s="41" t="s">
        <v>37</v>
      </c>
      <c r="J40" s="41" t="s">
        <v>37</v>
      </c>
      <c r="K40" s="41"/>
      <c r="L40" s="41"/>
    </row>
    <row r="41" s="12" customFormat="true" ht="14.25" hidden="false" customHeight="false" outlineLevel="0" collapsed="false">
      <c r="A41" s="44" t="n">
        <v>37</v>
      </c>
      <c r="B41" s="45" t="n">
        <f aca="false">'APH KIC KIA PC'!D41</f>
        <v>0</v>
      </c>
      <c r="C41" s="38" t="n">
        <f aca="false">LEN(E41)</f>
        <v>0</v>
      </c>
      <c r="D41" s="39"/>
      <c r="E41" s="40"/>
      <c r="F41" s="41"/>
      <c r="G41" s="42"/>
      <c r="H41" s="43" t="s">
        <v>36</v>
      </c>
      <c r="I41" s="41" t="s">
        <v>37</v>
      </c>
      <c r="J41" s="41" t="s">
        <v>37</v>
      </c>
      <c r="K41" s="41"/>
      <c r="L41" s="41"/>
    </row>
    <row r="42" s="12" customFormat="true" ht="14.25" hidden="false" customHeight="false" outlineLevel="0" collapsed="false">
      <c r="A42" s="44" t="n">
        <v>38</v>
      </c>
      <c r="B42" s="45" t="n">
        <f aca="false">'APH KIC KIA PC'!D42</f>
        <v>0</v>
      </c>
      <c r="C42" s="38" t="n">
        <f aca="false">LEN(E42)</f>
        <v>0</v>
      </c>
      <c r="D42" s="39"/>
      <c r="E42" s="40"/>
      <c r="F42" s="41"/>
      <c r="G42" s="42"/>
      <c r="H42" s="43" t="s">
        <v>36</v>
      </c>
      <c r="I42" s="41" t="s">
        <v>37</v>
      </c>
      <c r="J42" s="41" t="s">
        <v>37</v>
      </c>
      <c r="K42" s="41"/>
      <c r="L42" s="41"/>
    </row>
    <row r="43" s="12" customFormat="true" ht="14.25" hidden="false" customHeight="false" outlineLevel="0" collapsed="false">
      <c r="A43" s="46" t="n">
        <v>39</v>
      </c>
      <c r="B43" s="47" t="n">
        <f aca="false">'APH KIC KIA PC'!D43</f>
        <v>0</v>
      </c>
      <c r="C43" s="38" t="n">
        <f aca="false">LEN(E43)</f>
        <v>0</v>
      </c>
      <c r="D43" s="39"/>
      <c r="E43" s="40"/>
      <c r="F43" s="41"/>
      <c r="G43" s="42"/>
      <c r="H43" s="43" t="s">
        <v>36</v>
      </c>
      <c r="I43" s="41" t="s">
        <v>37</v>
      </c>
      <c r="J43" s="41" t="s">
        <v>37</v>
      </c>
      <c r="K43" s="41"/>
      <c r="L43" s="41"/>
    </row>
    <row r="44" s="12" customFormat="true" ht="14.25" hidden="false" customHeight="false" outlineLevel="0" collapsed="false">
      <c r="A44" s="44" t="n">
        <v>40</v>
      </c>
      <c r="B44" s="45" t="n">
        <f aca="false">'APH KIC KIA PC'!D44</f>
        <v>0</v>
      </c>
      <c r="C44" s="38" t="n">
        <f aca="false">LEN(E44)</f>
        <v>0</v>
      </c>
      <c r="D44" s="39"/>
      <c r="E44" s="40"/>
      <c r="F44" s="41"/>
      <c r="G44" s="42"/>
      <c r="H44" s="43" t="s">
        <v>36</v>
      </c>
      <c r="I44" s="41" t="s">
        <v>37</v>
      </c>
      <c r="J44" s="41" t="s">
        <v>37</v>
      </c>
      <c r="K44" s="41"/>
      <c r="L44" s="41"/>
    </row>
    <row r="45" customFormat="false" ht="14.25" hidden="false" customHeight="false" outlineLevel="0" collapsed="false">
      <c r="A45" s="44" t="n">
        <v>41</v>
      </c>
      <c r="B45" s="45" t="n">
        <f aca="false">'APH KIC KIA PC'!D45</f>
        <v>0</v>
      </c>
      <c r="C45" s="38" t="n">
        <f aca="false">LEN(E45)</f>
        <v>0</v>
      </c>
      <c r="D45" s="39"/>
      <c r="E45" s="40"/>
      <c r="F45" s="41"/>
      <c r="G45" s="42"/>
      <c r="H45" s="43" t="s">
        <v>36</v>
      </c>
      <c r="I45" s="41" t="s">
        <v>37</v>
      </c>
      <c r="J45" s="41" t="s">
        <v>37</v>
      </c>
      <c r="K45" s="41"/>
      <c r="L45" s="41"/>
    </row>
    <row r="46" customFormat="false" ht="14.25" hidden="false" customHeight="false" outlineLevel="0" collapsed="false">
      <c r="A46" s="44" t="n">
        <v>42</v>
      </c>
      <c r="B46" s="45" t="n">
        <f aca="false">'APH KIC KIA PC'!D46</f>
        <v>0</v>
      </c>
      <c r="C46" s="38" t="n">
        <f aca="false">LEN(E46)</f>
        <v>0</v>
      </c>
      <c r="D46" s="39"/>
      <c r="E46" s="40"/>
      <c r="F46" s="41"/>
      <c r="G46" s="42"/>
      <c r="H46" s="43" t="s">
        <v>36</v>
      </c>
      <c r="I46" s="41" t="s">
        <v>37</v>
      </c>
      <c r="J46" s="41" t="s">
        <v>37</v>
      </c>
      <c r="K46" s="41"/>
      <c r="L46" s="41"/>
    </row>
    <row r="47" customFormat="false" ht="14.25" hidden="false" customHeight="false" outlineLevel="0" collapsed="false">
      <c r="A47" s="46" t="n">
        <v>43</v>
      </c>
      <c r="B47" s="45" t="n">
        <f aca="false">'APH KIC KIA PC'!D47</f>
        <v>0</v>
      </c>
      <c r="C47" s="38" t="n">
        <f aca="false">LEN(E47)</f>
        <v>0</v>
      </c>
      <c r="D47" s="39"/>
      <c r="E47" s="40"/>
      <c r="F47" s="41"/>
      <c r="G47" s="42"/>
      <c r="H47" s="43" t="s">
        <v>36</v>
      </c>
      <c r="I47" s="41" t="s">
        <v>37</v>
      </c>
      <c r="J47" s="41" t="s">
        <v>37</v>
      </c>
      <c r="K47" s="41"/>
      <c r="L47" s="41"/>
    </row>
    <row r="48" customFormat="false" ht="14.25" hidden="false" customHeight="false" outlineLevel="0" collapsed="false">
      <c r="A48" s="44" t="n">
        <v>44</v>
      </c>
      <c r="B48" s="45" t="n">
        <f aca="false">'APH KIC KIA PC'!D48</f>
        <v>0</v>
      </c>
      <c r="C48" s="38" t="n">
        <f aca="false">LEN(E48)</f>
        <v>0</v>
      </c>
      <c r="D48" s="39"/>
      <c r="E48" s="40"/>
      <c r="F48" s="41"/>
      <c r="G48" s="42"/>
      <c r="H48" s="43" t="s">
        <v>36</v>
      </c>
      <c r="I48" s="41" t="s">
        <v>37</v>
      </c>
      <c r="J48" s="41" t="s">
        <v>37</v>
      </c>
      <c r="K48" s="41"/>
      <c r="L48" s="41"/>
    </row>
    <row r="49" customFormat="false" ht="14.25" hidden="false" customHeight="false" outlineLevel="0" collapsed="false">
      <c r="A49" s="44" t="n">
        <v>45</v>
      </c>
      <c r="B49" s="45" t="n">
        <f aca="false">'APH KIC KIA PC'!D49</f>
        <v>0</v>
      </c>
      <c r="C49" s="38" t="n">
        <f aca="false">LEN(E49)</f>
        <v>0</v>
      </c>
      <c r="D49" s="39"/>
      <c r="E49" s="40"/>
      <c r="F49" s="41"/>
      <c r="G49" s="42"/>
      <c r="H49" s="43" t="s">
        <v>36</v>
      </c>
      <c r="I49" s="41" t="s">
        <v>37</v>
      </c>
      <c r="J49" s="41" t="s">
        <v>37</v>
      </c>
      <c r="K49" s="41"/>
      <c r="L49" s="41"/>
    </row>
    <row r="50" customFormat="false" ht="14.25" hidden="false" customHeight="false" outlineLevel="0" collapsed="false">
      <c r="A50" s="44" t="n">
        <v>46</v>
      </c>
      <c r="B50" s="45" t="n">
        <f aca="false">'APH KIC KIA PC'!D50</f>
        <v>0</v>
      </c>
      <c r="C50" s="38" t="n">
        <f aca="false">LEN(E50)</f>
        <v>0</v>
      </c>
      <c r="D50" s="39"/>
      <c r="E50" s="40"/>
      <c r="F50" s="41"/>
      <c r="G50" s="42"/>
      <c r="H50" s="43" t="s">
        <v>36</v>
      </c>
      <c r="I50" s="41" t="s">
        <v>37</v>
      </c>
      <c r="J50" s="41" t="s">
        <v>37</v>
      </c>
      <c r="K50" s="41"/>
      <c r="L50" s="41"/>
    </row>
    <row r="51" customFormat="false" ht="14.25" hidden="false" customHeight="false" outlineLevel="0" collapsed="false">
      <c r="A51" s="46" t="n">
        <v>47</v>
      </c>
      <c r="B51" s="45" t="n">
        <f aca="false">'APH KIC KIA PC'!D51</f>
        <v>0</v>
      </c>
      <c r="C51" s="38" t="n">
        <f aca="false">LEN(E51)</f>
        <v>0</v>
      </c>
      <c r="D51" s="39"/>
      <c r="E51" s="40"/>
      <c r="F51" s="41"/>
      <c r="G51" s="42"/>
      <c r="H51" s="43" t="s">
        <v>36</v>
      </c>
      <c r="I51" s="41" t="s">
        <v>37</v>
      </c>
      <c r="J51" s="41" t="s">
        <v>37</v>
      </c>
      <c r="K51" s="41"/>
      <c r="L51" s="41"/>
    </row>
    <row r="52" customFormat="false" ht="14.25" hidden="false" customHeight="false" outlineLevel="0" collapsed="false">
      <c r="A52" s="44" t="n">
        <v>48</v>
      </c>
      <c r="B52" s="45" t="n">
        <f aca="false">'APH KIC KIA PC'!D52</f>
        <v>0</v>
      </c>
      <c r="C52" s="38" t="n">
        <f aca="false">LEN(E52)</f>
        <v>0</v>
      </c>
      <c r="D52" s="39"/>
      <c r="E52" s="40"/>
      <c r="F52" s="41"/>
      <c r="G52" s="42"/>
      <c r="H52" s="43" t="s">
        <v>36</v>
      </c>
      <c r="I52" s="41" t="s">
        <v>37</v>
      </c>
      <c r="J52" s="41" t="s">
        <v>37</v>
      </c>
      <c r="K52" s="41"/>
      <c r="L52" s="41"/>
    </row>
    <row r="53" customFormat="false" ht="14.25" hidden="false" customHeight="false" outlineLevel="0" collapsed="false">
      <c r="A53" s="44" t="n">
        <v>49</v>
      </c>
      <c r="B53" s="45" t="n">
        <f aca="false">'APH KIC KIA PC'!D53</f>
        <v>0</v>
      </c>
      <c r="C53" s="38" t="n">
        <f aca="false">LEN(E53)</f>
        <v>0</v>
      </c>
      <c r="D53" s="39"/>
      <c r="E53" s="40"/>
      <c r="F53" s="41"/>
      <c r="G53" s="42"/>
      <c r="H53" s="43" t="s">
        <v>36</v>
      </c>
      <c r="I53" s="41" t="s">
        <v>37</v>
      </c>
      <c r="J53" s="41" t="s">
        <v>37</v>
      </c>
      <c r="K53" s="41"/>
      <c r="L53" s="41"/>
    </row>
    <row r="54" customFormat="false" ht="14.25" hidden="false" customHeight="false" outlineLevel="0" collapsed="false">
      <c r="A54" s="44" t="n">
        <v>50</v>
      </c>
      <c r="B54" s="45" t="n">
        <f aca="false">'APH KIC KIA PC'!D54</f>
        <v>0</v>
      </c>
      <c r="C54" s="38" t="n">
        <f aca="false">LEN(E54)</f>
        <v>0</v>
      </c>
      <c r="D54" s="39"/>
      <c r="E54" s="40"/>
      <c r="F54" s="41"/>
      <c r="G54" s="42"/>
      <c r="H54" s="43" t="s">
        <v>36</v>
      </c>
      <c r="I54" s="41" t="s">
        <v>37</v>
      </c>
      <c r="J54" s="41" t="s">
        <v>37</v>
      </c>
      <c r="K54" s="41"/>
      <c r="L54" s="41"/>
    </row>
    <row r="55" customFormat="false" ht="14.25" hidden="false" customHeight="false" outlineLevel="0" collapsed="false">
      <c r="A55" s="46" t="n">
        <v>51</v>
      </c>
      <c r="B55" s="45" t="n">
        <f aca="false">'APH KIC KIA PC'!D55</f>
        <v>0</v>
      </c>
      <c r="C55" s="38" t="n">
        <f aca="false">LEN(E55)</f>
        <v>0</v>
      </c>
      <c r="D55" s="39"/>
      <c r="E55" s="40"/>
      <c r="F55" s="41"/>
      <c r="G55" s="42"/>
      <c r="H55" s="43" t="s">
        <v>36</v>
      </c>
      <c r="I55" s="41" t="s">
        <v>37</v>
      </c>
      <c r="J55" s="41" t="s">
        <v>37</v>
      </c>
      <c r="K55" s="41"/>
      <c r="L55" s="41"/>
    </row>
    <row r="56" customFormat="false" ht="14.25" hidden="false" customHeight="false" outlineLevel="0" collapsed="false">
      <c r="A56" s="44" t="n">
        <v>52</v>
      </c>
      <c r="B56" s="45" t="n">
        <f aca="false">'APH KIC KIA PC'!D56</f>
        <v>0</v>
      </c>
      <c r="C56" s="38" t="n">
        <f aca="false">LEN(E56)</f>
        <v>0</v>
      </c>
      <c r="D56" s="39"/>
      <c r="E56" s="40"/>
      <c r="F56" s="41"/>
      <c r="G56" s="42"/>
      <c r="H56" s="43" t="s">
        <v>36</v>
      </c>
      <c r="I56" s="41" t="s">
        <v>37</v>
      </c>
      <c r="J56" s="41" t="s">
        <v>37</v>
      </c>
      <c r="K56" s="41"/>
      <c r="L56" s="41"/>
    </row>
    <row r="57" customFormat="false" ht="14.25" hidden="false" customHeight="false" outlineLevel="0" collapsed="false">
      <c r="A57" s="44" t="n">
        <v>53</v>
      </c>
      <c r="B57" s="45" t="n">
        <f aca="false">'APH KIC KIA PC'!D57</f>
        <v>0</v>
      </c>
      <c r="C57" s="38" t="n">
        <f aca="false">LEN(E57)</f>
        <v>0</v>
      </c>
      <c r="D57" s="39"/>
      <c r="E57" s="40"/>
      <c r="F57" s="41"/>
      <c r="G57" s="42"/>
      <c r="H57" s="43" t="s">
        <v>36</v>
      </c>
      <c r="I57" s="41" t="s">
        <v>37</v>
      </c>
      <c r="J57" s="41" t="s">
        <v>37</v>
      </c>
      <c r="K57" s="41"/>
      <c r="L57" s="41"/>
    </row>
    <row r="58" customFormat="false" ht="14.25" hidden="false" customHeight="false" outlineLevel="0" collapsed="false">
      <c r="A58" s="44" t="n">
        <v>54</v>
      </c>
      <c r="B58" s="45" t="n">
        <f aca="false">'APH KIC KIA PC'!D58</f>
        <v>0</v>
      </c>
      <c r="C58" s="38" t="n">
        <f aca="false">LEN(E58)</f>
        <v>0</v>
      </c>
      <c r="D58" s="39"/>
      <c r="E58" s="40"/>
      <c r="F58" s="41"/>
      <c r="G58" s="42"/>
      <c r="H58" s="43" t="s">
        <v>36</v>
      </c>
      <c r="I58" s="41" t="s">
        <v>37</v>
      </c>
      <c r="J58" s="41" t="s">
        <v>37</v>
      </c>
      <c r="K58" s="41"/>
      <c r="L58" s="41"/>
    </row>
    <row r="59" customFormat="false" ht="14.25" hidden="false" customHeight="false" outlineLevel="0" collapsed="false">
      <c r="A59" s="46" t="n">
        <v>55</v>
      </c>
      <c r="B59" s="45" t="n">
        <f aca="false">'APH KIC KIA PC'!D59</f>
        <v>0</v>
      </c>
      <c r="C59" s="38" t="n">
        <f aca="false">LEN(E59)</f>
        <v>0</v>
      </c>
      <c r="D59" s="39"/>
      <c r="E59" s="40"/>
      <c r="F59" s="41"/>
      <c r="G59" s="42"/>
      <c r="H59" s="43" t="s">
        <v>36</v>
      </c>
      <c r="I59" s="41" t="s">
        <v>37</v>
      </c>
      <c r="J59" s="41" t="s">
        <v>37</v>
      </c>
      <c r="K59" s="41"/>
      <c r="L59" s="41"/>
    </row>
    <row r="60" customFormat="false" ht="14.25" hidden="false" customHeight="false" outlineLevel="0" collapsed="false">
      <c r="A60" s="44" t="n">
        <v>56</v>
      </c>
      <c r="B60" s="45" t="n">
        <f aca="false">'APH KIC KIA PC'!D60</f>
        <v>0</v>
      </c>
      <c r="C60" s="38" t="n">
        <f aca="false">LEN(E60)</f>
        <v>0</v>
      </c>
      <c r="D60" s="39"/>
      <c r="E60" s="40"/>
      <c r="F60" s="41"/>
      <c r="G60" s="42"/>
      <c r="H60" s="43" t="s">
        <v>36</v>
      </c>
      <c r="I60" s="41" t="s">
        <v>37</v>
      </c>
      <c r="J60" s="41" t="s">
        <v>37</v>
      </c>
      <c r="K60" s="41"/>
      <c r="L60" s="41"/>
    </row>
    <row r="61" customFormat="false" ht="14.25" hidden="false" customHeight="false" outlineLevel="0" collapsed="false">
      <c r="A61" s="44" t="n">
        <v>57</v>
      </c>
      <c r="B61" s="45" t="n">
        <f aca="false">'APH KIC KIA PC'!D61</f>
        <v>0</v>
      </c>
      <c r="C61" s="38" t="n">
        <f aca="false">LEN(E61)</f>
        <v>0</v>
      </c>
      <c r="D61" s="39"/>
      <c r="E61" s="40"/>
      <c r="F61" s="41"/>
      <c r="G61" s="42"/>
      <c r="H61" s="43" t="s">
        <v>36</v>
      </c>
      <c r="I61" s="41" t="s">
        <v>37</v>
      </c>
      <c r="J61" s="41" t="s">
        <v>37</v>
      </c>
      <c r="K61" s="41"/>
      <c r="L61" s="41"/>
    </row>
    <row r="62" customFormat="false" ht="14.25" hidden="false" customHeight="false" outlineLevel="0" collapsed="false">
      <c r="A62" s="44" t="n">
        <v>58</v>
      </c>
      <c r="B62" s="45" t="n">
        <f aca="false">'APH KIC KIA PC'!D62</f>
        <v>0</v>
      </c>
      <c r="C62" s="38" t="n">
        <f aca="false">LEN(E62)</f>
        <v>0</v>
      </c>
      <c r="D62" s="39"/>
      <c r="E62" s="40"/>
      <c r="F62" s="41"/>
      <c r="G62" s="42"/>
      <c r="H62" s="43" t="s">
        <v>36</v>
      </c>
      <c r="I62" s="41" t="s">
        <v>37</v>
      </c>
      <c r="J62" s="41" t="s">
        <v>37</v>
      </c>
      <c r="K62" s="41"/>
      <c r="L62" s="41"/>
    </row>
    <row r="63" customFormat="false" ht="14.25" hidden="false" customHeight="false" outlineLevel="0" collapsed="false">
      <c r="A63" s="46" t="n">
        <v>59</v>
      </c>
      <c r="B63" s="45" t="n">
        <f aca="false">'APH KIC KIA PC'!D63</f>
        <v>0</v>
      </c>
      <c r="C63" s="38" t="n">
        <f aca="false">LEN(E63)</f>
        <v>0</v>
      </c>
      <c r="D63" s="39"/>
      <c r="E63" s="40"/>
      <c r="F63" s="41"/>
      <c r="G63" s="42"/>
      <c r="H63" s="43" t="s">
        <v>36</v>
      </c>
      <c r="I63" s="41" t="s">
        <v>37</v>
      </c>
      <c r="J63" s="41" t="s">
        <v>37</v>
      </c>
      <c r="K63" s="41"/>
      <c r="L63" s="41"/>
    </row>
    <row r="64" customFormat="false" ht="14.25" hidden="false" customHeight="false" outlineLevel="0" collapsed="false">
      <c r="A64" s="44" t="n">
        <v>60</v>
      </c>
      <c r="B64" s="45" t="n">
        <f aca="false">'APH KIC KIA PC'!D64</f>
        <v>0</v>
      </c>
      <c r="C64" s="38" t="n">
        <f aca="false">LEN(E64)</f>
        <v>0</v>
      </c>
      <c r="D64" s="39"/>
      <c r="E64" s="40"/>
      <c r="F64" s="41"/>
      <c r="G64" s="42"/>
      <c r="H64" s="43" t="s">
        <v>36</v>
      </c>
      <c r="I64" s="41" t="s">
        <v>37</v>
      </c>
      <c r="J64" s="41" t="s">
        <v>37</v>
      </c>
      <c r="K64" s="41"/>
      <c r="L64" s="41"/>
    </row>
    <row r="65" customFormat="false" ht="14.25" hidden="false" customHeight="false" outlineLevel="0" collapsed="false">
      <c r="A65" s="44" t="n">
        <v>61</v>
      </c>
      <c r="B65" s="45" t="n">
        <f aca="false">'APH KIC KIA PC'!D65</f>
        <v>0</v>
      </c>
      <c r="C65" s="38" t="n">
        <f aca="false">LEN(E65)</f>
        <v>0</v>
      </c>
      <c r="D65" s="39"/>
      <c r="E65" s="40"/>
      <c r="F65" s="41"/>
      <c r="G65" s="42"/>
      <c r="H65" s="43" t="s">
        <v>36</v>
      </c>
      <c r="I65" s="41" t="s">
        <v>37</v>
      </c>
      <c r="J65" s="41" t="s">
        <v>37</v>
      </c>
      <c r="K65" s="41"/>
      <c r="L65" s="41"/>
    </row>
    <row r="66" customFormat="false" ht="14.25" hidden="false" customHeight="false" outlineLevel="0" collapsed="false">
      <c r="A66" s="44" t="n">
        <v>62</v>
      </c>
      <c r="B66" s="45" t="n">
        <f aca="false">'APH KIC KIA PC'!D66</f>
        <v>0</v>
      </c>
      <c r="C66" s="38" t="n">
        <f aca="false">LEN(E66)</f>
        <v>0</v>
      </c>
      <c r="D66" s="39"/>
      <c r="E66" s="40"/>
      <c r="F66" s="41"/>
      <c r="G66" s="42"/>
      <c r="H66" s="43" t="s">
        <v>36</v>
      </c>
      <c r="I66" s="41" t="s">
        <v>37</v>
      </c>
      <c r="J66" s="41" t="s">
        <v>37</v>
      </c>
      <c r="K66" s="41"/>
      <c r="L66" s="41"/>
    </row>
    <row r="67" customFormat="false" ht="14.25" hidden="false" customHeight="false" outlineLevel="0" collapsed="false">
      <c r="A67" s="46" t="n">
        <v>63</v>
      </c>
      <c r="B67" s="45" t="n">
        <f aca="false">'APH KIC KIA PC'!D67</f>
        <v>0</v>
      </c>
      <c r="C67" s="38" t="n">
        <f aca="false">LEN(E67)</f>
        <v>0</v>
      </c>
      <c r="D67" s="39"/>
      <c r="E67" s="40"/>
      <c r="F67" s="41"/>
      <c r="G67" s="42"/>
      <c r="H67" s="43" t="s">
        <v>36</v>
      </c>
      <c r="I67" s="41" t="s">
        <v>37</v>
      </c>
      <c r="J67" s="41" t="s">
        <v>37</v>
      </c>
      <c r="K67" s="41"/>
      <c r="L67" s="41"/>
    </row>
    <row r="68" customFormat="false" ht="14.25" hidden="false" customHeight="false" outlineLevel="0" collapsed="false">
      <c r="A68" s="44" t="n">
        <v>64</v>
      </c>
      <c r="B68" s="45" t="n">
        <f aca="false">'APH KIC KIA PC'!D68</f>
        <v>0</v>
      </c>
      <c r="C68" s="38" t="n">
        <f aca="false">LEN(E68)</f>
        <v>0</v>
      </c>
      <c r="D68" s="39"/>
      <c r="E68" s="40"/>
      <c r="F68" s="41"/>
      <c r="G68" s="42"/>
      <c r="H68" s="43" t="s">
        <v>36</v>
      </c>
      <c r="I68" s="41" t="s">
        <v>37</v>
      </c>
      <c r="J68" s="41" t="s">
        <v>37</v>
      </c>
      <c r="K68" s="41"/>
      <c r="L68" s="41"/>
    </row>
    <row r="69" customFormat="false" ht="14.25" hidden="false" customHeight="false" outlineLevel="0" collapsed="false">
      <c r="A69" s="44" t="n">
        <v>65</v>
      </c>
      <c r="B69" s="45" t="n">
        <f aca="false">'APH KIC KIA PC'!D69</f>
        <v>0</v>
      </c>
      <c r="C69" s="38" t="n">
        <f aca="false">LEN(E69)</f>
        <v>0</v>
      </c>
      <c r="D69" s="39"/>
      <c r="E69" s="40"/>
      <c r="F69" s="41"/>
      <c r="G69" s="42"/>
      <c r="H69" s="43" t="s">
        <v>36</v>
      </c>
      <c r="I69" s="41" t="s">
        <v>37</v>
      </c>
      <c r="J69" s="41" t="s">
        <v>37</v>
      </c>
      <c r="K69" s="41"/>
      <c r="L69" s="41"/>
    </row>
    <row r="70" customFormat="false" ht="14.25" hidden="false" customHeight="false" outlineLevel="0" collapsed="false">
      <c r="A70" s="44" t="n">
        <v>66</v>
      </c>
      <c r="B70" s="45" t="n">
        <f aca="false">'APH KIC KIA PC'!D70</f>
        <v>0</v>
      </c>
      <c r="C70" s="38" t="n">
        <f aca="false">LEN(E70)</f>
        <v>0</v>
      </c>
      <c r="D70" s="39"/>
      <c r="E70" s="40"/>
      <c r="F70" s="41"/>
      <c r="G70" s="42"/>
      <c r="H70" s="43" t="s">
        <v>36</v>
      </c>
      <c r="I70" s="41" t="s">
        <v>37</v>
      </c>
      <c r="J70" s="41" t="s">
        <v>37</v>
      </c>
      <c r="K70" s="41"/>
      <c r="L70" s="41"/>
    </row>
    <row r="71" customFormat="false" ht="14.25" hidden="false" customHeight="false" outlineLevel="0" collapsed="false">
      <c r="A71" s="46" t="n">
        <v>67</v>
      </c>
      <c r="B71" s="45" t="n">
        <f aca="false">'APH KIC KIA PC'!D71</f>
        <v>0</v>
      </c>
      <c r="C71" s="38" t="n">
        <f aca="false">LEN(E71)</f>
        <v>0</v>
      </c>
      <c r="D71" s="39"/>
      <c r="E71" s="40"/>
      <c r="F71" s="41"/>
      <c r="G71" s="42"/>
      <c r="H71" s="43" t="s">
        <v>36</v>
      </c>
      <c r="I71" s="41" t="s">
        <v>37</v>
      </c>
      <c r="J71" s="41" t="s">
        <v>37</v>
      </c>
      <c r="K71" s="41"/>
      <c r="L71" s="41"/>
    </row>
    <row r="72" customFormat="false" ht="14.25" hidden="false" customHeight="false" outlineLevel="0" collapsed="false">
      <c r="A72" s="44" t="n">
        <v>68</v>
      </c>
      <c r="B72" s="45" t="n">
        <f aca="false">'APH KIC KIA PC'!D72</f>
        <v>0</v>
      </c>
      <c r="C72" s="38" t="n">
        <f aca="false">LEN(E72)</f>
        <v>0</v>
      </c>
      <c r="D72" s="39"/>
      <c r="E72" s="40"/>
      <c r="F72" s="41"/>
      <c r="G72" s="42"/>
      <c r="H72" s="43" t="s">
        <v>36</v>
      </c>
      <c r="I72" s="41" t="s">
        <v>37</v>
      </c>
      <c r="J72" s="41" t="s">
        <v>37</v>
      </c>
      <c r="K72" s="41"/>
      <c r="L72" s="41"/>
    </row>
    <row r="73" customFormat="false" ht="14.25" hidden="false" customHeight="false" outlineLevel="0" collapsed="false">
      <c r="A73" s="44" t="n">
        <v>69</v>
      </c>
      <c r="B73" s="45" t="n">
        <f aca="false">'APH KIC KIA PC'!D73</f>
        <v>0</v>
      </c>
      <c r="C73" s="38" t="n">
        <f aca="false">LEN(E73)</f>
        <v>0</v>
      </c>
      <c r="D73" s="39"/>
      <c r="E73" s="40"/>
      <c r="F73" s="41"/>
      <c r="G73" s="42"/>
      <c r="H73" s="43" t="s">
        <v>36</v>
      </c>
      <c r="I73" s="41" t="s">
        <v>37</v>
      </c>
      <c r="J73" s="41" t="s">
        <v>37</v>
      </c>
      <c r="K73" s="41"/>
      <c r="L73" s="41"/>
    </row>
    <row r="74" customFormat="false" ht="14.25" hidden="false" customHeight="false" outlineLevel="0" collapsed="false">
      <c r="A74" s="44" t="n">
        <v>70</v>
      </c>
      <c r="B74" s="45" t="n">
        <f aca="false">'APH KIC KIA PC'!D74</f>
        <v>0</v>
      </c>
      <c r="C74" s="38" t="n">
        <f aca="false">LEN(E74)</f>
        <v>0</v>
      </c>
      <c r="D74" s="39"/>
      <c r="E74" s="40"/>
      <c r="F74" s="41"/>
      <c r="G74" s="42"/>
      <c r="H74" s="43" t="s">
        <v>36</v>
      </c>
      <c r="I74" s="41" t="s">
        <v>37</v>
      </c>
      <c r="J74" s="41" t="s">
        <v>37</v>
      </c>
      <c r="K74" s="41"/>
      <c r="L74" s="41"/>
    </row>
    <row r="75" customFormat="false" ht="14.25" hidden="false" customHeight="false" outlineLevel="0" collapsed="false">
      <c r="A75" s="46" t="n">
        <v>71</v>
      </c>
      <c r="B75" s="45" t="n">
        <f aca="false">'APH KIC KIA PC'!D75</f>
        <v>0</v>
      </c>
      <c r="C75" s="38" t="n">
        <f aca="false">LEN(E75)</f>
        <v>0</v>
      </c>
      <c r="D75" s="39"/>
      <c r="E75" s="40"/>
      <c r="F75" s="41"/>
      <c r="G75" s="42"/>
      <c r="H75" s="43" t="s">
        <v>36</v>
      </c>
      <c r="I75" s="41" t="s">
        <v>37</v>
      </c>
      <c r="J75" s="41" t="s">
        <v>37</v>
      </c>
      <c r="K75" s="41"/>
      <c r="L75" s="41"/>
    </row>
    <row r="76" customFormat="false" ht="14.25" hidden="false" customHeight="false" outlineLevel="0" collapsed="false">
      <c r="A76" s="44" t="n">
        <v>72</v>
      </c>
      <c r="B76" s="45" t="n">
        <f aca="false">'APH KIC KIA PC'!D76</f>
        <v>0</v>
      </c>
      <c r="C76" s="38" t="n">
        <f aca="false">LEN(E76)</f>
        <v>0</v>
      </c>
      <c r="D76" s="39"/>
      <c r="E76" s="40"/>
      <c r="F76" s="41"/>
      <c r="G76" s="42"/>
      <c r="H76" s="43" t="s">
        <v>36</v>
      </c>
      <c r="I76" s="41" t="s">
        <v>37</v>
      </c>
      <c r="J76" s="41" t="s">
        <v>37</v>
      </c>
      <c r="K76" s="41"/>
      <c r="L76" s="41"/>
    </row>
    <row r="77" customFormat="false" ht="14.25" hidden="false" customHeight="false" outlineLevel="0" collapsed="false">
      <c r="A77" s="44" t="n">
        <v>73</v>
      </c>
      <c r="B77" s="45" t="n">
        <f aca="false">'APH KIC KIA PC'!D77</f>
        <v>0</v>
      </c>
      <c r="C77" s="38" t="n">
        <f aca="false">LEN(E77)</f>
        <v>0</v>
      </c>
      <c r="D77" s="39"/>
      <c r="E77" s="40"/>
      <c r="F77" s="41"/>
      <c r="G77" s="42"/>
      <c r="H77" s="43" t="s">
        <v>36</v>
      </c>
      <c r="I77" s="41" t="s">
        <v>37</v>
      </c>
      <c r="J77" s="41" t="s">
        <v>37</v>
      </c>
      <c r="K77" s="41"/>
      <c r="L77" s="41"/>
    </row>
    <row r="78" customFormat="false" ht="14.25" hidden="false" customHeight="false" outlineLevel="0" collapsed="false">
      <c r="A78" s="44" t="n">
        <v>74</v>
      </c>
      <c r="B78" s="45" t="n">
        <f aca="false">'APH KIC KIA PC'!D78</f>
        <v>0</v>
      </c>
      <c r="C78" s="38" t="n">
        <f aca="false">LEN(E78)</f>
        <v>0</v>
      </c>
      <c r="D78" s="39"/>
      <c r="E78" s="40"/>
      <c r="F78" s="41"/>
      <c r="G78" s="42"/>
      <c r="H78" s="43" t="s">
        <v>36</v>
      </c>
      <c r="I78" s="41" t="s">
        <v>37</v>
      </c>
      <c r="J78" s="41" t="s">
        <v>37</v>
      </c>
      <c r="K78" s="41"/>
      <c r="L78" s="41"/>
    </row>
    <row r="79" customFormat="false" ht="14.25" hidden="false" customHeight="false" outlineLevel="0" collapsed="false">
      <c r="A79" s="46" t="n">
        <v>75</v>
      </c>
      <c r="B79" s="45" t="n">
        <f aca="false">'APH KIC KIA PC'!D79</f>
        <v>0</v>
      </c>
      <c r="C79" s="38" t="n">
        <f aca="false">LEN(E79)</f>
        <v>0</v>
      </c>
      <c r="D79" s="39"/>
      <c r="E79" s="40"/>
      <c r="F79" s="41"/>
      <c r="G79" s="42"/>
      <c r="H79" s="43" t="s">
        <v>36</v>
      </c>
      <c r="I79" s="41" t="s">
        <v>37</v>
      </c>
      <c r="J79" s="41" t="s">
        <v>37</v>
      </c>
      <c r="K79" s="41"/>
      <c r="L79" s="41"/>
    </row>
    <row r="80" customFormat="false" ht="14.25" hidden="false" customHeight="false" outlineLevel="0" collapsed="false">
      <c r="A80" s="44" t="n">
        <v>76</v>
      </c>
      <c r="B80" s="45" t="n">
        <f aca="false">'APH KIC KIA PC'!D80</f>
        <v>0</v>
      </c>
      <c r="C80" s="38" t="n">
        <f aca="false">LEN(E80)</f>
        <v>0</v>
      </c>
      <c r="D80" s="39"/>
      <c r="E80" s="40"/>
      <c r="F80" s="41"/>
      <c r="G80" s="42"/>
      <c r="H80" s="43" t="s">
        <v>36</v>
      </c>
      <c r="I80" s="41" t="s">
        <v>37</v>
      </c>
      <c r="J80" s="41" t="s">
        <v>37</v>
      </c>
      <c r="K80" s="41"/>
      <c r="L80" s="41"/>
    </row>
    <row r="81" customFormat="false" ht="14.25" hidden="false" customHeight="false" outlineLevel="0" collapsed="false">
      <c r="A81" s="44" t="n">
        <v>77</v>
      </c>
      <c r="B81" s="45" t="n">
        <f aca="false">'APH KIC KIA PC'!D81</f>
        <v>0</v>
      </c>
      <c r="C81" s="38" t="n">
        <f aca="false">LEN(E81)</f>
        <v>0</v>
      </c>
      <c r="D81" s="39"/>
      <c r="E81" s="40"/>
      <c r="F81" s="41"/>
      <c r="G81" s="42"/>
      <c r="H81" s="43" t="s">
        <v>36</v>
      </c>
      <c r="I81" s="41" t="s">
        <v>37</v>
      </c>
      <c r="J81" s="41" t="s">
        <v>37</v>
      </c>
      <c r="K81" s="41"/>
      <c r="L81" s="41"/>
    </row>
    <row r="82" customFormat="false" ht="14.25" hidden="false" customHeight="false" outlineLevel="0" collapsed="false">
      <c r="A82" s="44" t="n">
        <v>78</v>
      </c>
      <c r="B82" s="45" t="n">
        <f aca="false">'APH KIC KIA PC'!D82</f>
        <v>0</v>
      </c>
      <c r="C82" s="38" t="n">
        <f aca="false">LEN(E82)</f>
        <v>0</v>
      </c>
      <c r="D82" s="39"/>
      <c r="E82" s="40"/>
      <c r="F82" s="41"/>
      <c r="G82" s="42"/>
      <c r="H82" s="43" t="s">
        <v>36</v>
      </c>
      <c r="I82" s="41" t="s">
        <v>37</v>
      </c>
      <c r="J82" s="41" t="s">
        <v>37</v>
      </c>
      <c r="K82" s="41"/>
      <c r="L82" s="41"/>
    </row>
    <row r="83" customFormat="false" ht="14.25" hidden="false" customHeight="false" outlineLevel="0" collapsed="false">
      <c r="A83" s="46" t="n">
        <v>79</v>
      </c>
      <c r="B83" s="45" t="n">
        <f aca="false">'APH KIC KIA PC'!D83</f>
        <v>0</v>
      </c>
      <c r="C83" s="38" t="n">
        <f aca="false">LEN(E83)</f>
        <v>0</v>
      </c>
      <c r="D83" s="39"/>
      <c r="E83" s="40"/>
      <c r="F83" s="41"/>
      <c r="G83" s="42"/>
      <c r="H83" s="43" t="s">
        <v>36</v>
      </c>
      <c r="I83" s="41" t="s">
        <v>37</v>
      </c>
      <c r="J83" s="41" t="s">
        <v>37</v>
      </c>
      <c r="K83" s="41"/>
      <c r="L83" s="41"/>
    </row>
    <row r="84" customFormat="false" ht="14.25" hidden="false" customHeight="false" outlineLevel="0" collapsed="false">
      <c r="A84" s="44" t="n">
        <v>80</v>
      </c>
      <c r="B84" s="45" t="n">
        <f aca="false">'APH KIC KIA PC'!D84</f>
        <v>0</v>
      </c>
      <c r="C84" s="38" t="n">
        <f aca="false">LEN(E84)</f>
        <v>0</v>
      </c>
      <c r="D84" s="39"/>
      <c r="E84" s="40"/>
      <c r="F84" s="41"/>
      <c r="G84" s="42"/>
      <c r="H84" s="43" t="s">
        <v>36</v>
      </c>
      <c r="I84" s="41" t="s">
        <v>37</v>
      </c>
      <c r="J84" s="41" t="s">
        <v>37</v>
      </c>
      <c r="K84" s="41"/>
      <c r="L84" s="41"/>
    </row>
    <row r="85" customFormat="false" ht="14.25" hidden="false" customHeight="false" outlineLevel="0" collapsed="false">
      <c r="A85" s="44" t="n">
        <v>81</v>
      </c>
      <c r="B85" s="45" t="n">
        <f aca="false">'APH KIC KIA PC'!D85</f>
        <v>0</v>
      </c>
      <c r="C85" s="38" t="n">
        <f aca="false">LEN(E85)</f>
        <v>0</v>
      </c>
      <c r="D85" s="39"/>
      <c r="E85" s="40"/>
      <c r="F85" s="41"/>
      <c r="G85" s="42"/>
      <c r="H85" s="43" t="s">
        <v>36</v>
      </c>
      <c r="I85" s="41" t="s">
        <v>37</v>
      </c>
      <c r="J85" s="41" t="s">
        <v>37</v>
      </c>
      <c r="K85" s="41"/>
      <c r="L85" s="41"/>
    </row>
    <row r="86" customFormat="false" ht="14.25" hidden="false" customHeight="false" outlineLevel="0" collapsed="false">
      <c r="A86" s="44" t="n">
        <v>82</v>
      </c>
      <c r="B86" s="45" t="n">
        <f aca="false">'APH KIC KIA PC'!D86</f>
        <v>0</v>
      </c>
      <c r="C86" s="38" t="n">
        <f aca="false">LEN(E86)</f>
        <v>0</v>
      </c>
      <c r="D86" s="39"/>
      <c r="E86" s="40"/>
      <c r="F86" s="41"/>
      <c r="G86" s="42"/>
      <c r="H86" s="43" t="s">
        <v>36</v>
      </c>
      <c r="I86" s="41" t="s">
        <v>37</v>
      </c>
      <c r="J86" s="41" t="s">
        <v>37</v>
      </c>
      <c r="K86" s="41"/>
      <c r="L86" s="41"/>
    </row>
    <row r="87" customFormat="false" ht="14.25" hidden="false" customHeight="false" outlineLevel="0" collapsed="false">
      <c r="A87" s="46" t="n">
        <v>83</v>
      </c>
      <c r="B87" s="45" t="n">
        <f aca="false">'APH KIC KIA PC'!D87</f>
        <v>0</v>
      </c>
      <c r="C87" s="38" t="n">
        <f aca="false">LEN(E87)</f>
        <v>0</v>
      </c>
      <c r="D87" s="39"/>
      <c r="E87" s="40"/>
      <c r="F87" s="41"/>
      <c r="G87" s="42"/>
      <c r="H87" s="43" t="s">
        <v>36</v>
      </c>
      <c r="I87" s="41" t="s">
        <v>37</v>
      </c>
      <c r="J87" s="41" t="s">
        <v>37</v>
      </c>
      <c r="K87" s="41"/>
      <c r="L87" s="41"/>
    </row>
    <row r="88" customFormat="false" ht="14.25" hidden="false" customHeight="false" outlineLevel="0" collapsed="false">
      <c r="A88" s="44" t="n">
        <v>84</v>
      </c>
      <c r="B88" s="45" t="n">
        <f aca="false">'APH KIC KIA PC'!D88</f>
        <v>0</v>
      </c>
      <c r="C88" s="38" t="n">
        <f aca="false">LEN(E88)</f>
        <v>0</v>
      </c>
      <c r="D88" s="39"/>
      <c r="E88" s="40"/>
      <c r="F88" s="41"/>
      <c r="G88" s="42"/>
      <c r="H88" s="43" t="s">
        <v>36</v>
      </c>
      <c r="I88" s="41" t="s">
        <v>37</v>
      </c>
      <c r="J88" s="41" t="s">
        <v>37</v>
      </c>
      <c r="K88" s="41"/>
      <c r="L88" s="41"/>
    </row>
    <row r="89" customFormat="false" ht="14.25" hidden="false" customHeight="false" outlineLevel="0" collapsed="false">
      <c r="A89" s="44" t="n">
        <v>85</v>
      </c>
      <c r="B89" s="45" t="n">
        <f aca="false">'APH KIC KIA PC'!D89</f>
        <v>0</v>
      </c>
      <c r="C89" s="38" t="n">
        <f aca="false">LEN(E89)</f>
        <v>0</v>
      </c>
      <c r="D89" s="39"/>
      <c r="E89" s="40"/>
      <c r="F89" s="41"/>
      <c r="G89" s="42"/>
      <c r="H89" s="43" t="s">
        <v>36</v>
      </c>
      <c r="I89" s="41" t="s">
        <v>37</v>
      </c>
      <c r="J89" s="41" t="s">
        <v>37</v>
      </c>
      <c r="K89" s="41"/>
      <c r="L89" s="41"/>
    </row>
    <row r="90" customFormat="false" ht="14.25" hidden="false" customHeight="false" outlineLevel="0" collapsed="false">
      <c r="A90" s="44" t="n">
        <v>86</v>
      </c>
      <c r="B90" s="45" t="n">
        <f aca="false">'APH KIC KIA PC'!D90</f>
        <v>0</v>
      </c>
      <c r="C90" s="38" t="n">
        <f aca="false">LEN(E90)</f>
        <v>0</v>
      </c>
      <c r="D90" s="39"/>
      <c r="E90" s="40"/>
      <c r="F90" s="41"/>
      <c r="G90" s="42"/>
      <c r="H90" s="43" t="s">
        <v>36</v>
      </c>
      <c r="I90" s="41" t="s">
        <v>37</v>
      </c>
      <c r="J90" s="41" t="s">
        <v>37</v>
      </c>
      <c r="K90" s="41"/>
      <c r="L90" s="41"/>
    </row>
    <row r="91" customFormat="false" ht="14.25" hidden="false" customHeight="false" outlineLevel="0" collapsed="false">
      <c r="A91" s="46" t="n">
        <v>87</v>
      </c>
      <c r="B91" s="45" t="n">
        <f aca="false">'APH KIC KIA PC'!D91</f>
        <v>0</v>
      </c>
      <c r="C91" s="38" t="n">
        <f aca="false">LEN(E91)</f>
        <v>0</v>
      </c>
      <c r="D91" s="39"/>
      <c r="E91" s="40"/>
      <c r="F91" s="41"/>
      <c r="G91" s="42"/>
      <c r="H91" s="43" t="s">
        <v>36</v>
      </c>
      <c r="I91" s="41" t="s">
        <v>37</v>
      </c>
      <c r="J91" s="41" t="s">
        <v>37</v>
      </c>
      <c r="K91" s="41"/>
      <c r="L91" s="41"/>
    </row>
    <row r="92" customFormat="false" ht="14.25" hidden="false" customHeight="false" outlineLevel="0" collapsed="false">
      <c r="A92" s="44" t="n">
        <v>88</v>
      </c>
      <c r="B92" s="45" t="n">
        <f aca="false">'APH KIC KIA PC'!D92</f>
        <v>0</v>
      </c>
      <c r="C92" s="38" t="n">
        <f aca="false">LEN(E92)</f>
        <v>0</v>
      </c>
      <c r="D92" s="39"/>
      <c r="E92" s="40"/>
      <c r="F92" s="41"/>
      <c r="G92" s="42"/>
      <c r="H92" s="43" t="s">
        <v>36</v>
      </c>
      <c r="I92" s="41" t="s">
        <v>37</v>
      </c>
      <c r="J92" s="41" t="s">
        <v>37</v>
      </c>
      <c r="K92" s="41"/>
      <c r="L92" s="41"/>
    </row>
    <row r="93" customFormat="false" ht="14.25" hidden="false" customHeight="false" outlineLevel="0" collapsed="false">
      <c r="A93" s="44" t="n">
        <v>89</v>
      </c>
      <c r="B93" s="45" t="n">
        <f aca="false">'APH KIC KIA PC'!D93</f>
        <v>0</v>
      </c>
      <c r="C93" s="38" t="n">
        <f aca="false">LEN(E93)</f>
        <v>0</v>
      </c>
      <c r="D93" s="39"/>
      <c r="E93" s="40"/>
      <c r="F93" s="41"/>
      <c r="G93" s="42"/>
      <c r="H93" s="43" t="s">
        <v>36</v>
      </c>
      <c r="I93" s="41" t="s">
        <v>37</v>
      </c>
      <c r="J93" s="41" t="s">
        <v>37</v>
      </c>
      <c r="K93" s="41"/>
      <c r="L93" s="41"/>
    </row>
    <row r="94" customFormat="false" ht="14.25" hidden="false" customHeight="false" outlineLevel="0" collapsed="false">
      <c r="A94" s="44" t="n">
        <v>90</v>
      </c>
      <c r="B94" s="45" t="n">
        <f aca="false">'APH KIC KIA PC'!D94</f>
        <v>0</v>
      </c>
      <c r="C94" s="38" t="n">
        <f aca="false">LEN(E94)</f>
        <v>0</v>
      </c>
      <c r="D94" s="39"/>
      <c r="E94" s="40"/>
      <c r="F94" s="41"/>
      <c r="G94" s="42"/>
      <c r="H94" s="43" t="s">
        <v>36</v>
      </c>
      <c r="I94" s="41" t="s">
        <v>37</v>
      </c>
      <c r="J94" s="41" t="s">
        <v>37</v>
      </c>
      <c r="K94" s="41"/>
      <c r="L94" s="41"/>
    </row>
    <row r="95" customFormat="false" ht="14.25" hidden="false" customHeight="false" outlineLevel="0" collapsed="false">
      <c r="A95" s="46" t="n">
        <v>91</v>
      </c>
      <c r="B95" s="45" t="n">
        <f aca="false">'APH KIC KIA PC'!D95</f>
        <v>0</v>
      </c>
      <c r="C95" s="38" t="n">
        <f aca="false">LEN(E95)</f>
        <v>0</v>
      </c>
      <c r="D95" s="39"/>
      <c r="E95" s="40"/>
      <c r="F95" s="41"/>
      <c r="G95" s="42"/>
      <c r="H95" s="43" t="s">
        <v>36</v>
      </c>
      <c r="I95" s="41" t="s">
        <v>37</v>
      </c>
      <c r="J95" s="41" t="s">
        <v>37</v>
      </c>
      <c r="K95" s="41"/>
      <c r="L95" s="41"/>
    </row>
    <row r="96" customFormat="false" ht="14.25" hidden="false" customHeight="false" outlineLevel="0" collapsed="false">
      <c r="A96" s="44" t="n">
        <v>92</v>
      </c>
      <c r="B96" s="45" t="n">
        <f aca="false">'APH KIC KIA PC'!D96</f>
        <v>0</v>
      </c>
      <c r="C96" s="38" t="n">
        <f aca="false">LEN(E96)</f>
        <v>0</v>
      </c>
      <c r="D96" s="39"/>
      <c r="E96" s="40"/>
      <c r="F96" s="41"/>
      <c r="G96" s="42"/>
      <c r="H96" s="43" t="s">
        <v>36</v>
      </c>
      <c r="I96" s="41" t="s">
        <v>37</v>
      </c>
      <c r="J96" s="41" t="s">
        <v>37</v>
      </c>
      <c r="K96" s="41"/>
      <c r="L96" s="41"/>
    </row>
    <row r="97" customFormat="false" ht="14.25" hidden="false" customHeight="false" outlineLevel="0" collapsed="false">
      <c r="A97" s="44" t="n">
        <v>93</v>
      </c>
      <c r="B97" s="45" t="n">
        <f aca="false">'APH KIC KIA PC'!D97</f>
        <v>0</v>
      </c>
      <c r="C97" s="38" t="n">
        <f aca="false">LEN(E97)</f>
        <v>0</v>
      </c>
      <c r="D97" s="39"/>
      <c r="E97" s="40"/>
      <c r="F97" s="41"/>
      <c r="G97" s="42"/>
      <c r="H97" s="43" t="s">
        <v>36</v>
      </c>
      <c r="I97" s="41" t="s">
        <v>37</v>
      </c>
      <c r="J97" s="41" t="s">
        <v>37</v>
      </c>
      <c r="K97" s="41"/>
      <c r="L97" s="41"/>
    </row>
    <row r="98" customFormat="false" ht="14.25" hidden="false" customHeight="false" outlineLevel="0" collapsed="false">
      <c r="A98" s="44" t="n">
        <v>94</v>
      </c>
      <c r="B98" s="45" t="n">
        <f aca="false">'APH KIC KIA PC'!D98</f>
        <v>0</v>
      </c>
      <c r="C98" s="38" t="n">
        <f aca="false">LEN(E98)</f>
        <v>0</v>
      </c>
      <c r="D98" s="39"/>
      <c r="E98" s="40"/>
      <c r="F98" s="41"/>
      <c r="G98" s="42"/>
      <c r="H98" s="43" t="s">
        <v>36</v>
      </c>
      <c r="I98" s="41" t="s">
        <v>37</v>
      </c>
      <c r="J98" s="41" t="s">
        <v>37</v>
      </c>
      <c r="K98" s="41"/>
      <c r="L98" s="41"/>
    </row>
    <row r="99" customFormat="false" ht="14.25" hidden="false" customHeight="false" outlineLevel="0" collapsed="false">
      <c r="A99" s="46" t="n">
        <v>95</v>
      </c>
      <c r="B99" s="45" t="n">
        <f aca="false">'APH KIC KIA PC'!D99</f>
        <v>0</v>
      </c>
      <c r="C99" s="38" t="n">
        <f aca="false">LEN(E99)</f>
        <v>0</v>
      </c>
      <c r="D99" s="39"/>
      <c r="E99" s="40"/>
      <c r="F99" s="41"/>
      <c r="G99" s="42"/>
      <c r="H99" s="43" t="s">
        <v>36</v>
      </c>
      <c r="I99" s="41" t="s">
        <v>37</v>
      </c>
      <c r="J99" s="41" t="s">
        <v>37</v>
      </c>
      <c r="K99" s="41"/>
      <c r="L99" s="41"/>
    </row>
    <row r="100" customFormat="false" ht="14.25" hidden="false" customHeight="false" outlineLevel="0" collapsed="false">
      <c r="A100" s="44" t="n">
        <v>96</v>
      </c>
      <c r="B100" s="45" t="n">
        <f aca="false">'APH KIC KIA PC'!D100</f>
        <v>0</v>
      </c>
      <c r="C100" s="38" t="n">
        <f aca="false">LEN(E100)</f>
        <v>0</v>
      </c>
      <c r="D100" s="39"/>
      <c r="E100" s="40"/>
      <c r="F100" s="41"/>
      <c r="G100" s="42"/>
      <c r="H100" s="43" t="s">
        <v>36</v>
      </c>
      <c r="I100" s="41" t="s">
        <v>37</v>
      </c>
      <c r="J100" s="41" t="s">
        <v>37</v>
      </c>
      <c r="K100" s="41"/>
      <c r="L100" s="41"/>
    </row>
    <row r="101" customFormat="false" ht="14.25" hidden="false" customHeight="false" outlineLevel="0" collapsed="false">
      <c r="A101" s="44" t="n">
        <v>97</v>
      </c>
      <c r="B101" s="45" t="n">
        <f aca="false">'APH KIC KIA PC'!D101</f>
        <v>0</v>
      </c>
      <c r="C101" s="38" t="n">
        <f aca="false">LEN(E101)</f>
        <v>0</v>
      </c>
      <c r="D101" s="39"/>
      <c r="E101" s="40"/>
      <c r="F101" s="41"/>
      <c r="G101" s="42"/>
      <c r="H101" s="43" t="s">
        <v>36</v>
      </c>
      <c r="I101" s="41" t="s">
        <v>37</v>
      </c>
      <c r="J101" s="41" t="s">
        <v>37</v>
      </c>
      <c r="K101" s="41"/>
      <c r="L101" s="41"/>
    </row>
    <row r="102" customFormat="false" ht="14.25" hidden="false" customHeight="false" outlineLevel="0" collapsed="false">
      <c r="A102" s="44" t="n">
        <v>98</v>
      </c>
      <c r="B102" s="45" t="n">
        <f aca="false">'APH KIC KIA PC'!D102</f>
        <v>0</v>
      </c>
      <c r="C102" s="38" t="n">
        <f aca="false">LEN(E102)</f>
        <v>0</v>
      </c>
      <c r="D102" s="39"/>
      <c r="E102" s="40"/>
      <c r="F102" s="41"/>
      <c r="G102" s="42"/>
      <c r="H102" s="43" t="s">
        <v>36</v>
      </c>
      <c r="I102" s="41" t="s">
        <v>37</v>
      </c>
      <c r="J102" s="41" t="s">
        <v>37</v>
      </c>
      <c r="K102" s="41"/>
      <c r="L102" s="41"/>
    </row>
    <row r="103" customFormat="false" ht="14.25" hidden="false" customHeight="false" outlineLevel="0" collapsed="false">
      <c r="A103" s="46" t="n">
        <v>99</v>
      </c>
      <c r="B103" s="45" t="n">
        <f aca="false">'APH KIC KIA PC'!D103</f>
        <v>0</v>
      </c>
      <c r="C103" s="38" t="n">
        <f aca="false">LEN(E103)</f>
        <v>0</v>
      </c>
      <c r="D103" s="39"/>
      <c r="E103" s="40"/>
      <c r="F103" s="41"/>
      <c r="G103" s="42"/>
      <c r="H103" s="43" t="s">
        <v>36</v>
      </c>
      <c r="I103" s="41" t="s">
        <v>37</v>
      </c>
      <c r="J103" s="41" t="s">
        <v>37</v>
      </c>
      <c r="K103" s="41"/>
      <c r="L103" s="41"/>
    </row>
    <row r="104" customFormat="false" ht="14.25" hidden="false" customHeight="false" outlineLevel="0" collapsed="false">
      <c r="A104" s="44" t="n">
        <v>100</v>
      </c>
      <c r="B104" s="45" t="n">
        <f aca="false">'APH KIC KIA PC'!D104</f>
        <v>0</v>
      </c>
      <c r="C104" s="38" t="n">
        <f aca="false">LEN(E104)</f>
        <v>0</v>
      </c>
      <c r="D104" s="39"/>
      <c r="E104" s="40"/>
      <c r="F104" s="41"/>
      <c r="G104" s="42"/>
      <c r="H104" s="43" t="s">
        <v>36</v>
      </c>
      <c r="I104" s="41" t="s">
        <v>37</v>
      </c>
      <c r="J104" s="41" t="s">
        <v>37</v>
      </c>
      <c r="K104" s="41"/>
      <c r="L104" s="41"/>
    </row>
    <row r="105" customFormat="false" ht="14.25" hidden="false" customHeight="false" outlineLevel="0" collapsed="false">
      <c r="A105" s="44" t="n">
        <v>101</v>
      </c>
      <c r="B105" s="45" t="n">
        <f aca="false">'APH KIC KIA PC'!D105</f>
        <v>0</v>
      </c>
      <c r="C105" s="38" t="n">
        <f aca="false">LEN(E105)</f>
        <v>0</v>
      </c>
      <c r="D105" s="39"/>
      <c r="E105" s="40"/>
      <c r="F105" s="41"/>
      <c r="G105" s="42"/>
      <c r="H105" s="43" t="s">
        <v>36</v>
      </c>
      <c r="I105" s="41" t="s">
        <v>37</v>
      </c>
      <c r="J105" s="41" t="s">
        <v>37</v>
      </c>
      <c r="K105" s="41"/>
      <c r="L105" s="41"/>
    </row>
    <row r="106" customFormat="false" ht="14.25" hidden="false" customHeight="false" outlineLevel="0" collapsed="false">
      <c r="A106" s="44" t="n">
        <v>102</v>
      </c>
      <c r="B106" s="45" t="n">
        <f aca="false">'APH KIC KIA PC'!D106</f>
        <v>0</v>
      </c>
      <c r="C106" s="38" t="n">
        <f aca="false">LEN(E106)</f>
        <v>0</v>
      </c>
      <c r="D106" s="39"/>
      <c r="E106" s="40"/>
      <c r="F106" s="41"/>
      <c r="G106" s="42"/>
      <c r="H106" s="43" t="s">
        <v>36</v>
      </c>
      <c r="I106" s="41" t="s">
        <v>37</v>
      </c>
      <c r="J106" s="41" t="s">
        <v>37</v>
      </c>
      <c r="K106" s="41"/>
      <c r="L106" s="41"/>
    </row>
    <row r="107" customFormat="false" ht="14.25" hidden="false" customHeight="false" outlineLevel="0" collapsed="false">
      <c r="A107" s="46" t="n">
        <v>103</v>
      </c>
      <c r="B107" s="45" t="n">
        <f aca="false">'APH KIC KIA PC'!D107</f>
        <v>0</v>
      </c>
      <c r="C107" s="38" t="n">
        <f aca="false">LEN(E107)</f>
        <v>0</v>
      </c>
      <c r="D107" s="39"/>
      <c r="E107" s="40"/>
      <c r="F107" s="41"/>
      <c r="G107" s="42"/>
      <c r="H107" s="43" t="s">
        <v>36</v>
      </c>
      <c r="I107" s="41" t="s">
        <v>37</v>
      </c>
      <c r="J107" s="41" t="s">
        <v>37</v>
      </c>
      <c r="K107" s="41"/>
      <c r="L107" s="41"/>
    </row>
    <row r="108" customFormat="false" ht="14.25" hidden="false" customHeight="false" outlineLevel="0" collapsed="false">
      <c r="A108" s="44" t="n">
        <v>104</v>
      </c>
      <c r="B108" s="45" t="n">
        <f aca="false">'APH KIC KIA PC'!D108</f>
        <v>0</v>
      </c>
      <c r="C108" s="38" t="n">
        <f aca="false">LEN(E108)</f>
        <v>0</v>
      </c>
      <c r="D108" s="39"/>
      <c r="E108" s="40"/>
      <c r="F108" s="41"/>
      <c r="G108" s="42"/>
      <c r="H108" s="43" t="s">
        <v>36</v>
      </c>
      <c r="I108" s="41" t="s">
        <v>37</v>
      </c>
      <c r="J108" s="41" t="s">
        <v>37</v>
      </c>
      <c r="K108" s="41"/>
      <c r="L108" s="41"/>
    </row>
    <row r="109" customFormat="false" ht="14.25" hidden="false" customHeight="false" outlineLevel="0" collapsed="false">
      <c r="A109" s="44" t="n">
        <v>105</v>
      </c>
      <c r="B109" s="45" t="n">
        <f aca="false">'APH KIC KIA PC'!D109</f>
        <v>0</v>
      </c>
      <c r="C109" s="38" t="n">
        <f aca="false">LEN(E109)</f>
        <v>0</v>
      </c>
      <c r="D109" s="39"/>
      <c r="E109" s="40"/>
      <c r="F109" s="41"/>
      <c r="G109" s="42"/>
      <c r="H109" s="43" t="s">
        <v>36</v>
      </c>
      <c r="I109" s="41" t="s">
        <v>37</v>
      </c>
      <c r="J109" s="41" t="s">
        <v>37</v>
      </c>
      <c r="K109" s="41"/>
      <c r="L109" s="41"/>
    </row>
    <row r="110" customFormat="false" ht="14.25" hidden="false" customHeight="false" outlineLevel="0" collapsed="false">
      <c r="A110" s="44" t="n">
        <v>106</v>
      </c>
      <c r="B110" s="45" t="n">
        <f aca="false">'APH KIC KIA PC'!D110</f>
        <v>0</v>
      </c>
      <c r="C110" s="38" t="n">
        <f aca="false">LEN(E110)</f>
        <v>0</v>
      </c>
      <c r="D110" s="39"/>
      <c r="E110" s="40"/>
      <c r="F110" s="41"/>
      <c r="G110" s="42"/>
      <c r="H110" s="43" t="s">
        <v>36</v>
      </c>
      <c r="I110" s="41" t="s">
        <v>37</v>
      </c>
      <c r="J110" s="41" t="s">
        <v>37</v>
      </c>
      <c r="K110" s="41"/>
      <c r="L110" s="41"/>
    </row>
    <row r="111" customFormat="false" ht="14.25" hidden="false" customHeight="false" outlineLevel="0" collapsed="false">
      <c r="A111" s="46" t="n">
        <v>107</v>
      </c>
      <c r="B111" s="45" t="n">
        <f aca="false">'APH KIC KIA PC'!D111</f>
        <v>0</v>
      </c>
      <c r="C111" s="38" t="n">
        <f aca="false">LEN(E111)</f>
        <v>0</v>
      </c>
      <c r="D111" s="39"/>
      <c r="E111" s="40"/>
      <c r="F111" s="41"/>
      <c r="G111" s="42"/>
      <c r="H111" s="43" t="s">
        <v>36</v>
      </c>
      <c r="I111" s="41" t="s">
        <v>37</v>
      </c>
      <c r="J111" s="41" t="s">
        <v>37</v>
      </c>
      <c r="K111" s="41"/>
      <c r="L111" s="41"/>
    </row>
    <row r="112" customFormat="false" ht="14.25" hidden="false" customHeight="false" outlineLevel="0" collapsed="false">
      <c r="A112" s="44" t="n">
        <v>108</v>
      </c>
      <c r="B112" s="45" t="n">
        <f aca="false">'APH KIC KIA PC'!D112</f>
        <v>0</v>
      </c>
      <c r="C112" s="38" t="n">
        <f aca="false">LEN(E112)</f>
        <v>0</v>
      </c>
      <c r="D112" s="39"/>
      <c r="E112" s="40"/>
      <c r="F112" s="41"/>
      <c r="G112" s="42"/>
      <c r="H112" s="43" t="s">
        <v>36</v>
      </c>
      <c r="I112" s="41" t="s">
        <v>37</v>
      </c>
      <c r="J112" s="41" t="s">
        <v>37</v>
      </c>
      <c r="K112" s="41"/>
      <c r="L112" s="41"/>
    </row>
    <row r="113" customFormat="false" ht="14.25" hidden="false" customHeight="false" outlineLevel="0" collapsed="false">
      <c r="A113" s="44" t="n">
        <v>109</v>
      </c>
      <c r="B113" s="45" t="n">
        <f aca="false">'APH KIC KIA PC'!D113</f>
        <v>0</v>
      </c>
      <c r="C113" s="38" t="n">
        <f aca="false">LEN(E113)</f>
        <v>0</v>
      </c>
      <c r="D113" s="39"/>
      <c r="E113" s="40"/>
      <c r="F113" s="41"/>
      <c r="G113" s="42"/>
      <c r="H113" s="43" t="s">
        <v>36</v>
      </c>
      <c r="I113" s="41" t="s">
        <v>37</v>
      </c>
      <c r="J113" s="41" t="s">
        <v>37</v>
      </c>
      <c r="K113" s="41"/>
      <c r="L113" s="41"/>
    </row>
    <row r="114" customFormat="false" ht="14.25" hidden="false" customHeight="false" outlineLevel="0" collapsed="false">
      <c r="A114" s="44" t="n">
        <v>110</v>
      </c>
      <c r="B114" s="45" t="n">
        <f aca="false">'APH KIC KIA PC'!D114</f>
        <v>0</v>
      </c>
      <c r="C114" s="38" t="n">
        <f aca="false">LEN(E114)</f>
        <v>0</v>
      </c>
      <c r="D114" s="39"/>
      <c r="E114" s="40"/>
      <c r="F114" s="41"/>
      <c r="G114" s="42"/>
      <c r="H114" s="43" t="s">
        <v>36</v>
      </c>
      <c r="I114" s="41" t="s">
        <v>37</v>
      </c>
      <c r="J114" s="41" t="s">
        <v>37</v>
      </c>
      <c r="K114" s="41"/>
      <c r="L114" s="41"/>
    </row>
    <row r="115" customFormat="false" ht="14.25" hidden="false" customHeight="false" outlineLevel="0" collapsed="false">
      <c r="A115" s="46" t="n">
        <v>111</v>
      </c>
      <c r="B115" s="45" t="n">
        <f aca="false">'APH KIC KIA PC'!D115</f>
        <v>0</v>
      </c>
      <c r="C115" s="38" t="n">
        <f aca="false">LEN(E115)</f>
        <v>0</v>
      </c>
      <c r="D115" s="39"/>
      <c r="E115" s="40"/>
      <c r="F115" s="41"/>
      <c r="G115" s="42"/>
      <c r="H115" s="43" t="s">
        <v>36</v>
      </c>
      <c r="I115" s="41" t="s">
        <v>37</v>
      </c>
      <c r="J115" s="41" t="s">
        <v>37</v>
      </c>
      <c r="K115" s="41"/>
      <c r="L115" s="41"/>
    </row>
    <row r="116" customFormat="false" ht="14.25" hidden="false" customHeight="false" outlineLevel="0" collapsed="false">
      <c r="A116" s="44" t="n">
        <v>112</v>
      </c>
      <c r="B116" s="45" t="n">
        <f aca="false">'APH KIC KIA PC'!D116</f>
        <v>0</v>
      </c>
      <c r="C116" s="38" t="n">
        <f aca="false">LEN(E116)</f>
        <v>0</v>
      </c>
      <c r="D116" s="39"/>
      <c r="E116" s="40"/>
      <c r="F116" s="41"/>
      <c r="G116" s="42"/>
      <c r="H116" s="43" t="s">
        <v>36</v>
      </c>
      <c r="I116" s="41" t="s">
        <v>37</v>
      </c>
      <c r="J116" s="41" t="s">
        <v>37</v>
      </c>
      <c r="K116" s="41"/>
      <c r="L116" s="41"/>
    </row>
    <row r="117" customFormat="false" ht="14.25" hidden="false" customHeight="false" outlineLevel="0" collapsed="false">
      <c r="A117" s="44" t="n">
        <v>113</v>
      </c>
      <c r="B117" s="45" t="n">
        <f aca="false">'APH KIC KIA PC'!D117</f>
        <v>0</v>
      </c>
      <c r="C117" s="38" t="n">
        <f aca="false">LEN(E117)</f>
        <v>0</v>
      </c>
      <c r="D117" s="39"/>
      <c r="E117" s="40"/>
      <c r="F117" s="41"/>
      <c r="G117" s="42"/>
      <c r="H117" s="43" t="s">
        <v>36</v>
      </c>
      <c r="I117" s="41" t="s">
        <v>37</v>
      </c>
      <c r="J117" s="41" t="s">
        <v>37</v>
      </c>
      <c r="K117" s="41"/>
      <c r="L117" s="41"/>
    </row>
    <row r="118" customFormat="false" ht="14.25" hidden="false" customHeight="false" outlineLevel="0" collapsed="false">
      <c r="A118" s="44" t="n">
        <v>114</v>
      </c>
      <c r="B118" s="45" t="n">
        <f aca="false">'APH KIC KIA PC'!D118</f>
        <v>0</v>
      </c>
      <c r="C118" s="38" t="n">
        <f aca="false">LEN(E118)</f>
        <v>0</v>
      </c>
      <c r="D118" s="39"/>
      <c r="E118" s="40"/>
      <c r="F118" s="41"/>
      <c r="G118" s="42"/>
      <c r="H118" s="43" t="s">
        <v>36</v>
      </c>
      <c r="I118" s="41" t="s">
        <v>37</v>
      </c>
      <c r="J118" s="41" t="s">
        <v>37</v>
      </c>
      <c r="K118" s="41"/>
      <c r="L118" s="41"/>
    </row>
    <row r="119" customFormat="false" ht="14.25" hidden="false" customHeight="false" outlineLevel="0" collapsed="false">
      <c r="A119" s="46" t="n">
        <v>115</v>
      </c>
      <c r="B119" s="45" t="n">
        <f aca="false">'APH KIC KIA PC'!D119</f>
        <v>0</v>
      </c>
      <c r="C119" s="38" t="n">
        <f aca="false">LEN(E119)</f>
        <v>0</v>
      </c>
      <c r="D119" s="39"/>
      <c r="E119" s="40"/>
      <c r="F119" s="41"/>
      <c r="G119" s="42"/>
      <c r="H119" s="43" t="s">
        <v>36</v>
      </c>
      <c r="I119" s="41" t="s">
        <v>37</v>
      </c>
      <c r="J119" s="41" t="s">
        <v>37</v>
      </c>
      <c r="K119" s="41"/>
      <c r="L119" s="41"/>
    </row>
    <row r="120" customFormat="false" ht="14.25" hidden="false" customHeight="false" outlineLevel="0" collapsed="false">
      <c r="A120" s="44" t="n">
        <v>116</v>
      </c>
      <c r="B120" s="45" t="n">
        <f aca="false">'APH KIC KIA PC'!D120</f>
        <v>0</v>
      </c>
      <c r="C120" s="38" t="n">
        <f aca="false">LEN(E120)</f>
        <v>0</v>
      </c>
      <c r="D120" s="39"/>
      <c r="E120" s="40"/>
      <c r="F120" s="41"/>
      <c r="G120" s="42"/>
      <c r="H120" s="43" t="s">
        <v>36</v>
      </c>
      <c r="I120" s="41" t="s">
        <v>37</v>
      </c>
      <c r="J120" s="41" t="s">
        <v>37</v>
      </c>
      <c r="K120" s="41"/>
      <c r="L120" s="41"/>
    </row>
    <row r="121" customFormat="false" ht="14.25" hidden="false" customHeight="false" outlineLevel="0" collapsed="false">
      <c r="A121" s="44" t="n">
        <v>117</v>
      </c>
      <c r="B121" s="45" t="n">
        <f aca="false">'APH KIC KIA PC'!D121</f>
        <v>0</v>
      </c>
      <c r="C121" s="38" t="n">
        <f aca="false">LEN(E121)</f>
        <v>0</v>
      </c>
      <c r="D121" s="39"/>
      <c r="E121" s="40"/>
      <c r="F121" s="41"/>
      <c r="G121" s="42"/>
      <c r="H121" s="43" t="s">
        <v>36</v>
      </c>
      <c r="I121" s="41" t="s">
        <v>37</v>
      </c>
      <c r="J121" s="41" t="s">
        <v>37</v>
      </c>
      <c r="K121" s="41"/>
      <c r="L121" s="41"/>
    </row>
    <row r="122" customFormat="false" ht="14.25" hidden="false" customHeight="false" outlineLevel="0" collapsed="false">
      <c r="A122" s="44" t="n">
        <v>118</v>
      </c>
      <c r="B122" s="45" t="n">
        <f aca="false">'APH KIC KIA PC'!D122</f>
        <v>0</v>
      </c>
      <c r="C122" s="38" t="n">
        <f aca="false">LEN(E122)</f>
        <v>0</v>
      </c>
      <c r="D122" s="39"/>
      <c r="E122" s="40"/>
      <c r="F122" s="41"/>
      <c r="G122" s="42"/>
      <c r="H122" s="43" t="s">
        <v>36</v>
      </c>
      <c r="I122" s="41" t="s">
        <v>37</v>
      </c>
      <c r="J122" s="41" t="s">
        <v>37</v>
      </c>
      <c r="K122" s="41"/>
      <c r="L122" s="41"/>
    </row>
    <row r="123" customFormat="false" ht="14.25" hidden="false" customHeight="false" outlineLevel="0" collapsed="false">
      <c r="A123" s="46" t="n">
        <v>119</v>
      </c>
      <c r="B123" s="45" t="n">
        <f aca="false">'APH KIC KIA PC'!D123</f>
        <v>0</v>
      </c>
      <c r="C123" s="38" t="n">
        <f aca="false">LEN(E123)</f>
        <v>0</v>
      </c>
      <c r="D123" s="39"/>
      <c r="E123" s="40"/>
      <c r="F123" s="41"/>
      <c r="G123" s="42"/>
      <c r="H123" s="43" t="s">
        <v>36</v>
      </c>
      <c r="I123" s="41" t="s">
        <v>37</v>
      </c>
      <c r="J123" s="41" t="s">
        <v>37</v>
      </c>
      <c r="K123" s="41"/>
      <c r="L123" s="41"/>
    </row>
    <row r="124" customFormat="false" ht="14.25" hidden="false" customHeight="false" outlineLevel="0" collapsed="false">
      <c r="A124" s="44" t="n">
        <v>120</v>
      </c>
      <c r="B124" s="45" t="n">
        <f aca="false">'APH KIC KIA PC'!D124</f>
        <v>0</v>
      </c>
      <c r="C124" s="38" t="n">
        <f aca="false">LEN(E124)</f>
        <v>0</v>
      </c>
      <c r="D124" s="39"/>
      <c r="E124" s="40"/>
      <c r="F124" s="41"/>
      <c r="G124" s="42"/>
      <c r="H124" s="43" t="s">
        <v>36</v>
      </c>
      <c r="I124" s="41" t="s">
        <v>37</v>
      </c>
      <c r="J124" s="41" t="s">
        <v>37</v>
      </c>
      <c r="K124" s="41"/>
      <c r="L124" s="41"/>
    </row>
    <row r="125" customFormat="false" ht="14.25" hidden="false" customHeight="false" outlineLevel="0" collapsed="false">
      <c r="A125" s="44" t="n">
        <v>121</v>
      </c>
      <c r="B125" s="45" t="n">
        <f aca="false">'APH KIC KIA PC'!D125</f>
        <v>0</v>
      </c>
      <c r="C125" s="38" t="n">
        <f aca="false">LEN(E125)</f>
        <v>0</v>
      </c>
      <c r="D125" s="39"/>
      <c r="E125" s="40"/>
      <c r="F125" s="41"/>
      <c r="G125" s="42"/>
      <c r="H125" s="43" t="s">
        <v>36</v>
      </c>
      <c r="I125" s="41" t="s">
        <v>37</v>
      </c>
      <c r="J125" s="41" t="s">
        <v>37</v>
      </c>
      <c r="K125" s="41"/>
      <c r="L125" s="41"/>
    </row>
    <row r="126" customFormat="false" ht="14.25" hidden="false" customHeight="false" outlineLevel="0" collapsed="false">
      <c r="A126" s="44" t="n">
        <v>122</v>
      </c>
      <c r="B126" s="45" t="n">
        <f aca="false">'APH KIC KIA PC'!D126</f>
        <v>0</v>
      </c>
      <c r="C126" s="38" t="n">
        <f aca="false">LEN(E126)</f>
        <v>0</v>
      </c>
      <c r="D126" s="39"/>
      <c r="E126" s="40"/>
      <c r="F126" s="41"/>
      <c r="G126" s="42"/>
      <c r="H126" s="43" t="s">
        <v>36</v>
      </c>
      <c r="I126" s="41" t="s">
        <v>37</v>
      </c>
      <c r="J126" s="41" t="s">
        <v>37</v>
      </c>
      <c r="K126" s="41"/>
      <c r="L126" s="41"/>
    </row>
    <row r="127" customFormat="false" ht="14.25" hidden="false" customHeight="false" outlineLevel="0" collapsed="false">
      <c r="A127" s="46" t="n">
        <v>123</v>
      </c>
      <c r="B127" s="45" t="n">
        <f aca="false">'APH KIC KIA PC'!D127</f>
        <v>0</v>
      </c>
      <c r="C127" s="38" t="n">
        <f aca="false">LEN(E127)</f>
        <v>0</v>
      </c>
      <c r="D127" s="39"/>
      <c r="E127" s="40"/>
      <c r="F127" s="41"/>
      <c r="G127" s="42"/>
      <c r="H127" s="43" t="s">
        <v>36</v>
      </c>
      <c r="I127" s="41" t="s">
        <v>37</v>
      </c>
      <c r="J127" s="41" t="s">
        <v>37</v>
      </c>
      <c r="K127" s="41"/>
      <c r="L127" s="41"/>
    </row>
    <row r="128" customFormat="false" ht="14.25" hidden="false" customHeight="false" outlineLevel="0" collapsed="false">
      <c r="A128" s="44" t="n">
        <v>124</v>
      </c>
      <c r="B128" s="45" t="n">
        <f aca="false">'APH KIC KIA PC'!D128</f>
        <v>0</v>
      </c>
      <c r="C128" s="38" t="n">
        <f aca="false">LEN(E128)</f>
        <v>0</v>
      </c>
      <c r="D128" s="39"/>
      <c r="E128" s="40"/>
      <c r="F128" s="41"/>
      <c r="G128" s="42"/>
      <c r="H128" s="43" t="s">
        <v>36</v>
      </c>
      <c r="I128" s="41" t="s">
        <v>37</v>
      </c>
      <c r="J128" s="41" t="s">
        <v>37</v>
      </c>
      <c r="K128" s="41"/>
      <c r="L128" s="41"/>
    </row>
    <row r="129" customFormat="false" ht="14.25" hidden="false" customHeight="false" outlineLevel="0" collapsed="false">
      <c r="A129" s="44" t="n">
        <v>125</v>
      </c>
      <c r="B129" s="45" t="n">
        <f aca="false">'APH KIC KIA PC'!D129</f>
        <v>0</v>
      </c>
      <c r="C129" s="38" t="n">
        <f aca="false">LEN(E129)</f>
        <v>0</v>
      </c>
      <c r="D129" s="39"/>
      <c r="E129" s="40"/>
      <c r="F129" s="41"/>
      <c r="G129" s="42"/>
      <c r="H129" s="43" t="s">
        <v>36</v>
      </c>
      <c r="I129" s="41" t="s">
        <v>37</v>
      </c>
      <c r="J129" s="41" t="s">
        <v>37</v>
      </c>
      <c r="K129" s="41"/>
      <c r="L129" s="41"/>
    </row>
    <row r="130" customFormat="false" ht="14.25" hidden="false" customHeight="false" outlineLevel="0" collapsed="false">
      <c r="A130" s="44" t="n">
        <v>126</v>
      </c>
      <c r="B130" s="45" t="n">
        <f aca="false">'APH KIC KIA PC'!D130</f>
        <v>0</v>
      </c>
      <c r="C130" s="38" t="n">
        <f aca="false">LEN(E130)</f>
        <v>0</v>
      </c>
      <c r="D130" s="39"/>
      <c r="E130" s="40"/>
      <c r="F130" s="41"/>
      <c r="G130" s="42"/>
      <c r="H130" s="43" t="s">
        <v>36</v>
      </c>
      <c r="I130" s="41" t="s">
        <v>37</v>
      </c>
      <c r="J130" s="41" t="s">
        <v>37</v>
      </c>
      <c r="K130" s="41"/>
      <c r="L130" s="41"/>
    </row>
    <row r="131" customFormat="false" ht="14.25" hidden="false" customHeight="false" outlineLevel="0" collapsed="false">
      <c r="A131" s="46" t="n">
        <v>127</v>
      </c>
      <c r="B131" s="45" t="n">
        <f aca="false">'APH KIC KIA PC'!D131</f>
        <v>0</v>
      </c>
      <c r="C131" s="38" t="n">
        <f aca="false">LEN(E131)</f>
        <v>0</v>
      </c>
      <c r="D131" s="39"/>
      <c r="E131" s="40"/>
      <c r="F131" s="41"/>
      <c r="G131" s="42"/>
      <c r="H131" s="43" t="s">
        <v>36</v>
      </c>
      <c r="I131" s="41" t="s">
        <v>37</v>
      </c>
      <c r="J131" s="41" t="s">
        <v>37</v>
      </c>
      <c r="K131" s="41"/>
      <c r="L131" s="41"/>
    </row>
    <row r="132" customFormat="false" ht="14.25" hidden="false" customHeight="false" outlineLevel="0" collapsed="false">
      <c r="A132" s="44" t="n">
        <v>128</v>
      </c>
      <c r="B132" s="45" t="n">
        <f aca="false">'APH KIC KIA PC'!D132</f>
        <v>0</v>
      </c>
      <c r="C132" s="38" t="n">
        <f aca="false">LEN(E132)</f>
        <v>0</v>
      </c>
      <c r="D132" s="39"/>
      <c r="E132" s="40"/>
      <c r="F132" s="41"/>
      <c r="G132" s="42"/>
      <c r="H132" s="43" t="s">
        <v>36</v>
      </c>
      <c r="I132" s="41" t="s">
        <v>37</v>
      </c>
      <c r="J132" s="41" t="s">
        <v>37</v>
      </c>
      <c r="K132" s="41"/>
      <c r="L132" s="41"/>
    </row>
    <row r="133" customFormat="false" ht="14.25" hidden="false" customHeight="false" outlineLevel="0" collapsed="false">
      <c r="A133" s="44" t="n">
        <v>129</v>
      </c>
      <c r="B133" s="45" t="n">
        <f aca="false">'APH KIC KIA PC'!D133</f>
        <v>0</v>
      </c>
      <c r="C133" s="38" t="n">
        <f aca="false">LEN(E133)</f>
        <v>0</v>
      </c>
      <c r="D133" s="39"/>
      <c r="E133" s="40"/>
      <c r="F133" s="41"/>
      <c r="G133" s="42"/>
      <c r="H133" s="43" t="s">
        <v>36</v>
      </c>
      <c r="I133" s="41" t="s">
        <v>37</v>
      </c>
      <c r="J133" s="41" t="s">
        <v>37</v>
      </c>
      <c r="K133" s="41"/>
      <c r="L133" s="41"/>
    </row>
    <row r="134" customFormat="false" ht="14.25" hidden="false" customHeight="false" outlineLevel="0" collapsed="false">
      <c r="A134" s="44" t="n">
        <v>130</v>
      </c>
      <c r="B134" s="45" t="n">
        <f aca="false">'APH KIC KIA PC'!D134</f>
        <v>0</v>
      </c>
      <c r="C134" s="38" t="n">
        <f aca="false">LEN(E134)</f>
        <v>0</v>
      </c>
      <c r="D134" s="39"/>
      <c r="E134" s="40"/>
      <c r="F134" s="41"/>
      <c r="G134" s="42"/>
      <c r="H134" s="43" t="s">
        <v>36</v>
      </c>
      <c r="I134" s="41" t="s">
        <v>37</v>
      </c>
      <c r="J134" s="41" t="s">
        <v>37</v>
      </c>
      <c r="K134" s="41"/>
      <c r="L134" s="41"/>
    </row>
    <row r="135" customFormat="false" ht="14.25" hidden="false" customHeight="false" outlineLevel="0" collapsed="false">
      <c r="A135" s="46" t="n">
        <v>131</v>
      </c>
      <c r="B135" s="45" t="n">
        <f aca="false">'APH KIC KIA PC'!D135</f>
        <v>0</v>
      </c>
      <c r="C135" s="38" t="n">
        <f aca="false">LEN(E135)</f>
        <v>0</v>
      </c>
      <c r="D135" s="39"/>
      <c r="E135" s="40"/>
      <c r="F135" s="41"/>
      <c r="G135" s="42"/>
      <c r="H135" s="43" t="s">
        <v>36</v>
      </c>
      <c r="I135" s="41" t="s">
        <v>37</v>
      </c>
      <c r="J135" s="41" t="s">
        <v>37</v>
      </c>
      <c r="K135" s="41"/>
      <c r="L135" s="41"/>
    </row>
    <row r="136" customFormat="false" ht="14.25" hidden="false" customHeight="false" outlineLevel="0" collapsed="false">
      <c r="A136" s="44" t="n">
        <v>132</v>
      </c>
      <c r="B136" s="45" t="n">
        <f aca="false">'APH KIC KIA PC'!D136</f>
        <v>0</v>
      </c>
      <c r="C136" s="38" t="n">
        <f aca="false">LEN(E136)</f>
        <v>0</v>
      </c>
      <c r="D136" s="39"/>
      <c r="E136" s="40"/>
      <c r="F136" s="41"/>
      <c r="G136" s="42"/>
      <c r="H136" s="43" t="s">
        <v>36</v>
      </c>
      <c r="I136" s="41" t="s">
        <v>37</v>
      </c>
      <c r="J136" s="41" t="s">
        <v>37</v>
      </c>
      <c r="K136" s="41"/>
      <c r="L136" s="41"/>
    </row>
    <row r="137" customFormat="false" ht="14.25" hidden="false" customHeight="false" outlineLevel="0" collapsed="false">
      <c r="A137" s="44" t="n">
        <v>133</v>
      </c>
      <c r="B137" s="45" t="n">
        <f aca="false">'APH KIC KIA PC'!D137</f>
        <v>0</v>
      </c>
      <c r="C137" s="38" t="n">
        <f aca="false">LEN(E137)</f>
        <v>0</v>
      </c>
      <c r="D137" s="39"/>
      <c r="E137" s="40"/>
      <c r="F137" s="41"/>
      <c r="G137" s="42"/>
      <c r="H137" s="43" t="s">
        <v>36</v>
      </c>
      <c r="I137" s="41" t="s">
        <v>37</v>
      </c>
      <c r="J137" s="41" t="s">
        <v>37</v>
      </c>
      <c r="K137" s="41"/>
      <c r="L137" s="41"/>
    </row>
    <row r="138" customFormat="false" ht="14.25" hidden="false" customHeight="false" outlineLevel="0" collapsed="false">
      <c r="A138" s="44" t="n">
        <v>134</v>
      </c>
      <c r="B138" s="45" t="n">
        <f aca="false">'APH KIC KIA PC'!D138</f>
        <v>0</v>
      </c>
      <c r="C138" s="38" t="n">
        <f aca="false">LEN(E138)</f>
        <v>0</v>
      </c>
      <c r="D138" s="39"/>
      <c r="E138" s="40"/>
      <c r="F138" s="41"/>
      <c r="G138" s="42"/>
      <c r="H138" s="43" t="s">
        <v>36</v>
      </c>
      <c r="I138" s="41" t="s">
        <v>37</v>
      </c>
      <c r="J138" s="41" t="s">
        <v>37</v>
      </c>
      <c r="K138" s="41"/>
      <c r="L138" s="41"/>
    </row>
    <row r="139" customFormat="false" ht="14.25" hidden="false" customHeight="false" outlineLevel="0" collapsed="false">
      <c r="A139" s="46" t="n">
        <v>135</v>
      </c>
      <c r="B139" s="45" t="n">
        <f aca="false">'APH KIC KIA PC'!D139</f>
        <v>0</v>
      </c>
      <c r="C139" s="38" t="n">
        <f aca="false">LEN(E139)</f>
        <v>0</v>
      </c>
      <c r="D139" s="39"/>
      <c r="E139" s="40"/>
      <c r="F139" s="41"/>
      <c r="G139" s="42"/>
      <c r="H139" s="43" t="s">
        <v>36</v>
      </c>
      <c r="I139" s="41" t="s">
        <v>37</v>
      </c>
      <c r="J139" s="41" t="s">
        <v>37</v>
      </c>
      <c r="K139" s="41"/>
      <c r="L139" s="41"/>
    </row>
    <row r="140" customFormat="false" ht="14.25" hidden="false" customHeight="false" outlineLevel="0" collapsed="false">
      <c r="A140" s="44" t="n">
        <v>136</v>
      </c>
      <c r="B140" s="45" t="n">
        <f aca="false">'APH KIC KIA PC'!D140</f>
        <v>0</v>
      </c>
      <c r="C140" s="38" t="n">
        <f aca="false">LEN(E140)</f>
        <v>0</v>
      </c>
      <c r="D140" s="39"/>
      <c r="E140" s="40"/>
      <c r="F140" s="41"/>
      <c r="G140" s="42"/>
      <c r="H140" s="43" t="s">
        <v>36</v>
      </c>
      <c r="I140" s="41" t="s">
        <v>37</v>
      </c>
      <c r="J140" s="41" t="s">
        <v>37</v>
      </c>
      <c r="K140" s="41"/>
      <c r="L140" s="41"/>
    </row>
    <row r="141" customFormat="false" ht="14.25" hidden="false" customHeight="false" outlineLevel="0" collapsed="false">
      <c r="A141" s="44" t="n">
        <v>137</v>
      </c>
      <c r="B141" s="45" t="n">
        <f aca="false">'APH KIC KIA PC'!D141</f>
        <v>0</v>
      </c>
      <c r="C141" s="38" t="n">
        <f aca="false">LEN(E141)</f>
        <v>0</v>
      </c>
      <c r="D141" s="39"/>
      <c r="E141" s="40"/>
      <c r="F141" s="41"/>
      <c r="G141" s="42"/>
      <c r="H141" s="43" t="s">
        <v>36</v>
      </c>
      <c r="I141" s="41" t="s">
        <v>37</v>
      </c>
      <c r="J141" s="41" t="s">
        <v>37</v>
      </c>
      <c r="K141" s="41"/>
      <c r="L141" s="41"/>
    </row>
    <row r="142" customFormat="false" ht="14.25" hidden="false" customHeight="false" outlineLevel="0" collapsed="false">
      <c r="A142" s="44" t="n">
        <v>138</v>
      </c>
      <c r="B142" s="45" t="n">
        <f aca="false">'APH KIC KIA PC'!D142</f>
        <v>0</v>
      </c>
      <c r="C142" s="38" t="n">
        <f aca="false">LEN(E142)</f>
        <v>0</v>
      </c>
      <c r="D142" s="39"/>
      <c r="E142" s="40"/>
      <c r="F142" s="41"/>
      <c r="G142" s="42"/>
      <c r="H142" s="43" t="s">
        <v>36</v>
      </c>
      <c r="I142" s="41" t="s">
        <v>37</v>
      </c>
      <c r="J142" s="41" t="s">
        <v>37</v>
      </c>
      <c r="K142" s="41"/>
      <c r="L142" s="41"/>
    </row>
    <row r="143" customFormat="false" ht="14.25" hidden="false" customHeight="false" outlineLevel="0" collapsed="false">
      <c r="A143" s="46" t="n">
        <v>139</v>
      </c>
      <c r="B143" s="45" t="n">
        <f aca="false">'APH KIC KIA PC'!D143</f>
        <v>0</v>
      </c>
      <c r="C143" s="38" t="n">
        <f aca="false">LEN(E143)</f>
        <v>0</v>
      </c>
      <c r="D143" s="39"/>
      <c r="E143" s="40"/>
      <c r="F143" s="41"/>
      <c r="G143" s="42"/>
      <c r="H143" s="43" t="s">
        <v>36</v>
      </c>
      <c r="I143" s="41" t="s">
        <v>37</v>
      </c>
      <c r="J143" s="41" t="s">
        <v>37</v>
      </c>
      <c r="K143" s="41"/>
      <c r="L143" s="41"/>
    </row>
    <row r="144" customFormat="false" ht="14.25" hidden="false" customHeight="false" outlineLevel="0" collapsed="false">
      <c r="A144" s="44" t="n">
        <v>140</v>
      </c>
      <c r="B144" s="45" t="n">
        <f aca="false">'APH KIC KIA PC'!D144</f>
        <v>0</v>
      </c>
      <c r="C144" s="38" t="n">
        <f aca="false">LEN(E144)</f>
        <v>0</v>
      </c>
      <c r="D144" s="39"/>
      <c r="E144" s="40"/>
      <c r="F144" s="41"/>
      <c r="G144" s="42"/>
      <c r="H144" s="43" t="s">
        <v>36</v>
      </c>
      <c r="I144" s="41" t="s">
        <v>37</v>
      </c>
      <c r="J144" s="41" t="s">
        <v>37</v>
      </c>
      <c r="K144" s="41"/>
      <c r="L144" s="41"/>
    </row>
    <row r="145" customFormat="false" ht="14.25" hidden="false" customHeight="false" outlineLevel="0" collapsed="false">
      <c r="A145" s="44" t="n">
        <v>141</v>
      </c>
      <c r="B145" s="45" t="n">
        <f aca="false">'APH KIC KIA PC'!D145</f>
        <v>0</v>
      </c>
      <c r="C145" s="38" t="n">
        <f aca="false">LEN(E145)</f>
        <v>0</v>
      </c>
      <c r="D145" s="39"/>
      <c r="E145" s="40"/>
      <c r="F145" s="41"/>
      <c r="G145" s="42"/>
      <c r="H145" s="43" t="s">
        <v>36</v>
      </c>
      <c r="I145" s="41" t="s">
        <v>37</v>
      </c>
      <c r="J145" s="41" t="s">
        <v>37</v>
      </c>
      <c r="K145" s="41"/>
      <c r="L145" s="41"/>
    </row>
    <row r="146" customFormat="false" ht="14.25" hidden="false" customHeight="false" outlineLevel="0" collapsed="false">
      <c r="A146" s="44" t="n">
        <v>142</v>
      </c>
      <c r="B146" s="45" t="n">
        <f aca="false">'APH KIC KIA PC'!D146</f>
        <v>0</v>
      </c>
      <c r="C146" s="38" t="n">
        <f aca="false">LEN(E146)</f>
        <v>0</v>
      </c>
      <c r="D146" s="39"/>
      <c r="E146" s="40"/>
      <c r="F146" s="41"/>
      <c r="G146" s="42"/>
      <c r="H146" s="43" t="s">
        <v>36</v>
      </c>
      <c r="I146" s="41" t="s">
        <v>37</v>
      </c>
      <c r="J146" s="41" t="s">
        <v>37</v>
      </c>
      <c r="K146" s="41"/>
      <c r="L146" s="41"/>
    </row>
    <row r="147" customFormat="false" ht="14.25" hidden="false" customHeight="false" outlineLevel="0" collapsed="false">
      <c r="A147" s="46" t="n">
        <v>143</v>
      </c>
      <c r="B147" s="45" t="n">
        <f aca="false">'APH KIC KIA PC'!D147</f>
        <v>0</v>
      </c>
      <c r="C147" s="38" t="n">
        <f aca="false">LEN(E147)</f>
        <v>0</v>
      </c>
      <c r="D147" s="39"/>
      <c r="E147" s="40"/>
      <c r="F147" s="41"/>
      <c r="G147" s="42"/>
      <c r="H147" s="43" t="s">
        <v>36</v>
      </c>
      <c r="I147" s="41" t="s">
        <v>37</v>
      </c>
      <c r="J147" s="41" t="s">
        <v>37</v>
      </c>
      <c r="K147" s="41"/>
      <c r="L147" s="41"/>
    </row>
    <row r="148" customFormat="false" ht="14.25" hidden="false" customHeight="false" outlineLevel="0" collapsed="false">
      <c r="A148" s="44" t="n">
        <v>144</v>
      </c>
      <c r="B148" s="45" t="n">
        <f aca="false">'APH KIC KIA PC'!D148</f>
        <v>0</v>
      </c>
      <c r="C148" s="38" t="n">
        <f aca="false">LEN(E148)</f>
        <v>0</v>
      </c>
      <c r="D148" s="39"/>
      <c r="E148" s="40"/>
      <c r="F148" s="41"/>
      <c r="G148" s="42"/>
      <c r="H148" s="43" t="s">
        <v>36</v>
      </c>
      <c r="I148" s="41" t="s">
        <v>37</v>
      </c>
      <c r="J148" s="41" t="s">
        <v>37</v>
      </c>
      <c r="K148" s="41"/>
      <c r="L148" s="41"/>
    </row>
    <row r="149" customFormat="false" ht="14.25" hidden="false" customHeight="false" outlineLevel="0" collapsed="false">
      <c r="A149" s="44" t="n">
        <v>145</v>
      </c>
      <c r="B149" s="45" t="n">
        <f aca="false">'APH KIC KIA PC'!D149</f>
        <v>0</v>
      </c>
      <c r="C149" s="38" t="n">
        <f aca="false">LEN(E149)</f>
        <v>0</v>
      </c>
      <c r="D149" s="39"/>
      <c r="E149" s="40"/>
      <c r="F149" s="41"/>
      <c r="G149" s="42"/>
      <c r="H149" s="43" t="s">
        <v>36</v>
      </c>
      <c r="I149" s="41" t="s">
        <v>37</v>
      </c>
      <c r="J149" s="41" t="s">
        <v>37</v>
      </c>
      <c r="K149" s="41"/>
      <c r="L149" s="41"/>
    </row>
    <row r="150" customFormat="false" ht="14.25" hidden="false" customHeight="false" outlineLevel="0" collapsed="false">
      <c r="A150" s="44" t="n">
        <v>146</v>
      </c>
      <c r="B150" s="45" t="n">
        <f aca="false">'APH KIC KIA PC'!D150</f>
        <v>0</v>
      </c>
      <c r="C150" s="38" t="n">
        <f aca="false">LEN(E150)</f>
        <v>0</v>
      </c>
      <c r="D150" s="39"/>
      <c r="E150" s="40"/>
      <c r="F150" s="41"/>
      <c r="G150" s="42"/>
      <c r="H150" s="43" t="s">
        <v>36</v>
      </c>
      <c r="I150" s="41" t="s">
        <v>37</v>
      </c>
      <c r="J150" s="41" t="s">
        <v>37</v>
      </c>
      <c r="K150" s="41"/>
      <c r="L150" s="41"/>
    </row>
    <row r="151" customFormat="false" ht="14.25" hidden="false" customHeight="false" outlineLevel="0" collapsed="false">
      <c r="A151" s="46" t="n">
        <v>147</v>
      </c>
      <c r="B151" s="45" t="n">
        <f aca="false">'APH KIC KIA PC'!D151</f>
        <v>0</v>
      </c>
      <c r="C151" s="38" t="n">
        <f aca="false">LEN(E151)</f>
        <v>0</v>
      </c>
      <c r="D151" s="39"/>
      <c r="E151" s="40"/>
      <c r="F151" s="41"/>
      <c r="G151" s="42"/>
      <c r="H151" s="43" t="s">
        <v>36</v>
      </c>
      <c r="I151" s="41" t="s">
        <v>37</v>
      </c>
      <c r="J151" s="41" t="s">
        <v>37</v>
      </c>
      <c r="K151" s="41"/>
      <c r="L151" s="41"/>
    </row>
    <row r="152" customFormat="false" ht="14.25" hidden="false" customHeight="false" outlineLevel="0" collapsed="false">
      <c r="A152" s="44" t="n">
        <v>148</v>
      </c>
      <c r="B152" s="45" t="n">
        <f aca="false">'APH KIC KIA PC'!D152</f>
        <v>0</v>
      </c>
      <c r="C152" s="38" t="n">
        <f aca="false">LEN(E152)</f>
        <v>0</v>
      </c>
      <c r="D152" s="39"/>
      <c r="E152" s="40"/>
      <c r="F152" s="41"/>
      <c r="G152" s="42"/>
      <c r="H152" s="43" t="s">
        <v>36</v>
      </c>
      <c r="I152" s="41" t="s">
        <v>37</v>
      </c>
      <c r="J152" s="41" t="s">
        <v>37</v>
      </c>
      <c r="K152" s="41"/>
      <c r="L152" s="41"/>
    </row>
    <row r="153" customFormat="false" ht="14.25" hidden="false" customHeight="false" outlineLevel="0" collapsed="false">
      <c r="A153" s="44" t="n">
        <v>149</v>
      </c>
      <c r="B153" s="45" t="n">
        <f aca="false">'APH KIC KIA PC'!D153</f>
        <v>0</v>
      </c>
      <c r="C153" s="38" t="n">
        <f aca="false">LEN(E153)</f>
        <v>0</v>
      </c>
      <c r="D153" s="39"/>
      <c r="E153" s="40"/>
      <c r="F153" s="41"/>
      <c r="G153" s="42"/>
      <c r="H153" s="43" t="s">
        <v>36</v>
      </c>
      <c r="I153" s="41" t="s">
        <v>37</v>
      </c>
      <c r="J153" s="41" t="s">
        <v>37</v>
      </c>
      <c r="K153" s="41"/>
      <c r="L153" s="41"/>
    </row>
    <row r="154" customFormat="false" ht="14.25" hidden="false" customHeight="false" outlineLevel="0" collapsed="false">
      <c r="A154" s="44" t="n">
        <v>150</v>
      </c>
      <c r="B154" s="45" t="n">
        <f aca="false">'APH KIC KIA PC'!D154</f>
        <v>0</v>
      </c>
      <c r="C154" s="38" t="n">
        <f aca="false">LEN(E154)</f>
        <v>0</v>
      </c>
      <c r="D154" s="39"/>
      <c r="E154" s="40"/>
      <c r="F154" s="41"/>
      <c r="G154" s="42"/>
      <c r="H154" s="43" t="s">
        <v>36</v>
      </c>
      <c r="I154" s="41" t="s">
        <v>37</v>
      </c>
      <c r="J154" s="41" t="s">
        <v>37</v>
      </c>
      <c r="K154" s="41"/>
      <c r="L154" s="41"/>
    </row>
    <row r="155" customFormat="false" ht="14.25" hidden="false" customHeight="false" outlineLevel="0" collapsed="false">
      <c r="A155" s="44" t="n">
        <v>151</v>
      </c>
      <c r="B155" s="45" t="n">
        <f aca="false">'APH KIC KIA PC'!D155</f>
        <v>0</v>
      </c>
      <c r="C155" s="38" t="n">
        <f aca="false">LEN(E155)</f>
        <v>0</v>
      </c>
      <c r="D155" s="39"/>
      <c r="E155" s="40"/>
      <c r="F155" s="41"/>
      <c r="G155" s="42"/>
      <c r="H155" s="43" t="s">
        <v>36</v>
      </c>
      <c r="I155" s="41" t="s">
        <v>37</v>
      </c>
      <c r="J155" s="41" t="s">
        <v>37</v>
      </c>
      <c r="K155" s="41"/>
      <c r="L155" s="41"/>
    </row>
    <row r="156" customFormat="false" ht="14.25" hidden="false" customHeight="false" outlineLevel="0" collapsed="false">
      <c r="A156" s="44" t="n">
        <v>152</v>
      </c>
      <c r="B156" s="45" t="n">
        <f aca="false">'APH KIC KIA PC'!D156</f>
        <v>0</v>
      </c>
      <c r="C156" s="38" t="n">
        <f aca="false">LEN(E156)</f>
        <v>0</v>
      </c>
      <c r="D156" s="39"/>
      <c r="E156" s="40"/>
      <c r="F156" s="41"/>
      <c r="G156" s="42"/>
      <c r="H156" s="43" t="s">
        <v>36</v>
      </c>
      <c r="I156" s="41" t="s">
        <v>37</v>
      </c>
      <c r="J156" s="41" t="s">
        <v>37</v>
      </c>
      <c r="K156" s="41"/>
      <c r="L156" s="41"/>
    </row>
    <row r="157" customFormat="false" ht="14.25" hidden="false" customHeight="false" outlineLevel="0" collapsed="false">
      <c r="A157" s="44" t="n">
        <v>153</v>
      </c>
      <c r="B157" s="45" t="n">
        <f aca="false">'APH KIC KIA PC'!D157</f>
        <v>0</v>
      </c>
      <c r="C157" s="38" t="n">
        <f aca="false">LEN(E157)</f>
        <v>0</v>
      </c>
      <c r="D157" s="39"/>
      <c r="E157" s="40"/>
      <c r="F157" s="41"/>
      <c r="G157" s="42"/>
      <c r="H157" s="43" t="s">
        <v>36</v>
      </c>
      <c r="I157" s="41" t="s">
        <v>37</v>
      </c>
      <c r="J157" s="41" t="s">
        <v>37</v>
      </c>
      <c r="K157" s="41"/>
      <c r="L157" s="41"/>
    </row>
    <row r="158" customFormat="false" ht="14.25" hidden="false" customHeight="false" outlineLevel="0" collapsed="false">
      <c r="A158" s="44" t="n">
        <v>154</v>
      </c>
      <c r="B158" s="45" t="n">
        <f aca="false">'APH KIC KIA PC'!D158</f>
        <v>0</v>
      </c>
      <c r="C158" s="38" t="n">
        <f aca="false">LEN(E158)</f>
        <v>0</v>
      </c>
      <c r="D158" s="39"/>
      <c r="E158" s="40"/>
      <c r="F158" s="41"/>
      <c r="G158" s="42"/>
      <c r="H158" s="43" t="s">
        <v>36</v>
      </c>
      <c r="I158" s="41" t="s">
        <v>37</v>
      </c>
      <c r="J158" s="41" t="s">
        <v>37</v>
      </c>
      <c r="K158" s="41"/>
      <c r="L158" s="41"/>
    </row>
    <row r="159" customFormat="false" ht="14.25" hidden="false" customHeight="false" outlineLevel="0" collapsed="false">
      <c r="A159" s="44" t="n">
        <v>155</v>
      </c>
      <c r="B159" s="45" t="n">
        <f aca="false">'APH KIC KIA PC'!D159</f>
        <v>0</v>
      </c>
      <c r="C159" s="38" t="n">
        <f aca="false">LEN(E159)</f>
        <v>0</v>
      </c>
      <c r="D159" s="39"/>
      <c r="E159" s="40"/>
      <c r="F159" s="41"/>
      <c r="G159" s="42"/>
      <c r="H159" s="43" t="s">
        <v>36</v>
      </c>
      <c r="I159" s="41" t="s">
        <v>37</v>
      </c>
      <c r="J159" s="41" t="s">
        <v>37</v>
      </c>
      <c r="K159" s="41"/>
      <c r="L159" s="41"/>
    </row>
    <row r="160" customFormat="false" ht="14.25" hidden="false" customHeight="false" outlineLevel="0" collapsed="false">
      <c r="A160" s="44" t="n">
        <v>156</v>
      </c>
      <c r="B160" s="45" t="n">
        <f aca="false">'APH KIC KIA PC'!D160</f>
        <v>0</v>
      </c>
      <c r="C160" s="38" t="n">
        <f aca="false">LEN(E160)</f>
        <v>0</v>
      </c>
      <c r="D160" s="39"/>
      <c r="E160" s="40"/>
      <c r="F160" s="41"/>
      <c r="G160" s="42"/>
      <c r="H160" s="43" t="s">
        <v>36</v>
      </c>
      <c r="I160" s="41" t="s">
        <v>37</v>
      </c>
      <c r="J160" s="41" t="s">
        <v>37</v>
      </c>
      <c r="K160" s="41"/>
      <c r="L160" s="41"/>
    </row>
    <row r="161" customFormat="false" ht="14.25" hidden="false" customHeight="false" outlineLevel="0" collapsed="false">
      <c r="A161" s="44" t="n">
        <v>157</v>
      </c>
      <c r="B161" s="45" t="n">
        <f aca="false">'APH KIC KIA PC'!D161</f>
        <v>0</v>
      </c>
      <c r="C161" s="38" t="n">
        <f aca="false">LEN(E161)</f>
        <v>0</v>
      </c>
      <c r="D161" s="39"/>
      <c r="E161" s="40"/>
      <c r="F161" s="41"/>
      <c r="G161" s="42"/>
      <c r="H161" s="43" t="s">
        <v>36</v>
      </c>
      <c r="I161" s="41" t="s">
        <v>37</v>
      </c>
      <c r="J161" s="41" t="s">
        <v>37</v>
      </c>
      <c r="K161" s="41"/>
      <c r="L161" s="41"/>
    </row>
    <row r="162" customFormat="false" ht="14.25" hidden="false" customHeight="false" outlineLevel="0" collapsed="false">
      <c r="A162" s="44" t="n">
        <v>158</v>
      </c>
      <c r="B162" s="45" t="n">
        <f aca="false">'APH KIC KIA PC'!D162</f>
        <v>0</v>
      </c>
      <c r="C162" s="38" t="n">
        <f aca="false">LEN(E162)</f>
        <v>0</v>
      </c>
      <c r="D162" s="39"/>
      <c r="E162" s="40"/>
      <c r="F162" s="41"/>
      <c r="G162" s="42"/>
      <c r="H162" s="43" t="s">
        <v>36</v>
      </c>
      <c r="I162" s="41" t="s">
        <v>37</v>
      </c>
      <c r="J162" s="41" t="s">
        <v>37</v>
      </c>
      <c r="K162" s="41"/>
      <c r="L162" s="41"/>
    </row>
    <row r="163" customFormat="false" ht="14.25" hidden="false" customHeight="false" outlineLevel="0" collapsed="false">
      <c r="A163" s="44" t="n">
        <v>159</v>
      </c>
      <c r="B163" s="45" t="n">
        <f aca="false">'APH KIC KIA PC'!D163</f>
        <v>0</v>
      </c>
      <c r="C163" s="38" t="n">
        <f aca="false">LEN(E163)</f>
        <v>0</v>
      </c>
      <c r="D163" s="39"/>
      <c r="E163" s="40"/>
      <c r="F163" s="41"/>
      <c r="G163" s="42"/>
      <c r="H163" s="43" t="s">
        <v>36</v>
      </c>
      <c r="I163" s="41" t="s">
        <v>37</v>
      </c>
      <c r="J163" s="41" t="s">
        <v>37</v>
      </c>
      <c r="K163" s="41"/>
      <c r="L163" s="41"/>
    </row>
    <row r="164" customFormat="false" ht="14.25" hidden="false" customHeight="false" outlineLevel="0" collapsed="false">
      <c r="A164" s="44" t="n">
        <v>160</v>
      </c>
      <c r="B164" s="45" t="n">
        <f aca="false">'APH KIC KIA PC'!D164</f>
        <v>0</v>
      </c>
      <c r="C164" s="38" t="n">
        <f aca="false">LEN(E164)</f>
        <v>0</v>
      </c>
      <c r="D164" s="39"/>
      <c r="E164" s="40"/>
      <c r="F164" s="41"/>
      <c r="G164" s="42"/>
      <c r="H164" s="43" t="s">
        <v>36</v>
      </c>
      <c r="I164" s="41" t="s">
        <v>37</v>
      </c>
      <c r="J164" s="41" t="s">
        <v>37</v>
      </c>
      <c r="K164" s="41"/>
      <c r="L164" s="41"/>
    </row>
    <row r="165" customFormat="false" ht="14.25" hidden="false" customHeight="false" outlineLevel="0" collapsed="false">
      <c r="A165" s="44" t="n">
        <v>161</v>
      </c>
      <c r="B165" s="45" t="n">
        <f aca="false">'APH KIC KIA PC'!D165</f>
        <v>0</v>
      </c>
      <c r="C165" s="38" t="n">
        <f aca="false">LEN(E165)</f>
        <v>0</v>
      </c>
      <c r="D165" s="39"/>
      <c r="E165" s="40"/>
      <c r="F165" s="41"/>
      <c r="G165" s="42"/>
      <c r="H165" s="43" t="s">
        <v>36</v>
      </c>
      <c r="I165" s="41" t="s">
        <v>37</v>
      </c>
      <c r="J165" s="41" t="s">
        <v>37</v>
      </c>
      <c r="K165" s="41"/>
      <c r="L165" s="41"/>
    </row>
    <row r="166" customFormat="false" ht="14.25" hidden="false" customHeight="false" outlineLevel="0" collapsed="false">
      <c r="A166" s="44" t="n">
        <v>162</v>
      </c>
      <c r="B166" s="45" t="n">
        <f aca="false">'APH KIC KIA PC'!D166</f>
        <v>0</v>
      </c>
      <c r="C166" s="38" t="n">
        <f aca="false">LEN(E166)</f>
        <v>0</v>
      </c>
      <c r="D166" s="39"/>
      <c r="E166" s="40"/>
      <c r="F166" s="41"/>
      <c r="G166" s="42"/>
      <c r="H166" s="43" t="s">
        <v>36</v>
      </c>
      <c r="I166" s="41" t="s">
        <v>37</v>
      </c>
      <c r="J166" s="41" t="s">
        <v>37</v>
      </c>
      <c r="K166" s="41"/>
      <c r="L166" s="41"/>
    </row>
    <row r="167" customFormat="false" ht="14.25" hidden="false" customHeight="false" outlineLevel="0" collapsed="false">
      <c r="A167" s="44" t="n">
        <v>163</v>
      </c>
      <c r="B167" s="45" t="n">
        <f aca="false">'APH KIC KIA PC'!D167</f>
        <v>0</v>
      </c>
      <c r="C167" s="38" t="n">
        <f aca="false">LEN(E167)</f>
        <v>0</v>
      </c>
      <c r="D167" s="39"/>
      <c r="E167" s="40"/>
      <c r="F167" s="41"/>
      <c r="G167" s="42"/>
      <c r="H167" s="43" t="s">
        <v>36</v>
      </c>
      <c r="I167" s="41" t="s">
        <v>37</v>
      </c>
      <c r="J167" s="41" t="s">
        <v>37</v>
      </c>
      <c r="K167" s="41"/>
      <c r="L167" s="41"/>
    </row>
    <row r="168" customFormat="false" ht="14.25" hidden="false" customHeight="false" outlineLevel="0" collapsed="false">
      <c r="A168" s="44" t="n">
        <v>164</v>
      </c>
      <c r="B168" s="45" t="n">
        <f aca="false">'APH KIC KIA PC'!D168</f>
        <v>0</v>
      </c>
      <c r="C168" s="38" t="n">
        <f aca="false">LEN(E168)</f>
        <v>0</v>
      </c>
      <c r="D168" s="39"/>
      <c r="E168" s="40"/>
      <c r="F168" s="41"/>
      <c r="G168" s="42"/>
      <c r="H168" s="43" t="s">
        <v>36</v>
      </c>
      <c r="I168" s="41" t="s">
        <v>37</v>
      </c>
      <c r="J168" s="41" t="s">
        <v>37</v>
      </c>
      <c r="K168" s="41"/>
      <c r="L168" s="41"/>
    </row>
    <row r="169" customFormat="false" ht="14.25" hidden="false" customHeight="false" outlineLevel="0" collapsed="false">
      <c r="A169" s="44" t="n">
        <v>165</v>
      </c>
      <c r="B169" s="45" t="n">
        <f aca="false">'APH KIC KIA PC'!D169</f>
        <v>0</v>
      </c>
      <c r="C169" s="38" t="n">
        <f aca="false">LEN(E169)</f>
        <v>0</v>
      </c>
      <c r="D169" s="39"/>
      <c r="E169" s="40"/>
      <c r="F169" s="41"/>
      <c r="G169" s="42"/>
      <c r="H169" s="43" t="s">
        <v>36</v>
      </c>
      <c r="I169" s="41" t="s">
        <v>37</v>
      </c>
      <c r="J169" s="41" t="s">
        <v>37</v>
      </c>
      <c r="K169" s="41"/>
      <c r="L169" s="41"/>
    </row>
    <row r="170" customFormat="false" ht="14.25" hidden="false" customHeight="false" outlineLevel="0" collapsed="false">
      <c r="A170" s="44" t="n">
        <v>166</v>
      </c>
      <c r="B170" s="45" t="n">
        <f aca="false">'APH KIC KIA PC'!D170</f>
        <v>0</v>
      </c>
      <c r="C170" s="38" t="n">
        <f aca="false">LEN(E170)</f>
        <v>0</v>
      </c>
      <c r="D170" s="39"/>
      <c r="E170" s="40"/>
      <c r="F170" s="41"/>
      <c r="G170" s="42"/>
      <c r="H170" s="43" t="s">
        <v>36</v>
      </c>
      <c r="I170" s="41" t="s">
        <v>37</v>
      </c>
      <c r="J170" s="41" t="s">
        <v>37</v>
      </c>
      <c r="K170" s="41"/>
      <c r="L170" s="41"/>
    </row>
    <row r="171" customFormat="false" ht="14.25" hidden="false" customHeight="false" outlineLevel="0" collapsed="false">
      <c r="A171" s="44" t="n">
        <v>167</v>
      </c>
      <c r="B171" s="45" t="n">
        <f aca="false">'APH KIC KIA PC'!D171</f>
        <v>0</v>
      </c>
      <c r="C171" s="38" t="n">
        <f aca="false">LEN(E171)</f>
        <v>0</v>
      </c>
      <c r="D171" s="39"/>
      <c r="E171" s="40"/>
      <c r="F171" s="41"/>
      <c r="G171" s="42"/>
      <c r="H171" s="43" t="s">
        <v>36</v>
      </c>
      <c r="I171" s="41" t="s">
        <v>37</v>
      </c>
      <c r="J171" s="41" t="s">
        <v>37</v>
      </c>
      <c r="K171" s="41"/>
      <c r="L171" s="41"/>
    </row>
    <row r="172" customFormat="false" ht="14.25" hidden="false" customHeight="false" outlineLevel="0" collapsed="false">
      <c r="A172" s="44" t="n">
        <v>168</v>
      </c>
      <c r="B172" s="45" t="n">
        <f aca="false">'APH KIC KIA PC'!D172</f>
        <v>0</v>
      </c>
      <c r="C172" s="38" t="n">
        <f aca="false">LEN(E172)</f>
        <v>0</v>
      </c>
      <c r="D172" s="39"/>
      <c r="E172" s="40"/>
      <c r="F172" s="41"/>
      <c r="G172" s="42"/>
      <c r="H172" s="43" t="s">
        <v>36</v>
      </c>
      <c r="I172" s="41" t="s">
        <v>37</v>
      </c>
      <c r="J172" s="41" t="s">
        <v>37</v>
      </c>
      <c r="K172" s="41"/>
      <c r="L172" s="41"/>
    </row>
    <row r="173" customFormat="false" ht="14.25" hidden="false" customHeight="false" outlineLevel="0" collapsed="false">
      <c r="A173" s="44" t="n">
        <v>169</v>
      </c>
      <c r="B173" s="45" t="n">
        <f aca="false">'APH KIC KIA PC'!D173</f>
        <v>0</v>
      </c>
      <c r="C173" s="38" t="n">
        <f aca="false">LEN(E173)</f>
        <v>0</v>
      </c>
      <c r="D173" s="39"/>
      <c r="E173" s="40"/>
      <c r="F173" s="41"/>
      <c r="G173" s="42"/>
      <c r="H173" s="43" t="s">
        <v>36</v>
      </c>
      <c r="I173" s="41" t="s">
        <v>37</v>
      </c>
      <c r="J173" s="41" t="s">
        <v>37</v>
      </c>
      <c r="K173" s="41"/>
      <c r="L173" s="41"/>
    </row>
    <row r="174" customFormat="false" ht="14.25" hidden="false" customHeight="false" outlineLevel="0" collapsed="false">
      <c r="A174" s="44" t="n">
        <v>170</v>
      </c>
      <c r="B174" s="45" t="n">
        <f aca="false">'APH KIC KIA PC'!D174</f>
        <v>0</v>
      </c>
      <c r="C174" s="38" t="n">
        <f aca="false">LEN(E174)</f>
        <v>0</v>
      </c>
      <c r="D174" s="39"/>
      <c r="E174" s="40"/>
      <c r="F174" s="41"/>
      <c r="G174" s="42"/>
      <c r="H174" s="43" t="s">
        <v>36</v>
      </c>
      <c r="I174" s="41" t="s">
        <v>37</v>
      </c>
      <c r="J174" s="41" t="s">
        <v>37</v>
      </c>
      <c r="K174" s="41"/>
      <c r="L174" s="41"/>
    </row>
    <row r="175" customFormat="false" ht="14.25" hidden="false" customHeight="false" outlineLevel="0" collapsed="false">
      <c r="A175" s="44" t="n">
        <v>171</v>
      </c>
      <c r="B175" s="45" t="n">
        <f aca="false">'APH KIC KIA PC'!D175</f>
        <v>0</v>
      </c>
      <c r="C175" s="38" t="n">
        <f aca="false">LEN(E175)</f>
        <v>0</v>
      </c>
      <c r="D175" s="39"/>
      <c r="E175" s="40"/>
      <c r="F175" s="41"/>
      <c r="G175" s="42"/>
      <c r="H175" s="43" t="s">
        <v>36</v>
      </c>
      <c r="I175" s="41" t="s">
        <v>37</v>
      </c>
      <c r="J175" s="41" t="s">
        <v>37</v>
      </c>
      <c r="K175" s="41"/>
      <c r="L175" s="41"/>
    </row>
    <row r="176" customFormat="false" ht="14.25" hidden="false" customHeight="false" outlineLevel="0" collapsed="false">
      <c r="A176" s="44" t="n">
        <v>172</v>
      </c>
      <c r="B176" s="45" t="n">
        <f aca="false">'APH KIC KIA PC'!D176</f>
        <v>0</v>
      </c>
      <c r="C176" s="38" t="n">
        <f aca="false">LEN(E176)</f>
        <v>0</v>
      </c>
      <c r="D176" s="39"/>
      <c r="E176" s="40"/>
      <c r="F176" s="41"/>
      <c r="G176" s="42"/>
      <c r="H176" s="43" t="s">
        <v>36</v>
      </c>
      <c r="I176" s="41" t="s">
        <v>37</v>
      </c>
      <c r="J176" s="41" t="s">
        <v>37</v>
      </c>
      <c r="K176" s="41"/>
      <c r="L176" s="41"/>
    </row>
    <row r="177" customFormat="false" ht="14.25" hidden="false" customHeight="false" outlineLevel="0" collapsed="false">
      <c r="A177" s="44" t="n">
        <v>173</v>
      </c>
      <c r="B177" s="45" t="n">
        <f aca="false">'APH KIC KIA PC'!D177</f>
        <v>0</v>
      </c>
      <c r="C177" s="38" t="n">
        <f aca="false">LEN(E177)</f>
        <v>0</v>
      </c>
      <c r="D177" s="39"/>
      <c r="E177" s="40"/>
      <c r="F177" s="41"/>
      <c r="G177" s="42"/>
      <c r="H177" s="43" t="s">
        <v>36</v>
      </c>
      <c r="I177" s="41" t="s">
        <v>37</v>
      </c>
      <c r="J177" s="41" t="s">
        <v>37</v>
      </c>
      <c r="K177" s="41"/>
      <c r="L177" s="41"/>
    </row>
    <row r="178" customFormat="false" ht="14.25" hidden="false" customHeight="false" outlineLevel="0" collapsed="false">
      <c r="A178" s="44" t="n">
        <v>174</v>
      </c>
      <c r="B178" s="45" t="n">
        <f aca="false">'APH KIC KIA PC'!D178</f>
        <v>0</v>
      </c>
      <c r="C178" s="38" t="n">
        <f aca="false">LEN(E178)</f>
        <v>0</v>
      </c>
      <c r="D178" s="39"/>
      <c r="E178" s="40"/>
      <c r="F178" s="41"/>
      <c r="G178" s="42"/>
      <c r="H178" s="43" t="s">
        <v>36</v>
      </c>
      <c r="I178" s="41" t="s">
        <v>37</v>
      </c>
      <c r="J178" s="41" t="s">
        <v>37</v>
      </c>
      <c r="K178" s="41"/>
      <c r="L178" s="41"/>
    </row>
    <row r="179" customFormat="false" ht="14.25" hidden="false" customHeight="false" outlineLevel="0" collapsed="false">
      <c r="A179" s="44" t="n">
        <v>175</v>
      </c>
      <c r="B179" s="45" t="n">
        <f aca="false">'APH KIC KIA PC'!D179</f>
        <v>0</v>
      </c>
      <c r="C179" s="38" t="n">
        <f aca="false">LEN(E179)</f>
        <v>0</v>
      </c>
      <c r="D179" s="39"/>
      <c r="E179" s="40"/>
      <c r="F179" s="41"/>
      <c r="G179" s="42"/>
      <c r="H179" s="43" t="s">
        <v>36</v>
      </c>
      <c r="I179" s="41" t="s">
        <v>37</v>
      </c>
      <c r="J179" s="41" t="s">
        <v>37</v>
      </c>
      <c r="K179" s="41"/>
      <c r="L179" s="41"/>
    </row>
    <row r="180" customFormat="false" ht="14.25" hidden="false" customHeight="false" outlineLevel="0" collapsed="false">
      <c r="A180" s="44" t="n">
        <v>176</v>
      </c>
      <c r="B180" s="45" t="n">
        <f aca="false">'APH KIC KIA PC'!D180</f>
        <v>0</v>
      </c>
      <c r="C180" s="38" t="n">
        <f aca="false">LEN(E180)</f>
        <v>0</v>
      </c>
      <c r="D180" s="39"/>
      <c r="E180" s="40"/>
      <c r="F180" s="41"/>
      <c r="G180" s="42"/>
      <c r="H180" s="43" t="s">
        <v>36</v>
      </c>
      <c r="I180" s="41" t="s">
        <v>37</v>
      </c>
      <c r="J180" s="41" t="s">
        <v>37</v>
      </c>
      <c r="K180" s="41"/>
      <c r="L180" s="41"/>
    </row>
    <row r="181" customFormat="false" ht="14.25" hidden="false" customHeight="false" outlineLevel="0" collapsed="false">
      <c r="A181" s="44" t="n">
        <v>177</v>
      </c>
      <c r="B181" s="45" t="n">
        <f aca="false">'APH KIC KIA PC'!D181</f>
        <v>0</v>
      </c>
      <c r="C181" s="38" t="n">
        <f aca="false">LEN(E181)</f>
        <v>0</v>
      </c>
      <c r="D181" s="39"/>
      <c r="E181" s="40"/>
      <c r="F181" s="41"/>
      <c r="G181" s="42"/>
      <c r="H181" s="43" t="s">
        <v>36</v>
      </c>
      <c r="I181" s="41" t="s">
        <v>37</v>
      </c>
      <c r="J181" s="41" t="s">
        <v>37</v>
      </c>
      <c r="K181" s="41"/>
      <c r="L181" s="41"/>
    </row>
    <row r="182" customFormat="false" ht="14.25" hidden="false" customHeight="false" outlineLevel="0" collapsed="false">
      <c r="A182" s="44" t="n">
        <v>178</v>
      </c>
      <c r="B182" s="45" t="n">
        <f aca="false">'APH KIC KIA PC'!D182</f>
        <v>0</v>
      </c>
      <c r="C182" s="38" t="n">
        <f aca="false">LEN(E182)</f>
        <v>0</v>
      </c>
      <c r="D182" s="39"/>
      <c r="E182" s="40"/>
      <c r="F182" s="41"/>
      <c r="G182" s="42"/>
      <c r="H182" s="43" t="s">
        <v>36</v>
      </c>
      <c r="I182" s="41" t="s">
        <v>37</v>
      </c>
      <c r="J182" s="41" t="s">
        <v>37</v>
      </c>
      <c r="K182" s="41"/>
      <c r="L182" s="41"/>
    </row>
    <row r="183" customFormat="false" ht="14.25" hidden="false" customHeight="false" outlineLevel="0" collapsed="false">
      <c r="A183" s="44" t="n">
        <v>179</v>
      </c>
      <c r="B183" s="45" t="n">
        <f aca="false">'APH KIC KIA PC'!D183</f>
        <v>0</v>
      </c>
      <c r="C183" s="38" t="n">
        <f aca="false">LEN(E183)</f>
        <v>0</v>
      </c>
      <c r="D183" s="39"/>
      <c r="E183" s="40"/>
      <c r="F183" s="41"/>
      <c r="G183" s="42"/>
      <c r="H183" s="43" t="s">
        <v>36</v>
      </c>
      <c r="I183" s="41" t="s">
        <v>37</v>
      </c>
      <c r="J183" s="41" t="s">
        <v>37</v>
      </c>
      <c r="K183" s="41"/>
      <c r="L183" s="41"/>
    </row>
    <row r="184" customFormat="false" ht="14.25" hidden="false" customHeight="false" outlineLevel="0" collapsed="false">
      <c r="A184" s="44" t="n">
        <v>180</v>
      </c>
      <c r="B184" s="45" t="n">
        <f aca="false">'APH KIC KIA PC'!D184</f>
        <v>0</v>
      </c>
      <c r="C184" s="38" t="n">
        <f aca="false">LEN(E184)</f>
        <v>0</v>
      </c>
      <c r="D184" s="39"/>
      <c r="E184" s="40"/>
      <c r="F184" s="41"/>
      <c r="G184" s="42"/>
      <c r="H184" s="43" t="s">
        <v>36</v>
      </c>
      <c r="I184" s="41" t="s">
        <v>37</v>
      </c>
      <c r="J184" s="41" t="s">
        <v>37</v>
      </c>
      <c r="K184" s="41"/>
      <c r="L184" s="41"/>
    </row>
    <row r="185" customFormat="false" ht="14.25" hidden="false" customHeight="false" outlineLevel="0" collapsed="false">
      <c r="A185" s="44" t="n">
        <v>181</v>
      </c>
      <c r="B185" s="45" t="n">
        <f aca="false">'APH KIC KIA PC'!D185</f>
        <v>0</v>
      </c>
      <c r="C185" s="38" t="n">
        <f aca="false">LEN(E185)</f>
        <v>0</v>
      </c>
      <c r="D185" s="39"/>
      <c r="E185" s="40"/>
      <c r="F185" s="41"/>
      <c r="G185" s="42"/>
      <c r="H185" s="43" t="s">
        <v>36</v>
      </c>
      <c r="I185" s="41" t="s">
        <v>37</v>
      </c>
      <c r="J185" s="41" t="s">
        <v>37</v>
      </c>
      <c r="K185" s="41"/>
      <c r="L185" s="41"/>
    </row>
    <row r="186" customFormat="false" ht="14.25" hidden="false" customHeight="false" outlineLevel="0" collapsed="false">
      <c r="A186" s="44" t="n">
        <v>182</v>
      </c>
      <c r="B186" s="45" t="n">
        <f aca="false">'APH KIC KIA PC'!D186</f>
        <v>0</v>
      </c>
      <c r="C186" s="38" t="n">
        <f aca="false">LEN(E186)</f>
        <v>0</v>
      </c>
      <c r="D186" s="39"/>
      <c r="E186" s="40"/>
      <c r="F186" s="41"/>
      <c r="G186" s="42"/>
      <c r="H186" s="43" t="s">
        <v>36</v>
      </c>
      <c r="I186" s="41" t="s">
        <v>37</v>
      </c>
      <c r="J186" s="41" t="s">
        <v>37</v>
      </c>
      <c r="K186" s="41"/>
      <c r="L186" s="41"/>
    </row>
    <row r="187" customFormat="false" ht="14.25" hidden="false" customHeight="false" outlineLevel="0" collapsed="false">
      <c r="A187" s="44" t="n">
        <v>183</v>
      </c>
      <c r="B187" s="45" t="n">
        <f aca="false">'APH KIC KIA PC'!D187</f>
        <v>0</v>
      </c>
      <c r="C187" s="38" t="n">
        <f aca="false">LEN(E187)</f>
        <v>0</v>
      </c>
      <c r="D187" s="39"/>
      <c r="E187" s="40"/>
      <c r="F187" s="41"/>
      <c r="G187" s="42"/>
      <c r="H187" s="43" t="s">
        <v>36</v>
      </c>
      <c r="I187" s="41" t="s">
        <v>37</v>
      </c>
      <c r="J187" s="41" t="s">
        <v>37</v>
      </c>
      <c r="K187" s="41"/>
      <c r="L187" s="41"/>
    </row>
    <row r="188" customFormat="false" ht="14.25" hidden="false" customHeight="false" outlineLevel="0" collapsed="false">
      <c r="A188" s="44" t="n">
        <v>184</v>
      </c>
      <c r="B188" s="45" t="n">
        <f aca="false">'APH KIC KIA PC'!D188</f>
        <v>0</v>
      </c>
      <c r="C188" s="38" t="n">
        <f aca="false">LEN(E188)</f>
        <v>0</v>
      </c>
      <c r="D188" s="39"/>
      <c r="E188" s="40"/>
      <c r="F188" s="41"/>
      <c r="G188" s="42"/>
      <c r="H188" s="43" t="s">
        <v>36</v>
      </c>
      <c r="I188" s="41" t="s">
        <v>37</v>
      </c>
      <c r="J188" s="41" t="s">
        <v>37</v>
      </c>
      <c r="K188" s="41"/>
      <c r="L188" s="41"/>
    </row>
    <row r="189" customFormat="false" ht="14.25" hidden="false" customHeight="false" outlineLevel="0" collapsed="false">
      <c r="A189" s="44" t="n">
        <v>185</v>
      </c>
      <c r="B189" s="45" t="n">
        <f aca="false">'APH KIC KIA PC'!D189</f>
        <v>0</v>
      </c>
      <c r="C189" s="38" t="n">
        <f aca="false">LEN(E189)</f>
        <v>0</v>
      </c>
      <c r="D189" s="39"/>
      <c r="E189" s="40"/>
      <c r="F189" s="41"/>
      <c r="G189" s="42"/>
      <c r="H189" s="43" t="s">
        <v>36</v>
      </c>
      <c r="I189" s="41" t="s">
        <v>37</v>
      </c>
      <c r="J189" s="41" t="s">
        <v>37</v>
      </c>
      <c r="K189" s="41"/>
      <c r="L189" s="41"/>
    </row>
    <row r="190" customFormat="false" ht="14.25" hidden="false" customHeight="false" outlineLevel="0" collapsed="false">
      <c r="A190" s="44" t="n">
        <v>186</v>
      </c>
      <c r="B190" s="45" t="n">
        <f aca="false">'APH KIC KIA PC'!D190</f>
        <v>0</v>
      </c>
      <c r="C190" s="38" t="n">
        <f aca="false">LEN(E190)</f>
        <v>0</v>
      </c>
      <c r="D190" s="39"/>
      <c r="E190" s="40"/>
      <c r="F190" s="41"/>
      <c r="G190" s="42"/>
      <c r="H190" s="43" t="s">
        <v>36</v>
      </c>
      <c r="I190" s="41" t="s">
        <v>37</v>
      </c>
      <c r="J190" s="41" t="s">
        <v>37</v>
      </c>
      <c r="K190" s="41"/>
      <c r="L190" s="41"/>
    </row>
    <row r="191" customFormat="false" ht="14.25" hidden="false" customHeight="false" outlineLevel="0" collapsed="false">
      <c r="A191" s="44" t="n">
        <v>187</v>
      </c>
      <c r="B191" s="45" t="n">
        <f aca="false">'APH KIC KIA PC'!D191</f>
        <v>0</v>
      </c>
      <c r="C191" s="38" t="n">
        <f aca="false">LEN(E191)</f>
        <v>0</v>
      </c>
      <c r="D191" s="39"/>
      <c r="E191" s="40"/>
      <c r="F191" s="41"/>
      <c r="G191" s="42"/>
      <c r="H191" s="43" t="s">
        <v>36</v>
      </c>
      <c r="I191" s="41" t="s">
        <v>37</v>
      </c>
      <c r="J191" s="41" t="s">
        <v>37</v>
      </c>
      <c r="K191" s="41"/>
      <c r="L191" s="41"/>
    </row>
    <row r="192" customFormat="false" ht="14.25" hidden="false" customHeight="false" outlineLevel="0" collapsed="false">
      <c r="A192" s="44" t="n">
        <v>188</v>
      </c>
      <c r="B192" s="45" t="n">
        <f aca="false">'APH KIC KIA PC'!D192</f>
        <v>0</v>
      </c>
      <c r="C192" s="38" t="n">
        <f aca="false">LEN(E192)</f>
        <v>0</v>
      </c>
      <c r="D192" s="39"/>
      <c r="E192" s="40"/>
      <c r="F192" s="41"/>
      <c r="G192" s="42"/>
      <c r="H192" s="43" t="s">
        <v>36</v>
      </c>
      <c r="I192" s="41" t="s">
        <v>37</v>
      </c>
      <c r="J192" s="41" t="s">
        <v>37</v>
      </c>
      <c r="K192" s="41"/>
      <c r="L192" s="41"/>
    </row>
    <row r="193" customFormat="false" ht="14.25" hidden="false" customHeight="false" outlineLevel="0" collapsed="false">
      <c r="A193" s="44" t="n">
        <v>189</v>
      </c>
      <c r="B193" s="45" t="n">
        <f aca="false">'APH KIC KIA PC'!D193</f>
        <v>0</v>
      </c>
      <c r="C193" s="38" t="n">
        <f aca="false">LEN(E193)</f>
        <v>0</v>
      </c>
      <c r="D193" s="39"/>
      <c r="E193" s="40"/>
      <c r="F193" s="41"/>
      <c r="G193" s="42"/>
      <c r="H193" s="43" t="s">
        <v>36</v>
      </c>
      <c r="I193" s="41" t="s">
        <v>37</v>
      </c>
      <c r="J193" s="41" t="s">
        <v>37</v>
      </c>
      <c r="K193" s="41"/>
      <c r="L193" s="41"/>
    </row>
    <row r="194" customFormat="false" ht="14.25" hidden="false" customHeight="false" outlineLevel="0" collapsed="false">
      <c r="A194" s="44" t="n">
        <v>190</v>
      </c>
      <c r="B194" s="45" t="n">
        <f aca="false">'APH KIC KIA PC'!D194</f>
        <v>0</v>
      </c>
      <c r="C194" s="38" t="n">
        <f aca="false">LEN(E194)</f>
        <v>0</v>
      </c>
      <c r="D194" s="39"/>
      <c r="E194" s="40"/>
      <c r="F194" s="41"/>
      <c r="G194" s="42"/>
      <c r="H194" s="43" t="s">
        <v>36</v>
      </c>
      <c r="I194" s="41" t="s">
        <v>37</v>
      </c>
      <c r="J194" s="41" t="s">
        <v>37</v>
      </c>
      <c r="K194" s="41"/>
      <c r="L194" s="41"/>
    </row>
    <row r="195" customFormat="false" ht="14.25" hidden="false" customHeight="false" outlineLevel="0" collapsed="false">
      <c r="A195" s="44" t="n">
        <v>191</v>
      </c>
      <c r="B195" s="45" t="n">
        <f aca="false">'APH KIC KIA PC'!D195</f>
        <v>0</v>
      </c>
      <c r="C195" s="38" t="n">
        <f aca="false">LEN(E195)</f>
        <v>0</v>
      </c>
      <c r="D195" s="39"/>
      <c r="E195" s="40"/>
      <c r="F195" s="41"/>
      <c r="G195" s="42"/>
      <c r="H195" s="43" t="s">
        <v>36</v>
      </c>
      <c r="I195" s="41" t="s">
        <v>37</v>
      </c>
      <c r="J195" s="41" t="s">
        <v>37</v>
      </c>
      <c r="K195" s="41"/>
      <c r="L195" s="41"/>
    </row>
    <row r="196" customFormat="false" ht="14.25" hidden="false" customHeight="false" outlineLevel="0" collapsed="false">
      <c r="A196" s="44" t="n">
        <v>192</v>
      </c>
      <c r="B196" s="45" t="n">
        <f aca="false">'APH KIC KIA PC'!D196</f>
        <v>0</v>
      </c>
      <c r="C196" s="38" t="n">
        <f aca="false">LEN(E196)</f>
        <v>0</v>
      </c>
      <c r="D196" s="39"/>
      <c r="E196" s="40"/>
      <c r="F196" s="41"/>
      <c r="G196" s="42"/>
      <c r="H196" s="43" t="s">
        <v>36</v>
      </c>
      <c r="I196" s="41" t="s">
        <v>37</v>
      </c>
      <c r="J196" s="41" t="s">
        <v>37</v>
      </c>
      <c r="K196" s="41"/>
      <c r="L196" s="41"/>
    </row>
    <row r="197" customFormat="false" ht="14.25" hidden="false" customHeight="false" outlineLevel="0" collapsed="false">
      <c r="A197" s="44" t="n">
        <v>193</v>
      </c>
      <c r="B197" s="45" t="n">
        <f aca="false">'APH KIC KIA PC'!D197</f>
        <v>0</v>
      </c>
      <c r="C197" s="38" t="n">
        <f aca="false">LEN(E197)</f>
        <v>0</v>
      </c>
      <c r="D197" s="39"/>
      <c r="E197" s="40"/>
      <c r="F197" s="41"/>
      <c r="G197" s="42"/>
      <c r="H197" s="43" t="s">
        <v>36</v>
      </c>
      <c r="I197" s="41" t="s">
        <v>37</v>
      </c>
      <c r="J197" s="41" t="s">
        <v>37</v>
      </c>
      <c r="K197" s="41"/>
      <c r="L197" s="41"/>
    </row>
    <row r="198" customFormat="false" ht="14.25" hidden="false" customHeight="false" outlineLevel="0" collapsed="false">
      <c r="A198" s="44" t="n">
        <v>194</v>
      </c>
      <c r="B198" s="45" t="n">
        <f aca="false">'APH KIC KIA PC'!D198</f>
        <v>0</v>
      </c>
      <c r="C198" s="38" t="n">
        <f aca="false">LEN(E198)</f>
        <v>0</v>
      </c>
      <c r="D198" s="39"/>
      <c r="E198" s="40"/>
      <c r="F198" s="41"/>
      <c r="G198" s="42"/>
      <c r="H198" s="43" t="s">
        <v>36</v>
      </c>
      <c r="I198" s="41" t="s">
        <v>37</v>
      </c>
      <c r="J198" s="41" t="s">
        <v>37</v>
      </c>
      <c r="K198" s="41"/>
      <c r="L198" s="41"/>
    </row>
    <row r="199" customFormat="false" ht="14.25" hidden="false" customHeight="false" outlineLevel="0" collapsed="false">
      <c r="A199" s="44" t="n">
        <v>195</v>
      </c>
      <c r="B199" s="45" t="n">
        <f aca="false">'APH KIC KIA PC'!D199</f>
        <v>0</v>
      </c>
      <c r="C199" s="38" t="n">
        <f aca="false">LEN(E199)</f>
        <v>0</v>
      </c>
      <c r="D199" s="39"/>
      <c r="E199" s="40"/>
      <c r="F199" s="41"/>
      <c r="G199" s="42"/>
      <c r="H199" s="43" t="s">
        <v>36</v>
      </c>
      <c r="I199" s="41" t="s">
        <v>37</v>
      </c>
      <c r="J199" s="41" t="s">
        <v>37</v>
      </c>
      <c r="K199" s="41"/>
      <c r="L199" s="41"/>
    </row>
    <row r="200" customFormat="false" ht="14.25" hidden="false" customHeight="false" outlineLevel="0" collapsed="false">
      <c r="A200" s="44" t="n">
        <v>196</v>
      </c>
      <c r="B200" s="45" t="n">
        <f aca="false">'APH KIC KIA PC'!D200</f>
        <v>0</v>
      </c>
      <c r="C200" s="38" t="n">
        <f aca="false">LEN(E200)</f>
        <v>0</v>
      </c>
      <c r="D200" s="39"/>
      <c r="E200" s="40"/>
      <c r="F200" s="41"/>
      <c r="G200" s="42"/>
      <c r="H200" s="43" t="s">
        <v>36</v>
      </c>
      <c r="I200" s="41" t="s">
        <v>37</v>
      </c>
      <c r="J200" s="41" t="s">
        <v>37</v>
      </c>
      <c r="K200" s="41"/>
      <c r="L200" s="41"/>
    </row>
    <row r="201" customFormat="false" ht="14.25" hidden="false" customHeight="false" outlineLevel="0" collapsed="false">
      <c r="A201" s="44" t="n">
        <v>197</v>
      </c>
      <c r="B201" s="45" t="n">
        <f aca="false">'APH KIC KIA PC'!D201</f>
        <v>0</v>
      </c>
      <c r="C201" s="38" t="n">
        <f aca="false">LEN(E201)</f>
        <v>0</v>
      </c>
      <c r="D201" s="39"/>
      <c r="E201" s="40"/>
      <c r="F201" s="41"/>
      <c r="G201" s="42"/>
      <c r="H201" s="43" t="s">
        <v>36</v>
      </c>
      <c r="I201" s="41" t="s">
        <v>37</v>
      </c>
      <c r="J201" s="41" t="s">
        <v>37</v>
      </c>
      <c r="K201" s="41"/>
      <c r="L201" s="41"/>
    </row>
    <row r="202" customFormat="false" ht="14.25" hidden="false" customHeight="false" outlineLevel="0" collapsed="false">
      <c r="A202" s="44" t="n">
        <v>198</v>
      </c>
      <c r="B202" s="45" t="n">
        <f aca="false">'APH KIC KIA PC'!D202</f>
        <v>0</v>
      </c>
      <c r="C202" s="38" t="n">
        <f aca="false">LEN(E202)</f>
        <v>0</v>
      </c>
      <c r="D202" s="39"/>
      <c r="E202" s="40"/>
      <c r="F202" s="41"/>
      <c r="G202" s="42"/>
      <c r="H202" s="43" t="s">
        <v>36</v>
      </c>
      <c r="I202" s="41" t="s">
        <v>37</v>
      </c>
      <c r="J202" s="41" t="s">
        <v>37</v>
      </c>
      <c r="K202" s="41"/>
      <c r="L202" s="41"/>
    </row>
    <row r="203" customFormat="false" ht="14.25" hidden="false" customHeight="false" outlineLevel="0" collapsed="false">
      <c r="A203" s="44" t="n">
        <v>199</v>
      </c>
      <c r="B203" s="45" t="n">
        <f aca="false">'APH KIC KIA PC'!D203</f>
        <v>0</v>
      </c>
      <c r="C203" s="38" t="n">
        <f aca="false">LEN(E203)</f>
        <v>0</v>
      </c>
      <c r="D203" s="39"/>
      <c r="E203" s="40"/>
      <c r="F203" s="41"/>
      <c r="G203" s="42"/>
      <c r="H203" s="43" t="s">
        <v>36</v>
      </c>
      <c r="I203" s="41" t="s">
        <v>37</v>
      </c>
      <c r="J203" s="41" t="s">
        <v>37</v>
      </c>
      <c r="K203" s="41"/>
      <c r="L203" s="41"/>
    </row>
    <row r="204" customFormat="false" ht="14.25" hidden="false" customHeight="false" outlineLevel="0" collapsed="false">
      <c r="A204" s="44" t="n">
        <v>200</v>
      </c>
      <c r="B204" s="45" t="n">
        <f aca="false">'APH KIC KIA PC'!D204</f>
        <v>0</v>
      </c>
      <c r="C204" s="38" t="n">
        <f aca="false">LEN(E204)</f>
        <v>0</v>
      </c>
      <c r="D204" s="39"/>
      <c r="E204" s="40"/>
      <c r="F204" s="41"/>
      <c r="G204" s="42"/>
      <c r="H204" s="43" t="s">
        <v>36</v>
      </c>
      <c r="I204" s="41" t="s">
        <v>37</v>
      </c>
      <c r="J204" s="41" t="s">
        <v>37</v>
      </c>
      <c r="K204" s="41"/>
      <c r="L204" s="41"/>
    </row>
  </sheetData>
  <sheetProtection algorithmName="SHA-512" hashValue="gL7pEnh7y/P0OnuUVjiokv6UcHIIFB6sA8imjBuzFbmtU+hzRLRH7UdzV+KtqmFBobyQxrxgtbjd3P4w9yzIvw==" saltValue="O7hMwRkosNEf/LbKZfUi3g==" spinCount="100000" sheet="true" objects="true" scenarios="true"/>
  <protectedRanges>
    <protectedRange name="Range2" sqref="C2:D3"/>
    <protectedRange name="Range1" sqref="I4:J4"/>
  </protectedRanges>
  <mergeCells count="11">
    <mergeCell ref="A1:D1"/>
    <mergeCell ref="E1:E3"/>
    <mergeCell ref="F1:F3"/>
    <mergeCell ref="G1:G3"/>
    <mergeCell ref="H1:H3"/>
    <mergeCell ref="I1:I3"/>
    <mergeCell ref="J1:J3"/>
    <mergeCell ref="K1:K3"/>
    <mergeCell ref="L1:L3"/>
    <mergeCell ref="A2:C2"/>
    <mergeCell ref="A3:C3"/>
  </mergeCells>
  <conditionalFormatting sqref="D5:D204">
    <cfRule type="duplicateValues" priority="2" aboveAverage="0" equalAverage="0" bottom="0" percent="0" rank="0" text="" dxfId="0"/>
  </conditionalFormatting>
  <conditionalFormatting sqref="E5:E204">
    <cfRule type="duplicateValues" priority="3" aboveAverage="0" equalAverage="0" bottom="0" percent="0" rank="0" text="" dxfId="1"/>
  </conditionalFormatting>
  <conditionalFormatting sqref="F5:F6">
    <cfRule type="duplicateValues" priority="4" aboveAverage="0" equalAverage="0" bottom="0" percent="0" rank="0" text="" dxfId="2"/>
  </conditionalFormatting>
  <conditionalFormatting sqref="F7:F204">
    <cfRule type="duplicateValues" priority="5" aboveAverage="0" equalAverage="0" bottom="0" percent="0" rank="0" text="" dxfId="3"/>
  </conditionalFormatting>
  <dataValidations count="14">
    <dataValidation allowBlank="true" errorStyle="stop" operator="between" prompt="Enter contact person" promptTitle="Contact person" showDropDown="false" showErrorMessage="true" showInputMessage="true" sqref="D2" type="none">
      <formula1>0</formula1>
      <formula2>0</formula2>
    </dataValidation>
    <dataValidation allowBlank="true" errorStyle="stop" operator="between" prompt="Enter email address of contact person" promptTitle="Email address" showDropDown="false" showErrorMessage="true" showInputMessage="true" sqref="D3" type="none">
      <formula1>0</formula1>
      <formula2>0</formula2>
    </dataValidation>
    <dataValidation allowBlank="false" error="Hoppa ej över rader! &#10;&#10;Don't leave blank rows! " errorStyle="stop" errorTitle="Fel inmatning" operator="between" prompt="Product name (incl net content)&#10;&#10;E.g. Hjärtats Special Care Schampo 200 ml&#10;&#10;Max 60 characters" promptTitle="Product name" showDropDown="false" showErrorMessage="true" showInputMessage="true" sqref="E5:E204" type="custom">
      <formula1>NOT(ISBLANK(D4))</formula1>
      <formula2>0</formula2>
    </dataValidation>
    <dataValidation allowBlank="false" error="Hoppa ej över rader!&#10;&#10;Don't leave blank rows! " errorStyle="stop" errorTitle="Fel inmatning" operator="between" prompt="Enter GTIN for consumer package/base unit level" promptTitle="EAN/GTIN" showDropDown="false" showErrorMessage="true" showInputMessage="true" sqref="D5:D204" type="custom">
      <formula1>NOT(ISBLANK(D4))</formula1>
      <formula2>0</formula2>
    </dataValidation>
    <dataValidation allowBlank="true" error="Ange färre tecken (max 8 siffror)&#10;&#10;Too many digits (max 8 digits)" errorStyle="stop" errorTitle="För många tecken" operator="equal" prompt="8-digit customs number" promptTitle="Customs number" showDropDown="false" showErrorMessage="true" showInputMessage="true" sqref="G5:G204" type="textLength">
      <formula1>8</formula1>
      <formula2>0</formula2>
    </dataValidation>
    <dataValidation allowBlank="true" errorStyle="stop" operator="between" prompt="Supplier item number specified when purchasing from you&#10;&#10;[Supplier-specific]" promptTitle="Supplier item number " showDropDown="false" showErrorMessage="true" showInputMessage="true" sqref="F5:F204" type="none">
      <formula1>0</formula1>
      <formula2>0</formula2>
    </dataValidation>
    <dataValidation allowBlank="true" error="Ange numeriskt värdet&#10;&#10;Ex: 100 " errorStyle="stop" errorTitle="Fel inmatning" operator="between" prompt="Refers to the total shelf life of the product&#10;&#10;Enter number of days&#10;E.g. 100 " promptTitle="Shelf life - Unopened" showDropDown="false" showErrorMessage="true" showInputMessage="true" sqref="K5" type="whole">
      <formula1>0</formula1>
      <formula2>10000</formula2>
    </dataValidation>
    <dataValidation allowBlank="true" error="Ange numeriskt värde&#10;" errorStyle="stop" errorTitle="Fel inmatning" operator="between" prompt="Refers to the shelf life of the product when opened&#10;&#10;Enter number of days&#10;E.g. 100" promptTitle="Shelf life - Opened" showDropDown="false" showErrorMessage="true" showInputMessage="true" sqref="L5" type="whole">
      <formula1>0</formula1>
      <formula2>100000</formula2>
    </dataValidation>
    <dataValidation allowBlank="true" error="Ange numeriskt värdet&#10;&#10;Ex: 100 " errorStyle="stop" errorTitle="Fel inmatning" operator="between" prompt="Refers to the total shelf life of the product&#10;Enter number of days&#10;&#10;E.g. 100 " promptTitle="Shelf life" showDropDown="false" showErrorMessage="true" showInputMessage="true" sqref="K6:K204" type="whole">
      <formula1>0</formula1>
      <formula2>10000</formula2>
    </dataValidation>
    <dataValidation allowBlank="true" error="Ange numeriskt värde&#10;" errorStyle="stop" errorTitle="Fel inmatning" operator="between" prompt="Refers to the self life of the article when opened&#10;&#10;Entered in number of days&#10;E.g. 100" promptTitle="Self life - Openend" showDropDown="false" showErrorMessage="true" showInputMessage="true" sqref="L6:L204" type="whole">
      <formula1>0</formula1>
      <formula2>100000</formula2>
    </dataValidation>
    <dataValidation allowBlank="true" errorStyle="stop" operator="between" prompt="0 = No conditions&#10;1 = 2-8°C &#10;5 = 2-8°C NOT refrigerated on delivery" promptTitle="Storage conditions - Temperature" showDropDown="false" showErrorMessage="true" showInputMessage="true" sqref="I5:I204" type="list">
      <formula1>Tabeller!$I$3:$I$6</formula1>
      <formula2>0</formula2>
    </dataValidation>
    <dataValidation allowBlank="true" errorStyle="stop" operator="between" prompt="Enter country code for where the product was put together" promptTitle="Country of origin" showDropDown="false" showErrorMessage="true" showInputMessage="true" sqref="H5:H204" type="list">
      <formula1>Tabeller!$AG$3:$AG$243</formula1>
      <formula2>0</formula2>
    </dataValidation>
    <dataValidation allowBlank="true" errorStyle="stop" operator="between" prompt="Dangerous goods &#10;&#10;0 = Not applicable&#10;1 = Other UN-numbers&#10;3 = Aerosol (UN-1950)&#10;&#10;NOTE: A Safety Data Sheet must be sent to Apotek Hjärtat if value is specified (1,3) &#10;" promptTitle="Storage conditions -" showDropDown="false" showErrorMessage="true" showInputMessage="true" sqref="J6:J204" type="list">
      <formula1>Tabeller!$J$3:$J$6</formula1>
      <formula2>0</formula2>
    </dataValidation>
    <dataValidation allowBlank="true" errorStyle="stop" operator="between" prompt="Dangerous goods &#10;&#10;0 = Not applicable&#10;2 = Other UN-numbers&#10;3 = Aerosol (UN-1950)&#10;&#10;NOTE: A Safety Data Sheet must be sent to Apotek Hjärtat if value is specified (1,3) &#10;" promptTitle="Storage conditions -" showDropDown="false" showErrorMessage="true" showInputMessage="true" sqref="J5" type="list">
      <formula1>Tabeller!$J$3:$J$6</formula1>
      <formula2>0</formula2>
    </dataValidation>
  </dataValidations>
  <hyperlinks>
    <hyperlink ref="J1" r:id="rId1" display="Info - Säkerhetsblad "/>
  </hyperlinks>
  <printOptions headings="false" gridLines="false" gridLinesSet="true" horizontalCentered="false" verticalCentered="false"/>
  <pageMargins left="0.7" right="0.7" top="0.75" bottom="0.75" header="0.511811023622047" footer="0.511811023622047"/>
  <pageSetup paperSize="9" scale="29"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204"/>
  <sheetViews>
    <sheetView showFormulas="false" showGridLines="false" showRowColHeaders="true" showZeros="true" rightToLeft="false" tabSelected="false" showOutlineSymbols="true" defaultGridColor="true" view="normal" topLeftCell="A1" colorId="64" zoomScale="90" zoomScaleNormal="90" zoomScalePageLayoutView="90" workbookViewId="0">
      <pane xSplit="3" ySplit="0" topLeftCell="D1" activePane="topRight" state="frozen"/>
      <selection pane="topLeft" activeCell="A1" activeCellId="0" sqref="A1"/>
      <selection pane="topRight" activeCell="C5" activeCellId="0" sqref="C5"/>
    </sheetView>
  </sheetViews>
  <sheetFormatPr defaultColWidth="11.18359375" defaultRowHeight="14.25" zeroHeight="false" outlineLevelRow="0" outlineLevelCol="0"/>
  <cols>
    <col collapsed="false" customWidth="true" hidden="false" outlineLevel="0" max="1" min="1" style="19" width="5.8"/>
    <col collapsed="false" customWidth="true" hidden="false" outlineLevel="0" max="2" min="2" style="19" width="12.1"/>
    <col collapsed="false" customWidth="true" hidden="false" outlineLevel="0" max="3" min="3" style="48" width="90.9"/>
    <col collapsed="false" customWidth="true" hidden="false" outlineLevel="0" max="4" min="4" style="0" width="25.7"/>
    <col collapsed="false" customWidth="true" hidden="false" outlineLevel="0" max="5" min="5" style="0" width="19.07"/>
    <col collapsed="false" customWidth="true" hidden="false" outlineLevel="0" max="6" min="6" style="0" width="13.86"/>
    <col collapsed="false" customWidth="true" hidden="false" outlineLevel="0" max="7" min="7" style="0" width="16.38"/>
    <col collapsed="false" customWidth="true" hidden="false" outlineLevel="0" max="8" min="8" style="49" width="27.55"/>
    <col collapsed="false" customWidth="true" hidden="false" outlineLevel="0" max="9" min="9" style="50" width="23.95"/>
    <col collapsed="false" customWidth="true" hidden="false" outlineLevel="0" max="10" min="10" style="49" width="28.64"/>
    <col collapsed="false" customWidth="true" hidden="false" outlineLevel="0" max="11" min="11" style="49" width="27.39"/>
    <col collapsed="false" customWidth="true" hidden="false" outlineLevel="0" max="14" min="12" style="49" width="28.06"/>
    <col collapsed="false" customWidth="true" hidden="false" outlineLevel="0" max="15" min="15" style="1" width="4.12"/>
    <col collapsed="false" customWidth="true" hidden="false" outlineLevel="0" max="16" min="16" style="0" width="34.78"/>
    <col collapsed="false" customWidth="true" hidden="false" outlineLevel="0" max="17" min="17" style="0" width="37.81"/>
    <col collapsed="false" customWidth="true" hidden="false" outlineLevel="0" max="18" min="18" style="0" width="28.48"/>
    <col collapsed="false" customWidth="true" hidden="false" outlineLevel="0" max="19" min="19" style="0" width="78.89"/>
    <col collapsed="false" customWidth="true" hidden="false" outlineLevel="0" max="20" min="20" style="0" width="58.47"/>
    <col collapsed="false" customWidth="true" hidden="false" outlineLevel="0" max="21" min="21" style="0" width="55.79"/>
    <col collapsed="false" customWidth="true" hidden="false" outlineLevel="0" max="22" min="22" style="0" width="8.99"/>
    <col collapsed="false" customWidth="true" hidden="false" outlineLevel="0" max="23" min="23" style="0" width="4.29"/>
  </cols>
  <sheetData>
    <row r="1" s="48" customFormat="true" ht="21.75" hidden="false" customHeight="true" outlineLevel="0" collapsed="false">
      <c r="A1" s="51" t="s">
        <v>12</v>
      </c>
      <c r="B1" s="51"/>
      <c r="C1" s="51"/>
      <c r="D1" s="52" t="s">
        <v>39</v>
      </c>
      <c r="E1" s="52" t="s">
        <v>40</v>
      </c>
      <c r="F1" s="52" t="s">
        <v>41</v>
      </c>
      <c r="G1" s="23" t="s">
        <v>42</v>
      </c>
      <c r="H1" s="53" t="s">
        <v>43</v>
      </c>
      <c r="I1" s="52" t="s">
        <v>44</v>
      </c>
      <c r="J1" s="53" t="s">
        <v>45</v>
      </c>
      <c r="K1" s="53"/>
      <c r="L1" s="53"/>
      <c r="M1" s="54" t="s">
        <v>46</v>
      </c>
      <c r="N1" s="54" t="s">
        <v>46</v>
      </c>
      <c r="O1" s="55"/>
      <c r="P1" s="56" t="s">
        <v>47</v>
      </c>
      <c r="Q1" s="56"/>
      <c r="R1" s="56"/>
      <c r="S1" s="56"/>
      <c r="T1" s="56"/>
    </row>
    <row r="2" s="58" customFormat="true" ht="22.5" hidden="false" customHeight="true" outlineLevel="0" collapsed="false">
      <c r="A2" s="30" t="s">
        <v>21</v>
      </c>
      <c r="B2" s="30"/>
      <c r="C2" s="57"/>
      <c r="D2" s="52"/>
      <c r="E2" s="52"/>
      <c r="F2" s="52"/>
      <c r="G2" s="23"/>
      <c r="H2" s="53"/>
      <c r="I2" s="53"/>
      <c r="J2" s="53"/>
      <c r="K2" s="53"/>
      <c r="L2" s="53"/>
      <c r="M2" s="54"/>
      <c r="N2" s="54"/>
      <c r="O2" s="55"/>
      <c r="P2" s="52" t="s">
        <v>48</v>
      </c>
      <c r="Q2" s="52" t="s">
        <v>49</v>
      </c>
      <c r="R2" s="52" t="s">
        <v>50</v>
      </c>
      <c r="S2" s="52" t="s">
        <v>51</v>
      </c>
      <c r="T2" s="52" t="s">
        <v>52</v>
      </c>
    </row>
    <row r="3" s="36" customFormat="true" ht="22.5" hidden="false" customHeight="true" outlineLevel="0" collapsed="false">
      <c r="A3" s="30" t="s">
        <v>22</v>
      </c>
      <c r="B3" s="30"/>
      <c r="C3" s="57"/>
      <c r="D3" s="52"/>
      <c r="E3" s="52"/>
      <c r="F3" s="52"/>
      <c r="G3" s="23"/>
      <c r="H3" s="53"/>
      <c r="I3" s="53"/>
      <c r="J3" s="53"/>
      <c r="K3" s="53"/>
      <c r="L3" s="53"/>
      <c r="M3" s="54"/>
      <c r="N3" s="54"/>
      <c r="O3" s="55"/>
      <c r="P3" s="52"/>
      <c r="Q3" s="52"/>
      <c r="R3" s="52"/>
      <c r="S3" s="52"/>
      <c r="T3" s="52"/>
    </row>
    <row r="4" s="62" customFormat="true" ht="103.5" hidden="false" customHeight="true" outlineLevel="0" collapsed="false">
      <c r="A4" s="32" t="s">
        <v>23</v>
      </c>
      <c r="B4" s="32" t="s">
        <v>24</v>
      </c>
      <c r="C4" s="33" t="s">
        <v>53</v>
      </c>
      <c r="D4" s="33" t="s">
        <v>54</v>
      </c>
      <c r="E4" s="33" t="s">
        <v>55</v>
      </c>
      <c r="F4" s="33" t="s">
        <v>56</v>
      </c>
      <c r="G4" s="33" t="s">
        <v>57</v>
      </c>
      <c r="H4" s="59" t="s">
        <v>58</v>
      </c>
      <c r="I4" s="60" t="s">
        <v>59</v>
      </c>
      <c r="J4" s="59" t="s">
        <v>60</v>
      </c>
      <c r="K4" s="59" t="s">
        <v>61</v>
      </c>
      <c r="L4" s="59" t="s">
        <v>62</v>
      </c>
      <c r="M4" s="59" t="s">
        <v>63</v>
      </c>
      <c r="N4" s="59" t="s">
        <v>64</v>
      </c>
      <c r="O4" s="61"/>
      <c r="P4" s="33" t="s">
        <v>65</v>
      </c>
      <c r="Q4" s="33" t="s">
        <v>66</v>
      </c>
      <c r="R4" s="33" t="s">
        <v>67</v>
      </c>
      <c r="S4" s="33" t="s">
        <v>68</v>
      </c>
      <c r="T4" s="33" t="s">
        <v>69</v>
      </c>
      <c r="AA4" s="48"/>
    </row>
    <row r="5" s="12" customFormat="true" ht="14.25" hidden="false" customHeight="false" outlineLevel="0" collapsed="false">
      <c r="A5" s="37" t="n">
        <v>1</v>
      </c>
      <c r="B5" s="38" t="n">
        <f aca="false">'APH KIC KIA PC'!D5</f>
        <v>0</v>
      </c>
      <c r="C5" s="63" t="str">
        <f aca="false">IF('1. Artikeldata Grund'!$D5="","", '1. Artikeldata Grund'!$D5&amp;" - "&amp;'1. Artikeldata Grund'!$E5)</f>
        <v>EAN - </v>
      </c>
      <c r="D5" s="64"/>
      <c r="E5" s="65"/>
      <c r="F5" s="41" t="s">
        <v>37</v>
      </c>
      <c r="G5" s="41" t="s">
        <v>37</v>
      </c>
      <c r="H5" s="40" t="s">
        <v>37</v>
      </c>
      <c r="I5" s="42"/>
      <c r="J5" s="66" t="s">
        <v>37</v>
      </c>
      <c r="K5" s="64" t="s">
        <v>37</v>
      </c>
      <c r="L5" s="66" t="s">
        <v>37</v>
      </c>
      <c r="M5" s="66" t="s">
        <v>37</v>
      </c>
      <c r="N5" s="66" t="s">
        <v>37</v>
      </c>
      <c r="P5" s="66"/>
      <c r="Q5" s="66"/>
      <c r="R5" s="67"/>
      <c r="S5" s="66"/>
      <c r="T5" s="40"/>
      <c r="U5" s="68" t="str">
        <f aca="false">IF(V5=TRUE(),"OBS! Ange färre tecken! / Note! Enter fewer characters!","")</f>
        <v/>
      </c>
      <c r="V5" s="69" t="b">
        <f aca="false">OR(LEN(P5)&gt;30,LEN(Q5)&gt;33,LEN(R5)&gt;25,LEN(S5)&gt;125,LEN(T5)&gt;82)</f>
        <v>0</v>
      </c>
    </row>
    <row r="6" s="12" customFormat="true" ht="14.25" hidden="false" customHeight="false" outlineLevel="0" collapsed="false">
      <c r="A6" s="44" t="n">
        <v>2</v>
      </c>
      <c r="B6" s="45" t="n">
        <f aca="false">'APH KIC KIA PC'!D6</f>
        <v>0</v>
      </c>
      <c r="C6" s="63" t="str">
        <f aca="false">IF('1. Artikeldata Grund'!$D6="","", '1. Artikeldata Grund'!$D6&amp;" - "&amp;'1. Artikeldata Grund'!$E6)</f>
        <v>yhh - </v>
      </c>
      <c r="D6" s="64"/>
      <c r="E6" s="70"/>
      <c r="F6" s="41" t="s">
        <v>37</v>
      </c>
      <c r="G6" s="41" t="s">
        <v>37</v>
      </c>
      <c r="H6" s="40" t="s">
        <v>37</v>
      </c>
      <c r="I6" s="71"/>
      <c r="J6" s="66" t="s">
        <v>37</v>
      </c>
      <c r="K6" s="64" t="s">
        <v>37</v>
      </c>
      <c r="L6" s="66" t="s">
        <v>37</v>
      </c>
      <c r="M6" s="66" t="s">
        <v>37</v>
      </c>
      <c r="N6" s="66" t="s">
        <v>37</v>
      </c>
      <c r="P6" s="66"/>
      <c r="Q6" s="66"/>
      <c r="R6" s="40"/>
      <c r="S6" s="66"/>
      <c r="T6" s="66"/>
      <c r="U6" s="68" t="str">
        <f aca="false">IF(V6=TRUE(),"OBS! Ange färre tecken! / Note! Enter fewer characters","")</f>
        <v/>
      </c>
      <c r="V6" s="69" t="b">
        <f aca="false">OR(LEN(P6)&gt;30,LEN(Q6)&gt;33,LEN(R6)&gt;25,LEN(S6)&gt;125,LEN(T6)&gt;82)</f>
        <v>0</v>
      </c>
    </row>
    <row r="7" s="12" customFormat="true" ht="14.25" hidden="false" customHeight="false" outlineLevel="0" collapsed="false">
      <c r="A7" s="44" t="n">
        <v>3</v>
      </c>
      <c r="B7" s="45" t="n">
        <f aca="false">'APH KIC KIA PC'!D7</f>
        <v>0</v>
      </c>
      <c r="C7" s="63" t="str">
        <f aca="false">IF('1. Artikeldata Grund'!$D7="","", '1. Artikeldata Grund'!$D7&amp;" - "&amp;'1. Artikeldata Grund'!$E7)</f>
        <v/>
      </c>
      <c r="D7" s="64"/>
      <c r="E7" s="70"/>
      <c r="F7" s="41" t="s">
        <v>37</v>
      </c>
      <c r="G7" s="41" t="s">
        <v>37</v>
      </c>
      <c r="H7" s="40" t="s">
        <v>37</v>
      </c>
      <c r="I7" s="71"/>
      <c r="J7" s="66" t="s">
        <v>37</v>
      </c>
      <c r="K7" s="64" t="s">
        <v>37</v>
      </c>
      <c r="L7" s="66" t="s">
        <v>37</v>
      </c>
      <c r="M7" s="66" t="s">
        <v>37</v>
      </c>
      <c r="N7" s="66" t="s">
        <v>37</v>
      </c>
      <c r="P7" s="66"/>
      <c r="Q7" s="66"/>
      <c r="R7" s="40"/>
      <c r="S7" s="40"/>
      <c r="T7" s="66"/>
      <c r="U7" s="68" t="str">
        <f aca="false">IF(V7=TRUE(),"OBS! Ange färre tecken! / Note! Enter fewer characters","")</f>
        <v/>
      </c>
      <c r="V7" s="69" t="b">
        <f aca="false">OR(LEN(P7)&gt;30,LEN(Q7)&gt;33,LEN(R7)&gt;25,LEN(S7)&gt;125,LEN(T7)&gt;82)</f>
        <v>0</v>
      </c>
    </row>
    <row r="8" s="12" customFormat="true" ht="14.25" hidden="false" customHeight="false" outlineLevel="0" collapsed="false">
      <c r="A8" s="44" t="n">
        <v>4</v>
      </c>
      <c r="B8" s="45" t="n">
        <f aca="false">'APH KIC KIA PC'!D8</f>
        <v>0</v>
      </c>
      <c r="C8" s="63" t="str">
        <f aca="false">IF('1. Artikeldata Grund'!$D8="","", '1. Artikeldata Grund'!$D8&amp;" - "&amp;'1. Artikeldata Grund'!$E8)</f>
        <v/>
      </c>
      <c r="D8" s="64"/>
      <c r="E8" s="70"/>
      <c r="F8" s="41" t="s">
        <v>37</v>
      </c>
      <c r="G8" s="41" t="s">
        <v>37</v>
      </c>
      <c r="H8" s="40" t="s">
        <v>37</v>
      </c>
      <c r="I8" s="71"/>
      <c r="J8" s="66" t="s">
        <v>37</v>
      </c>
      <c r="K8" s="64" t="s">
        <v>37</v>
      </c>
      <c r="L8" s="66" t="s">
        <v>37</v>
      </c>
      <c r="M8" s="66" t="s">
        <v>37</v>
      </c>
      <c r="N8" s="66" t="s">
        <v>37</v>
      </c>
      <c r="P8" s="66"/>
      <c r="Q8" s="66"/>
      <c r="R8" s="40"/>
      <c r="S8" s="40"/>
      <c r="T8" s="66"/>
      <c r="U8" s="68" t="str">
        <f aca="false">IF(V8=TRUE(),"OBS! Ange färre tecken! / Note! Enter fewer characters","")</f>
        <v/>
      </c>
      <c r="V8" s="69" t="b">
        <f aca="false">OR(LEN(P8)&gt;30,LEN(Q8)&gt;33,LEN(R8)&gt;25,LEN(S8)&gt;125,LEN(T8)&gt;82)</f>
        <v>0</v>
      </c>
    </row>
    <row r="9" s="12" customFormat="true" ht="14.25" hidden="false" customHeight="false" outlineLevel="0" collapsed="false">
      <c r="A9" s="44" t="n">
        <v>5</v>
      </c>
      <c r="B9" s="45" t="n">
        <f aca="false">'APH KIC KIA PC'!D9</f>
        <v>0</v>
      </c>
      <c r="C9" s="63" t="str">
        <f aca="false">IF('1. Artikeldata Grund'!$D9="","", '1. Artikeldata Grund'!$D9&amp;" - "&amp;'1. Artikeldata Grund'!$E9)</f>
        <v/>
      </c>
      <c r="D9" s="64"/>
      <c r="E9" s="70"/>
      <c r="F9" s="41" t="s">
        <v>37</v>
      </c>
      <c r="G9" s="41" t="s">
        <v>37</v>
      </c>
      <c r="H9" s="40" t="s">
        <v>37</v>
      </c>
      <c r="I9" s="71"/>
      <c r="J9" s="66" t="s">
        <v>37</v>
      </c>
      <c r="K9" s="64" t="s">
        <v>37</v>
      </c>
      <c r="L9" s="66" t="s">
        <v>37</v>
      </c>
      <c r="M9" s="66" t="s">
        <v>37</v>
      </c>
      <c r="N9" s="66" t="s">
        <v>37</v>
      </c>
      <c r="P9" s="66"/>
      <c r="Q9" s="66"/>
      <c r="R9" s="40"/>
      <c r="S9" s="40"/>
      <c r="T9" s="66"/>
      <c r="U9" s="68" t="str">
        <f aca="false">IF(V9=TRUE(),"OBS! Ange färre tecken! / Note! Enter fewer characters","")</f>
        <v/>
      </c>
      <c r="V9" s="69" t="b">
        <f aca="false">OR(LEN(P9)&gt;30,LEN(Q9)&gt;33,LEN(R9)&gt;25,LEN(S9)&gt;125,LEN(T9)&gt;82)</f>
        <v>0</v>
      </c>
    </row>
    <row r="10" s="12" customFormat="true" ht="14.25" hidden="false" customHeight="false" outlineLevel="0" collapsed="false">
      <c r="A10" s="44" t="n">
        <v>6</v>
      </c>
      <c r="B10" s="45" t="n">
        <f aca="false">'APH KIC KIA PC'!D10</f>
        <v>0</v>
      </c>
      <c r="C10" s="63" t="str">
        <f aca="false">IF('1. Artikeldata Grund'!$D10="","", '1. Artikeldata Grund'!$D10&amp;" - "&amp;'1. Artikeldata Grund'!$E10)</f>
        <v/>
      </c>
      <c r="D10" s="64"/>
      <c r="E10" s="70"/>
      <c r="F10" s="41" t="s">
        <v>37</v>
      </c>
      <c r="G10" s="41" t="s">
        <v>37</v>
      </c>
      <c r="H10" s="40" t="s">
        <v>37</v>
      </c>
      <c r="I10" s="71"/>
      <c r="J10" s="66" t="s">
        <v>37</v>
      </c>
      <c r="K10" s="64" t="s">
        <v>37</v>
      </c>
      <c r="L10" s="66" t="s">
        <v>37</v>
      </c>
      <c r="M10" s="66" t="s">
        <v>37</v>
      </c>
      <c r="N10" s="66" t="s">
        <v>37</v>
      </c>
      <c r="P10" s="66"/>
      <c r="Q10" s="66"/>
      <c r="R10" s="40"/>
      <c r="S10" s="40"/>
      <c r="T10" s="66"/>
      <c r="U10" s="68" t="str">
        <f aca="false">IF(V10=TRUE(),"OBS! Ange färre tecken! / Note! Enter fewer characters","")</f>
        <v/>
      </c>
      <c r="V10" s="69" t="b">
        <f aca="false">OR(LEN(P10)&gt;30,LEN(Q10)&gt;33,LEN(R10)&gt;25,LEN(S10)&gt;125,LEN(T10)&gt;82)</f>
        <v>0</v>
      </c>
    </row>
    <row r="11" s="12" customFormat="true" ht="14.25" hidden="false" customHeight="false" outlineLevel="0" collapsed="false">
      <c r="A11" s="44" t="n">
        <v>7</v>
      </c>
      <c r="B11" s="45" t="n">
        <f aca="false">'APH KIC KIA PC'!D11</f>
        <v>0</v>
      </c>
      <c r="C11" s="63" t="str">
        <f aca="false">IF('1. Artikeldata Grund'!$D11="","", '1. Artikeldata Grund'!$D11&amp;" - "&amp;'1. Artikeldata Grund'!$E11)</f>
        <v/>
      </c>
      <c r="D11" s="64"/>
      <c r="E11" s="70"/>
      <c r="F11" s="41" t="s">
        <v>37</v>
      </c>
      <c r="G11" s="41" t="s">
        <v>37</v>
      </c>
      <c r="H11" s="40" t="s">
        <v>37</v>
      </c>
      <c r="I11" s="71"/>
      <c r="J11" s="66" t="s">
        <v>37</v>
      </c>
      <c r="K11" s="64" t="s">
        <v>37</v>
      </c>
      <c r="L11" s="66" t="s">
        <v>37</v>
      </c>
      <c r="M11" s="66" t="s">
        <v>37</v>
      </c>
      <c r="N11" s="66" t="s">
        <v>37</v>
      </c>
      <c r="P11" s="66"/>
      <c r="Q11" s="66"/>
      <c r="R11" s="40"/>
      <c r="S11" s="40"/>
      <c r="T11" s="66"/>
      <c r="U11" s="68" t="str">
        <f aca="false">IF(V11=TRUE(),"OBS! Ange färre tecken! / Note! Enter fewer characters","")</f>
        <v/>
      </c>
      <c r="V11" s="69" t="b">
        <f aca="false">OR(LEN(P11)&gt;30,LEN(Q11)&gt;33,LEN(R11)&gt;25,LEN(S11)&gt;125,LEN(T11)&gt;82)</f>
        <v>0</v>
      </c>
    </row>
    <row r="12" s="12" customFormat="true" ht="14.25" hidden="false" customHeight="false" outlineLevel="0" collapsed="false">
      <c r="A12" s="44" t="n">
        <v>8</v>
      </c>
      <c r="B12" s="45" t="n">
        <f aca="false">'APH KIC KIA PC'!D12</f>
        <v>0</v>
      </c>
      <c r="C12" s="63" t="str">
        <f aca="false">IF('1. Artikeldata Grund'!$D12="","", '1. Artikeldata Grund'!$D12&amp;" - "&amp;'1. Artikeldata Grund'!$E12)</f>
        <v/>
      </c>
      <c r="D12" s="64"/>
      <c r="E12" s="70"/>
      <c r="F12" s="41" t="s">
        <v>37</v>
      </c>
      <c r="G12" s="41" t="s">
        <v>37</v>
      </c>
      <c r="H12" s="40" t="s">
        <v>37</v>
      </c>
      <c r="I12" s="71"/>
      <c r="J12" s="66" t="s">
        <v>37</v>
      </c>
      <c r="K12" s="64" t="s">
        <v>37</v>
      </c>
      <c r="L12" s="66" t="s">
        <v>37</v>
      </c>
      <c r="M12" s="66" t="s">
        <v>37</v>
      </c>
      <c r="N12" s="66" t="s">
        <v>37</v>
      </c>
      <c r="P12" s="66"/>
      <c r="Q12" s="66"/>
      <c r="R12" s="40"/>
      <c r="S12" s="40"/>
      <c r="T12" s="66"/>
      <c r="U12" s="68" t="str">
        <f aca="false">IF(V12=TRUE(),"OBS! Ange färre tecken! / Note! Enter fewer characters","")</f>
        <v/>
      </c>
      <c r="V12" s="69" t="b">
        <f aca="false">OR(LEN(P12)&gt;30,LEN(Q12)&gt;33,LEN(R12)&gt;25,LEN(S12)&gt;125,LEN(T12)&gt;82)</f>
        <v>0</v>
      </c>
    </row>
    <row r="13" s="12" customFormat="true" ht="14.25" hidden="false" customHeight="false" outlineLevel="0" collapsed="false">
      <c r="A13" s="44" t="n">
        <v>9</v>
      </c>
      <c r="B13" s="45" t="n">
        <f aca="false">'APH KIC KIA PC'!D13</f>
        <v>0</v>
      </c>
      <c r="C13" s="63" t="str">
        <f aca="false">IF('1. Artikeldata Grund'!$D13="","", '1. Artikeldata Grund'!$D13&amp;" - "&amp;'1. Artikeldata Grund'!$E13)</f>
        <v/>
      </c>
      <c r="D13" s="64"/>
      <c r="E13" s="70"/>
      <c r="F13" s="41" t="s">
        <v>37</v>
      </c>
      <c r="G13" s="41" t="s">
        <v>37</v>
      </c>
      <c r="H13" s="66" t="s">
        <v>37</v>
      </c>
      <c r="I13" s="71"/>
      <c r="J13" s="66" t="s">
        <v>37</v>
      </c>
      <c r="K13" s="64" t="s">
        <v>37</v>
      </c>
      <c r="L13" s="66" t="s">
        <v>37</v>
      </c>
      <c r="M13" s="66" t="s">
        <v>37</v>
      </c>
      <c r="N13" s="66" t="s">
        <v>37</v>
      </c>
      <c r="P13" s="66"/>
      <c r="Q13" s="66"/>
      <c r="R13" s="40"/>
      <c r="S13" s="66"/>
      <c r="T13" s="66"/>
      <c r="U13" s="68" t="str">
        <f aca="false">IF(V13=TRUE(),"OBS! Ange färre tecken! / Note! Enter fewer characters","")</f>
        <v/>
      </c>
      <c r="V13" s="69" t="b">
        <f aca="false">OR(LEN(P13)&gt;30,LEN(Q13)&gt;33,LEN(R13)&gt;25,LEN(S13)&gt;125,LEN(T13)&gt;82)</f>
        <v>0</v>
      </c>
    </row>
    <row r="14" s="12" customFormat="true" ht="14.25" hidden="false" customHeight="false" outlineLevel="0" collapsed="false">
      <c r="A14" s="44" t="n">
        <v>10</v>
      </c>
      <c r="B14" s="45" t="n">
        <f aca="false">'APH KIC KIA PC'!D14</f>
        <v>0</v>
      </c>
      <c r="C14" s="63" t="str">
        <f aca="false">IF('1. Artikeldata Grund'!$D14="","", '1. Artikeldata Grund'!$D14&amp;" - "&amp;'1. Artikeldata Grund'!$E14)</f>
        <v/>
      </c>
      <c r="D14" s="64"/>
      <c r="E14" s="70"/>
      <c r="F14" s="41" t="s">
        <v>37</v>
      </c>
      <c r="G14" s="41" t="s">
        <v>37</v>
      </c>
      <c r="H14" s="66" t="s">
        <v>37</v>
      </c>
      <c r="I14" s="71"/>
      <c r="J14" s="66" t="s">
        <v>37</v>
      </c>
      <c r="K14" s="64" t="s">
        <v>37</v>
      </c>
      <c r="L14" s="66" t="s">
        <v>37</v>
      </c>
      <c r="M14" s="66" t="s">
        <v>37</v>
      </c>
      <c r="N14" s="66" t="s">
        <v>37</v>
      </c>
      <c r="P14" s="66"/>
      <c r="Q14" s="66"/>
      <c r="R14" s="40"/>
      <c r="S14" s="66"/>
      <c r="T14" s="66"/>
      <c r="U14" s="68" t="str">
        <f aca="false">IF(V14=TRUE(),"OBS! Ange färre tecken! / Note! Enter fewer characters","")</f>
        <v/>
      </c>
      <c r="V14" s="69" t="b">
        <f aca="false">OR(LEN(P14)&gt;30,LEN(Q14)&gt;33,LEN(R14)&gt;25,LEN(S14)&gt;125,LEN(T14)&gt;82)</f>
        <v>0</v>
      </c>
    </row>
    <row r="15" s="12" customFormat="true" ht="14.25" hidden="false" customHeight="false" outlineLevel="0" collapsed="false">
      <c r="A15" s="44" t="n">
        <v>11</v>
      </c>
      <c r="B15" s="45" t="n">
        <f aca="false">'APH KIC KIA PC'!D15</f>
        <v>0</v>
      </c>
      <c r="C15" s="63" t="str">
        <f aca="false">IF('1. Artikeldata Grund'!$D15="","", '1. Artikeldata Grund'!$D15&amp;" - "&amp;'1. Artikeldata Grund'!$E15)</f>
        <v/>
      </c>
      <c r="D15" s="64"/>
      <c r="E15" s="70"/>
      <c r="F15" s="41" t="s">
        <v>37</v>
      </c>
      <c r="G15" s="41" t="s">
        <v>37</v>
      </c>
      <c r="H15" s="66" t="s">
        <v>37</v>
      </c>
      <c r="I15" s="71"/>
      <c r="J15" s="66" t="s">
        <v>37</v>
      </c>
      <c r="K15" s="64" t="s">
        <v>37</v>
      </c>
      <c r="L15" s="66" t="s">
        <v>37</v>
      </c>
      <c r="M15" s="66" t="s">
        <v>37</v>
      </c>
      <c r="N15" s="66" t="s">
        <v>37</v>
      </c>
      <c r="P15" s="66"/>
      <c r="Q15" s="66"/>
      <c r="R15" s="40"/>
      <c r="S15" s="66"/>
      <c r="T15" s="66"/>
      <c r="U15" s="68" t="str">
        <f aca="false">IF(V15=TRUE(),"OBS! Ange färre tecken! / Note! Enter fewer characters","")</f>
        <v/>
      </c>
      <c r="V15" s="69" t="b">
        <f aca="false">OR(LEN(P15)&gt;30,LEN(Q15)&gt;33,LEN(R15)&gt;25,LEN(S15)&gt;125,LEN(T15)&gt;82)</f>
        <v>0</v>
      </c>
    </row>
    <row r="16" s="12" customFormat="true" ht="14.25" hidden="false" customHeight="false" outlineLevel="0" collapsed="false">
      <c r="A16" s="44" t="n">
        <v>12</v>
      </c>
      <c r="B16" s="45" t="n">
        <f aca="false">'APH KIC KIA PC'!D16</f>
        <v>0</v>
      </c>
      <c r="C16" s="63" t="str">
        <f aca="false">IF('1. Artikeldata Grund'!$D16="","", '1. Artikeldata Grund'!$D16&amp;" - "&amp;'1. Artikeldata Grund'!$E16)</f>
        <v/>
      </c>
      <c r="D16" s="64"/>
      <c r="E16" s="70"/>
      <c r="F16" s="41" t="s">
        <v>37</v>
      </c>
      <c r="G16" s="41" t="s">
        <v>37</v>
      </c>
      <c r="H16" s="66" t="s">
        <v>37</v>
      </c>
      <c r="I16" s="71"/>
      <c r="J16" s="66" t="s">
        <v>37</v>
      </c>
      <c r="K16" s="64" t="s">
        <v>37</v>
      </c>
      <c r="L16" s="66" t="s">
        <v>37</v>
      </c>
      <c r="M16" s="66" t="s">
        <v>37</v>
      </c>
      <c r="N16" s="66" t="s">
        <v>37</v>
      </c>
      <c r="P16" s="66"/>
      <c r="Q16" s="66"/>
      <c r="R16" s="40"/>
      <c r="S16" s="66"/>
      <c r="T16" s="66"/>
      <c r="U16" s="68" t="str">
        <f aca="false">IF(V16=TRUE(),"OBS! Ange färre tecken! / Note! Enter fewer characters","")</f>
        <v/>
      </c>
      <c r="V16" s="69" t="b">
        <f aca="false">OR(LEN(P16)&gt;30,LEN(Q16)&gt;33,LEN(R16)&gt;25,LEN(S16)&gt;125,LEN(T16)&gt;82)</f>
        <v>0</v>
      </c>
    </row>
    <row r="17" s="12" customFormat="true" ht="14.25" hidden="false" customHeight="false" outlineLevel="0" collapsed="false">
      <c r="A17" s="44" t="n">
        <v>13</v>
      </c>
      <c r="B17" s="45" t="n">
        <f aca="false">'APH KIC KIA PC'!D17</f>
        <v>0</v>
      </c>
      <c r="C17" s="63" t="str">
        <f aca="false">IF('1. Artikeldata Grund'!$D17="","", '1. Artikeldata Grund'!$D17&amp;" - "&amp;'1. Artikeldata Grund'!$E17)</f>
        <v/>
      </c>
      <c r="D17" s="64"/>
      <c r="E17" s="70"/>
      <c r="F17" s="41" t="s">
        <v>37</v>
      </c>
      <c r="G17" s="41" t="s">
        <v>37</v>
      </c>
      <c r="H17" s="66" t="s">
        <v>37</v>
      </c>
      <c r="I17" s="71"/>
      <c r="J17" s="66" t="s">
        <v>37</v>
      </c>
      <c r="K17" s="64" t="s">
        <v>37</v>
      </c>
      <c r="L17" s="66" t="s">
        <v>37</v>
      </c>
      <c r="M17" s="66" t="s">
        <v>37</v>
      </c>
      <c r="N17" s="66" t="s">
        <v>37</v>
      </c>
      <c r="P17" s="66"/>
      <c r="Q17" s="66"/>
      <c r="R17" s="40"/>
      <c r="S17" s="66"/>
      <c r="T17" s="66"/>
      <c r="U17" s="68" t="str">
        <f aca="false">IF(V17=TRUE(),"OBS! Ange färre tecken! / Note! Enter fewer characters","")</f>
        <v/>
      </c>
      <c r="V17" s="69" t="b">
        <f aca="false">OR(LEN(P17)&gt;30,LEN(Q17)&gt;33,LEN(R17)&gt;25,LEN(S17)&gt;125,LEN(T17)&gt;82)</f>
        <v>0</v>
      </c>
    </row>
    <row r="18" s="12" customFormat="true" ht="14.25" hidden="false" customHeight="false" outlineLevel="0" collapsed="false">
      <c r="A18" s="44" t="n">
        <v>14</v>
      </c>
      <c r="B18" s="45" t="n">
        <f aca="false">'APH KIC KIA PC'!D18</f>
        <v>0</v>
      </c>
      <c r="C18" s="63" t="str">
        <f aca="false">IF('1. Artikeldata Grund'!$D18="","", '1. Artikeldata Grund'!$D18&amp;" - "&amp;'1. Artikeldata Grund'!$E18)</f>
        <v/>
      </c>
      <c r="D18" s="64"/>
      <c r="E18" s="70"/>
      <c r="F18" s="41" t="s">
        <v>37</v>
      </c>
      <c r="G18" s="41" t="s">
        <v>37</v>
      </c>
      <c r="H18" s="66" t="s">
        <v>37</v>
      </c>
      <c r="I18" s="71"/>
      <c r="J18" s="66" t="s">
        <v>37</v>
      </c>
      <c r="K18" s="64" t="s">
        <v>37</v>
      </c>
      <c r="L18" s="66" t="s">
        <v>37</v>
      </c>
      <c r="M18" s="66" t="s">
        <v>37</v>
      </c>
      <c r="N18" s="66" t="s">
        <v>37</v>
      </c>
      <c r="P18" s="66"/>
      <c r="Q18" s="66"/>
      <c r="R18" s="40"/>
      <c r="S18" s="66"/>
      <c r="T18" s="66"/>
      <c r="U18" s="68" t="str">
        <f aca="false">IF(V18=TRUE(),"OBS! Ange färre tecken! / Note! Enter fewer characters","")</f>
        <v/>
      </c>
      <c r="V18" s="69" t="b">
        <f aca="false">OR(LEN(P18)&gt;30,LEN(Q18)&gt;33,LEN(R18)&gt;25,LEN(S18)&gt;125,LEN(T18)&gt;82)</f>
        <v>0</v>
      </c>
    </row>
    <row r="19" s="12" customFormat="true" ht="14.25" hidden="false" customHeight="false" outlineLevel="0" collapsed="false">
      <c r="A19" s="44" t="n">
        <v>15</v>
      </c>
      <c r="B19" s="45" t="n">
        <f aca="false">'APH KIC KIA PC'!D19</f>
        <v>0</v>
      </c>
      <c r="C19" s="63" t="str">
        <f aca="false">IF('1. Artikeldata Grund'!$D19="","", '1. Artikeldata Grund'!$D19&amp;" - "&amp;'1. Artikeldata Grund'!$E19)</f>
        <v/>
      </c>
      <c r="D19" s="64"/>
      <c r="E19" s="70"/>
      <c r="F19" s="41" t="s">
        <v>37</v>
      </c>
      <c r="G19" s="41" t="s">
        <v>37</v>
      </c>
      <c r="H19" s="66" t="s">
        <v>37</v>
      </c>
      <c r="I19" s="71"/>
      <c r="J19" s="66" t="s">
        <v>37</v>
      </c>
      <c r="K19" s="64" t="s">
        <v>37</v>
      </c>
      <c r="L19" s="66" t="s">
        <v>37</v>
      </c>
      <c r="M19" s="66" t="s">
        <v>37</v>
      </c>
      <c r="N19" s="66" t="s">
        <v>37</v>
      </c>
      <c r="P19" s="66"/>
      <c r="Q19" s="66"/>
      <c r="R19" s="40"/>
      <c r="S19" s="66"/>
      <c r="T19" s="66"/>
      <c r="U19" s="68" t="str">
        <f aca="false">IF(V19=TRUE(),"OBS! Ange färre tecken! / Note! Enter fewer characters","")</f>
        <v/>
      </c>
      <c r="V19" s="69" t="b">
        <f aca="false">OR(LEN(P19)&gt;30,LEN(Q19)&gt;33,LEN(R19)&gt;25,LEN(S19)&gt;125,LEN(T19)&gt;82)</f>
        <v>0</v>
      </c>
    </row>
    <row r="20" s="12" customFormat="true" ht="14.25" hidden="false" customHeight="false" outlineLevel="0" collapsed="false">
      <c r="A20" s="44" t="n">
        <v>16</v>
      </c>
      <c r="B20" s="45" t="n">
        <f aca="false">'APH KIC KIA PC'!D20</f>
        <v>0</v>
      </c>
      <c r="C20" s="63" t="str">
        <f aca="false">IF('1. Artikeldata Grund'!$D20="","", '1. Artikeldata Grund'!$D20&amp;" - "&amp;'1. Artikeldata Grund'!$E20)</f>
        <v/>
      </c>
      <c r="D20" s="64"/>
      <c r="E20" s="70"/>
      <c r="F20" s="41" t="s">
        <v>37</v>
      </c>
      <c r="G20" s="41" t="s">
        <v>37</v>
      </c>
      <c r="H20" s="66" t="s">
        <v>37</v>
      </c>
      <c r="I20" s="71"/>
      <c r="J20" s="66" t="s">
        <v>37</v>
      </c>
      <c r="K20" s="64" t="s">
        <v>37</v>
      </c>
      <c r="L20" s="66" t="s">
        <v>37</v>
      </c>
      <c r="M20" s="66" t="s">
        <v>37</v>
      </c>
      <c r="N20" s="66" t="s">
        <v>37</v>
      </c>
      <c r="P20" s="66"/>
      <c r="Q20" s="66"/>
      <c r="R20" s="40"/>
      <c r="S20" s="66"/>
      <c r="T20" s="66"/>
      <c r="U20" s="68" t="str">
        <f aca="false">IF(V20=TRUE(),"OBS! Ange färre tecken! / Note! Enter fewer characters","")</f>
        <v/>
      </c>
      <c r="V20" s="69" t="b">
        <f aca="false">OR(LEN(P20)&gt;30,LEN(Q20)&gt;33,LEN(R20)&gt;25,LEN(S20)&gt;125,LEN(T20)&gt;82)</f>
        <v>0</v>
      </c>
    </row>
    <row r="21" s="12" customFormat="true" ht="14.25" hidden="false" customHeight="false" outlineLevel="0" collapsed="false">
      <c r="A21" s="44" t="n">
        <v>17</v>
      </c>
      <c r="B21" s="45" t="n">
        <f aca="false">'APH KIC KIA PC'!D21</f>
        <v>0</v>
      </c>
      <c r="C21" s="63" t="str">
        <f aca="false">IF('1. Artikeldata Grund'!$D21="","", '1. Artikeldata Grund'!$D21&amp;" - "&amp;'1. Artikeldata Grund'!$E21)</f>
        <v/>
      </c>
      <c r="D21" s="64"/>
      <c r="E21" s="70"/>
      <c r="F21" s="41" t="s">
        <v>37</v>
      </c>
      <c r="G21" s="41" t="s">
        <v>37</v>
      </c>
      <c r="H21" s="66" t="s">
        <v>37</v>
      </c>
      <c r="I21" s="71"/>
      <c r="J21" s="66" t="s">
        <v>37</v>
      </c>
      <c r="K21" s="64" t="s">
        <v>37</v>
      </c>
      <c r="L21" s="66" t="s">
        <v>37</v>
      </c>
      <c r="M21" s="66" t="s">
        <v>37</v>
      </c>
      <c r="N21" s="66" t="s">
        <v>37</v>
      </c>
      <c r="P21" s="66"/>
      <c r="Q21" s="66"/>
      <c r="R21" s="40"/>
      <c r="S21" s="66"/>
      <c r="T21" s="66"/>
      <c r="U21" s="68" t="str">
        <f aca="false">IF(V21=TRUE(),"OBS! Ange färre tecken! / Note! Enter fewer characters","")</f>
        <v/>
      </c>
      <c r="V21" s="69" t="b">
        <f aca="false">OR(LEN(P21)&gt;30,LEN(Q21)&gt;33,LEN(R21)&gt;25,LEN(S21)&gt;125,LEN(T21)&gt;82)</f>
        <v>0</v>
      </c>
    </row>
    <row r="22" s="12" customFormat="true" ht="14.25" hidden="false" customHeight="false" outlineLevel="0" collapsed="false">
      <c r="A22" s="44" t="n">
        <v>18</v>
      </c>
      <c r="B22" s="45" t="n">
        <f aca="false">'APH KIC KIA PC'!D22</f>
        <v>0</v>
      </c>
      <c r="C22" s="63" t="str">
        <f aca="false">IF('1. Artikeldata Grund'!$D22="","", '1. Artikeldata Grund'!$D22&amp;" - "&amp;'1. Artikeldata Grund'!$E22)</f>
        <v/>
      </c>
      <c r="D22" s="64"/>
      <c r="E22" s="70"/>
      <c r="F22" s="41" t="s">
        <v>37</v>
      </c>
      <c r="G22" s="41" t="s">
        <v>37</v>
      </c>
      <c r="H22" s="66" t="s">
        <v>37</v>
      </c>
      <c r="I22" s="71"/>
      <c r="J22" s="66" t="s">
        <v>37</v>
      </c>
      <c r="K22" s="64" t="s">
        <v>37</v>
      </c>
      <c r="L22" s="66" t="s">
        <v>37</v>
      </c>
      <c r="M22" s="66" t="s">
        <v>37</v>
      </c>
      <c r="N22" s="66" t="s">
        <v>37</v>
      </c>
      <c r="P22" s="66"/>
      <c r="Q22" s="66"/>
      <c r="R22" s="40"/>
      <c r="S22" s="66"/>
      <c r="T22" s="66"/>
      <c r="U22" s="68" t="str">
        <f aca="false">IF(V22=TRUE(),"OBS! Ange färre tecken! / Note! Enter fewer characters","")</f>
        <v/>
      </c>
      <c r="V22" s="69" t="b">
        <f aca="false">OR(LEN(P22)&gt;30,LEN(Q22)&gt;33,LEN(R22)&gt;25,LEN(S22)&gt;125,LEN(T22)&gt;82)</f>
        <v>0</v>
      </c>
    </row>
    <row r="23" s="12" customFormat="true" ht="14.25" hidden="false" customHeight="false" outlineLevel="0" collapsed="false">
      <c r="A23" s="44" t="n">
        <v>19</v>
      </c>
      <c r="B23" s="45" t="n">
        <f aca="false">'APH KIC KIA PC'!D23</f>
        <v>0</v>
      </c>
      <c r="C23" s="63" t="str">
        <f aca="false">IF('1. Artikeldata Grund'!$D23="","", '1. Artikeldata Grund'!$D23&amp;" - "&amp;'1. Artikeldata Grund'!$E23)</f>
        <v/>
      </c>
      <c r="D23" s="64"/>
      <c r="E23" s="70"/>
      <c r="F23" s="41" t="s">
        <v>37</v>
      </c>
      <c r="G23" s="41" t="s">
        <v>37</v>
      </c>
      <c r="H23" s="66" t="s">
        <v>37</v>
      </c>
      <c r="I23" s="71"/>
      <c r="J23" s="66" t="s">
        <v>37</v>
      </c>
      <c r="K23" s="64" t="s">
        <v>37</v>
      </c>
      <c r="L23" s="66" t="s">
        <v>37</v>
      </c>
      <c r="M23" s="66" t="s">
        <v>37</v>
      </c>
      <c r="N23" s="66" t="s">
        <v>37</v>
      </c>
      <c r="P23" s="66"/>
      <c r="Q23" s="66"/>
      <c r="R23" s="40"/>
      <c r="S23" s="66"/>
      <c r="T23" s="66"/>
      <c r="U23" s="68" t="str">
        <f aca="false">IF(V23=TRUE(),"OBS! Ange färre tecken! / Note! Enter fewer characters","")</f>
        <v/>
      </c>
      <c r="V23" s="69" t="b">
        <f aca="false">OR(LEN(P23)&gt;30,LEN(Q23)&gt;33,LEN(R23)&gt;25,LEN(S23)&gt;125,LEN(T23)&gt;82)</f>
        <v>0</v>
      </c>
    </row>
    <row r="24" s="12" customFormat="true" ht="14.25" hidden="false" customHeight="false" outlineLevel="0" collapsed="false">
      <c r="A24" s="44" t="n">
        <v>20</v>
      </c>
      <c r="B24" s="45" t="n">
        <f aca="false">'APH KIC KIA PC'!D24</f>
        <v>0</v>
      </c>
      <c r="C24" s="63" t="str">
        <f aca="false">IF('1. Artikeldata Grund'!$D24="","", '1. Artikeldata Grund'!$D24&amp;" - "&amp;'1. Artikeldata Grund'!$E24)</f>
        <v/>
      </c>
      <c r="D24" s="64"/>
      <c r="E24" s="70"/>
      <c r="F24" s="41" t="s">
        <v>37</v>
      </c>
      <c r="G24" s="41" t="s">
        <v>37</v>
      </c>
      <c r="H24" s="66" t="s">
        <v>37</v>
      </c>
      <c r="I24" s="71"/>
      <c r="J24" s="66" t="s">
        <v>37</v>
      </c>
      <c r="K24" s="64" t="s">
        <v>37</v>
      </c>
      <c r="L24" s="66" t="s">
        <v>37</v>
      </c>
      <c r="M24" s="66" t="s">
        <v>37</v>
      </c>
      <c r="N24" s="66" t="s">
        <v>37</v>
      </c>
      <c r="P24" s="66"/>
      <c r="Q24" s="66"/>
      <c r="R24" s="40"/>
      <c r="S24" s="66"/>
      <c r="T24" s="66"/>
      <c r="U24" s="68" t="str">
        <f aca="false">IF(V24=TRUE(),"OBS! Ange färre tecken! / Note! Enter fewer characters","")</f>
        <v/>
      </c>
      <c r="V24" s="69" t="b">
        <f aca="false">OR(LEN(P24)&gt;30,LEN(Q24)&gt;33,LEN(R24)&gt;25,LEN(S24)&gt;125,LEN(T24)&gt;82)</f>
        <v>0</v>
      </c>
    </row>
    <row r="25" s="12" customFormat="true" ht="14.25" hidden="false" customHeight="false" outlineLevel="0" collapsed="false">
      <c r="A25" s="44" t="n">
        <v>21</v>
      </c>
      <c r="B25" s="45" t="n">
        <f aca="false">'APH KIC KIA PC'!D25</f>
        <v>0</v>
      </c>
      <c r="C25" s="63" t="str">
        <f aca="false">IF('1. Artikeldata Grund'!$D25="","", '1. Artikeldata Grund'!$D25&amp;" - "&amp;'1. Artikeldata Grund'!$E25)</f>
        <v/>
      </c>
      <c r="D25" s="64"/>
      <c r="E25" s="70"/>
      <c r="F25" s="41" t="s">
        <v>37</v>
      </c>
      <c r="G25" s="41" t="s">
        <v>37</v>
      </c>
      <c r="H25" s="66" t="s">
        <v>37</v>
      </c>
      <c r="I25" s="71"/>
      <c r="J25" s="66" t="s">
        <v>37</v>
      </c>
      <c r="K25" s="64" t="s">
        <v>37</v>
      </c>
      <c r="L25" s="66" t="s">
        <v>37</v>
      </c>
      <c r="M25" s="66" t="s">
        <v>37</v>
      </c>
      <c r="N25" s="66" t="s">
        <v>37</v>
      </c>
      <c r="P25" s="66"/>
      <c r="Q25" s="66"/>
      <c r="R25" s="40"/>
      <c r="S25" s="66"/>
      <c r="T25" s="66"/>
      <c r="U25" s="68" t="str">
        <f aca="false">IF(V25=TRUE(),"OBS! Ange färre tecken! / Note! Enter fewer characters","")</f>
        <v/>
      </c>
      <c r="V25" s="69" t="b">
        <f aca="false">OR(LEN(P25)&gt;30,LEN(Q25)&gt;33,LEN(R25)&gt;25,LEN(S25)&gt;125,LEN(T25)&gt;82)</f>
        <v>0</v>
      </c>
    </row>
    <row r="26" s="12" customFormat="true" ht="14.25" hidden="false" customHeight="false" outlineLevel="0" collapsed="false">
      <c r="A26" s="44" t="n">
        <v>22</v>
      </c>
      <c r="B26" s="45" t="n">
        <f aca="false">'APH KIC KIA PC'!D26</f>
        <v>0</v>
      </c>
      <c r="C26" s="63" t="str">
        <f aca="false">IF('1. Artikeldata Grund'!$D26="","", '1. Artikeldata Grund'!$D26&amp;" - "&amp;'1. Artikeldata Grund'!$E26)</f>
        <v/>
      </c>
      <c r="D26" s="64"/>
      <c r="E26" s="70"/>
      <c r="F26" s="41" t="s">
        <v>37</v>
      </c>
      <c r="G26" s="41" t="s">
        <v>37</v>
      </c>
      <c r="H26" s="66" t="s">
        <v>37</v>
      </c>
      <c r="I26" s="71"/>
      <c r="J26" s="66" t="s">
        <v>37</v>
      </c>
      <c r="K26" s="64" t="s">
        <v>37</v>
      </c>
      <c r="L26" s="66" t="s">
        <v>37</v>
      </c>
      <c r="M26" s="66" t="s">
        <v>37</v>
      </c>
      <c r="N26" s="66" t="s">
        <v>37</v>
      </c>
      <c r="P26" s="66"/>
      <c r="Q26" s="66"/>
      <c r="R26" s="40"/>
      <c r="S26" s="66"/>
      <c r="T26" s="66"/>
      <c r="U26" s="68" t="str">
        <f aca="false">IF(V26=TRUE(),"OBS! Ange färre tecken! / Note! Enter fewer characters","")</f>
        <v/>
      </c>
      <c r="V26" s="69" t="b">
        <f aca="false">OR(LEN(P26)&gt;30,LEN(Q26)&gt;33,LEN(R26)&gt;25,LEN(S26)&gt;125,LEN(T26)&gt;82)</f>
        <v>0</v>
      </c>
    </row>
    <row r="27" s="12" customFormat="true" ht="14.25" hidden="false" customHeight="false" outlineLevel="0" collapsed="false">
      <c r="A27" s="44" t="n">
        <v>23</v>
      </c>
      <c r="B27" s="45" t="n">
        <f aca="false">'APH KIC KIA PC'!D27</f>
        <v>0</v>
      </c>
      <c r="C27" s="63" t="str">
        <f aca="false">IF('1. Artikeldata Grund'!$D27="","", '1. Artikeldata Grund'!$D27&amp;" - "&amp;'1. Artikeldata Grund'!$E27)</f>
        <v/>
      </c>
      <c r="D27" s="64"/>
      <c r="E27" s="70"/>
      <c r="F27" s="41" t="s">
        <v>37</v>
      </c>
      <c r="G27" s="41" t="s">
        <v>37</v>
      </c>
      <c r="H27" s="66" t="s">
        <v>37</v>
      </c>
      <c r="I27" s="71"/>
      <c r="J27" s="66" t="s">
        <v>37</v>
      </c>
      <c r="K27" s="64" t="s">
        <v>37</v>
      </c>
      <c r="L27" s="66" t="s">
        <v>37</v>
      </c>
      <c r="M27" s="66" t="s">
        <v>37</v>
      </c>
      <c r="N27" s="66" t="s">
        <v>37</v>
      </c>
      <c r="P27" s="66"/>
      <c r="Q27" s="66"/>
      <c r="R27" s="40"/>
      <c r="S27" s="66"/>
      <c r="T27" s="66"/>
      <c r="U27" s="68" t="str">
        <f aca="false">IF(V27=TRUE(),"OBS! Ange färre tecken! / Note! Enter fewer characters","")</f>
        <v/>
      </c>
      <c r="V27" s="69" t="b">
        <f aca="false">OR(LEN(P27)&gt;30,LEN(Q27)&gt;33,LEN(R27)&gt;25,LEN(S27)&gt;125,LEN(T27)&gt;82)</f>
        <v>0</v>
      </c>
    </row>
    <row r="28" s="12" customFormat="true" ht="14.25" hidden="false" customHeight="false" outlineLevel="0" collapsed="false">
      <c r="A28" s="44" t="n">
        <v>24</v>
      </c>
      <c r="B28" s="45" t="n">
        <f aca="false">'APH KIC KIA PC'!D28</f>
        <v>0</v>
      </c>
      <c r="C28" s="63" t="str">
        <f aca="false">IF('1. Artikeldata Grund'!$D28="","", '1. Artikeldata Grund'!$D28&amp;" - "&amp;'1. Artikeldata Grund'!$E28)</f>
        <v/>
      </c>
      <c r="D28" s="64"/>
      <c r="E28" s="70"/>
      <c r="F28" s="41" t="s">
        <v>37</v>
      </c>
      <c r="G28" s="41" t="s">
        <v>37</v>
      </c>
      <c r="H28" s="66" t="s">
        <v>37</v>
      </c>
      <c r="I28" s="71"/>
      <c r="J28" s="66" t="s">
        <v>37</v>
      </c>
      <c r="K28" s="64" t="s">
        <v>37</v>
      </c>
      <c r="L28" s="66" t="s">
        <v>37</v>
      </c>
      <c r="M28" s="66" t="s">
        <v>37</v>
      </c>
      <c r="N28" s="66" t="s">
        <v>37</v>
      </c>
      <c r="P28" s="66"/>
      <c r="Q28" s="66"/>
      <c r="R28" s="40"/>
      <c r="S28" s="66"/>
      <c r="T28" s="66"/>
      <c r="U28" s="68" t="str">
        <f aca="false">IF(V28=TRUE(),"OBS! Ange färre tecken! / Note! Enter fewer characters","")</f>
        <v/>
      </c>
      <c r="V28" s="69" t="b">
        <f aca="false">OR(LEN(P28)&gt;30,LEN(Q28)&gt;33,LEN(R28)&gt;25,LEN(S28)&gt;125,LEN(T28)&gt;82)</f>
        <v>0</v>
      </c>
    </row>
    <row r="29" s="12" customFormat="true" ht="14.25" hidden="false" customHeight="false" outlineLevel="0" collapsed="false">
      <c r="A29" s="44" t="n">
        <v>25</v>
      </c>
      <c r="B29" s="45" t="n">
        <f aca="false">'APH KIC KIA PC'!D29</f>
        <v>0</v>
      </c>
      <c r="C29" s="63" t="str">
        <f aca="false">IF('1. Artikeldata Grund'!$D29="","", '1. Artikeldata Grund'!$D29&amp;" - "&amp;'1. Artikeldata Grund'!$E29)</f>
        <v/>
      </c>
      <c r="D29" s="64"/>
      <c r="E29" s="70"/>
      <c r="F29" s="41" t="s">
        <v>37</v>
      </c>
      <c r="G29" s="41" t="s">
        <v>37</v>
      </c>
      <c r="H29" s="66" t="s">
        <v>37</v>
      </c>
      <c r="I29" s="71"/>
      <c r="J29" s="66" t="s">
        <v>37</v>
      </c>
      <c r="K29" s="64" t="s">
        <v>37</v>
      </c>
      <c r="L29" s="66" t="s">
        <v>37</v>
      </c>
      <c r="M29" s="66" t="s">
        <v>37</v>
      </c>
      <c r="N29" s="66" t="s">
        <v>37</v>
      </c>
      <c r="P29" s="66"/>
      <c r="Q29" s="66"/>
      <c r="R29" s="40"/>
      <c r="S29" s="66"/>
      <c r="T29" s="66"/>
      <c r="U29" s="68" t="str">
        <f aca="false">IF(V29=TRUE(),"OBS! Ange färre tecken! / Note! Enter fewer characters","")</f>
        <v/>
      </c>
      <c r="V29" s="69" t="b">
        <f aca="false">OR(LEN(P29)&gt;30,LEN(Q29)&gt;33,LEN(R29)&gt;25,LEN(S29)&gt;125,LEN(T29)&gt;82)</f>
        <v>0</v>
      </c>
    </row>
    <row r="30" s="12" customFormat="true" ht="14.25" hidden="false" customHeight="false" outlineLevel="0" collapsed="false">
      <c r="A30" s="44" t="n">
        <v>26</v>
      </c>
      <c r="B30" s="45" t="n">
        <f aca="false">'APH KIC KIA PC'!D30</f>
        <v>0</v>
      </c>
      <c r="C30" s="63" t="str">
        <f aca="false">IF('1. Artikeldata Grund'!$D30="","", '1. Artikeldata Grund'!$D30&amp;" - "&amp;'1. Artikeldata Grund'!$E30)</f>
        <v/>
      </c>
      <c r="D30" s="64"/>
      <c r="E30" s="70"/>
      <c r="F30" s="41" t="s">
        <v>37</v>
      </c>
      <c r="G30" s="41" t="s">
        <v>37</v>
      </c>
      <c r="H30" s="66" t="s">
        <v>37</v>
      </c>
      <c r="I30" s="71"/>
      <c r="J30" s="66" t="s">
        <v>37</v>
      </c>
      <c r="K30" s="64" t="s">
        <v>37</v>
      </c>
      <c r="L30" s="66" t="s">
        <v>37</v>
      </c>
      <c r="M30" s="66" t="s">
        <v>37</v>
      </c>
      <c r="N30" s="66" t="s">
        <v>37</v>
      </c>
      <c r="P30" s="66"/>
      <c r="Q30" s="66"/>
      <c r="R30" s="40"/>
      <c r="S30" s="66"/>
      <c r="T30" s="66"/>
      <c r="U30" s="68" t="str">
        <f aca="false">IF(V30=TRUE(),"OBS! Ange färre tecken! / Note! Enter fewer characters","")</f>
        <v/>
      </c>
      <c r="V30" s="69" t="b">
        <f aca="false">OR(LEN(P30)&gt;30,LEN(Q30)&gt;33,LEN(R30)&gt;25,LEN(S30)&gt;125,LEN(T30)&gt;82)</f>
        <v>0</v>
      </c>
    </row>
    <row r="31" s="12" customFormat="true" ht="14.25" hidden="false" customHeight="false" outlineLevel="0" collapsed="false">
      <c r="A31" s="44" t="n">
        <v>27</v>
      </c>
      <c r="B31" s="45" t="n">
        <f aca="false">'APH KIC KIA PC'!D31</f>
        <v>0</v>
      </c>
      <c r="C31" s="63" t="str">
        <f aca="false">IF('1. Artikeldata Grund'!$D31="","", '1. Artikeldata Grund'!$D31&amp;" - "&amp;'1. Artikeldata Grund'!$E31)</f>
        <v/>
      </c>
      <c r="D31" s="64"/>
      <c r="E31" s="70"/>
      <c r="F31" s="41" t="s">
        <v>37</v>
      </c>
      <c r="G31" s="41" t="s">
        <v>37</v>
      </c>
      <c r="H31" s="66" t="s">
        <v>37</v>
      </c>
      <c r="I31" s="71"/>
      <c r="J31" s="66" t="s">
        <v>37</v>
      </c>
      <c r="K31" s="64" t="s">
        <v>37</v>
      </c>
      <c r="L31" s="66" t="s">
        <v>37</v>
      </c>
      <c r="M31" s="66" t="s">
        <v>37</v>
      </c>
      <c r="N31" s="66" t="s">
        <v>37</v>
      </c>
      <c r="P31" s="66"/>
      <c r="Q31" s="66"/>
      <c r="R31" s="40"/>
      <c r="S31" s="66"/>
      <c r="T31" s="66"/>
      <c r="U31" s="68" t="str">
        <f aca="false">IF(V31=TRUE(),"OBS! Ange färre tecken! / Note! Enter fewer characters","")</f>
        <v/>
      </c>
      <c r="V31" s="69" t="b">
        <f aca="false">OR(LEN(P31)&gt;30,LEN(Q31)&gt;33,LEN(R31)&gt;25,LEN(S31)&gt;125,LEN(T31)&gt;82)</f>
        <v>0</v>
      </c>
    </row>
    <row r="32" s="12" customFormat="true" ht="14.25" hidden="false" customHeight="false" outlineLevel="0" collapsed="false">
      <c r="A32" s="44" t="n">
        <v>28</v>
      </c>
      <c r="B32" s="45" t="n">
        <f aca="false">'APH KIC KIA PC'!D32</f>
        <v>0</v>
      </c>
      <c r="C32" s="63" t="str">
        <f aca="false">IF('1. Artikeldata Grund'!$D32="","", '1. Artikeldata Grund'!$D32&amp;" - "&amp;'1. Artikeldata Grund'!$E32)</f>
        <v/>
      </c>
      <c r="D32" s="64"/>
      <c r="E32" s="70"/>
      <c r="F32" s="41" t="s">
        <v>37</v>
      </c>
      <c r="G32" s="41" t="s">
        <v>37</v>
      </c>
      <c r="H32" s="66" t="s">
        <v>37</v>
      </c>
      <c r="I32" s="71"/>
      <c r="J32" s="66" t="s">
        <v>37</v>
      </c>
      <c r="K32" s="64" t="s">
        <v>37</v>
      </c>
      <c r="L32" s="66" t="s">
        <v>37</v>
      </c>
      <c r="M32" s="66" t="s">
        <v>37</v>
      </c>
      <c r="N32" s="66" t="s">
        <v>37</v>
      </c>
      <c r="P32" s="66"/>
      <c r="Q32" s="66"/>
      <c r="R32" s="40"/>
      <c r="S32" s="66"/>
      <c r="T32" s="66"/>
      <c r="U32" s="68" t="str">
        <f aca="false">IF(V32=TRUE(),"OBS! Ange färre tecken! / Note! Enter fewer characters","")</f>
        <v/>
      </c>
      <c r="V32" s="69" t="b">
        <f aca="false">OR(LEN(P32)&gt;30,LEN(Q32)&gt;33,LEN(R32)&gt;25,LEN(S32)&gt;125,LEN(T32)&gt;82)</f>
        <v>0</v>
      </c>
    </row>
    <row r="33" s="12" customFormat="true" ht="14.25" hidden="false" customHeight="false" outlineLevel="0" collapsed="false">
      <c r="A33" s="44" t="n">
        <v>29</v>
      </c>
      <c r="B33" s="45" t="n">
        <f aca="false">'APH KIC KIA PC'!D33</f>
        <v>0</v>
      </c>
      <c r="C33" s="63" t="str">
        <f aca="false">IF('1. Artikeldata Grund'!$D33="","", '1. Artikeldata Grund'!$D33&amp;" - "&amp;'1. Artikeldata Grund'!$E33)</f>
        <v/>
      </c>
      <c r="D33" s="64"/>
      <c r="E33" s="70"/>
      <c r="F33" s="41" t="s">
        <v>37</v>
      </c>
      <c r="G33" s="41" t="s">
        <v>37</v>
      </c>
      <c r="H33" s="66" t="s">
        <v>37</v>
      </c>
      <c r="I33" s="71"/>
      <c r="J33" s="66" t="s">
        <v>37</v>
      </c>
      <c r="K33" s="64" t="s">
        <v>37</v>
      </c>
      <c r="L33" s="66" t="s">
        <v>37</v>
      </c>
      <c r="M33" s="66" t="s">
        <v>37</v>
      </c>
      <c r="N33" s="66" t="s">
        <v>37</v>
      </c>
      <c r="P33" s="66"/>
      <c r="Q33" s="66"/>
      <c r="R33" s="40"/>
      <c r="S33" s="66"/>
      <c r="T33" s="66"/>
      <c r="U33" s="68" t="str">
        <f aca="false">IF(V33=TRUE(),"OBS! Ange färre tecken! / Note! Enter fewer characters","")</f>
        <v/>
      </c>
      <c r="V33" s="69" t="b">
        <f aca="false">OR(LEN(P33)&gt;30,LEN(Q33)&gt;33,LEN(R33)&gt;25,LEN(S33)&gt;125,LEN(T33)&gt;82)</f>
        <v>0</v>
      </c>
    </row>
    <row r="34" s="12" customFormat="true" ht="14.25" hidden="false" customHeight="false" outlineLevel="0" collapsed="false">
      <c r="A34" s="44" t="n">
        <v>30</v>
      </c>
      <c r="B34" s="45" t="n">
        <f aca="false">'APH KIC KIA PC'!D34</f>
        <v>0</v>
      </c>
      <c r="C34" s="63" t="str">
        <f aca="false">IF('1. Artikeldata Grund'!$D34="","", '1. Artikeldata Grund'!$D34&amp;" - "&amp;'1. Artikeldata Grund'!$E34)</f>
        <v/>
      </c>
      <c r="D34" s="64"/>
      <c r="E34" s="70"/>
      <c r="F34" s="41" t="s">
        <v>37</v>
      </c>
      <c r="G34" s="41" t="s">
        <v>37</v>
      </c>
      <c r="H34" s="66" t="s">
        <v>37</v>
      </c>
      <c r="I34" s="71"/>
      <c r="J34" s="66" t="s">
        <v>37</v>
      </c>
      <c r="K34" s="64" t="s">
        <v>37</v>
      </c>
      <c r="L34" s="66" t="s">
        <v>37</v>
      </c>
      <c r="M34" s="66" t="s">
        <v>37</v>
      </c>
      <c r="N34" s="66" t="s">
        <v>37</v>
      </c>
      <c r="P34" s="66"/>
      <c r="Q34" s="66"/>
      <c r="R34" s="40"/>
      <c r="S34" s="66"/>
      <c r="T34" s="66"/>
      <c r="U34" s="68" t="str">
        <f aca="false">IF(V34=TRUE(),"OBS! Ange färre tecken! / Note! Enter fewer characters","")</f>
        <v/>
      </c>
      <c r="V34" s="69" t="b">
        <f aca="false">OR(LEN(P34)&gt;30,LEN(Q34)&gt;33,LEN(R34)&gt;25,LEN(S34)&gt;125,LEN(T34)&gt;82)</f>
        <v>0</v>
      </c>
    </row>
    <row r="35" s="12" customFormat="true" ht="14.25" hidden="false" customHeight="false" outlineLevel="0" collapsed="false">
      <c r="A35" s="44" t="n">
        <v>31</v>
      </c>
      <c r="B35" s="45" t="n">
        <f aca="false">'APH KIC KIA PC'!D35</f>
        <v>0</v>
      </c>
      <c r="C35" s="63" t="str">
        <f aca="false">IF('1. Artikeldata Grund'!$D35="","", '1. Artikeldata Grund'!$D35&amp;" - "&amp;'1. Artikeldata Grund'!$E35)</f>
        <v/>
      </c>
      <c r="D35" s="64"/>
      <c r="E35" s="70"/>
      <c r="F35" s="41" t="s">
        <v>37</v>
      </c>
      <c r="G35" s="41" t="s">
        <v>37</v>
      </c>
      <c r="H35" s="66" t="s">
        <v>37</v>
      </c>
      <c r="I35" s="71"/>
      <c r="J35" s="66" t="s">
        <v>37</v>
      </c>
      <c r="K35" s="64" t="s">
        <v>37</v>
      </c>
      <c r="L35" s="66" t="s">
        <v>37</v>
      </c>
      <c r="M35" s="66" t="s">
        <v>37</v>
      </c>
      <c r="N35" s="66" t="s">
        <v>37</v>
      </c>
      <c r="P35" s="66"/>
      <c r="Q35" s="66"/>
      <c r="R35" s="40"/>
      <c r="S35" s="66"/>
      <c r="T35" s="66"/>
      <c r="U35" s="68" t="str">
        <f aca="false">IF(V35=TRUE(),"OBS! Ange färre tecken! / Note! Enter fewer characters","")</f>
        <v/>
      </c>
      <c r="V35" s="69" t="b">
        <f aca="false">OR(LEN(P35)&gt;30,LEN(Q35)&gt;33,LEN(R35)&gt;25,LEN(S35)&gt;125,LEN(T35)&gt;82)</f>
        <v>0</v>
      </c>
    </row>
    <row r="36" s="12" customFormat="true" ht="14.25" hidden="false" customHeight="false" outlineLevel="0" collapsed="false">
      <c r="A36" s="44" t="n">
        <v>32</v>
      </c>
      <c r="B36" s="45" t="n">
        <f aca="false">'APH KIC KIA PC'!D36</f>
        <v>0</v>
      </c>
      <c r="C36" s="63" t="str">
        <f aca="false">IF('1. Artikeldata Grund'!$D36="","", '1. Artikeldata Grund'!$D36&amp;" - "&amp;'1. Artikeldata Grund'!$E36)</f>
        <v/>
      </c>
      <c r="D36" s="64"/>
      <c r="E36" s="70"/>
      <c r="F36" s="41" t="s">
        <v>37</v>
      </c>
      <c r="G36" s="41" t="s">
        <v>37</v>
      </c>
      <c r="H36" s="66" t="s">
        <v>37</v>
      </c>
      <c r="I36" s="71"/>
      <c r="J36" s="66" t="s">
        <v>37</v>
      </c>
      <c r="K36" s="64" t="s">
        <v>37</v>
      </c>
      <c r="L36" s="66" t="s">
        <v>37</v>
      </c>
      <c r="M36" s="66" t="s">
        <v>37</v>
      </c>
      <c r="N36" s="66" t="s">
        <v>37</v>
      </c>
      <c r="P36" s="66"/>
      <c r="Q36" s="66"/>
      <c r="R36" s="40"/>
      <c r="S36" s="66"/>
      <c r="T36" s="66"/>
      <c r="U36" s="68" t="str">
        <f aca="false">IF(V36=TRUE(),"OBS! Ange färre tecken! / Note! Enter fewer characters","")</f>
        <v/>
      </c>
      <c r="V36" s="69" t="b">
        <f aca="false">OR(LEN(P36)&gt;30,LEN(Q36)&gt;33,LEN(R36)&gt;25,LEN(S36)&gt;125,LEN(T36)&gt;82)</f>
        <v>0</v>
      </c>
    </row>
    <row r="37" s="12" customFormat="true" ht="14.25" hidden="false" customHeight="false" outlineLevel="0" collapsed="false">
      <c r="A37" s="44" t="n">
        <v>33</v>
      </c>
      <c r="B37" s="45" t="n">
        <f aca="false">'APH KIC KIA PC'!D37</f>
        <v>0</v>
      </c>
      <c r="C37" s="63" t="str">
        <f aca="false">IF('1. Artikeldata Grund'!$D37="","", '1. Artikeldata Grund'!$D37&amp;" - "&amp;'1. Artikeldata Grund'!$E37)</f>
        <v/>
      </c>
      <c r="D37" s="64"/>
      <c r="E37" s="70"/>
      <c r="F37" s="41" t="s">
        <v>37</v>
      </c>
      <c r="G37" s="41" t="s">
        <v>37</v>
      </c>
      <c r="H37" s="66" t="s">
        <v>37</v>
      </c>
      <c r="I37" s="71"/>
      <c r="J37" s="66" t="s">
        <v>37</v>
      </c>
      <c r="K37" s="64" t="s">
        <v>37</v>
      </c>
      <c r="L37" s="66" t="s">
        <v>37</v>
      </c>
      <c r="M37" s="66" t="s">
        <v>37</v>
      </c>
      <c r="N37" s="66" t="s">
        <v>37</v>
      </c>
      <c r="P37" s="66"/>
      <c r="Q37" s="66"/>
      <c r="R37" s="40"/>
      <c r="S37" s="66"/>
      <c r="T37" s="66"/>
      <c r="U37" s="68" t="str">
        <f aca="false">IF(V37=TRUE(),"OBS! Ange färre tecken! / Note! Enter fewer characters","")</f>
        <v/>
      </c>
      <c r="V37" s="69" t="b">
        <f aca="false">OR(LEN(P37)&gt;30,LEN(Q37)&gt;33,LEN(R37)&gt;25,LEN(S37)&gt;125,LEN(T37)&gt;82)</f>
        <v>0</v>
      </c>
    </row>
    <row r="38" s="12" customFormat="true" ht="14.25" hidden="false" customHeight="false" outlineLevel="0" collapsed="false">
      <c r="A38" s="44" t="n">
        <v>34</v>
      </c>
      <c r="B38" s="45" t="n">
        <f aca="false">'APH KIC KIA PC'!D38</f>
        <v>0</v>
      </c>
      <c r="C38" s="63" t="str">
        <f aca="false">IF('1. Artikeldata Grund'!$D38="","", '1. Artikeldata Grund'!$D38&amp;" - "&amp;'1. Artikeldata Grund'!$E38)</f>
        <v/>
      </c>
      <c r="D38" s="64"/>
      <c r="E38" s="70"/>
      <c r="F38" s="41" t="s">
        <v>37</v>
      </c>
      <c r="G38" s="41" t="s">
        <v>37</v>
      </c>
      <c r="H38" s="66" t="s">
        <v>37</v>
      </c>
      <c r="I38" s="71"/>
      <c r="J38" s="66" t="s">
        <v>37</v>
      </c>
      <c r="K38" s="64" t="s">
        <v>37</v>
      </c>
      <c r="L38" s="66" t="s">
        <v>37</v>
      </c>
      <c r="M38" s="66" t="s">
        <v>37</v>
      </c>
      <c r="N38" s="66" t="s">
        <v>37</v>
      </c>
      <c r="P38" s="66"/>
      <c r="Q38" s="66"/>
      <c r="R38" s="40"/>
      <c r="S38" s="66"/>
      <c r="T38" s="66"/>
      <c r="U38" s="68" t="str">
        <f aca="false">IF(V38=TRUE(),"OBS! Ange färre tecken! / Note! Enter fewer characters","")</f>
        <v/>
      </c>
      <c r="V38" s="69" t="b">
        <f aca="false">OR(LEN(P38)&gt;30,LEN(Q38)&gt;33,LEN(R38)&gt;25,LEN(S38)&gt;125,LEN(T38)&gt;82)</f>
        <v>0</v>
      </c>
    </row>
    <row r="39" s="12" customFormat="true" ht="14.25" hidden="false" customHeight="false" outlineLevel="0" collapsed="false">
      <c r="A39" s="44" t="n">
        <v>35</v>
      </c>
      <c r="B39" s="45" t="n">
        <f aca="false">'APH KIC KIA PC'!D39</f>
        <v>0</v>
      </c>
      <c r="C39" s="63" t="str">
        <f aca="false">IF('1. Artikeldata Grund'!$D39="","", '1. Artikeldata Grund'!$D39&amp;" - "&amp;'1. Artikeldata Grund'!$E39)</f>
        <v/>
      </c>
      <c r="D39" s="64"/>
      <c r="E39" s="70"/>
      <c r="F39" s="41" t="s">
        <v>37</v>
      </c>
      <c r="G39" s="41" t="s">
        <v>37</v>
      </c>
      <c r="H39" s="66" t="s">
        <v>37</v>
      </c>
      <c r="I39" s="71"/>
      <c r="J39" s="66" t="s">
        <v>37</v>
      </c>
      <c r="K39" s="64" t="s">
        <v>37</v>
      </c>
      <c r="L39" s="66" t="s">
        <v>37</v>
      </c>
      <c r="M39" s="66" t="s">
        <v>37</v>
      </c>
      <c r="N39" s="66" t="s">
        <v>37</v>
      </c>
      <c r="P39" s="66"/>
      <c r="Q39" s="66"/>
      <c r="R39" s="40"/>
      <c r="S39" s="66"/>
      <c r="T39" s="66"/>
      <c r="U39" s="68" t="str">
        <f aca="false">IF(V39=TRUE(),"OBS! Ange färre tecken! / Note! Enter fewer characters","")</f>
        <v/>
      </c>
      <c r="V39" s="69" t="b">
        <f aca="false">OR(LEN(P39)&gt;30,LEN(Q39)&gt;33,LEN(R39)&gt;25,LEN(S39)&gt;125,LEN(T39)&gt;82)</f>
        <v>0</v>
      </c>
    </row>
    <row r="40" s="12" customFormat="true" ht="14.25" hidden="false" customHeight="false" outlineLevel="0" collapsed="false">
      <c r="A40" s="44" t="n">
        <v>36</v>
      </c>
      <c r="B40" s="45" t="n">
        <f aca="false">'APH KIC KIA PC'!D40</f>
        <v>0</v>
      </c>
      <c r="C40" s="63" t="str">
        <f aca="false">IF('1. Artikeldata Grund'!$D40="","", '1. Artikeldata Grund'!$D40&amp;" - "&amp;'1. Artikeldata Grund'!$E40)</f>
        <v/>
      </c>
      <c r="D40" s="64"/>
      <c r="E40" s="70"/>
      <c r="F40" s="41" t="s">
        <v>37</v>
      </c>
      <c r="G40" s="41" t="s">
        <v>37</v>
      </c>
      <c r="H40" s="66" t="s">
        <v>37</v>
      </c>
      <c r="I40" s="71"/>
      <c r="J40" s="66" t="s">
        <v>37</v>
      </c>
      <c r="K40" s="64" t="s">
        <v>37</v>
      </c>
      <c r="L40" s="66" t="s">
        <v>37</v>
      </c>
      <c r="M40" s="66" t="s">
        <v>37</v>
      </c>
      <c r="N40" s="66" t="s">
        <v>37</v>
      </c>
      <c r="P40" s="66"/>
      <c r="Q40" s="66"/>
      <c r="R40" s="40"/>
      <c r="S40" s="66"/>
      <c r="T40" s="66"/>
      <c r="U40" s="68" t="str">
        <f aca="false">IF(V40=TRUE(),"OBS! Ange färre tecken! / Note! Enter fewer characters","")</f>
        <v/>
      </c>
      <c r="V40" s="69" t="b">
        <f aca="false">OR(LEN(P40)&gt;30,LEN(Q40)&gt;33,LEN(R40)&gt;25,LEN(S40)&gt;125,LEN(T40)&gt;82)</f>
        <v>0</v>
      </c>
    </row>
    <row r="41" s="12" customFormat="true" ht="14.25" hidden="false" customHeight="false" outlineLevel="0" collapsed="false">
      <c r="A41" s="44" t="n">
        <v>37</v>
      </c>
      <c r="B41" s="45" t="n">
        <f aca="false">'APH KIC KIA PC'!D41</f>
        <v>0</v>
      </c>
      <c r="C41" s="63" t="str">
        <f aca="false">IF('1. Artikeldata Grund'!$D41="","", '1. Artikeldata Grund'!$D41&amp;" - "&amp;'1. Artikeldata Grund'!$E41)</f>
        <v/>
      </c>
      <c r="D41" s="64"/>
      <c r="E41" s="70"/>
      <c r="F41" s="41" t="s">
        <v>37</v>
      </c>
      <c r="G41" s="41" t="s">
        <v>37</v>
      </c>
      <c r="H41" s="66" t="s">
        <v>37</v>
      </c>
      <c r="I41" s="71"/>
      <c r="J41" s="66" t="s">
        <v>37</v>
      </c>
      <c r="K41" s="64" t="s">
        <v>37</v>
      </c>
      <c r="L41" s="66" t="s">
        <v>37</v>
      </c>
      <c r="M41" s="66" t="s">
        <v>37</v>
      </c>
      <c r="N41" s="66" t="s">
        <v>37</v>
      </c>
      <c r="P41" s="66"/>
      <c r="Q41" s="66"/>
      <c r="R41" s="40"/>
      <c r="S41" s="66"/>
      <c r="T41" s="66"/>
      <c r="U41" s="68" t="str">
        <f aca="false">IF(V41=TRUE(),"OBS! Ange färre tecken! / Note! Enter fewer characters","")</f>
        <v/>
      </c>
      <c r="V41" s="69" t="b">
        <f aca="false">OR(LEN(P41)&gt;30,LEN(Q41)&gt;33,LEN(R41)&gt;25,LEN(S41)&gt;125,LEN(T41)&gt;82)</f>
        <v>0</v>
      </c>
    </row>
    <row r="42" s="12" customFormat="true" ht="14.25" hidden="false" customHeight="false" outlineLevel="0" collapsed="false">
      <c r="A42" s="44" t="n">
        <v>38</v>
      </c>
      <c r="B42" s="45" t="n">
        <f aca="false">'APH KIC KIA PC'!D42</f>
        <v>0</v>
      </c>
      <c r="C42" s="63" t="str">
        <f aca="false">IF('1. Artikeldata Grund'!$D42="","", '1. Artikeldata Grund'!$D42&amp;" - "&amp;'1. Artikeldata Grund'!$E42)</f>
        <v/>
      </c>
      <c r="D42" s="64"/>
      <c r="E42" s="70"/>
      <c r="F42" s="41" t="s">
        <v>37</v>
      </c>
      <c r="G42" s="41" t="s">
        <v>37</v>
      </c>
      <c r="H42" s="66" t="s">
        <v>37</v>
      </c>
      <c r="I42" s="71"/>
      <c r="J42" s="66" t="s">
        <v>37</v>
      </c>
      <c r="K42" s="64" t="s">
        <v>37</v>
      </c>
      <c r="L42" s="66" t="s">
        <v>37</v>
      </c>
      <c r="M42" s="66" t="s">
        <v>37</v>
      </c>
      <c r="N42" s="66" t="s">
        <v>37</v>
      </c>
      <c r="P42" s="66"/>
      <c r="Q42" s="66"/>
      <c r="R42" s="40"/>
      <c r="S42" s="66"/>
      <c r="T42" s="66"/>
      <c r="U42" s="68" t="str">
        <f aca="false">IF(V42=TRUE(),"OBS! Ange färre tecken! / Note! Enter fewer characters","")</f>
        <v/>
      </c>
      <c r="V42" s="69" t="b">
        <f aca="false">OR(LEN(P42)&gt;30,LEN(Q42)&gt;33,LEN(R42)&gt;25,LEN(S42)&gt;125,LEN(T42)&gt;82)</f>
        <v>0</v>
      </c>
    </row>
    <row r="43" s="12" customFormat="true" ht="14.25" hidden="false" customHeight="false" outlineLevel="0" collapsed="false">
      <c r="A43" s="44" t="n">
        <v>39</v>
      </c>
      <c r="B43" s="45" t="n">
        <f aca="false">'APH KIC KIA PC'!D43</f>
        <v>0</v>
      </c>
      <c r="C43" s="63" t="str">
        <f aca="false">IF('1. Artikeldata Grund'!$D43="","", '1. Artikeldata Grund'!$D43&amp;" - "&amp;'1. Artikeldata Grund'!$E43)</f>
        <v/>
      </c>
      <c r="D43" s="64"/>
      <c r="E43" s="70"/>
      <c r="F43" s="41" t="s">
        <v>37</v>
      </c>
      <c r="G43" s="41" t="s">
        <v>37</v>
      </c>
      <c r="H43" s="66" t="s">
        <v>37</v>
      </c>
      <c r="I43" s="71"/>
      <c r="J43" s="66" t="s">
        <v>37</v>
      </c>
      <c r="K43" s="64" t="s">
        <v>37</v>
      </c>
      <c r="L43" s="66" t="s">
        <v>37</v>
      </c>
      <c r="M43" s="66" t="s">
        <v>37</v>
      </c>
      <c r="N43" s="66" t="s">
        <v>37</v>
      </c>
      <c r="P43" s="66"/>
      <c r="Q43" s="66"/>
      <c r="R43" s="40"/>
      <c r="S43" s="66"/>
      <c r="T43" s="66"/>
      <c r="U43" s="68" t="str">
        <f aca="false">IF(V43=TRUE(),"OBS! Ange färre tecken! / Note! Enter fewer characters","")</f>
        <v/>
      </c>
      <c r="V43" s="69" t="b">
        <f aca="false">OR(LEN(P43)&gt;30,LEN(Q43)&gt;33,LEN(R43)&gt;25,LEN(S43)&gt;125,LEN(T43)&gt;82)</f>
        <v>0</v>
      </c>
    </row>
    <row r="44" customFormat="false" ht="14.25" hidden="false" customHeight="false" outlineLevel="0" collapsed="false">
      <c r="A44" s="72" t="n">
        <v>40</v>
      </c>
      <c r="B44" s="45" t="n">
        <f aca="false">'APH KIC KIA PC'!D44</f>
        <v>0</v>
      </c>
      <c r="C44" s="63" t="str">
        <f aca="false">IF('1. Artikeldata Grund'!$D44="","", '1. Artikeldata Grund'!$D44&amp;" - "&amp;'1. Artikeldata Grund'!$E44)</f>
        <v/>
      </c>
      <c r="D44" s="64"/>
      <c r="E44" s="73"/>
      <c r="F44" s="41" t="s">
        <v>37</v>
      </c>
      <c r="G44" s="41" t="s">
        <v>37</v>
      </c>
      <c r="H44" s="66" t="s">
        <v>37</v>
      </c>
      <c r="I44" s="74"/>
      <c r="J44" s="66" t="s">
        <v>37</v>
      </c>
      <c r="K44" s="64" t="s">
        <v>37</v>
      </c>
      <c r="L44" s="66" t="s">
        <v>37</v>
      </c>
      <c r="M44" s="66" t="s">
        <v>37</v>
      </c>
      <c r="N44" s="66" t="s">
        <v>37</v>
      </c>
      <c r="O44" s="12"/>
      <c r="P44" s="66"/>
      <c r="Q44" s="66"/>
      <c r="R44" s="40"/>
      <c r="S44" s="67"/>
      <c r="T44" s="67"/>
      <c r="U44" s="68" t="str">
        <f aca="false">IF(V44=TRUE(),"OBS! Ange färre tecken! / Note! Enter fewer characters","")</f>
        <v/>
      </c>
      <c r="V44" s="69" t="b">
        <f aca="false">OR(LEN(P44)&gt;30,LEN(Q44)&gt;33,LEN(R44)&gt;25,LEN(S44)&gt;125,LEN(T44)&gt;82)</f>
        <v>0</v>
      </c>
    </row>
    <row r="45" customFormat="false" ht="14.25" hidden="false" customHeight="false" outlineLevel="0" collapsed="false">
      <c r="A45" s="72" t="n">
        <v>41</v>
      </c>
      <c r="B45" s="45" t="n">
        <f aca="false">'APH KIC KIA PC'!D45</f>
        <v>0</v>
      </c>
      <c r="C45" s="63" t="str">
        <f aca="false">IF('1. Artikeldata Grund'!$D45="","", '1. Artikeldata Grund'!$D45&amp;" - "&amp;'1. Artikeldata Grund'!$E45)</f>
        <v/>
      </c>
      <c r="D45" s="64"/>
      <c r="E45" s="73"/>
      <c r="F45" s="41" t="s">
        <v>37</v>
      </c>
      <c r="G45" s="41" t="s">
        <v>37</v>
      </c>
      <c r="H45" s="66" t="s">
        <v>37</v>
      </c>
      <c r="I45" s="74"/>
      <c r="J45" s="66" t="s">
        <v>37</v>
      </c>
      <c r="K45" s="64" t="s">
        <v>37</v>
      </c>
      <c r="L45" s="66" t="s">
        <v>37</v>
      </c>
      <c r="M45" s="66" t="s">
        <v>37</v>
      </c>
      <c r="N45" s="66" t="s">
        <v>37</v>
      </c>
      <c r="O45" s="12"/>
      <c r="P45" s="66"/>
      <c r="Q45" s="66"/>
      <c r="R45" s="40"/>
      <c r="S45" s="67"/>
      <c r="T45" s="67"/>
      <c r="U45" s="68" t="str">
        <f aca="false">IF(V45=TRUE(),"OBS! Ange färre tecken! / Note! Enter fewer characters","")</f>
        <v/>
      </c>
      <c r="V45" s="69" t="b">
        <f aca="false">OR(LEN(P45)&gt;30,LEN(Q45)&gt;33,LEN(R45)&gt;25,LEN(S45)&gt;125,LEN(T45)&gt;82)</f>
        <v>0</v>
      </c>
    </row>
    <row r="46" customFormat="false" ht="14.25" hidden="false" customHeight="false" outlineLevel="0" collapsed="false">
      <c r="A46" s="72" t="n">
        <v>42</v>
      </c>
      <c r="B46" s="45" t="n">
        <f aca="false">'APH KIC KIA PC'!D46</f>
        <v>0</v>
      </c>
      <c r="C46" s="63" t="str">
        <f aca="false">IF('1. Artikeldata Grund'!$D46="","", '1. Artikeldata Grund'!$D46&amp;" - "&amp;'1. Artikeldata Grund'!$E46)</f>
        <v/>
      </c>
      <c r="D46" s="64"/>
      <c r="E46" s="73"/>
      <c r="F46" s="41" t="s">
        <v>37</v>
      </c>
      <c r="G46" s="41" t="s">
        <v>37</v>
      </c>
      <c r="H46" s="66" t="s">
        <v>37</v>
      </c>
      <c r="I46" s="74"/>
      <c r="J46" s="66" t="s">
        <v>37</v>
      </c>
      <c r="K46" s="64" t="s">
        <v>37</v>
      </c>
      <c r="L46" s="66" t="s">
        <v>37</v>
      </c>
      <c r="M46" s="66" t="s">
        <v>37</v>
      </c>
      <c r="N46" s="66" t="s">
        <v>37</v>
      </c>
      <c r="O46" s="12"/>
      <c r="P46" s="66"/>
      <c r="Q46" s="66"/>
      <c r="R46" s="40"/>
      <c r="S46" s="67"/>
      <c r="T46" s="67"/>
      <c r="U46" s="68" t="str">
        <f aca="false">IF(V46=TRUE(),"OBS! Ange färre tecken! / Note! Enter fewer characters","")</f>
        <v/>
      </c>
      <c r="V46" s="69" t="b">
        <f aca="false">OR(LEN(P46)&gt;30,LEN(Q46)&gt;33,LEN(R46)&gt;25,LEN(S46)&gt;125,LEN(T46)&gt;82)</f>
        <v>0</v>
      </c>
    </row>
    <row r="47" customFormat="false" ht="14.25" hidden="false" customHeight="false" outlineLevel="0" collapsed="false">
      <c r="A47" s="72" t="n">
        <v>43</v>
      </c>
      <c r="B47" s="45" t="n">
        <f aca="false">'APH KIC KIA PC'!D47</f>
        <v>0</v>
      </c>
      <c r="C47" s="63" t="str">
        <f aca="false">IF('1. Artikeldata Grund'!$D47="","", '1. Artikeldata Grund'!$D47&amp;" - "&amp;'1. Artikeldata Grund'!$E47)</f>
        <v/>
      </c>
      <c r="D47" s="64"/>
      <c r="E47" s="73"/>
      <c r="F47" s="41" t="s">
        <v>37</v>
      </c>
      <c r="G47" s="41" t="s">
        <v>37</v>
      </c>
      <c r="H47" s="66" t="s">
        <v>37</v>
      </c>
      <c r="I47" s="74"/>
      <c r="J47" s="66" t="s">
        <v>37</v>
      </c>
      <c r="K47" s="64" t="s">
        <v>37</v>
      </c>
      <c r="L47" s="66" t="s">
        <v>37</v>
      </c>
      <c r="M47" s="66" t="s">
        <v>37</v>
      </c>
      <c r="N47" s="66" t="s">
        <v>37</v>
      </c>
      <c r="O47" s="12"/>
      <c r="P47" s="66"/>
      <c r="Q47" s="66"/>
      <c r="R47" s="40"/>
      <c r="S47" s="67"/>
      <c r="T47" s="67"/>
      <c r="U47" s="68" t="str">
        <f aca="false">IF(V47=TRUE(),"OBS! Ange färre tecken! / Note! Enter fewer characters","")</f>
        <v/>
      </c>
      <c r="V47" s="69" t="b">
        <f aca="false">OR(LEN(P47)&gt;30,LEN(Q47)&gt;33,LEN(R47)&gt;25,LEN(S47)&gt;125,LEN(T47)&gt;82)</f>
        <v>0</v>
      </c>
    </row>
    <row r="48" customFormat="false" ht="14.25" hidden="false" customHeight="false" outlineLevel="0" collapsed="false">
      <c r="A48" s="72" t="n">
        <v>44</v>
      </c>
      <c r="B48" s="45" t="n">
        <f aca="false">'APH KIC KIA PC'!D48</f>
        <v>0</v>
      </c>
      <c r="C48" s="63" t="str">
        <f aca="false">IF('1. Artikeldata Grund'!$D48="","", '1. Artikeldata Grund'!$D48&amp;" - "&amp;'1. Artikeldata Grund'!$E48)</f>
        <v/>
      </c>
      <c r="D48" s="64"/>
      <c r="E48" s="73"/>
      <c r="F48" s="41" t="s">
        <v>37</v>
      </c>
      <c r="G48" s="41" t="s">
        <v>37</v>
      </c>
      <c r="H48" s="66" t="s">
        <v>37</v>
      </c>
      <c r="I48" s="74"/>
      <c r="J48" s="66" t="s">
        <v>37</v>
      </c>
      <c r="K48" s="64" t="s">
        <v>37</v>
      </c>
      <c r="L48" s="66" t="s">
        <v>37</v>
      </c>
      <c r="M48" s="66" t="s">
        <v>37</v>
      </c>
      <c r="N48" s="66" t="s">
        <v>37</v>
      </c>
      <c r="O48" s="12"/>
      <c r="P48" s="66"/>
      <c r="Q48" s="66"/>
      <c r="R48" s="40"/>
      <c r="S48" s="67"/>
      <c r="T48" s="67"/>
      <c r="U48" s="68" t="str">
        <f aca="false">IF(V48=TRUE(),"OBS! Ange färre tecken! / Note! Enter fewer characters","")</f>
        <v/>
      </c>
      <c r="V48" s="69" t="b">
        <f aca="false">OR(LEN(P48)&gt;30,LEN(Q48)&gt;33,LEN(R48)&gt;25,LEN(S48)&gt;125,LEN(T48)&gt;82)</f>
        <v>0</v>
      </c>
    </row>
    <row r="49" customFormat="false" ht="14.25" hidden="false" customHeight="false" outlineLevel="0" collapsed="false">
      <c r="A49" s="72" t="n">
        <v>45</v>
      </c>
      <c r="B49" s="45" t="n">
        <f aca="false">'APH KIC KIA PC'!D49</f>
        <v>0</v>
      </c>
      <c r="C49" s="63" t="str">
        <f aca="false">IF('1. Artikeldata Grund'!$D49="","", '1. Artikeldata Grund'!$D49&amp;" - "&amp;'1. Artikeldata Grund'!$E49)</f>
        <v/>
      </c>
      <c r="D49" s="64"/>
      <c r="E49" s="73"/>
      <c r="F49" s="41" t="s">
        <v>37</v>
      </c>
      <c r="G49" s="41" t="s">
        <v>37</v>
      </c>
      <c r="H49" s="66" t="s">
        <v>37</v>
      </c>
      <c r="I49" s="74"/>
      <c r="J49" s="66" t="s">
        <v>37</v>
      </c>
      <c r="K49" s="64" t="s">
        <v>37</v>
      </c>
      <c r="L49" s="66" t="s">
        <v>37</v>
      </c>
      <c r="M49" s="66" t="s">
        <v>37</v>
      </c>
      <c r="N49" s="66" t="s">
        <v>37</v>
      </c>
      <c r="O49" s="12"/>
      <c r="P49" s="66"/>
      <c r="Q49" s="66"/>
      <c r="R49" s="40"/>
      <c r="S49" s="67"/>
      <c r="T49" s="67"/>
      <c r="U49" s="68" t="str">
        <f aca="false">IF(V49=TRUE(),"OBS! Ange färre tecken! / Note! Enter fewer characters","")</f>
        <v/>
      </c>
      <c r="V49" s="69" t="b">
        <f aca="false">OR(LEN(P49)&gt;30,LEN(Q49)&gt;33,LEN(R49)&gt;25,LEN(S49)&gt;125,LEN(T49)&gt;82)</f>
        <v>0</v>
      </c>
    </row>
    <row r="50" customFormat="false" ht="14.25" hidden="false" customHeight="false" outlineLevel="0" collapsed="false">
      <c r="A50" s="72" t="n">
        <v>46</v>
      </c>
      <c r="B50" s="45" t="n">
        <f aca="false">'APH KIC KIA PC'!D50</f>
        <v>0</v>
      </c>
      <c r="C50" s="63" t="str">
        <f aca="false">IF('1. Artikeldata Grund'!$D50="","", '1. Artikeldata Grund'!$D50&amp;" - "&amp;'1. Artikeldata Grund'!$E50)</f>
        <v/>
      </c>
      <c r="D50" s="64"/>
      <c r="E50" s="73"/>
      <c r="F50" s="41" t="s">
        <v>37</v>
      </c>
      <c r="G50" s="41" t="s">
        <v>37</v>
      </c>
      <c r="H50" s="66" t="s">
        <v>37</v>
      </c>
      <c r="I50" s="74"/>
      <c r="J50" s="66" t="s">
        <v>37</v>
      </c>
      <c r="K50" s="64" t="s">
        <v>37</v>
      </c>
      <c r="L50" s="66" t="s">
        <v>37</v>
      </c>
      <c r="M50" s="66" t="s">
        <v>37</v>
      </c>
      <c r="N50" s="66" t="s">
        <v>37</v>
      </c>
      <c r="O50" s="12"/>
      <c r="P50" s="66"/>
      <c r="Q50" s="66"/>
      <c r="R50" s="40"/>
      <c r="S50" s="67"/>
      <c r="T50" s="67"/>
      <c r="U50" s="68" t="str">
        <f aca="false">IF(V50=TRUE(),"OBS! Ange färre tecken! / Note! Enter fewer characters","")</f>
        <v/>
      </c>
      <c r="V50" s="69" t="b">
        <f aca="false">OR(LEN(P50)&gt;30,LEN(Q50)&gt;33,LEN(R50)&gt;25,LEN(S50)&gt;125,LEN(T50)&gt;82)</f>
        <v>0</v>
      </c>
    </row>
    <row r="51" customFormat="false" ht="14.25" hidden="false" customHeight="false" outlineLevel="0" collapsed="false">
      <c r="A51" s="72" t="n">
        <v>47</v>
      </c>
      <c r="B51" s="45" t="n">
        <f aca="false">'APH KIC KIA PC'!D51</f>
        <v>0</v>
      </c>
      <c r="C51" s="63" t="str">
        <f aca="false">IF('1. Artikeldata Grund'!$D51="","", '1. Artikeldata Grund'!$D51&amp;" - "&amp;'1. Artikeldata Grund'!$E51)</f>
        <v/>
      </c>
      <c r="D51" s="64"/>
      <c r="E51" s="73"/>
      <c r="F51" s="41" t="s">
        <v>37</v>
      </c>
      <c r="G51" s="41" t="s">
        <v>37</v>
      </c>
      <c r="H51" s="66" t="s">
        <v>37</v>
      </c>
      <c r="I51" s="74"/>
      <c r="J51" s="66" t="s">
        <v>37</v>
      </c>
      <c r="K51" s="64" t="s">
        <v>37</v>
      </c>
      <c r="L51" s="66" t="s">
        <v>37</v>
      </c>
      <c r="M51" s="66" t="s">
        <v>37</v>
      </c>
      <c r="N51" s="66" t="s">
        <v>37</v>
      </c>
      <c r="O51" s="12"/>
      <c r="P51" s="66"/>
      <c r="Q51" s="66"/>
      <c r="R51" s="40"/>
      <c r="S51" s="67"/>
      <c r="T51" s="67"/>
      <c r="U51" s="68" t="str">
        <f aca="false">IF(V51=TRUE(),"OBS! Ange färre tecken! / Note! Enter fewer characters","")</f>
        <v/>
      </c>
      <c r="V51" s="69" t="b">
        <f aca="false">OR(LEN(P51)&gt;30,LEN(Q51)&gt;33,LEN(R51)&gt;25,LEN(S51)&gt;125,LEN(T51)&gt;82)</f>
        <v>0</v>
      </c>
    </row>
    <row r="52" customFormat="false" ht="14.25" hidden="false" customHeight="false" outlineLevel="0" collapsed="false">
      <c r="A52" s="72" t="n">
        <v>48</v>
      </c>
      <c r="B52" s="45" t="n">
        <f aca="false">'APH KIC KIA PC'!D52</f>
        <v>0</v>
      </c>
      <c r="C52" s="63" t="str">
        <f aca="false">IF('1. Artikeldata Grund'!$D52="","", '1. Artikeldata Grund'!$D52&amp;" - "&amp;'1. Artikeldata Grund'!$E52)</f>
        <v/>
      </c>
      <c r="D52" s="64"/>
      <c r="E52" s="73"/>
      <c r="F52" s="41" t="s">
        <v>37</v>
      </c>
      <c r="G52" s="41" t="s">
        <v>37</v>
      </c>
      <c r="H52" s="66" t="s">
        <v>37</v>
      </c>
      <c r="I52" s="74"/>
      <c r="J52" s="66" t="s">
        <v>37</v>
      </c>
      <c r="K52" s="64" t="s">
        <v>37</v>
      </c>
      <c r="L52" s="66" t="s">
        <v>37</v>
      </c>
      <c r="M52" s="66" t="s">
        <v>37</v>
      </c>
      <c r="N52" s="66" t="s">
        <v>37</v>
      </c>
      <c r="O52" s="12"/>
      <c r="P52" s="66"/>
      <c r="Q52" s="66"/>
      <c r="R52" s="40"/>
      <c r="S52" s="67"/>
      <c r="T52" s="67"/>
      <c r="U52" s="68" t="str">
        <f aca="false">IF(V52=TRUE(),"OBS! Ange färre tecken! / Note! Enter fewer characters","")</f>
        <v/>
      </c>
      <c r="V52" s="69" t="b">
        <f aca="false">OR(LEN(P52)&gt;30,LEN(Q52)&gt;33,LEN(R52)&gt;25,LEN(S52)&gt;125,LEN(T52)&gt;82)</f>
        <v>0</v>
      </c>
    </row>
    <row r="53" customFormat="false" ht="14.25" hidden="false" customHeight="false" outlineLevel="0" collapsed="false">
      <c r="A53" s="72" t="n">
        <v>49</v>
      </c>
      <c r="B53" s="45" t="n">
        <f aca="false">'APH KIC KIA PC'!D53</f>
        <v>0</v>
      </c>
      <c r="C53" s="63" t="str">
        <f aca="false">IF('1. Artikeldata Grund'!$D53="","", '1. Artikeldata Grund'!$D53&amp;" - "&amp;'1. Artikeldata Grund'!$E53)</f>
        <v/>
      </c>
      <c r="D53" s="64"/>
      <c r="E53" s="73"/>
      <c r="F53" s="41" t="s">
        <v>37</v>
      </c>
      <c r="G53" s="41" t="s">
        <v>37</v>
      </c>
      <c r="H53" s="66" t="s">
        <v>37</v>
      </c>
      <c r="I53" s="74"/>
      <c r="J53" s="66" t="s">
        <v>37</v>
      </c>
      <c r="K53" s="64" t="s">
        <v>37</v>
      </c>
      <c r="L53" s="66" t="s">
        <v>37</v>
      </c>
      <c r="M53" s="66" t="s">
        <v>37</v>
      </c>
      <c r="N53" s="66" t="s">
        <v>37</v>
      </c>
      <c r="O53" s="12"/>
      <c r="P53" s="66"/>
      <c r="Q53" s="66"/>
      <c r="R53" s="40"/>
      <c r="S53" s="67"/>
      <c r="T53" s="67"/>
      <c r="U53" s="68" t="str">
        <f aca="false">IF(V53=TRUE(),"OBS! Ange färre tecken! / Note! Enter fewer characters","")</f>
        <v/>
      </c>
      <c r="V53" s="69" t="b">
        <f aca="false">OR(LEN(P53)&gt;30,LEN(Q53)&gt;33,LEN(R53)&gt;25,LEN(S53)&gt;125,LEN(T53)&gt;82)</f>
        <v>0</v>
      </c>
    </row>
    <row r="54" customFormat="false" ht="14.25" hidden="false" customHeight="false" outlineLevel="0" collapsed="false">
      <c r="A54" s="72" t="n">
        <v>50</v>
      </c>
      <c r="B54" s="45" t="n">
        <f aca="false">'APH KIC KIA PC'!D54</f>
        <v>0</v>
      </c>
      <c r="C54" s="63" t="str">
        <f aca="false">IF('1. Artikeldata Grund'!$D54="","", '1. Artikeldata Grund'!$D54&amp;" - "&amp;'1. Artikeldata Grund'!$E54)</f>
        <v/>
      </c>
      <c r="D54" s="64"/>
      <c r="E54" s="73"/>
      <c r="F54" s="41" t="s">
        <v>37</v>
      </c>
      <c r="G54" s="41" t="s">
        <v>37</v>
      </c>
      <c r="H54" s="66" t="s">
        <v>37</v>
      </c>
      <c r="I54" s="74"/>
      <c r="J54" s="66" t="s">
        <v>37</v>
      </c>
      <c r="K54" s="64" t="s">
        <v>37</v>
      </c>
      <c r="L54" s="66" t="s">
        <v>37</v>
      </c>
      <c r="M54" s="66" t="s">
        <v>37</v>
      </c>
      <c r="N54" s="66" t="s">
        <v>37</v>
      </c>
      <c r="O54" s="12"/>
      <c r="P54" s="66"/>
      <c r="Q54" s="66"/>
      <c r="R54" s="40"/>
      <c r="S54" s="67"/>
      <c r="T54" s="67"/>
      <c r="U54" s="68" t="str">
        <f aca="false">IF(V54=TRUE(),"OBS! Ange färre tecken! / Note! Enter fewer characters","")</f>
        <v/>
      </c>
      <c r="V54" s="69" t="b">
        <f aca="false">OR(LEN(P54)&gt;30,LEN(Q54)&gt;33,LEN(R54)&gt;25,LEN(S54)&gt;125,LEN(T54)&gt;82)</f>
        <v>0</v>
      </c>
    </row>
    <row r="55" customFormat="false" ht="14.25" hidden="false" customHeight="false" outlineLevel="0" collapsed="false">
      <c r="A55" s="72" t="n">
        <v>51</v>
      </c>
      <c r="B55" s="45" t="n">
        <f aca="false">'APH KIC KIA PC'!D55</f>
        <v>0</v>
      </c>
      <c r="C55" s="63" t="str">
        <f aca="false">IF('1. Artikeldata Grund'!$D55="","", '1. Artikeldata Grund'!$D55&amp;" - "&amp;'1. Artikeldata Grund'!$E55)</f>
        <v/>
      </c>
      <c r="D55" s="64"/>
      <c r="E55" s="73"/>
      <c r="F55" s="41" t="s">
        <v>37</v>
      </c>
      <c r="G55" s="41" t="s">
        <v>37</v>
      </c>
      <c r="H55" s="66" t="s">
        <v>37</v>
      </c>
      <c r="I55" s="74"/>
      <c r="J55" s="66" t="s">
        <v>37</v>
      </c>
      <c r="K55" s="64" t="s">
        <v>37</v>
      </c>
      <c r="L55" s="66" t="s">
        <v>37</v>
      </c>
      <c r="M55" s="66" t="s">
        <v>37</v>
      </c>
      <c r="N55" s="66" t="s">
        <v>37</v>
      </c>
      <c r="O55" s="12"/>
      <c r="P55" s="66"/>
      <c r="Q55" s="66"/>
      <c r="R55" s="40"/>
      <c r="S55" s="67"/>
      <c r="T55" s="67"/>
      <c r="U55" s="68" t="str">
        <f aca="false">IF(V55=TRUE(),"OBS! Ange färre tecken! / Note! Enter fewer characters","")</f>
        <v/>
      </c>
      <c r="V55" s="69" t="b">
        <f aca="false">OR(LEN(P55)&gt;30,LEN(Q55)&gt;33,LEN(R55)&gt;25,LEN(S55)&gt;125,LEN(T55)&gt;82)</f>
        <v>0</v>
      </c>
    </row>
    <row r="56" customFormat="false" ht="14.25" hidden="false" customHeight="false" outlineLevel="0" collapsed="false">
      <c r="A56" s="72" t="n">
        <v>52</v>
      </c>
      <c r="B56" s="45" t="n">
        <f aca="false">'APH KIC KIA PC'!D56</f>
        <v>0</v>
      </c>
      <c r="C56" s="63" t="str">
        <f aca="false">IF('1. Artikeldata Grund'!$D56="","", '1. Artikeldata Grund'!$D56&amp;" - "&amp;'1. Artikeldata Grund'!$E56)</f>
        <v/>
      </c>
      <c r="D56" s="64"/>
      <c r="E56" s="73"/>
      <c r="F56" s="41" t="s">
        <v>37</v>
      </c>
      <c r="G56" s="41" t="s">
        <v>37</v>
      </c>
      <c r="H56" s="66" t="s">
        <v>37</v>
      </c>
      <c r="I56" s="74"/>
      <c r="J56" s="66" t="s">
        <v>37</v>
      </c>
      <c r="K56" s="64" t="s">
        <v>37</v>
      </c>
      <c r="L56" s="66" t="s">
        <v>37</v>
      </c>
      <c r="M56" s="66" t="s">
        <v>37</v>
      </c>
      <c r="N56" s="66" t="s">
        <v>37</v>
      </c>
      <c r="O56" s="12"/>
      <c r="P56" s="66"/>
      <c r="Q56" s="66"/>
      <c r="R56" s="40"/>
      <c r="S56" s="67"/>
      <c r="T56" s="67"/>
      <c r="U56" s="68" t="str">
        <f aca="false">IF(V56=TRUE(),"OBS! Ange färre tecken! / Note! Enter fewer characters","")</f>
        <v/>
      </c>
      <c r="V56" s="69" t="b">
        <f aca="false">OR(LEN(P56)&gt;30,LEN(Q56)&gt;33,LEN(R56)&gt;25,LEN(S56)&gt;125,LEN(T56)&gt;82)</f>
        <v>0</v>
      </c>
    </row>
    <row r="57" customFormat="false" ht="14.25" hidden="false" customHeight="false" outlineLevel="0" collapsed="false">
      <c r="A57" s="72" t="n">
        <v>53</v>
      </c>
      <c r="B57" s="45" t="n">
        <f aca="false">'APH KIC KIA PC'!D57</f>
        <v>0</v>
      </c>
      <c r="C57" s="63" t="str">
        <f aca="false">IF('1. Artikeldata Grund'!$D57="","", '1. Artikeldata Grund'!$D57&amp;" - "&amp;'1. Artikeldata Grund'!$E57)</f>
        <v/>
      </c>
      <c r="D57" s="64"/>
      <c r="E57" s="73"/>
      <c r="F57" s="41" t="s">
        <v>37</v>
      </c>
      <c r="G57" s="41" t="s">
        <v>37</v>
      </c>
      <c r="H57" s="66" t="s">
        <v>37</v>
      </c>
      <c r="I57" s="74"/>
      <c r="J57" s="66" t="s">
        <v>37</v>
      </c>
      <c r="K57" s="64" t="s">
        <v>37</v>
      </c>
      <c r="L57" s="66" t="s">
        <v>37</v>
      </c>
      <c r="M57" s="66" t="s">
        <v>37</v>
      </c>
      <c r="N57" s="66" t="s">
        <v>37</v>
      </c>
      <c r="O57" s="12"/>
      <c r="P57" s="66"/>
      <c r="Q57" s="66"/>
      <c r="R57" s="40"/>
      <c r="S57" s="67"/>
      <c r="T57" s="67"/>
      <c r="U57" s="68" t="str">
        <f aca="false">IF(V57=TRUE(),"OBS! Ange färre tecken! / Note! Enter fewer characters","")</f>
        <v/>
      </c>
      <c r="V57" s="69" t="b">
        <f aca="false">OR(LEN(P57)&gt;30,LEN(Q57)&gt;33,LEN(R57)&gt;25,LEN(S57)&gt;125,LEN(T57)&gt;82)</f>
        <v>0</v>
      </c>
    </row>
    <row r="58" customFormat="false" ht="14.25" hidden="false" customHeight="false" outlineLevel="0" collapsed="false">
      <c r="A58" s="72" t="n">
        <v>54</v>
      </c>
      <c r="B58" s="45" t="n">
        <f aca="false">'APH KIC KIA PC'!D58</f>
        <v>0</v>
      </c>
      <c r="C58" s="63" t="str">
        <f aca="false">IF('1. Artikeldata Grund'!$D58="","", '1. Artikeldata Grund'!$D58&amp;" - "&amp;'1. Artikeldata Grund'!$E58)</f>
        <v/>
      </c>
      <c r="D58" s="64"/>
      <c r="E58" s="73"/>
      <c r="F58" s="41" t="s">
        <v>37</v>
      </c>
      <c r="G58" s="41" t="s">
        <v>37</v>
      </c>
      <c r="H58" s="66" t="s">
        <v>37</v>
      </c>
      <c r="I58" s="74"/>
      <c r="J58" s="66" t="s">
        <v>37</v>
      </c>
      <c r="K58" s="64" t="s">
        <v>37</v>
      </c>
      <c r="L58" s="66" t="s">
        <v>37</v>
      </c>
      <c r="M58" s="66" t="s">
        <v>37</v>
      </c>
      <c r="N58" s="66" t="s">
        <v>37</v>
      </c>
      <c r="O58" s="12"/>
      <c r="P58" s="66"/>
      <c r="Q58" s="66"/>
      <c r="R58" s="40"/>
      <c r="S58" s="67"/>
      <c r="T58" s="67"/>
      <c r="U58" s="68" t="str">
        <f aca="false">IF(V58=TRUE(),"OBS! Ange färre tecken! / Note! Enter fewer characters","")</f>
        <v/>
      </c>
      <c r="V58" s="69" t="b">
        <f aca="false">OR(LEN(P58)&gt;30,LEN(Q58)&gt;33,LEN(R58)&gt;25,LEN(S58)&gt;125,LEN(T58)&gt;82)</f>
        <v>0</v>
      </c>
    </row>
    <row r="59" customFormat="false" ht="14.25" hidden="false" customHeight="false" outlineLevel="0" collapsed="false">
      <c r="A59" s="72" t="n">
        <v>55</v>
      </c>
      <c r="B59" s="45" t="n">
        <f aca="false">'APH KIC KIA PC'!D59</f>
        <v>0</v>
      </c>
      <c r="C59" s="63" t="str">
        <f aca="false">IF('1. Artikeldata Grund'!$D59="","", '1. Artikeldata Grund'!$D59&amp;" - "&amp;'1. Artikeldata Grund'!$E59)</f>
        <v/>
      </c>
      <c r="D59" s="64"/>
      <c r="E59" s="73"/>
      <c r="F59" s="41" t="s">
        <v>37</v>
      </c>
      <c r="G59" s="41" t="s">
        <v>37</v>
      </c>
      <c r="H59" s="66" t="s">
        <v>37</v>
      </c>
      <c r="I59" s="74"/>
      <c r="J59" s="66" t="s">
        <v>37</v>
      </c>
      <c r="K59" s="64" t="s">
        <v>37</v>
      </c>
      <c r="L59" s="66" t="s">
        <v>37</v>
      </c>
      <c r="M59" s="66" t="s">
        <v>37</v>
      </c>
      <c r="N59" s="66" t="s">
        <v>37</v>
      </c>
      <c r="O59" s="12"/>
      <c r="P59" s="66"/>
      <c r="Q59" s="66"/>
      <c r="R59" s="40"/>
      <c r="S59" s="67"/>
      <c r="T59" s="67"/>
      <c r="U59" s="68" t="str">
        <f aca="false">IF(V59=TRUE(),"OBS! Ange färre tecken! / Note! Enter fewer characters","")</f>
        <v/>
      </c>
      <c r="V59" s="69" t="b">
        <f aca="false">OR(LEN(P59)&gt;30,LEN(Q59)&gt;33,LEN(R59)&gt;25,LEN(S59)&gt;125,LEN(T59)&gt;82)</f>
        <v>0</v>
      </c>
    </row>
    <row r="60" customFormat="false" ht="14.25" hidden="false" customHeight="false" outlineLevel="0" collapsed="false">
      <c r="A60" s="72" t="n">
        <v>56</v>
      </c>
      <c r="B60" s="45" t="n">
        <f aca="false">'APH KIC KIA PC'!D60</f>
        <v>0</v>
      </c>
      <c r="C60" s="63" t="str">
        <f aca="false">IF('1. Artikeldata Grund'!$D60="","", '1. Artikeldata Grund'!$D60&amp;" - "&amp;'1. Artikeldata Grund'!$E60)</f>
        <v/>
      </c>
      <c r="D60" s="64"/>
      <c r="E60" s="73"/>
      <c r="F60" s="41" t="s">
        <v>37</v>
      </c>
      <c r="G60" s="41" t="s">
        <v>37</v>
      </c>
      <c r="H60" s="66" t="s">
        <v>37</v>
      </c>
      <c r="I60" s="74"/>
      <c r="J60" s="66" t="s">
        <v>37</v>
      </c>
      <c r="K60" s="64" t="s">
        <v>37</v>
      </c>
      <c r="L60" s="66" t="s">
        <v>37</v>
      </c>
      <c r="M60" s="66" t="s">
        <v>37</v>
      </c>
      <c r="N60" s="66" t="s">
        <v>37</v>
      </c>
      <c r="O60" s="12"/>
      <c r="P60" s="66"/>
      <c r="Q60" s="66"/>
      <c r="R60" s="40"/>
      <c r="S60" s="67"/>
      <c r="T60" s="67"/>
      <c r="U60" s="68" t="str">
        <f aca="false">IF(V60=TRUE(),"OBS! Ange färre tecken! / Note! Enter fewer characters","")</f>
        <v/>
      </c>
      <c r="V60" s="69" t="b">
        <f aca="false">OR(LEN(P60)&gt;30,LEN(Q60)&gt;33,LEN(R60)&gt;25,LEN(S60)&gt;125,LEN(T60)&gt;82)</f>
        <v>0</v>
      </c>
    </row>
    <row r="61" customFormat="false" ht="14.25" hidden="false" customHeight="false" outlineLevel="0" collapsed="false">
      <c r="A61" s="72" t="n">
        <v>57</v>
      </c>
      <c r="B61" s="45" t="n">
        <f aca="false">'APH KIC KIA PC'!D61</f>
        <v>0</v>
      </c>
      <c r="C61" s="63" t="str">
        <f aca="false">IF('1. Artikeldata Grund'!$D61="","", '1. Artikeldata Grund'!$D61&amp;" - "&amp;'1. Artikeldata Grund'!$E61)</f>
        <v/>
      </c>
      <c r="D61" s="64"/>
      <c r="E61" s="73"/>
      <c r="F61" s="41" t="s">
        <v>37</v>
      </c>
      <c r="G61" s="41" t="s">
        <v>37</v>
      </c>
      <c r="H61" s="66" t="s">
        <v>37</v>
      </c>
      <c r="I61" s="74"/>
      <c r="J61" s="66" t="s">
        <v>37</v>
      </c>
      <c r="K61" s="64" t="s">
        <v>37</v>
      </c>
      <c r="L61" s="66" t="s">
        <v>37</v>
      </c>
      <c r="M61" s="66" t="s">
        <v>37</v>
      </c>
      <c r="N61" s="66" t="s">
        <v>37</v>
      </c>
      <c r="O61" s="12"/>
      <c r="P61" s="66"/>
      <c r="Q61" s="66"/>
      <c r="R61" s="40"/>
      <c r="S61" s="67"/>
      <c r="T61" s="67"/>
      <c r="U61" s="68" t="str">
        <f aca="false">IF(V61=TRUE(),"OBS! Ange färre tecken! / Note! Enter fewer characters","")</f>
        <v/>
      </c>
      <c r="V61" s="69" t="b">
        <f aca="false">OR(LEN(P61)&gt;30,LEN(Q61)&gt;33,LEN(R61)&gt;25,LEN(S61)&gt;125,LEN(T61)&gt;82)</f>
        <v>0</v>
      </c>
    </row>
    <row r="62" customFormat="false" ht="14.25" hidden="false" customHeight="false" outlineLevel="0" collapsed="false">
      <c r="A62" s="72" t="n">
        <v>58</v>
      </c>
      <c r="B62" s="45" t="n">
        <f aca="false">'APH KIC KIA PC'!D62</f>
        <v>0</v>
      </c>
      <c r="C62" s="63" t="str">
        <f aca="false">IF('1. Artikeldata Grund'!$D62="","", '1. Artikeldata Grund'!$D62&amp;" - "&amp;'1. Artikeldata Grund'!$E62)</f>
        <v/>
      </c>
      <c r="D62" s="64"/>
      <c r="E62" s="73"/>
      <c r="F62" s="41" t="s">
        <v>37</v>
      </c>
      <c r="G62" s="41" t="s">
        <v>37</v>
      </c>
      <c r="H62" s="66" t="s">
        <v>37</v>
      </c>
      <c r="I62" s="74"/>
      <c r="J62" s="66" t="s">
        <v>37</v>
      </c>
      <c r="K62" s="64" t="s">
        <v>37</v>
      </c>
      <c r="L62" s="66" t="s">
        <v>37</v>
      </c>
      <c r="M62" s="66" t="s">
        <v>37</v>
      </c>
      <c r="N62" s="66" t="s">
        <v>37</v>
      </c>
      <c r="O62" s="12"/>
      <c r="P62" s="66"/>
      <c r="Q62" s="66"/>
      <c r="R62" s="40"/>
      <c r="S62" s="67"/>
      <c r="T62" s="67"/>
      <c r="U62" s="68" t="str">
        <f aca="false">IF(V62=TRUE(),"OBS! Ange färre tecken! / Note! Enter fewer characters","")</f>
        <v/>
      </c>
      <c r="V62" s="69" t="b">
        <f aca="false">OR(LEN(P62)&gt;30,LEN(Q62)&gt;33,LEN(R62)&gt;25,LEN(S62)&gt;125,LEN(T62)&gt;82)</f>
        <v>0</v>
      </c>
    </row>
    <row r="63" customFormat="false" ht="14.25" hidden="false" customHeight="false" outlineLevel="0" collapsed="false">
      <c r="A63" s="72" t="n">
        <v>59</v>
      </c>
      <c r="B63" s="45" t="n">
        <f aca="false">'APH KIC KIA PC'!D63</f>
        <v>0</v>
      </c>
      <c r="C63" s="63" t="str">
        <f aca="false">IF('1. Artikeldata Grund'!$D63="","", '1. Artikeldata Grund'!$D63&amp;" - "&amp;'1. Artikeldata Grund'!$E63)</f>
        <v/>
      </c>
      <c r="D63" s="64"/>
      <c r="E63" s="73"/>
      <c r="F63" s="41" t="s">
        <v>37</v>
      </c>
      <c r="G63" s="41" t="s">
        <v>37</v>
      </c>
      <c r="H63" s="66" t="s">
        <v>37</v>
      </c>
      <c r="I63" s="74"/>
      <c r="J63" s="66" t="s">
        <v>37</v>
      </c>
      <c r="K63" s="64" t="s">
        <v>37</v>
      </c>
      <c r="L63" s="66" t="s">
        <v>37</v>
      </c>
      <c r="M63" s="66" t="s">
        <v>37</v>
      </c>
      <c r="N63" s="66" t="s">
        <v>37</v>
      </c>
      <c r="O63" s="12"/>
      <c r="P63" s="66"/>
      <c r="Q63" s="66"/>
      <c r="R63" s="40"/>
      <c r="S63" s="67"/>
      <c r="T63" s="67"/>
      <c r="U63" s="68" t="str">
        <f aca="false">IF(V63=TRUE(),"OBS! Ange färre tecken! / Note! Enter fewer characters","")</f>
        <v/>
      </c>
      <c r="V63" s="69" t="b">
        <f aca="false">OR(LEN(P63)&gt;30,LEN(Q63)&gt;33,LEN(R63)&gt;25,LEN(S63)&gt;125,LEN(T63)&gt;82)</f>
        <v>0</v>
      </c>
    </row>
    <row r="64" customFormat="false" ht="14.25" hidden="false" customHeight="false" outlineLevel="0" collapsed="false">
      <c r="A64" s="72" t="n">
        <v>60</v>
      </c>
      <c r="B64" s="45" t="n">
        <f aca="false">'APH KIC KIA PC'!D64</f>
        <v>0</v>
      </c>
      <c r="C64" s="63" t="str">
        <f aca="false">IF('1. Artikeldata Grund'!$D64="","", '1. Artikeldata Grund'!$D64&amp;" - "&amp;'1. Artikeldata Grund'!$E64)</f>
        <v/>
      </c>
      <c r="D64" s="64"/>
      <c r="E64" s="73"/>
      <c r="F64" s="41" t="s">
        <v>37</v>
      </c>
      <c r="G64" s="41" t="s">
        <v>37</v>
      </c>
      <c r="H64" s="66" t="s">
        <v>37</v>
      </c>
      <c r="I64" s="74"/>
      <c r="J64" s="66" t="s">
        <v>37</v>
      </c>
      <c r="K64" s="64" t="s">
        <v>37</v>
      </c>
      <c r="L64" s="66" t="s">
        <v>37</v>
      </c>
      <c r="M64" s="66" t="s">
        <v>37</v>
      </c>
      <c r="N64" s="66" t="s">
        <v>37</v>
      </c>
      <c r="O64" s="12"/>
      <c r="P64" s="66"/>
      <c r="Q64" s="66"/>
      <c r="R64" s="40"/>
      <c r="S64" s="67"/>
      <c r="T64" s="67"/>
      <c r="U64" s="68" t="str">
        <f aca="false">IF(V64=TRUE(),"OBS! Ange färre tecken! / Note! Enter fewer characters","")</f>
        <v/>
      </c>
      <c r="V64" s="69" t="b">
        <f aca="false">OR(LEN(P64)&gt;30,LEN(Q64)&gt;33,LEN(R64)&gt;25,LEN(S64)&gt;125,LEN(T64)&gt;82)</f>
        <v>0</v>
      </c>
    </row>
    <row r="65" customFormat="false" ht="14.25" hidden="false" customHeight="false" outlineLevel="0" collapsed="false">
      <c r="A65" s="72" t="n">
        <v>61</v>
      </c>
      <c r="B65" s="45" t="n">
        <f aca="false">'APH KIC KIA PC'!D65</f>
        <v>0</v>
      </c>
      <c r="C65" s="63" t="str">
        <f aca="false">IF('1. Artikeldata Grund'!$D65="","", '1. Artikeldata Grund'!$D65&amp;" - "&amp;'1. Artikeldata Grund'!$E65)</f>
        <v/>
      </c>
      <c r="D65" s="64"/>
      <c r="E65" s="73"/>
      <c r="F65" s="41" t="s">
        <v>37</v>
      </c>
      <c r="G65" s="41" t="s">
        <v>37</v>
      </c>
      <c r="H65" s="66" t="s">
        <v>37</v>
      </c>
      <c r="I65" s="74"/>
      <c r="J65" s="66" t="s">
        <v>37</v>
      </c>
      <c r="K65" s="64" t="s">
        <v>37</v>
      </c>
      <c r="L65" s="66" t="s">
        <v>37</v>
      </c>
      <c r="M65" s="66" t="s">
        <v>37</v>
      </c>
      <c r="N65" s="66" t="s">
        <v>37</v>
      </c>
      <c r="O65" s="12"/>
      <c r="P65" s="66"/>
      <c r="Q65" s="66"/>
      <c r="R65" s="40"/>
      <c r="S65" s="67"/>
      <c r="T65" s="67"/>
      <c r="U65" s="68" t="str">
        <f aca="false">IF(V65=TRUE(),"OBS! Ange färre tecken! / Note! Enter fewer characters","")</f>
        <v/>
      </c>
      <c r="V65" s="69" t="b">
        <f aca="false">OR(LEN(P65)&gt;30,LEN(Q65)&gt;33,LEN(R65)&gt;25,LEN(S65)&gt;125,LEN(T65)&gt;82)</f>
        <v>0</v>
      </c>
    </row>
    <row r="66" customFormat="false" ht="14.25" hidden="false" customHeight="false" outlineLevel="0" collapsed="false">
      <c r="A66" s="72" t="n">
        <v>62</v>
      </c>
      <c r="B66" s="45" t="n">
        <f aca="false">'APH KIC KIA PC'!D66</f>
        <v>0</v>
      </c>
      <c r="C66" s="63" t="str">
        <f aca="false">IF('1. Artikeldata Grund'!$D66="","", '1. Artikeldata Grund'!$D66&amp;" - "&amp;'1. Artikeldata Grund'!$E66)</f>
        <v/>
      </c>
      <c r="D66" s="64"/>
      <c r="E66" s="73"/>
      <c r="F66" s="41" t="s">
        <v>37</v>
      </c>
      <c r="G66" s="41" t="s">
        <v>37</v>
      </c>
      <c r="H66" s="66" t="s">
        <v>37</v>
      </c>
      <c r="I66" s="74"/>
      <c r="J66" s="66" t="s">
        <v>37</v>
      </c>
      <c r="K66" s="64" t="s">
        <v>37</v>
      </c>
      <c r="L66" s="66" t="s">
        <v>37</v>
      </c>
      <c r="M66" s="66" t="s">
        <v>37</v>
      </c>
      <c r="N66" s="66" t="s">
        <v>37</v>
      </c>
      <c r="O66" s="12"/>
      <c r="P66" s="66"/>
      <c r="Q66" s="66"/>
      <c r="R66" s="40"/>
      <c r="S66" s="67"/>
      <c r="T66" s="67"/>
      <c r="U66" s="68" t="str">
        <f aca="false">IF(V66=TRUE(),"OBS! Ange färre tecken! / Note! Enter fewer characters","")</f>
        <v/>
      </c>
      <c r="V66" s="69" t="b">
        <f aca="false">OR(LEN(P66)&gt;30,LEN(Q66)&gt;33,LEN(R66)&gt;25,LEN(S66)&gt;125,LEN(T66)&gt;82)</f>
        <v>0</v>
      </c>
    </row>
    <row r="67" customFormat="false" ht="14.25" hidden="false" customHeight="false" outlineLevel="0" collapsed="false">
      <c r="A67" s="72" t="n">
        <v>63</v>
      </c>
      <c r="B67" s="45" t="n">
        <f aca="false">'APH KIC KIA PC'!D67</f>
        <v>0</v>
      </c>
      <c r="C67" s="63" t="str">
        <f aca="false">IF('1. Artikeldata Grund'!$D67="","", '1. Artikeldata Grund'!$D67&amp;" - "&amp;'1. Artikeldata Grund'!$E67)</f>
        <v/>
      </c>
      <c r="D67" s="64"/>
      <c r="E67" s="73"/>
      <c r="F67" s="41" t="s">
        <v>37</v>
      </c>
      <c r="G67" s="41" t="s">
        <v>37</v>
      </c>
      <c r="H67" s="66" t="s">
        <v>37</v>
      </c>
      <c r="I67" s="74"/>
      <c r="J67" s="66" t="s">
        <v>37</v>
      </c>
      <c r="K67" s="64" t="s">
        <v>37</v>
      </c>
      <c r="L67" s="66" t="s">
        <v>37</v>
      </c>
      <c r="M67" s="66" t="s">
        <v>37</v>
      </c>
      <c r="N67" s="66" t="s">
        <v>37</v>
      </c>
      <c r="O67" s="12"/>
      <c r="P67" s="66"/>
      <c r="Q67" s="66"/>
      <c r="R67" s="40"/>
      <c r="S67" s="67"/>
      <c r="T67" s="67"/>
      <c r="U67" s="68" t="str">
        <f aca="false">IF(V67=TRUE(),"OBS! Ange färre tecken! / Note! Enter fewer characters","")</f>
        <v/>
      </c>
      <c r="V67" s="69" t="b">
        <f aca="false">OR(LEN(P67)&gt;30,LEN(Q67)&gt;33,LEN(R67)&gt;25,LEN(S67)&gt;125,LEN(T67)&gt;82)</f>
        <v>0</v>
      </c>
    </row>
    <row r="68" customFormat="false" ht="14.25" hidden="false" customHeight="false" outlineLevel="0" collapsed="false">
      <c r="A68" s="72" t="n">
        <v>64</v>
      </c>
      <c r="B68" s="45" t="n">
        <f aca="false">'APH KIC KIA PC'!D68</f>
        <v>0</v>
      </c>
      <c r="C68" s="63" t="str">
        <f aca="false">IF('1. Artikeldata Grund'!$D68="","", '1. Artikeldata Grund'!$D68&amp;" - "&amp;'1. Artikeldata Grund'!$E68)</f>
        <v/>
      </c>
      <c r="D68" s="64"/>
      <c r="E68" s="73"/>
      <c r="F68" s="41" t="s">
        <v>37</v>
      </c>
      <c r="G68" s="41" t="s">
        <v>37</v>
      </c>
      <c r="H68" s="66" t="s">
        <v>37</v>
      </c>
      <c r="I68" s="74"/>
      <c r="J68" s="66" t="s">
        <v>37</v>
      </c>
      <c r="K68" s="64" t="s">
        <v>37</v>
      </c>
      <c r="L68" s="66" t="s">
        <v>37</v>
      </c>
      <c r="M68" s="66" t="s">
        <v>37</v>
      </c>
      <c r="N68" s="66" t="s">
        <v>37</v>
      </c>
      <c r="O68" s="12"/>
      <c r="P68" s="66"/>
      <c r="Q68" s="66"/>
      <c r="R68" s="40"/>
      <c r="S68" s="67"/>
      <c r="T68" s="67"/>
      <c r="U68" s="68" t="str">
        <f aca="false">IF(V68=TRUE(),"OBS! Ange färre tecken! / Note! Enter fewer characters","")</f>
        <v/>
      </c>
      <c r="V68" s="69" t="b">
        <f aca="false">OR(LEN(P68)&gt;30,LEN(Q68)&gt;33,LEN(R68)&gt;25,LEN(S68)&gt;125,LEN(T68)&gt;82)</f>
        <v>0</v>
      </c>
    </row>
    <row r="69" customFormat="false" ht="14.25" hidden="false" customHeight="false" outlineLevel="0" collapsed="false">
      <c r="A69" s="72" t="n">
        <v>65</v>
      </c>
      <c r="B69" s="45" t="n">
        <f aca="false">'APH KIC KIA PC'!D69</f>
        <v>0</v>
      </c>
      <c r="C69" s="63" t="str">
        <f aca="false">IF('1. Artikeldata Grund'!$D69="","", '1. Artikeldata Grund'!$D69&amp;" - "&amp;'1. Artikeldata Grund'!$E69)</f>
        <v/>
      </c>
      <c r="D69" s="64"/>
      <c r="E69" s="73"/>
      <c r="F69" s="41" t="s">
        <v>37</v>
      </c>
      <c r="G69" s="41" t="s">
        <v>37</v>
      </c>
      <c r="H69" s="66" t="s">
        <v>37</v>
      </c>
      <c r="I69" s="74"/>
      <c r="J69" s="66" t="s">
        <v>37</v>
      </c>
      <c r="K69" s="64" t="s">
        <v>37</v>
      </c>
      <c r="L69" s="66" t="s">
        <v>37</v>
      </c>
      <c r="M69" s="66" t="s">
        <v>37</v>
      </c>
      <c r="N69" s="66" t="s">
        <v>37</v>
      </c>
      <c r="O69" s="12"/>
      <c r="P69" s="66"/>
      <c r="Q69" s="66"/>
      <c r="R69" s="40"/>
      <c r="S69" s="67"/>
      <c r="T69" s="67"/>
      <c r="U69" s="68" t="str">
        <f aca="false">IF(V69=TRUE(),"OBS! Ange färre tecken! / Note! Enter fewer characters","")</f>
        <v/>
      </c>
      <c r="V69" s="69" t="b">
        <f aca="false">OR(LEN(P69)&gt;30,LEN(Q69)&gt;33,LEN(R69)&gt;25,LEN(S69)&gt;125,LEN(T69)&gt;82)</f>
        <v>0</v>
      </c>
    </row>
    <row r="70" customFormat="false" ht="14.25" hidden="false" customHeight="false" outlineLevel="0" collapsed="false">
      <c r="A70" s="72" t="n">
        <v>66</v>
      </c>
      <c r="B70" s="45" t="n">
        <f aca="false">'APH KIC KIA PC'!D70</f>
        <v>0</v>
      </c>
      <c r="C70" s="63" t="str">
        <f aca="false">IF('1. Artikeldata Grund'!$D70="","", '1. Artikeldata Grund'!$D70&amp;" - "&amp;'1. Artikeldata Grund'!$E70)</f>
        <v/>
      </c>
      <c r="D70" s="64"/>
      <c r="E70" s="73"/>
      <c r="F70" s="41" t="s">
        <v>37</v>
      </c>
      <c r="G70" s="41" t="s">
        <v>37</v>
      </c>
      <c r="H70" s="66" t="s">
        <v>37</v>
      </c>
      <c r="I70" s="74"/>
      <c r="J70" s="66" t="s">
        <v>37</v>
      </c>
      <c r="K70" s="64" t="s">
        <v>37</v>
      </c>
      <c r="L70" s="66" t="s">
        <v>37</v>
      </c>
      <c r="M70" s="66" t="s">
        <v>37</v>
      </c>
      <c r="N70" s="66" t="s">
        <v>37</v>
      </c>
      <c r="O70" s="12"/>
      <c r="P70" s="66"/>
      <c r="Q70" s="66"/>
      <c r="R70" s="40"/>
      <c r="S70" s="67"/>
      <c r="T70" s="67"/>
      <c r="U70" s="68" t="str">
        <f aca="false">IF(V70=TRUE(),"OBS! Ange färre tecken! / Note! Enter fewer characters","")</f>
        <v/>
      </c>
      <c r="V70" s="69" t="b">
        <f aca="false">OR(LEN(P70)&gt;30,LEN(Q70)&gt;33,LEN(R70)&gt;25,LEN(S70)&gt;125,LEN(T70)&gt;82)</f>
        <v>0</v>
      </c>
    </row>
    <row r="71" customFormat="false" ht="14.25" hidden="false" customHeight="false" outlineLevel="0" collapsed="false">
      <c r="A71" s="72" t="n">
        <v>67</v>
      </c>
      <c r="B71" s="45" t="n">
        <f aca="false">'APH KIC KIA PC'!D71</f>
        <v>0</v>
      </c>
      <c r="C71" s="63" t="str">
        <f aca="false">IF('1. Artikeldata Grund'!$D71="","", '1. Artikeldata Grund'!$D71&amp;" - "&amp;'1. Artikeldata Grund'!$E71)</f>
        <v/>
      </c>
      <c r="D71" s="64"/>
      <c r="E71" s="73"/>
      <c r="F71" s="41" t="s">
        <v>37</v>
      </c>
      <c r="G71" s="41" t="s">
        <v>37</v>
      </c>
      <c r="H71" s="66" t="s">
        <v>37</v>
      </c>
      <c r="I71" s="74"/>
      <c r="J71" s="66" t="s">
        <v>37</v>
      </c>
      <c r="K71" s="64" t="s">
        <v>37</v>
      </c>
      <c r="L71" s="66" t="s">
        <v>37</v>
      </c>
      <c r="M71" s="66" t="s">
        <v>37</v>
      </c>
      <c r="N71" s="66" t="s">
        <v>37</v>
      </c>
      <c r="O71" s="12"/>
      <c r="P71" s="66"/>
      <c r="Q71" s="66"/>
      <c r="R71" s="40"/>
      <c r="S71" s="67"/>
      <c r="T71" s="67"/>
      <c r="U71" s="68" t="str">
        <f aca="false">IF(V71=TRUE(),"OBS! Ange färre tecken! / Note! Enter fewer characters","")</f>
        <v/>
      </c>
      <c r="V71" s="69" t="b">
        <f aca="false">OR(LEN(P71)&gt;30,LEN(Q71)&gt;33,LEN(R71)&gt;25,LEN(S71)&gt;125,LEN(T71)&gt;82)</f>
        <v>0</v>
      </c>
    </row>
    <row r="72" customFormat="false" ht="14.25" hidden="false" customHeight="false" outlineLevel="0" collapsed="false">
      <c r="A72" s="72" t="n">
        <v>68</v>
      </c>
      <c r="B72" s="45" t="n">
        <f aca="false">'APH KIC KIA PC'!D72</f>
        <v>0</v>
      </c>
      <c r="C72" s="63" t="str">
        <f aca="false">IF('1. Artikeldata Grund'!$D72="","", '1. Artikeldata Grund'!$D72&amp;" - "&amp;'1. Artikeldata Grund'!$E72)</f>
        <v/>
      </c>
      <c r="D72" s="64"/>
      <c r="E72" s="73"/>
      <c r="F72" s="41" t="s">
        <v>37</v>
      </c>
      <c r="G72" s="41" t="s">
        <v>37</v>
      </c>
      <c r="H72" s="66" t="s">
        <v>37</v>
      </c>
      <c r="I72" s="74"/>
      <c r="J72" s="66" t="s">
        <v>37</v>
      </c>
      <c r="K72" s="64" t="s">
        <v>37</v>
      </c>
      <c r="L72" s="66" t="s">
        <v>37</v>
      </c>
      <c r="M72" s="66" t="s">
        <v>37</v>
      </c>
      <c r="N72" s="66" t="s">
        <v>37</v>
      </c>
      <c r="O72" s="12"/>
      <c r="P72" s="66"/>
      <c r="Q72" s="66"/>
      <c r="R72" s="40"/>
      <c r="S72" s="67"/>
      <c r="T72" s="67"/>
      <c r="U72" s="68" t="str">
        <f aca="false">IF(V72=TRUE(),"OBS! Ange färre tecken! / Note! Enter fewer characters","")</f>
        <v/>
      </c>
      <c r="V72" s="69" t="b">
        <f aca="false">OR(LEN(P72)&gt;30,LEN(Q72)&gt;33,LEN(R72)&gt;25,LEN(S72)&gt;125,LEN(T72)&gt;82)</f>
        <v>0</v>
      </c>
    </row>
    <row r="73" customFormat="false" ht="14.25" hidden="false" customHeight="false" outlineLevel="0" collapsed="false">
      <c r="A73" s="72" t="n">
        <v>69</v>
      </c>
      <c r="B73" s="45" t="n">
        <f aca="false">'APH KIC KIA PC'!D73</f>
        <v>0</v>
      </c>
      <c r="C73" s="63" t="str">
        <f aca="false">IF('1. Artikeldata Grund'!$D73="","", '1. Artikeldata Grund'!$D73&amp;" - "&amp;'1. Artikeldata Grund'!$E73)</f>
        <v/>
      </c>
      <c r="D73" s="64"/>
      <c r="E73" s="73"/>
      <c r="F73" s="41" t="s">
        <v>37</v>
      </c>
      <c r="G73" s="41" t="s">
        <v>37</v>
      </c>
      <c r="H73" s="66" t="s">
        <v>37</v>
      </c>
      <c r="I73" s="74"/>
      <c r="J73" s="66" t="s">
        <v>37</v>
      </c>
      <c r="K73" s="64" t="s">
        <v>37</v>
      </c>
      <c r="L73" s="66" t="s">
        <v>37</v>
      </c>
      <c r="M73" s="66" t="s">
        <v>37</v>
      </c>
      <c r="N73" s="66" t="s">
        <v>37</v>
      </c>
      <c r="O73" s="12"/>
      <c r="P73" s="66"/>
      <c r="Q73" s="66"/>
      <c r="R73" s="40"/>
      <c r="S73" s="67"/>
      <c r="T73" s="67"/>
      <c r="U73" s="68" t="str">
        <f aca="false">IF(V73=TRUE(),"OBS! Ange färre tecken! / Note! Enter fewer characters","")</f>
        <v/>
      </c>
      <c r="V73" s="69" t="b">
        <f aca="false">OR(LEN(P73)&gt;30,LEN(Q73)&gt;33,LEN(R73)&gt;25,LEN(S73)&gt;125,LEN(T73)&gt;82)</f>
        <v>0</v>
      </c>
    </row>
    <row r="74" customFormat="false" ht="14.25" hidden="false" customHeight="false" outlineLevel="0" collapsed="false">
      <c r="A74" s="72" t="n">
        <v>70</v>
      </c>
      <c r="B74" s="45" t="n">
        <f aca="false">'APH KIC KIA PC'!D74</f>
        <v>0</v>
      </c>
      <c r="C74" s="63" t="str">
        <f aca="false">IF('1. Artikeldata Grund'!$D74="","", '1. Artikeldata Grund'!$D74&amp;" - "&amp;'1. Artikeldata Grund'!$E74)</f>
        <v/>
      </c>
      <c r="D74" s="64"/>
      <c r="E74" s="73"/>
      <c r="F74" s="41" t="s">
        <v>37</v>
      </c>
      <c r="G74" s="41" t="s">
        <v>37</v>
      </c>
      <c r="H74" s="66" t="s">
        <v>37</v>
      </c>
      <c r="I74" s="74"/>
      <c r="J74" s="66" t="s">
        <v>37</v>
      </c>
      <c r="K74" s="64" t="s">
        <v>37</v>
      </c>
      <c r="L74" s="66" t="s">
        <v>37</v>
      </c>
      <c r="M74" s="66" t="s">
        <v>37</v>
      </c>
      <c r="N74" s="66" t="s">
        <v>37</v>
      </c>
      <c r="O74" s="12"/>
      <c r="P74" s="66"/>
      <c r="Q74" s="66"/>
      <c r="R74" s="40"/>
      <c r="S74" s="67"/>
      <c r="T74" s="67"/>
      <c r="U74" s="68" t="str">
        <f aca="false">IF(V74=TRUE(),"OBS! Ange färre tecken! / Note! Enter fewer characters","")</f>
        <v/>
      </c>
      <c r="V74" s="69" t="b">
        <f aca="false">OR(LEN(P74)&gt;30,LEN(Q74)&gt;33,LEN(R74)&gt;25,LEN(S74)&gt;125,LEN(T74)&gt;82)</f>
        <v>0</v>
      </c>
    </row>
    <row r="75" customFormat="false" ht="14.25" hidden="false" customHeight="false" outlineLevel="0" collapsed="false">
      <c r="A75" s="72" t="n">
        <v>71</v>
      </c>
      <c r="B75" s="45" t="n">
        <f aca="false">'APH KIC KIA PC'!D75</f>
        <v>0</v>
      </c>
      <c r="C75" s="63" t="str">
        <f aca="false">IF('1. Artikeldata Grund'!$D75="","", '1. Artikeldata Grund'!$D75&amp;" - "&amp;'1. Artikeldata Grund'!$E75)</f>
        <v/>
      </c>
      <c r="D75" s="64"/>
      <c r="E75" s="73"/>
      <c r="F75" s="41" t="s">
        <v>37</v>
      </c>
      <c r="G75" s="41" t="s">
        <v>37</v>
      </c>
      <c r="H75" s="66" t="s">
        <v>37</v>
      </c>
      <c r="I75" s="74"/>
      <c r="J75" s="66" t="s">
        <v>37</v>
      </c>
      <c r="K75" s="64" t="s">
        <v>37</v>
      </c>
      <c r="L75" s="66" t="s">
        <v>37</v>
      </c>
      <c r="M75" s="66" t="s">
        <v>37</v>
      </c>
      <c r="N75" s="66" t="s">
        <v>37</v>
      </c>
      <c r="O75" s="12"/>
      <c r="P75" s="66"/>
      <c r="Q75" s="66"/>
      <c r="R75" s="40"/>
      <c r="S75" s="67"/>
      <c r="T75" s="67"/>
      <c r="U75" s="68" t="str">
        <f aca="false">IF(V75=TRUE(),"OBS! Ange färre tecken! / Note! Enter fewer characters","")</f>
        <v/>
      </c>
      <c r="V75" s="69" t="b">
        <f aca="false">OR(LEN(P75)&gt;30,LEN(Q75)&gt;33,LEN(R75)&gt;25,LEN(S75)&gt;125,LEN(T75)&gt;82)</f>
        <v>0</v>
      </c>
    </row>
    <row r="76" customFormat="false" ht="14.25" hidden="false" customHeight="false" outlineLevel="0" collapsed="false">
      <c r="A76" s="72" t="n">
        <v>72</v>
      </c>
      <c r="B76" s="45" t="n">
        <f aca="false">'APH KIC KIA PC'!D76</f>
        <v>0</v>
      </c>
      <c r="C76" s="63" t="str">
        <f aca="false">IF('1. Artikeldata Grund'!$D76="","", '1. Artikeldata Grund'!$D76&amp;" - "&amp;'1. Artikeldata Grund'!$E76)</f>
        <v/>
      </c>
      <c r="D76" s="64"/>
      <c r="E76" s="73"/>
      <c r="F76" s="41" t="s">
        <v>37</v>
      </c>
      <c r="G76" s="41" t="s">
        <v>37</v>
      </c>
      <c r="H76" s="66" t="s">
        <v>37</v>
      </c>
      <c r="I76" s="74"/>
      <c r="J76" s="66" t="s">
        <v>37</v>
      </c>
      <c r="K76" s="64" t="s">
        <v>37</v>
      </c>
      <c r="L76" s="66" t="s">
        <v>37</v>
      </c>
      <c r="M76" s="66" t="s">
        <v>37</v>
      </c>
      <c r="N76" s="66" t="s">
        <v>37</v>
      </c>
      <c r="O76" s="12"/>
      <c r="P76" s="66"/>
      <c r="Q76" s="66"/>
      <c r="R76" s="40"/>
      <c r="S76" s="67"/>
      <c r="T76" s="67"/>
      <c r="U76" s="68" t="str">
        <f aca="false">IF(V76=TRUE(),"OBS! Ange färre tecken! / Note! Enter fewer characters","")</f>
        <v/>
      </c>
      <c r="V76" s="69" t="b">
        <f aca="false">OR(LEN(P76)&gt;30,LEN(Q76)&gt;33,LEN(R76)&gt;25,LEN(S76)&gt;125,LEN(T76)&gt;82)</f>
        <v>0</v>
      </c>
    </row>
    <row r="77" customFormat="false" ht="14.25" hidden="false" customHeight="false" outlineLevel="0" collapsed="false">
      <c r="A77" s="72" t="n">
        <v>73</v>
      </c>
      <c r="B77" s="45" t="n">
        <f aca="false">'APH KIC KIA PC'!D77</f>
        <v>0</v>
      </c>
      <c r="C77" s="63" t="str">
        <f aca="false">IF('1. Artikeldata Grund'!$D77="","", '1. Artikeldata Grund'!$D77&amp;" - "&amp;'1. Artikeldata Grund'!$E77)</f>
        <v/>
      </c>
      <c r="D77" s="64"/>
      <c r="E77" s="73"/>
      <c r="F77" s="41" t="s">
        <v>37</v>
      </c>
      <c r="G77" s="41" t="s">
        <v>37</v>
      </c>
      <c r="H77" s="66" t="s">
        <v>37</v>
      </c>
      <c r="I77" s="74"/>
      <c r="J77" s="66" t="s">
        <v>37</v>
      </c>
      <c r="K77" s="64" t="s">
        <v>37</v>
      </c>
      <c r="L77" s="66" t="s">
        <v>37</v>
      </c>
      <c r="M77" s="66" t="s">
        <v>37</v>
      </c>
      <c r="N77" s="66" t="s">
        <v>37</v>
      </c>
      <c r="O77" s="12"/>
      <c r="P77" s="66"/>
      <c r="Q77" s="66"/>
      <c r="R77" s="40"/>
      <c r="S77" s="67"/>
      <c r="T77" s="67"/>
      <c r="U77" s="68" t="str">
        <f aca="false">IF(V77=TRUE(),"OBS! Ange färre tecken! / Note! Enter fewer characters","")</f>
        <v/>
      </c>
      <c r="V77" s="69" t="b">
        <f aca="false">OR(LEN(P77)&gt;30,LEN(Q77)&gt;33,LEN(R77)&gt;25,LEN(S77)&gt;125,LEN(T77)&gt;82)</f>
        <v>0</v>
      </c>
    </row>
    <row r="78" customFormat="false" ht="14.25" hidden="false" customHeight="false" outlineLevel="0" collapsed="false">
      <c r="A78" s="72" t="n">
        <v>74</v>
      </c>
      <c r="B78" s="45" t="n">
        <f aca="false">'APH KIC KIA PC'!D78</f>
        <v>0</v>
      </c>
      <c r="C78" s="63" t="str">
        <f aca="false">IF('1. Artikeldata Grund'!$D78="","", '1. Artikeldata Grund'!$D78&amp;" - "&amp;'1. Artikeldata Grund'!$E78)</f>
        <v/>
      </c>
      <c r="D78" s="64"/>
      <c r="E78" s="73"/>
      <c r="F78" s="41" t="s">
        <v>37</v>
      </c>
      <c r="G78" s="41" t="s">
        <v>37</v>
      </c>
      <c r="H78" s="66" t="s">
        <v>37</v>
      </c>
      <c r="I78" s="74"/>
      <c r="J78" s="66" t="s">
        <v>37</v>
      </c>
      <c r="K78" s="64" t="s">
        <v>37</v>
      </c>
      <c r="L78" s="66" t="s">
        <v>37</v>
      </c>
      <c r="M78" s="66" t="s">
        <v>37</v>
      </c>
      <c r="N78" s="66" t="s">
        <v>37</v>
      </c>
      <c r="O78" s="12"/>
      <c r="P78" s="66"/>
      <c r="Q78" s="66"/>
      <c r="R78" s="40"/>
      <c r="S78" s="67"/>
      <c r="T78" s="67"/>
      <c r="U78" s="68" t="str">
        <f aca="false">IF(V78=TRUE(),"OBS! Ange färre tecken! / Note! Enter fewer characters","")</f>
        <v/>
      </c>
      <c r="V78" s="69" t="b">
        <f aca="false">OR(LEN(P78)&gt;30,LEN(Q78)&gt;33,LEN(R78)&gt;25,LEN(S78)&gt;125,LEN(T78)&gt;82)</f>
        <v>0</v>
      </c>
    </row>
    <row r="79" customFormat="false" ht="14.25" hidden="false" customHeight="false" outlineLevel="0" collapsed="false">
      <c r="A79" s="72" t="n">
        <v>75</v>
      </c>
      <c r="B79" s="45" t="n">
        <f aca="false">'APH KIC KIA PC'!D79</f>
        <v>0</v>
      </c>
      <c r="C79" s="63" t="str">
        <f aca="false">IF('1. Artikeldata Grund'!$D79="","", '1. Artikeldata Grund'!$D79&amp;" - "&amp;'1. Artikeldata Grund'!$E79)</f>
        <v/>
      </c>
      <c r="D79" s="64"/>
      <c r="E79" s="73"/>
      <c r="F79" s="41" t="s">
        <v>37</v>
      </c>
      <c r="G79" s="41" t="s">
        <v>37</v>
      </c>
      <c r="H79" s="66" t="s">
        <v>37</v>
      </c>
      <c r="I79" s="74"/>
      <c r="J79" s="66" t="s">
        <v>37</v>
      </c>
      <c r="K79" s="64" t="s">
        <v>37</v>
      </c>
      <c r="L79" s="66" t="s">
        <v>37</v>
      </c>
      <c r="M79" s="66" t="s">
        <v>37</v>
      </c>
      <c r="N79" s="66" t="s">
        <v>37</v>
      </c>
      <c r="O79" s="12"/>
      <c r="P79" s="66"/>
      <c r="Q79" s="66"/>
      <c r="R79" s="40"/>
      <c r="S79" s="67"/>
      <c r="T79" s="67"/>
      <c r="U79" s="68" t="str">
        <f aca="false">IF(V79=TRUE(),"OBS! Ange färre tecken! / Note! Enter fewer characters","")</f>
        <v/>
      </c>
      <c r="V79" s="69" t="b">
        <f aca="false">OR(LEN(P79)&gt;30,LEN(Q79)&gt;33,LEN(R79)&gt;25,LEN(S79)&gt;125,LEN(T79)&gt;82)</f>
        <v>0</v>
      </c>
    </row>
    <row r="80" customFormat="false" ht="14.25" hidden="false" customHeight="false" outlineLevel="0" collapsed="false">
      <c r="A80" s="72" t="n">
        <v>76</v>
      </c>
      <c r="B80" s="45" t="n">
        <f aca="false">'APH KIC KIA PC'!D80</f>
        <v>0</v>
      </c>
      <c r="C80" s="63" t="str">
        <f aca="false">IF('1. Artikeldata Grund'!$D80="","", '1. Artikeldata Grund'!$D80&amp;" - "&amp;'1. Artikeldata Grund'!$E80)</f>
        <v/>
      </c>
      <c r="D80" s="64"/>
      <c r="E80" s="73"/>
      <c r="F80" s="41" t="s">
        <v>37</v>
      </c>
      <c r="G80" s="41" t="s">
        <v>37</v>
      </c>
      <c r="H80" s="66" t="s">
        <v>37</v>
      </c>
      <c r="I80" s="74"/>
      <c r="J80" s="66" t="s">
        <v>37</v>
      </c>
      <c r="K80" s="64" t="s">
        <v>37</v>
      </c>
      <c r="L80" s="66" t="s">
        <v>37</v>
      </c>
      <c r="M80" s="66" t="s">
        <v>37</v>
      </c>
      <c r="N80" s="66" t="s">
        <v>37</v>
      </c>
      <c r="O80" s="12"/>
      <c r="P80" s="66"/>
      <c r="Q80" s="66"/>
      <c r="R80" s="40"/>
      <c r="S80" s="67"/>
      <c r="T80" s="67"/>
      <c r="U80" s="68" t="str">
        <f aca="false">IF(V80=TRUE(),"OBS! Ange färre tecken! / Note! Enter fewer characters","")</f>
        <v/>
      </c>
      <c r="V80" s="69" t="b">
        <f aca="false">OR(LEN(P80)&gt;30,LEN(Q80)&gt;33,LEN(R80)&gt;25,LEN(S80)&gt;125,LEN(T80)&gt;82)</f>
        <v>0</v>
      </c>
    </row>
    <row r="81" customFormat="false" ht="14.25" hidden="false" customHeight="false" outlineLevel="0" collapsed="false">
      <c r="A81" s="72" t="n">
        <v>77</v>
      </c>
      <c r="B81" s="45" t="n">
        <f aca="false">'APH KIC KIA PC'!D81</f>
        <v>0</v>
      </c>
      <c r="C81" s="63" t="str">
        <f aca="false">IF('1. Artikeldata Grund'!$D81="","", '1. Artikeldata Grund'!$D81&amp;" - "&amp;'1. Artikeldata Grund'!$E81)</f>
        <v/>
      </c>
      <c r="D81" s="64"/>
      <c r="E81" s="73"/>
      <c r="F81" s="41" t="s">
        <v>37</v>
      </c>
      <c r="G81" s="41" t="s">
        <v>37</v>
      </c>
      <c r="H81" s="66" t="s">
        <v>37</v>
      </c>
      <c r="I81" s="74"/>
      <c r="J81" s="66" t="s">
        <v>37</v>
      </c>
      <c r="K81" s="64" t="s">
        <v>37</v>
      </c>
      <c r="L81" s="66" t="s">
        <v>37</v>
      </c>
      <c r="M81" s="66" t="s">
        <v>37</v>
      </c>
      <c r="N81" s="66" t="s">
        <v>37</v>
      </c>
      <c r="O81" s="12"/>
      <c r="P81" s="66"/>
      <c r="Q81" s="66"/>
      <c r="R81" s="40"/>
      <c r="S81" s="67"/>
      <c r="T81" s="67"/>
      <c r="U81" s="68" t="str">
        <f aca="false">IF(V81=TRUE(),"OBS! Ange färre tecken! / Note! Enter fewer characters","")</f>
        <v/>
      </c>
      <c r="V81" s="69" t="b">
        <f aca="false">OR(LEN(P81)&gt;30,LEN(Q81)&gt;33,LEN(R81)&gt;25,LEN(S81)&gt;125,LEN(T81)&gt;82)</f>
        <v>0</v>
      </c>
    </row>
    <row r="82" customFormat="false" ht="14.25" hidden="false" customHeight="false" outlineLevel="0" collapsed="false">
      <c r="A82" s="72" t="n">
        <v>78</v>
      </c>
      <c r="B82" s="45" t="n">
        <f aca="false">'APH KIC KIA PC'!D82</f>
        <v>0</v>
      </c>
      <c r="C82" s="63" t="str">
        <f aca="false">IF('1. Artikeldata Grund'!$D82="","", '1. Artikeldata Grund'!$D82&amp;" - "&amp;'1. Artikeldata Grund'!$E82)</f>
        <v/>
      </c>
      <c r="D82" s="64"/>
      <c r="E82" s="73"/>
      <c r="F82" s="41" t="s">
        <v>37</v>
      </c>
      <c r="G82" s="41" t="s">
        <v>37</v>
      </c>
      <c r="H82" s="66" t="s">
        <v>37</v>
      </c>
      <c r="I82" s="74"/>
      <c r="J82" s="66" t="s">
        <v>37</v>
      </c>
      <c r="K82" s="64" t="s">
        <v>37</v>
      </c>
      <c r="L82" s="66" t="s">
        <v>37</v>
      </c>
      <c r="M82" s="66" t="s">
        <v>37</v>
      </c>
      <c r="N82" s="66" t="s">
        <v>37</v>
      </c>
      <c r="O82" s="12"/>
      <c r="P82" s="66"/>
      <c r="Q82" s="66"/>
      <c r="R82" s="40"/>
      <c r="S82" s="67"/>
      <c r="T82" s="67"/>
      <c r="U82" s="68" t="str">
        <f aca="false">IF(V82=TRUE(),"OBS! Ange färre tecken! / Note! Enter fewer characters","")</f>
        <v/>
      </c>
      <c r="V82" s="69" t="b">
        <f aca="false">OR(LEN(P82)&gt;30,LEN(Q82)&gt;33,LEN(R82)&gt;25,LEN(S82)&gt;125,LEN(T82)&gt;82)</f>
        <v>0</v>
      </c>
    </row>
    <row r="83" customFormat="false" ht="14.25" hidden="false" customHeight="false" outlineLevel="0" collapsed="false">
      <c r="A83" s="72" t="n">
        <v>79</v>
      </c>
      <c r="B83" s="45" t="n">
        <f aca="false">'APH KIC KIA PC'!D83</f>
        <v>0</v>
      </c>
      <c r="C83" s="63" t="str">
        <f aca="false">IF('1. Artikeldata Grund'!$D83="","", '1. Artikeldata Grund'!$D83&amp;" - "&amp;'1. Artikeldata Grund'!$E83)</f>
        <v/>
      </c>
      <c r="D83" s="64"/>
      <c r="E83" s="73"/>
      <c r="F83" s="41" t="s">
        <v>37</v>
      </c>
      <c r="G83" s="41" t="s">
        <v>37</v>
      </c>
      <c r="H83" s="66" t="s">
        <v>37</v>
      </c>
      <c r="I83" s="74"/>
      <c r="J83" s="66" t="s">
        <v>37</v>
      </c>
      <c r="K83" s="64" t="s">
        <v>37</v>
      </c>
      <c r="L83" s="66" t="s">
        <v>37</v>
      </c>
      <c r="M83" s="66" t="s">
        <v>37</v>
      </c>
      <c r="N83" s="66" t="s">
        <v>37</v>
      </c>
      <c r="O83" s="12"/>
      <c r="P83" s="66"/>
      <c r="Q83" s="66"/>
      <c r="R83" s="40"/>
      <c r="S83" s="67"/>
      <c r="T83" s="67"/>
      <c r="U83" s="68" t="str">
        <f aca="false">IF(V83=TRUE(),"OBS! Ange färre tecken! / Note! Enter fewer characters","")</f>
        <v/>
      </c>
      <c r="V83" s="69" t="b">
        <f aca="false">OR(LEN(P83)&gt;30,LEN(Q83)&gt;33,LEN(R83)&gt;25,LEN(S83)&gt;125,LEN(T83)&gt;82)</f>
        <v>0</v>
      </c>
    </row>
    <row r="84" customFormat="false" ht="14.25" hidden="false" customHeight="false" outlineLevel="0" collapsed="false">
      <c r="A84" s="72" t="n">
        <v>80</v>
      </c>
      <c r="B84" s="45" t="n">
        <f aca="false">'APH KIC KIA PC'!D84</f>
        <v>0</v>
      </c>
      <c r="C84" s="63" t="str">
        <f aca="false">IF('1. Artikeldata Grund'!$D84="","", '1. Artikeldata Grund'!$D84&amp;" - "&amp;'1. Artikeldata Grund'!$E84)</f>
        <v/>
      </c>
      <c r="D84" s="64"/>
      <c r="E84" s="73"/>
      <c r="F84" s="41" t="s">
        <v>37</v>
      </c>
      <c r="G84" s="41" t="s">
        <v>37</v>
      </c>
      <c r="H84" s="66" t="s">
        <v>37</v>
      </c>
      <c r="I84" s="74"/>
      <c r="J84" s="66" t="s">
        <v>37</v>
      </c>
      <c r="K84" s="64" t="s">
        <v>37</v>
      </c>
      <c r="L84" s="66" t="s">
        <v>37</v>
      </c>
      <c r="M84" s="66" t="s">
        <v>37</v>
      </c>
      <c r="N84" s="66" t="s">
        <v>37</v>
      </c>
      <c r="O84" s="12"/>
      <c r="P84" s="66"/>
      <c r="Q84" s="66"/>
      <c r="R84" s="40"/>
      <c r="S84" s="67"/>
      <c r="T84" s="67"/>
      <c r="U84" s="68" t="str">
        <f aca="false">IF(V84=TRUE(),"OBS! Ange färre tecken! / Note! Enter fewer characters","")</f>
        <v/>
      </c>
      <c r="V84" s="69" t="b">
        <f aca="false">OR(LEN(P84)&gt;30,LEN(Q84)&gt;33,LEN(R84)&gt;25,LEN(S84)&gt;125,LEN(T84)&gt;82)</f>
        <v>0</v>
      </c>
    </row>
    <row r="85" customFormat="false" ht="14.25" hidden="false" customHeight="false" outlineLevel="0" collapsed="false">
      <c r="A85" s="72" t="n">
        <v>81</v>
      </c>
      <c r="B85" s="45" t="n">
        <f aca="false">'APH KIC KIA PC'!D85</f>
        <v>0</v>
      </c>
      <c r="C85" s="63" t="str">
        <f aca="false">IF('1. Artikeldata Grund'!$D85="","", '1. Artikeldata Grund'!$D85&amp;" - "&amp;'1. Artikeldata Grund'!$E85)</f>
        <v/>
      </c>
      <c r="D85" s="64"/>
      <c r="E85" s="73"/>
      <c r="F85" s="41" t="s">
        <v>37</v>
      </c>
      <c r="G85" s="41" t="s">
        <v>37</v>
      </c>
      <c r="H85" s="66" t="s">
        <v>37</v>
      </c>
      <c r="I85" s="74"/>
      <c r="J85" s="66" t="s">
        <v>37</v>
      </c>
      <c r="K85" s="64" t="s">
        <v>37</v>
      </c>
      <c r="L85" s="66" t="s">
        <v>37</v>
      </c>
      <c r="M85" s="66" t="s">
        <v>37</v>
      </c>
      <c r="N85" s="66" t="s">
        <v>37</v>
      </c>
      <c r="O85" s="12"/>
      <c r="P85" s="66"/>
      <c r="Q85" s="66"/>
      <c r="R85" s="40"/>
      <c r="S85" s="67"/>
      <c r="T85" s="67"/>
      <c r="U85" s="68" t="str">
        <f aca="false">IF(V85=TRUE(),"OBS! Ange färre tecken! / Note! Enter fewer characters","")</f>
        <v/>
      </c>
      <c r="V85" s="69" t="b">
        <f aca="false">OR(LEN(P85)&gt;30,LEN(Q85)&gt;33,LEN(R85)&gt;25,LEN(S85)&gt;125,LEN(T85)&gt;82)</f>
        <v>0</v>
      </c>
    </row>
    <row r="86" customFormat="false" ht="14.25" hidden="false" customHeight="false" outlineLevel="0" collapsed="false">
      <c r="A86" s="72" t="n">
        <v>82</v>
      </c>
      <c r="B86" s="45" t="n">
        <f aca="false">'APH KIC KIA PC'!D86</f>
        <v>0</v>
      </c>
      <c r="C86" s="63" t="str">
        <f aca="false">IF('1. Artikeldata Grund'!$D86="","", '1. Artikeldata Grund'!$D86&amp;" - "&amp;'1. Artikeldata Grund'!$E86)</f>
        <v/>
      </c>
      <c r="D86" s="64"/>
      <c r="E86" s="73"/>
      <c r="F86" s="41" t="s">
        <v>37</v>
      </c>
      <c r="G86" s="41" t="s">
        <v>37</v>
      </c>
      <c r="H86" s="66" t="s">
        <v>37</v>
      </c>
      <c r="I86" s="74"/>
      <c r="J86" s="66" t="s">
        <v>37</v>
      </c>
      <c r="K86" s="64" t="s">
        <v>37</v>
      </c>
      <c r="L86" s="66" t="s">
        <v>37</v>
      </c>
      <c r="M86" s="66" t="s">
        <v>37</v>
      </c>
      <c r="N86" s="66" t="s">
        <v>37</v>
      </c>
      <c r="O86" s="12"/>
      <c r="P86" s="66"/>
      <c r="Q86" s="66"/>
      <c r="R86" s="40"/>
      <c r="S86" s="67"/>
      <c r="T86" s="67"/>
      <c r="U86" s="68" t="str">
        <f aca="false">IF(V86=TRUE(),"OBS! Ange färre tecken! / Note! Enter fewer characters","")</f>
        <v/>
      </c>
      <c r="V86" s="69" t="b">
        <f aca="false">OR(LEN(P86)&gt;30,LEN(Q86)&gt;33,LEN(R86)&gt;25,LEN(S86)&gt;125,LEN(T86)&gt;82)</f>
        <v>0</v>
      </c>
    </row>
    <row r="87" customFormat="false" ht="14.25" hidden="false" customHeight="false" outlineLevel="0" collapsed="false">
      <c r="A87" s="72" t="n">
        <v>83</v>
      </c>
      <c r="B87" s="45" t="n">
        <f aca="false">'APH KIC KIA PC'!D87</f>
        <v>0</v>
      </c>
      <c r="C87" s="63" t="str">
        <f aca="false">IF('1. Artikeldata Grund'!$D87="","", '1. Artikeldata Grund'!$D87&amp;" - "&amp;'1. Artikeldata Grund'!$E87)</f>
        <v/>
      </c>
      <c r="D87" s="64"/>
      <c r="E87" s="73"/>
      <c r="F87" s="41" t="s">
        <v>37</v>
      </c>
      <c r="G87" s="41" t="s">
        <v>37</v>
      </c>
      <c r="H87" s="66" t="s">
        <v>37</v>
      </c>
      <c r="I87" s="74"/>
      <c r="J87" s="66" t="s">
        <v>37</v>
      </c>
      <c r="K87" s="64" t="s">
        <v>37</v>
      </c>
      <c r="L87" s="66" t="s">
        <v>37</v>
      </c>
      <c r="M87" s="66" t="s">
        <v>37</v>
      </c>
      <c r="N87" s="66" t="s">
        <v>37</v>
      </c>
      <c r="O87" s="12"/>
      <c r="P87" s="66"/>
      <c r="Q87" s="66"/>
      <c r="R87" s="40"/>
      <c r="S87" s="67"/>
      <c r="T87" s="67"/>
      <c r="U87" s="68" t="str">
        <f aca="false">IF(V87=TRUE(),"OBS! Ange färre tecken! / Note! Enter fewer characters","")</f>
        <v/>
      </c>
      <c r="V87" s="69" t="b">
        <f aca="false">OR(LEN(P87)&gt;30,LEN(Q87)&gt;33,LEN(R87)&gt;25,LEN(S87)&gt;125,LEN(T87)&gt;82)</f>
        <v>0</v>
      </c>
    </row>
    <row r="88" customFormat="false" ht="14.25" hidden="false" customHeight="false" outlineLevel="0" collapsed="false">
      <c r="A88" s="72" t="n">
        <v>84</v>
      </c>
      <c r="B88" s="45" t="n">
        <f aca="false">'APH KIC KIA PC'!D88</f>
        <v>0</v>
      </c>
      <c r="C88" s="63" t="str">
        <f aca="false">IF('1. Artikeldata Grund'!$D88="","", '1. Artikeldata Grund'!$D88&amp;" - "&amp;'1. Artikeldata Grund'!$E88)</f>
        <v/>
      </c>
      <c r="D88" s="64"/>
      <c r="E88" s="73"/>
      <c r="F88" s="41" t="s">
        <v>37</v>
      </c>
      <c r="G88" s="41" t="s">
        <v>37</v>
      </c>
      <c r="H88" s="66" t="s">
        <v>37</v>
      </c>
      <c r="I88" s="74"/>
      <c r="J88" s="66" t="s">
        <v>37</v>
      </c>
      <c r="K88" s="64" t="s">
        <v>37</v>
      </c>
      <c r="L88" s="66" t="s">
        <v>37</v>
      </c>
      <c r="M88" s="66" t="s">
        <v>37</v>
      </c>
      <c r="N88" s="66" t="s">
        <v>37</v>
      </c>
      <c r="O88" s="12"/>
      <c r="P88" s="66"/>
      <c r="Q88" s="66"/>
      <c r="R88" s="40"/>
      <c r="S88" s="67"/>
      <c r="T88" s="67"/>
      <c r="U88" s="68" t="str">
        <f aca="false">IF(V88=TRUE(),"OBS! Ange färre tecken! / Note! Enter fewer characters","")</f>
        <v/>
      </c>
      <c r="V88" s="69" t="b">
        <f aca="false">OR(LEN(P88)&gt;30,LEN(Q88)&gt;33,LEN(R88)&gt;25,LEN(S88)&gt;125,LEN(T88)&gt;82)</f>
        <v>0</v>
      </c>
    </row>
    <row r="89" customFormat="false" ht="14.25" hidden="false" customHeight="false" outlineLevel="0" collapsed="false">
      <c r="A89" s="72" t="n">
        <v>85</v>
      </c>
      <c r="B89" s="45" t="n">
        <f aca="false">'APH KIC KIA PC'!D89</f>
        <v>0</v>
      </c>
      <c r="C89" s="63" t="str">
        <f aca="false">IF('1. Artikeldata Grund'!$D89="","", '1. Artikeldata Grund'!$D89&amp;" - "&amp;'1. Artikeldata Grund'!$E89)</f>
        <v/>
      </c>
      <c r="D89" s="64"/>
      <c r="E89" s="73"/>
      <c r="F89" s="41" t="s">
        <v>37</v>
      </c>
      <c r="G89" s="41" t="s">
        <v>37</v>
      </c>
      <c r="H89" s="66" t="s">
        <v>37</v>
      </c>
      <c r="I89" s="74"/>
      <c r="J89" s="66" t="s">
        <v>37</v>
      </c>
      <c r="K89" s="64" t="s">
        <v>37</v>
      </c>
      <c r="L89" s="66" t="s">
        <v>37</v>
      </c>
      <c r="M89" s="66" t="s">
        <v>37</v>
      </c>
      <c r="N89" s="66" t="s">
        <v>37</v>
      </c>
      <c r="O89" s="12"/>
      <c r="P89" s="66"/>
      <c r="Q89" s="66"/>
      <c r="R89" s="40"/>
      <c r="S89" s="67"/>
      <c r="T89" s="67"/>
      <c r="U89" s="68" t="str">
        <f aca="false">IF(V89=TRUE(),"OBS! Ange färre tecken! / Note! Enter fewer characters","")</f>
        <v/>
      </c>
      <c r="V89" s="69" t="b">
        <f aca="false">OR(LEN(P89)&gt;30,LEN(Q89)&gt;33,LEN(R89)&gt;25,LEN(S89)&gt;125,LEN(T89)&gt;82)</f>
        <v>0</v>
      </c>
    </row>
    <row r="90" customFormat="false" ht="14.25" hidden="false" customHeight="false" outlineLevel="0" collapsed="false">
      <c r="A90" s="72" t="n">
        <v>86</v>
      </c>
      <c r="B90" s="45" t="n">
        <f aca="false">'APH KIC KIA PC'!D90</f>
        <v>0</v>
      </c>
      <c r="C90" s="63" t="str">
        <f aca="false">IF('1. Artikeldata Grund'!$D90="","", '1. Artikeldata Grund'!$D90&amp;" - "&amp;'1. Artikeldata Grund'!$E90)</f>
        <v/>
      </c>
      <c r="D90" s="64"/>
      <c r="E90" s="73"/>
      <c r="F90" s="41" t="s">
        <v>37</v>
      </c>
      <c r="G90" s="41" t="s">
        <v>37</v>
      </c>
      <c r="H90" s="66" t="s">
        <v>37</v>
      </c>
      <c r="I90" s="74"/>
      <c r="J90" s="66" t="s">
        <v>37</v>
      </c>
      <c r="K90" s="64" t="s">
        <v>37</v>
      </c>
      <c r="L90" s="66" t="s">
        <v>37</v>
      </c>
      <c r="M90" s="66" t="s">
        <v>37</v>
      </c>
      <c r="N90" s="66" t="s">
        <v>37</v>
      </c>
      <c r="O90" s="12"/>
      <c r="P90" s="66"/>
      <c r="Q90" s="66"/>
      <c r="R90" s="40"/>
      <c r="S90" s="67"/>
      <c r="T90" s="67"/>
      <c r="U90" s="68" t="str">
        <f aca="false">IF(V90=TRUE(),"OBS! Ange färre tecken! / Note! Enter fewer characters","")</f>
        <v/>
      </c>
      <c r="V90" s="69" t="b">
        <f aca="false">OR(LEN(P90)&gt;30,LEN(Q90)&gt;33,LEN(R90)&gt;25,LEN(S90)&gt;125,LEN(T90)&gt;82)</f>
        <v>0</v>
      </c>
    </row>
    <row r="91" customFormat="false" ht="14.25" hidden="false" customHeight="false" outlineLevel="0" collapsed="false">
      <c r="A91" s="72" t="n">
        <v>87</v>
      </c>
      <c r="B91" s="45" t="n">
        <f aca="false">'APH KIC KIA PC'!D91</f>
        <v>0</v>
      </c>
      <c r="C91" s="63" t="str">
        <f aca="false">IF('1. Artikeldata Grund'!$D91="","", '1. Artikeldata Grund'!$D91&amp;" - "&amp;'1. Artikeldata Grund'!$E91)</f>
        <v/>
      </c>
      <c r="D91" s="64"/>
      <c r="E91" s="73"/>
      <c r="F91" s="41" t="s">
        <v>37</v>
      </c>
      <c r="G91" s="41" t="s">
        <v>37</v>
      </c>
      <c r="H91" s="66" t="s">
        <v>37</v>
      </c>
      <c r="I91" s="74"/>
      <c r="J91" s="66" t="s">
        <v>37</v>
      </c>
      <c r="K91" s="64" t="s">
        <v>37</v>
      </c>
      <c r="L91" s="66" t="s">
        <v>37</v>
      </c>
      <c r="M91" s="66" t="s">
        <v>37</v>
      </c>
      <c r="N91" s="66" t="s">
        <v>37</v>
      </c>
      <c r="O91" s="12"/>
      <c r="P91" s="66"/>
      <c r="Q91" s="66"/>
      <c r="R91" s="40"/>
      <c r="S91" s="67"/>
      <c r="T91" s="67"/>
      <c r="U91" s="68" t="str">
        <f aca="false">IF(V91=TRUE(),"OBS! Ange färre tecken! / Note! Enter fewer characters","")</f>
        <v/>
      </c>
      <c r="V91" s="69" t="b">
        <f aca="false">OR(LEN(P91)&gt;30,LEN(Q91)&gt;33,LEN(R91)&gt;25,LEN(S91)&gt;125,LEN(T91)&gt;82)</f>
        <v>0</v>
      </c>
    </row>
    <row r="92" customFormat="false" ht="14.25" hidden="false" customHeight="false" outlineLevel="0" collapsed="false">
      <c r="A92" s="72" t="n">
        <v>88</v>
      </c>
      <c r="B92" s="45" t="n">
        <f aca="false">'APH KIC KIA PC'!D92</f>
        <v>0</v>
      </c>
      <c r="C92" s="63" t="str">
        <f aca="false">IF('1. Artikeldata Grund'!$D92="","", '1. Artikeldata Grund'!$D92&amp;" - "&amp;'1. Artikeldata Grund'!$E92)</f>
        <v/>
      </c>
      <c r="D92" s="64"/>
      <c r="E92" s="73"/>
      <c r="F92" s="41" t="s">
        <v>37</v>
      </c>
      <c r="G92" s="41" t="s">
        <v>37</v>
      </c>
      <c r="H92" s="66" t="s">
        <v>37</v>
      </c>
      <c r="I92" s="74"/>
      <c r="J92" s="66" t="s">
        <v>37</v>
      </c>
      <c r="K92" s="64" t="s">
        <v>37</v>
      </c>
      <c r="L92" s="66" t="s">
        <v>37</v>
      </c>
      <c r="M92" s="66" t="s">
        <v>37</v>
      </c>
      <c r="N92" s="66" t="s">
        <v>37</v>
      </c>
      <c r="O92" s="12"/>
      <c r="P92" s="66"/>
      <c r="Q92" s="66"/>
      <c r="R92" s="40"/>
      <c r="S92" s="67"/>
      <c r="T92" s="67"/>
      <c r="U92" s="68" t="str">
        <f aca="false">IF(V92=TRUE(),"OBS! Ange färre tecken! / Note! Enter fewer characters","")</f>
        <v/>
      </c>
      <c r="V92" s="69" t="b">
        <f aca="false">OR(LEN(P92)&gt;30,LEN(Q92)&gt;33,LEN(R92)&gt;25,LEN(S92)&gt;125,LEN(T92)&gt;82)</f>
        <v>0</v>
      </c>
    </row>
    <row r="93" customFormat="false" ht="14.25" hidden="false" customHeight="false" outlineLevel="0" collapsed="false">
      <c r="A93" s="72" t="n">
        <v>89</v>
      </c>
      <c r="B93" s="45" t="n">
        <f aca="false">'APH KIC KIA PC'!D93</f>
        <v>0</v>
      </c>
      <c r="C93" s="63" t="str">
        <f aca="false">IF('1. Artikeldata Grund'!$D93="","", '1. Artikeldata Grund'!$D93&amp;" - "&amp;'1. Artikeldata Grund'!$E93)</f>
        <v/>
      </c>
      <c r="D93" s="64"/>
      <c r="E93" s="73"/>
      <c r="F93" s="41" t="s">
        <v>37</v>
      </c>
      <c r="G93" s="41" t="s">
        <v>37</v>
      </c>
      <c r="H93" s="66" t="s">
        <v>37</v>
      </c>
      <c r="I93" s="74"/>
      <c r="J93" s="66" t="s">
        <v>37</v>
      </c>
      <c r="K93" s="64" t="s">
        <v>37</v>
      </c>
      <c r="L93" s="66" t="s">
        <v>37</v>
      </c>
      <c r="M93" s="66" t="s">
        <v>37</v>
      </c>
      <c r="N93" s="66" t="s">
        <v>37</v>
      </c>
      <c r="O93" s="12"/>
      <c r="P93" s="66"/>
      <c r="Q93" s="66"/>
      <c r="R93" s="40"/>
      <c r="S93" s="67"/>
      <c r="T93" s="67"/>
      <c r="U93" s="68" t="str">
        <f aca="false">IF(V93=TRUE(),"OBS! Ange färre tecken! / Note! Enter fewer characters","")</f>
        <v/>
      </c>
      <c r="V93" s="69" t="b">
        <f aca="false">OR(LEN(P93)&gt;30,LEN(Q93)&gt;33,LEN(R93)&gt;25,LEN(S93)&gt;125,LEN(T93)&gt;82)</f>
        <v>0</v>
      </c>
    </row>
    <row r="94" customFormat="false" ht="14.25" hidden="false" customHeight="false" outlineLevel="0" collapsed="false">
      <c r="A94" s="72" t="n">
        <v>90</v>
      </c>
      <c r="B94" s="45" t="n">
        <f aca="false">'APH KIC KIA PC'!D94</f>
        <v>0</v>
      </c>
      <c r="C94" s="63" t="str">
        <f aca="false">IF('1. Artikeldata Grund'!$D94="","", '1. Artikeldata Grund'!$D94&amp;" - "&amp;'1. Artikeldata Grund'!$E94)</f>
        <v/>
      </c>
      <c r="D94" s="64"/>
      <c r="E94" s="73"/>
      <c r="F94" s="41" t="s">
        <v>37</v>
      </c>
      <c r="G94" s="41" t="s">
        <v>37</v>
      </c>
      <c r="H94" s="66" t="s">
        <v>37</v>
      </c>
      <c r="I94" s="74"/>
      <c r="J94" s="66" t="s">
        <v>37</v>
      </c>
      <c r="K94" s="64" t="s">
        <v>37</v>
      </c>
      <c r="L94" s="66" t="s">
        <v>37</v>
      </c>
      <c r="M94" s="66" t="s">
        <v>37</v>
      </c>
      <c r="N94" s="66" t="s">
        <v>37</v>
      </c>
      <c r="O94" s="12"/>
      <c r="P94" s="66"/>
      <c r="Q94" s="66"/>
      <c r="R94" s="40"/>
      <c r="S94" s="67"/>
      <c r="T94" s="67"/>
      <c r="U94" s="68" t="str">
        <f aca="false">IF(V94=TRUE(),"OBS! Ange färre tecken! / Note! Enter fewer characters","")</f>
        <v/>
      </c>
      <c r="V94" s="69" t="b">
        <f aca="false">OR(LEN(P94)&gt;30,LEN(Q94)&gt;33,LEN(R94)&gt;25,LEN(S94)&gt;125,LEN(T94)&gt;82)</f>
        <v>0</v>
      </c>
    </row>
    <row r="95" customFormat="false" ht="14.25" hidden="false" customHeight="false" outlineLevel="0" collapsed="false">
      <c r="A95" s="72" t="n">
        <v>91</v>
      </c>
      <c r="B95" s="45" t="n">
        <f aca="false">'APH KIC KIA PC'!D95</f>
        <v>0</v>
      </c>
      <c r="C95" s="63" t="str">
        <f aca="false">IF('1. Artikeldata Grund'!$D95="","", '1. Artikeldata Grund'!$D95&amp;" - "&amp;'1. Artikeldata Grund'!$E95)</f>
        <v/>
      </c>
      <c r="D95" s="64"/>
      <c r="E95" s="73"/>
      <c r="F95" s="41" t="s">
        <v>37</v>
      </c>
      <c r="G95" s="41" t="s">
        <v>37</v>
      </c>
      <c r="H95" s="66" t="s">
        <v>37</v>
      </c>
      <c r="I95" s="74"/>
      <c r="J95" s="66" t="s">
        <v>37</v>
      </c>
      <c r="K95" s="64" t="s">
        <v>37</v>
      </c>
      <c r="L95" s="66" t="s">
        <v>37</v>
      </c>
      <c r="M95" s="66" t="s">
        <v>37</v>
      </c>
      <c r="N95" s="66" t="s">
        <v>37</v>
      </c>
      <c r="O95" s="12"/>
      <c r="P95" s="66"/>
      <c r="Q95" s="66"/>
      <c r="R95" s="40"/>
      <c r="S95" s="67"/>
      <c r="T95" s="67"/>
      <c r="U95" s="68" t="str">
        <f aca="false">IF(V95=TRUE(),"OBS! Ange färre tecken! / Note! Enter fewer characters","")</f>
        <v/>
      </c>
      <c r="V95" s="69" t="b">
        <f aca="false">OR(LEN(P95)&gt;30,LEN(Q95)&gt;33,LEN(R95)&gt;25,LEN(S95)&gt;125,LEN(T95)&gt;82)</f>
        <v>0</v>
      </c>
    </row>
    <row r="96" customFormat="false" ht="14.25" hidden="false" customHeight="false" outlineLevel="0" collapsed="false">
      <c r="A96" s="72" t="n">
        <v>92</v>
      </c>
      <c r="B96" s="45" t="n">
        <f aca="false">'APH KIC KIA PC'!D96</f>
        <v>0</v>
      </c>
      <c r="C96" s="63" t="str">
        <f aca="false">IF('1. Artikeldata Grund'!$D96="","", '1. Artikeldata Grund'!$D96&amp;" - "&amp;'1. Artikeldata Grund'!$E96)</f>
        <v/>
      </c>
      <c r="D96" s="64"/>
      <c r="E96" s="73"/>
      <c r="F96" s="41" t="s">
        <v>37</v>
      </c>
      <c r="G96" s="41" t="s">
        <v>37</v>
      </c>
      <c r="H96" s="66" t="s">
        <v>37</v>
      </c>
      <c r="I96" s="74"/>
      <c r="J96" s="66" t="s">
        <v>37</v>
      </c>
      <c r="K96" s="64" t="s">
        <v>37</v>
      </c>
      <c r="L96" s="66" t="s">
        <v>37</v>
      </c>
      <c r="M96" s="66" t="s">
        <v>37</v>
      </c>
      <c r="N96" s="66" t="s">
        <v>37</v>
      </c>
      <c r="O96" s="12"/>
      <c r="P96" s="66"/>
      <c r="Q96" s="66"/>
      <c r="R96" s="40"/>
      <c r="S96" s="67"/>
      <c r="T96" s="67"/>
      <c r="U96" s="68" t="str">
        <f aca="false">IF(V96=TRUE(),"OBS! Ange färre tecken! / Note! Enter fewer characters","")</f>
        <v/>
      </c>
      <c r="V96" s="69" t="b">
        <f aca="false">OR(LEN(P96)&gt;30,LEN(Q96)&gt;33,LEN(R96)&gt;25,LEN(S96)&gt;125,LEN(T96)&gt;82)</f>
        <v>0</v>
      </c>
    </row>
    <row r="97" customFormat="false" ht="14.25" hidden="false" customHeight="false" outlineLevel="0" collapsed="false">
      <c r="A97" s="72" t="n">
        <v>93</v>
      </c>
      <c r="B97" s="45" t="n">
        <f aca="false">'APH KIC KIA PC'!D97</f>
        <v>0</v>
      </c>
      <c r="C97" s="63" t="str">
        <f aca="false">IF('1. Artikeldata Grund'!$D97="","", '1. Artikeldata Grund'!$D97&amp;" - "&amp;'1. Artikeldata Grund'!$E97)</f>
        <v/>
      </c>
      <c r="D97" s="64"/>
      <c r="E97" s="73"/>
      <c r="F97" s="41" t="s">
        <v>37</v>
      </c>
      <c r="G97" s="41" t="s">
        <v>37</v>
      </c>
      <c r="H97" s="66" t="s">
        <v>37</v>
      </c>
      <c r="I97" s="74"/>
      <c r="J97" s="66" t="s">
        <v>37</v>
      </c>
      <c r="K97" s="64" t="s">
        <v>37</v>
      </c>
      <c r="L97" s="66" t="s">
        <v>37</v>
      </c>
      <c r="M97" s="66" t="s">
        <v>37</v>
      </c>
      <c r="N97" s="66" t="s">
        <v>37</v>
      </c>
      <c r="O97" s="12"/>
      <c r="P97" s="66"/>
      <c r="Q97" s="66"/>
      <c r="R97" s="40"/>
      <c r="S97" s="67"/>
      <c r="T97" s="67"/>
      <c r="U97" s="68" t="str">
        <f aca="false">IF(V97=TRUE(),"OBS! Ange färre tecken! / Note! Enter fewer characters","")</f>
        <v/>
      </c>
      <c r="V97" s="69" t="b">
        <f aca="false">OR(LEN(P97)&gt;30,LEN(Q97)&gt;33,LEN(R97)&gt;25,LEN(S97)&gt;125,LEN(T97)&gt;82)</f>
        <v>0</v>
      </c>
    </row>
    <row r="98" customFormat="false" ht="14.25" hidden="false" customHeight="false" outlineLevel="0" collapsed="false">
      <c r="A98" s="72" t="n">
        <v>94</v>
      </c>
      <c r="B98" s="45" t="n">
        <f aca="false">'APH KIC KIA PC'!D98</f>
        <v>0</v>
      </c>
      <c r="C98" s="63" t="str">
        <f aca="false">IF('1. Artikeldata Grund'!$D98="","", '1. Artikeldata Grund'!$D98&amp;" - "&amp;'1. Artikeldata Grund'!$E98)</f>
        <v/>
      </c>
      <c r="D98" s="64"/>
      <c r="E98" s="73"/>
      <c r="F98" s="41" t="s">
        <v>37</v>
      </c>
      <c r="G98" s="41" t="s">
        <v>37</v>
      </c>
      <c r="H98" s="66" t="s">
        <v>37</v>
      </c>
      <c r="I98" s="74"/>
      <c r="J98" s="66" t="s">
        <v>37</v>
      </c>
      <c r="K98" s="64" t="s">
        <v>37</v>
      </c>
      <c r="L98" s="66" t="s">
        <v>37</v>
      </c>
      <c r="M98" s="66" t="s">
        <v>37</v>
      </c>
      <c r="N98" s="66" t="s">
        <v>37</v>
      </c>
      <c r="O98" s="12"/>
      <c r="P98" s="66"/>
      <c r="Q98" s="66"/>
      <c r="R98" s="40"/>
      <c r="S98" s="67"/>
      <c r="T98" s="67"/>
      <c r="U98" s="68" t="str">
        <f aca="false">IF(V98=TRUE(),"OBS! Ange färre tecken! / Note! Enter fewer characters","")</f>
        <v/>
      </c>
      <c r="V98" s="69" t="b">
        <f aca="false">OR(LEN(P98)&gt;30,LEN(Q98)&gt;33,LEN(R98)&gt;25,LEN(S98)&gt;125,LEN(T98)&gt;82)</f>
        <v>0</v>
      </c>
    </row>
    <row r="99" customFormat="false" ht="14.25" hidden="false" customHeight="false" outlineLevel="0" collapsed="false">
      <c r="A99" s="72" t="n">
        <v>95</v>
      </c>
      <c r="B99" s="45" t="n">
        <f aca="false">'APH KIC KIA PC'!D99</f>
        <v>0</v>
      </c>
      <c r="C99" s="63" t="str">
        <f aca="false">IF('1. Artikeldata Grund'!$D99="","", '1. Artikeldata Grund'!$D99&amp;" - "&amp;'1. Artikeldata Grund'!$E99)</f>
        <v/>
      </c>
      <c r="D99" s="64"/>
      <c r="E99" s="73"/>
      <c r="F99" s="41" t="s">
        <v>37</v>
      </c>
      <c r="G99" s="41" t="s">
        <v>37</v>
      </c>
      <c r="H99" s="66" t="s">
        <v>37</v>
      </c>
      <c r="I99" s="74"/>
      <c r="J99" s="66" t="s">
        <v>37</v>
      </c>
      <c r="K99" s="64" t="s">
        <v>37</v>
      </c>
      <c r="L99" s="66" t="s">
        <v>37</v>
      </c>
      <c r="M99" s="66" t="s">
        <v>37</v>
      </c>
      <c r="N99" s="66" t="s">
        <v>37</v>
      </c>
      <c r="O99" s="12"/>
      <c r="P99" s="66"/>
      <c r="Q99" s="66"/>
      <c r="R99" s="40"/>
      <c r="S99" s="67"/>
      <c r="T99" s="67"/>
      <c r="U99" s="68" t="str">
        <f aca="false">IF(V99=TRUE(),"OBS! Ange färre tecken! / Note! Enter fewer characters","")</f>
        <v/>
      </c>
      <c r="V99" s="69" t="b">
        <f aca="false">OR(LEN(P99)&gt;30,LEN(Q99)&gt;33,LEN(R99)&gt;25,LEN(S99)&gt;125,LEN(T99)&gt;82)</f>
        <v>0</v>
      </c>
    </row>
    <row r="100" customFormat="false" ht="14.25" hidden="false" customHeight="false" outlineLevel="0" collapsed="false">
      <c r="A100" s="72" t="n">
        <v>96</v>
      </c>
      <c r="B100" s="45" t="n">
        <f aca="false">'APH KIC KIA PC'!D100</f>
        <v>0</v>
      </c>
      <c r="C100" s="63" t="str">
        <f aca="false">IF('1. Artikeldata Grund'!$D100="","", '1. Artikeldata Grund'!$D100&amp;" - "&amp;'1. Artikeldata Grund'!$E100)</f>
        <v/>
      </c>
      <c r="D100" s="64"/>
      <c r="E100" s="73"/>
      <c r="F100" s="41" t="s">
        <v>37</v>
      </c>
      <c r="G100" s="41" t="s">
        <v>37</v>
      </c>
      <c r="H100" s="66" t="s">
        <v>37</v>
      </c>
      <c r="I100" s="74"/>
      <c r="J100" s="66" t="s">
        <v>37</v>
      </c>
      <c r="K100" s="64" t="s">
        <v>37</v>
      </c>
      <c r="L100" s="66" t="s">
        <v>37</v>
      </c>
      <c r="M100" s="66" t="s">
        <v>37</v>
      </c>
      <c r="N100" s="66" t="s">
        <v>37</v>
      </c>
      <c r="O100" s="12"/>
      <c r="P100" s="66"/>
      <c r="Q100" s="66"/>
      <c r="R100" s="40"/>
      <c r="S100" s="67"/>
      <c r="T100" s="67"/>
      <c r="U100" s="68" t="str">
        <f aca="false">IF(V100=TRUE(),"OBS! Ange färre tecken! / Note! Enter fewer characters","")</f>
        <v/>
      </c>
      <c r="V100" s="69" t="b">
        <f aca="false">OR(LEN(P100)&gt;30,LEN(Q100)&gt;33,LEN(R100)&gt;25,LEN(S100)&gt;125,LEN(T100)&gt;82)</f>
        <v>0</v>
      </c>
    </row>
    <row r="101" customFormat="false" ht="14.25" hidden="false" customHeight="false" outlineLevel="0" collapsed="false">
      <c r="A101" s="72" t="n">
        <v>97</v>
      </c>
      <c r="B101" s="45" t="n">
        <f aca="false">'APH KIC KIA PC'!D101</f>
        <v>0</v>
      </c>
      <c r="C101" s="63" t="str">
        <f aca="false">IF('1. Artikeldata Grund'!$D101="","", '1. Artikeldata Grund'!$D101&amp;" - "&amp;'1. Artikeldata Grund'!$E101)</f>
        <v/>
      </c>
      <c r="D101" s="64"/>
      <c r="E101" s="73"/>
      <c r="F101" s="41" t="s">
        <v>37</v>
      </c>
      <c r="G101" s="41" t="s">
        <v>37</v>
      </c>
      <c r="H101" s="66" t="s">
        <v>37</v>
      </c>
      <c r="I101" s="74"/>
      <c r="J101" s="66" t="s">
        <v>37</v>
      </c>
      <c r="K101" s="64" t="s">
        <v>37</v>
      </c>
      <c r="L101" s="66" t="s">
        <v>37</v>
      </c>
      <c r="M101" s="66" t="s">
        <v>37</v>
      </c>
      <c r="N101" s="66" t="s">
        <v>37</v>
      </c>
      <c r="O101" s="12"/>
      <c r="P101" s="66"/>
      <c r="Q101" s="66"/>
      <c r="R101" s="40"/>
      <c r="S101" s="67"/>
      <c r="T101" s="67"/>
      <c r="U101" s="68" t="str">
        <f aca="false">IF(V101=TRUE(),"OBS! Ange färre tecken! / Note! Enter fewer characters","")</f>
        <v/>
      </c>
      <c r="V101" s="69" t="b">
        <f aca="false">OR(LEN(P101)&gt;30,LEN(Q101)&gt;33,LEN(R101)&gt;25,LEN(S101)&gt;125,LEN(T101)&gt;82)</f>
        <v>0</v>
      </c>
    </row>
    <row r="102" customFormat="false" ht="14.25" hidden="false" customHeight="false" outlineLevel="0" collapsed="false">
      <c r="A102" s="72" t="n">
        <v>98</v>
      </c>
      <c r="B102" s="45" t="n">
        <f aca="false">'APH KIC KIA PC'!D102</f>
        <v>0</v>
      </c>
      <c r="C102" s="63" t="str">
        <f aca="false">IF('1. Artikeldata Grund'!$D102="","", '1. Artikeldata Grund'!$D102&amp;" - "&amp;'1. Artikeldata Grund'!$E102)</f>
        <v/>
      </c>
      <c r="D102" s="64"/>
      <c r="E102" s="73"/>
      <c r="F102" s="41" t="s">
        <v>37</v>
      </c>
      <c r="G102" s="41" t="s">
        <v>37</v>
      </c>
      <c r="H102" s="66" t="s">
        <v>37</v>
      </c>
      <c r="I102" s="74"/>
      <c r="J102" s="66" t="s">
        <v>37</v>
      </c>
      <c r="K102" s="64" t="s">
        <v>37</v>
      </c>
      <c r="L102" s="66" t="s">
        <v>37</v>
      </c>
      <c r="M102" s="66" t="s">
        <v>37</v>
      </c>
      <c r="N102" s="66" t="s">
        <v>37</v>
      </c>
      <c r="O102" s="12"/>
      <c r="P102" s="66"/>
      <c r="Q102" s="66"/>
      <c r="R102" s="40"/>
      <c r="S102" s="67"/>
      <c r="T102" s="67"/>
      <c r="U102" s="68" t="str">
        <f aca="false">IF(V102=TRUE(),"OBS! Ange färre tecken! / Note! Enter fewer characters","")</f>
        <v/>
      </c>
      <c r="V102" s="69" t="b">
        <f aca="false">OR(LEN(P102)&gt;30,LEN(Q102)&gt;33,LEN(R102)&gt;25,LEN(S102)&gt;125,LEN(T102)&gt;82)</f>
        <v>0</v>
      </c>
    </row>
    <row r="103" customFormat="false" ht="14.25" hidden="false" customHeight="false" outlineLevel="0" collapsed="false">
      <c r="A103" s="72" t="n">
        <v>99</v>
      </c>
      <c r="B103" s="45" t="n">
        <f aca="false">'APH KIC KIA PC'!D103</f>
        <v>0</v>
      </c>
      <c r="C103" s="63" t="str">
        <f aca="false">IF('1. Artikeldata Grund'!$D103="","", '1. Artikeldata Grund'!$D103&amp;" - "&amp;'1. Artikeldata Grund'!$E103)</f>
        <v/>
      </c>
      <c r="D103" s="64"/>
      <c r="E103" s="73"/>
      <c r="F103" s="41" t="s">
        <v>37</v>
      </c>
      <c r="G103" s="41" t="s">
        <v>37</v>
      </c>
      <c r="H103" s="66" t="s">
        <v>37</v>
      </c>
      <c r="I103" s="74"/>
      <c r="J103" s="66" t="s">
        <v>37</v>
      </c>
      <c r="K103" s="64" t="s">
        <v>37</v>
      </c>
      <c r="L103" s="66" t="s">
        <v>37</v>
      </c>
      <c r="M103" s="66" t="s">
        <v>37</v>
      </c>
      <c r="N103" s="66" t="s">
        <v>37</v>
      </c>
      <c r="O103" s="12"/>
      <c r="P103" s="66"/>
      <c r="Q103" s="66"/>
      <c r="R103" s="40"/>
      <c r="S103" s="67"/>
      <c r="T103" s="67"/>
      <c r="U103" s="68" t="str">
        <f aca="false">IF(V103=TRUE(),"OBS! Ange färre tecken! / Note! Enter fewer characters","")</f>
        <v/>
      </c>
      <c r="V103" s="69" t="b">
        <f aca="false">OR(LEN(P103)&gt;30,LEN(Q103)&gt;33,LEN(R103)&gt;25,LEN(S103)&gt;125,LEN(T103)&gt;82)</f>
        <v>0</v>
      </c>
    </row>
    <row r="104" customFormat="false" ht="14.25" hidden="false" customHeight="false" outlineLevel="0" collapsed="false">
      <c r="A104" s="72" t="n">
        <v>100</v>
      </c>
      <c r="B104" s="45" t="n">
        <f aca="false">'APH KIC KIA PC'!D104</f>
        <v>0</v>
      </c>
      <c r="C104" s="63" t="str">
        <f aca="false">IF('1. Artikeldata Grund'!$D104="","", '1. Artikeldata Grund'!$D104&amp;" - "&amp;'1. Artikeldata Grund'!$E104)</f>
        <v/>
      </c>
      <c r="D104" s="64"/>
      <c r="E104" s="73"/>
      <c r="F104" s="41" t="s">
        <v>37</v>
      </c>
      <c r="G104" s="41" t="s">
        <v>37</v>
      </c>
      <c r="H104" s="66" t="s">
        <v>37</v>
      </c>
      <c r="I104" s="74"/>
      <c r="J104" s="66" t="s">
        <v>37</v>
      </c>
      <c r="K104" s="64" t="s">
        <v>37</v>
      </c>
      <c r="L104" s="66" t="s">
        <v>37</v>
      </c>
      <c r="M104" s="66" t="s">
        <v>37</v>
      </c>
      <c r="N104" s="66" t="s">
        <v>37</v>
      </c>
      <c r="O104" s="12"/>
      <c r="P104" s="66"/>
      <c r="Q104" s="66"/>
      <c r="R104" s="40"/>
      <c r="S104" s="67"/>
      <c r="T104" s="67"/>
      <c r="U104" s="68" t="str">
        <f aca="false">IF(V104=TRUE(),"OBS! Ange färre tecken! / Note! Enter fewer characters","")</f>
        <v/>
      </c>
      <c r="V104" s="69" t="b">
        <f aca="false">OR(LEN(P104)&gt;30,LEN(Q104)&gt;33,LEN(R104)&gt;25,LEN(S104)&gt;125,LEN(T104)&gt;82)</f>
        <v>0</v>
      </c>
    </row>
    <row r="105" customFormat="false" ht="14.25" hidden="false" customHeight="false" outlineLevel="0" collapsed="false">
      <c r="A105" s="72" t="n">
        <v>101</v>
      </c>
      <c r="B105" s="45" t="n">
        <f aca="false">'APH KIC KIA PC'!D105</f>
        <v>0</v>
      </c>
      <c r="C105" s="63" t="str">
        <f aca="false">IF('1. Artikeldata Grund'!$D105="","", '1. Artikeldata Grund'!$D105&amp;" - "&amp;'1. Artikeldata Grund'!$E105)</f>
        <v/>
      </c>
      <c r="D105" s="64"/>
      <c r="E105" s="73"/>
      <c r="F105" s="41" t="s">
        <v>37</v>
      </c>
      <c r="G105" s="41" t="s">
        <v>37</v>
      </c>
      <c r="H105" s="66" t="s">
        <v>37</v>
      </c>
      <c r="I105" s="74"/>
      <c r="J105" s="66" t="s">
        <v>37</v>
      </c>
      <c r="K105" s="64" t="s">
        <v>37</v>
      </c>
      <c r="L105" s="66" t="s">
        <v>37</v>
      </c>
      <c r="M105" s="66" t="s">
        <v>37</v>
      </c>
      <c r="N105" s="66" t="s">
        <v>37</v>
      </c>
      <c r="O105" s="12"/>
      <c r="P105" s="66"/>
      <c r="Q105" s="66"/>
      <c r="R105" s="40"/>
      <c r="S105" s="67"/>
      <c r="T105" s="67"/>
      <c r="U105" s="68" t="str">
        <f aca="false">IF(V105=TRUE(),"OBS! Ange färre tecken! / Note! Enter fewer characters","")</f>
        <v/>
      </c>
      <c r="V105" s="69" t="b">
        <f aca="false">OR(LEN(P105)&gt;30,LEN(Q105)&gt;33,LEN(R105)&gt;25,LEN(S105)&gt;125,LEN(T105)&gt;82)</f>
        <v>0</v>
      </c>
    </row>
    <row r="106" customFormat="false" ht="14.25" hidden="false" customHeight="false" outlineLevel="0" collapsed="false">
      <c r="A106" s="72" t="n">
        <v>102</v>
      </c>
      <c r="B106" s="45" t="n">
        <f aca="false">'APH KIC KIA PC'!D106</f>
        <v>0</v>
      </c>
      <c r="C106" s="63" t="str">
        <f aca="false">IF('1. Artikeldata Grund'!$D106="","", '1. Artikeldata Grund'!$D106&amp;" - "&amp;'1. Artikeldata Grund'!$E106)</f>
        <v/>
      </c>
      <c r="D106" s="64"/>
      <c r="E106" s="73"/>
      <c r="F106" s="41" t="s">
        <v>37</v>
      </c>
      <c r="G106" s="41" t="s">
        <v>37</v>
      </c>
      <c r="H106" s="66" t="s">
        <v>37</v>
      </c>
      <c r="I106" s="74"/>
      <c r="J106" s="66" t="s">
        <v>37</v>
      </c>
      <c r="K106" s="64" t="s">
        <v>37</v>
      </c>
      <c r="L106" s="66" t="s">
        <v>37</v>
      </c>
      <c r="M106" s="66" t="s">
        <v>37</v>
      </c>
      <c r="N106" s="66" t="s">
        <v>37</v>
      </c>
      <c r="O106" s="12"/>
      <c r="P106" s="66"/>
      <c r="Q106" s="66"/>
      <c r="R106" s="40"/>
      <c r="S106" s="67"/>
      <c r="T106" s="67"/>
      <c r="U106" s="68" t="str">
        <f aca="false">IF(V106=TRUE(),"OBS! Ange färre tecken! / Note! Enter fewer characters","")</f>
        <v/>
      </c>
      <c r="V106" s="69" t="b">
        <f aca="false">OR(LEN(P106)&gt;30,LEN(Q106)&gt;33,LEN(R106)&gt;25,LEN(S106)&gt;125,LEN(T106)&gt;82)</f>
        <v>0</v>
      </c>
    </row>
    <row r="107" customFormat="false" ht="14.25" hidden="false" customHeight="false" outlineLevel="0" collapsed="false">
      <c r="A107" s="72" t="n">
        <v>103</v>
      </c>
      <c r="B107" s="45" t="n">
        <f aca="false">'APH KIC KIA PC'!D107</f>
        <v>0</v>
      </c>
      <c r="C107" s="63" t="str">
        <f aca="false">IF('1. Artikeldata Grund'!$D107="","", '1. Artikeldata Grund'!$D107&amp;" - "&amp;'1. Artikeldata Grund'!$E107)</f>
        <v/>
      </c>
      <c r="D107" s="64"/>
      <c r="E107" s="73"/>
      <c r="F107" s="41" t="s">
        <v>37</v>
      </c>
      <c r="G107" s="41" t="s">
        <v>37</v>
      </c>
      <c r="H107" s="66" t="s">
        <v>37</v>
      </c>
      <c r="I107" s="74"/>
      <c r="J107" s="66" t="s">
        <v>37</v>
      </c>
      <c r="K107" s="64" t="s">
        <v>37</v>
      </c>
      <c r="L107" s="66" t="s">
        <v>37</v>
      </c>
      <c r="M107" s="66" t="s">
        <v>37</v>
      </c>
      <c r="N107" s="66" t="s">
        <v>37</v>
      </c>
      <c r="O107" s="12"/>
      <c r="P107" s="66"/>
      <c r="Q107" s="66"/>
      <c r="R107" s="40"/>
      <c r="S107" s="67"/>
      <c r="T107" s="67"/>
      <c r="U107" s="68" t="str">
        <f aca="false">IF(V107=TRUE(),"OBS! Ange färre tecken! / Note! Enter fewer characters","")</f>
        <v/>
      </c>
      <c r="V107" s="69" t="b">
        <f aca="false">OR(LEN(P107)&gt;30,LEN(Q107)&gt;33,LEN(R107)&gt;25,LEN(S107)&gt;125,LEN(T107)&gt;82)</f>
        <v>0</v>
      </c>
    </row>
    <row r="108" customFormat="false" ht="14.25" hidden="false" customHeight="false" outlineLevel="0" collapsed="false">
      <c r="A108" s="72" t="n">
        <v>104</v>
      </c>
      <c r="B108" s="45" t="n">
        <f aca="false">'APH KIC KIA PC'!D108</f>
        <v>0</v>
      </c>
      <c r="C108" s="63" t="str">
        <f aca="false">IF('1. Artikeldata Grund'!$D108="","", '1. Artikeldata Grund'!$D108&amp;" - "&amp;'1. Artikeldata Grund'!$E108)</f>
        <v/>
      </c>
      <c r="D108" s="64"/>
      <c r="E108" s="73"/>
      <c r="F108" s="41" t="s">
        <v>37</v>
      </c>
      <c r="G108" s="41" t="s">
        <v>37</v>
      </c>
      <c r="H108" s="66" t="s">
        <v>37</v>
      </c>
      <c r="I108" s="74"/>
      <c r="J108" s="66" t="s">
        <v>37</v>
      </c>
      <c r="K108" s="64" t="s">
        <v>37</v>
      </c>
      <c r="L108" s="66" t="s">
        <v>37</v>
      </c>
      <c r="M108" s="66" t="s">
        <v>37</v>
      </c>
      <c r="N108" s="66" t="s">
        <v>37</v>
      </c>
      <c r="O108" s="12"/>
      <c r="P108" s="66"/>
      <c r="Q108" s="66"/>
      <c r="R108" s="40"/>
      <c r="S108" s="67"/>
      <c r="T108" s="67"/>
      <c r="U108" s="68" t="str">
        <f aca="false">IF(V108=TRUE(),"OBS! Ange färre tecken! / Note! Enter fewer characters","")</f>
        <v/>
      </c>
      <c r="V108" s="69" t="b">
        <f aca="false">OR(LEN(P108)&gt;30,LEN(Q108)&gt;33,LEN(R108)&gt;25,LEN(S108)&gt;125,LEN(T108)&gt;82)</f>
        <v>0</v>
      </c>
    </row>
    <row r="109" customFormat="false" ht="14.25" hidden="false" customHeight="false" outlineLevel="0" collapsed="false">
      <c r="A109" s="72" t="n">
        <v>105</v>
      </c>
      <c r="B109" s="45" t="n">
        <f aca="false">'APH KIC KIA PC'!D109</f>
        <v>0</v>
      </c>
      <c r="C109" s="63" t="str">
        <f aca="false">IF('1. Artikeldata Grund'!$D109="","", '1. Artikeldata Grund'!$D109&amp;" - "&amp;'1. Artikeldata Grund'!$E109)</f>
        <v/>
      </c>
      <c r="D109" s="64"/>
      <c r="E109" s="73"/>
      <c r="F109" s="41" t="s">
        <v>37</v>
      </c>
      <c r="G109" s="41" t="s">
        <v>37</v>
      </c>
      <c r="H109" s="66" t="s">
        <v>37</v>
      </c>
      <c r="I109" s="74"/>
      <c r="J109" s="66" t="s">
        <v>37</v>
      </c>
      <c r="K109" s="64" t="s">
        <v>37</v>
      </c>
      <c r="L109" s="66" t="s">
        <v>37</v>
      </c>
      <c r="M109" s="66" t="s">
        <v>37</v>
      </c>
      <c r="N109" s="66" t="s">
        <v>37</v>
      </c>
      <c r="O109" s="12"/>
      <c r="P109" s="66"/>
      <c r="Q109" s="66"/>
      <c r="R109" s="40"/>
      <c r="S109" s="67"/>
      <c r="T109" s="67"/>
      <c r="U109" s="68" t="str">
        <f aca="false">IF(V109=TRUE(),"OBS! Ange färre tecken! / Note! Enter fewer characters","")</f>
        <v/>
      </c>
      <c r="V109" s="69" t="b">
        <f aca="false">OR(LEN(P109)&gt;30,LEN(Q109)&gt;33,LEN(R109)&gt;25,LEN(S109)&gt;125,LEN(T109)&gt;82)</f>
        <v>0</v>
      </c>
    </row>
    <row r="110" customFormat="false" ht="14.25" hidden="false" customHeight="false" outlineLevel="0" collapsed="false">
      <c r="A110" s="72" t="n">
        <v>106</v>
      </c>
      <c r="B110" s="45" t="n">
        <f aca="false">'APH KIC KIA PC'!D110</f>
        <v>0</v>
      </c>
      <c r="C110" s="63" t="str">
        <f aca="false">IF('1. Artikeldata Grund'!$D110="","", '1. Artikeldata Grund'!$D110&amp;" - "&amp;'1. Artikeldata Grund'!$E110)</f>
        <v/>
      </c>
      <c r="D110" s="64"/>
      <c r="E110" s="73"/>
      <c r="F110" s="41" t="s">
        <v>37</v>
      </c>
      <c r="G110" s="41" t="s">
        <v>37</v>
      </c>
      <c r="H110" s="66" t="s">
        <v>37</v>
      </c>
      <c r="I110" s="74"/>
      <c r="J110" s="66" t="s">
        <v>37</v>
      </c>
      <c r="K110" s="64" t="s">
        <v>37</v>
      </c>
      <c r="L110" s="66" t="s">
        <v>37</v>
      </c>
      <c r="M110" s="66" t="s">
        <v>37</v>
      </c>
      <c r="N110" s="66" t="s">
        <v>37</v>
      </c>
      <c r="O110" s="12"/>
      <c r="P110" s="66"/>
      <c r="Q110" s="66"/>
      <c r="R110" s="40"/>
      <c r="S110" s="67"/>
      <c r="T110" s="67"/>
      <c r="U110" s="68" t="str">
        <f aca="false">IF(V110=TRUE(),"OBS! Ange färre tecken! / Note! Enter fewer characters","")</f>
        <v/>
      </c>
      <c r="V110" s="69" t="b">
        <f aca="false">OR(LEN(P110)&gt;30,LEN(Q110)&gt;33,LEN(R110)&gt;25,LEN(S110)&gt;125,LEN(T110)&gt;82)</f>
        <v>0</v>
      </c>
    </row>
    <row r="111" customFormat="false" ht="14.25" hidden="false" customHeight="false" outlineLevel="0" collapsed="false">
      <c r="A111" s="72" t="n">
        <v>107</v>
      </c>
      <c r="B111" s="45" t="n">
        <f aca="false">'APH KIC KIA PC'!D111</f>
        <v>0</v>
      </c>
      <c r="C111" s="63" t="str">
        <f aca="false">IF('1. Artikeldata Grund'!$D111="","", '1. Artikeldata Grund'!$D111&amp;" - "&amp;'1. Artikeldata Grund'!$E111)</f>
        <v/>
      </c>
      <c r="D111" s="64"/>
      <c r="E111" s="73"/>
      <c r="F111" s="41" t="s">
        <v>37</v>
      </c>
      <c r="G111" s="41" t="s">
        <v>37</v>
      </c>
      <c r="H111" s="66" t="s">
        <v>37</v>
      </c>
      <c r="I111" s="74"/>
      <c r="J111" s="66" t="s">
        <v>37</v>
      </c>
      <c r="K111" s="64" t="s">
        <v>37</v>
      </c>
      <c r="L111" s="66" t="s">
        <v>37</v>
      </c>
      <c r="M111" s="66" t="s">
        <v>37</v>
      </c>
      <c r="N111" s="66" t="s">
        <v>37</v>
      </c>
      <c r="O111" s="12"/>
      <c r="P111" s="66"/>
      <c r="Q111" s="66"/>
      <c r="R111" s="40"/>
      <c r="S111" s="67"/>
      <c r="T111" s="67"/>
      <c r="U111" s="68" t="str">
        <f aca="false">IF(V111=TRUE(),"OBS! Ange färre tecken! / Note! Enter fewer characters","")</f>
        <v/>
      </c>
      <c r="V111" s="69" t="b">
        <f aca="false">OR(LEN(P111)&gt;30,LEN(Q111)&gt;33,LEN(R111)&gt;25,LEN(S111)&gt;125,LEN(T111)&gt;82)</f>
        <v>0</v>
      </c>
    </row>
    <row r="112" customFormat="false" ht="14.25" hidden="false" customHeight="false" outlineLevel="0" collapsed="false">
      <c r="A112" s="72" t="n">
        <v>108</v>
      </c>
      <c r="B112" s="45" t="n">
        <f aca="false">'APH KIC KIA PC'!D112</f>
        <v>0</v>
      </c>
      <c r="C112" s="63" t="str">
        <f aca="false">IF('1. Artikeldata Grund'!$D112="","", '1. Artikeldata Grund'!$D112&amp;" - "&amp;'1. Artikeldata Grund'!$E112)</f>
        <v/>
      </c>
      <c r="D112" s="64"/>
      <c r="E112" s="73"/>
      <c r="F112" s="41" t="s">
        <v>37</v>
      </c>
      <c r="G112" s="41" t="s">
        <v>37</v>
      </c>
      <c r="H112" s="66" t="s">
        <v>37</v>
      </c>
      <c r="I112" s="74"/>
      <c r="J112" s="66" t="s">
        <v>37</v>
      </c>
      <c r="K112" s="64" t="s">
        <v>37</v>
      </c>
      <c r="L112" s="66" t="s">
        <v>37</v>
      </c>
      <c r="M112" s="66" t="s">
        <v>37</v>
      </c>
      <c r="N112" s="66" t="s">
        <v>37</v>
      </c>
      <c r="O112" s="12"/>
      <c r="P112" s="66"/>
      <c r="Q112" s="66"/>
      <c r="R112" s="40"/>
      <c r="S112" s="67"/>
      <c r="T112" s="67"/>
      <c r="U112" s="68" t="str">
        <f aca="false">IF(V112=TRUE(),"OBS! Ange färre tecken! / Note! Enter fewer characters","")</f>
        <v/>
      </c>
      <c r="V112" s="69" t="b">
        <f aca="false">OR(LEN(P112)&gt;30,LEN(Q112)&gt;33,LEN(R112)&gt;25,LEN(S112)&gt;125,LEN(T112)&gt;82)</f>
        <v>0</v>
      </c>
    </row>
    <row r="113" customFormat="false" ht="14.25" hidden="false" customHeight="false" outlineLevel="0" collapsed="false">
      <c r="A113" s="72" t="n">
        <v>109</v>
      </c>
      <c r="B113" s="45" t="n">
        <f aca="false">'APH KIC KIA PC'!D113</f>
        <v>0</v>
      </c>
      <c r="C113" s="63" t="str">
        <f aca="false">IF('1. Artikeldata Grund'!$D113="","", '1. Artikeldata Grund'!$D113&amp;" - "&amp;'1. Artikeldata Grund'!$E113)</f>
        <v/>
      </c>
      <c r="D113" s="64"/>
      <c r="E113" s="73"/>
      <c r="F113" s="41" t="s">
        <v>37</v>
      </c>
      <c r="G113" s="41" t="s">
        <v>37</v>
      </c>
      <c r="H113" s="66" t="s">
        <v>37</v>
      </c>
      <c r="I113" s="74"/>
      <c r="J113" s="66" t="s">
        <v>37</v>
      </c>
      <c r="K113" s="64" t="s">
        <v>37</v>
      </c>
      <c r="L113" s="66" t="s">
        <v>37</v>
      </c>
      <c r="M113" s="66" t="s">
        <v>37</v>
      </c>
      <c r="N113" s="66" t="s">
        <v>37</v>
      </c>
      <c r="O113" s="12"/>
      <c r="P113" s="66"/>
      <c r="Q113" s="66"/>
      <c r="R113" s="40"/>
      <c r="S113" s="67"/>
      <c r="T113" s="67"/>
      <c r="U113" s="68" t="str">
        <f aca="false">IF(V113=TRUE(),"OBS! Ange färre tecken! / Note! Enter fewer characters","")</f>
        <v/>
      </c>
      <c r="V113" s="69" t="b">
        <f aca="false">OR(LEN(P113)&gt;30,LEN(Q113)&gt;33,LEN(R113)&gt;25,LEN(S113)&gt;125,LEN(T113)&gt;82)</f>
        <v>0</v>
      </c>
    </row>
    <row r="114" customFormat="false" ht="14.25" hidden="false" customHeight="false" outlineLevel="0" collapsed="false">
      <c r="A114" s="72" t="n">
        <v>110</v>
      </c>
      <c r="B114" s="45" t="n">
        <f aca="false">'APH KIC KIA PC'!D114</f>
        <v>0</v>
      </c>
      <c r="C114" s="63" t="str">
        <f aca="false">IF('1. Artikeldata Grund'!$D114="","", '1. Artikeldata Grund'!$D114&amp;" - "&amp;'1. Artikeldata Grund'!$E114)</f>
        <v/>
      </c>
      <c r="D114" s="64"/>
      <c r="E114" s="73"/>
      <c r="F114" s="41" t="s">
        <v>37</v>
      </c>
      <c r="G114" s="41" t="s">
        <v>37</v>
      </c>
      <c r="H114" s="66" t="s">
        <v>37</v>
      </c>
      <c r="I114" s="74"/>
      <c r="J114" s="66" t="s">
        <v>37</v>
      </c>
      <c r="K114" s="64" t="s">
        <v>37</v>
      </c>
      <c r="L114" s="66" t="s">
        <v>37</v>
      </c>
      <c r="M114" s="66" t="s">
        <v>37</v>
      </c>
      <c r="N114" s="66" t="s">
        <v>37</v>
      </c>
      <c r="O114" s="12"/>
      <c r="P114" s="66"/>
      <c r="Q114" s="66"/>
      <c r="R114" s="40"/>
      <c r="S114" s="67"/>
      <c r="T114" s="67"/>
      <c r="U114" s="68" t="str">
        <f aca="false">IF(V114=TRUE(),"OBS! Ange färre tecken! / Note! Enter fewer characters","")</f>
        <v/>
      </c>
      <c r="V114" s="69" t="b">
        <f aca="false">OR(LEN(P114)&gt;30,LEN(Q114)&gt;33,LEN(R114)&gt;25,LEN(S114)&gt;125,LEN(T114)&gt;82)</f>
        <v>0</v>
      </c>
    </row>
    <row r="115" customFormat="false" ht="14.25" hidden="false" customHeight="false" outlineLevel="0" collapsed="false">
      <c r="A115" s="72" t="n">
        <v>111</v>
      </c>
      <c r="B115" s="45" t="n">
        <f aca="false">'APH KIC KIA PC'!D115</f>
        <v>0</v>
      </c>
      <c r="C115" s="63" t="str">
        <f aca="false">IF('1. Artikeldata Grund'!$D115="","", '1. Artikeldata Grund'!$D115&amp;" - "&amp;'1. Artikeldata Grund'!$E115)</f>
        <v/>
      </c>
      <c r="D115" s="64"/>
      <c r="E115" s="73"/>
      <c r="F115" s="41" t="s">
        <v>37</v>
      </c>
      <c r="G115" s="41" t="s">
        <v>37</v>
      </c>
      <c r="H115" s="66" t="s">
        <v>37</v>
      </c>
      <c r="I115" s="74"/>
      <c r="J115" s="66" t="s">
        <v>37</v>
      </c>
      <c r="K115" s="64" t="s">
        <v>37</v>
      </c>
      <c r="L115" s="66" t="s">
        <v>37</v>
      </c>
      <c r="M115" s="66" t="s">
        <v>37</v>
      </c>
      <c r="N115" s="66" t="s">
        <v>37</v>
      </c>
      <c r="O115" s="12"/>
      <c r="P115" s="66"/>
      <c r="Q115" s="66"/>
      <c r="R115" s="40"/>
      <c r="S115" s="67"/>
      <c r="T115" s="67"/>
      <c r="U115" s="68" t="str">
        <f aca="false">IF(V115=TRUE(),"OBS! Ange färre tecken! / Note! Enter fewer characters","")</f>
        <v/>
      </c>
      <c r="V115" s="69" t="b">
        <f aca="false">OR(LEN(P115)&gt;30,LEN(Q115)&gt;33,LEN(R115)&gt;25,LEN(S115)&gt;125,LEN(T115)&gt;82)</f>
        <v>0</v>
      </c>
    </row>
    <row r="116" customFormat="false" ht="14.25" hidden="false" customHeight="false" outlineLevel="0" collapsed="false">
      <c r="A116" s="72" t="n">
        <v>112</v>
      </c>
      <c r="B116" s="45" t="n">
        <f aca="false">'APH KIC KIA PC'!D116</f>
        <v>0</v>
      </c>
      <c r="C116" s="63" t="str">
        <f aca="false">IF('1. Artikeldata Grund'!$D116="","", '1. Artikeldata Grund'!$D116&amp;" - "&amp;'1. Artikeldata Grund'!$E116)</f>
        <v/>
      </c>
      <c r="D116" s="64"/>
      <c r="E116" s="73"/>
      <c r="F116" s="41" t="s">
        <v>37</v>
      </c>
      <c r="G116" s="41" t="s">
        <v>37</v>
      </c>
      <c r="H116" s="66" t="s">
        <v>37</v>
      </c>
      <c r="I116" s="74"/>
      <c r="J116" s="66" t="s">
        <v>37</v>
      </c>
      <c r="K116" s="64" t="s">
        <v>37</v>
      </c>
      <c r="L116" s="66" t="s">
        <v>37</v>
      </c>
      <c r="M116" s="66" t="s">
        <v>37</v>
      </c>
      <c r="N116" s="66" t="s">
        <v>37</v>
      </c>
      <c r="O116" s="12"/>
      <c r="P116" s="66"/>
      <c r="Q116" s="66"/>
      <c r="R116" s="40"/>
      <c r="S116" s="67"/>
      <c r="T116" s="67"/>
      <c r="U116" s="68" t="str">
        <f aca="false">IF(V116=TRUE(),"OBS! Ange färre tecken! / Note! Enter fewer characters","")</f>
        <v/>
      </c>
      <c r="V116" s="69" t="b">
        <f aca="false">OR(LEN(P116)&gt;30,LEN(Q116)&gt;33,LEN(R116)&gt;25,LEN(S116)&gt;125,LEN(T116)&gt;82)</f>
        <v>0</v>
      </c>
    </row>
    <row r="117" customFormat="false" ht="14.25" hidden="false" customHeight="false" outlineLevel="0" collapsed="false">
      <c r="A117" s="72" t="n">
        <v>113</v>
      </c>
      <c r="B117" s="45" t="n">
        <f aca="false">'APH KIC KIA PC'!D117</f>
        <v>0</v>
      </c>
      <c r="C117" s="63" t="str">
        <f aca="false">IF('1. Artikeldata Grund'!$D117="","", '1. Artikeldata Grund'!$D117&amp;" - "&amp;'1. Artikeldata Grund'!$E117)</f>
        <v/>
      </c>
      <c r="D117" s="64"/>
      <c r="E117" s="73"/>
      <c r="F117" s="41" t="s">
        <v>37</v>
      </c>
      <c r="G117" s="41" t="s">
        <v>37</v>
      </c>
      <c r="H117" s="66" t="s">
        <v>37</v>
      </c>
      <c r="I117" s="74"/>
      <c r="J117" s="66" t="s">
        <v>37</v>
      </c>
      <c r="K117" s="64" t="s">
        <v>37</v>
      </c>
      <c r="L117" s="66" t="s">
        <v>37</v>
      </c>
      <c r="M117" s="66" t="s">
        <v>37</v>
      </c>
      <c r="N117" s="66" t="s">
        <v>37</v>
      </c>
      <c r="O117" s="12"/>
      <c r="P117" s="66"/>
      <c r="Q117" s="66"/>
      <c r="R117" s="40"/>
      <c r="S117" s="67"/>
      <c r="T117" s="67"/>
      <c r="U117" s="68" t="str">
        <f aca="false">IF(V117=TRUE(),"OBS! Ange färre tecken! / Note! Enter fewer characters","")</f>
        <v/>
      </c>
      <c r="V117" s="69" t="b">
        <f aca="false">OR(LEN(P117)&gt;30,LEN(Q117)&gt;33,LEN(R117)&gt;25,LEN(S117)&gt;125,LEN(T117)&gt;82)</f>
        <v>0</v>
      </c>
    </row>
    <row r="118" customFormat="false" ht="14.25" hidden="false" customHeight="false" outlineLevel="0" collapsed="false">
      <c r="A118" s="72" t="n">
        <v>114</v>
      </c>
      <c r="B118" s="45" t="n">
        <f aca="false">'APH KIC KIA PC'!D118</f>
        <v>0</v>
      </c>
      <c r="C118" s="63" t="str">
        <f aca="false">IF('1. Artikeldata Grund'!$D118="","", '1. Artikeldata Grund'!$D118&amp;" - "&amp;'1. Artikeldata Grund'!$E118)</f>
        <v/>
      </c>
      <c r="D118" s="64"/>
      <c r="E118" s="73"/>
      <c r="F118" s="41" t="s">
        <v>37</v>
      </c>
      <c r="G118" s="41" t="s">
        <v>37</v>
      </c>
      <c r="H118" s="66" t="s">
        <v>37</v>
      </c>
      <c r="I118" s="74"/>
      <c r="J118" s="66" t="s">
        <v>37</v>
      </c>
      <c r="K118" s="64" t="s">
        <v>37</v>
      </c>
      <c r="L118" s="66" t="s">
        <v>37</v>
      </c>
      <c r="M118" s="66" t="s">
        <v>37</v>
      </c>
      <c r="N118" s="66" t="s">
        <v>37</v>
      </c>
      <c r="O118" s="12"/>
      <c r="P118" s="66"/>
      <c r="Q118" s="66"/>
      <c r="R118" s="40"/>
      <c r="S118" s="67"/>
      <c r="T118" s="67"/>
      <c r="U118" s="68" t="str">
        <f aca="false">IF(V118=TRUE(),"OBS! Ange färre tecken! / Note! Enter fewer characters","")</f>
        <v/>
      </c>
      <c r="V118" s="69" t="b">
        <f aca="false">OR(LEN(P118)&gt;30,LEN(Q118)&gt;33,LEN(R118)&gt;25,LEN(S118)&gt;125,LEN(T118)&gt;82)</f>
        <v>0</v>
      </c>
    </row>
    <row r="119" customFormat="false" ht="14.25" hidden="false" customHeight="false" outlineLevel="0" collapsed="false">
      <c r="A119" s="72" t="n">
        <v>115</v>
      </c>
      <c r="B119" s="45" t="n">
        <f aca="false">'APH KIC KIA PC'!D119</f>
        <v>0</v>
      </c>
      <c r="C119" s="63" t="str">
        <f aca="false">IF('1. Artikeldata Grund'!$D119="","", '1. Artikeldata Grund'!$D119&amp;" - "&amp;'1. Artikeldata Grund'!$E119)</f>
        <v/>
      </c>
      <c r="D119" s="64"/>
      <c r="E119" s="73"/>
      <c r="F119" s="41" t="s">
        <v>37</v>
      </c>
      <c r="G119" s="41" t="s">
        <v>37</v>
      </c>
      <c r="H119" s="66" t="s">
        <v>37</v>
      </c>
      <c r="I119" s="74"/>
      <c r="J119" s="66" t="s">
        <v>37</v>
      </c>
      <c r="K119" s="64" t="s">
        <v>37</v>
      </c>
      <c r="L119" s="66" t="s">
        <v>37</v>
      </c>
      <c r="M119" s="66" t="s">
        <v>37</v>
      </c>
      <c r="N119" s="66" t="s">
        <v>37</v>
      </c>
      <c r="O119" s="12"/>
      <c r="P119" s="66"/>
      <c r="Q119" s="66"/>
      <c r="R119" s="40"/>
      <c r="S119" s="67"/>
      <c r="T119" s="67"/>
      <c r="U119" s="68" t="str">
        <f aca="false">IF(V119=TRUE(),"OBS! Ange färre tecken! / Note! Enter fewer characters","")</f>
        <v/>
      </c>
      <c r="V119" s="69" t="b">
        <f aca="false">OR(LEN(P119)&gt;30,LEN(Q119)&gt;33,LEN(R119)&gt;25,LEN(S119)&gt;125,LEN(T119)&gt;82)</f>
        <v>0</v>
      </c>
    </row>
    <row r="120" customFormat="false" ht="14.25" hidden="false" customHeight="false" outlineLevel="0" collapsed="false">
      <c r="A120" s="72" t="n">
        <v>116</v>
      </c>
      <c r="B120" s="45" t="n">
        <f aca="false">'APH KIC KIA PC'!D120</f>
        <v>0</v>
      </c>
      <c r="C120" s="63" t="str">
        <f aca="false">IF('1. Artikeldata Grund'!$D120="","", '1. Artikeldata Grund'!$D120&amp;" - "&amp;'1. Artikeldata Grund'!$E120)</f>
        <v/>
      </c>
      <c r="D120" s="64"/>
      <c r="E120" s="73"/>
      <c r="F120" s="41" t="s">
        <v>37</v>
      </c>
      <c r="G120" s="41" t="s">
        <v>37</v>
      </c>
      <c r="H120" s="66" t="s">
        <v>37</v>
      </c>
      <c r="I120" s="74"/>
      <c r="J120" s="66" t="s">
        <v>37</v>
      </c>
      <c r="K120" s="64" t="s">
        <v>37</v>
      </c>
      <c r="L120" s="66" t="s">
        <v>37</v>
      </c>
      <c r="M120" s="66" t="s">
        <v>37</v>
      </c>
      <c r="N120" s="66" t="s">
        <v>37</v>
      </c>
      <c r="O120" s="12"/>
      <c r="P120" s="66"/>
      <c r="Q120" s="66"/>
      <c r="R120" s="40"/>
      <c r="S120" s="67"/>
      <c r="T120" s="67"/>
      <c r="U120" s="68" t="str">
        <f aca="false">IF(V120=TRUE(),"OBS! Ange färre tecken! / Note! Enter fewer characters","")</f>
        <v/>
      </c>
      <c r="V120" s="69" t="b">
        <f aca="false">OR(LEN(P120)&gt;30,LEN(Q120)&gt;33,LEN(R120)&gt;25,LEN(S120)&gt;125,LEN(T120)&gt;82)</f>
        <v>0</v>
      </c>
    </row>
    <row r="121" customFormat="false" ht="14.25" hidden="false" customHeight="false" outlineLevel="0" collapsed="false">
      <c r="A121" s="72" t="n">
        <v>117</v>
      </c>
      <c r="B121" s="45" t="n">
        <f aca="false">'APH KIC KIA PC'!D121</f>
        <v>0</v>
      </c>
      <c r="C121" s="63" t="str">
        <f aca="false">IF('1. Artikeldata Grund'!$D121="","", '1. Artikeldata Grund'!$D121&amp;" - "&amp;'1. Artikeldata Grund'!$E121)</f>
        <v/>
      </c>
      <c r="D121" s="64"/>
      <c r="E121" s="73"/>
      <c r="F121" s="41" t="s">
        <v>37</v>
      </c>
      <c r="G121" s="41" t="s">
        <v>37</v>
      </c>
      <c r="H121" s="66" t="s">
        <v>37</v>
      </c>
      <c r="I121" s="74"/>
      <c r="J121" s="66" t="s">
        <v>37</v>
      </c>
      <c r="K121" s="64" t="s">
        <v>37</v>
      </c>
      <c r="L121" s="66" t="s">
        <v>37</v>
      </c>
      <c r="M121" s="66" t="s">
        <v>37</v>
      </c>
      <c r="N121" s="66" t="s">
        <v>37</v>
      </c>
      <c r="O121" s="12"/>
      <c r="P121" s="66"/>
      <c r="Q121" s="66"/>
      <c r="R121" s="40"/>
      <c r="S121" s="67"/>
      <c r="T121" s="67"/>
      <c r="U121" s="68" t="str">
        <f aca="false">IF(V121=TRUE(),"OBS! Ange färre tecken! / Note! Enter fewer characters","")</f>
        <v/>
      </c>
      <c r="V121" s="69" t="b">
        <f aca="false">OR(LEN(P121)&gt;30,LEN(Q121)&gt;33,LEN(R121)&gt;25,LEN(S121)&gt;125,LEN(T121)&gt;82)</f>
        <v>0</v>
      </c>
    </row>
    <row r="122" customFormat="false" ht="14.25" hidden="false" customHeight="false" outlineLevel="0" collapsed="false">
      <c r="A122" s="72" t="n">
        <v>118</v>
      </c>
      <c r="B122" s="45" t="n">
        <f aca="false">'APH KIC KIA PC'!D122</f>
        <v>0</v>
      </c>
      <c r="C122" s="63" t="str">
        <f aca="false">IF('1. Artikeldata Grund'!$D122="","", '1. Artikeldata Grund'!$D122&amp;" - "&amp;'1. Artikeldata Grund'!$E122)</f>
        <v/>
      </c>
      <c r="D122" s="64"/>
      <c r="E122" s="73"/>
      <c r="F122" s="41" t="s">
        <v>37</v>
      </c>
      <c r="G122" s="41" t="s">
        <v>37</v>
      </c>
      <c r="H122" s="66" t="s">
        <v>37</v>
      </c>
      <c r="I122" s="74"/>
      <c r="J122" s="66" t="s">
        <v>37</v>
      </c>
      <c r="K122" s="64" t="s">
        <v>37</v>
      </c>
      <c r="L122" s="66" t="s">
        <v>37</v>
      </c>
      <c r="M122" s="66" t="s">
        <v>37</v>
      </c>
      <c r="N122" s="66" t="s">
        <v>37</v>
      </c>
      <c r="O122" s="12"/>
      <c r="P122" s="66"/>
      <c r="Q122" s="66"/>
      <c r="R122" s="40"/>
      <c r="S122" s="67"/>
      <c r="T122" s="67"/>
      <c r="U122" s="68" t="str">
        <f aca="false">IF(V122=TRUE(),"OBS! Ange färre tecken! / Note! Enter fewer characters","")</f>
        <v/>
      </c>
      <c r="V122" s="69" t="b">
        <f aca="false">OR(LEN(P122)&gt;30,LEN(Q122)&gt;33,LEN(R122)&gt;25,LEN(S122)&gt;125,LEN(T122)&gt;82)</f>
        <v>0</v>
      </c>
    </row>
    <row r="123" customFormat="false" ht="14.25" hidden="false" customHeight="false" outlineLevel="0" collapsed="false">
      <c r="A123" s="72" t="n">
        <v>119</v>
      </c>
      <c r="B123" s="45" t="n">
        <f aca="false">'APH KIC KIA PC'!D123</f>
        <v>0</v>
      </c>
      <c r="C123" s="63" t="str">
        <f aca="false">IF('1. Artikeldata Grund'!$D123="","", '1. Artikeldata Grund'!$D123&amp;" - "&amp;'1. Artikeldata Grund'!$E123)</f>
        <v/>
      </c>
      <c r="D123" s="64"/>
      <c r="E123" s="73"/>
      <c r="F123" s="41" t="s">
        <v>37</v>
      </c>
      <c r="G123" s="41" t="s">
        <v>37</v>
      </c>
      <c r="H123" s="66" t="s">
        <v>37</v>
      </c>
      <c r="I123" s="74"/>
      <c r="J123" s="66" t="s">
        <v>37</v>
      </c>
      <c r="K123" s="64" t="s">
        <v>37</v>
      </c>
      <c r="L123" s="66" t="s">
        <v>37</v>
      </c>
      <c r="M123" s="66" t="s">
        <v>37</v>
      </c>
      <c r="N123" s="66" t="s">
        <v>37</v>
      </c>
      <c r="O123" s="12"/>
      <c r="P123" s="66"/>
      <c r="Q123" s="66"/>
      <c r="R123" s="40"/>
      <c r="S123" s="67"/>
      <c r="T123" s="67"/>
      <c r="U123" s="68" t="str">
        <f aca="false">IF(V123=TRUE(),"OBS! Ange färre tecken! / Note! Enter fewer characters","")</f>
        <v/>
      </c>
      <c r="V123" s="69" t="b">
        <f aca="false">OR(LEN(P123)&gt;30,LEN(Q123)&gt;33,LEN(R123)&gt;25,LEN(S123)&gt;125,LEN(T123)&gt;82)</f>
        <v>0</v>
      </c>
    </row>
    <row r="124" customFormat="false" ht="14.25" hidden="false" customHeight="false" outlineLevel="0" collapsed="false">
      <c r="A124" s="72" t="n">
        <v>120</v>
      </c>
      <c r="B124" s="45" t="n">
        <f aca="false">'APH KIC KIA PC'!D124</f>
        <v>0</v>
      </c>
      <c r="C124" s="63" t="str">
        <f aca="false">IF('1. Artikeldata Grund'!$D124="","", '1. Artikeldata Grund'!$D124&amp;" - "&amp;'1. Artikeldata Grund'!$E124)</f>
        <v/>
      </c>
      <c r="D124" s="64"/>
      <c r="E124" s="73"/>
      <c r="F124" s="41" t="s">
        <v>37</v>
      </c>
      <c r="G124" s="41" t="s">
        <v>37</v>
      </c>
      <c r="H124" s="66" t="s">
        <v>37</v>
      </c>
      <c r="I124" s="74"/>
      <c r="J124" s="66" t="s">
        <v>37</v>
      </c>
      <c r="K124" s="64" t="s">
        <v>37</v>
      </c>
      <c r="L124" s="66" t="s">
        <v>37</v>
      </c>
      <c r="M124" s="66" t="s">
        <v>37</v>
      </c>
      <c r="N124" s="66" t="s">
        <v>37</v>
      </c>
      <c r="O124" s="12"/>
      <c r="P124" s="66"/>
      <c r="Q124" s="66"/>
      <c r="R124" s="40"/>
      <c r="S124" s="67"/>
      <c r="T124" s="67"/>
      <c r="U124" s="68" t="str">
        <f aca="false">IF(V124=TRUE(),"OBS! Ange färre tecken! / Note! Enter fewer characters","")</f>
        <v/>
      </c>
      <c r="V124" s="69" t="b">
        <f aca="false">OR(LEN(P124)&gt;30,LEN(Q124)&gt;33,LEN(R124)&gt;25,LEN(S124)&gt;125,LEN(T124)&gt;82)</f>
        <v>0</v>
      </c>
    </row>
    <row r="125" customFormat="false" ht="14.25" hidden="false" customHeight="false" outlineLevel="0" collapsed="false">
      <c r="A125" s="72" t="n">
        <v>121</v>
      </c>
      <c r="B125" s="45" t="n">
        <f aca="false">'APH KIC KIA PC'!D125</f>
        <v>0</v>
      </c>
      <c r="C125" s="63" t="str">
        <f aca="false">IF('1. Artikeldata Grund'!$D125="","", '1. Artikeldata Grund'!$D125&amp;" - "&amp;'1. Artikeldata Grund'!$E125)</f>
        <v/>
      </c>
      <c r="D125" s="64"/>
      <c r="E125" s="73"/>
      <c r="F125" s="41" t="s">
        <v>37</v>
      </c>
      <c r="G125" s="41" t="s">
        <v>37</v>
      </c>
      <c r="H125" s="66" t="s">
        <v>37</v>
      </c>
      <c r="I125" s="74"/>
      <c r="J125" s="66" t="s">
        <v>37</v>
      </c>
      <c r="K125" s="64" t="s">
        <v>37</v>
      </c>
      <c r="L125" s="66" t="s">
        <v>37</v>
      </c>
      <c r="M125" s="66" t="s">
        <v>37</v>
      </c>
      <c r="N125" s="66" t="s">
        <v>37</v>
      </c>
      <c r="O125" s="12"/>
      <c r="P125" s="66"/>
      <c r="Q125" s="66"/>
      <c r="R125" s="40"/>
      <c r="S125" s="67"/>
      <c r="T125" s="67"/>
      <c r="U125" s="68" t="str">
        <f aca="false">IF(V125=TRUE(),"OBS! Ange färre tecken! / Note! Enter fewer characters","")</f>
        <v/>
      </c>
      <c r="V125" s="69" t="b">
        <f aca="false">OR(LEN(P125)&gt;30,LEN(Q125)&gt;33,LEN(R125)&gt;25,LEN(S125)&gt;125,LEN(T125)&gt;82)</f>
        <v>0</v>
      </c>
    </row>
    <row r="126" customFormat="false" ht="14.25" hidden="false" customHeight="false" outlineLevel="0" collapsed="false">
      <c r="A126" s="72" t="n">
        <v>122</v>
      </c>
      <c r="B126" s="45" t="n">
        <f aca="false">'APH KIC KIA PC'!D126</f>
        <v>0</v>
      </c>
      <c r="C126" s="63" t="str">
        <f aca="false">IF('1. Artikeldata Grund'!$D126="","", '1. Artikeldata Grund'!$D126&amp;" - "&amp;'1. Artikeldata Grund'!$E126)</f>
        <v/>
      </c>
      <c r="D126" s="64"/>
      <c r="E126" s="73"/>
      <c r="F126" s="41" t="s">
        <v>37</v>
      </c>
      <c r="G126" s="41" t="s">
        <v>37</v>
      </c>
      <c r="H126" s="66" t="s">
        <v>37</v>
      </c>
      <c r="I126" s="74"/>
      <c r="J126" s="66" t="s">
        <v>37</v>
      </c>
      <c r="K126" s="64" t="s">
        <v>37</v>
      </c>
      <c r="L126" s="66" t="s">
        <v>37</v>
      </c>
      <c r="M126" s="66" t="s">
        <v>37</v>
      </c>
      <c r="N126" s="66" t="s">
        <v>37</v>
      </c>
      <c r="O126" s="12"/>
      <c r="P126" s="66"/>
      <c r="Q126" s="66"/>
      <c r="R126" s="40"/>
      <c r="S126" s="67"/>
      <c r="T126" s="67"/>
      <c r="U126" s="68" t="str">
        <f aca="false">IF(V126=TRUE(),"OBS! Ange färre tecken! / Note! Enter fewer characters","")</f>
        <v/>
      </c>
      <c r="V126" s="69" t="b">
        <f aca="false">OR(LEN(P126)&gt;30,LEN(Q126)&gt;33,LEN(R126)&gt;25,LEN(S126)&gt;125,LEN(T126)&gt;82)</f>
        <v>0</v>
      </c>
    </row>
    <row r="127" customFormat="false" ht="14.25" hidden="false" customHeight="false" outlineLevel="0" collapsed="false">
      <c r="A127" s="72" t="n">
        <v>123</v>
      </c>
      <c r="B127" s="45" t="n">
        <f aca="false">'APH KIC KIA PC'!D127</f>
        <v>0</v>
      </c>
      <c r="C127" s="63" t="str">
        <f aca="false">IF('1. Artikeldata Grund'!$D127="","", '1. Artikeldata Grund'!$D127&amp;" - "&amp;'1. Artikeldata Grund'!$E127)</f>
        <v/>
      </c>
      <c r="D127" s="64"/>
      <c r="E127" s="73"/>
      <c r="F127" s="41" t="s">
        <v>37</v>
      </c>
      <c r="G127" s="41" t="s">
        <v>37</v>
      </c>
      <c r="H127" s="66" t="s">
        <v>37</v>
      </c>
      <c r="I127" s="74"/>
      <c r="J127" s="66" t="s">
        <v>37</v>
      </c>
      <c r="K127" s="64" t="s">
        <v>37</v>
      </c>
      <c r="L127" s="66" t="s">
        <v>37</v>
      </c>
      <c r="M127" s="66" t="s">
        <v>37</v>
      </c>
      <c r="N127" s="66" t="s">
        <v>37</v>
      </c>
      <c r="O127" s="12"/>
      <c r="P127" s="66"/>
      <c r="Q127" s="66"/>
      <c r="R127" s="40"/>
      <c r="S127" s="67"/>
      <c r="T127" s="67"/>
      <c r="U127" s="68" t="str">
        <f aca="false">IF(V127=TRUE(),"OBS! Ange färre tecken! / Note! Enter fewer characters","")</f>
        <v/>
      </c>
      <c r="V127" s="69" t="b">
        <f aca="false">OR(LEN(P127)&gt;30,LEN(Q127)&gt;33,LEN(R127)&gt;25,LEN(S127)&gt;125,LEN(T127)&gt;82)</f>
        <v>0</v>
      </c>
    </row>
    <row r="128" customFormat="false" ht="14.25" hidden="false" customHeight="false" outlineLevel="0" collapsed="false">
      <c r="A128" s="72" t="n">
        <v>124</v>
      </c>
      <c r="B128" s="45" t="n">
        <f aca="false">'APH KIC KIA PC'!D128</f>
        <v>0</v>
      </c>
      <c r="C128" s="63" t="str">
        <f aca="false">IF('1. Artikeldata Grund'!$D128="","", '1. Artikeldata Grund'!$D128&amp;" - "&amp;'1. Artikeldata Grund'!$E128)</f>
        <v/>
      </c>
      <c r="D128" s="64"/>
      <c r="E128" s="73"/>
      <c r="F128" s="41" t="s">
        <v>37</v>
      </c>
      <c r="G128" s="41" t="s">
        <v>37</v>
      </c>
      <c r="H128" s="66" t="s">
        <v>37</v>
      </c>
      <c r="I128" s="74"/>
      <c r="J128" s="66" t="s">
        <v>37</v>
      </c>
      <c r="K128" s="64" t="s">
        <v>37</v>
      </c>
      <c r="L128" s="66" t="s">
        <v>37</v>
      </c>
      <c r="M128" s="66" t="s">
        <v>37</v>
      </c>
      <c r="N128" s="66" t="s">
        <v>37</v>
      </c>
      <c r="O128" s="12"/>
      <c r="P128" s="66"/>
      <c r="Q128" s="66"/>
      <c r="R128" s="40"/>
      <c r="S128" s="67"/>
      <c r="T128" s="67"/>
      <c r="U128" s="68" t="str">
        <f aca="false">IF(V128=TRUE(),"OBS! Ange färre tecken! / Note! Enter fewer characters","")</f>
        <v/>
      </c>
      <c r="V128" s="69" t="b">
        <f aca="false">OR(LEN(P128)&gt;30,LEN(Q128)&gt;33,LEN(R128)&gt;25,LEN(S128)&gt;125,LEN(T128)&gt;82)</f>
        <v>0</v>
      </c>
    </row>
    <row r="129" customFormat="false" ht="14.25" hidden="false" customHeight="false" outlineLevel="0" collapsed="false">
      <c r="A129" s="72" t="n">
        <v>125</v>
      </c>
      <c r="B129" s="45" t="n">
        <f aca="false">'APH KIC KIA PC'!D129</f>
        <v>0</v>
      </c>
      <c r="C129" s="63" t="str">
        <f aca="false">IF('1. Artikeldata Grund'!$D129="","", '1. Artikeldata Grund'!$D129&amp;" - "&amp;'1. Artikeldata Grund'!$E129)</f>
        <v/>
      </c>
      <c r="D129" s="64"/>
      <c r="E129" s="73"/>
      <c r="F129" s="41" t="s">
        <v>37</v>
      </c>
      <c r="G129" s="41" t="s">
        <v>37</v>
      </c>
      <c r="H129" s="66" t="s">
        <v>37</v>
      </c>
      <c r="I129" s="74"/>
      <c r="J129" s="66" t="s">
        <v>37</v>
      </c>
      <c r="K129" s="64" t="s">
        <v>37</v>
      </c>
      <c r="L129" s="66" t="s">
        <v>37</v>
      </c>
      <c r="M129" s="66" t="s">
        <v>37</v>
      </c>
      <c r="N129" s="66" t="s">
        <v>37</v>
      </c>
      <c r="O129" s="12"/>
      <c r="P129" s="66"/>
      <c r="Q129" s="66"/>
      <c r="R129" s="40"/>
      <c r="S129" s="67"/>
      <c r="T129" s="67"/>
      <c r="U129" s="68" t="str">
        <f aca="false">IF(V129=TRUE(),"OBS! Ange färre tecken! / Note! Enter fewer characters","")</f>
        <v/>
      </c>
      <c r="V129" s="69" t="b">
        <f aca="false">OR(LEN(P129)&gt;30,LEN(Q129)&gt;33,LEN(R129)&gt;25,LEN(S129)&gt;125,LEN(T129)&gt;82)</f>
        <v>0</v>
      </c>
    </row>
    <row r="130" customFormat="false" ht="14.25" hidden="false" customHeight="false" outlineLevel="0" collapsed="false">
      <c r="A130" s="72" t="n">
        <v>126</v>
      </c>
      <c r="B130" s="45" t="n">
        <f aca="false">'APH KIC KIA PC'!D130</f>
        <v>0</v>
      </c>
      <c r="C130" s="63" t="str">
        <f aca="false">IF('1. Artikeldata Grund'!$D130="","", '1. Artikeldata Grund'!$D130&amp;" - "&amp;'1. Artikeldata Grund'!$E130)</f>
        <v/>
      </c>
      <c r="D130" s="64"/>
      <c r="E130" s="73"/>
      <c r="F130" s="41" t="s">
        <v>37</v>
      </c>
      <c r="G130" s="41" t="s">
        <v>37</v>
      </c>
      <c r="H130" s="66" t="s">
        <v>37</v>
      </c>
      <c r="I130" s="74"/>
      <c r="J130" s="66" t="s">
        <v>37</v>
      </c>
      <c r="K130" s="64" t="s">
        <v>37</v>
      </c>
      <c r="L130" s="66" t="s">
        <v>37</v>
      </c>
      <c r="M130" s="66" t="s">
        <v>37</v>
      </c>
      <c r="N130" s="66" t="s">
        <v>37</v>
      </c>
      <c r="O130" s="12"/>
      <c r="P130" s="66"/>
      <c r="Q130" s="66"/>
      <c r="R130" s="40"/>
      <c r="S130" s="67"/>
      <c r="T130" s="67"/>
      <c r="U130" s="68" t="str">
        <f aca="false">IF(V130=TRUE(),"OBS! Ange färre tecken! / Note! Enter fewer characters","")</f>
        <v/>
      </c>
      <c r="V130" s="69" t="b">
        <f aca="false">OR(LEN(P130)&gt;30,LEN(Q130)&gt;33,LEN(R130)&gt;25,LEN(S130)&gt;125,LEN(T130)&gt;82)</f>
        <v>0</v>
      </c>
    </row>
    <row r="131" customFormat="false" ht="14.25" hidden="false" customHeight="false" outlineLevel="0" collapsed="false">
      <c r="A131" s="72" t="n">
        <v>127</v>
      </c>
      <c r="B131" s="45" t="n">
        <f aca="false">'APH KIC KIA PC'!D131</f>
        <v>0</v>
      </c>
      <c r="C131" s="63" t="str">
        <f aca="false">IF('1. Artikeldata Grund'!$D131="","", '1. Artikeldata Grund'!$D131&amp;" - "&amp;'1. Artikeldata Grund'!$E131)</f>
        <v/>
      </c>
      <c r="D131" s="64"/>
      <c r="E131" s="73"/>
      <c r="F131" s="41" t="s">
        <v>37</v>
      </c>
      <c r="G131" s="41" t="s">
        <v>37</v>
      </c>
      <c r="H131" s="66" t="s">
        <v>37</v>
      </c>
      <c r="I131" s="74"/>
      <c r="J131" s="66" t="s">
        <v>37</v>
      </c>
      <c r="K131" s="64" t="s">
        <v>37</v>
      </c>
      <c r="L131" s="66" t="s">
        <v>37</v>
      </c>
      <c r="M131" s="66" t="s">
        <v>37</v>
      </c>
      <c r="N131" s="66" t="s">
        <v>37</v>
      </c>
      <c r="O131" s="12"/>
      <c r="P131" s="66"/>
      <c r="Q131" s="66"/>
      <c r="R131" s="40"/>
      <c r="S131" s="67"/>
      <c r="T131" s="67"/>
      <c r="U131" s="68" t="str">
        <f aca="false">IF(V131=TRUE(),"OBS! Ange färre tecken! / Note! Enter fewer characters","")</f>
        <v/>
      </c>
      <c r="V131" s="69" t="b">
        <f aca="false">OR(LEN(P131)&gt;30,LEN(Q131)&gt;33,LEN(R131)&gt;25,LEN(S131)&gt;125,LEN(T131)&gt;82)</f>
        <v>0</v>
      </c>
    </row>
    <row r="132" customFormat="false" ht="14.25" hidden="false" customHeight="false" outlineLevel="0" collapsed="false">
      <c r="A132" s="72" t="n">
        <v>128</v>
      </c>
      <c r="B132" s="45" t="n">
        <f aca="false">'APH KIC KIA PC'!D132</f>
        <v>0</v>
      </c>
      <c r="C132" s="63" t="str">
        <f aca="false">IF('1. Artikeldata Grund'!$D132="","", '1. Artikeldata Grund'!$D132&amp;" - "&amp;'1. Artikeldata Grund'!$E132)</f>
        <v/>
      </c>
      <c r="D132" s="64"/>
      <c r="E132" s="73"/>
      <c r="F132" s="41" t="s">
        <v>37</v>
      </c>
      <c r="G132" s="41" t="s">
        <v>37</v>
      </c>
      <c r="H132" s="66" t="s">
        <v>37</v>
      </c>
      <c r="I132" s="74"/>
      <c r="J132" s="66" t="s">
        <v>37</v>
      </c>
      <c r="K132" s="64" t="s">
        <v>37</v>
      </c>
      <c r="L132" s="66" t="s">
        <v>37</v>
      </c>
      <c r="M132" s="66" t="s">
        <v>37</v>
      </c>
      <c r="N132" s="66" t="s">
        <v>37</v>
      </c>
      <c r="O132" s="12"/>
      <c r="P132" s="66"/>
      <c r="Q132" s="66"/>
      <c r="R132" s="40"/>
      <c r="S132" s="67"/>
      <c r="T132" s="67"/>
      <c r="U132" s="68" t="str">
        <f aca="false">IF(V132=TRUE(),"OBS! Ange färre tecken! / Note! Enter fewer characters","")</f>
        <v/>
      </c>
      <c r="V132" s="69" t="b">
        <f aca="false">OR(LEN(P132)&gt;30,LEN(Q132)&gt;33,LEN(R132)&gt;25,LEN(S132)&gt;125,LEN(T132)&gt;82)</f>
        <v>0</v>
      </c>
    </row>
    <row r="133" customFormat="false" ht="14.25" hidden="false" customHeight="false" outlineLevel="0" collapsed="false">
      <c r="A133" s="72" t="n">
        <v>129</v>
      </c>
      <c r="B133" s="45" t="n">
        <f aca="false">'APH KIC KIA PC'!D133</f>
        <v>0</v>
      </c>
      <c r="C133" s="63" t="str">
        <f aca="false">IF('1. Artikeldata Grund'!$D133="","", '1. Artikeldata Grund'!$D133&amp;" - "&amp;'1. Artikeldata Grund'!$E133)</f>
        <v/>
      </c>
      <c r="D133" s="64"/>
      <c r="E133" s="73"/>
      <c r="F133" s="41" t="s">
        <v>37</v>
      </c>
      <c r="G133" s="41" t="s">
        <v>37</v>
      </c>
      <c r="H133" s="66" t="s">
        <v>37</v>
      </c>
      <c r="I133" s="74"/>
      <c r="J133" s="66" t="s">
        <v>37</v>
      </c>
      <c r="K133" s="64" t="s">
        <v>37</v>
      </c>
      <c r="L133" s="66" t="s">
        <v>37</v>
      </c>
      <c r="M133" s="66" t="s">
        <v>37</v>
      </c>
      <c r="N133" s="66" t="s">
        <v>37</v>
      </c>
      <c r="O133" s="12"/>
      <c r="P133" s="66"/>
      <c r="Q133" s="66"/>
      <c r="R133" s="40"/>
      <c r="S133" s="67"/>
      <c r="T133" s="67"/>
      <c r="U133" s="68" t="str">
        <f aca="false">IF(V133=TRUE(),"OBS! Ange färre tecken! / Note! Enter fewer characters","")</f>
        <v/>
      </c>
      <c r="V133" s="69" t="b">
        <f aca="false">OR(LEN(P133)&gt;30,LEN(Q133)&gt;33,LEN(R133)&gt;25,LEN(S133)&gt;125,LEN(T133)&gt;82)</f>
        <v>0</v>
      </c>
    </row>
    <row r="134" customFormat="false" ht="14.25" hidden="false" customHeight="false" outlineLevel="0" collapsed="false">
      <c r="A134" s="72" t="n">
        <v>130</v>
      </c>
      <c r="B134" s="45" t="n">
        <f aca="false">'APH KIC KIA PC'!D134</f>
        <v>0</v>
      </c>
      <c r="C134" s="63" t="str">
        <f aca="false">IF('1. Artikeldata Grund'!$D134="","", '1. Artikeldata Grund'!$D134&amp;" - "&amp;'1. Artikeldata Grund'!$E134)</f>
        <v/>
      </c>
      <c r="D134" s="64"/>
      <c r="E134" s="73"/>
      <c r="F134" s="41" t="s">
        <v>37</v>
      </c>
      <c r="G134" s="41" t="s">
        <v>37</v>
      </c>
      <c r="H134" s="66" t="s">
        <v>37</v>
      </c>
      <c r="I134" s="74"/>
      <c r="J134" s="66" t="s">
        <v>37</v>
      </c>
      <c r="K134" s="64" t="s">
        <v>37</v>
      </c>
      <c r="L134" s="66" t="s">
        <v>37</v>
      </c>
      <c r="M134" s="66" t="s">
        <v>37</v>
      </c>
      <c r="N134" s="66" t="s">
        <v>37</v>
      </c>
      <c r="O134" s="12"/>
      <c r="P134" s="66"/>
      <c r="Q134" s="66"/>
      <c r="R134" s="40"/>
      <c r="S134" s="67"/>
      <c r="T134" s="67"/>
      <c r="U134" s="68" t="str">
        <f aca="false">IF(V134=TRUE(),"OBS! Ange färre tecken! / Note! Enter fewer characters","")</f>
        <v/>
      </c>
      <c r="V134" s="69" t="b">
        <f aca="false">OR(LEN(P134)&gt;30,LEN(Q134)&gt;33,LEN(R134)&gt;25,LEN(S134)&gt;125,LEN(T134)&gt;82)</f>
        <v>0</v>
      </c>
    </row>
    <row r="135" customFormat="false" ht="14.25" hidden="false" customHeight="false" outlineLevel="0" collapsed="false">
      <c r="A135" s="72" t="n">
        <v>131</v>
      </c>
      <c r="B135" s="45" t="n">
        <f aca="false">'APH KIC KIA PC'!D135</f>
        <v>0</v>
      </c>
      <c r="C135" s="63" t="str">
        <f aca="false">IF('1. Artikeldata Grund'!$D135="","", '1. Artikeldata Grund'!$D135&amp;" - "&amp;'1. Artikeldata Grund'!$E135)</f>
        <v/>
      </c>
      <c r="D135" s="64"/>
      <c r="E135" s="73"/>
      <c r="F135" s="41" t="s">
        <v>37</v>
      </c>
      <c r="G135" s="41" t="s">
        <v>37</v>
      </c>
      <c r="H135" s="66" t="s">
        <v>37</v>
      </c>
      <c r="I135" s="74"/>
      <c r="J135" s="66" t="s">
        <v>37</v>
      </c>
      <c r="K135" s="64" t="s">
        <v>37</v>
      </c>
      <c r="L135" s="66" t="s">
        <v>37</v>
      </c>
      <c r="M135" s="66" t="s">
        <v>37</v>
      </c>
      <c r="N135" s="66" t="s">
        <v>37</v>
      </c>
      <c r="O135" s="12"/>
      <c r="P135" s="66"/>
      <c r="Q135" s="66"/>
      <c r="R135" s="40"/>
      <c r="S135" s="67"/>
      <c r="T135" s="67"/>
      <c r="U135" s="68" t="str">
        <f aca="false">IF(V135=TRUE(),"OBS! Ange färre tecken! / Note! Enter fewer characters","")</f>
        <v/>
      </c>
      <c r="V135" s="69" t="b">
        <f aca="false">OR(LEN(P135)&gt;30,LEN(Q135)&gt;33,LEN(R135)&gt;25,LEN(S135)&gt;125,LEN(T135)&gt;82)</f>
        <v>0</v>
      </c>
    </row>
    <row r="136" customFormat="false" ht="14.25" hidden="false" customHeight="false" outlineLevel="0" collapsed="false">
      <c r="A136" s="72" t="n">
        <v>132</v>
      </c>
      <c r="B136" s="45" t="n">
        <f aca="false">'APH KIC KIA PC'!D136</f>
        <v>0</v>
      </c>
      <c r="C136" s="63" t="str">
        <f aca="false">IF('1. Artikeldata Grund'!$D136="","", '1. Artikeldata Grund'!$D136&amp;" - "&amp;'1. Artikeldata Grund'!$E136)</f>
        <v/>
      </c>
      <c r="D136" s="64"/>
      <c r="E136" s="73"/>
      <c r="F136" s="41" t="s">
        <v>37</v>
      </c>
      <c r="G136" s="41" t="s">
        <v>37</v>
      </c>
      <c r="H136" s="66" t="s">
        <v>37</v>
      </c>
      <c r="I136" s="74"/>
      <c r="J136" s="66" t="s">
        <v>37</v>
      </c>
      <c r="K136" s="64" t="s">
        <v>37</v>
      </c>
      <c r="L136" s="66" t="s">
        <v>37</v>
      </c>
      <c r="M136" s="66" t="s">
        <v>37</v>
      </c>
      <c r="N136" s="66" t="s">
        <v>37</v>
      </c>
      <c r="O136" s="12"/>
      <c r="P136" s="66"/>
      <c r="Q136" s="66"/>
      <c r="R136" s="40"/>
      <c r="S136" s="67"/>
      <c r="T136" s="67"/>
      <c r="U136" s="68" t="str">
        <f aca="false">IF(V136=TRUE(),"OBS! Ange färre tecken! / Note! Enter fewer characters","")</f>
        <v/>
      </c>
      <c r="V136" s="69" t="b">
        <f aca="false">OR(LEN(P136)&gt;30,LEN(Q136)&gt;33,LEN(R136)&gt;25,LEN(S136)&gt;125,LEN(T136)&gt;82)</f>
        <v>0</v>
      </c>
    </row>
    <row r="137" customFormat="false" ht="14.25" hidden="false" customHeight="false" outlineLevel="0" collapsed="false">
      <c r="A137" s="72" t="n">
        <v>133</v>
      </c>
      <c r="B137" s="45" t="n">
        <f aca="false">'APH KIC KIA PC'!D137</f>
        <v>0</v>
      </c>
      <c r="C137" s="63" t="str">
        <f aca="false">IF('1. Artikeldata Grund'!$D137="","", '1. Artikeldata Grund'!$D137&amp;" - "&amp;'1. Artikeldata Grund'!$E137)</f>
        <v/>
      </c>
      <c r="D137" s="64"/>
      <c r="E137" s="73"/>
      <c r="F137" s="41" t="s">
        <v>37</v>
      </c>
      <c r="G137" s="41" t="s">
        <v>37</v>
      </c>
      <c r="H137" s="66" t="s">
        <v>37</v>
      </c>
      <c r="I137" s="74"/>
      <c r="J137" s="66" t="s">
        <v>37</v>
      </c>
      <c r="K137" s="64" t="s">
        <v>37</v>
      </c>
      <c r="L137" s="66" t="s">
        <v>37</v>
      </c>
      <c r="M137" s="66" t="s">
        <v>37</v>
      </c>
      <c r="N137" s="66" t="s">
        <v>37</v>
      </c>
      <c r="O137" s="12"/>
      <c r="P137" s="66"/>
      <c r="Q137" s="66"/>
      <c r="R137" s="40"/>
      <c r="S137" s="67"/>
      <c r="T137" s="67"/>
      <c r="U137" s="68" t="str">
        <f aca="false">IF(V137=TRUE(),"OBS! Ange färre tecken! / Note! Enter fewer characters","")</f>
        <v/>
      </c>
      <c r="V137" s="69" t="b">
        <f aca="false">OR(LEN(P137)&gt;30,LEN(Q137)&gt;33,LEN(R137)&gt;25,LEN(S137)&gt;125,LEN(T137)&gt;82)</f>
        <v>0</v>
      </c>
    </row>
    <row r="138" customFormat="false" ht="14.25" hidden="false" customHeight="false" outlineLevel="0" collapsed="false">
      <c r="A138" s="72" t="n">
        <v>134</v>
      </c>
      <c r="B138" s="45" t="n">
        <f aca="false">'APH KIC KIA PC'!D138</f>
        <v>0</v>
      </c>
      <c r="C138" s="63" t="str">
        <f aca="false">IF('1. Artikeldata Grund'!$D138="","", '1. Artikeldata Grund'!$D138&amp;" - "&amp;'1. Artikeldata Grund'!$E138)</f>
        <v/>
      </c>
      <c r="D138" s="64"/>
      <c r="E138" s="73"/>
      <c r="F138" s="41" t="s">
        <v>37</v>
      </c>
      <c r="G138" s="41" t="s">
        <v>37</v>
      </c>
      <c r="H138" s="66" t="s">
        <v>37</v>
      </c>
      <c r="I138" s="74"/>
      <c r="J138" s="66" t="s">
        <v>37</v>
      </c>
      <c r="K138" s="64" t="s">
        <v>37</v>
      </c>
      <c r="L138" s="66" t="s">
        <v>37</v>
      </c>
      <c r="M138" s="66" t="s">
        <v>37</v>
      </c>
      <c r="N138" s="66" t="s">
        <v>37</v>
      </c>
      <c r="O138" s="12"/>
      <c r="P138" s="66"/>
      <c r="Q138" s="66"/>
      <c r="R138" s="40"/>
      <c r="S138" s="67"/>
      <c r="T138" s="67"/>
      <c r="U138" s="68" t="str">
        <f aca="false">IF(V138=TRUE(),"OBS! Ange färre tecken! / Note! Enter fewer characters","")</f>
        <v/>
      </c>
      <c r="V138" s="69" t="b">
        <f aca="false">OR(LEN(P138)&gt;30,LEN(Q138)&gt;33,LEN(R138)&gt;25,LEN(S138)&gt;125,LEN(T138)&gt;82)</f>
        <v>0</v>
      </c>
    </row>
    <row r="139" customFormat="false" ht="14.25" hidden="false" customHeight="false" outlineLevel="0" collapsed="false">
      <c r="A139" s="72" t="n">
        <v>135</v>
      </c>
      <c r="B139" s="45" t="n">
        <f aca="false">'APH KIC KIA PC'!D139</f>
        <v>0</v>
      </c>
      <c r="C139" s="63" t="str">
        <f aca="false">IF('1. Artikeldata Grund'!$D139="","", '1. Artikeldata Grund'!$D139&amp;" - "&amp;'1. Artikeldata Grund'!$E139)</f>
        <v/>
      </c>
      <c r="D139" s="64"/>
      <c r="E139" s="73"/>
      <c r="F139" s="41" t="s">
        <v>37</v>
      </c>
      <c r="G139" s="41" t="s">
        <v>37</v>
      </c>
      <c r="H139" s="66" t="s">
        <v>37</v>
      </c>
      <c r="I139" s="74"/>
      <c r="J139" s="66" t="s">
        <v>37</v>
      </c>
      <c r="K139" s="64" t="s">
        <v>37</v>
      </c>
      <c r="L139" s="66" t="s">
        <v>37</v>
      </c>
      <c r="M139" s="66" t="s">
        <v>37</v>
      </c>
      <c r="N139" s="66" t="s">
        <v>37</v>
      </c>
      <c r="O139" s="12"/>
      <c r="P139" s="66"/>
      <c r="Q139" s="66"/>
      <c r="R139" s="40"/>
      <c r="S139" s="67"/>
      <c r="T139" s="67"/>
      <c r="U139" s="68" t="str">
        <f aca="false">IF(V139=TRUE(),"OBS! Ange färre tecken! / Note! Enter fewer characters","")</f>
        <v/>
      </c>
      <c r="V139" s="69" t="b">
        <f aca="false">OR(LEN(P139)&gt;30,LEN(Q139)&gt;33,LEN(R139)&gt;25,LEN(S139)&gt;125,LEN(T139)&gt;82)</f>
        <v>0</v>
      </c>
    </row>
    <row r="140" customFormat="false" ht="14.25" hidden="false" customHeight="false" outlineLevel="0" collapsed="false">
      <c r="A140" s="72" t="n">
        <v>136</v>
      </c>
      <c r="B140" s="45" t="n">
        <f aca="false">'APH KIC KIA PC'!D140</f>
        <v>0</v>
      </c>
      <c r="C140" s="63" t="str">
        <f aca="false">IF('1. Artikeldata Grund'!$D140="","", '1. Artikeldata Grund'!$D140&amp;" - "&amp;'1. Artikeldata Grund'!$E140)</f>
        <v/>
      </c>
      <c r="D140" s="64"/>
      <c r="E140" s="73"/>
      <c r="F140" s="41" t="s">
        <v>37</v>
      </c>
      <c r="G140" s="41" t="s">
        <v>37</v>
      </c>
      <c r="H140" s="66" t="s">
        <v>37</v>
      </c>
      <c r="I140" s="74"/>
      <c r="J140" s="66" t="s">
        <v>37</v>
      </c>
      <c r="K140" s="64" t="s">
        <v>37</v>
      </c>
      <c r="L140" s="66" t="s">
        <v>37</v>
      </c>
      <c r="M140" s="66" t="s">
        <v>37</v>
      </c>
      <c r="N140" s="66" t="s">
        <v>37</v>
      </c>
      <c r="O140" s="12"/>
      <c r="P140" s="66"/>
      <c r="Q140" s="66"/>
      <c r="R140" s="40"/>
      <c r="S140" s="67"/>
      <c r="T140" s="67"/>
      <c r="U140" s="68" t="str">
        <f aca="false">IF(V140=TRUE(),"OBS! Ange färre tecken! / Note! Enter fewer characters","")</f>
        <v/>
      </c>
      <c r="V140" s="69" t="b">
        <f aca="false">OR(LEN(P140)&gt;30,LEN(Q140)&gt;33,LEN(R140)&gt;25,LEN(S140)&gt;125,LEN(T140)&gt;82)</f>
        <v>0</v>
      </c>
    </row>
    <row r="141" customFormat="false" ht="14.25" hidden="false" customHeight="false" outlineLevel="0" collapsed="false">
      <c r="A141" s="72" t="n">
        <v>137</v>
      </c>
      <c r="B141" s="45" t="n">
        <f aca="false">'APH KIC KIA PC'!D141</f>
        <v>0</v>
      </c>
      <c r="C141" s="63" t="str">
        <f aca="false">IF('1. Artikeldata Grund'!$D141="","", '1. Artikeldata Grund'!$D141&amp;" - "&amp;'1. Artikeldata Grund'!$E141)</f>
        <v/>
      </c>
      <c r="D141" s="64"/>
      <c r="E141" s="73"/>
      <c r="F141" s="41" t="s">
        <v>37</v>
      </c>
      <c r="G141" s="41" t="s">
        <v>37</v>
      </c>
      <c r="H141" s="66" t="s">
        <v>37</v>
      </c>
      <c r="I141" s="74"/>
      <c r="J141" s="66" t="s">
        <v>37</v>
      </c>
      <c r="K141" s="64" t="s">
        <v>37</v>
      </c>
      <c r="L141" s="66" t="s">
        <v>37</v>
      </c>
      <c r="M141" s="66" t="s">
        <v>37</v>
      </c>
      <c r="N141" s="66" t="s">
        <v>37</v>
      </c>
      <c r="O141" s="12"/>
      <c r="P141" s="66"/>
      <c r="Q141" s="66"/>
      <c r="R141" s="40"/>
      <c r="S141" s="67"/>
      <c r="T141" s="67"/>
      <c r="U141" s="68" t="str">
        <f aca="false">IF(V141=TRUE(),"OBS! Ange färre tecken! / Note! Enter fewer characters","")</f>
        <v/>
      </c>
      <c r="V141" s="69" t="b">
        <f aca="false">OR(LEN(P141)&gt;30,LEN(Q141)&gt;33,LEN(R141)&gt;25,LEN(S141)&gt;125,LEN(T141)&gt;82)</f>
        <v>0</v>
      </c>
    </row>
    <row r="142" customFormat="false" ht="14.25" hidden="false" customHeight="false" outlineLevel="0" collapsed="false">
      <c r="A142" s="72" t="n">
        <v>138</v>
      </c>
      <c r="B142" s="45" t="n">
        <f aca="false">'APH KIC KIA PC'!D142</f>
        <v>0</v>
      </c>
      <c r="C142" s="63" t="str">
        <f aca="false">IF('1. Artikeldata Grund'!$D142="","", '1. Artikeldata Grund'!$D142&amp;" - "&amp;'1. Artikeldata Grund'!$E142)</f>
        <v/>
      </c>
      <c r="D142" s="64"/>
      <c r="E142" s="73"/>
      <c r="F142" s="41" t="s">
        <v>37</v>
      </c>
      <c r="G142" s="41" t="s">
        <v>37</v>
      </c>
      <c r="H142" s="66" t="s">
        <v>37</v>
      </c>
      <c r="I142" s="74"/>
      <c r="J142" s="66" t="s">
        <v>37</v>
      </c>
      <c r="K142" s="64" t="s">
        <v>37</v>
      </c>
      <c r="L142" s="66" t="s">
        <v>37</v>
      </c>
      <c r="M142" s="66" t="s">
        <v>37</v>
      </c>
      <c r="N142" s="66" t="s">
        <v>37</v>
      </c>
      <c r="O142" s="12"/>
      <c r="P142" s="66"/>
      <c r="Q142" s="66"/>
      <c r="R142" s="40"/>
      <c r="S142" s="67"/>
      <c r="T142" s="67"/>
      <c r="U142" s="68" t="str">
        <f aca="false">IF(V142=TRUE(),"OBS! Ange färre tecken! / Note! Enter fewer characters","")</f>
        <v/>
      </c>
      <c r="V142" s="69" t="b">
        <f aca="false">OR(LEN(P142)&gt;30,LEN(Q142)&gt;33,LEN(R142)&gt;25,LEN(S142)&gt;125,LEN(T142)&gt;82)</f>
        <v>0</v>
      </c>
    </row>
    <row r="143" customFormat="false" ht="14.25" hidden="false" customHeight="false" outlineLevel="0" collapsed="false">
      <c r="A143" s="72" t="n">
        <v>139</v>
      </c>
      <c r="B143" s="45" t="n">
        <f aca="false">'APH KIC KIA PC'!D143</f>
        <v>0</v>
      </c>
      <c r="C143" s="63" t="str">
        <f aca="false">IF('1. Artikeldata Grund'!$D143="","", '1. Artikeldata Grund'!$D143&amp;" - "&amp;'1. Artikeldata Grund'!$E143)</f>
        <v/>
      </c>
      <c r="D143" s="64"/>
      <c r="E143" s="73"/>
      <c r="F143" s="41" t="s">
        <v>37</v>
      </c>
      <c r="G143" s="41" t="s">
        <v>37</v>
      </c>
      <c r="H143" s="66" t="s">
        <v>37</v>
      </c>
      <c r="I143" s="74"/>
      <c r="J143" s="66" t="s">
        <v>37</v>
      </c>
      <c r="K143" s="64" t="s">
        <v>37</v>
      </c>
      <c r="L143" s="66" t="s">
        <v>37</v>
      </c>
      <c r="M143" s="66" t="s">
        <v>37</v>
      </c>
      <c r="N143" s="66" t="s">
        <v>37</v>
      </c>
      <c r="O143" s="12"/>
      <c r="P143" s="66"/>
      <c r="Q143" s="66"/>
      <c r="R143" s="40"/>
      <c r="S143" s="67"/>
      <c r="T143" s="67"/>
      <c r="U143" s="68" t="str">
        <f aca="false">IF(V143=TRUE(),"OBS! Ange färre tecken! / Note! Enter fewer characters","")</f>
        <v/>
      </c>
      <c r="V143" s="69" t="b">
        <f aca="false">OR(LEN(P143)&gt;30,LEN(Q143)&gt;33,LEN(R143)&gt;25,LEN(S143)&gt;125,LEN(T143)&gt;82)</f>
        <v>0</v>
      </c>
    </row>
    <row r="144" customFormat="false" ht="14.25" hidden="false" customHeight="false" outlineLevel="0" collapsed="false">
      <c r="A144" s="72" t="n">
        <v>140</v>
      </c>
      <c r="B144" s="45" t="n">
        <f aca="false">'APH KIC KIA PC'!D144</f>
        <v>0</v>
      </c>
      <c r="C144" s="63" t="str">
        <f aca="false">IF('1. Artikeldata Grund'!$D144="","", '1. Artikeldata Grund'!$D144&amp;" - "&amp;'1. Artikeldata Grund'!$E144)</f>
        <v/>
      </c>
      <c r="D144" s="64"/>
      <c r="E144" s="73"/>
      <c r="F144" s="41" t="s">
        <v>37</v>
      </c>
      <c r="G144" s="41" t="s">
        <v>37</v>
      </c>
      <c r="H144" s="66" t="s">
        <v>37</v>
      </c>
      <c r="I144" s="74"/>
      <c r="J144" s="66" t="s">
        <v>37</v>
      </c>
      <c r="K144" s="64" t="s">
        <v>37</v>
      </c>
      <c r="L144" s="66" t="s">
        <v>37</v>
      </c>
      <c r="M144" s="66" t="s">
        <v>37</v>
      </c>
      <c r="N144" s="66" t="s">
        <v>37</v>
      </c>
      <c r="O144" s="12"/>
      <c r="P144" s="66"/>
      <c r="Q144" s="66"/>
      <c r="R144" s="40"/>
      <c r="S144" s="67"/>
      <c r="T144" s="67"/>
      <c r="U144" s="68" t="str">
        <f aca="false">IF(V144=TRUE(),"OBS! Ange färre tecken! / Note! Enter fewer characters","")</f>
        <v/>
      </c>
      <c r="V144" s="69" t="b">
        <f aca="false">OR(LEN(P144)&gt;30,LEN(Q144)&gt;33,LEN(R144)&gt;25,LEN(S144)&gt;125,LEN(T144)&gt;82)</f>
        <v>0</v>
      </c>
    </row>
    <row r="145" customFormat="false" ht="14.25" hidden="false" customHeight="false" outlineLevel="0" collapsed="false">
      <c r="A145" s="72" t="n">
        <v>141</v>
      </c>
      <c r="B145" s="45" t="n">
        <f aca="false">'APH KIC KIA PC'!D145</f>
        <v>0</v>
      </c>
      <c r="C145" s="63" t="str">
        <f aca="false">IF('1. Artikeldata Grund'!$D145="","", '1. Artikeldata Grund'!$D145&amp;" - "&amp;'1. Artikeldata Grund'!$E145)</f>
        <v/>
      </c>
      <c r="D145" s="64"/>
      <c r="E145" s="73"/>
      <c r="F145" s="41" t="s">
        <v>37</v>
      </c>
      <c r="G145" s="41" t="s">
        <v>37</v>
      </c>
      <c r="H145" s="66" t="s">
        <v>37</v>
      </c>
      <c r="I145" s="74"/>
      <c r="J145" s="66" t="s">
        <v>37</v>
      </c>
      <c r="K145" s="64" t="s">
        <v>37</v>
      </c>
      <c r="L145" s="66" t="s">
        <v>37</v>
      </c>
      <c r="M145" s="66" t="s">
        <v>37</v>
      </c>
      <c r="N145" s="66" t="s">
        <v>37</v>
      </c>
      <c r="O145" s="12"/>
      <c r="P145" s="66"/>
      <c r="Q145" s="66"/>
      <c r="R145" s="40"/>
      <c r="S145" s="67"/>
      <c r="T145" s="67"/>
      <c r="U145" s="68" t="str">
        <f aca="false">IF(V145=TRUE(),"OBS! Ange färre tecken! / Note! Enter fewer characters","")</f>
        <v/>
      </c>
      <c r="V145" s="69" t="b">
        <f aca="false">OR(LEN(P145)&gt;30,LEN(Q145)&gt;33,LEN(R145)&gt;25,LEN(S145)&gt;125,LEN(T145)&gt;82)</f>
        <v>0</v>
      </c>
    </row>
    <row r="146" customFormat="false" ht="14.25" hidden="false" customHeight="false" outlineLevel="0" collapsed="false">
      <c r="A146" s="72" t="n">
        <v>142</v>
      </c>
      <c r="B146" s="45" t="n">
        <f aca="false">'APH KIC KIA PC'!D146</f>
        <v>0</v>
      </c>
      <c r="C146" s="63" t="str">
        <f aca="false">IF('1. Artikeldata Grund'!$D146="","", '1. Artikeldata Grund'!$D146&amp;" - "&amp;'1. Artikeldata Grund'!$E146)</f>
        <v/>
      </c>
      <c r="D146" s="64"/>
      <c r="E146" s="73"/>
      <c r="F146" s="41" t="s">
        <v>37</v>
      </c>
      <c r="G146" s="41" t="s">
        <v>37</v>
      </c>
      <c r="H146" s="66" t="s">
        <v>37</v>
      </c>
      <c r="I146" s="74"/>
      <c r="J146" s="66" t="s">
        <v>37</v>
      </c>
      <c r="K146" s="64" t="s">
        <v>37</v>
      </c>
      <c r="L146" s="66" t="s">
        <v>37</v>
      </c>
      <c r="M146" s="66" t="s">
        <v>37</v>
      </c>
      <c r="N146" s="66" t="s">
        <v>37</v>
      </c>
      <c r="O146" s="12"/>
      <c r="P146" s="66"/>
      <c r="Q146" s="66"/>
      <c r="R146" s="40"/>
      <c r="S146" s="67"/>
      <c r="T146" s="67"/>
      <c r="U146" s="68" t="str">
        <f aca="false">IF(V146=TRUE(),"OBS! Ange färre tecken! / Note! Enter fewer characters","")</f>
        <v/>
      </c>
      <c r="V146" s="69" t="b">
        <f aca="false">OR(LEN(P146)&gt;30,LEN(Q146)&gt;33,LEN(R146)&gt;25,LEN(S146)&gt;125,LEN(T146)&gt;82)</f>
        <v>0</v>
      </c>
    </row>
    <row r="147" customFormat="false" ht="14.25" hidden="false" customHeight="false" outlineLevel="0" collapsed="false">
      <c r="A147" s="72" t="n">
        <v>143</v>
      </c>
      <c r="B147" s="45" t="n">
        <f aca="false">'APH KIC KIA PC'!D147</f>
        <v>0</v>
      </c>
      <c r="C147" s="63" t="str">
        <f aca="false">IF('1. Artikeldata Grund'!$D147="","", '1. Artikeldata Grund'!$D147&amp;" - "&amp;'1. Artikeldata Grund'!$E147)</f>
        <v/>
      </c>
      <c r="D147" s="64"/>
      <c r="E147" s="73"/>
      <c r="F147" s="41" t="s">
        <v>37</v>
      </c>
      <c r="G147" s="41" t="s">
        <v>37</v>
      </c>
      <c r="H147" s="66" t="s">
        <v>37</v>
      </c>
      <c r="I147" s="74"/>
      <c r="J147" s="66" t="s">
        <v>37</v>
      </c>
      <c r="K147" s="64" t="s">
        <v>37</v>
      </c>
      <c r="L147" s="66" t="s">
        <v>37</v>
      </c>
      <c r="M147" s="66" t="s">
        <v>37</v>
      </c>
      <c r="N147" s="66" t="s">
        <v>37</v>
      </c>
      <c r="O147" s="12"/>
      <c r="P147" s="66"/>
      <c r="Q147" s="66"/>
      <c r="R147" s="40"/>
      <c r="S147" s="67"/>
      <c r="T147" s="67"/>
      <c r="U147" s="68" t="str">
        <f aca="false">IF(V147=TRUE(),"OBS! Ange färre tecken! / Note! Enter fewer characters","")</f>
        <v/>
      </c>
      <c r="V147" s="69" t="b">
        <f aca="false">OR(LEN(P147)&gt;30,LEN(Q147)&gt;33,LEN(R147)&gt;25,LEN(S147)&gt;125,LEN(T147)&gt;82)</f>
        <v>0</v>
      </c>
    </row>
    <row r="148" customFormat="false" ht="14.25" hidden="false" customHeight="false" outlineLevel="0" collapsed="false">
      <c r="A148" s="72" t="n">
        <v>144</v>
      </c>
      <c r="B148" s="45" t="n">
        <f aca="false">'APH KIC KIA PC'!D148</f>
        <v>0</v>
      </c>
      <c r="C148" s="63" t="str">
        <f aca="false">IF('1. Artikeldata Grund'!$D148="","", '1. Artikeldata Grund'!$D148&amp;" - "&amp;'1. Artikeldata Grund'!$E148)</f>
        <v/>
      </c>
      <c r="D148" s="64"/>
      <c r="E148" s="73"/>
      <c r="F148" s="41" t="s">
        <v>37</v>
      </c>
      <c r="G148" s="41" t="s">
        <v>37</v>
      </c>
      <c r="H148" s="66" t="s">
        <v>37</v>
      </c>
      <c r="I148" s="74"/>
      <c r="J148" s="66" t="s">
        <v>37</v>
      </c>
      <c r="K148" s="64" t="s">
        <v>37</v>
      </c>
      <c r="L148" s="66" t="s">
        <v>37</v>
      </c>
      <c r="M148" s="66" t="s">
        <v>37</v>
      </c>
      <c r="N148" s="66" t="s">
        <v>37</v>
      </c>
      <c r="O148" s="12"/>
      <c r="P148" s="66"/>
      <c r="Q148" s="66"/>
      <c r="R148" s="40"/>
      <c r="S148" s="67"/>
      <c r="T148" s="67"/>
      <c r="U148" s="68" t="str">
        <f aca="false">IF(V148=TRUE(),"OBS! Ange färre tecken! / Note! Enter fewer characters","")</f>
        <v/>
      </c>
      <c r="V148" s="69" t="b">
        <f aca="false">OR(LEN(P148)&gt;30,LEN(Q148)&gt;33,LEN(R148)&gt;25,LEN(S148)&gt;125,LEN(T148)&gt;82)</f>
        <v>0</v>
      </c>
    </row>
    <row r="149" customFormat="false" ht="14.25" hidden="false" customHeight="false" outlineLevel="0" collapsed="false">
      <c r="A149" s="72" t="n">
        <v>145</v>
      </c>
      <c r="B149" s="45" t="n">
        <f aca="false">'APH KIC KIA PC'!D149</f>
        <v>0</v>
      </c>
      <c r="C149" s="63" t="str">
        <f aca="false">IF('1. Artikeldata Grund'!$D149="","", '1. Artikeldata Grund'!$D149&amp;" - "&amp;'1. Artikeldata Grund'!$E149)</f>
        <v/>
      </c>
      <c r="D149" s="64"/>
      <c r="E149" s="73"/>
      <c r="F149" s="41" t="s">
        <v>37</v>
      </c>
      <c r="G149" s="41" t="s">
        <v>37</v>
      </c>
      <c r="H149" s="66" t="s">
        <v>37</v>
      </c>
      <c r="I149" s="74"/>
      <c r="J149" s="66" t="s">
        <v>37</v>
      </c>
      <c r="K149" s="64" t="s">
        <v>37</v>
      </c>
      <c r="L149" s="66" t="s">
        <v>37</v>
      </c>
      <c r="M149" s="66" t="s">
        <v>37</v>
      </c>
      <c r="N149" s="66" t="s">
        <v>37</v>
      </c>
      <c r="O149" s="12"/>
      <c r="P149" s="66"/>
      <c r="Q149" s="66"/>
      <c r="R149" s="40"/>
      <c r="S149" s="67"/>
      <c r="T149" s="67"/>
      <c r="U149" s="68" t="str">
        <f aca="false">IF(V149=TRUE(),"OBS! Ange färre tecken! / Note! Enter fewer characters","")</f>
        <v/>
      </c>
      <c r="V149" s="69" t="b">
        <f aca="false">OR(LEN(P149)&gt;30,LEN(Q149)&gt;33,LEN(R149)&gt;25,LEN(S149)&gt;125,LEN(T149)&gt;82)</f>
        <v>0</v>
      </c>
    </row>
    <row r="150" customFormat="false" ht="14.25" hidden="false" customHeight="false" outlineLevel="0" collapsed="false">
      <c r="A150" s="72" t="n">
        <v>146</v>
      </c>
      <c r="B150" s="45" t="n">
        <f aca="false">'APH KIC KIA PC'!D150</f>
        <v>0</v>
      </c>
      <c r="C150" s="63" t="str">
        <f aca="false">IF('1. Artikeldata Grund'!$D150="","", '1. Artikeldata Grund'!$D150&amp;" - "&amp;'1. Artikeldata Grund'!$E150)</f>
        <v/>
      </c>
      <c r="D150" s="64"/>
      <c r="E150" s="73"/>
      <c r="F150" s="41" t="s">
        <v>37</v>
      </c>
      <c r="G150" s="41" t="s">
        <v>37</v>
      </c>
      <c r="H150" s="66" t="s">
        <v>37</v>
      </c>
      <c r="I150" s="74"/>
      <c r="J150" s="66" t="s">
        <v>37</v>
      </c>
      <c r="K150" s="64" t="s">
        <v>37</v>
      </c>
      <c r="L150" s="66" t="s">
        <v>37</v>
      </c>
      <c r="M150" s="66" t="s">
        <v>37</v>
      </c>
      <c r="N150" s="66" t="s">
        <v>37</v>
      </c>
      <c r="O150" s="12"/>
      <c r="P150" s="66"/>
      <c r="Q150" s="66"/>
      <c r="R150" s="40"/>
      <c r="S150" s="67"/>
      <c r="T150" s="67"/>
      <c r="U150" s="68" t="str">
        <f aca="false">IF(V150=TRUE(),"OBS! Ange färre tecken! / Note! Enter fewer characters","")</f>
        <v/>
      </c>
      <c r="V150" s="69" t="b">
        <f aca="false">OR(LEN(P150)&gt;30,LEN(Q150)&gt;33,LEN(R150)&gt;25,LEN(S150)&gt;125,LEN(T150)&gt;82)</f>
        <v>0</v>
      </c>
    </row>
    <row r="151" customFormat="false" ht="14.25" hidden="false" customHeight="false" outlineLevel="0" collapsed="false">
      <c r="A151" s="72" t="n">
        <v>147</v>
      </c>
      <c r="B151" s="45" t="n">
        <f aca="false">'APH KIC KIA PC'!D151</f>
        <v>0</v>
      </c>
      <c r="C151" s="63" t="str">
        <f aca="false">IF('1. Artikeldata Grund'!$D151="","", '1. Artikeldata Grund'!$D151&amp;" - "&amp;'1. Artikeldata Grund'!$E151)</f>
        <v/>
      </c>
      <c r="D151" s="64"/>
      <c r="E151" s="73"/>
      <c r="F151" s="41" t="s">
        <v>37</v>
      </c>
      <c r="G151" s="41" t="s">
        <v>37</v>
      </c>
      <c r="H151" s="66" t="s">
        <v>37</v>
      </c>
      <c r="I151" s="74"/>
      <c r="J151" s="66" t="s">
        <v>37</v>
      </c>
      <c r="K151" s="64" t="s">
        <v>37</v>
      </c>
      <c r="L151" s="66" t="s">
        <v>37</v>
      </c>
      <c r="M151" s="66" t="s">
        <v>37</v>
      </c>
      <c r="N151" s="66" t="s">
        <v>37</v>
      </c>
      <c r="O151" s="12"/>
      <c r="P151" s="66"/>
      <c r="Q151" s="66"/>
      <c r="R151" s="40"/>
      <c r="S151" s="67"/>
      <c r="T151" s="67"/>
      <c r="U151" s="68" t="str">
        <f aca="false">IF(V151=TRUE(),"OBS! Ange färre tecken! / Note! Enter fewer characters","")</f>
        <v/>
      </c>
      <c r="V151" s="69" t="b">
        <f aca="false">OR(LEN(P151)&gt;30,LEN(Q151)&gt;33,LEN(R151)&gt;25,LEN(S151)&gt;125,LEN(T151)&gt;82)</f>
        <v>0</v>
      </c>
    </row>
    <row r="152" customFormat="false" ht="14.25" hidden="false" customHeight="false" outlineLevel="0" collapsed="false">
      <c r="A152" s="72" t="n">
        <v>148</v>
      </c>
      <c r="B152" s="45" t="n">
        <f aca="false">'APH KIC KIA PC'!D152</f>
        <v>0</v>
      </c>
      <c r="C152" s="63" t="str">
        <f aca="false">IF('1. Artikeldata Grund'!$D152="","", '1. Artikeldata Grund'!$D152&amp;" - "&amp;'1. Artikeldata Grund'!$E152)</f>
        <v/>
      </c>
      <c r="D152" s="64"/>
      <c r="E152" s="73"/>
      <c r="F152" s="41" t="s">
        <v>37</v>
      </c>
      <c r="G152" s="41" t="s">
        <v>37</v>
      </c>
      <c r="H152" s="66" t="s">
        <v>37</v>
      </c>
      <c r="I152" s="74"/>
      <c r="J152" s="66" t="s">
        <v>37</v>
      </c>
      <c r="K152" s="64" t="s">
        <v>37</v>
      </c>
      <c r="L152" s="66" t="s">
        <v>37</v>
      </c>
      <c r="M152" s="66" t="s">
        <v>37</v>
      </c>
      <c r="N152" s="66" t="s">
        <v>37</v>
      </c>
      <c r="O152" s="12"/>
      <c r="P152" s="66"/>
      <c r="Q152" s="66"/>
      <c r="R152" s="40"/>
      <c r="S152" s="67"/>
      <c r="T152" s="67"/>
      <c r="U152" s="68" t="str">
        <f aca="false">IF(V152=TRUE(),"OBS! Ange färre tecken! / Note! Enter fewer characters","")</f>
        <v/>
      </c>
      <c r="V152" s="69" t="b">
        <f aca="false">OR(LEN(P152)&gt;30,LEN(Q152)&gt;33,LEN(R152)&gt;25,LEN(S152)&gt;125,LEN(T152)&gt;82)</f>
        <v>0</v>
      </c>
    </row>
    <row r="153" customFormat="false" ht="14.25" hidden="false" customHeight="false" outlineLevel="0" collapsed="false">
      <c r="A153" s="72" t="n">
        <v>149</v>
      </c>
      <c r="B153" s="45" t="n">
        <f aca="false">'APH KIC KIA PC'!D153</f>
        <v>0</v>
      </c>
      <c r="C153" s="63" t="str">
        <f aca="false">IF('1. Artikeldata Grund'!$D153="","", '1. Artikeldata Grund'!$D153&amp;" - "&amp;'1. Artikeldata Grund'!$E153)</f>
        <v/>
      </c>
      <c r="D153" s="64"/>
      <c r="E153" s="73"/>
      <c r="F153" s="41" t="s">
        <v>37</v>
      </c>
      <c r="G153" s="41" t="s">
        <v>37</v>
      </c>
      <c r="H153" s="66" t="s">
        <v>37</v>
      </c>
      <c r="I153" s="74"/>
      <c r="J153" s="66" t="s">
        <v>37</v>
      </c>
      <c r="K153" s="64" t="s">
        <v>37</v>
      </c>
      <c r="L153" s="66" t="s">
        <v>37</v>
      </c>
      <c r="M153" s="66" t="s">
        <v>37</v>
      </c>
      <c r="N153" s="66" t="s">
        <v>37</v>
      </c>
      <c r="O153" s="12"/>
      <c r="P153" s="66"/>
      <c r="Q153" s="66"/>
      <c r="R153" s="40"/>
      <c r="S153" s="67"/>
      <c r="T153" s="67"/>
      <c r="U153" s="68" t="str">
        <f aca="false">IF(V153=TRUE(),"OBS! Ange färre tecken! / Note! Enter fewer characters","")</f>
        <v/>
      </c>
      <c r="V153" s="69" t="b">
        <f aca="false">OR(LEN(P153)&gt;30,LEN(Q153)&gt;33,LEN(R153)&gt;25,LEN(S153)&gt;125,LEN(T153)&gt;82)</f>
        <v>0</v>
      </c>
    </row>
    <row r="154" customFormat="false" ht="14.25" hidden="false" customHeight="false" outlineLevel="0" collapsed="false">
      <c r="A154" s="72" t="n">
        <v>150</v>
      </c>
      <c r="B154" s="45" t="n">
        <f aca="false">'APH KIC KIA PC'!D154</f>
        <v>0</v>
      </c>
      <c r="C154" s="63" t="str">
        <f aca="false">IF('1. Artikeldata Grund'!$D154="","", '1. Artikeldata Grund'!$D154&amp;" - "&amp;'1. Artikeldata Grund'!$E154)</f>
        <v/>
      </c>
      <c r="D154" s="64"/>
      <c r="E154" s="73"/>
      <c r="F154" s="41" t="s">
        <v>37</v>
      </c>
      <c r="G154" s="41" t="s">
        <v>37</v>
      </c>
      <c r="H154" s="66" t="s">
        <v>37</v>
      </c>
      <c r="I154" s="74"/>
      <c r="J154" s="66" t="s">
        <v>37</v>
      </c>
      <c r="K154" s="64" t="s">
        <v>37</v>
      </c>
      <c r="L154" s="66" t="s">
        <v>37</v>
      </c>
      <c r="M154" s="66" t="s">
        <v>37</v>
      </c>
      <c r="N154" s="66" t="s">
        <v>37</v>
      </c>
      <c r="O154" s="12"/>
      <c r="P154" s="66"/>
      <c r="Q154" s="66"/>
      <c r="R154" s="40"/>
      <c r="S154" s="67"/>
      <c r="T154" s="67"/>
      <c r="U154" s="68" t="str">
        <f aca="false">IF(V154=TRUE(),"OBS! Ange färre tecken! / Note! Enter fewer characters","")</f>
        <v/>
      </c>
      <c r="V154" s="69" t="b">
        <f aca="false">OR(LEN(P154)&gt;30,LEN(Q154)&gt;33,LEN(R154)&gt;25,LEN(S154)&gt;125,LEN(T154)&gt;82)</f>
        <v>0</v>
      </c>
    </row>
    <row r="155" customFormat="false" ht="14.25" hidden="false" customHeight="false" outlineLevel="0" collapsed="false">
      <c r="A155" s="72" t="n">
        <v>151</v>
      </c>
      <c r="B155" s="45" t="n">
        <f aca="false">'APH KIC KIA PC'!D155</f>
        <v>0</v>
      </c>
      <c r="C155" s="63" t="str">
        <f aca="false">IF('1. Artikeldata Grund'!$D155="","", '1. Artikeldata Grund'!$D155&amp;" - "&amp;'1. Artikeldata Grund'!$E155)</f>
        <v/>
      </c>
      <c r="D155" s="64"/>
      <c r="E155" s="73"/>
      <c r="F155" s="41" t="s">
        <v>37</v>
      </c>
      <c r="G155" s="41" t="s">
        <v>37</v>
      </c>
      <c r="H155" s="66" t="s">
        <v>37</v>
      </c>
      <c r="I155" s="74"/>
      <c r="J155" s="66" t="s">
        <v>37</v>
      </c>
      <c r="K155" s="64" t="s">
        <v>37</v>
      </c>
      <c r="L155" s="66" t="s">
        <v>37</v>
      </c>
      <c r="M155" s="66" t="s">
        <v>37</v>
      </c>
      <c r="N155" s="66" t="s">
        <v>37</v>
      </c>
      <c r="O155" s="12"/>
      <c r="P155" s="66"/>
      <c r="Q155" s="66"/>
      <c r="R155" s="40"/>
      <c r="S155" s="67"/>
      <c r="T155" s="67"/>
      <c r="U155" s="68" t="str">
        <f aca="false">IF(V155=TRUE(),"OBS! Ange färre tecken! / Note! Enter fewer characters","")</f>
        <v/>
      </c>
      <c r="V155" s="69" t="b">
        <f aca="false">OR(LEN(P155)&gt;30,LEN(Q155)&gt;33,LEN(R155)&gt;25,LEN(S155)&gt;125,LEN(T155)&gt;82)</f>
        <v>0</v>
      </c>
    </row>
    <row r="156" customFormat="false" ht="14.25" hidden="false" customHeight="false" outlineLevel="0" collapsed="false">
      <c r="A156" s="72" t="n">
        <v>152</v>
      </c>
      <c r="B156" s="45" t="n">
        <f aca="false">'APH KIC KIA PC'!D156</f>
        <v>0</v>
      </c>
      <c r="C156" s="63" t="str">
        <f aca="false">IF('1. Artikeldata Grund'!$D156="","", '1. Artikeldata Grund'!$D156&amp;" - "&amp;'1. Artikeldata Grund'!$E156)</f>
        <v/>
      </c>
      <c r="D156" s="64"/>
      <c r="E156" s="73"/>
      <c r="F156" s="41" t="s">
        <v>37</v>
      </c>
      <c r="G156" s="41" t="s">
        <v>37</v>
      </c>
      <c r="H156" s="66" t="s">
        <v>37</v>
      </c>
      <c r="I156" s="74"/>
      <c r="J156" s="66" t="s">
        <v>37</v>
      </c>
      <c r="K156" s="64" t="s">
        <v>37</v>
      </c>
      <c r="L156" s="66" t="s">
        <v>37</v>
      </c>
      <c r="M156" s="66" t="s">
        <v>37</v>
      </c>
      <c r="N156" s="66" t="s">
        <v>37</v>
      </c>
      <c r="O156" s="12"/>
      <c r="P156" s="66"/>
      <c r="Q156" s="66"/>
      <c r="R156" s="40"/>
      <c r="S156" s="67"/>
      <c r="T156" s="67"/>
      <c r="U156" s="68" t="str">
        <f aca="false">IF(V156=TRUE(),"OBS! Ange färre tecken! / Note! Enter fewer characters","")</f>
        <v/>
      </c>
      <c r="V156" s="69" t="b">
        <f aca="false">OR(LEN(P156)&gt;30,LEN(Q156)&gt;33,LEN(R156)&gt;25,LEN(S156)&gt;125,LEN(T156)&gt;82)</f>
        <v>0</v>
      </c>
    </row>
    <row r="157" customFormat="false" ht="14.25" hidden="false" customHeight="false" outlineLevel="0" collapsed="false">
      <c r="A157" s="72" t="n">
        <v>153</v>
      </c>
      <c r="B157" s="45" t="n">
        <f aca="false">'APH KIC KIA PC'!D157</f>
        <v>0</v>
      </c>
      <c r="C157" s="63" t="str">
        <f aca="false">IF('1. Artikeldata Grund'!$D157="","", '1. Artikeldata Grund'!$D157&amp;" - "&amp;'1. Artikeldata Grund'!$E157)</f>
        <v/>
      </c>
      <c r="D157" s="64"/>
      <c r="E157" s="73"/>
      <c r="F157" s="41" t="s">
        <v>37</v>
      </c>
      <c r="G157" s="41" t="s">
        <v>37</v>
      </c>
      <c r="H157" s="66" t="s">
        <v>37</v>
      </c>
      <c r="I157" s="74"/>
      <c r="J157" s="66" t="s">
        <v>37</v>
      </c>
      <c r="K157" s="64" t="s">
        <v>37</v>
      </c>
      <c r="L157" s="66" t="s">
        <v>37</v>
      </c>
      <c r="M157" s="66" t="s">
        <v>37</v>
      </c>
      <c r="N157" s="66" t="s">
        <v>37</v>
      </c>
      <c r="O157" s="12"/>
      <c r="P157" s="66"/>
      <c r="Q157" s="66"/>
      <c r="R157" s="40"/>
      <c r="S157" s="67"/>
      <c r="T157" s="67"/>
      <c r="U157" s="68" t="str">
        <f aca="false">IF(V157=TRUE(),"OBS! Ange färre tecken! / Note! Enter fewer characters","")</f>
        <v/>
      </c>
      <c r="V157" s="69" t="b">
        <f aca="false">OR(LEN(P157)&gt;30,LEN(Q157)&gt;33,LEN(R157)&gt;25,LEN(S157)&gt;125,LEN(T157)&gt;82)</f>
        <v>0</v>
      </c>
    </row>
    <row r="158" customFormat="false" ht="14.25" hidden="false" customHeight="false" outlineLevel="0" collapsed="false">
      <c r="A158" s="72" t="n">
        <v>154</v>
      </c>
      <c r="B158" s="45" t="n">
        <f aca="false">'APH KIC KIA PC'!D158</f>
        <v>0</v>
      </c>
      <c r="C158" s="63" t="str">
        <f aca="false">IF('1. Artikeldata Grund'!$D158="","", '1. Artikeldata Grund'!$D158&amp;" - "&amp;'1. Artikeldata Grund'!$E158)</f>
        <v/>
      </c>
      <c r="D158" s="64"/>
      <c r="E158" s="73"/>
      <c r="F158" s="41" t="s">
        <v>37</v>
      </c>
      <c r="G158" s="41" t="s">
        <v>37</v>
      </c>
      <c r="H158" s="66" t="s">
        <v>37</v>
      </c>
      <c r="I158" s="74"/>
      <c r="J158" s="66" t="s">
        <v>37</v>
      </c>
      <c r="K158" s="64" t="s">
        <v>37</v>
      </c>
      <c r="L158" s="66" t="s">
        <v>37</v>
      </c>
      <c r="M158" s="66" t="s">
        <v>37</v>
      </c>
      <c r="N158" s="66" t="s">
        <v>37</v>
      </c>
      <c r="O158" s="12"/>
      <c r="P158" s="66"/>
      <c r="Q158" s="66"/>
      <c r="R158" s="40"/>
      <c r="S158" s="67"/>
      <c r="T158" s="67"/>
      <c r="U158" s="68" t="str">
        <f aca="false">IF(V158=TRUE(),"OBS! Ange färre tecken! / Note! Enter fewer characters","")</f>
        <v/>
      </c>
      <c r="V158" s="69" t="b">
        <f aca="false">OR(LEN(P158)&gt;30,LEN(Q158)&gt;33,LEN(R158)&gt;25,LEN(S158)&gt;125,LEN(T158)&gt;82)</f>
        <v>0</v>
      </c>
    </row>
    <row r="159" customFormat="false" ht="14.25" hidden="false" customHeight="false" outlineLevel="0" collapsed="false">
      <c r="A159" s="72" t="n">
        <v>155</v>
      </c>
      <c r="B159" s="45" t="n">
        <f aca="false">'APH KIC KIA PC'!D159</f>
        <v>0</v>
      </c>
      <c r="C159" s="63" t="str">
        <f aca="false">IF('1. Artikeldata Grund'!$D159="","", '1. Artikeldata Grund'!$D159&amp;" - "&amp;'1. Artikeldata Grund'!$E159)</f>
        <v/>
      </c>
      <c r="D159" s="64"/>
      <c r="E159" s="73"/>
      <c r="F159" s="41" t="s">
        <v>37</v>
      </c>
      <c r="G159" s="41" t="s">
        <v>37</v>
      </c>
      <c r="H159" s="66" t="s">
        <v>37</v>
      </c>
      <c r="I159" s="74"/>
      <c r="J159" s="66" t="s">
        <v>37</v>
      </c>
      <c r="K159" s="64" t="s">
        <v>37</v>
      </c>
      <c r="L159" s="66" t="s">
        <v>37</v>
      </c>
      <c r="M159" s="66" t="s">
        <v>37</v>
      </c>
      <c r="N159" s="66" t="s">
        <v>37</v>
      </c>
      <c r="O159" s="12"/>
      <c r="P159" s="66"/>
      <c r="Q159" s="66"/>
      <c r="R159" s="40"/>
      <c r="S159" s="67"/>
      <c r="T159" s="67"/>
      <c r="U159" s="68" t="str">
        <f aca="false">IF(V159=TRUE(),"OBS! Ange färre tecken! / Note! Enter fewer characters","")</f>
        <v/>
      </c>
      <c r="V159" s="69" t="b">
        <f aca="false">OR(LEN(P159)&gt;30,LEN(Q159)&gt;33,LEN(R159)&gt;25,LEN(S159)&gt;125,LEN(T159)&gt;82)</f>
        <v>0</v>
      </c>
    </row>
    <row r="160" customFormat="false" ht="14.25" hidden="false" customHeight="false" outlineLevel="0" collapsed="false">
      <c r="A160" s="72" t="n">
        <v>156</v>
      </c>
      <c r="B160" s="45" t="n">
        <f aca="false">'APH KIC KIA PC'!D160</f>
        <v>0</v>
      </c>
      <c r="C160" s="63" t="str">
        <f aca="false">IF('1. Artikeldata Grund'!$D160="","", '1. Artikeldata Grund'!$D160&amp;" - "&amp;'1. Artikeldata Grund'!$E160)</f>
        <v/>
      </c>
      <c r="D160" s="64"/>
      <c r="E160" s="73"/>
      <c r="F160" s="41" t="s">
        <v>37</v>
      </c>
      <c r="G160" s="41" t="s">
        <v>37</v>
      </c>
      <c r="H160" s="66" t="s">
        <v>37</v>
      </c>
      <c r="I160" s="74"/>
      <c r="J160" s="66" t="s">
        <v>37</v>
      </c>
      <c r="K160" s="64" t="s">
        <v>37</v>
      </c>
      <c r="L160" s="66" t="s">
        <v>37</v>
      </c>
      <c r="M160" s="66" t="s">
        <v>37</v>
      </c>
      <c r="N160" s="66" t="s">
        <v>37</v>
      </c>
      <c r="O160" s="12"/>
      <c r="P160" s="66"/>
      <c r="Q160" s="66"/>
      <c r="R160" s="40"/>
      <c r="S160" s="67"/>
      <c r="T160" s="67"/>
      <c r="U160" s="68" t="str">
        <f aca="false">IF(V160=TRUE(),"OBS! Ange färre tecken! / Note! Enter fewer characters","")</f>
        <v/>
      </c>
      <c r="V160" s="69" t="b">
        <f aca="false">OR(LEN(P160)&gt;30,LEN(Q160)&gt;33,LEN(R160)&gt;25,LEN(S160)&gt;125,LEN(T160)&gt;82)</f>
        <v>0</v>
      </c>
    </row>
    <row r="161" customFormat="false" ht="14.25" hidden="false" customHeight="false" outlineLevel="0" collapsed="false">
      <c r="A161" s="72" t="n">
        <v>157</v>
      </c>
      <c r="B161" s="45" t="n">
        <f aca="false">'APH KIC KIA PC'!D161</f>
        <v>0</v>
      </c>
      <c r="C161" s="63" t="str">
        <f aca="false">IF('1. Artikeldata Grund'!$D161="","", '1. Artikeldata Grund'!$D161&amp;" - "&amp;'1. Artikeldata Grund'!$E161)</f>
        <v/>
      </c>
      <c r="D161" s="64"/>
      <c r="E161" s="73"/>
      <c r="F161" s="41" t="s">
        <v>37</v>
      </c>
      <c r="G161" s="41" t="s">
        <v>37</v>
      </c>
      <c r="H161" s="66" t="s">
        <v>37</v>
      </c>
      <c r="I161" s="74"/>
      <c r="J161" s="66" t="s">
        <v>37</v>
      </c>
      <c r="K161" s="64" t="s">
        <v>37</v>
      </c>
      <c r="L161" s="66" t="s">
        <v>37</v>
      </c>
      <c r="M161" s="66" t="s">
        <v>37</v>
      </c>
      <c r="N161" s="66" t="s">
        <v>37</v>
      </c>
      <c r="O161" s="12"/>
      <c r="P161" s="66"/>
      <c r="Q161" s="66"/>
      <c r="R161" s="40"/>
      <c r="S161" s="67"/>
      <c r="T161" s="67"/>
      <c r="U161" s="68" t="str">
        <f aca="false">IF(V161=TRUE(),"OBS! Ange färre tecken! / Note! Enter fewer characters","")</f>
        <v/>
      </c>
      <c r="V161" s="69" t="b">
        <f aca="false">OR(LEN(P161)&gt;30,LEN(Q161)&gt;33,LEN(R161)&gt;25,LEN(S161)&gt;125,LEN(T161)&gt;82)</f>
        <v>0</v>
      </c>
    </row>
    <row r="162" customFormat="false" ht="14.25" hidden="false" customHeight="false" outlineLevel="0" collapsed="false">
      <c r="A162" s="72" t="n">
        <v>158</v>
      </c>
      <c r="B162" s="45" t="n">
        <f aca="false">'APH KIC KIA PC'!D162</f>
        <v>0</v>
      </c>
      <c r="C162" s="63" t="str">
        <f aca="false">IF('1. Artikeldata Grund'!$D162="","", '1. Artikeldata Grund'!$D162&amp;" - "&amp;'1. Artikeldata Grund'!$E162)</f>
        <v/>
      </c>
      <c r="D162" s="64"/>
      <c r="E162" s="73"/>
      <c r="F162" s="41" t="s">
        <v>37</v>
      </c>
      <c r="G162" s="41" t="s">
        <v>37</v>
      </c>
      <c r="H162" s="66" t="s">
        <v>37</v>
      </c>
      <c r="I162" s="74"/>
      <c r="J162" s="66" t="s">
        <v>37</v>
      </c>
      <c r="K162" s="64" t="s">
        <v>37</v>
      </c>
      <c r="L162" s="66" t="s">
        <v>37</v>
      </c>
      <c r="M162" s="66" t="s">
        <v>37</v>
      </c>
      <c r="N162" s="66" t="s">
        <v>37</v>
      </c>
      <c r="O162" s="12"/>
      <c r="P162" s="66"/>
      <c r="Q162" s="66"/>
      <c r="R162" s="40"/>
      <c r="S162" s="67"/>
      <c r="T162" s="67"/>
      <c r="U162" s="68" t="str">
        <f aca="false">IF(V162=TRUE(),"OBS! Ange färre tecken! / Note! Enter fewer characters","")</f>
        <v/>
      </c>
      <c r="V162" s="69" t="b">
        <f aca="false">OR(LEN(P162)&gt;30,LEN(Q162)&gt;33,LEN(R162)&gt;25,LEN(S162)&gt;125,LEN(T162)&gt;82)</f>
        <v>0</v>
      </c>
    </row>
    <row r="163" customFormat="false" ht="14.25" hidden="false" customHeight="false" outlineLevel="0" collapsed="false">
      <c r="A163" s="72" t="n">
        <v>159</v>
      </c>
      <c r="B163" s="45" t="n">
        <f aca="false">'APH KIC KIA PC'!D163</f>
        <v>0</v>
      </c>
      <c r="C163" s="63" t="str">
        <f aca="false">IF('1. Artikeldata Grund'!$D163="","", '1. Artikeldata Grund'!$D163&amp;" - "&amp;'1. Artikeldata Grund'!$E163)</f>
        <v/>
      </c>
      <c r="D163" s="64"/>
      <c r="E163" s="73"/>
      <c r="F163" s="41" t="s">
        <v>37</v>
      </c>
      <c r="G163" s="41" t="s">
        <v>37</v>
      </c>
      <c r="H163" s="66" t="s">
        <v>37</v>
      </c>
      <c r="I163" s="74"/>
      <c r="J163" s="66" t="s">
        <v>37</v>
      </c>
      <c r="K163" s="64" t="s">
        <v>37</v>
      </c>
      <c r="L163" s="66" t="s">
        <v>37</v>
      </c>
      <c r="M163" s="66" t="s">
        <v>37</v>
      </c>
      <c r="N163" s="66" t="s">
        <v>37</v>
      </c>
      <c r="O163" s="12"/>
      <c r="P163" s="66"/>
      <c r="Q163" s="66"/>
      <c r="R163" s="40"/>
      <c r="S163" s="67"/>
      <c r="T163" s="67"/>
      <c r="U163" s="68" t="str">
        <f aca="false">IF(V163=TRUE(),"OBS! Ange färre tecken! / Note! Enter fewer characters","")</f>
        <v/>
      </c>
      <c r="V163" s="69" t="b">
        <f aca="false">OR(LEN(P163)&gt;30,LEN(Q163)&gt;33,LEN(R163)&gt;25,LEN(S163)&gt;125,LEN(T163)&gt;82)</f>
        <v>0</v>
      </c>
    </row>
    <row r="164" customFormat="false" ht="14.25" hidden="false" customHeight="false" outlineLevel="0" collapsed="false">
      <c r="A164" s="72" t="n">
        <v>160</v>
      </c>
      <c r="B164" s="45" t="n">
        <f aca="false">'APH KIC KIA PC'!D164</f>
        <v>0</v>
      </c>
      <c r="C164" s="63" t="str">
        <f aca="false">IF('1. Artikeldata Grund'!$D164="","", '1. Artikeldata Grund'!$D164&amp;" - "&amp;'1. Artikeldata Grund'!$E164)</f>
        <v/>
      </c>
      <c r="D164" s="64"/>
      <c r="E164" s="73"/>
      <c r="F164" s="41" t="s">
        <v>37</v>
      </c>
      <c r="G164" s="41" t="s">
        <v>37</v>
      </c>
      <c r="H164" s="66" t="s">
        <v>37</v>
      </c>
      <c r="I164" s="74"/>
      <c r="J164" s="66" t="s">
        <v>37</v>
      </c>
      <c r="K164" s="64" t="s">
        <v>37</v>
      </c>
      <c r="L164" s="66" t="s">
        <v>37</v>
      </c>
      <c r="M164" s="66" t="s">
        <v>37</v>
      </c>
      <c r="N164" s="66" t="s">
        <v>37</v>
      </c>
      <c r="O164" s="12"/>
      <c r="P164" s="66"/>
      <c r="Q164" s="66"/>
      <c r="R164" s="40"/>
      <c r="S164" s="67"/>
      <c r="T164" s="67"/>
      <c r="U164" s="68" t="str">
        <f aca="false">IF(V164=TRUE(),"OBS! Ange färre tecken! / Note! Enter fewer characters","")</f>
        <v/>
      </c>
      <c r="V164" s="69" t="b">
        <f aca="false">OR(LEN(P164)&gt;30,LEN(Q164)&gt;33,LEN(R164)&gt;25,LEN(S164)&gt;125,LEN(T164)&gt;82)</f>
        <v>0</v>
      </c>
    </row>
    <row r="165" customFormat="false" ht="14.25" hidden="false" customHeight="false" outlineLevel="0" collapsed="false">
      <c r="A165" s="72" t="n">
        <v>161</v>
      </c>
      <c r="B165" s="45" t="n">
        <f aca="false">'APH KIC KIA PC'!D165</f>
        <v>0</v>
      </c>
      <c r="C165" s="63" t="str">
        <f aca="false">IF('1. Artikeldata Grund'!$D165="","", '1. Artikeldata Grund'!$D165&amp;" - "&amp;'1. Artikeldata Grund'!$E165)</f>
        <v/>
      </c>
      <c r="D165" s="64"/>
      <c r="E165" s="73"/>
      <c r="F165" s="41" t="s">
        <v>37</v>
      </c>
      <c r="G165" s="41" t="s">
        <v>37</v>
      </c>
      <c r="H165" s="66" t="s">
        <v>37</v>
      </c>
      <c r="I165" s="74"/>
      <c r="J165" s="66" t="s">
        <v>37</v>
      </c>
      <c r="K165" s="64" t="s">
        <v>37</v>
      </c>
      <c r="L165" s="66" t="s">
        <v>37</v>
      </c>
      <c r="M165" s="66" t="s">
        <v>37</v>
      </c>
      <c r="N165" s="66" t="s">
        <v>37</v>
      </c>
      <c r="O165" s="12"/>
      <c r="P165" s="66"/>
      <c r="Q165" s="66"/>
      <c r="R165" s="40"/>
      <c r="S165" s="67"/>
      <c r="T165" s="67"/>
      <c r="U165" s="68" t="str">
        <f aca="false">IF(V165=TRUE(),"OBS! Ange färre tecken! / Note! Enter fewer characters","")</f>
        <v/>
      </c>
      <c r="V165" s="69" t="b">
        <f aca="false">OR(LEN(P165)&gt;30,LEN(Q165)&gt;33,LEN(R165)&gt;25,LEN(S165)&gt;125,LEN(T165)&gt;82)</f>
        <v>0</v>
      </c>
    </row>
    <row r="166" customFormat="false" ht="14.25" hidden="false" customHeight="false" outlineLevel="0" collapsed="false">
      <c r="A166" s="72" t="n">
        <v>162</v>
      </c>
      <c r="B166" s="45" t="n">
        <f aca="false">'APH KIC KIA PC'!D166</f>
        <v>0</v>
      </c>
      <c r="C166" s="63" t="str">
        <f aca="false">IF('1. Artikeldata Grund'!$D166="","", '1. Artikeldata Grund'!$D166&amp;" - "&amp;'1. Artikeldata Grund'!$E166)</f>
        <v/>
      </c>
      <c r="D166" s="64"/>
      <c r="E166" s="73"/>
      <c r="F166" s="41" t="s">
        <v>37</v>
      </c>
      <c r="G166" s="41" t="s">
        <v>37</v>
      </c>
      <c r="H166" s="66" t="s">
        <v>37</v>
      </c>
      <c r="I166" s="74"/>
      <c r="J166" s="66" t="s">
        <v>37</v>
      </c>
      <c r="K166" s="64" t="s">
        <v>37</v>
      </c>
      <c r="L166" s="66" t="s">
        <v>37</v>
      </c>
      <c r="M166" s="66" t="s">
        <v>37</v>
      </c>
      <c r="N166" s="66" t="s">
        <v>37</v>
      </c>
      <c r="O166" s="12"/>
      <c r="P166" s="66"/>
      <c r="Q166" s="66"/>
      <c r="R166" s="40"/>
      <c r="S166" s="67"/>
      <c r="T166" s="67"/>
      <c r="U166" s="68" t="str">
        <f aca="false">IF(V166=TRUE(),"OBS! Ange färre tecken! / Note! Enter fewer characters","")</f>
        <v/>
      </c>
      <c r="V166" s="69" t="b">
        <f aca="false">OR(LEN(P166)&gt;30,LEN(Q166)&gt;33,LEN(R166)&gt;25,LEN(S166)&gt;125,LEN(T166)&gt;82)</f>
        <v>0</v>
      </c>
    </row>
    <row r="167" customFormat="false" ht="14.25" hidden="false" customHeight="false" outlineLevel="0" collapsed="false">
      <c r="A167" s="72" t="n">
        <v>163</v>
      </c>
      <c r="B167" s="45" t="n">
        <f aca="false">'APH KIC KIA PC'!D167</f>
        <v>0</v>
      </c>
      <c r="C167" s="63" t="str">
        <f aca="false">IF('1. Artikeldata Grund'!$D167="","", '1. Artikeldata Grund'!$D167&amp;" - "&amp;'1. Artikeldata Grund'!$E167)</f>
        <v/>
      </c>
      <c r="D167" s="64"/>
      <c r="E167" s="73"/>
      <c r="F167" s="41" t="s">
        <v>37</v>
      </c>
      <c r="G167" s="41" t="s">
        <v>37</v>
      </c>
      <c r="H167" s="66" t="s">
        <v>37</v>
      </c>
      <c r="I167" s="74"/>
      <c r="J167" s="66" t="s">
        <v>37</v>
      </c>
      <c r="K167" s="64" t="s">
        <v>37</v>
      </c>
      <c r="L167" s="66" t="s">
        <v>37</v>
      </c>
      <c r="M167" s="66" t="s">
        <v>37</v>
      </c>
      <c r="N167" s="66" t="s">
        <v>37</v>
      </c>
      <c r="O167" s="12"/>
      <c r="P167" s="66"/>
      <c r="Q167" s="66"/>
      <c r="R167" s="40"/>
      <c r="S167" s="67"/>
      <c r="T167" s="67"/>
      <c r="U167" s="68" t="str">
        <f aca="false">IF(V167=TRUE(),"OBS! Ange färre tecken! / Note! Enter fewer characters","")</f>
        <v/>
      </c>
      <c r="V167" s="69" t="b">
        <f aca="false">OR(LEN(P167)&gt;30,LEN(Q167)&gt;33,LEN(R167)&gt;25,LEN(S167)&gt;125,LEN(T167)&gt;82)</f>
        <v>0</v>
      </c>
    </row>
    <row r="168" customFormat="false" ht="14.25" hidden="false" customHeight="false" outlineLevel="0" collapsed="false">
      <c r="A168" s="72" t="n">
        <v>164</v>
      </c>
      <c r="B168" s="45" t="n">
        <f aca="false">'APH KIC KIA PC'!D168</f>
        <v>0</v>
      </c>
      <c r="C168" s="63" t="str">
        <f aca="false">IF('1. Artikeldata Grund'!$D168="","", '1. Artikeldata Grund'!$D168&amp;" - "&amp;'1. Artikeldata Grund'!$E168)</f>
        <v/>
      </c>
      <c r="D168" s="64"/>
      <c r="E168" s="73"/>
      <c r="F168" s="41" t="s">
        <v>37</v>
      </c>
      <c r="G168" s="41" t="s">
        <v>37</v>
      </c>
      <c r="H168" s="66" t="s">
        <v>37</v>
      </c>
      <c r="I168" s="74"/>
      <c r="J168" s="66" t="s">
        <v>37</v>
      </c>
      <c r="K168" s="64" t="s">
        <v>37</v>
      </c>
      <c r="L168" s="66" t="s">
        <v>37</v>
      </c>
      <c r="M168" s="66" t="s">
        <v>37</v>
      </c>
      <c r="N168" s="66" t="s">
        <v>37</v>
      </c>
      <c r="O168" s="12"/>
      <c r="P168" s="66"/>
      <c r="Q168" s="66"/>
      <c r="R168" s="40"/>
      <c r="S168" s="67"/>
      <c r="T168" s="67"/>
      <c r="U168" s="68" t="str">
        <f aca="false">IF(V168=TRUE(),"OBS! Ange färre tecken! / Note! Enter fewer characters","")</f>
        <v/>
      </c>
      <c r="V168" s="69" t="b">
        <f aca="false">OR(LEN(P168)&gt;30,LEN(Q168)&gt;33,LEN(R168)&gt;25,LEN(S168)&gt;125,LEN(T168)&gt;82)</f>
        <v>0</v>
      </c>
    </row>
    <row r="169" customFormat="false" ht="14.25" hidden="false" customHeight="false" outlineLevel="0" collapsed="false">
      <c r="A169" s="72" t="n">
        <v>165</v>
      </c>
      <c r="B169" s="45" t="n">
        <f aca="false">'APH KIC KIA PC'!D169</f>
        <v>0</v>
      </c>
      <c r="C169" s="63" t="str">
        <f aca="false">IF('1. Artikeldata Grund'!$D169="","", '1. Artikeldata Grund'!$D169&amp;" - "&amp;'1. Artikeldata Grund'!$E169)</f>
        <v/>
      </c>
      <c r="D169" s="64"/>
      <c r="E169" s="73"/>
      <c r="F169" s="41" t="s">
        <v>37</v>
      </c>
      <c r="G169" s="41" t="s">
        <v>37</v>
      </c>
      <c r="H169" s="66" t="s">
        <v>37</v>
      </c>
      <c r="I169" s="74"/>
      <c r="J169" s="66" t="s">
        <v>37</v>
      </c>
      <c r="K169" s="64" t="s">
        <v>37</v>
      </c>
      <c r="L169" s="66" t="s">
        <v>37</v>
      </c>
      <c r="M169" s="66" t="s">
        <v>37</v>
      </c>
      <c r="N169" s="66" t="s">
        <v>37</v>
      </c>
      <c r="O169" s="12"/>
      <c r="P169" s="66"/>
      <c r="Q169" s="66"/>
      <c r="R169" s="40"/>
      <c r="S169" s="67"/>
      <c r="T169" s="67"/>
      <c r="U169" s="68" t="str">
        <f aca="false">IF(V169=TRUE(),"OBS! Ange färre tecken! / Note! Enter fewer characters","")</f>
        <v/>
      </c>
      <c r="V169" s="69" t="b">
        <f aca="false">OR(LEN(P169)&gt;30,LEN(Q169)&gt;33,LEN(R169)&gt;25,LEN(S169)&gt;125,LEN(T169)&gt;82)</f>
        <v>0</v>
      </c>
    </row>
    <row r="170" customFormat="false" ht="14.25" hidden="false" customHeight="false" outlineLevel="0" collapsed="false">
      <c r="A170" s="72" t="n">
        <v>166</v>
      </c>
      <c r="B170" s="45" t="n">
        <f aca="false">'APH KIC KIA PC'!D170</f>
        <v>0</v>
      </c>
      <c r="C170" s="63" t="str">
        <f aca="false">IF('1. Artikeldata Grund'!$D170="","", '1. Artikeldata Grund'!$D170&amp;" - "&amp;'1. Artikeldata Grund'!$E170)</f>
        <v/>
      </c>
      <c r="D170" s="64"/>
      <c r="E170" s="73"/>
      <c r="F170" s="41" t="s">
        <v>37</v>
      </c>
      <c r="G170" s="41" t="s">
        <v>37</v>
      </c>
      <c r="H170" s="66" t="s">
        <v>37</v>
      </c>
      <c r="I170" s="74"/>
      <c r="J170" s="66" t="s">
        <v>37</v>
      </c>
      <c r="K170" s="64" t="s">
        <v>37</v>
      </c>
      <c r="L170" s="66" t="s">
        <v>37</v>
      </c>
      <c r="M170" s="66" t="s">
        <v>37</v>
      </c>
      <c r="N170" s="66" t="s">
        <v>37</v>
      </c>
      <c r="O170" s="12"/>
      <c r="P170" s="66"/>
      <c r="Q170" s="66"/>
      <c r="R170" s="40"/>
      <c r="S170" s="67"/>
      <c r="T170" s="67"/>
      <c r="U170" s="68" t="str">
        <f aca="false">IF(V170=TRUE(),"OBS! Ange färre tecken! / Note! Enter fewer characters","")</f>
        <v/>
      </c>
      <c r="V170" s="69" t="b">
        <f aca="false">OR(LEN(P170)&gt;30,LEN(Q170)&gt;33,LEN(R170)&gt;25,LEN(S170)&gt;125,LEN(T170)&gt;82)</f>
        <v>0</v>
      </c>
    </row>
    <row r="171" customFormat="false" ht="14.25" hidden="false" customHeight="false" outlineLevel="0" collapsed="false">
      <c r="A171" s="72" t="n">
        <v>167</v>
      </c>
      <c r="B171" s="45" t="n">
        <f aca="false">'APH KIC KIA PC'!D171</f>
        <v>0</v>
      </c>
      <c r="C171" s="63" t="str">
        <f aca="false">IF('1. Artikeldata Grund'!$D171="","", '1. Artikeldata Grund'!$D171&amp;" - "&amp;'1. Artikeldata Grund'!$E171)</f>
        <v/>
      </c>
      <c r="D171" s="64"/>
      <c r="E171" s="73"/>
      <c r="F171" s="41" t="s">
        <v>37</v>
      </c>
      <c r="G171" s="41" t="s">
        <v>37</v>
      </c>
      <c r="H171" s="66" t="s">
        <v>37</v>
      </c>
      <c r="I171" s="74"/>
      <c r="J171" s="66" t="s">
        <v>37</v>
      </c>
      <c r="K171" s="64" t="s">
        <v>37</v>
      </c>
      <c r="L171" s="66" t="s">
        <v>37</v>
      </c>
      <c r="M171" s="66" t="s">
        <v>37</v>
      </c>
      <c r="N171" s="66" t="s">
        <v>37</v>
      </c>
      <c r="O171" s="12"/>
      <c r="P171" s="66"/>
      <c r="Q171" s="66"/>
      <c r="R171" s="40"/>
      <c r="S171" s="67"/>
      <c r="T171" s="67"/>
      <c r="U171" s="68" t="str">
        <f aca="false">IF(V171=TRUE(),"OBS! Ange färre tecken! / Note! Enter fewer characters","")</f>
        <v/>
      </c>
      <c r="V171" s="69" t="b">
        <f aca="false">OR(LEN(P171)&gt;30,LEN(Q171)&gt;33,LEN(R171)&gt;25,LEN(S171)&gt;125,LEN(T171)&gt;82)</f>
        <v>0</v>
      </c>
    </row>
    <row r="172" customFormat="false" ht="14.25" hidden="false" customHeight="false" outlineLevel="0" collapsed="false">
      <c r="A172" s="72" t="n">
        <v>168</v>
      </c>
      <c r="B172" s="45" t="n">
        <f aca="false">'APH KIC KIA PC'!D172</f>
        <v>0</v>
      </c>
      <c r="C172" s="63" t="str">
        <f aca="false">IF('1. Artikeldata Grund'!$D172="","", '1. Artikeldata Grund'!$D172&amp;" - "&amp;'1. Artikeldata Grund'!$E172)</f>
        <v/>
      </c>
      <c r="D172" s="64"/>
      <c r="E172" s="73"/>
      <c r="F172" s="41" t="s">
        <v>37</v>
      </c>
      <c r="G172" s="41" t="s">
        <v>37</v>
      </c>
      <c r="H172" s="66" t="s">
        <v>37</v>
      </c>
      <c r="I172" s="74"/>
      <c r="J172" s="66" t="s">
        <v>37</v>
      </c>
      <c r="K172" s="64" t="s">
        <v>37</v>
      </c>
      <c r="L172" s="66" t="s">
        <v>37</v>
      </c>
      <c r="M172" s="66" t="s">
        <v>37</v>
      </c>
      <c r="N172" s="66" t="s">
        <v>37</v>
      </c>
      <c r="O172" s="12"/>
      <c r="P172" s="66"/>
      <c r="Q172" s="66"/>
      <c r="R172" s="40"/>
      <c r="S172" s="67"/>
      <c r="T172" s="67"/>
      <c r="U172" s="68" t="str">
        <f aca="false">IF(V172=TRUE(),"OBS! Ange färre tecken! / Note! Enter fewer characters","")</f>
        <v/>
      </c>
      <c r="V172" s="69" t="b">
        <f aca="false">OR(LEN(P172)&gt;30,LEN(Q172)&gt;33,LEN(R172)&gt;25,LEN(S172)&gt;125,LEN(T172)&gt;82)</f>
        <v>0</v>
      </c>
    </row>
    <row r="173" customFormat="false" ht="14.25" hidden="false" customHeight="false" outlineLevel="0" collapsed="false">
      <c r="A173" s="72" t="n">
        <v>169</v>
      </c>
      <c r="B173" s="45" t="n">
        <f aca="false">'APH KIC KIA PC'!D173</f>
        <v>0</v>
      </c>
      <c r="C173" s="63" t="str">
        <f aca="false">IF('1. Artikeldata Grund'!$D173="","", '1. Artikeldata Grund'!$D173&amp;" - "&amp;'1. Artikeldata Grund'!$E173)</f>
        <v/>
      </c>
      <c r="D173" s="64"/>
      <c r="E173" s="73"/>
      <c r="F173" s="41" t="s">
        <v>37</v>
      </c>
      <c r="G173" s="41" t="s">
        <v>37</v>
      </c>
      <c r="H173" s="66" t="s">
        <v>37</v>
      </c>
      <c r="I173" s="74"/>
      <c r="J173" s="66" t="s">
        <v>37</v>
      </c>
      <c r="K173" s="64" t="s">
        <v>37</v>
      </c>
      <c r="L173" s="66" t="s">
        <v>37</v>
      </c>
      <c r="M173" s="66" t="s">
        <v>37</v>
      </c>
      <c r="N173" s="66" t="s">
        <v>37</v>
      </c>
      <c r="O173" s="12"/>
      <c r="P173" s="66"/>
      <c r="Q173" s="66"/>
      <c r="R173" s="40"/>
      <c r="S173" s="67"/>
      <c r="T173" s="67"/>
      <c r="U173" s="68" t="str">
        <f aca="false">IF(V173=TRUE(),"OBS! Ange färre tecken! / Note! Enter fewer characters","")</f>
        <v/>
      </c>
      <c r="V173" s="69" t="b">
        <f aca="false">OR(LEN(P173)&gt;30,LEN(Q173)&gt;33,LEN(R173)&gt;25,LEN(S173)&gt;125,LEN(T173)&gt;82)</f>
        <v>0</v>
      </c>
    </row>
    <row r="174" customFormat="false" ht="14.25" hidden="false" customHeight="false" outlineLevel="0" collapsed="false">
      <c r="A174" s="72" t="n">
        <v>170</v>
      </c>
      <c r="B174" s="45" t="n">
        <f aca="false">'APH KIC KIA PC'!D174</f>
        <v>0</v>
      </c>
      <c r="C174" s="63" t="str">
        <f aca="false">IF('1. Artikeldata Grund'!$D174="","", '1. Artikeldata Grund'!$D174&amp;" - "&amp;'1. Artikeldata Grund'!$E174)</f>
        <v/>
      </c>
      <c r="D174" s="64"/>
      <c r="E174" s="73"/>
      <c r="F174" s="41" t="s">
        <v>37</v>
      </c>
      <c r="G174" s="41" t="s">
        <v>37</v>
      </c>
      <c r="H174" s="66" t="s">
        <v>37</v>
      </c>
      <c r="I174" s="74"/>
      <c r="J174" s="66" t="s">
        <v>37</v>
      </c>
      <c r="K174" s="64" t="s">
        <v>37</v>
      </c>
      <c r="L174" s="66" t="s">
        <v>37</v>
      </c>
      <c r="M174" s="66" t="s">
        <v>37</v>
      </c>
      <c r="N174" s="66" t="s">
        <v>37</v>
      </c>
      <c r="O174" s="12"/>
      <c r="P174" s="66"/>
      <c r="Q174" s="66"/>
      <c r="R174" s="40"/>
      <c r="S174" s="67"/>
      <c r="T174" s="67"/>
      <c r="U174" s="68" t="str">
        <f aca="false">IF(V174=TRUE(),"OBS! Ange färre tecken! / Note! Enter fewer characters","")</f>
        <v/>
      </c>
      <c r="V174" s="69" t="b">
        <f aca="false">OR(LEN(P174)&gt;30,LEN(Q174)&gt;33,LEN(R174)&gt;25,LEN(S174)&gt;125,LEN(T174)&gt;82)</f>
        <v>0</v>
      </c>
    </row>
    <row r="175" customFormat="false" ht="14.25" hidden="false" customHeight="false" outlineLevel="0" collapsed="false">
      <c r="A175" s="72" t="n">
        <v>171</v>
      </c>
      <c r="B175" s="45" t="n">
        <f aca="false">'APH KIC KIA PC'!D175</f>
        <v>0</v>
      </c>
      <c r="C175" s="63" t="str">
        <f aca="false">IF('1. Artikeldata Grund'!$D175="","", '1. Artikeldata Grund'!$D175&amp;" - "&amp;'1. Artikeldata Grund'!$E175)</f>
        <v/>
      </c>
      <c r="D175" s="64"/>
      <c r="E175" s="73"/>
      <c r="F175" s="41" t="s">
        <v>37</v>
      </c>
      <c r="G175" s="41" t="s">
        <v>37</v>
      </c>
      <c r="H175" s="66" t="s">
        <v>37</v>
      </c>
      <c r="I175" s="74"/>
      <c r="J175" s="66" t="s">
        <v>37</v>
      </c>
      <c r="K175" s="64" t="s">
        <v>37</v>
      </c>
      <c r="L175" s="66" t="s">
        <v>37</v>
      </c>
      <c r="M175" s="66" t="s">
        <v>37</v>
      </c>
      <c r="N175" s="66" t="s">
        <v>37</v>
      </c>
      <c r="O175" s="12"/>
      <c r="P175" s="66"/>
      <c r="Q175" s="66"/>
      <c r="R175" s="40"/>
      <c r="S175" s="67"/>
      <c r="T175" s="67"/>
      <c r="U175" s="68" t="str">
        <f aca="false">IF(V175=TRUE(),"OBS! Ange färre tecken! / Note! Enter fewer characters","")</f>
        <v/>
      </c>
      <c r="V175" s="69" t="b">
        <f aca="false">OR(LEN(P175)&gt;30,LEN(Q175)&gt;33,LEN(R175)&gt;25,LEN(S175)&gt;125,LEN(T175)&gt;82)</f>
        <v>0</v>
      </c>
    </row>
    <row r="176" customFormat="false" ht="14.25" hidden="false" customHeight="false" outlineLevel="0" collapsed="false">
      <c r="A176" s="72" t="n">
        <v>172</v>
      </c>
      <c r="B176" s="45" t="n">
        <f aca="false">'APH KIC KIA PC'!D176</f>
        <v>0</v>
      </c>
      <c r="C176" s="63" t="str">
        <f aca="false">IF('1. Artikeldata Grund'!$D176="","", '1. Artikeldata Grund'!$D176&amp;" - "&amp;'1. Artikeldata Grund'!$E176)</f>
        <v/>
      </c>
      <c r="D176" s="64"/>
      <c r="E176" s="73"/>
      <c r="F176" s="41" t="s">
        <v>37</v>
      </c>
      <c r="G176" s="41" t="s">
        <v>37</v>
      </c>
      <c r="H176" s="66" t="s">
        <v>37</v>
      </c>
      <c r="I176" s="74"/>
      <c r="J176" s="66" t="s">
        <v>37</v>
      </c>
      <c r="K176" s="64" t="s">
        <v>37</v>
      </c>
      <c r="L176" s="66" t="s">
        <v>37</v>
      </c>
      <c r="M176" s="66" t="s">
        <v>37</v>
      </c>
      <c r="N176" s="66" t="s">
        <v>37</v>
      </c>
      <c r="O176" s="12"/>
      <c r="P176" s="66"/>
      <c r="Q176" s="66"/>
      <c r="R176" s="40"/>
      <c r="S176" s="67"/>
      <c r="T176" s="67"/>
      <c r="U176" s="68" t="str">
        <f aca="false">IF(V176=TRUE(),"OBS! Ange färre tecken! / Note! Enter fewer characters","")</f>
        <v/>
      </c>
      <c r="V176" s="69" t="b">
        <f aca="false">OR(LEN(P176)&gt;30,LEN(Q176)&gt;33,LEN(R176)&gt;25,LEN(S176)&gt;125,LEN(T176)&gt;82)</f>
        <v>0</v>
      </c>
    </row>
    <row r="177" customFormat="false" ht="14.25" hidden="false" customHeight="false" outlineLevel="0" collapsed="false">
      <c r="A177" s="72" t="n">
        <v>173</v>
      </c>
      <c r="B177" s="45" t="n">
        <f aca="false">'APH KIC KIA PC'!D177</f>
        <v>0</v>
      </c>
      <c r="C177" s="63" t="str">
        <f aca="false">IF('1. Artikeldata Grund'!$D177="","", '1. Artikeldata Grund'!$D177&amp;" - "&amp;'1. Artikeldata Grund'!$E177)</f>
        <v/>
      </c>
      <c r="D177" s="64"/>
      <c r="E177" s="73"/>
      <c r="F177" s="41" t="s">
        <v>37</v>
      </c>
      <c r="G177" s="41" t="s">
        <v>37</v>
      </c>
      <c r="H177" s="66" t="s">
        <v>37</v>
      </c>
      <c r="I177" s="74"/>
      <c r="J177" s="66" t="s">
        <v>37</v>
      </c>
      <c r="K177" s="64" t="s">
        <v>37</v>
      </c>
      <c r="L177" s="66" t="s">
        <v>37</v>
      </c>
      <c r="M177" s="66" t="s">
        <v>37</v>
      </c>
      <c r="N177" s="66" t="s">
        <v>37</v>
      </c>
      <c r="O177" s="12"/>
      <c r="P177" s="66"/>
      <c r="Q177" s="66"/>
      <c r="R177" s="40"/>
      <c r="S177" s="67"/>
      <c r="T177" s="67"/>
      <c r="U177" s="68" t="str">
        <f aca="false">IF(V177=TRUE(),"OBS! Ange färre tecken! / Note! Enter fewer characters","")</f>
        <v/>
      </c>
      <c r="V177" s="69" t="b">
        <f aca="false">OR(LEN(P177)&gt;30,LEN(Q177)&gt;33,LEN(R177)&gt;25,LEN(S177)&gt;125,LEN(T177)&gt;82)</f>
        <v>0</v>
      </c>
    </row>
    <row r="178" customFormat="false" ht="14.25" hidden="false" customHeight="false" outlineLevel="0" collapsed="false">
      <c r="A178" s="72" t="n">
        <v>174</v>
      </c>
      <c r="B178" s="45" t="n">
        <f aca="false">'APH KIC KIA PC'!D178</f>
        <v>0</v>
      </c>
      <c r="C178" s="63" t="str">
        <f aca="false">IF('1. Artikeldata Grund'!$D178="","", '1. Artikeldata Grund'!$D178&amp;" - "&amp;'1. Artikeldata Grund'!$E178)</f>
        <v/>
      </c>
      <c r="D178" s="64"/>
      <c r="E178" s="73"/>
      <c r="F178" s="41" t="s">
        <v>37</v>
      </c>
      <c r="G178" s="41" t="s">
        <v>37</v>
      </c>
      <c r="H178" s="66" t="s">
        <v>37</v>
      </c>
      <c r="I178" s="74"/>
      <c r="J178" s="66" t="s">
        <v>37</v>
      </c>
      <c r="K178" s="64" t="s">
        <v>37</v>
      </c>
      <c r="L178" s="66" t="s">
        <v>37</v>
      </c>
      <c r="M178" s="66" t="s">
        <v>37</v>
      </c>
      <c r="N178" s="66" t="s">
        <v>37</v>
      </c>
      <c r="O178" s="12"/>
      <c r="P178" s="66"/>
      <c r="Q178" s="66"/>
      <c r="R178" s="40"/>
      <c r="S178" s="67"/>
      <c r="T178" s="67"/>
      <c r="U178" s="68" t="str">
        <f aca="false">IF(V178=TRUE(),"OBS! Ange färre tecken! / Note! Enter fewer characters","")</f>
        <v/>
      </c>
      <c r="V178" s="69" t="b">
        <f aca="false">OR(LEN(P178)&gt;30,LEN(Q178)&gt;33,LEN(R178)&gt;25,LEN(S178)&gt;125,LEN(T178)&gt;82)</f>
        <v>0</v>
      </c>
    </row>
    <row r="179" customFormat="false" ht="14.25" hidden="false" customHeight="false" outlineLevel="0" collapsed="false">
      <c r="A179" s="72" t="n">
        <v>175</v>
      </c>
      <c r="B179" s="45" t="n">
        <f aca="false">'APH KIC KIA PC'!D179</f>
        <v>0</v>
      </c>
      <c r="C179" s="63" t="str">
        <f aca="false">IF('1. Artikeldata Grund'!$D179="","", '1. Artikeldata Grund'!$D179&amp;" - "&amp;'1. Artikeldata Grund'!$E179)</f>
        <v/>
      </c>
      <c r="D179" s="64"/>
      <c r="E179" s="73"/>
      <c r="F179" s="41" t="s">
        <v>37</v>
      </c>
      <c r="G179" s="41" t="s">
        <v>37</v>
      </c>
      <c r="H179" s="66" t="s">
        <v>37</v>
      </c>
      <c r="I179" s="74"/>
      <c r="J179" s="66" t="s">
        <v>37</v>
      </c>
      <c r="K179" s="64" t="s">
        <v>37</v>
      </c>
      <c r="L179" s="66" t="s">
        <v>37</v>
      </c>
      <c r="M179" s="66" t="s">
        <v>37</v>
      </c>
      <c r="N179" s="66" t="s">
        <v>37</v>
      </c>
      <c r="O179" s="12"/>
      <c r="P179" s="66"/>
      <c r="Q179" s="66"/>
      <c r="R179" s="40"/>
      <c r="S179" s="67"/>
      <c r="T179" s="67"/>
      <c r="U179" s="68" t="str">
        <f aca="false">IF(V179=TRUE(),"OBS! Ange färre tecken! / Note! Enter fewer characters","")</f>
        <v/>
      </c>
      <c r="V179" s="69" t="b">
        <f aca="false">OR(LEN(P179)&gt;30,LEN(Q179)&gt;33,LEN(R179)&gt;25,LEN(S179)&gt;125,LEN(T179)&gt;82)</f>
        <v>0</v>
      </c>
    </row>
    <row r="180" customFormat="false" ht="14.25" hidden="false" customHeight="false" outlineLevel="0" collapsed="false">
      <c r="A180" s="72" t="n">
        <v>176</v>
      </c>
      <c r="B180" s="45" t="n">
        <f aca="false">'APH KIC KIA PC'!D180</f>
        <v>0</v>
      </c>
      <c r="C180" s="63" t="str">
        <f aca="false">IF('1. Artikeldata Grund'!$D180="","", '1. Artikeldata Grund'!$D180&amp;" - "&amp;'1. Artikeldata Grund'!$E180)</f>
        <v/>
      </c>
      <c r="D180" s="64"/>
      <c r="E180" s="73"/>
      <c r="F180" s="41" t="s">
        <v>37</v>
      </c>
      <c r="G180" s="41" t="s">
        <v>37</v>
      </c>
      <c r="H180" s="66" t="s">
        <v>37</v>
      </c>
      <c r="I180" s="74"/>
      <c r="J180" s="66" t="s">
        <v>37</v>
      </c>
      <c r="K180" s="64" t="s">
        <v>37</v>
      </c>
      <c r="L180" s="66" t="s">
        <v>37</v>
      </c>
      <c r="M180" s="66" t="s">
        <v>37</v>
      </c>
      <c r="N180" s="66" t="s">
        <v>37</v>
      </c>
      <c r="O180" s="12"/>
      <c r="P180" s="66"/>
      <c r="Q180" s="66"/>
      <c r="R180" s="40"/>
      <c r="S180" s="67"/>
      <c r="T180" s="67"/>
      <c r="U180" s="68" t="str">
        <f aca="false">IF(V180=TRUE(),"OBS! Ange färre tecken! / Note! Enter fewer characters","")</f>
        <v/>
      </c>
      <c r="V180" s="69" t="b">
        <f aca="false">OR(LEN(P180)&gt;30,LEN(Q180)&gt;33,LEN(R180)&gt;25,LEN(S180)&gt;125,LEN(T180)&gt;82)</f>
        <v>0</v>
      </c>
    </row>
    <row r="181" customFormat="false" ht="14.25" hidden="false" customHeight="false" outlineLevel="0" collapsed="false">
      <c r="A181" s="72" t="n">
        <v>177</v>
      </c>
      <c r="B181" s="45" t="n">
        <f aca="false">'APH KIC KIA PC'!D181</f>
        <v>0</v>
      </c>
      <c r="C181" s="63" t="str">
        <f aca="false">IF('1. Artikeldata Grund'!$D181="","", '1. Artikeldata Grund'!$D181&amp;" - "&amp;'1. Artikeldata Grund'!$E181)</f>
        <v/>
      </c>
      <c r="D181" s="64"/>
      <c r="E181" s="73"/>
      <c r="F181" s="41" t="s">
        <v>37</v>
      </c>
      <c r="G181" s="41" t="s">
        <v>37</v>
      </c>
      <c r="H181" s="66" t="s">
        <v>37</v>
      </c>
      <c r="I181" s="74"/>
      <c r="J181" s="66" t="s">
        <v>37</v>
      </c>
      <c r="K181" s="64" t="s">
        <v>37</v>
      </c>
      <c r="L181" s="66" t="s">
        <v>37</v>
      </c>
      <c r="M181" s="66" t="s">
        <v>37</v>
      </c>
      <c r="N181" s="66" t="s">
        <v>37</v>
      </c>
      <c r="O181" s="12"/>
      <c r="P181" s="66"/>
      <c r="Q181" s="66"/>
      <c r="R181" s="40"/>
      <c r="S181" s="67"/>
      <c r="T181" s="67"/>
      <c r="U181" s="68" t="str">
        <f aca="false">IF(V181=TRUE(),"OBS! Ange färre tecken! / Note! Enter fewer characters","")</f>
        <v/>
      </c>
      <c r="V181" s="69" t="b">
        <f aca="false">OR(LEN(P181)&gt;30,LEN(Q181)&gt;33,LEN(R181)&gt;25,LEN(S181)&gt;125,LEN(T181)&gt;82)</f>
        <v>0</v>
      </c>
    </row>
    <row r="182" customFormat="false" ht="14.25" hidden="false" customHeight="false" outlineLevel="0" collapsed="false">
      <c r="A182" s="72" t="n">
        <v>178</v>
      </c>
      <c r="B182" s="45" t="n">
        <f aca="false">'APH KIC KIA PC'!D182</f>
        <v>0</v>
      </c>
      <c r="C182" s="63" t="str">
        <f aca="false">IF('1. Artikeldata Grund'!$D182="","", '1. Artikeldata Grund'!$D182&amp;" - "&amp;'1. Artikeldata Grund'!$E182)</f>
        <v/>
      </c>
      <c r="D182" s="64"/>
      <c r="E182" s="73"/>
      <c r="F182" s="41" t="s">
        <v>37</v>
      </c>
      <c r="G182" s="41" t="s">
        <v>37</v>
      </c>
      <c r="H182" s="66" t="s">
        <v>37</v>
      </c>
      <c r="I182" s="74"/>
      <c r="J182" s="66" t="s">
        <v>37</v>
      </c>
      <c r="K182" s="64" t="s">
        <v>37</v>
      </c>
      <c r="L182" s="66" t="s">
        <v>37</v>
      </c>
      <c r="M182" s="66" t="s">
        <v>37</v>
      </c>
      <c r="N182" s="66" t="s">
        <v>37</v>
      </c>
      <c r="O182" s="12"/>
      <c r="P182" s="66"/>
      <c r="Q182" s="66"/>
      <c r="R182" s="40"/>
      <c r="S182" s="67"/>
      <c r="T182" s="67"/>
      <c r="U182" s="68" t="str">
        <f aca="false">IF(V182=TRUE(),"OBS! Ange färre tecken! / Note! Enter fewer characters","")</f>
        <v/>
      </c>
      <c r="V182" s="69" t="b">
        <f aca="false">OR(LEN(P182)&gt;30,LEN(Q182)&gt;33,LEN(R182)&gt;25,LEN(S182)&gt;125,LEN(T182)&gt;82)</f>
        <v>0</v>
      </c>
    </row>
    <row r="183" customFormat="false" ht="14.25" hidden="false" customHeight="false" outlineLevel="0" collapsed="false">
      <c r="A183" s="72" t="n">
        <v>179</v>
      </c>
      <c r="B183" s="45" t="n">
        <f aca="false">'APH KIC KIA PC'!D183</f>
        <v>0</v>
      </c>
      <c r="C183" s="63" t="str">
        <f aca="false">IF('1. Artikeldata Grund'!$D183="","", '1. Artikeldata Grund'!$D183&amp;" - "&amp;'1. Artikeldata Grund'!$E183)</f>
        <v/>
      </c>
      <c r="D183" s="64"/>
      <c r="E183" s="73"/>
      <c r="F183" s="41" t="s">
        <v>37</v>
      </c>
      <c r="G183" s="41" t="s">
        <v>37</v>
      </c>
      <c r="H183" s="66" t="s">
        <v>37</v>
      </c>
      <c r="I183" s="74"/>
      <c r="J183" s="66" t="s">
        <v>37</v>
      </c>
      <c r="K183" s="64" t="s">
        <v>37</v>
      </c>
      <c r="L183" s="66" t="s">
        <v>37</v>
      </c>
      <c r="M183" s="66" t="s">
        <v>37</v>
      </c>
      <c r="N183" s="66" t="s">
        <v>37</v>
      </c>
      <c r="O183" s="12"/>
      <c r="P183" s="66"/>
      <c r="Q183" s="66"/>
      <c r="R183" s="40"/>
      <c r="S183" s="67"/>
      <c r="T183" s="67"/>
      <c r="U183" s="68" t="str">
        <f aca="false">IF(V183=TRUE(),"OBS! Ange färre tecken! / Note! Enter fewer characters","")</f>
        <v/>
      </c>
      <c r="V183" s="69" t="b">
        <f aca="false">OR(LEN(P183)&gt;30,LEN(Q183)&gt;33,LEN(R183)&gt;25,LEN(S183)&gt;125,LEN(T183)&gt;82)</f>
        <v>0</v>
      </c>
    </row>
    <row r="184" customFormat="false" ht="14.25" hidden="false" customHeight="false" outlineLevel="0" collapsed="false">
      <c r="A184" s="72" t="n">
        <v>180</v>
      </c>
      <c r="B184" s="45" t="n">
        <f aca="false">'APH KIC KIA PC'!D184</f>
        <v>0</v>
      </c>
      <c r="C184" s="63" t="str">
        <f aca="false">IF('1. Artikeldata Grund'!$D184="","", '1. Artikeldata Grund'!$D184&amp;" - "&amp;'1. Artikeldata Grund'!$E184)</f>
        <v/>
      </c>
      <c r="D184" s="64"/>
      <c r="E184" s="73"/>
      <c r="F184" s="41" t="s">
        <v>37</v>
      </c>
      <c r="G184" s="41" t="s">
        <v>37</v>
      </c>
      <c r="H184" s="66" t="s">
        <v>37</v>
      </c>
      <c r="I184" s="74"/>
      <c r="J184" s="66" t="s">
        <v>37</v>
      </c>
      <c r="K184" s="64" t="s">
        <v>37</v>
      </c>
      <c r="L184" s="66" t="s">
        <v>37</v>
      </c>
      <c r="M184" s="66" t="s">
        <v>37</v>
      </c>
      <c r="N184" s="66" t="s">
        <v>37</v>
      </c>
      <c r="O184" s="12"/>
      <c r="P184" s="66"/>
      <c r="Q184" s="66"/>
      <c r="R184" s="40"/>
      <c r="S184" s="67"/>
      <c r="T184" s="67"/>
      <c r="U184" s="68" t="str">
        <f aca="false">IF(V184=TRUE(),"OBS! Ange färre tecken! / Note! Enter fewer characters","")</f>
        <v/>
      </c>
      <c r="V184" s="69" t="b">
        <f aca="false">OR(LEN(P184)&gt;30,LEN(Q184)&gt;33,LEN(R184)&gt;25,LEN(S184)&gt;125,LEN(T184)&gt;82)</f>
        <v>0</v>
      </c>
    </row>
    <row r="185" customFormat="false" ht="14.25" hidden="false" customHeight="false" outlineLevel="0" collapsed="false">
      <c r="A185" s="72" t="n">
        <v>181</v>
      </c>
      <c r="B185" s="45" t="n">
        <f aca="false">'APH KIC KIA PC'!D185</f>
        <v>0</v>
      </c>
      <c r="C185" s="63" t="str">
        <f aca="false">IF('1. Artikeldata Grund'!$D185="","", '1. Artikeldata Grund'!$D185&amp;" - "&amp;'1. Artikeldata Grund'!$E185)</f>
        <v/>
      </c>
      <c r="D185" s="64"/>
      <c r="E185" s="73"/>
      <c r="F185" s="41" t="s">
        <v>37</v>
      </c>
      <c r="G185" s="41" t="s">
        <v>37</v>
      </c>
      <c r="H185" s="66" t="s">
        <v>37</v>
      </c>
      <c r="I185" s="74"/>
      <c r="J185" s="66" t="s">
        <v>37</v>
      </c>
      <c r="K185" s="64" t="s">
        <v>37</v>
      </c>
      <c r="L185" s="66" t="s">
        <v>37</v>
      </c>
      <c r="M185" s="66" t="s">
        <v>37</v>
      </c>
      <c r="N185" s="66" t="s">
        <v>37</v>
      </c>
      <c r="O185" s="12"/>
      <c r="P185" s="66"/>
      <c r="Q185" s="66"/>
      <c r="R185" s="40"/>
      <c r="S185" s="67"/>
      <c r="T185" s="67"/>
      <c r="U185" s="68" t="str">
        <f aca="false">IF(V185=TRUE(),"OBS! Ange färre tecken! / Note! Enter fewer characters","")</f>
        <v/>
      </c>
      <c r="V185" s="69" t="b">
        <f aca="false">OR(LEN(P185)&gt;30,LEN(Q185)&gt;33,LEN(R185)&gt;25,LEN(S185)&gt;125,LEN(T185)&gt;82)</f>
        <v>0</v>
      </c>
    </row>
    <row r="186" customFormat="false" ht="14.25" hidden="false" customHeight="false" outlineLevel="0" collapsed="false">
      <c r="A186" s="72" t="n">
        <v>182</v>
      </c>
      <c r="B186" s="45" t="n">
        <f aca="false">'APH KIC KIA PC'!D186</f>
        <v>0</v>
      </c>
      <c r="C186" s="63" t="str">
        <f aca="false">IF('1. Artikeldata Grund'!$D186="","", '1. Artikeldata Grund'!$D186&amp;" - "&amp;'1. Artikeldata Grund'!$E186)</f>
        <v/>
      </c>
      <c r="D186" s="64"/>
      <c r="E186" s="73"/>
      <c r="F186" s="41" t="s">
        <v>37</v>
      </c>
      <c r="G186" s="41" t="s">
        <v>37</v>
      </c>
      <c r="H186" s="66" t="s">
        <v>37</v>
      </c>
      <c r="I186" s="74"/>
      <c r="J186" s="66" t="s">
        <v>37</v>
      </c>
      <c r="K186" s="64" t="s">
        <v>37</v>
      </c>
      <c r="L186" s="66" t="s">
        <v>37</v>
      </c>
      <c r="M186" s="66" t="s">
        <v>37</v>
      </c>
      <c r="N186" s="66" t="s">
        <v>37</v>
      </c>
      <c r="O186" s="12"/>
      <c r="P186" s="66"/>
      <c r="Q186" s="66"/>
      <c r="R186" s="40"/>
      <c r="S186" s="67"/>
      <c r="T186" s="67"/>
      <c r="U186" s="68" t="str">
        <f aca="false">IF(V186=TRUE(),"OBS! Ange färre tecken! / Note! Enter fewer characters","")</f>
        <v/>
      </c>
      <c r="V186" s="69" t="b">
        <f aca="false">OR(LEN(P186)&gt;30,LEN(Q186)&gt;33,LEN(R186)&gt;25,LEN(S186)&gt;125,LEN(T186)&gt;82)</f>
        <v>0</v>
      </c>
    </row>
    <row r="187" customFormat="false" ht="14.25" hidden="false" customHeight="false" outlineLevel="0" collapsed="false">
      <c r="A187" s="72" t="n">
        <v>183</v>
      </c>
      <c r="B187" s="45" t="n">
        <f aca="false">'APH KIC KIA PC'!D187</f>
        <v>0</v>
      </c>
      <c r="C187" s="63" t="str">
        <f aca="false">IF('1. Artikeldata Grund'!$D187="","", '1. Artikeldata Grund'!$D187&amp;" - "&amp;'1. Artikeldata Grund'!$E187)</f>
        <v/>
      </c>
      <c r="D187" s="64"/>
      <c r="E187" s="73"/>
      <c r="F187" s="41" t="s">
        <v>37</v>
      </c>
      <c r="G187" s="41" t="s">
        <v>37</v>
      </c>
      <c r="H187" s="66" t="s">
        <v>37</v>
      </c>
      <c r="I187" s="74"/>
      <c r="J187" s="66" t="s">
        <v>37</v>
      </c>
      <c r="K187" s="64" t="s">
        <v>37</v>
      </c>
      <c r="L187" s="66" t="s">
        <v>37</v>
      </c>
      <c r="M187" s="66" t="s">
        <v>37</v>
      </c>
      <c r="N187" s="66" t="s">
        <v>37</v>
      </c>
      <c r="O187" s="12"/>
      <c r="P187" s="66"/>
      <c r="Q187" s="66"/>
      <c r="R187" s="40"/>
      <c r="S187" s="67"/>
      <c r="T187" s="67"/>
      <c r="U187" s="68" t="str">
        <f aca="false">IF(V187=TRUE(),"OBS! Ange färre tecken! / Note! Enter fewer characters","")</f>
        <v/>
      </c>
      <c r="V187" s="69" t="b">
        <f aca="false">OR(LEN(P187)&gt;30,LEN(Q187)&gt;33,LEN(R187)&gt;25,LEN(S187)&gt;125,LEN(T187)&gt;82)</f>
        <v>0</v>
      </c>
    </row>
    <row r="188" customFormat="false" ht="14.25" hidden="false" customHeight="false" outlineLevel="0" collapsed="false">
      <c r="A188" s="72" t="n">
        <v>184</v>
      </c>
      <c r="B188" s="45" t="n">
        <f aca="false">'APH KIC KIA PC'!D188</f>
        <v>0</v>
      </c>
      <c r="C188" s="63" t="str">
        <f aca="false">IF('1. Artikeldata Grund'!$D188="","", '1. Artikeldata Grund'!$D188&amp;" - "&amp;'1. Artikeldata Grund'!$E188)</f>
        <v/>
      </c>
      <c r="D188" s="64"/>
      <c r="E188" s="73"/>
      <c r="F188" s="41" t="s">
        <v>37</v>
      </c>
      <c r="G188" s="41" t="s">
        <v>37</v>
      </c>
      <c r="H188" s="66" t="s">
        <v>37</v>
      </c>
      <c r="I188" s="74"/>
      <c r="J188" s="66" t="s">
        <v>37</v>
      </c>
      <c r="K188" s="64" t="s">
        <v>37</v>
      </c>
      <c r="L188" s="66" t="s">
        <v>37</v>
      </c>
      <c r="M188" s="66" t="s">
        <v>37</v>
      </c>
      <c r="N188" s="66" t="s">
        <v>37</v>
      </c>
      <c r="O188" s="12"/>
      <c r="P188" s="66"/>
      <c r="Q188" s="66"/>
      <c r="R188" s="40"/>
      <c r="S188" s="67"/>
      <c r="T188" s="67"/>
      <c r="U188" s="68" t="str">
        <f aca="false">IF(V188=TRUE(),"OBS! Ange färre tecken! / Note! Enter fewer characters","")</f>
        <v/>
      </c>
      <c r="V188" s="69" t="b">
        <f aca="false">OR(LEN(P188)&gt;30,LEN(Q188)&gt;33,LEN(R188)&gt;25,LEN(S188)&gt;125,LEN(T188)&gt;82)</f>
        <v>0</v>
      </c>
    </row>
    <row r="189" customFormat="false" ht="14.25" hidden="false" customHeight="false" outlineLevel="0" collapsed="false">
      <c r="A189" s="72" t="n">
        <v>185</v>
      </c>
      <c r="B189" s="45" t="n">
        <f aca="false">'APH KIC KIA PC'!D189</f>
        <v>0</v>
      </c>
      <c r="C189" s="63" t="str">
        <f aca="false">IF('1. Artikeldata Grund'!$D189="","", '1. Artikeldata Grund'!$D189&amp;" - "&amp;'1. Artikeldata Grund'!$E189)</f>
        <v/>
      </c>
      <c r="D189" s="64"/>
      <c r="E189" s="73"/>
      <c r="F189" s="41" t="s">
        <v>37</v>
      </c>
      <c r="G189" s="41" t="s">
        <v>37</v>
      </c>
      <c r="H189" s="66" t="s">
        <v>37</v>
      </c>
      <c r="I189" s="74"/>
      <c r="J189" s="66" t="s">
        <v>37</v>
      </c>
      <c r="K189" s="64" t="s">
        <v>37</v>
      </c>
      <c r="L189" s="66" t="s">
        <v>37</v>
      </c>
      <c r="M189" s="66" t="s">
        <v>37</v>
      </c>
      <c r="N189" s="66" t="s">
        <v>37</v>
      </c>
      <c r="O189" s="12"/>
      <c r="P189" s="66"/>
      <c r="Q189" s="66"/>
      <c r="R189" s="40"/>
      <c r="S189" s="67"/>
      <c r="T189" s="67"/>
      <c r="U189" s="68" t="str">
        <f aca="false">IF(V189=TRUE(),"OBS! Ange färre tecken! / Note! Enter fewer characters","")</f>
        <v/>
      </c>
      <c r="V189" s="69" t="b">
        <f aca="false">OR(LEN(P189)&gt;30,LEN(Q189)&gt;33,LEN(R189)&gt;25,LEN(S189)&gt;125,LEN(T189)&gt;82)</f>
        <v>0</v>
      </c>
    </row>
    <row r="190" customFormat="false" ht="14.25" hidden="false" customHeight="false" outlineLevel="0" collapsed="false">
      <c r="A190" s="72" t="n">
        <v>186</v>
      </c>
      <c r="B190" s="45" t="n">
        <f aca="false">'APH KIC KIA PC'!D190</f>
        <v>0</v>
      </c>
      <c r="C190" s="63" t="str">
        <f aca="false">IF('1. Artikeldata Grund'!$D190="","", '1. Artikeldata Grund'!$D190&amp;" - "&amp;'1. Artikeldata Grund'!$E190)</f>
        <v/>
      </c>
      <c r="D190" s="64"/>
      <c r="E190" s="73"/>
      <c r="F190" s="41" t="s">
        <v>37</v>
      </c>
      <c r="G190" s="41" t="s">
        <v>37</v>
      </c>
      <c r="H190" s="66" t="s">
        <v>37</v>
      </c>
      <c r="I190" s="74"/>
      <c r="J190" s="66" t="s">
        <v>37</v>
      </c>
      <c r="K190" s="64" t="s">
        <v>37</v>
      </c>
      <c r="L190" s="66" t="s">
        <v>37</v>
      </c>
      <c r="M190" s="66" t="s">
        <v>37</v>
      </c>
      <c r="N190" s="66" t="s">
        <v>37</v>
      </c>
      <c r="O190" s="12"/>
      <c r="P190" s="66"/>
      <c r="Q190" s="66"/>
      <c r="R190" s="40"/>
      <c r="S190" s="67"/>
      <c r="T190" s="67"/>
      <c r="U190" s="68" t="str">
        <f aca="false">IF(V190=TRUE(),"OBS! Ange färre tecken! / Note! Enter fewer characters","")</f>
        <v/>
      </c>
      <c r="V190" s="69" t="b">
        <f aca="false">OR(LEN(P190)&gt;30,LEN(Q190)&gt;33,LEN(R190)&gt;25,LEN(S190)&gt;125,LEN(T190)&gt;82)</f>
        <v>0</v>
      </c>
    </row>
    <row r="191" customFormat="false" ht="14.25" hidden="false" customHeight="false" outlineLevel="0" collapsed="false">
      <c r="A191" s="72" t="n">
        <v>187</v>
      </c>
      <c r="B191" s="45" t="n">
        <f aca="false">'APH KIC KIA PC'!D191</f>
        <v>0</v>
      </c>
      <c r="C191" s="63" t="str">
        <f aca="false">IF('1. Artikeldata Grund'!$D191="","", '1. Artikeldata Grund'!$D191&amp;" - "&amp;'1. Artikeldata Grund'!$E191)</f>
        <v/>
      </c>
      <c r="D191" s="64"/>
      <c r="E191" s="73"/>
      <c r="F191" s="41" t="s">
        <v>37</v>
      </c>
      <c r="G191" s="41" t="s">
        <v>37</v>
      </c>
      <c r="H191" s="66" t="s">
        <v>37</v>
      </c>
      <c r="I191" s="74"/>
      <c r="J191" s="66" t="s">
        <v>37</v>
      </c>
      <c r="K191" s="64" t="s">
        <v>37</v>
      </c>
      <c r="L191" s="66" t="s">
        <v>37</v>
      </c>
      <c r="M191" s="66" t="s">
        <v>37</v>
      </c>
      <c r="N191" s="66" t="s">
        <v>37</v>
      </c>
      <c r="O191" s="12"/>
      <c r="P191" s="66"/>
      <c r="Q191" s="66"/>
      <c r="R191" s="40"/>
      <c r="S191" s="67"/>
      <c r="T191" s="67"/>
      <c r="U191" s="68" t="str">
        <f aca="false">IF(V191=TRUE(),"OBS! Ange färre tecken! / Note! Enter fewer characters","")</f>
        <v/>
      </c>
      <c r="V191" s="69" t="b">
        <f aca="false">OR(LEN(P191)&gt;30,LEN(Q191)&gt;33,LEN(R191)&gt;25,LEN(S191)&gt;125,LEN(T191)&gt;82)</f>
        <v>0</v>
      </c>
    </row>
    <row r="192" customFormat="false" ht="14.25" hidden="false" customHeight="false" outlineLevel="0" collapsed="false">
      <c r="A192" s="72" t="n">
        <v>188</v>
      </c>
      <c r="B192" s="45" t="n">
        <f aca="false">'APH KIC KIA PC'!D192</f>
        <v>0</v>
      </c>
      <c r="C192" s="63" t="str">
        <f aca="false">IF('1. Artikeldata Grund'!$D192="","", '1. Artikeldata Grund'!$D192&amp;" - "&amp;'1. Artikeldata Grund'!$E192)</f>
        <v/>
      </c>
      <c r="D192" s="64"/>
      <c r="E192" s="73"/>
      <c r="F192" s="41" t="s">
        <v>37</v>
      </c>
      <c r="G192" s="41" t="s">
        <v>37</v>
      </c>
      <c r="H192" s="66" t="s">
        <v>37</v>
      </c>
      <c r="I192" s="74"/>
      <c r="J192" s="66" t="s">
        <v>37</v>
      </c>
      <c r="K192" s="64" t="s">
        <v>37</v>
      </c>
      <c r="L192" s="66" t="s">
        <v>37</v>
      </c>
      <c r="M192" s="66" t="s">
        <v>37</v>
      </c>
      <c r="N192" s="66" t="s">
        <v>37</v>
      </c>
      <c r="O192" s="12"/>
      <c r="P192" s="66"/>
      <c r="Q192" s="66"/>
      <c r="R192" s="40"/>
      <c r="S192" s="67"/>
      <c r="T192" s="67"/>
      <c r="U192" s="68" t="str">
        <f aca="false">IF(V192=TRUE(),"OBS! Ange färre tecken! / Note! Enter fewer characters","")</f>
        <v/>
      </c>
      <c r="V192" s="69" t="b">
        <f aca="false">OR(LEN(P192)&gt;30,LEN(Q192)&gt;33,LEN(R192)&gt;25,LEN(S192)&gt;125,LEN(T192)&gt;82)</f>
        <v>0</v>
      </c>
    </row>
    <row r="193" customFormat="false" ht="14.25" hidden="false" customHeight="false" outlineLevel="0" collapsed="false">
      <c r="A193" s="72" t="n">
        <v>189</v>
      </c>
      <c r="B193" s="45" t="n">
        <f aca="false">'APH KIC KIA PC'!D193</f>
        <v>0</v>
      </c>
      <c r="C193" s="63" t="str">
        <f aca="false">IF('1. Artikeldata Grund'!$D193="","", '1. Artikeldata Grund'!$D193&amp;" - "&amp;'1. Artikeldata Grund'!$E193)</f>
        <v/>
      </c>
      <c r="D193" s="64"/>
      <c r="E193" s="73"/>
      <c r="F193" s="41" t="s">
        <v>37</v>
      </c>
      <c r="G193" s="41" t="s">
        <v>37</v>
      </c>
      <c r="H193" s="66" t="s">
        <v>37</v>
      </c>
      <c r="I193" s="74"/>
      <c r="J193" s="66" t="s">
        <v>37</v>
      </c>
      <c r="K193" s="64" t="s">
        <v>37</v>
      </c>
      <c r="L193" s="66" t="s">
        <v>37</v>
      </c>
      <c r="M193" s="66" t="s">
        <v>37</v>
      </c>
      <c r="N193" s="66" t="s">
        <v>37</v>
      </c>
      <c r="O193" s="12"/>
      <c r="P193" s="66"/>
      <c r="Q193" s="66"/>
      <c r="R193" s="40"/>
      <c r="S193" s="67"/>
      <c r="T193" s="67"/>
      <c r="U193" s="68" t="str">
        <f aca="false">IF(V193=TRUE(),"OBS! Ange färre tecken! / Note! Enter fewer characters","")</f>
        <v/>
      </c>
      <c r="V193" s="69" t="b">
        <f aca="false">OR(LEN(P193)&gt;30,LEN(Q193)&gt;33,LEN(R193)&gt;25,LEN(S193)&gt;125,LEN(T193)&gt;82)</f>
        <v>0</v>
      </c>
    </row>
    <row r="194" customFormat="false" ht="14.25" hidden="false" customHeight="false" outlineLevel="0" collapsed="false">
      <c r="A194" s="72" t="n">
        <v>190</v>
      </c>
      <c r="B194" s="45" t="n">
        <f aca="false">'APH KIC KIA PC'!D194</f>
        <v>0</v>
      </c>
      <c r="C194" s="63" t="str">
        <f aca="false">IF('1. Artikeldata Grund'!$D194="","", '1. Artikeldata Grund'!$D194&amp;" - "&amp;'1. Artikeldata Grund'!$E194)</f>
        <v/>
      </c>
      <c r="D194" s="64"/>
      <c r="E194" s="73"/>
      <c r="F194" s="41" t="s">
        <v>37</v>
      </c>
      <c r="G194" s="41" t="s">
        <v>37</v>
      </c>
      <c r="H194" s="66" t="s">
        <v>37</v>
      </c>
      <c r="I194" s="74"/>
      <c r="J194" s="66" t="s">
        <v>37</v>
      </c>
      <c r="K194" s="64" t="s">
        <v>37</v>
      </c>
      <c r="L194" s="66" t="s">
        <v>37</v>
      </c>
      <c r="M194" s="66" t="s">
        <v>37</v>
      </c>
      <c r="N194" s="66" t="s">
        <v>37</v>
      </c>
      <c r="O194" s="12"/>
      <c r="P194" s="66"/>
      <c r="Q194" s="66"/>
      <c r="R194" s="40"/>
      <c r="S194" s="67"/>
      <c r="T194" s="67"/>
      <c r="U194" s="68" t="str">
        <f aca="false">IF(V194=TRUE(),"OBS! Ange färre tecken! / Note! Enter fewer characters","")</f>
        <v/>
      </c>
      <c r="V194" s="69" t="b">
        <f aca="false">OR(LEN(P194)&gt;30,LEN(Q194)&gt;33,LEN(R194)&gt;25,LEN(S194)&gt;125,LEN(T194)&gt;82)</f>
        <v>0</v>
      </c>
    </row>
    <row r="195" customFormat="false" ht="14.25" hidden="false" customHeight="false" outlineLevel="0" collapsed="false">
      <c r="A195" s="72" t="n">
        <v>191</v>
      </c>
      <c r="B195" s="45" t="n">
        <f aca="false">'APH KIC KIA PC'!D195</f>
        <v>0</v>
      </c>
      <c r="C195" s="63" t="str">
        <f aca="false">IF('1. Artikeldata Grund'!$D195="","", '1. Artikeldata Grund'!$D195&amp;" - "&amp;'1. Artikeldata Grund'!$E195)</f>
        <v/>
      </c>
      <c r="D195" s="64"/>
      <c r="E195" s="73"/>
      <c r="F195" s="41" t="s">
        <v>37</v>
      </c>
      <c r="G195" s="41" t="s">
        <v>37</v>
      </c>
      <c r="H195" s="66" t="s">
        <v>37</v>
      </c>
      <c r="I195" s="74"/>
      <c r="J195" s="66" t="s">
        <v>37</v>
      </c>
      <c r="K195" s="64" t="s">
        <v>37</v>
      </c>
      <c r="L195" s="66" t="s">
        <v>37</v>
      </c>
      <c r="M195" s="66" t="s">
        <v>37</v>
      </c>
      <c r="N195" s="66" t="s">
        <v>37</v>
      </c>
      <c r="O195" s="12"/>
      <c r="P195" s="66"/>
      <c r="Q195" s="66"/>
      <c r="R195" s="40"/>
      <c r="S195" s="67"/>
      <c r="T195" s="67"/>
      <c r="U195" s="68" t="str">
        <f aca="false">IF(V195=TRUE(),"OBS! Ange färre tecken! / Note! Enter fewer characters","")</f>
        <v/>
      </c>
      <c r="V195" s="69" t="b">
        <f aca="false">OR(LEN(P195)&gt;30,LEN(Q195)&gt;33,LEN(R195)&gt;25,LEN(S195)&gt;125,LEN(T195)&gt;82)</f>
        <v>0</v>
      </c>
    </row>
    <row r="196" customFormat="false" ht="14.25" hidden="false" customHeight="false" outlineLevel="0" collapsed="false">
      <c r="A196" s="72" t="n">
        <v>192</v>
      </c>
      <c r="B196" s="45" t="n">
        <f aca="false">'APH KIC KIA PC'!D196</f>
        <v>0</v>
      </c>
      <c r="C196" s="63" t="str">
        <f aca="false">IF('1. Artikeldata Grund'!$D196="","", '1. Artikeldata Grund'!$D196&amp;" - "&amp;'1. Artikeldata Grund'!$E196)</f>
        <v/>
      </c>
      <c r="D196" s="64"/>
      <c r="E196" s="73"/>
      <c r="F196" s="41" t="s">
        <v>37</v>
      </c>
      <c r="G196" s="41" t="s">
        <v>37</v>
      </c>
      <c r="H196" s="66" t="s">
        <v>37</v>
      </c>
      <c r="I196" s="74"/>
      <c r="J196" s="66" t="s">
        <v>37</v>
      </c>
      <c r="K196" s="64" t="s">
        <v>37</v>
      </c>
      <c r="L196" s="66" t="s">
        <v>37</v>
      </c>
      <c r="M196" s="66" t="s">
        <v>37</v>
      </c>
      <c r="N196" s="66" t="s">
        <v>37</v>
      </c>
      <c r="O196" s="12"/>
      <c r="P196" s="66"/>
      <c r="Q196" s="66"/>
      <c r="R196" s="40"/>
      <c r="S196" s="67"/>
      <c r="T196" s="67"/>
      <c r="U196" s="68" t="str">
        <f aca="false">IF(V196=TRUE(),"OBS! Ange färre tecken! / Note! Enter fewer characters","")</f>
        <v/>
      </c>
      <c r="V196" s="69" t="b">
        <f aca="false">OR(LEN(P196)&gt;30,LEN(Q196)&gt;33,LEN(R196)&gt;25,LEN(S196)&gt;125,LEN(T196)&gt;82)</f>
        <v>0</v>
      </c>
    </row>
    <row r="197" customFormat="false" ht="14.25" hidden="false" customHeight="false" outlineLevel="0" collapsed="false">
      <c r="A197" s="72" t="n">
        <v>193</v>
      </c>
      <c r="B197" s="45" t="n">
        <f aca="false">'APH KIC KIA PC'!D197</f>
        <v>0</v>
      </c>
      <c r="C197" s="63" t="str">
        <f aca="false">IF('1. Artikeldata Grund'!$D197="","", '1. Artikeldata Grund'!$D197&amp;" - "&amp;'1. Artikeldata Grund'!$E197)</f>
        <v/>
      </c>
      <c r="D197" s="64"/>
      <c r="E197" s="73"/>
      <c r="F197" s="41" t="s">
        <v>37</v>
      </c>
      <c r="G197" s="41" t="s">
        <v>37</v>
      </c>
      <c r="H197" s="66" t="s">
        <v>37</v>
      </c>
      <c r="I197" s="74"/>
      <c r="J197" s="66" t="s">
        <v>37</v>
      </c>
      <c r="K197" s="64" t="s">
        <v>37</v>
      </c>
      <c r="L197" s="66" t="s">
        <v>37</v>
      </c>
      <c r="M197" s="66" t="s">
        <v>37</v>
      </c>
      <c r="N197" s="66" t="s">
        <v>37</v>
      </c>
      <c r="O197" s="12"/>
      <c r="P197" s="66"/>
      <c r="Q197" s="66"/>
      <c r="R197" s="40"/>
      <c r="S197" s="67"/>
      <c r="T197" s="67"/>
      <c r="U197" s="68" t="str">
        <f aca="false">IF(V197=TRUE(),"OBS! Ange färre tecken! / Note! Enter fewer characters","")</f>
        <v/>
      </c>
      <c r="V197" s="69" t="b">
        <f aca="false">OR(LEN(P197)&gt;30,LEN(Q197)&gt;33,LEN(R197)&gt;25,LEN(S197)&gt;125,LEN(T197)&gt;82)</f>
        <v>0</v>
      </c>
    </row>
    <row r="198" customFormat="false" ht="14.25" hidden="false" customHeight="false" outlineLevel="0" collapsed="false">
      <c r="A198" s="72" t="n">
        <v>194</v>
      </c>
      <c r="B198" s="45" t="n">
        <f aca="false">'APH KIC KIA PC'!D198</f>
        <v>0</v>
      </c>
      <c r="C198" s="63" t="str">
        <f aca="false">IF('1. Artikeldata Grund'!$D198="","", '1. Artikeldata Grund'!$D198&amp;" - "&amp;'1. Artikeldata Grund'!$E198)</f>
        <v/>
      </c>
      <c r="D198" s="64"/>
      <c r="E198" s="73"/>
      <c r="F198" s="41" t="s">
        <v>37</v>
      </c>
      <c r="G198" s="41" t="s">
        <v>37</v>
      </c>
      <c r="H198" s="66" t="s">
        <v>37</v>
      </c>
      <c r="I198" s="74"/>
      <c r="J198" s="66" t="s">
        <v>37</v>
      </c>
      <c r="K198" s="64" t="s">
        <v>37</v>
      </c>
      <c r="L198" s="66" t="s">
        <v>37</v>
      </c>
      <c r="M198" s="66" t="s">
        <v>37</v>
      </c>
      <c r="N198" s="66" t="s">
        <v>37</v>
      </c>
      <c r="O198" s="12"/>
      <c r="P198" s="66"/>
      <c r="Q198" s="66"/>
      <c r="R198" s="40"/>
      <c r="S198" s="67"/>
      <c r="T198" s="67"/>
      <c r="U198" s="68" t="str">
        <f aca="false">IF(V198=TRUE(),"OBS! Ange färre tecken! / Note! Enter fewer characters","")</f>
        <v/>
      </c>
      <c r="V198" s="69" t="b">
        <f aca="false">OR(LEN(P198)&gt;30,LEN(Q198)&gt;33,LEN(R198)&gt;25,LEN(S198)&gt;125,LEN(T198)&gt;82)</f>
        <v>0</v>
      </c>
    </row>
    <row r="199" customFormat="false" ht="14.25" hidden="false" customHeight="false" outlineLevel="0" collapsed="false">
      <c r="A199" s="72" t="n">
        <v>195</v>
      </c>
      <c r="B199" s="45" t="n">
        <f aca="false">'APH KIC KIA PC'!D199</f>
        <v>0</v>
      </c>
      <c r="C199" s="63" t="str">
        <f aca="false">IF('1. Artikeldata Grund'!$D199="","", '1. Artikeldata Grund'!$D199&amp;" - "&amp;'1. Artikeldata Grund'!$E199)</f>
        <v/>
      </c>
      <c r="D199" s="64"/>
      <c r="E199" s="73"/>
      <c r="F199" s="41" t="s">
        <v>37</v>
      </c>
      <c r="G199" s="41" t="s">
        <v>37</v>
      </c>
      <c r="H199" s="66" t="s">
        <v>37</v>
      </c>
      <c r="I199" s="74"/>
      <c r="J199" s="66" t="s">
        <v>37</v>
      </c>
      <c r="K199" s="64" t="s">
        <v>37</v>
      </c>
      <c r="L199" s="66" t="s">
        <v>37</v>
      </c>
      <c r="M199" s="66" t="s">
        <v>37</v>
      </c>
      <c r="N199" s="66" t="s">
        <v>37</v>
      </c>
      <c r="O199" s="12"/>
      <c r="P199" s="66"/>
      <c r="Q199" s="66"/>
      <c r="R199" s="40"/>
      <c r="S199" s="67"/>
      <c r="T199" s="67"/>
      <c r="U199" s="68" t="str">
        <f aca="false">IF(V199=TRUE(),"OBS! Ange färre tecken! / Note! Enter fewer characters","")</f>
        <v/>
      </c>
      <c r="V199" s="69" t="b">
        <f aca="false">OR(LEN(P199)&gt;30,LEN(Q199)&gt;33,LEN(R199)&gt;25,LEN(S199)&gt;125,LEN(T199)&gt;82)</f>
        <v>0</v>
      </c>
    </row>
    <row r="200" customFormat="false" ht="14.25" hidden="false" customHeight="false" outlineLevel="0" collapsed="false">
      <c r="A200" s="72" t="n">
        <v>196</v>
      </c>
      <c r="B200" s="45" t="n">
        <f aca="false">'APH KIC KIA PC'!D200</f>
        <v>0</v>
      </c>
      <c r="C200" s="63" t="str">
        <f aca="false">IF('1. Artikeldata Grund'!$D200="","", '1. Artikeldata Grund'!$D200&amp;" - "&amp;'1. Artikeldata Grund'!$E200)</f>
        <v/>
      </c>
      <c r="D200" s="64"/>
      <c r="E200" s="73"/>
      <c r="F200" s="41" t="s">
        <v>37</v>
      </c>
      <c r="G200" s="41" t="s">
        <v>37</v>
      </c>
      <c r="H200" s="66" t="s">
        <v>37</v>
      </c>
      <c r="I200" s="74"/>
      <c r="J200" s="66" t="s">
        <v>37</v>
      </c>
      <c r="K200" s="64" t="s">
        <v>37</v>
      </c>
      <c r="L200" s="66" t="s">
        <v>37</v>
      </c>
      <c r="M200" s="66" t="s">
        <v>37</v>
      </c>
      <c r="N200" s="66" t="s">
        <v>37</v>
      </c>
      <c r="O200" s="12"/>
      <c r="P200" s="66"/>
      <c r="Q200" s="66"/>
      <c r="R200" s="40"/>
      <c r="S200" s="67"/>
      <c r="T200" s="67"/>
      <c r="U200" s="68" t="str">
        <f aca="false">IF(V200=TRUE(),"OBS! Ange färre tecken! / Note! Enter fewer characters","")</f>
        <v/>
      </c>
      <c r="V200" s="69" t="b">
        <f aca="false">OR(LEN(P200)&gt;30,LEN(Q200)&gt;33,LEN(R200)&gt;25,LEN(S200)&gt;125,LEN(T200)&gt;82)</f>
        <v>0</v>
      </c>
    </row>
    <row r="201" customFormat="false" ht="14.25" hidden="false" customHeight="false" outlineLevel="0" collapsed="false">
      <c r="A201" s="72" t="n">
        <v>197</v>
      </c>
      <c r="B201" s="45" t="n">
        <f aca="false">'APH KIC KIA PC'!D201</f>
        <v>0</v>
      </c>
      <c r="C201" s="63" t="str">
        <f aca="false">IF('1. Artikeldata Grund'!$D201="","", '1. Artikeldata Grund'!$D201&amp;" - "&amp;'1. Artikeldata Grund'!$E201)</f>
        <v/>
      </c>
      <c r="D201" s="64"/>
      <c r="E201" s="73"/>
      <c r="F201" s="41" t="s">
        <v>37</v>
      </c>
      <c r="G201" s="41" t="s">
        <v>37</v>
      </c>
      <c r="H201" s="66" t="s">
        <v>37</v>
      </c>
      <c r="I201" s="74"/>
      <c r="J201" s="66" t="s">
        <v>37</v>
      </c>
      <c r="K201" s="64" t="s">
        <v>37</v>
      </c>
      <c r="L201" s="66" t="s">
        <v>37</v>
      </c>
      <c r="M201" s="66" t="s">
        <v>37</v>
      </c>
      <c r="N201" s="66" t="s">
        <v>37</v>
      </c>
      <c r="O201" s="12"/>
      <c r="P201" s="66"/>
      <c r="Q201" s="66"/>
      <c r="R201" s="40"/>
      <c r="S201" s="67"/>
      <c r="T201" s="67"/>
      <c r="U201" s="68" t="str">
        <f aca="false">IF(V201=TRUE(),"OBS! Ange färre tecken! / Note! Enter fewer characters","")</f>
        <v/>
      </c>
      <c r="V201" s="69" t="b">
        <f aca="false">OR(LEN(P201)&gt;30,LEN(Q201)&gt;33,LEN(R201)&gt;25,LEN(S201)&gt;125,LEN(T201)&gt;82)</f>
        <v>0</v>
      </c>
    </row>
    <row r="202" customFormat="false" ht="14.25" hidden="false" customHeight="false" outlineLevel="0" collapsed="false">
      <c r="A202" s="72" t="n">
        <v>198</v>
      </c>
      <c r="B202" s="45" t="n">
        <f aca="false">'APH KIC KIA PC'!D202</f>
        <v>0</v>
      </c>
      <c r="C202" s="63" t="str">
        <f aca="false">IF('1. Artikeldata Grund'!$D202="","", '1. Artikeldata Grund'!$D202&amp;" - "&amp;'1. Artikeldata Grund'!$E202)</f>
        <v/>
      </c>
      <c r="D202" s="64"/>
      <c r="E202" s="73"/>
      <c r="F202" s="41" t="s">
        <v>37</v>
      </c>
      <c r="G202" s="41" t="s">
        <v>37</v>
      </c>
      <c r="H202" s="66" t="s">
        <v>37</v>
      </c>
      <c r="I202" s="74"/>
      <c r="J202" s="66" t="s">
        <v>37</v>
      </c>
      <c r="K202" s="64" t="s">
        <v>37</v>
      </c>
      <c r="L202" s="66" t="s">
        <v>37</v>
      </c>
      <c r="M202" s="66" t="s">
        <v>37</v>
      </c>
      <c r="N202" s="66" t="s">
        <v>37</v>
      </c>
      <c r="O202" s="12"/>
      <c r="P202" s="66"/>
      <c r="Q202" s="66"/>
      <c r="R202" s="40"/>
      <c r="S202" s="67"/>
      <c r="T202" s="67"/>
      <c r="U202" s="68" t="str">
        <f aca="false">IF(V202=TRUE(),"OBS! Ange färre tecken! / Note! Enter fewer characters","")</f>
        <v/>
      </c>
      <c r="V202" s="69" t="b">
        <f aca="false">OR(LEN(P202)&gt;30,LEN(Q202)&gt;33,LEN(R202)&gt;25,LEN(S202)&gt;125,LEN(T202)&gt;82)</f>
        <v>0</v>
      </c>
    </row>
    <row r="203" customFormat="false" ht="14.25" hidden="false" customHeight="false" outlineLevel="0" collapsed="false">
      <c r="A203" s="72" t="n">
        <v>199</v>
      </c>
      <c r="B203" s="45" t="n">
        <f aca="false">'APH KIC KIA PC'!D203</f>
        <v>0</v>
      </c>
      <c r="C203" s="63" t="str">
        <f aca="false">IF('1. Artikeldata Grund'!$D203="","", '1. Artikeldata Grund'!$D203&amp;" - "&amp;'1. Artikeldata Grund'!$E203)</f>
        <v/>
      </c>
      <c r="D203" s="64"/>
      <c r="E203" s="73"/>
      <c r="F203" s="41" t="s">
        <v>37</v>
      </c>
      <c r="G203" s="41" t="s">
        <v>37</v>
      </c>
      <c r="H203" s="66" t="s">
        <v>37</v>
      </c>
      <c r="I203" s="74"/>
      <c r="J203" s="66" t="s">
        <v>37</v>
      </c>
      <c r="K203" s="64" t="s">
        <v>37</v>
      </c>
      <c r="L203" s="66" t="s">
        <v>37</v>
      </c>
      <c r="M203" s="66" t="s">
        <v>37</v>
      </c>
      <c r="N203" s="66" t="s">
        <v>37</v>
      </c>
      <c r="O203" s="12"/>
      <c r="P203" s="66"/>
      <c r="Q203" s="66"/>
      <c r="R203" s="40"/>
      <c r="S203" s="67"/>
      <c r="T203" s="67"/>
      <c r="U203" s="68" t="str">
        <f aca="false">IF(V203=TRUE(),"OBS! Ange färre tecken! / Note! Enter fewer characters","")</f>
        <v/>
      </c>
      <c r="V203" s="69" t="b">
        <f aca="false">OR(LEN(P203)&gt;30,LEN(Q203)&gt;33,LEN(R203)&gt;25,LEN(S203)&gt;125,LEN(T203)&gt;82)</f>
        <v>0</v>
      </c>
    </row>
    <row r="204" customFormat="false" ht="14.25" hidden="false" customHeight="false" outlineLevel="0" collapsed="false">
      <c r="A204" s="72" t="n">
        <v>200</v>
      </c>
      <c r="B204" s="45" t="n">
        <f aca="false">'APH KIC KIA PC'!D204</f>
        <v>0</v>
      </c>
      <c r="C204" s="63" t="str">
        <f aca="false">IF('1. Artikeldata Grund'!$D204="","", '1. Artikeldata Grund'!$D204&amp;" - "&amp;'1. Artikeldata Grund'!$E204)</f>
        <v/>
      </c>
      <c r="D204" s="64"/>
      <c r="E204" s="73"/>
      <c r="F204" s="41" t="s">
        <v>37</v>
      </c>
      <c r="G204" s="41" t="s">
        <v>37</v>
      </c>
      <c r="H204" s="66" t="s">
        <v>37</v>
      </c>
      <c r="I204" s="74"/>
      <c r="J204" s="66" t="s">
        <v>37</v>
      </c>
      <c r="K204" s="64" t="s">
        <v>37</v>
      </c>
      <c r="L204" s="66" t="s">
        <v>37</v>
      </c>
      <c r="M204" s="66" t="s">
        <v>37</v>
      </c>
      <c r="N204" s="66" t="s">
        <v>37</v>
      </c>
      <c r="O204" s="12"/>
      <c r="P204" s="66"/>
      <c r="Q204" s="66"/>
      <c r="R204" s="40"/>
      <c r="S204" s="67"/>
      <c r="T204" s="67"/>
      <c r="U204" s="68" t="str">
        <f aca="false">IF(V204=TRUE(),"OBS! Ange färre tecken! / Note! Enter fewer characters","")</f>
        <v/>
      </c>
      <c r="V204" s="69" t="b">
        <f aca="false">OR(LEN(P204)&gt;30,LEN(Q204)&gt;33,LEN(R204)&gt;25,LEN(S204)&gt;125,LEN(T204)&gt;82)</f>
        <v>0</v>
      </c>
    </row>
  </sheetData>
  <sheetProtection algorithmName="SHA-512" hashValue="WhBXIz96TNM7wGkfgklJCNjkwff+8MUMp0zVZBtlJpT/a3T49RbVklhlTsS25qYWO//tSuB67poswSRPX5Aysg==" saltValue="mQLXqC5kNzqbSVR0nsR2kw==" spinCount="100000" sheet="true" objects="true" scenarios="true"/>
  <mergeCells count="18">
    <mergeCell ref="A1:C1"/>
    <mergeCell ref="D1:D3"/>
    <mergeCell ref="E1:E3"/>
    <mergeCell ref="F1:F3"/>
    <mergeCell ref="G1:G3"/>
    <mergeCell ref="H1:H3"/>
    <mergeCell ref="I1:I3"/>
    <mergeCell ref="J1:L3"/>
    <mergeCell ref="M1:M3"/>
    <mergeCell ref="N1:N3"/>
    <mergeCell ref="P1:T1"/>
    <mergeCell ref="A2:B2"/>
    <mergeCell ref="P2:P3"/>
    <mergeCell ref="Q2:Q3"/>
    <mergeCell ref="R2:R3"/>
    <mergeCell ref="S2:S3"/>
    <mergeCell ref="T2:T3"/>
    <mergeCell ref="A3:B3"/>
  </mergeCells>
  <conditionalFormatting sqref="D5:D204">
    <cfRule type="expression" priority="2" aboveAverage="0" equalAverage="0" bottom="0" percent="0" rank="0" text="" dxfId="4">
      <formula>LEN(D5)&gt;20</formula>
    </cfRule>
  </conditionalFormatting>
  <conditionalFormatting sqref="P5:P204">
    <cfRule type="expression" priority="3" aboveAverage="0" equalAverage="0" bottom="0" percent="0" rank="0" text="" dxfId="5">
      <formula>LEN(P5)&gt;30</formula>
    </cfRule>
  </conditionalFormatting>
  <conditionalFormatting sqref="P5:Q5 S5:T5">
    <cfRule type="expression" priority="4" aboveAverage="0" equalAverage="0" bottom="0" percent="0" rank="0" text="" dxfId="6">
      <formula>$V5=1</formula>
    </cfRule>
  </conditionalFormatting>
  <conditionalFormatting sqref="Q5:Q204">
    <cfRule type="expression" priority="5" aboveAverage="0" equalAverage="0" bottom="0" percent="0" rank="0" text="" dxfId="7">
      <formula>LEN(Q5)&gt;33</formula>
    </cfRule>
  </conditionalFormatting>
  <conditionalFormatting sqref="R5:R204">
    <cfRule type="expression" priority="6" aboveAverage="0" equalAverage="0" bottom="0" percent="0" rank="0" text="" dxfId="8">
      <formula>LEN(R5)&gt;25</formula>
    </cfRule>
  </conditionalFormatting>
  <conditionalFormatting sqref="S5:S204">
    <cfRule type="expression" priority="7" aboveAverage="0" equalAverage="0" bottom="0" percent="0" rank="0" text="" dxfId="9">
      <formula>LEN(S5)&gt;125</formula>
    </cfRule>
  </conditionalFormatting>
  <conditionalFormatting sqref="T5:T204">
    <cfRule type="expression" priority="8" aboveAverage="0" equalAverage="0" bottom="0" percent="0" rank="0" text="" dxfId="10">
      <formula>LEN(T5)&gt;82</formula>
    </cfRule>
  </conditionalFormatting>
  <dataValidations count="19">
    <dataValidation allowBlank="true" errorStyle="stop" operator="between" prompt="Only specified for OTC&#10;&#10;If not applicable - leave blank&#10;&#10;6 digit number" promptTitle="Nordic Item Number" showDropDown="false" showErrorMessage="true" showInputMessage="true" sqref="I5:I204" type="custom">
      <formula1>AND(ISNUMBER(I5+0),LEN(I5)=6)</formula1>
      <formula2>0</formula2>
    </dataValidation>
    <dataValidation allowBlank="true" error="Ange färre tecken. Max antal tecken = 20" errorStyle="stop" errorTitle="För många tecken" operator="between" prompt="Ange kvittotext&#10;Ex. Alvedon 500 mg 16 st&#10;&#10;Max 20 tecken." promptTitle="Kvittotext" showDropDown="false" showErrorMessage="true" showInputMessage="true" sqref="E5:E204" type="whole">
      <formula1>0</formula1>
      <formula2>5</formula2>
    </dataValidation>
    <dataValidation allowBlank="true" error="Ange färre tecken. Max antal tecken = 20" errorStyle="stop" errorTitle="För många tecken" operator="between" prompt="Enter text for the receipt&#10;&#10;E.g. Hjärtats Schampo&#10;&#10;Max 20 characters" promptTitle="Receipt text" showDropDown="false" showErrorMessage="true" showInputMessage="true" sqref="D5:D204" type="textLength">
      <formula1>0</formula1>
      <formula2>20</formula2>
    </dataValidation>
    <dataValidation allowBlank="true" error="Ange max 30 tecken" errorStyle="stop" errorTitle="För många tecken" operator="between" prompt="Enter product name&#10;Begin with brand name&#10;&#10;E.g. Alvedon 500 mg&#10;&#10;Max 30 characters" promptTitle="Shelf Edge Label - Product name" showDropDown="false" showErrorMessage="true" showInputMessage="true" sqref="P5:P204" type="textLength">
      <formula1>0</formula1>
      <formula2>30</formula2>
    </dataValidation>
    <dataValidation allowBlank="true" errorStyle="stop" operator="between" prompt="Enter selling message &#10;&#10;E.g. Relieves pain and lowers fever...&#10;&#10;Max 125 characters " promptTitle="Shelf Edge Label - Selling msg" showDropDown="false" showErrorMessage="true" showInputMessage="true" sqref="S5:S204" type="textLength">
      <formula1>0</formula1>
      <formula2>125</formula2>
    </dataValidation>
    <dataValidation allowBlank="true" errorStyle="stop" operator="between" prompt="Enter additional advice&#10;&#10;Max 82 characters" promptTitle="Shelf Edge Label - Additional" showDropDown="false" showErrorMessage="true" showInputMessage="true" sqref="T5:T204" type="textLength">
      <formula1>0</formula1>
      <formula2>82</formula2>
    </dataValidation>
    <dataValidation allowBlank="true" errorStyle="stop" operator="between" prompt="Enter contact person" promptTitle="Contact person" showDropDown="false" showErrorMessage="true" showInputMessage="true" sqref="C2" type="none">
      <formula1>0</formula1>
      <formula2>0</formula2>
    </dataValidation>
    <dataValidation allowBlank="true" errorStyle="stop" operator="between" prompt="Enter email address of contact person" promptTitle="Email address" showDropDown="false" showErrorMessage="true" showInputMessage="true" sqref="C3" type="none">
      <formula1>0</formula1>
      <formula2>0</formula2>
    </dataValidation>
    <dataValidation allowBlank="true" errorStyle="stop" operator="between" prompt="Enter attribute&#10;E.g. quick-drying&#10;&#10;If OTC enter the active substance&#10;E.g. Paracetamol&#10;" promptTitle="Shelf Label - Attribute" showDropDown="false" showErrorMessage="true" showInputMessage="true" sqref="R5" type="textLength">
      <formula1>0</formula1>
      <formula2>25</formula2>
    </dataValidation>
    <dataValidation allowBlank="true" errorStyle="stop" operator="between" prompt="If applicable select an alternative: &#10;1=Over-the-Counter (OTC)&#10;2=Natural Remedies (OTC)&#10;3=Traditional Herbal Medicinal Products (OTC)&#10;4=Herbal Medicinal Products (OTC)&#10;5=Certain Medicinal Products for external use (OTC)&#10;6=Dietary supplements (HV)" promptTitle="OTC or Supplements" showDropDown="false" showErrorMessage="true" showInputMessage="true" sqref="H5:H204" type="list">
      <formula1>Tabeller!$D$3:$D$9</formula1>
      <formula2>0</formula2>
    </dataValidation>
    <dataValidation allowBlank="true" error="Ange färre tecken. Max antal tecken = 20" errorStyle="stop" errorTitle="För många tecken" operator="between" prompt="Ange kvittotext&#10;Ex. Alvedon 500 mg 16 st&#10;&#10;Max 20 tecken." promptTitle="Kvittotext" showDropDown="false" showErrorMessage="true" showInputMessage="true" sqref="F5:F204" type="list">
      <formula1>Tabeller!$E$3:$E$9</formula1>
      <formula2>0</formula2>
    </dataValidation>
    <dataValidation allowBlank="true" errorStyle="stop" operator="between" prompt="Select Sustainability Labeling if more than one. &#10;&#10;This will only be visible online" promptTitle="Sustainability Labeling" showDropDown="false" showErrorMessage="true" showInputMessage="true" sqref="K5:K204" type="list">
      <formula1>Tabeller!$H$3:$H$25</formula1>
      <formula2>0</formula2>
    </dataValidation>
    <dataValidation allowBlank="true" errorStyle="stop" operator="between" prompt="Select Sustainability Labeling if more than two. &#10;&#10;This will only be visible online" promptTitle="Sustainability Labeling" showDropDown="false" showErrorMessage="true" showInputMessage="true" sqref="L5:L204" type="list">
      <formula1>Tabeller!$H$3:$H$25</formula1>
      <formula2>0</formula2>
    </dataValidation>
    <dataValidation allowBlank="true" errorStyle="stop" operator="between" prompt="Main sustainability labeling&#10;&#10;This label will be visible on the shelf and online" promptTitle="Sustainability Labeling" showDropDown="false" showErrorMessage="true" showInputMessage="true" sqref="J5:J204" type="list">
      <formula1>Tabeller!$H$3:$H$25</formula1>
      <formula2>0</formula2>
    </dataValidation>
    <dataValidation allowBlank="true" errorStyle="stop" operator="between" prompt="Test" promptTitle="Self Edge Label" showDropDown="false" showErrorMessage="true" showInputMessage="true" sqref="Q5:Q204" type="list">
      <formula1>Tabeller!$H$3:$H$18</formula1>
      <formula2>0</formula2>
    </dataValidation>
    <dataValidation allowBlank="true" errorStyle="stop" operator="between" prompt="Attribute &#10;&#10;" promptTitle="Self Edge Label" showDropDown="false" showErrorMessage="true" showInputMessage="true" sqref="R6:R204" type="list">
      <formula1>Tabeller!$H$3:$H$18</formula1>
      <formula2>0</formula2>
    </dataValidation>
    <dataValidation allowBlank="true" errorStyle="stop" operator="between" prompt="The end product is Produced AND Assembled/Packaged in the Nordic Countries&#10;&#10;(Denmark, Finland, Iceland, Norway, Sweden)&#10;&#10;Choose Yes or No" promptTitle="Locally Produced" showDropDown="false" showErrorMessage="true" showInputMessage="true" sqref="M5:M204" type="list">
      <formula1>Tabeller!$M$3:$M$5</formula1>
      <formula2>0</formula2>
    </dataValidation>
    <dataValidation allowBlank="true" errorStyle="stop" operator="between" prompt="Definition: &#10;No outer packaging AND contains recycled or bio-based material&#10;&#10;Choose Yes or No" promptTitle="Sustainable packaging" showDropDown="false" showErrorMessage="true" showInputMessage="true" sqref="N5:N204" type="list">
      <formula1>Tabeller!$M$3:$M$5</formula1>
      <formula2>0</formula2>
    </dataValidation>
    <dataValidation allowBlank="true" errorStyle="stop" operator="between" prompt="Is the product a medical device? &#10;Yes/No" promptTitle="Medical device" showDropDown="false" showErrorMessage="true" showInputMessage="true" sqref="G5:G204" type="list">
      <formula1>Tabeller!$M$3:$M$5</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7"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204"/>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10" ySplit="4" topLeftCell="K5" activePane="bottomRight" state="frozen"/>
      <selection pane="topLeft" activeCell="A1" activeCellId="0" sqref="A1"/>
      <selection pane="topRight" activeCell="K1" activeCellId="0" sqref="K1"/>
      <selection pane="bottomLeft" activeCell="A5" activeCellId="0" sqref="A5"/>
      <selection pane="bottomRight" activeCell="F5" activeCellId="0" sqref="F5"/>
    </sheetView>
  </sheetViews>
  <sheetFormatPr defaultColWidth="11.18359375" defaultRowHeight="14.25" zeroHeight="false" outlineLevelRow="0" outlineLevelCol="0"/>
  <cols>
    <col collapsed="false" customWidth="true" hidden="false" outlineLevel="0" max="1" min="1" style="19" width="5.38"/>
    <col collapsed="false" customWidth="true" hidden="false" outlineLevel="0" max="2" min="2" style="19" width="10.08"/>
    <col collapsed="false" customWidth="true" hidden="false" outlineLevel="0" max="3" min="3" style="48" width="84.09"/>
    <col collapsed="false" customWidth="true" hidden="true" outlineLevel="0" max="4" min="4" style="48" width="24.11"/>
    <col collapsed="false" customWidth="true" hidden="false" outlineLevel="0" max="5" min="5" style="49" width="2.52"/>
    <col collapsed="false" customWidth="true" hidden="false" outlineLevel="0" max="6" min="6" style="49" width="16.04"/>
    <col collapsed="false" customWidth="true" hidden="false" outlineLevel="0" max="9" min="7" style="0" width="16.55"/>
    <col collapsed="false" customWidth="true" hidden="false" outlineLevel="0" max="10" min="10" style="49" width="2.52"/>
    <col collapsed="false" customWidth="true" hidden="false" outlineLevel="0" max="11" min="11" style="0" width="19.99"/>
    <col collapsed="false" customWidth="true" hidden="false" outlineLevel="0" max="12" min="12" style="0" width="6.47"/>
    <col collapsed="false" customWidth="true" hidden="false" outlineLevel="0" max="13" min="13" style="0" width="23.43"/>
    <col collapsed="false" customWidth="true" hidden="false" outlineLevel="0" max="14" min="14" style="49" width="2.52"/>
    <col collapsed="false" customWidth="true" hidden="false" outlineLevel="0" max="15" min="15" style="0" width="21.25"/>
    <col collapsed="false" customWidth="true" hidden="false" outlineLevel="0" max="16" min="16" style="0" width="6.47"/>
    <col collapsed="false" customWidth="true" hidden="false" outlineLevel="0" max="17" min="17" style="0" width="23.43"/>
    <col collapsed="false" customWidth="true" hidden="false" outlineLevel="0" max="18" min="18" style="49" width="2.52"/>
    <col collapsed="false" customWidth="true" hidden="false" outlineLevel="0" max="19" min="19" style="0" width="19.99"/>
    <col collapsed="false" customWidth="true" hidden="false" outlineLevel="0" max="20" min="20" style="0" width="6.47"/>
    <col collapsed="false" customWidth="true" hidden="false" outlineLevel="0" max="21" min="21" style="0" width="23.43"/>
    <col collapsed="false" customWidth="true" hidden="false" outlineLevel="0" max="22" min="22" style="49" width="2.52"/>
    <col collapsed="false" customWidth="true" hidden="false" outlineLevel="0" max="23" min="23" style="0" width="19.99"/>
    <col collapsed="false" customWidth="true" hidden="false" outlineLevel="0" max="24" min="24" style="0" width="6.47"/>
    <col collapsed="false" customWidth="true" hidden="false" outlineLevel="0" max="25" min="25" style="0" width="23.43"/>
    <col collapsed="false" customWidth="true" hidden="false" outlineLevel="0" max="26" min="26" style="0" width="6.81"/>
  </cols>
  <sheetData>
    <row r="1" s="49" customFormat="true" ht="21" hidden="false" customHeight="true" outlineLevel="0" collapsed="false">
      <c r="A1" s="51" t="s">
        <v>12</v>
      </c>
      <c r="B1" s="51"/>
      <c r="C1" s="51"/>
      <c r="D1" s="75"/>
      <c r="F1" s="76" t="s">
        <v>70</v>
      </c>
      <c r="G1" s="76"/>
      <c r="H1" s="76"/>
      <c r="I1" s="76"/>
      <c r="K1" s="77" t="s">
        <v>71</v>
      </c>
      <c r="L1" s="78"/>
      <c r="M1" s="78"/>
      <c r="N1" s="79"/>
      <c r="O1" s="80" t="s">
        <v>72</v>
      </c>
      <c r="P1" s="78"/>
      <c r="Q1" s="78"/>
      <c r="R1" s="79"/>
      <c r="S1" s="78"/>
      <c r="T1" s="78"/>
      <c r="U1" s="78"/>
      <c r="W1" s="78"/>
      <c r="X1" s="78"/>
      <c r="Y1" s="78"/>
    </row>
    <row r="2" s="12" customFormat="true" ht="26.25" hidden="false" customHeight="true" outlineLevel="0" collapsed="false">
      <c r="A2" s="30" t="s">
        <v>21</v>
      </c>
      <c r="B2" s="30"/>
      <c r="C2" s="57"/>
      <c r="D2" s="81"/>
      <c r="E2" s="82"/>
      <c r="F2" s="76"/>
      <c r="G2" s="76"/>
      <c r="H2" s="76"/>
      <c r="I2" s="76"/>
      <c r="J2" s="83"/>
      <c r="K2" s="34" t="s">
        <v>73</v>
      </c>
      <c r="L2" s="34"/>
      <c r="M2" s="34"/>
      <c r="N2" s="84"/>
      <c r="O2" s="85" t="s">
        <v>74</v>
      </c>
      <c r="P2" s="85"/>
      <c r="Q2" s="85"/>
      <c r="R2" s="84"/>
      <c r="S2" s="85" t="s">
        <v>75</v>
      </c>
      <c r="T2" s="85"/>
      <c r="U2" s="85"/>
      <c r="V2" s="84"/>
      <c r="W2" s="85" t="s">
        <v>76</v>
      </c>
      <c r="X2" s="85"/>
      <c r="Y2" s="85"/>
    </row>
    <row r="3" s="12" customFormat="true" ht="27" hidden="false" customHeight="true" outlineLevel="0" collapsed="false">
      <c r="A3" s="30" t="s">
        <v>22</v>
      </c>
      <c r="B3" s="30"/>
      <c r="C3" s="57"/>
      <c r="D3" s="86"/>
      <c r="E3" s="82"/>
      <c r="F3" s="76"/>
      <c r="G3" s="76"/>
      <c r="H3" s="76"/>
      <c r="I3" s="76"/>
      <c r="J3" s="83"/>
      <c r="K3" s="87" t="s">
        <v>77</v>
      </c>
      <c r="L3" s="87"/>
      <c r="M3" s="87"/>
      <c r="N3" s="84"/>
      <c r="O3" s="87" t="s">
        <v>78</v>
      </c>
      <c r="P3" s="87"/>
      <c r="Q3" s="87"/>
      <c r="R3" s="84"/>
      <c r="S3" s="87" t="s">
        <v>79</v>
      </c>
      <c r="T3" s="87"/>
      <c r="U3" s="87"/>
      <c r="V3" s="84"/>
      <c r="W3" s="87" t="s">
        <v>80</v>
      </c>
      <c r="X3" s="87"/>
      <c r="Y3" s="87"/>
    </row>
    <row r="4" s="92" customFormat="true" ht="65.25" hidden="false" customHeight="false" outlineLevel="0" collapsed="false">
      <c r="A4" s="32" t="s">
        <v>81</v>
      </c>
      <c r="B4" s="32" t="s">
        <v>24</v>
      </c>
      <c r="C4" s="88" t="s">
        <v>82</v>
      </c>
      <c r="D4" s="88" t="s">
        <v>83</v>
      </c>
      <c r="E4" s="89"/>
      <c r="F4" s="33" t="s">
        <v>84</v>
      </c>
      <c r="G4" s="33" t="s">
        <v>85</v>
      </c>
      <c r="H4" s="33" t="s">
        <v>86</v>
      </c>
      <c r="I4" s="33" t="s">
        <v>87</v>
      </c>
      <c r="J4" s="90"/>
      <c r="K4" s="34" t="s">
        <v>88</v>
      </c>
      <c r="L4" s="34" t="s">
        <v>89</v>
      </c>
      <c r="M4" s="91" t="s">
        <v>90</v>
      </c>
      <c r="N4" s="90"/>
      <c r="O4" s="34" t="s">
        <v>88</v>
      </c>
      <c r="P4" s="34" t="s">
        <v>91</v>
      </c>
      <c r="Q4" s="91" t="s">
        <v>90</v>
      </c>
      <c r="R4" s="90"/>
      <c r="S4" s="34" t="s">
        <v>88</v>
      </c>
      <c r="T4" s="34" t="s">
        <v>92</v>
      </c>
      <c r="U4" s="91" t="s">
        <v>90</v>
      </c>
      <c r="V4" s="90"/>
      <c r="W4" s="34" t="s">
        <v>88</v>
      </c>
      <c r="X4" s="34" t="s">
        <v>91</v>
      </c>
      <c r="Y4" s="91" t="s">
        <v>90</v>
      </c>
    </row>
    <row r="5" s="12" customFormat="true" ht="12.75" hidden="false" customHeight="false" outlineLevel="0" collapsed="false">
      <c r="A5" s="37" t="n">
        <v>1</v>
      </c>
      <c r="B5" s="38" t="n">
        <f aca="false">'APH KIC KIA PC'!D5</f>
        <v>0</v>
      </c>
      <c r="C5" s="63" t="str">
        <f aca="false">IF('1. Artikeldata Grund'!$D5="","", '1. Artikeldata Grund'!$D5&amp;" - "&amp;'1. Artikeldata Grund'!$E5)</f>
        <v>EAN - </v>
      </c>
      <c r="D5" s="93" t="str">
        <f aca="false">IF('1. Artikeldata Grund'!D5="","",'1. Artikeldata Grund'!D5)</f>
        <v>EAN</v>
      </c>
      <c r="E5" s="82"/>
      <c r="F5" s="94"/>
      <c r="G5" s="41"/>
      <c r="H5" s="41"/>
      <c r="I5" s="41"/>
      <c r="J5" s="82"/>
      <c r="K5" s="95" t="s">
        <v>93</v>
      </c>
      <c r="L5" s="41"/>
      <c r="M5" s="96"/>
      <c r="N5" s="82"/>
      <c r="O5" s="95" t="s">
        <v>36</v>
      </c>
      <c r="P5" s="41"/>
      <c r="Q5" s="95"/>
      <c r="R5" s="82"/>
      <c r="S5" s="40" t="s">
        <v>36</v>
      </c>
      <c r="T5" s="41"/>
      <c r="U5" s="95"/>
      <c r="V5" s="82"/>
      <c r="W5" s="40" t="s">
        <v>36</v>
      </c>
      <c r="X5" s="41"/>
      <c r="Y5" s="95"/>
    </row>
    <row r="6" s="12" customFormat="true" ht="12.75" hidden="false" customHeight="false" outlineLevel="0" collapsed="false">
      <c r="A6" s="44" t="n">
        <v>2</v>
      </c>
      <c r="B6" s="45" t="n">
        <f aca="false">'APH KIC KIA PC'!D6</f>
        <v>0</v>
      </c>
      <c r="C6" s="63" t="str">
        <f aca="false">IF('1. Artikeldata Grund'!$D6="","", '1. Artikeldata Grund'!$D6&amp;" - "&amp;'1. Artikeldata Grund'!$E6)</f>
        <v>yhh - </v>
      </c>
      <c r="D6" s="93" t="str">
        <f aca="false">IF('1. Artikeldata Grund'!D6="","",'1. Artikeldata Grund'!D6)</f>
        <v>yhh</v>
      </c>
      <c r="E6" s="82"/>
      <c r="F6" s="94"/>
      <c r="G6" s="41"/>
      <c r="H6" s="41"/>
      <c r="I6" s="41"/>
      <c r="J6" s="82"/>
      <c r="K6" s="95" t="s">
        <v>93</v>
      </c>
      <c r="L6" s="43"/>
      <c r="M6" s="96"/>
      <c r="N6" s="82"/>
      <c r="O6" s="95" t="s">
        <v>36</v>
      </c>
      <c r="P6" s="43"/>
      <c r="Q6" s="96"/>
      <c r="R6" s="82"/>
      <c r="S6" s="66" t="s">
        <v>36</v>
      </c>
      <c r="T6" s="43"/>
      <c r="U6" s="96"/>
      <c r="V6" s="82"/>
      <c r="W6" s="66" t="s">
        <v>36</v>
      </c>
      <c r="X6" s="43"/>
      <c r="Y6" s="96"/>
      <c r="AA6" s="97" t="s">
        <v>94</v>
      </c>
    </row>
    <row r="7" s="12" customFormat="true" ht="12.75" hidden="false" customHeight="false" outlineLevel="0" collapsed="false">
      <c r="A7" s="44" t="n">
        <v>3</v>
      </c>
      <c r="B7" s="45" t="n">
        <f aca="false">'APH KIC KIA PC'!D7</f>
        <v>0</v>
      </c>
      <c r="C7" s="63" t="str">
        <f aca="false">IF('1. Artikeldata Grund'!$D7="","", '1. Artikeldata Grund'!$D7&amp;" - "&amp;'1. Artikeldata Grund'!$E7)</f>
        <v/>
      </c>
      <c r="D7" s="93" t="str">
        <f aca="false">IF('1. Artikeldata Grund'!D7="","",'1. Artikeldata Grund'!D7)</f>
        <v/>
      </c>
      <c r="E7" s="82"/>
      <c r="F7" s="94"/>
      <c r="G7" s="41"/>
      <c r="H7" s="41"/>
      <c r="I7" s="41"/>
      <c r="J7" s="82"/>
      <c r="K7" s="95" t="s">
        <v>93</v>
      </c>
      <c r="L7" s="43"/>
      <c r="M7" s="96"/>
      <c r="N7" s="82"/>
      <c r="O7" s="95" t="s">
        <v>36</v>
      </c>
      <c r="P7" s="43"/>
      <c r="Q7" s="96"/>
      <c r="R7" s="82"/>
      <c r="S7" s="66" t="s">
        <v>36</v>
      </c>
      <c r="T7" s="43"/>
      <c r="U7" s="96"/>
      <c r="V7" s="82"/>
      <c r="W7" s="66" t="s">
        <v>36</v>
      </c>
      <c r="X7" s="43"/>
      <c r="Y7" s="96"/>
    </row>
    <row r="8" s="12" customFormat="true" ht="12.75" hidden="false" customHeight="false" outlineLevel="0" collapsed="false">
      <c r="A8" s="44" t="n">
        <v>4</v>
      </c>
      <c r="B8" s="45" t="n">
        <f aca="false">'APH KIC KIA PC'!D8</f>
        <v>0</v>
      </c>
      <c r="C8" s="63" t="str">
        <f aca="false">IF('1. Artikeldata Grund'!$D8="","", '1. Artikeldata Grund'!$D8&amp;" - "&amp;'1. Artikeldata Grund'!$E8)</f>
        <v/>
      </c>
      <c r="D8" s="93" t="str">
        <f aca="false">IF('1. Artikeldata Grund'!D8="","",'1. Artikeldata Grund'!D8)</f>
        <v/>
      </c>
      <c r="E8" s="82"/>
      <c r="F8" s="94"/>
      <c r="G8" s="41"/>
      <c r="H8" s="41"/>
      <c r="I8" s="41"/>
      <c r="J8" s="82"/>
      <c r="K8" s="95" t="s">
        <v>93</v>
      </c>
      <c r="L8" s="43"/>
      <c r="M8" s="95"/>
      <c r="N8" s="82"/>
      <c r="O8" s="95" t="s">
        <v>36</v>
      </c>
      <c r="P8" s="43"/>
      <c r="Q8" s="95"/>
      <c r="R8" s="82"/>
      <c r="S8" s="66" t="s">
        <v>36</v>
      </c>
      <c r="T8" s="41"/>
      <c r="U8" s="95"/>
      <c r="V8" s="82"/>
      <c r="W8" s="66" t="s">
        <v>36</v>
      </c>
      <c r="X8" s="41"/>
      <c r="Y8" s="95"/>
      <c r="AA8" s="92"/>
      <c r="AB8" s="92"/>
      <c r="AC8" s="92"/>
      <c r="AD8" s="92"/>
      <c r="AE8" s="92"/>
      <c r="AF8" s="92"/>
      <c r="AG8" s="92"/>
      <c r="AH8" s="92"/>
      <c r="AI8" s="92"/>
      <c r="AJ8" s="92"/>
      <c r="AK8" s="92"/>
      <c r="AL8" s="92"/>
      <c r="AM8" s="92"/>
    </row>
    <row r="9" s="12" customFormat="true" ht="12.75" hidden="false" customHeight="false" outlineLevel="0" collapsed="false">
      <c r="A9" s="44" t="n">
        <v>5</v>
      </c>
      <c r="B9" s="45" t="n">
        <f aca="false">'APH KIC KIA PC'!D9</f>
        <v>0</v>
      </c>
      <c r="C9" s="63" t="str">
        <f aca="false">IF('1. Artikeldata Grund'!$D9="","", '1. Artikeldata Grund'!$D9&amp;" - "&amp;'1. Artikeldata Grund'!$E9)</f>
        <v/>
      </c>
      <c r="D9" s="93" t="str">
        <f aca="false">IF('1. Artikeldata Grund'!D9="","",'1. Artikeldata Grund'!D9)</f>
        <v/>
      </c>
      <c r="E9" s="82"/>
      <c r="F9" s="94"/>
      <c r="G9" s="41"/>
      <c r="H9" s="41"/>
      <c r="I9" s="41"/>
      <c r="J9" s="82"/>
      <c r="K9" s="95" t="s">
        <v>93</v>
      </c>
      <c r="L9" s="43"/>
      <c r="M9" s="96"/>
      <c r="N9" s="82"/>
      <c r="O9" s="95" t="s">
        <v>36</v>
      </c>
      <c r="P9" s="43"/>
      <c r="Q9" s="96"/>
      <c r="R9" s="82"/>
      <c r="S9" s="66" t="s">
        <v>36</v>
      </c>
      <c r="T9" s="43"/>
      <c r="U9" s="96"/>
      <c r="V9" s="82"/>
      <c r="W9" s="66" t="s">
        <v>36</v>
      </c>
      <c r="X9" s="43"/>
      <c r="Y9" s="96"/>
    </row>
    <row r="10" s="12" customFormat="true" ht="12.75" hidden="false" customHeight="false" outlineLevel="0" collapsed="false">
      <c r="A10" s="44" t="n">
        <v>6</v>
      </c>
      <c r="B10" s="45" t="n">
        <f aca="false">'APH KIC KIA PC'!D10</f>
        <v>0</v>
      </c>
      <c r="C10" s="63" t="str">
        <f aca="false">IF('1. Artikeldata Grund'!$D10="","", '1. Artikeldata Grund'!$D10&amp;" - "&amp;'1. Artikeldata Grund'!$E10)</f>
        <v/>
      </c>
      <c r="D10" s="93" t="str">
        <f aca="false">IF('1. Artikeldata Grund'!D10="","",'1. Artikeldata Grund'!D10)</f>
        <v/>
      </c>
      <c r="E10" s="82"/>
      <c r="F10" s="94"/>
      <c r="G10" s="41"/>
      <c r="H10" s="41"/>
      <c r="I10" s="41"/>
      <c r="J10" s="82"/>
      <c r="K10" s="95" t="s">
        <v>93</v>
      </c>
      <c r="L10" s="43"/>
      <c r="M10" s="96"/>
      <c r="N10" s="82"/>
      <c r="O10" s="95" t="s">
        <v>36</v>
      </c>
      <c r="P10" s="43"/>
      <c r="Q10" s="96"/>
      <c r="R10" s="82"/>
      <c r="S10" s="66" t="s">
        <v>36</v>
      </c>
      <c r="T10" s="43"/>
      <c r="U10" s="96"/>
      <c r="V10" s="82"/>
      <c r="W10" s="66" t="s">
        <v>36</v>
      </c>
      <c r="X10" s="43"/>
      <c r="Y10" s="96"/>
    </row>
    <row r="11" s="12" customFormat="true" ht="12.75" hidden="false" customHeight="false" outlineLevel="0" collapsed="false">
      <c r="A11" s="44" t="n">
        <v>7</v>
      </c>
      <c r="B11" s="45" t="n">
        <f aca="false">'APH KIC KIA PC'!D11</f>
        <v>0</v>
      </c>
      <c r="C11" s="63" t="str">
        <f aca="false">IF('1. Artikeldata Grund'!$D11="","", '1. Artikeldata Grund'!$D11&amp;" - "&amp;'1. Artikeldata Grund'!$E11)</f>
        <v/>
      </c>
      <c r="D11" s="93" t="str">
        <f aca="false">IF('1. Artikeldata Grund'!D11="","",'1. Artikeldata Grund'!D11)</f>
        <v/>
      </c>
      <c r="E11" s="82"/>
      <c r="F11" s="94"/>
      <c r="G11" s="41"/>
      <c r="H11" s="41"/>
      <c r="I11" s="41"/>
      <c r="J11" s="82"/>
      <c r="K11" s="95" t="s">
        <v>93</v>
      </c>
      <c r="L11" s="43"/>
      <c r="M11" s="96"/>
      <c r="N11" s="82"/>
      <c r="O11" s="95" t="s">
        <v>36</v>
      </c>
      <c r="P11" s="43"/>
      <c r="Q11" s="96"/>
      <c r="R11" s="82"/>
      <c r="S11" s="66" t="s">
        <v>36</v>
      </c>
      <c r="T11" s="43"/>
      <c r="U11" s="96"/>
      <c r="V11" s="82"/>
      <c r="W11" s="66" t="s">
        <v>36</v>
      </c>
      <c r="X11" s="43"/>
      <c r="Y11" s="96"/>
    </row>
    <row r="12" s="12" customFormat="true" ht="12.75" hidden="false" customHeight="false" outlineLevel="0" collapsed="false">
      <c r="A12" s="44" t="n">
        <v>8</v>
      </c>
      <c r="B12" s="45" t="n">
        <f aca="false">'APH KIC KIA PC'!D12</f>
        <v>0</v>
      </c>
      <c r="C12" s="63" t="str">
        <f aca="false">IF('1. Artikeldata Grund'!$D12="","", '1. Artikeldata Grund'!$D12&amp;" - "&amp;'1. Artikeldata Grund'!$E12)</f>
        <v/>
      </c>
      <c r="D12" s="93" t="str">
        <f aca="false">IF('1. Artikeldata Grund'!D12="","",'1. Artikeldata Grund'!D12)</f>
        <v/>
      </c>
      <c r="E12" s="82"/>
      <c r="F12" s="94"/>
      <c r="G12" s="41"/>
      <c r="H12" s="41"/>
      <c r="I12" s="41"/>
      <c r="J12" s="82"/>
      <c r="K12" s="95" t="s">
        <v>93</v>
      </c>
      <c r="L12" s="43"/>
      <c r="M12" s="96"/>
      <c r="N12" s="82"/>
      <c r="O12" s="95" t="s">
        <v>36</v>
      </c>
      <c r="P12" s="43"/>
      <c r="Q12" s="96"/>
      <c r="R12" s="82"/>
      <c r="S12" s="66" t="s">
        <v>36</v>
      </c>
      <c r="T12" s="43"/>
      <c r="U12" s="96"/>
      <c r="V12" s="82"/>
      <c r="W12" s="66" t="s">
        <v>36</v>
      </c>
      <c r="X12" s="43"/>
      <c r="Y12" s="96"/>
    </row>
    <row r="13" s="12" customFormat="true" ht="12.75" hidden="false" customHeight="false" outlineLevel="0" collapsed="false">
      <c r="A13" s="44" t="n">
        <v>9</v>
      </c>
      <c r="B13" s="45" t="n">
        <f aca="false">'APH KIC KIA PC'!D13</f>
        <v>0</v>
      </c>
      <c r="C13" s="63" t="str">
        <f aca="false">IF('1. Artikeldata Grund'!$D13="","", '1. Artikeldata Grund'!$D13&amp;" - "&amp;'1. Artikeldata Grund'!$E13)</f>
        <v/>
      </c>
      <c r="D13" s="93" t="str">
        <f aca="false">IF('1. Artikeldata Grund'!D13="","",'1. Artikeldata Grund'!D13)</f>
        <v/>
      </c>
      <c r="E13" s="82"/>
      <c r="F13" s="94"/>
      <c r="G13" s="41"/>
      <c r="H13" s="41"/>
      <c r="I13" s="41"/>
      <c r="J13" s="82"/>
      <c r="K13" s="95" t="s">
        <v>93</v>
      </c>
      <c r="L13" s="43"/>
      <c r="M13" s="96"/>
      <c r="N13" s="82"/>
      <c r="O13" s="95" t="s">
        <v>36</v>
      </c>
      <c r="P13" s="43"/>
      <c r="Q13" s="96"/>
      <c r="R13" s="82"/>
      <c r="S13" s="66" t="s">
        <v>36</v>
      </c>
      <c r="T13" s="43"/>
      <c r="U13" s="96"/>
      <c r="V13" s="82"/>
      <c r="W13" s="66" t="s">
        <v>36</v>
      </c>
      <c r="X13" s="43"/>
      <c r="Y13" s="96"/>
    </row>
    <row r="14" s="12" customFormat="true" ht="12.75" hidden="false" customHeight="false" outlineLevel="0" collapsed="false">
      <c r="A14" s="44" t="n">
        <v>10</v>
      </c>
      <c r="B14" s="45" t="n">
        <f aca="false">'APH KIC KIA PC'!D14</f>
        <v>0</v>
      </c>
      <c r="C14" s="63" t="str">
        <f aca="false">IF('1. Artikeldata Grund'!$D14="","", '1. Artikeldata Grund'!$D14&amp;" - "&amp;'1. Artikeldata Grund'!$E14)</f>
        <v/>
      </c>
      <c r="D14" s="93" t="str">
        <f aca="false">IF('1. Artikeldata Grund'!D14="","",'1. Artikeldata Grund'!D14)</f>
        <v/>
      </c>
      <c r="E14" s="82"/>
      <c r="F14" s="94"/>
      <c r="G14" s="41"/>
      <c r="H14" s="41"/>
      <c r="I14" s="41"/>
      <c r="J14" s="82"/>
      <c r="K14" s="95" t="s">
        <v>93</v>
      </c>
      <c r="L14" s="43"/>
      <c r="M14" s="96"/>
      <c r="N14" s="82"/>
      <c r="O14" s="95" t="s">
        <v>36</v>
      </c>
      <c r="P14" s="43"/>
      <c r="Q14" s="96"/>
      <c r="R14" s="82"/>
      <c r="S14" s="66" t="s">
        <v>36</v>
      </c>
      <c r="T14" s="43"/>
      <c r="U14" s="96"/>
      <c r="V14" s="82"/>
      <c r="W14" s="66" t="s">
        <v>36</v>
      </c>
      <c r="X14" s="43"/>
      <c r="Y14" s="96"/>
    </row>
    <row r="15" s="12" customFormat="true" ht="12.75" hidden="false" customHeight="false" outlineLevel="0" collapsed="false">
      <c r="A15" s="44" t="n">
        <v>11</v>
      </c>
      <c r="B15" s="45" t="n">
        <f aca="false">'APH KIC KIA PC'!D15</f>
        <v>0</v>
      </c>
      <c r="C15" s="63" t="str">
        <f aca="false">IF('1. Artikeldata Grund'!$D15="","", '1. Artikeldata Grund'!$D15&amp;" - "&amp;'1. Artikeldata Grund'!$E15)</f>
        <v/>
      </c>
      <c r="D15" s="93" t="str">
        <f aca="false">IF('1. Artikeldata Grund'!D15="","",'1. Artikeldata Grund'!D15)</f>
        <v/>
      </c>
      <c r="E15" s="82"/>
      <c r="F15" s="94"/>
      <c r="G15" s="41"/>
      <c r="H15" s="41"/>
      <c r="I15" s="41"/>
      <c r="J15" s="82"/>
      <c r="K15" s="95" t="s">
        <v>93</v>
      </c>
      <c r="L15" s="43"/>
      <c r="M15" s="96"/>
      <c r="N15" s="82"/>
      <c r="O15" s="95" t="s">
        <v>36</v>
      </c>
      <c r="P15" s="43"/>
      <c r="Q15" s="96"/>
      <c r="R15" s="82"/>
      <c r="S15" s="66" t="s">
        <v>36</v>
      </c>
      <c r="T15" s="43"/>
      <c r="U15" s="96"/>
      <c r="V15" s="82"/>
      <c r="W15" s="66" t="s">
        <v>36</v>
      </c>
      <c r="X15" s="43"/>
      <c r="Y15" s="96"/>
    </row>
    <row r="16" s="12" customFormat="true" ht="12.75" hidden="false" customHeight="false" outlineLevel="0" collapsed="false">
      <c r="A16" s="44" t="n">
        <v>12</v>
      </c>
      <c r="B16" s="45" t="n">
        <f aca="false">'APH KIC KIA PC'!D16</f>
        <v>0</v>
      </c>
      <c r="C16" s="63" t="str">
        <f aca="false">IF('1. Artikeldata Grund'!$D16="","", '1. Artikeldata Grund'!$D16&amp;" - "&amp;'1. Artikeldata Grund'!$E16)</f>
        <v/>
      </c>
      <c r="D16" s="93" t="str">
        <f aca="false">IF('1. Artikeldata Grund'!D16="","",'1. Artikeldata Grund'!D16)</f>
        <v/>
      </c>
      <c r="E16" s="82"/>
      <c r="F16" s="94"/>
      <c r="G16" s="41"/>
      <c r="H16" s="41"/>
      <c r="I16" s="41"/>
      <c r="J16" s="82"/>
      <c r="K16" s="95" t="s">
        <v>93</v>
      </c>
      <c r="L16" s="43"/>
      <c r="M16" s="96"/>
      <c r="N16" s="82"/>
      <c r="O16" s="95" t="s">
        <v>36</v>
      </c>
      <c r="P16" s="43"/>
      <c r="Q16" s="96"/>
      <c r="R16" s="82"/>
      <c r="S16" s="66" t="s">
        <v>36</v>
      </c>
      <c r="T16" s="43"/>
      <c r="U16" s="96"/>
      <c r="V16" s="82"/>
      <c r="W16" s="66" t="s">
        <v>36</v>
      </c>
      <c r="X16" s="43"/>
      <c r="Y16" s="96"/>
    </row>
    <row r="17" s="12" customFormat="true" ht="12.75" hidden="false" customHeight="false" outlineLevel="0" collapsed="false">
      <c r="A17" s="44" t="n">
        <v>13</v>
      </c>
      <c r="B17" s="45" t="n">
        <f aca="false">'APH KIC KIA PC'!D17</f>
        <v>0</v>
      </c>
      <c r="C17" s="63" t="str">
        <f aca="false">IF('1. Artikeldata Grund'!$D17="","", '1. Artikeldata Grund'!$D17&amp;" - "&amp;'1. Artikeldata Grund'!$E17)</f>
        <v/>
      </c>
      <c r="D17" s="93" t="str">
        <f aca="false">IF('1. Artikeldata Grund'!D17="","",'1. Artikeldata Grund'!D17)</f>
        <v/>
      </c>
      <c r="E17" s="82"/>
      <c r="F17" s="94"/>
      <c r="G17" s="41"/>
      <c r="H17" s="41"/>
      <c r="I17" s="41"/>
      <c r="J17" s="82"/>
      <c r="K17" s="95" t="s">
        <v>93</v>
      </c>
      <c r="L17" s="43"/>
      <c r="M17" s="96"/>
      <c r="N17" s="82"/>
      <c r="O17" s="95" t="s">
        <v>36</v>
      </c>
      <c r="P17" s="43"/>
      <c r="Q17" s="96"/>
      <c r="R17" s="82"/>
      <c r="S17" s="66" t="s">
        <v>36</v>
      </c>
      <c r="T17" s="43"/>
      <c r="U17" s="96"/>
      <c r="V17" s="82"/>
      <c r="W17" s="66" t="s">
        <v>36</v>
      </c>
      <c r="X17" s="43"/>
      <c r="Y17" s="96"/>
    </row>
    <row r="18" s="12" customFormat="true" ht="12.75" hidden="false" customHeight="false" outlineLevel="0" collapsed="false">
      <c r="A18" s="44" t="n">
        <v>14</v>
      </c>
      <c r="B18" s="45" t="n">
        <f aca="false">'APH KIC KIA PC'!D18</f>
        <v>0</v>
      </c>
      <c r="C18" s="63" t="str">
        <f aca="false">IF('1. Artikeldata Grund'!$D18="","", '1. Artikeldata Grund'!$D18&amp;" - "&amp;'1. Artikeldata Grund'!$E18)</f>
        <v/>
      </c>
      <c r="D18" s="93" t="str">
        <f aca="false">IF('1. Artikeldata Grund'!D18="","",'1. Artikeldata Grund'!D18)</f>
        <v/>
      </c>
      <c r="E18" s="82"/>
      <c r="F18" s="94"/>
      <c r="G18" s="41"/>
      <c r="H18" s="41"/>
      <c r="I18" s="41"/>
      <c r="J18" s="82"/>
      <c r="K18" s="95" t="s">
        <v>93</v>
      </c>
      <c r="L18" s="43"/>
      <c r="M18" s="96"/>
      <c r="N18" s="82"/>
      <c r="O18" s="95" t="s">
        <v>36</v>
      </c>
      <c r="P18" s="43"/>
      <c r="Q18" s="96"/>
      <c r="R18" s="82"/>
      <c r="S18" s="66" t="s">
        <v>36</v>
      </c>
      <c r="T18" s="43"/>
      <c r="U18" s="96"/>
      <c r="V18" s="82"/>
      <c r="W18" s="66" t="s">
        <v>36</v>
      </c>
      <c r="X18" s="43"/>
      <c r="Y18" s="96"/>
    </row>
    <row r="19" s="12" customFormat="true" ht="12.75" hidden="false" customHeight="false" outlineLevel="0" collapsed="false">
      <c r="A19" s="44" t="n">
        <v>15</v>
      </c>
      <c r="B19" s="45" t="n">
        <f aca="false">'APH KIC KIA PC'!D19</f>
        <v>0</v>
      </c>
      <c r="C19" s="63" t="str">
        <f aca="false">IF('1. Artikeldata Grund'!$D19="","", '1. Artikeldata Grund'!$D19&amp;" - "&amp;'1. Artikeldata Grund'!$E19)</f>
        <v/>
      </c>
      <c r="D19" s="93" t="str">
        <f aca="false">IF('1. Artikeldata Grund'!D19="","",'1. Artikeldata Grund'!D19)</f>
        <v/>
      </c>
      <c r="E19" s="82"/>
      <c r="F19" s="94"/>
      <c r="G19" s="41"/>
      <c r="H19" s="41"/>
      <c r="I19" s="41"/>
      <c r="J19" s="82"/>
      <c r="K19" s="95" t="s">
        <v>93</v>
      </c>
      <c r="L19" s="43"/>
      <c r="M19" s="96"/>
      <c r="N19" s="82"/>
      <c r="O19" s="95" t="s">
        <v>36</v>
      </c>
      <c r="P19" s="43"/>
      <c r="Q19" s="96"/>
      <c r="R19" s="82"/>
      <c r="S19" s="66" t="s">
        <v>36</v>
      </c>
      <c r="T19" s="43"/>
      <c r="U19" s="96"/>
      <c r="V19" s="82"/>
      <c r="W19" s="66" t="s">
        <v>36</v>
      </c>
      <c r="X19" s="43"/>
      <c r="Y19" s="96"/>
    </row>
    <row r="20" s="12" customFormat="true" ht="12.75" hidden="false" customHeight="false" outlineLevel="0" collapsed="false">
      <c r="A20" s="44" t="n">
        <v>16</v>
      </c>
      <c r="B20" s="45" t="n">
        <f aca="false">'APH KIC KIA PC'!D20</f>
        <v>0</v>
      </c>
      <c r="C20" s="63" t="str">
        <f aca="false">IF('1. Artikeldata Grund'!$D20="","", '1. Artikeldata Grund'!$D20&amp;" - "&amp;'1. Artikeldata Grund'!$E20)</f>
        <v/>
      </c>
      <c r="D20" s="93" t="str">
        <f aca="false">IF('1. Artikeldata Grund'!D20="","",'1. Artikeldata Grund'!D20)</f>
        <v/>
      </c>
      <c r="E20" s="82"/>
      <c r="F20" s="94"/>
      <c r="G20" s="41"/>
      <c r="H20" s="41"/>
      <c r="I20" s="41"/>
      <c r="J20" s="82"/>
      <c r="K20" s="95" t="s">
        <v>93</v>
      </c>
      <c r="L20" s="43"/>
      <c r="M20" s="96"/>
      <c r="N20" s="82"/>
      <c r="O20" s="95" t="s">
        <v>36</v>
      </c>
      <c r="P20" s="43"/>
      <c r="Q20" s="96"/>
      <c r="R20" s="82"/>
      <c r="S20" s="66" t="s">
        <v>36</v>
      </c>
      <c r="T20" s="43"/>
      <c r="U20" s="96"/>
      <c r="V20" s="82"/>
      <c r="W20" s="66" t="s">
        <v>36</v>
      </c>
      <c r="X20" s="43"/>
      <c r="Y20" s="96"/>
      <c r="AB20" s="98" t="s">
        <v>95</v>
      </c>
      <c r="AD20" s="99" t="s">
        <v>96</v>
      </c>
      <c r="AF20" s="99"/>
      <c r="AG20" s="100" t="s">
        <v>97</v>
      </c>
    </row>
    <row r="21" s="12" customFormat="true" ht="12.75" hidden="false" customHeight="false" outlineLevel="0" collapsed="false">
      <c r="A21" s="44" t="n">
        <v>17</v>
      </c>
      <c r="B21" s="45" t="n">
        <f aca="false">'APH KIC KIA PC'!D21</f>
        <v>0</v>
      </c>
      <c r="C21" s="63" t="str">
        <f aca="false">IF('1. Artikeldata Grund'!$D21="","", '1. Artikeldata Grund'!$D21&amp;" - "&amp;'1. Artikeldata Grund'!$E21)</f>
        <v/>
      </c>
      <c r="D21" s="93" t="str">
        <f aca="false">IF('1. Artikeldata Grund'!D21="","",'1. Artikeldata Grund'!D21)</f>
        <v/>
      </c>
      <c r="E21" s="82"/>
      <c r="F21" s="94"/>
      <c r="G21" s="41"/>
      <c r="H21" s="41"/>
      <c r="I21" s="41"/>
      <c r="J21" s="82"/>
      <c r="K21" s="95" t="s">
        <v>93</v>
      </c>
      <c r="L21" s="43"/>
      <c r="M21" s="96"/>
      <c r="N21" s="82"/>
      <c r="O21" s="95" t="s">
        <v>36</v>
      </c>
      <c r="P21" s="43"/>
      <c r="Q21" s="96"/>
      <c r="R21" s="82"/>
      <c r="S21" s="66" t="s">
        <v>36</v>
      </c>
      <c r="T21" s="43"/>
      <c r="U21" s="96"/>
      <c r="V21" s="82"/>
      <c r="W21" s="66" t="s">
        <v>36</v>
      </c>
      <c r="X21" s="43"/>
      <c r="Y21" s="96"/>
    </row>
    <row r="22" s="12" customFormat="true" ht="12.75" hidden="false" customHeight="false" outlineLevel="0" collapsed="false">
      <c r="A22" s="44" t="n">
        <v>18</v>
      </c>
      <c r="B22" s="45" t="n">
        <f aca="false">'APH KIC KIA PC'!D22</f>
        <v>0</v>
      </c>
      <c r="C22" s="63" t="str">
        <f aca="false">IF('1. Artikeldata Grund'!$D22="","", '1. Artikeldata Grund'!$D22&amp;" - "&amp;'1. Artikeldata Grund'!$E22)</f>
        <v/>
      </c>
      <c r="D22" s="93" t="str">
        <f aca="false">IF('1. Artikeldata Grund'!D22="","",'1. Artikeldata Grund'!D22)</f>
        <v/>
      </c>
      <c r="E22" s="82"/>
      <c r="F22" s="94"/>
      <c r="G22" s="41"/>
      <c r="H22" s="41"/>
      <c r="I22" s="41"/>
      <c r="J22" s="82"/>
      <c r="K22" s="95" t="s">
        <v>93</v>
      </c>
      <c r="L22" s="43"/>
      <c r="M22" s="96"/>
      <c r="N22" s="82"/>
      <c r="O22" s="95" t="s">
        <v>36</v>
      </c>
      <c r="P22" s="43"/>
      <c r="Q22" s="96"/>
      <c r="R22" s="82"/>
      <c r="S22" s="66" t="s">
        <v>36</v>
      </c>
      <c r="T22" s="43"/>
      <c r="U22" s="96"/>
      <c r="V22" s="82"/>
      <c r="W22" s="66" t="s">
        <v>36</v>
      </c>
      <c r="X22" s="43"/>
      <c r="Y22" s="96"/>
    </row>
    <row r="23" s="12" customFormat="true" ht="12.75" hidden="false" customHeight="false" outlineLevel="0" collapsed="false">
      <c r="A23" s="44" t="n">
        <v>19</v>
      </c>
      <c r="B23" s="45" t="n">
        <f aca="false">'APH KIC KIA PC'!D23</f>
        <v>0</v>
      </c>
      <c r="C23" s="63" t="str">
        <f aca="false">IF('1. Artikeldata Grund'!$D23="","", '1. Artikeldata Grund'!$D23&amp;" - "&amp;'1. Artikeldata Grund'!$E23)</f>
        <v/>
      </c>
      <c r="D23" s="93" t="str">
        <f aca="false">IF('1. Artikeldata Grund'!D23="","",'1. Artikeldata Grund'!D23)</f>
        <v/>
      </c>
      <c r="E23" s="82"/>
      <c r="F23" s="94"/>
      <c r="G23" s="41"/>
      <c r="H23" s="41"/>
      <c r="I23" s="41"/>
      <c r="J23" s="82"/>
      <c r="K23" s="95" t="s">
        <v>93</v>
      </c>
      <c r="L23" s="43"/>
      <c r="M23" s="96"/>
      <c r="N23" s="82"/>
      <c r="O23" s="95" t="s">
        <v>36</v>
      </c>
      <c r="P23" s="43"/>
      <c r="Q23" s="96"/>
      <c r="R23" s="82"/>
      <c r="S23" s="66" t="s">
        <v>36</v>
      </c>
      <c r="T23" s="43"/>
      <c r="U23" s="96"/>
      <c r="V23" s="82"/>
      <c r="W23" s="66" t="s">
        <v>36</v>
      </c>
      <c r="X23" s="43"/>
      <c r="Y23" s="96"/>
    </row>
    <row r="24" s="12" customFormat="true" ht="12.75" hidden="false" customHeight="false" outlineLevel="0" collapsed="false">
      <c r="A24" s="44" t="n">
        <v>20</v>
      </c>
      <c r="B24" s="45" t="n">
        <f aca="false">'APH KIC KIA PC'!D24</f>
        <v>0</v>
      </c>
      <c r="C24" s="63" t="str">
        <f aca="false">IF('1. Artikeldata Grund'!$D24="","", '1. Artikeldata Grund'!$D24&amp;" - "&amp;'1. Artikeldata Grund'!$E24)</f>
        <v/>
      </c>
      <c r="D24" s="93" t="str">
        <f aca="false">IF('1. Artikeldata Grund'!D24="","",'1. Artikeldata Grund'!D24)</f>
        <v/>
      </c>
      <c r="E24" s="82"/>
      <c r="F24" s="94"/>
      <c r="G24" s="41"/>
      <c r="H24" s="41"/>
      <c r="I24" s="41"/>
      <c r="J24" s="82"/>
      <c r="K24" s="95" t="s">
        <v>93</v>
      </c>
      <c r="L24" s="43"/>
      <c r="M24" s="96"/>
      <c r="N24" s="82"/>
      <c r="O24" s="95" t="s">
        <v>36</v>
      </c>
      <c r="P24" s="43"/>
      <c r="Q24" s="96"/>
      <c r="R24" s="82"/>
      <c r="S24" s="66" t="s">
        <v>36</v>
      </c>
      <c r="T24" s="43"/>
      <c r="U24" s="96"/>
      <c r="V24" s="82"/>
      <c r="W24" s="66" t="s">
        <v>36</v>
      </c>
      <c r="X24" s="43"/>
      <c r="Y24" s="96"/>
    </row>
    <row r="25" s="12" customFormat="true" ht="12.75" hidden="false" customHeight="false" outlineLevel="0" collapsed="false">
      <c r="A25" s="44" t="n">
        <v>21</v>
      </c>
      <c r="B25" s="45" t="n">
        <f aca="false">'APH KIC KIA PC'!D25</f>
        <v>0</v>
      </c>
      <c r="C25" s="63" t="str">
        <f aca="false">IF('1. Artikeldata Grund'!$D25="","", '1. Artikeldata Grund'!$D25&amp;" - "&amp;'1. Artikeldata Grund'!$E25)</f>
        <v/>
      </c>
      <c r="D25" s="93" t="str">
        <f aca="false">IF('1. Artikeldata Grund'!D25="","",'1. Artikeldata Grund'!D25)</f>
        <v/>
      </c>
      <c r="E25" s="82"/>
      <c r="F25" s="94"/>
      <c r="G25" s="41"/>
      <c r="H25" s="41"/>
      <c r="I25" s="41"/>
      <c r="J25" s="82"/>
      <c r="K25" s="95" t="s">
        <v>93</v>
      </c>
      <c r="L25" s="43"/>
      <c r="M25" s="96"/>
      <c r="N25" s="82"/>
      <c r="O25" s="95" t="s">
        <v>36</v>
      </c>
      <c r="P25" s="43"/>
      <c r="Q25" s="96"/>
      <c r="R25" s="82"/>
      <c r="S25" s="66" t="s">
        <v>36</v>
      </c>
      <c r="T25" s="43"/>
      <c r="U25" s="96"/>
      <c r="V25" s="82"/>
      <c r="W25" s="66" t="s">
        <v>36</v>
      </c>
      <c r="X25" s="43"/>
      <c r="Y25" s="96"/>
    </row>
    <row r="26" s="12" customFormat="true" ht="12.75" hidden="false" customHeight="false" outlineLevel="0" collapsed="false">
      <c r="A26" s="44" t="n">
        <v>22</v>
      </c>
      <c r="B26" s="45" t="n">
        <f aca="false">'APH KIC KIA PC'!D26</f>
        <v>0</v>
      </c>
      <c r="C26" s="63" t="str">
        <f aca="false">IF('1. Artikeldata Grund'!$D26="","", '1. Artikeldata Grund'!$D26&amp;" - "&amp;'1. Artikeldata Grund'!$E26)</f>
        <v/>
      </c>
      <c r="D26" s="93" t="str">
        <f aca="false">IF('1. Artikeldata Grund'!D26="","",'1. Artikeldata Grund'!D26)</f>
        <v/>
      </c>
      <c r="E26" s="82"/>
      <c r="F26" s="94"/>
      <c r="G26" s="41"/>
      <c r="H26" s="41"/>
      <c r="I26" s="41"/>
      <c r="J26" s="82"/>
      <c r="K26" s="95" t="s">
        <v>93</v>
      </c>
      <c r="L26" s="43"/>
      <c r="M26" s="96"/>
      <c r="N26" s="82"/>
      <c r="O26" s="95" t="s">
        <v>36</v>
      </c>
      <c r="P26" s="43"/>
      <c r="Q26" s="96"/>
      <c r="R26" s="82"/>
      <c r="S26" s="66" t="s">
        <v>36</v>
      </c>
      <c r="T26" s="43"/>
      <c r="U26" s="96"/>
      <c r="V26" s="82"/>
      <c r="W26" s="66" t="s">
        <v>36</v>
      </c>
      <c r="X26" s="43"/>
      <c r="Y26" s="96"/>
    </row>
    <row r="27" s="12" customFormat="true" ht="12.75" hidden="false" customHeight="false" outlineLevel="0" collapsed="false">
      <c r="A27" s="44" t="n">
        <v>23</v>
      </c>
      <c r="B27" s="45" t="n">
        <f aca="false">'APH KIC KIA PC'!D27</f>
        <v>0</v>
      </c>
      <c r="C27" s="63" t="str">
        <f aca="false">IF('1. Artikeldata Grund'!$D27="","", '1. Artikeldata Grund'!$D27&amp;" - "&amp;'1. Artikeldata Grund'!$E27)</f>
        <v/>
      </c>
      <c r="D27" s="93" t="str">
        <f aca="false">IF('1. Artikeldata Grund'!D27="","",'1. Artikeldata Grund'!D27)</f>
        <v/>
      </c>
      <c r="E27" s="82"/>
      <c r="F27" s="94"/>
      <c r="G27" s="41"/>
      <c r="H27" s="41"/>
      <c r="I27" s="41"/>
      <c r="J27" s="82"/>
      <c r="K27" s="95" t="s">
        <v>93</v>
      </c>
      <c r="L27" s="43"/>
      <c r="M27" s="96"/>
      <c r="N27" s="82"/>
      <c r="O27" s="95" t="s">
        <v>36</v>
      </c>
      <c r="P27" s="43"/>
      <c r="Q27" s="96"/>
      <c r="R27" s="82"/>
      <c r="S27" s="66" t="s">
        <v>36</v>
      </c>
      <c r="T27" s="43"/>
      <c r="U27" s="96"/>
      <c r="V27" s="82"/>
      <c r="W27" s="66" t="s">
        <v>36</v>
      </c>
      <c r="X27" s="43"/>
      <c r="Y27" s="96"/>
    </row>
    <row r="28" s="12" customFormat="true" ht="12.75" hidden="false" customHeight="false" outlineLevel="0" collapsed="false">
      <c r="A28" s="44" t="n">
        <v>24</v>
      </c>
      <c r="B28" s="45" t="n">
        <f aca="false">'APH KIC KIA PC'!D28</f>
        <v>0</v>
      </c>
      <c r="C28" s="63" t="str">
        <f aca="false">IF('1. Artikeldata Grund'!$D28="","", '1. Artikeldata Grund'!$D28&amp;" - "&amp;'1. Artikeldata Grund'!$E28)</f>
        <v/>
      </c>
      <c r="D28" s="93" t="str">
        <f aca="false">IF('1. Artikeldata Grund'!D28="","",'1. Artikeldata Grund'!D28)</f>
        <v/>
      </c>
      <c r="E28" s="82"/>
      <c r="F28" s="94"/>
      <c r="G28" s="41"/>
      <c r="H28" s="41"/>
      <c r="I28" s="41"/>
      <c r="J28" s="82"/>
      <c r="K28" s="95" t="s">
        <v>93</v>
      </c>
      <c r="L28" s="43"/>
      <c r="M28" s="96"/>
      <c r="N28" s="82"/>
      <c r="O28" s="95" t="s">
        <v>36</v>
      </c>
      <c r="P28" s="43"/>
      <c r="Q28" s="96"/>
      <c r="R28" s="82"/>
      <c r="S28" s="66" t="s">
        <v>36</v>
      </c>
      <c r="T28" s="43"/>
      <c r="U28" s="96"/>
      <c r="V28" s="82"/>
      <c r="W28" s="66" t="s">
        <v>36</v>
      </c>
      <c r="X28" s="43"/>
      <c r="Y28" s="96"/>
    </row>
    <row r="29" s="12" customFormat="true" ht="12.75" hidden="false" customHeight="false" outlineLevel="0" collapsed="false">
      <c r="A29" s="44" t="n">
        <v>25</v>
      </c>
      <c r="B29" s="45" t="n">
        <f aca="false">'APH KIC KIA PC'!D29</f>
        <v>0</v>
      </c>
      <c r="C29" s="63" t="str">
        <f aca="false">IF('1. Artikeldata Grund'!$D29="","", '1. Artikeldata Grund'!$D29&amp;" - "&amp;'1. Artikeldata Grund'!$E29)</f>
        <v/>
      </c>
      <c r="D29" s="93" t="str">
        <f aca="false">IF('1. Artikeldata Grund'!D29="","",'1. Artikeldata Grund'!D29)</f>
        <v/>
      </c>
      <c r="E29" s="82"/>
      <c r="F29" s="94"/>
      <c r="G29" s="41"/>
      <c r="H29" s="41"/>
      <c r="I29" s="41"/>
      <c r="J29" s="82"/>
      <c r="K29" s="95" t="s">
        <v>93</v>
      </c>
      <c r="L29" s="43"/>
      <c r="M29" s="96"/>
      <c r="N29" s="82"/>
      <c r="O29" s="95" t="s">
        <v>36</v>
      </c>
      <c r="P29" s="43"/>
      <c r="Q29" s="96"/>
      <c r="R29" s="82"/>
      <c r="S29" s="66" t="s">
        <v>36</v>
      </c>
      <c r="T29" s="43"/>
      <c r="U29" s="96"/>
      <c r="V29" s="82"/>
      <c r="W29" s="66" t="s">
        <v>36</v>
      </c>
      <c r="X29" s="43"/>
      <c r="Y29" s="96"/>
    </row>
    <row r="30" s="12" customFormat="true" ht="12.75" hidden="false" customHeight="false" outlineLevel="0" collapsed="false">
      <c r="A30" s="44" t="n">
        <v>26</v>
      </c>
      <c r="B30" s="45" t="n">
        <f aca="false">'APH KIC KIA PC'!D30</f>
        <v>0</v>
      </c>
      <c r="C30" s="63" t="str">
        <f aca="false">IF('1. Artikeldata Grund'!$D30="","", '1. Artikeldata Grund'!$D30&amp;" - "&amp;'1. Artikeldata Grund'!$E30)</f>
        <v/>
      </c>
      <c r="D30" s="93" t="str">
        <f aca="false">IF('1. Artikeldata Grund'!D30="","",'1. Artikeldata Grund'!D30)</f>
        <v/>
      </c>
      <c r="E30" s="82"/>
      <c r="F30" s="94"/>
      <c r="G30" s="41"/>
      <c r="H30" s="41"/>
      <c r="I30" s="41"/>
      <c r="J30" s="82"/>
      <c r="K30" s="95" t="s">
        <v>93</v>
      </c>
      <c r="L30" s="43"/>
      <c r="M30" s="96"/>
      <c r="N30" s="82"/>
      <c r="O30" s="95" t="s">
        <v>36</v>
      </c>
      <c r="P30" s="43"/>
      <c r="Q30" s="96"/>
      <c r="R30" s="82"/>
      <c r="S30" s="66" t="s">
        <v>36</v>
      </c>
      <c r="T30" s="43"/>
      <c r="U30" s="96"/>
      <c r="V30" s="82"/>
      <c r="W30" s="66" t="s">
        <v>36</v>
      </c>
      <c r="X30" s="43"/>
      <c r="Y30" s="96"/>
    </row>
    <row r="31" s="12" customFormat="true" ht="12.75" hidden="false" customHeight="false" outlineLevel="0" collapsed="false">
      <c r="A31" s="44" t="n">
        <v>27</v>
      </c>
      <c r="B31" s="45" t="n">
        <f aca="false">'APH KIC KIA PC'!D31</f>
        <v>0</v>
      </c>
      <c r="C31" s="63" t="str">
        <f aca="false">IF('1. Artikeldata Grund'!$D31="","", '1. Artikeldata Grund'!$D31&amp;" - "&amp;'1. Artikeldata Grund'!$E31)</f>
        <v/>
      </c>
      <c r="D31" s="93" t="str">
        <f aca="false">IF('1. Artikeldata Grund'!D31="","",'1. Artikeldata Grund'!D31)</f>
        <v/>
      </c>
      <c r="E31" s="82"/>
      <c r="F31" s="94"/>
      <c r="G31" s="41"/>
      <c r="H31" s="41"/>
      <c r="I31" s="41"/>
      <c r="J31" s="82"/>
      <c r="K31" s="95" t="s">
        <v>93</v>
      </c>
      <c r="L31" s="43"/>
      <c r="M31" s="96"/>
      <c r="N31" s="82"/>
      <c r="O31" s="95" t="s">
        <v>36</v>
      </c>
      <c r="P31" s="43"/>
      <c r="Q31" s="96"/>
      <c r="R31" s="82"/>
      <c r="S31" s="66" t="s">
        <v>36</v>
      </c>
      <c r="T31" s="43"/>
      <c r="U31" s="96"/>
      <c r="V31" s="82"/>
      <c r="W31" s="66" t="s">
        <v>36</v>
      </c>
      <c r="X31" s="43"/>
      <c r="Y31" s="96"/>
    </row>
    <row r="32" s="12" customFormat="true" ht="12.75" hidden="false" customHeight="false" outlineLevel="0" collapsed="false">
      <c r="A32" s="44" t="n">
        <v>28</v>
      </c>
      <c r="B32" s="45" t="n">
        <f aca="false">'APH KIC KIA PC'!D32</f>
        <v>0</v>
      </c>
      <c r="C32" s="63" t="str">
        <f aca="false">IF('1. Artikeldata Grund'!$D32="","", '1. Artikeldata Grund'!$D32&amp;" - "&amp;'1. Artikeldata Grund'!$E32)</f>
        <v/>
      </c>
      <c r="D32" s="93" t="str">
        <f aca="false">IF('1. Artikeldata Grund'!D32="","",'1. Artikeldata Grund'!D32)</f>
        <v/>
      </c>
      <c r="E32" s="82"/>
      <c r="F32" s="94"/>
      <c r="G32" s="41"/>
      <c r="H32" s="41"/>
      <c r="I32" s="41"/>
      <c r="J32" s="82"/>
      <c r="K32" s="95" t="s">
        <v>93</v>
      </c>
      <c r="L32" s="43"/>
      <c r="M32" s="96"/>
      <c r="N32" s="82"/>
      <c r="O32" s="95" t="s">
        <v>36</v>
      </c>
      <c r="P32" s="43"/>
      <c r="Q32" s="96"/>
      <c r="R32" s="82"/>
      <c r="S32" s="66" t="s">
        <v>36</v>
      </c>
      <c r="T32" s="43"/>
      <c r="U32" s="96"/>
      <c r="V32" s="82"/>
      <c r="W32" s="66" t="s">
        <v>36</v>
      </c>
      <c r="X32" s="43"/>
      <c r="Y32" s="96"/>
    </row>
    <row r="33" s="12" customFormat="true" ht="12.75" hidden="false" customHeight="false" outlineLevel="0" collapsed="false">
      <c r="A33" s="44" t="n">
        <v>29</v>
      </c>
      <c r="B33" s="45" t="n">
        <f aca="false">'APH KIC KIA PC'!D33</f>
        <v>0</v>
      </c>
      <c r="C33" s="63" t="str">
        <f aca="false">IF('1. Artikeldata Grund'!$D33="","", '1. Artikeldata Grund'!$D33&amp;" - "&amp;'1. Artikeldata Grund'!$E33)</f>
        <v/>
      </c>
      <c r="D33" s="93" t="str">
        <f aca="false">IF('1. Artikeldata Grund'!D33="","",'1. Artikeldata Grund'!D33)</f>
        <v/>
      </c>
      <c r="E33" s="82"/>
      <c r="F33" s="94"/>
      <c r="G33" s="41"/>
      <c r="H33" s="41"/>
      <c r="I33" s="41"/>
      <c r="J33" s="82"/>
      <c r="K33" s="95" t="s">
        <v>93</v>
      </c>
      <c r="L33" s="43"/>
      <c r="M33" s="96"/>
      <c r="N33" s="82"/>
      <c r="O33" s="95" t="s">
        <v>36</v>
      </c>
      <c r="P33" s="43"/>
      <c r="Q33" s="96"/>
      <c r="R33" s="82"/>
      <c r="S33" s="66" t="s">
        <v>36</v>
      </c>
      <c r="T33" s="43"/>
      <c r="U33" s="96"/>
      <c r="V33" s="82"/>
      <c r="W33" s="66" t="s">
        <v>36</v>
      </c>
      <c r="X33" s="43"/>
      <c r="Y33" s="96"/>
    </row>
    <row r="34" s="12" customFormat="true" ht="12.75" hidden="false" customHeight="false" outlineLevel="0" collapsed="false">
      <c r="A34" s="44" t="n">
        <v>30</v>
      </c>
      <c r="B34" s="45" t="n">
        <f aca="false">'APH KIC KIA PC'!D34</f>
        <v>0</v>
      </c>
      <c r="C34" s="63" t="str">
        <f aca="false">IF('1. Artikeldata Grund'!$D34="","", '1. Artikeldata Grund'!$D34&amp;" - "&amp;'1. Artikeldata Grund'!$E34)</f>
        <v/>
      </c>
      <c r="D34" s="93" t="str">
        <f aca="false">IF('1. Artikeldata Grund'!D34="","",'1. Artikeldata Grund'!D34)</f>
        <v/>
      </c>
      <c r="E34" s="82"/>
      <c r="F34" s="94"/>
      <c r="G34" s="41"/>
      <c r="H34" s="41"/>
      <c r="I34" s="41"/>
      <c r="J34" s="82"/>
      <c r="K34" s="95" t="s">
        <v>93</v>
      </c>
      <c r="L34" s="43"/>
      <c r="M34" s="96"/>
      <c r="N34" s="82"/>
      <c r="O34" s="95" t="s">
        <v>36</v>
      </c>
      <c r="P34" s="43"/>
      <c r="Q34" s="96"/>
      <c r="R34" s="82"/>
      <c r="S34" s="66" t="s">
        <v>36</v>
      </c>
      <c r="T34" s="43"/>
      <c r="U34" s="96"/>
      <c r="V34" s="82"/>
      <c r="W34" s="66" t="s">
        <v>36</v>
      </c>
      <c r="X34" s="43"/>
      <c r="Y34" s="96"/>
    </row>
    <row r="35" s="12" customFormat="true" ht="12.75" hidden="false" customHeight="false" outlineLevel="0" collapsed="false">
      <c r="A35" s="44" t="n">
        <v>31</v>
      </c>
      <c r="B35" s="45" t="n">
        <f aca="false">'APH KIC KIA PC'!D35</f>
        <v>0</v>
      </c>
      <c r="C35" s="63" t="str">
        <f aca="false">IF('1. Artikeldata Grund'!$D35="","", '1. Artikeldata Grund'!$D35&amp;" - "&amp;'1. Artikeldata Grund'!$E35)</f>
        <v/>
      </c>
      <c r="D35" s="93" t="str">
        <f aca="false">IF('1. Artikeldata Grund'!D35="","",'1. Artikeldata Grund'!D35)</f>
        <v/>
      </c>
      <c r="E35" s="82"/>
      <c r="F35" s="94"/>
      <c r="G35" s="41"/>
      <c r="H35" s="41"/>
      <c r="I35" s="41"/>
      <c r="J35" s="82"/>
      <c r="K35" s="95" t="s">
        <v>93</v>
      </c>
      <c r="L35" s="43"/>
      <c r="M35" s="96"/>
      <c r="N35" s="82"/>
      <c r="O35" s="95" t="s">
        <v>36</v>
      </c>
      <c r="P35" s="43"/>
      <c r="Q35" s="96"/>
      <c r="R35" s="82"/>
      <c r="S35" s="66" t="s">
        <v>36</v>
      </c>
      <c r="T35" s="43"/>
      <c r="U35" s="96"/>
      <c r="V35" s="82"/>
      <c r="W35" s="66" t="s">
        <v>36</v>
      </c>
      <c r="X35" s="43"/>
      <c r="Y35" s="96"/>
    </row>
    <row r="36" s="12" customFormat="true" ht="12.75" hidden="false" customHeight="false" outlineLevel="0" collapsed="false">
      <c r="A36" s="44" t="n">
        <v>32</v>
      </c>
      <c r="B36" s="45" t="n">
        <f aca="false">'APH KIC KIA PC'!D36</f>
        <v>0</v>
      </c>
      <c r="C36" s="63" t="str">
        <f aca="false">IF('1. Artikeldata Grund'!$D36="","", '1. Artikeldata Grund'!$D36&amp;" - "&amp;'1. Artikeldata Grund'!$E36)</f>
        <v/>
      </c>
      <c r="D36" s="93" t="str">
        <f aca="false">IF('1. Artikeldata Grund'!D36="","",'1. Artikeldata Grund'!D36)</f>
        <v/>
      </c>
      <c r="E36" s="82"/>
      <c r="F36" s="94"/>
      <c r="G36" s="41"/>
      <c r="H36" s="41"/>
      <c r="I36" s="41"/>
      <c r="J36" s="82"/>
      <c r="K36" s="95" t="s">
        <v>93</v>
      </c>
      <c r="L36" s="43"/>
      <c r="M36" s="96"/>
      <c r="N36" s="82"/>
      <c r="O36" s="95" t="s">
        <v>36</v>
      </c>
      <c r="P36" s="43"/>
      <c r="Q36" s="96"/>
      <c r="R36" s="82"/>
      <c r="S36" s="66" t="s">
        <v>36</v>
      </c>
      <c r="T36" s="43"/>
      <c r="U36" s="96"/>
      <c r="V36" s="82"/>
      <c r="W36" s="66" t="s">
        <v>36</v>
      </c>
      <c r="X36" s="43"/>
      <c r="Y36" s="96"/>
    </row>
    <row r="37" s="12" customFormat="true" ht="12.75" hidden="false" customHeight="false" outlineLevel="0" collapsed="false">
      <c r="A37" s="44" t="n">
        <v>33</v>
      </c>
      <c r="B37" s="45" t="n">
        <f aca="false">'APH KIC KIA PC'!D37</f>
        <v>0</v>
      </c>
      <c r="C37" s="63" t="str">
        <f aca="false">IF('1. Artikeldata Grund'!$D37="","", '1. Artikeldata Grund'!$D37&amp;" - "&amp;'1. Artikeldata Grund'!$E37)</f>
        <v/>
      </c>
      <c r="D37" s="93" t="str">
        <f aca="false">IF('1. Artikeldata Grund'!D37="","",'1. Artikeldata Grund'!D37)</f>
        <v/>
      </c>
      <c r="E37" s="82"/>
      <c r="F37" s="94"/>
      <c r="G37" s="41"/>
      <c r="H37" s="41"/>
      <c r="I37" s="41"/>
      <c r="J37" s="82"/>
      <c r="K37" s="95" t="s">
        <v>93</v>
      </c>
      <c r="L37" s="43"/>
      <c r="M37" s="96"/>
      <c r="N37" s="82"/>
      <c r="O37" s="95" t="s">
        <v>36</v>
      </c>
      <c r="P37" s="43"/>
      <c r="Q37" s="96"/>
      <c r="R37" s="82"/>
      <c r="S37" s="66" t="s">
        <v>36</v>
      </c>
      <c r="T37" s="43"/>
      <c r="U37" s="96"/>
      <c r="V37" s="82"/>
      <c r="W37" s="66" t="s">
        <v>36</v>
      </c>
      <c r="X37" s="43"/>
      <c r="Y37" s="96"/>
      <c r="AB37" s="12" t="s">
        <v>95</v>
      </c>
      <c r="AD37" s="99" t="s">
        <v>96</v>
      </c>
      <c r="AF37" s="12" t="s">
        <v>98</v>
      </c>
      <c r="AI37" s="99" t="s">
        <v>99</v>
      </c>
    </row>
    <row r="38" s="12" customFormat="true" ht="12.75" hidden="false" customHeight="false" outlineLevel="0" collapsed="false">
      <c r="A38" s="44" t="n">
        <v>34</v>
      </c>
      <c r="B38" s="45" t="n">
        <f aca="false">'APH KIC KIA PC'!D38</f>
        <v>0</v>
      </c>
      <c r="C38" s="63" t="str">
        <f aca="false">IF('1. Artikeldata Grund'!$D38="","", '1. Artikeldata Grund'!$D38&amp;" - "&amp;'1. Artikeldata Grund'!$E38)</f>
        <v/>
      </c>
      <c r="D38" s="93" t="str">
        <f aca="false">IF('1. Artikeldata Grund'!D38="","",'1. Artikeldata Grund'!D38)</f>
        <v/>
      </c>
      <c r="E38" s="82"/>
      <c r="F38" s="94"/>
      <c r="G38" s="41"/>
      <c r="H38" s="41"/>
      <c r="I38" s="41"/>
      <c r="J38" s="82"/>
      <c r="K38" s="95" t="s">
        <v>93</v>
      </c>
      <c r="L38" s="43"/>
      <c r="M38" s="96"/>
      <c r="N38" s="82"/>
      <c r="O38" s="95" t="s">
        <v>36</v>
      </c>
      <c r="P38" s="43"/>
      <c r="Q38" s="96"/>
      <c r="R38" s="82"/>
      <c r="S38" s="66" t="s">
        <v>36</v>
      </c>
      <c r="T38" s="43"/>
      <c r="U38" s="96"/>
      <c r="V38" s="82"/>
      <c r="W38" s="66" t="s">
        <v>36</v>
      </c>
      <c r="X38" s="43"/>
      <c r="Y38" s="96"/>
    </row>
    <row r="39" s="12" customFormat="true" ht="12.75" hidden="false" customHeight="false" outlineLevel="0" collapsed="false">
      <c r="A39" s="44" t="n">
        <v>35</v>
      </c>
      <c r="B39" s="45" t="n">
        <f aca="false">'APH KIC KIA PC'!D39</f>
        <v>0</v>
      </c>
      <c r="C39" s="63" t="str">
        <f aca="false">IF('1. Artikeldata Grund'!$D39="","", '1. Artikeldata Grund'!$D39&amp;" - "&amp;'1. Artikeldata Grund'!$E39)</f>
        <v/>
      </c>
      <c r="D39" s="93" t="str">
        <f aca="false">IF('1. Artikeldata Grund'!D39="","",'1. Artikeldata Grund'!D39)</f>
        <v/>
      </c>
      <c r="E39" s="82"/>
      <c r="F39" s="94"/>
      <c r="G39" s="41"/>
      <c r="H39" s="41"/>
      <c r="I39" s="41"/>
      <c r="J39" s="82"/>
      <c r="K39" s="95" t="s">
        <v>93</v>
      </c>
      <c r="L39" s="43"/>
      <c r="M39" s="96"/>
      <c r="N39" s="82"/>
      <c r="O39" s="95" t="s">
        <v>36</v>
      </c>
      <c r="P39" s="43"/>
      <c r="Q39" s="96"/>
      <c r="R39" s="82"/>
      <c r="S39" s="66" t="s">
        <v>36</v>
      </c>
      <c r="T39" s="43"/>
      <c r="U39" s="96"/>
      <c r="V39" s="82"/>
      <c r="W39" s="66" t="s">
        <v>36</v>
      </c>
      <c r="X39" s="43"/>
      <c r="Y39" s="96"/>
    </row>
    <row r="40" s="12" customFormat="true" ht="12.75" hidden="false" customHeight="false" outlineLevel="0" collapsed="false">
      <c r="A40" s="44" t="n">
        <v>36</v>
      </c>
      <c r="B40" s="45" t="n">
        <f aca="false">'APH KIC KIA PC'!D40</f>
        <v>0</v>
      </c>
      <c r="C40" s="63" t="str">
        <f aca="false">IF('1. Artikeldata Grund'!$D40="","", '1. Artikeldata Grund'!$D40&amp;" - "&amp;'1. Artikeldata Grund'!$E40)</f>
        <v/>
      </c>
      <c r="D40" s="93" t="str">
        <f aca="false">IF('1. Artikeldata Grund'!D40="","",'1. Artikeldata Grund'!D40)</f>
        <v/>
      </c>
      <c r="E40" s="82"/>
      <c r="F40" s="94"/>
      <c r="G40" s="41"/>
      <c r="H40" s="41"/>
      <c r="I40" s="41"/>
      <c r="J40" s="82"/>
      <c r="K40" s="95" t="s">
        <v>93</v>
      </c>
      <c r="L40" s="43"/>
      <c r="M40" s="96"/>
      <c r="N40" s="82"/>
      <c r="O40" s="95" t="s">
        <v>36</v>
      </c>
      <c r="P40" s="43"/>
      <c r="Q40" s="96"/>
      <c r="R40" s="82"/>
      <c r="S40" s="66" t="s">
        <v>36</v>
      </c>
      <c r="T40" s="43"/>
      <c r="U40" s="96"/>
      <c r="V40" s="82"/>
      <c r="W40" s="66" t="s">
        <v>36</v>
      </c>
      <c r="X40" s="43"/>
      <c r="Y40" s="96"/>
    </row>
    <row r="41" s="12" customFormat="true" ht="12.75" hidden="false" customHeight="false" outlineLevel="0" collapsed="false">
      <c r="A41" s="44" t="n">
        <v>37</v>
      </c>
      <c r="B41" s="45" t="n">
        <f aca="false">'APH KIC KIA PC'!D41</f>
        <v>0</v>
      </c>
      <c r="C41" s="63" t="str">
        <f aca="false">IF('1. Artikeldata Grund'!$D41="","", '1. Artikeldata Grund'!$D41&amp;" - "&amp;'1. Artikeldata Grund'!$E41)</f>
        <v/>
      </c>
      <c r="D41" s="93" t="str">
        <f aca="false">IF('1. Artikeldata Grund'!D41="","",'1. Artikeldata Grund'!D41)</f>
        <v/>
      </c>
      <c r="E41" s="82"/>
      <c r="F41" s="94"/>
      <c r="G41" s="41"/>
      <c r="H41" s="41"/>
      <c r="I41" s="41"/>
      <c r="J41" s="82"/>
      <c r="K41" s="95" t="s">
        <v>93</v>
      </c>
      <c r="L41" s="43"/>
      <c r="M41" s="96"/>
      <c r="N41" s="82"/>
      <c r="O41" s="95" t="s">
        <v>36</v>
      </c>
      <c r="P41" s="43"/>
      <c r="Q41" s="96"/>
      <c r="R41" s="82"/>
      <c r="S41" s="66" t="s">
        <v>36</v>
      </c>
      <c r="T41" s="43"/>
      <c r="U41" s="96"/>
      <c r="V41" s="82"/>
      <c r="W41" s="66" t="s">
        <v>36</v>
      </c>
      <c r="X41" s="43"/>
      <c r="Y41" s="96"/>
    </row>
    <row r="42" s="12" customFormat="true" ht="12.75" hidden="false" customHeight="false" outlineLevel="0" collapsed="false">
      <c r="A42" s="44" t="n">
        <v>38</v>
      </c>
      <c r="B42" s="45" t="n">
        <f aca="false">'APH KIC KIA PC'!D42</f>
        <v>0</v>
      </c>
      <c r="C42" s="63" t="str">
        <f aca="false">IF('1. Artikeldata Grund'!$D42="","", '1. Artikeldata Grund'!$D42&amp;" - "&amp;'1. Artikeldata Grund'!$E42)</f>
        <v/>
      </c>
      <c r="D42" s="93" t="str">
        <f aca="false">IF('1. Artikeldata Grund'!D42="","",'1. Artikeldata Grund'!D42)</f>
        <v/>
      </c>
      <c r="E42" s="82"/>
      <c r="F42" s="94"/>
      <c r="G42" s="41"/>
      <c r="H42" s="41"/>
      <c r="I42" s="41"/>
      <c r="J42" s="82"/>
      <c r="K42" s="95" t="s">
        <v>93</v>
      </c>
      <c r="L42" s="43"/>
      <c r="M42" s="96"/>
      <c r="N42" s="82"/>
      <c r="O42" s="95" t="s">
        <v>36</v>
      </c>
      <c r="P42" s="43"/>
      <c r="Q42" s="96"/>
      <c r="R42" s="82"/>
      <c r="S42" s="66" t="s">
        <v>36</v>
      </c>
      <c r="T42" s="43"/>
      <c r="U42" s="96"/>
      <c r="V42" s="82"/>
      <c r="W42" s="66" t="s">
        <v>36</v>
      </c>
      <c r="X42" s="43"/>
      <c r="Y42" s="96"/>
    </row>
    <row r="43" s="12" customFormat="true" ht="12.75" hidden="false" customHeight="false" outlineLevel="0" collapsed="false">
      <c r="A43" s="44" t="n">
        <v>39</v>
      </c>
      <c r="B43" s="45" t="n">
        <f aca="false">'APH KIC KIA PC'!D43</f>
        <v>0</v>
      </c>
      <c r="C43" s="63" t="str">
        <f aca="false">IF('1. Artikeldata Grund'!$D43="","", '1. Artikeldata Grund'!$D43&amp;" - "&amp;'1. Artikeldata Grund'!$E43)</f>
        <v/>
      </c>
      <c r="D43" s="93" t="str">
        <f aca="false">IF('1. Artikeldata Grund'!D43="","",'1. Artikeldata Grund'!D43)</f>
        <v/>
      </c>
      <c r="E43" s="82"/>
      <c r="F43" s="94"/>
      <c r="G43" s="41"/>
      <c r="H43" s="41"/>
      <c r="I43" s="41"/>
      <c r="J43" s="82"/>
      <c r="K43" s="95" t="s">
        <v>93</v>
      </c>
      <c r="L43" s="43"/>
      <c r="M43" s="96"/>
      <c r="N43" s="82"/>
      <c r="O43" s="95" t="s">
        <v>36</v>
      </c>
      <c r="P43" s="43"/>
      <c r="Q43" s="96"/>
      <c r="R43" s="82"/>
      <c r="S43" s="66" t="s">
        <v>36</v>
      </c>
      <c r="T43" s="43"/>
      <c r="U43" s="96"/>
      <c r="V43" s="82"/>
      <c r="W43" s="66" t="s">
        <v>36</v>
      </c>
      <c r="X43" s="43"/>
      <c r="Y43" s="96"/>
    </row>
    <row r="44" s="12" customFormat="true" ht="12.75" hidden="false" customHeight="false" outlineLevel="0" collapsed="false">
      <c r="A44" s="44" t="n">
        <v>40</v>
      </c>
      <c r="B44" s="45" t="n">
        <f aca="false">'APH KIC KIA PC'!D44</f>
        <v>0</v>
      </c>
      <c r="C44" s="63" t="str">
        <f aca="false">IF('1. Artikeldata Grund'!$D44="","", '1. Artikeldata Grund'!$D44&amp;" - "&amp;'1. Artikeldata Grund'!$E44)</f>
        <v/>
      </c>
      <c r="D44" s="93" t="str">
        <f aca="false">IF('1. Artikeldata Grund'!D44="","",'1. Artikeldata Grund'!D44)</f>
        <v/>
      </c>
      <c r="E44" s="82"/>
      <c r="F44" s="94"/>
      <c r="G44" s="41"/>
      <c r="H44" s="41"/>
      <c r="I44" s="41"/>
      <c r="J44" s="82"/>
      <c r="K44" s="95" t="s">
        <v>93</v>
      </c>
      <c r="L44" s="43"/>
      <c r="M44" s="96"/>
      <c r="N44" s="82"/>
      <c r="O44" s="95" t="s">
        <v>36</v>
      </c>
      <c r="P44" s="43"/>
      <c r="Q44" s="96"/>
      <c r="R44" s="82"/>
      <c r="S44" s="66" t="s">
        <v>36</v>
      </c>
      <c r="T44" s="43"/>
      <c r="U44" s="96"/>
      <c r="V44" s="82"/>
      <c r="W44" s="66" t="s">
        <v>36</v>
      </c>
      <c r="X44" s="43"/>
      <c r="Y44" s="96"/>
    </row>
    <row r="45" s="12" customFormat="true" ht="12.75" hidden="false" customHeight="false" outlineLevel="0" collapsed="false">
      <c r="A45" s="44" t="n">
        <v>41</v>
      </c>
      <c r="B45" s="45" t="n">
        <f aca="false">'APH KIC KIA PC'!D45</f>
        <v>0</v>
      </c>
      <c r="C45" s="63" t="str">
        <f aca="false">IF('1. Artikeldata Grund'!$D45="","", '1. Artikeldata Grund'!$D45&amp;" - "&amp;'1. Artikeldata Grund'!$E45)</f>
        <v/>
      </c>
      <c r="D45" s="93" t="str">
        <f aca="false">IF('1. Artikeldata Grund'!D45="","",'1. Artikeldata Grund'!D45)</f>
        <v/>
      </c>
      <c r="E45" s="82"/>
      <c r="F45" s="94"/>
      <c r="G45" s="41"/>
      <c r="H45" s="41"/>
      <c r="I45" s="41"/>
      <c r="J45" s="82"/>
      <c r="K45" s="95" t="s">
        <v>93</v>
      </c>
      <c r="L45" s="43"/>
      <c r="M45" s="96"/>
      <c r="N45" s="82"/>
      <c r="O45" s="95" t="s">
        <v>36</v>
      </c>
      <c r="P45" s="43"/>
      <c r="Q45" s="96"/>
      <c r="R45" s="82"/>
      <c r="S45" s="66" t="s">
        <v>36</v>
      </c>
      <c r="T45" s="43"/>
      <c r="U45" s="96"/>
      <c r="V45" s="82"/>
      <c r="W45" s="66" t="s">
        <v>36</v>
      </c>
      <c r="X45" s="43"/>
      <c r="Y45" s="96"/>
    </row>
    <row r="46" s="12" customFormat="true" ht="12.75" hidden="false" customHeight="false" outlineLevel="0" collapsed="false">
      <c r="A46" s="44" t="n">
        <v>42</v>
      </c>
      <c r="B46" s="45" t="n">
        <f aca="false">'APH KIC KIA PC'!D46</f>
        <v>0</v>
      </c>
      <c r="C46" s="63" t="str">
        <f aca="false">IF('1. Artikeldata Grund'!$D46="","", '1. Artikeldata Grund'!$D46&amp;" - "&amp;'1. Artikeldata Grund'!$E46)</f>
        <v/>
      </c>
      <c r="D46" s="93" t="str">
        <f aca="false">IF('1. Artikeldata Grund'!D46="","",'1. Artikeldata Grund'!D46)</f>
        <v/>
      </c>
      <c r="E46" s="82"/>
      <c r="F46" s="94"/>
      <c r="G46" s="41"/>
      <c r="H46" s="41"/>
      <c r="I46" s="41"/>
      <c r="J46" s="82"/>
      <c r="K46" s="95" t="s">
        <v>93</v>
      </c>
      <c r="L46" s="43"/>
      <c r="M46" s="96"/>
      <c r="N46" s="82"/>
      <c r="O46" s="95" t="s">
        <v>36</v>
      </c>
      <c r="P46" s="43"/>
      <c r="Q46" s="96"/>
      <c r="R46" s="82"/>
      <c r="S46" s="66" t="s">
        <v>36</v>
      </c>
      <c r="T46" s="43"/>
      <c r="U46" s="96"/>
      <c r="V46" s="82"/>
      <c r="W46" s="66" t="s">
        <v>36</v>
      </c>
      <c r="X46" s="43"/>
      <c r="Y46" s="96"/>
    </row>
    <row r="47" s="12" customFormat="true" ht="12.75" hidden="false" customHeight="false" outlineLevel="0" collapsed="false">
      <c r="A47" s="44" t="n">
        <v>43</v>
      </c>
      <c r="B47" s="45" t="n">
        <f aca="false">'APH KIC KIA PC'!D47</f>
        <v>0</v>
      </c>
      <c r="C47" s="63" t="str">
        <f aca="false">IF('1. Artikeldata Grund'!$D47="","", '1. Artikeldata Grund'!$D47&amp;" - "&amp;'1. Artikeldata Grund'!$E47)</f>
        <v/>
      </c>
      <c r="D47" s="93" t="str">
        <f aca="false">IF('1. Artikeldata Grund'!D47="","",'1. Artikeldata Grund'!D47)</f>
        <v/>
      </c>
      <c r="E47" s="82"/>
      <c r="F47" s="94"/>
      <c r="G47" s="41"/>
      <c r="H47" s="41"/>
      <c r="I47" s="41"/>
      <c r="J47" s="82"/>
      <c r="K47" s="95" t="s">
        <v>93</v>
      </c>
      <c r="L47" s="43"/>
      <c r="M47" s="96"/>
      <c r="N47" s="82"/>
      <c r="O47" s="95" t="s">
        <v>36</v>
      </c>
      <c r="P47" s="43"/>
      <c r="Q47" s="96"/>
      <c r="R47" s="82"/>
      <c r="S47" s="66" t="s">
        <v>36</v>
      </c>
      <c r="T47" s="43"/>
      <c r="U47" s="96"/>
      <c r="V47" s="82"/>
      <c r="W47" s="66" t="s">
        <v>36</v>
      </c>
      <c r="X47" s="43"/>
      <c r="Y47" s="96"/>
    </row>
    <row r="48" s="12" customFormat="true" ht="12.75" hidden="false" customHeight="false" outlineLevel="0" collapsed="false">
      <c r="A48" s="44" t="n">
        <v>44</v>
      </c>
      <c r="B48" s="45" t="n">
        <f aca="false">'APH KIC KIA PC'!D48</f>
        <v>0</v>
      </c>
      <c r="C48" s="63" t="str">
        <f aca="false">IF('1. Artikeldata Grund'!$D48="","", '1. Artikeldata Grund'!$D48&amp;" - "&amp;'1. Artikeldata Grund'!$E48)</f>
        <v/>
      </c>
      <c r="D48" s="93" t="str">
        <f aca="false">IF('1. Artikeldata Grund'!D48="","",'1. Artikeldata Grund'!D48)</f>
        <v/>
      </c>
      <c r="E48" s="82"/>
      <c r="F48" s="94"/>
      <c r="G48" s="41"/>
      <c r="H48" s="41"/>
      <c r="I48" s="41"/>
      <c r="J48" s="82"/>
      <c r="K48" s="95" t="s">
        <v>93</v>
      </c>
      <c r="L48" s="43"/>
      <c r="M48" s="96"/>
      <c r="N48" s="82"/>
      <c r="O48" s="95" t="s">
        <v>36</v>
      </c>
      <c r="P48" s="43"/>
      <c r="Q48" s="96"/>
      <c r="R48" s="82"/>
      <c r="S48" s="66" t="s">
        <v>36</v>
      </c>
      <c r="T48" s="43"/>
      <c r="U48" s="96"/>
      <c r="V48" s="82"/>
      <c r="W48" s="66" t="s">
        <v>36</v>
      </c>
      <c r="X48" s="43"/>
      <c r="Y48" s="96"/>
    </row>
    <row r="49" s="12" customFormat="true" ht="12.75" hidden="false" customHeight="false" outlineLevel="0" collapsed="false">
      <c r="A49" s="44" t="n">
        <v>45</v>
      </c>
      <c r="B49" s="45" t="n">
        <f aca="false">'APH KIC KIA PC'!D49</f>
        <v>0</v>
      </c>
      <c r="C49" s="63" t="str">
        <f aca="false">IF('1. Artikeldata Grund'!$D49="","", '1. Artikeldata Grund'!$D49&amp;" - "&amp;'1. Artikeldata Grund'!$E49)</f>
        <v/>
      </c>
      <c r="D49" s="93" t="str">
        <f aca="false">IF('1. Artikeldata Grund'!D49="","",'1. Artikeldata Grund'!D49)</f>
        <v/>
      </c>
      <c r="E49" s="82"/>
      <c r="F49" s="94"/>
      <c r="G49" s="41"/>
      <c r="H49" s="41"/>
      <c r="I49" s="41"/>
      <c r="J49" s="82"/>
      <c r="K49" s="95" t="s">
        <v>93</v>
      </c>
      <c r="L49" s="43"/>
      <c r="M49" s="96"/>
      <c r="N49" s="82"/>
      <c r="O49" s="95" t="s">
        <v>36</v>
      </c>
      <c r="P49" s="43"/>
      <c r="Q49" s="96"/>
      <c r="R49" s="82"/>
      <c r="S49" s="66" t="s">
        <v>36</v>
      </c>
      <c r="T49" s="43"/>
      <c r="U49" s="96"/>
      <c r="V49" s="82"/>
      <c r="W49" s="66" t="s">
        <v>36</v>
      </c>
      <c r="X49" s="43"/>
      <c r="Y49" s="96"/>
    </row>
    <row r="50" s="12" customFormat="true" ht="12.75" hidden="false" customHeight="false" outlineLevel="0" collapsed="false">
      <c r="A50" s="44" t="n">
        <v>46</v>
      </c>
      <c r="B50" s="45" t="n">
        <f aca="false">'APH KIC KIA PC'!D50</f>
        <v>0</v>
      </c>
      <c r="C50" s="63" t="str">
        <f aca="false">IF('1. Artikeldata Grund'!$D50="","", '1. Artikeldata Grund'!$D50&amp;" - "&amp;'1. Artikeldata Grund'!$E50)</f>
        <v/>
      </c>
      <c r="D50" s="93" t="str">
        <f aca="false">IF('1. Artikeldata Grund'!D50="","",'1. Artikeldata Grund'!D50)</f>
        <v/>
      </c>
      <c r="E50" s="82"/>
      <c r="F50" s="94"/>
      <c r="G50" s="41"/>
      <c r="H50" s="41"/>
      <c r="I50" s="41"/>
      <c r="J50" s="82"/>
      <c r="K50" s="95" t="s">
        <v>93</v>
      </c>
      <c r="L50" s="43"/>
      <c r="M50" s="96"/>
      <c r="N50" s="82"/>
      <c r="O50" s="95" t="s">
        <v>36</v>
      </c>
      <c r="P50" s="43"/>
      <c r="Q50" s="96"/>
      <c r="R50" s="82"/>
      <c r="S50" s="66" t="s">
        <v>36</v>
      </c>
      <c r="T50" s="43"/>
      <c r="U50" s="96"/>
      <c r="V50" s="82"/>
      <c r="W50" s="66" t="s">
        <v>36</v>
      </c>
      <c r="X50" s="43"/>
      <c r="Y50" s="96"/>
    </row>
    <row r="51" s="12" customFormat="true" ht="12.75" hidden="false" customHeight="false" outlineLevel="0" collapsed="false">
      <c r="A51" s="44" t="n">
        <v>47</v>
      </c>
      <c r="B51" s="45" t="n">
        <f aca="false">'APH KIC KIA PC'!D51</f>
        <v>0</v>
      </c>
      <c r="C51" s="63" t="str">
        <f aca="false">IF('1. Artikeldata Grund'!$D51="","", '1. Artikeldata Grund'!$D51&amp;" - "&amp;'1. Artikeldata Grund'!$E51)</f>
        <v/>
      </c>
      <c r="D51" s="93" t="str">
        <f aca="false">IF('1. Artikeldata Grund'!D51="","",'1. Artikeldata Grund'!D51)</f>
        <v/>
      </c>
      <c r="E51" s="82"/>
      <c r="F51" s="94"/>
      <c r="G51" s="41"/>
      <c r="H51" s="41"/>
      <c r="I51" s="41"/>
      <c r="J51" s="82"/>
      <c r="K51" s="95" t="s">
        <v>93</v>
      </c>
      <c r="L51" s="43"/>
      <c r="M51" s="96"/>
      <c r="N51" s="82"/>
      <c r="O51" s="95" t="s">
        <v>36</v>
      </c>
      <c r="P51" s="43"/>
      <c r="Q51" s="96"/>
      <c r="R51" s="82"/>
      <c r="S51" s="66" t="s">
        <v>36</v>
      </c>
      <c r="T51" s="43"/>
      <c r="U51" s="96"/>
      <c r="V51" s="82"/>
      <c r="W51" s="66" t="s">
        <v>36</v>
      </c>
      <c r="X51" s="43"/>
      <c r="Y51" s="96"/>
    </row>
    <row r="52" s="12" customFormat="true" ht="12.75" hidden="false" customHeight="false" outlineLevel="0" collapsed="false">
      <c r="A52" s="44" t="n">
        <v>48</v>
      </c>
      <c r="B52" s="45" t="n">
        <f aca="false">'APH KIC KIA PC'!D52</f>
        <v>0</v>
      </c>
      <c r="C52" s="63" t="str">
        <f aca="false">IF('1. Artikeldata Grund'!$D52="","", '1. Artikeldata Grund'!$D52&amp;" - "&amp;'1. Artikeldata Grund'!$E52)</f>
        <v/>
      </c>
      <c r="D52" s="93" t="str">
        <f aca="false">IF('1. Artikeldata Grund'!D52="","",'1. Artikeldata Grund'!D52)</f>
        <v/>
      </c>
      <c r="E52" s="82"/>
      <c r="F52" s="94"/>
      <c r="G52" s="41"/>
      <c r="H52" s="41"/>
      <c r="I52" s="41"/>
      <c r="J52" s="82"/>
      <c r="K52" s="95" t="s">
        <v>93</v>
      </c>
      <c r="L52" s="43"/>
      <c r="M52" s="96"/>
      <c r="N52" s="82"/>
      <c r="O52" s="95" t="s">
        <v>36</v>
      </c>
      <c r="P52" s="43"/>
      <c r="Q52" s="96"/>
      <c r="R52" s="82"/>
      <c r="S52" s="66" t="s">
        <v>36</v>
      </c>
      <c r="T52" s="43"/>
      <c r="U52" s="96"/>
      <c r="V52" s="82"/>
      <c r="W52" s="66" t="s">
        <v>36</v>
      </c>
      <c r="X52" s="43"/>
      <c r="Y52" s="96"/>
    </row>
    <row r="53" s="12" customFormat="true" ht="12.75" hidden="false" customHeight="false" outlineLevel="0" collapsed="false">
      <c r="A53" s="44" t="n">
        <v>49</v>
      </c>
      <c r="B53" s="45" t="n">
        <f aca="false">'APH KIC KIA PC'!D53</f>
        <v>0</v>
      </c>
      <c r="C53" s="63" t="str">
        <f aca="false">IF('1. Artikeldata Grund'!$D53="","", '1. Artikeldata Grund'!$D53&amp;" - "&amp;'1. Artikeldata Grund'!$E53)</f>
        <v/>
      </c>
      <c r="D53" s="93" t="str">
        <f aca="false">IF('1. Artikeldata Grund'!D53="","",'1. Artikeldata Grund'!D53)</f>
        <v/>
      </c>
      <c r="E53" s="82"/>
      <c r="F53" s="94"/>
      <c r="G53" s="41"/>
      <c r="H53" s="41"/>
      <c r="I53" s="41"/>
      <c r="J53" s="82"/>
      <c r="K53" s="95" t="s">
        <v>93</v>
      </c>
      <c r="L53" s="43"/>
      <c r="M53" s="96"/>
      <c r="N53" s="82"/>
      <c r="O53" s="95" t="s">
        <v>36</v>
      </c>
      <c r="P53" s="43"/>
      <c r="Q53" s="96"/>
      <c r="R53" s="82"/>
      <c r="S53" s="66" t="s">
        <v>36</v>
      </c>
      <c r="T53" s="43"/>
      <c r="U53" s="96"/>
      <c r="V53" s="82"/>
      <c r="W53" s="66" t="s">
        <v>36</v>
      </c>
      <c r="X53" s="43"/>
      <c r="Y53" s="96"/>
    </row>
    <row r="54" s="12" customFormat="true" ht="12.75" hidden="false" customHeight="false" outlineLevel="0" collapsed="false">
      <c r="A54" s="44" t="n">
        <v>50</v>
      </c>
      <c r="B54" s="45" t="n">
        <f aca="false">'APH KIC KIA PC'!D54</f>
        <v>0</v>
      </c>
      <c r="C54" s="63" t="str">
        <f aca="false">IF('1. Artikeldata Grund'!$D54="","", '1. Artikeldata Grund'!$D54&amp;" - "&amp;'1. Artikeldata Grund'!$E54)</f>
        <v/>
      </c>
      <c r="D54" s="93" t="str">
        <f aca="false">IF('1. Artikeldata Grund'!D54="","",'1. Artikeldata Grund'!D54)</f>
        <v/>
      </c>
      <c r="E54" s="82"/>
      <c r="F54" s="94"/>
      <c r="G54" s="41"/>
      <c r="H54" s="41"/>
      <c r="I54" s="41"/>
      <c r="J54" s="82"/>
      <c r="K54" s="95" t="s">
        <v>93</v>
      </c>
      <c r="L54" s="43"/>
      <c r="M54" s="96"/>
      <c r="N54" s="82"/>
      <c r="O54" s="95" t="s">
        <v>36</v>
      </c>
      <c r="P54" s="43"/>
      <c r="Q54" s="96"/>
      <c r="R54" s="82"/>
      <c r="S54" s="66" t="s">
        <v>36</v>
      </c>
      <c r="T54" s="43"/>
      <c r="U54" s="96"/>
      <c r="V54" s="82"/>
      <c r="W54" s="66" t="s">
        <v>36</v>
      </c>
      <c r="X54" s="43"/>
      <c r="Y54" s="96"/>
    </row>
    <row r="55" s="12" customFormat="true" ht="12.75" hidden="false" customHeight="false" outlineLevel="0" collapsed="false">
      <c r="A55" s="44" t="n">
        <v>51</v>
      </c>
      <c r="B55" s="45" t="n">
        <f aca="false">'APH KIC KIA PC'!D55</f>
        <v>0</v>
      </c>
      <c r="C55" s="63" t="str">
        <f aca="false">IF('1. Artikeldata Grund'!$D55="","", '1. Artikeldata Grund'!$D55&amp;" - "&amp;'1. Artikeldata Grund'!$E55)</f>
        <v/>
      </c>
      <c r="D55" s="93" t="str">
        <f aca="false">IF('1. Artikeldata Grund'!D55="","",'1. Artikeldata Grund'!D55)</f>
        <v/>
      </c>
      <c r="E55" s="82"/>
      <c r="F55" s="94"/>
      <c r="G55" s="41"/>
      <c r="H55" s="41"/>
      <c r="I55" s="41"/>
      <c r="J55" s="82"/>
      <c r="K55" s="95" t="s">
        <v>93</v>
      </c>
      <c r="L55" s="43"/>
      <c r="M55" s="96"/>
      <c r="N55" s="82"/>
      <c r="O55" s="95" t="s">
        <v>36</v>
      </c>
      <c r="P55" s="43"/>
      <c r="Q55" s="96"/>
      <c r="R55" s="82"/>
      <c r="S55" s="66" t="s">
        <v>36</v>
      </c>
      <c r="T55" s="43"/>
      <c r="U55" s="96"/>
      <c r="V55" s="82"/>
      <c r="W55" s="66" t="s">
        <v>36</v>
      </c>
      <c r="X55" s="43"/>
      <c r="Y55" s="96"/>
      <c r="AB55" s="12" t="s">
        <v>95</v>
      </c>
      <c r="AD55" s="99" t="s">
        <v>96</v>
      </c>
      <c r="AF55" s="12" t="s">
        <v>98</v>
      </c>
      <c r="AH55" s="100" t="s">
        <v>100</v>
      </c>
      <c r="AK55" s="99" t="s">
        <v>101</v>
      </c>
    </row>
    <row r="56" s="12" customFormat="true" ht="12.75" hidden="false" customHeight="false" outlineLevel="0" collapsed="false">
      <c r="A56" s="44" t="n">
        <v>52</v>
      </c>
      <c r="B56" s="45" t="n">
        <f aca="false">'APH KIC KIA PC'!D56</f>
        <v>0</v>
      </c>
      <c r="C56" s="63" t="str">
        <f aca="false">IF('1. Artikeldata Grund'!$D56="","", '1. Artikeldata Grund'!$D56&amp;" - "&amp;'1. Artikeldata Grund'!$E56)</f>
        <v/>
      </c>
      <c r="D56" s="93" t="str">
        <f aca="false">IF('1. Artikeldata Grund'!D56="","",'1. Artikeldata Grund'!D56)</f>
        <v/>
      </c>
      <c r="E56" s="82"/>
      <c r="F56" s="94"/>
      <c r="G56" s="41"/>
      <c r="H56" s="41"/>
      <c r="I56" s="41"/>
      <c r="J56" s="82"/>
      <c r="K56" s="95" t="s">
        <v>93</v>
      </c>
      <c r="L56" s="43"/>
      <c r="M56" s="96"/>
      <c r="N56" s="82"/>
      <c r="O56" s="95" t="s">
        <v>36</v>
      </c>
      <c r="P56" s="43"/>
      <c r="Q56" s="96"/>
      <c r="R56" s="82"/>
      <c r="S56" s="66" t="s">
        <v>36</v>
      </c>
      <c r="T56" s="43"/>
      <c r="U56" s="96"/>
      <c r="V56" s="82"/>
      <c r="W56" s="66" t="s">
        <v>36</v>
      </c>
      <c r="X56" s="43"/>
      <c r="Y56" s="96"/>
    </row>
    <row r="57" s="12" customFormat="true" ht="12.75" hidden="false" customHeight="false" outlineLevel="0" collapsed="false">
      <c r="A57" s="44" t="n">
        <v>53</v>
      </c>
      <c r="B57" s="45" t="n">
        <f aca="false">'APH KIC KIA PC'!D57</f>
        <v>0</v>
      </c>
      <c r="C57" s="63" t="str">
        <f aca="false">IF('1. Artikeldata Grund'!$D57="","", '1. Artikeldata Grund'!$D57&amp;" - "&amp;'1. Artikeldata Grund'!$E57)</f>
        <v/>
      </c>
      <c r="D57" s="93" t="str">
        <f aca="false">IF('1. Artikeldata Grund'!D57="","",'1. Artikeldata Grund'!D57)</f>
        <v/>
      </c>
      <c r="E57" s="82"/>
      <c r="F57" s="94"/>
      <c r="G57" s="41"/>
      <c r="H57" s="41"/>
      <c r="I57" s="41"/>
      <c r="J57" s="82"/>
      <c r="K57" s="95" t="s">
        <v>93</v>
      </c>
      <c r="L57" s="43"/>
      <c r="M57" s="96"/>
      <c r="N57" s="82"/>
      <c r="O57" s="95" t="s">
        <v>36</v>
      </c>
      <c r="P57" s="43"/>
      <c r="Q57" s="96"/>
      <c r="R57" s="82"/>
      <c r="S57" s="66" t="s">
        <v>36</v>
      </c>
      <c r="T57" s="43"/>
      <c r="U57" s="96"/>
      <c r="V57" s="82"/>
      <c r="W57" s="66" t="s">
        <v>36</v>
      </c>
      <c r="X57" s="43"/>
      <c r="Y57" s="96"/>
    </row>
    <row r="58" s="12" customFormat="true" ht="12.75" hidden="false" customHeight="false" outlineLevel="0" collapsed="false">
      <c r="A58" s="44" t="n">
        <v>54</v>
      </c>
      <c r="B58" s="45" t="n">
        <f aca="false">'APH KIC KIA PC'!D58</f>
        <v>0</v>
      </c>
      <c r="C58" s="63" t="str">
        <f aca="false">IF('1. Artikeldata Grund'!$D58="","", '1. Artikeldata Grund'!$D58&amp;" - "&amp;'1. Artikeldata Grund'!$E58)</f>
        <v/>
      </c>
      <c r="D58" s="93" t="str">
        <f aca="false">IF('1. Artikeldata Grund'!D58="","",'1. Artikeldata Grund'!D58)</f>
        <v/>
      </c>
      <c r="E58" s="82"/>
      <c r="F58" s="94"/>
      <c r="G58" s="41"/>
      <c r="H58" s="41"/>
      <c r="I58" s="41"/>
      <c r="J58" s="82"/>
      <c r="K58" s="95" t="s">
        <v>93</v>
      </c>
      <c r="L58" s="43"/>
      <c r="M58" s="96"/>
      <c r="N58" s="82"/>
      <c r="O58" s="95" t="s">
        <v>36</v>
      </c>
      <c r="P58" s="43"/>
      <c r="Q58" s="96"/>
      <c r="R58" s="82"/>
      <c r="S58" s="66" t="s">
        <v>36</v>
      </c>
      <c r="T58" s="43"/>
      <c r="U58" s="96"/>
      <c r="V58" s="82"/>
      <c r="W58" s="66" t="s">
        <v>36</v>
      </c>
      <c r="X58" s="43"/>
      <c r="Y58" s="96"/>
    </row>
    <row r="59" s="12" customFormat="true" ht="12.75" hidden="false" customHeight="false" outlineLevel="0" collapsed="false">
      <c r="A59" s="44" t="n">
        <v>55</v>
      </c>
      <c r="B59" s="45" t="n">
        <f aca="false">'APH KIC KIA PC'!D59</f>
        <v>0</v>
      </c>
      <c r="C59" s="63" t="str">
        <f aca="false">IF('1. Artikeldata Grund'!$D59="","", '1. Artikeldata Grund'!$D59&amp;" - "&amp;'1. Artikeldata Grund'!$E59)</f>
        <v/>
      </c>
      <c r="D59" s="93" t="str">
        <f aca="false">IF('1. Artikeldata Grund'!D59="","",'1. Artikeldata Grund'!D59)</f>
        <v/>
      </c>
      <c r="E59" s="82"/>
      <c r="F59" s="94"/>
      <c r="G59" s="41"/>
      <c r="H59" s="41"/>
      <c r="I59" s="41"/>
      <c r="J59" s="82"/>
      <c r="K59" s="95" t="s">
        <v>93</v>
      </c>
      <c r="L59" s="43"/>
      <c r="M59" s="96"/>
      <c r="N59" s="82"/>
      <c r="O59" s="95" t="s">
        <v>36</v>
      </c>
      <c r="P59" s="43"/>
      <c r="Q59" s="96"/>
      <c r="R59" s="82"/>
      <c r="S59" s="66" t="s">
        <v>36</v>
      </c>
      <c r="T59" s="43"/>
      <c r="U59" s="96"/>
      <c r="V59" s="82"/>
      <c r="W59" s="66" t="s">
        <v>36</v>
      </c>
      <c r="X59" s="43"/>
      <c r="Y59" s="96"/>
    </row>
    <row r="60" s="12" customFormat="true" ht="12.75" hidden="false" customHeight="false" outlineLevel="0" collapsed="false">
      <c r="A60" s="44" t="n">
        <v>56</v>
      </c>
      <c r="B60" s="45" t="n">
        <f aca="false">'APH KIC KIA PC'!D60</f>
        <v>0</v>
      </c>
      <c r="C60" s="63" t="str">
        <f aca="false">IF('1. Artikeldata Grund'!$D60="","", '1. Artikeldata Grund'!$D60&amp;" - "&amp;'1. Artikeldata Grund'!$E60)</f>
        <v/>
      </c>
      <c r="D60" s="93" t="str">
        <f aca="false">IF('1. Artikeldata Grund'!D60="","",'1. Artikeldata Grund'!D60)</f>
        <v/>
      </c>
      <c r="E60" s="82"/>
      <c r="F60" s="94"/>
      <c r="G60" s="41"/>
      <c r="H60" s="41"/>
      <c r="I60" s="41"/>
      <c r="J60" s="82"/>
      <c r="K60" s="95" t="s">
        <v>93</v>
      </c>
      <c r="L60" s="43"/>
      <c r="M60" s="96"/>
      <c r="N60" s="82"/>
      <c r="O60" s="95" t="s">
        <v>36</v>
      </c>
      <c r="P60" s="43"/>
      <c r="Q60" s="96"/>
      <c r="R60" s="82"/>
      <c r="S60" s="66" t="s">
        <v>36</v>
      </c>
      <c r="T60" s="43"/>
      <c r="U60" s="96"/>
      <c r="V60" s="82"/>
      <c r="W60" s="66" t="s">
        <v>36</v>
      </c>
      <c r="X60" s="43"/>
      <c r="Y60" s="96"/>
    </row>
    <row r="61" s="12" customFormat="true" ht="12.75" hidden="false" customHeight="false" outlineLevel="0" collapsed="false">
      <c r="A61" s="44" t="n">
        <v>57</v>
      </c>
      <c r="B61" s="45" t="n">
        <f aca="false">'APH KIC KIA PC'!D61</f>
        <v>0</v>
      </c>
      <c r="C61" s="63" t="str">
        <f aca="false">IF('1. Artikeldata Grund'!$D61="","", '1. Artikeldata Grund'!$D61&amp;" - "&amp;'1. Artikeldata Grund'!$E61)</f>
        <v/>
      </c>
      <c r="D61" s="93" t="str">
        <f aca="false">IF('1. Artikeldata Grund'!D61="","",'1. Artikeldata Grund'!D61)</f>
        <v/>
      </c>
      <c r="E61" s="82"/>
      <c r="F61" s="94"/>
      <c r="G61" s="41"/>
      <c r="H61" s="41"/>
      <c r="I61" s="41"/>
      <c r="J61" s="82"/>
      <c r="K61" s="95" t="s">
        <v>93</v>
      </c>
      <c r="L61" s="43"/>
      <c r="M61" s="96"/>
      <c r="N61" s="82"/>
      <c r="O61" s="95" t="s">
        <v>36</v>
      </c>
      <c r="P61" s="43"/>
      <c r="Q61" s="96"/>
      <c r="R61" s="82"/>
      <c r="S61" s="66" t="s">
        <v>36</v>
      </c>
      <c r="T61" s="43"/>
      <c r="U61" s="96"/>
      <c r="V61" s="82"/>
      <c r="W61" s="66" t="s">
        <v>36</v>
      </c>
      <c r="X61" s="43"/>
      <c r="Y61" s="96"/>
    </row>
    <row r="62" s="12" customFormat="true" ht="12.75" hidden="false" customHeight="false" outlineLevel="0" collapsed="false">
      <c r="A62" s="44" t="n">
        <v>58</v>
      </c>
      <c r="B62" s="45" t="n">
        <f aca="false">'APH KIC KIA PC'!D62</f>
        <v>0</v>
      </c>
      <c r="C62" s="63" t="str">
        <f aca="false">IF('1. Artikeldata Grund'!$D62="","", '1. Artikeldata Grund'!$D62&amp;" - "&amp;'1. Artikeldata Grund'!$E62)</f>
        <v/>
      </c>
      <c r="D62" s="93" t="str">
        <f aca="false">IF('1. Artikeldata Grund'!D62="","",'1. Artikeldata Grund'!D62)</f>
        <v/>
      </c>
      <c r="E62" s="82"/>
      <c r="F62" s="94"/>
      <c r="G62" s="41"/>
      <c r="H62" s="41"/>
      <c r="I62" s="41"/>
      <c r="J62" s="82"/>
      <c r="K62" s="95" t="s">
        <v>93</v>
      </c>
      <c r="L62" s="43"/>
      <c r="M62" s="96"/>
      <c r="N62" s="82"/>
      <c r="O62" s="95" t="s">
        <v>36</v>
      </c>
      <c r="P62" s="43"/>
      <c r="Q62" s="96"/>
      <c r="R62" s="82"/>
      <c r="S62" s="66" t="s">
        <v>36</v>
      </c>
      <c r="T62" s="43"/>
      <c r="U62" s="96"/>
      <c r="V62" s="82"/>
      <c r="W62" s="66" t="s">
        <v>36</v>
      </c>
      <c r="X62" s="43"/>
      <c r="Y62" s="96"/>
    </row>
    <row r="63" s="12" customFormat="true" ht="12.75" hidden="false" customHeight="false" outlineLevel="0" collapsed="false">
      <c r="A63" s="44" t="n">
        <v>59</v>
      </c>
      <c r="B63" s="45" t="n">
        <f aca="false">'APH KIC KIA PC'!D63</f>
        <v>0</v>
      </c>
      <c r="C63" s="63" t="str">
        <f aca="false">IF('1. Artikeldata Grund'!$D63="","", '1. Artikeldata Grund'!$D63&amp;" - "&amp;'1. Artikeldata Grund'!$E63)</f>
        <v/>
      </c>
      <c r="D63" s="93" t="str">
        <f aca="false">IF('1. Artikeldata Grund'!D63="","",'1. Artikeldata Grund'!D63)</f>
        <v/>
      </c>
      <c r="E63" s="82"/>
      <c r="F63" s="94"/>
      <c r="G63" s="41"/>
      <c r="H63" s="41"/>
      <c r="I63" s="41"/>
      <c r="J63" s="82"/>
      <c r="K63" s="95" t="s">
        <v>93</v>
      </c>
      <c r="L63" s="43"/>
      <c r="M63" s="96"/>
      <c r="N63" s="82"/>
      <c r="O63" s="95" t="s">
        <v>36</v>
      </c>
      <c r="P63" s="43"/>
      <c r="Q63" s="96"/>
      <c r="R63" s="82"/>
      <c r="S63" s="66" t="s">
        <v>36</v>
      </c>
      <c r="T63" s="43"/>
      <c r="U63" s="96"/>
      <c r="V63" s="82"/>
      <c r="W63" s="66" t="s">
        <v>36</v>
      </c>
      <c r="X63" s="43"/>
      <c r="Y63" s="96"/>
    </row>
    <row r="64" s="12" customFormat="true" ht="12.75" hidden="false" customHeight="false" outlineLevel="0" collapsed="false">
      <c r="A64" s="44" t="n">
        <v>60</v>
      </c>
      <c r="B64" s="45" t="n">
        <f aca="false">'APH KIC KIA PC'!D64</f>
        <v>0</v>
      </c>
      <c r="C64" s="63" t="str">
        <f aca="false">IF('1. Artikeldata Grund'!$D64="","", '1. Artikeldata Grund'!$D64&amp;" - "&amp;'1. Artikeldata Grund'!$E64)</f>
        <v/>
      </c>
      <c r="D64" s="93" t="str">
        <f aca="false">IF('1. Artikeldata Grund'!D64="","",'1. Artikeldata Grund'!D64)</f>
        <v/>
      </c>
      <c r="E64" s="82"/>
      <c r="F64" s="94"/>
      <c r="G64" s="41"/>
      <c r="H64" s="41"/>
      <c r="I64" s="41"/>
      <c r="J64" s="82"/>
      <c r="K64" s="95" t="s">
        <v>93</v>
      </c>
      <c r="L64" s="43"/>
      <c r="M64" s="96"/>
      <c r="N64" s="82"/>
      <c r="O64" s="95" t="s">
        <v>36</v>
      </c>
      <c r="P64" s="43"/>
      <c r="Q64" s="96"/>
      <c r="R64" s="82"/>
      <c r="S64" s="66" t="s">
        <v>36</v>
      </c>
      <c r="T64" s="43"/>
      <c r="U64" s="96"/>
      <c r="V64" s="82"/>
      <c r="W64" s="66" t="s">
        <v>36</v>
      </c>
      <c r="X64" s="43"/>
      <c r="Y64" s="96"/>
    </row>
    <row r="65" s="12" customFormat="true" ht="12.75" hidden="false" customHeight="false" outlineLevel="0" collapsed="false">
      <c r="A65" s="44" t="n">
        <v>61</v>
      </c>
      <c r="B65" s="45" t="n">
        <f aca="false">'APH KIC KIA PC'!D65</f>
        <v>0</v>
      </c>
      <c r="C65" s="63" t="str">
        <f aca="false">IF('1. Artikeldata Grund'!$D65="","", '1. Artikeldata Grund'!$D65&amp;" - "&amp;'1. Artikeldata Grund'!$E65)</f>
        <v/>
      </c>
      <c r="D65" s="93" t="str">
        <f aca="false">IF('1. Artikeldata Grund'!D65="","",'1. Artikeldata Grund'!D65)</f>
        <v/>
      </c>
      <c r="E65" s="82"/>
      <c r="F65" s="94"/>
      <c r="G65" s="41"/>
      <c r="H65" s="41"/>
      <c r="I65" s="41"/>
      <c r="J65" s="82"/>
      <c r="K65" s="95" t="s">
        <v>93</v>
      </c>
      <c r="L65" s="43"/>
      <c r="M65" s="96"/>
      <c r="N65" s="82"/>
      <c r="O65" s="95" t="s">
        <v>36</v>
      </c>
      <c r="P65" s="43"/>
      <c r="Q65" s="96"/>
      <c r="R65" s="82"/>
      <c r="S65" s="66" t="s">
        <v>36</v>
      </c>
      <c r="T65" s="43"/>
      <c r="U65" s="96"/>
      <c r="V65" s="82"/>
      <c r="W65" s="66" t="s">
        <v>36</v>
      </c>
      <c r="X65" s="43"/>
      <c r="Y65" s="96"/>
    </row>
    <row r="66" s="12" customFormat="true" ht="12.75" hidden="false" customHeight="false" outlineLevel="0" collapsed="false">
      <c r="A66" s="44" t="n">
        <v>62</v>
      </c>
      <c r="B66" s="45" t="n">
        <f aca="false">'APH KIC KIA PC'!D66</f>
        <v>0</v>
      </c>
      <c r="C66" s="63" t="str">
        <f aca="false">IF('1. Artikeldata Grund'!$D66="","", '1. Artikeldata Grund'!$D66&amp;" - "&amp;'1. Artikeldata Grund'!$E66)</f>
        <v/>
      </c>
      <c r="D66" s="93" t="str">
        <f aca="false">IF('1. Artikeldata Grund'!D66="","",'1. Artikeldata Grund'!D66)</f>
        <v/>
      </c>
      <c r="E66" s="82"/>
      <c r="F66" s="94"/>
      <c r="G66" s="41"/>
      <c r="H66" s="41"/>
      <c r="I66" s="41"/>
      <c r="J66" s="82"/>
      <c r="K66" s="95" t="s">
        <v>93</v>
      </c>
      <c r="L66" s="43"/>
      <c r="M66" s="96"/>
      <c r="N66" s="82"/>
      <c r="O66" s="95" t="s">
        <v>36</v>
      </c>
      <c r="P66" s="43"/>
      <c r="Q66" s="96"/>
      <c r="R66" s="82"/>
      <c r="S66" s="66" t="s">
        <v>36</v>
      </c>
      <c r="T66" s="43"/>
      <c r="U66" s="96"/>
      <c r="V66" s="82"/>
      <c r="W66" s="66" t="s">
        <v>36</v>
      </c>
      <c r="X66" s="43"/>
      <c r="Y66" s="96"/>
    </row>
    <row r="67" s="12" customFormat="true" ht="12.75" hidden="false" customHeight="false" outlineLevel="0" collapsed="false">
      <c r="A67" s="44" t="n">
        <v>63</v>
      </c>
      <c r="B67" s="45" t="n">
        <f aca="false">'APH KIC KIA PC'!D67</f>
        <v>0</v>
      </c>
      <c r="C67" s="63" t="str">
        <f aca="false">IF('1. Artikeldata Grund'!$D67="","", '1. Artikeldata Grund'!$D67&amp;" - "&amp;'1. Artikeldata Grund'!$E67)</f>
        <v/>
      </c>
      <c r="D67" s="93" t="str">
        <f aca="false">IF('1. Artikeldata Grund'!D67="","",'1. Artikeldata Grund'!D67)</f>
        <v/>
      </c>
      <c r="E67" s="82"/>
      <c r="F67" s="94"/>
      <c r="G67" s="41"/>
      <c r="H67" s="41"/>
      <c r="I67" s="41"/>
      <c r="J67" s="82"/>
      <c r="K67" s="95" t="s">
        <v>93</v>
      </c>
      <c r="L67" s="43"/>
      <c r="M67" s="96"/>
      <c r="N67" s="82"/>
      <c r="O67" s="95" t="s">
        <v>36</v>
      </c>
      <c r="P67" s="43"/>
      <c r="Q67" s="96"/>
      <c r="R67" s="82"/>
      <c r="S67" s="66" t="s">
        <v>36</v>
      </c>
      <c r="T67" s="43"/>
      <c r="U67" s="96"/>
      <c r="V67" s="82"/>
      <c r="W67" s="66" t="s">
        <v>36</v>
      </c>
      <c r="X67" s="43"/>
      <c r="Y67" s="96"/>
    </row>
    <row r="68" s="12" customFormat="true" ht="12.75" hidden="false" customHeight="false" outlineLevel="0" collapsed="false">
      <c r="A68" s="44" t="n">
        <v>64</v>
      </c>
      <c r="B68" s="45" t="n">
        <f aca="false">'APH KIC KIA PC'!D68</f>
        <v>0</v>
      </c>
      <c r="C68" s="63" t="str">
        <f aca="false">IF('1. Artikeldata Grund'!$D68="","", '1. Artikeldata Grund'!$D68&amp;" - "&amp;'1. Artikeldata Grund'!$E68)</f>
        <v/>
      </c>
      <c r="D68" s="93" t="str">
        <f aca="false">IF('1. Artikeldata Grund'!D68="","",'1. Artikeldata Grund'!D68)</f>
        <v/>
      </c>
      <c r="E68" s="82"/>
      <c r="F68" s="94"/>
      <c r="G68" s="41"/>
      <c r="H68" s="41"/>
      <c r="I68" s="41"/>
      <c r="J68" s="82"/>
      <c r="K68" s="95" t="s">
        <v>93</v>
      </c>
      <c r="L68" s="43"/>
      <c r="M68" s="96"/>
      <c r="N68" s="82"/>
      <c r="O68" s="95" t="s">
        <v>36</v>
      </c>
      <c r="P68" s="43"/>
      <c r="Q68" s="96"/>
      <c r="R68" s="82"/>
      <c r="S68" s="66" t="s">
        <v>36</v>
      </c>
      <c r="T68" s="43"/>
      <c r="U68" s="96"/>
      <c r="V68" s="82"/>
      <c r="W68" s="66" t="s">
        <v>36</v>
      </c>
      <c r="X68" s="43"/>
      <c r="Y68" s="96"/>
    </row>
    <row r="69" s="12" customFormat="true" ht="12.75" hidden="false" customHeight="false" outlineLevel="0" collapsed="false">
      <c r="A69" s="44" t="n">
        <v>65</v>
      </c>
      <c r="B69" s="45" t="n">
        <f aca="false">'APH KIC KIA PC'!D69</f>
        <v>0</v>
      </c>
      <c r="C69" s="63" t="str">
        <f aca="false">IF('1. Artikeldata Grund'!$D69="","", '1. Artikeldata Grund'!$D69&amp;" - "&amp;'1. Artikeldata Grund'!$E69)</f>
        <v/>
      </c>
      <c r="D69" s="93" t="str">
        <f aca="false">IF('1. Artikeldata Grund'!D69="","",'1. Artikeldata Grund'!D69)</f>
        <v/>
      </c>
      <c r="E69" s="82"/>
      <c r="F69" s="94"/>
      <c r="G69" s="41"/>
      <c r="H69" s="41"/>
      <c r="I69" s="41"/>
      <c r="J69" s="82"/>
      <c r="K69" s="95" t="s">
        <v>93</v>
      </c>
      <c r="L69" s="43"/>
      <c r="M69" s="96"/>
      <c r="N69" s="82"/>
      <c r="O69" s="95" t="s">
        <v>36</v>
      </c>
      <c r="P69" s="43"/>
      <c r="Q69" s="96"/>
      <c r="R69" s="82"/>
      <c r="S69" s="66" t="s">
        <v>36</v>
      </c>
      <c r="T69" s="43"/>
      <c r="U69" s="96"/>
      <c r="V69" s="82"/>
      <c r="W69" s="66" t="s">
        <v>36</v>
      </c>
      <c r="X69" s="43"/>
      <c r="Y69" s="96"/>
    </row>
    <row r="70" s="12" customFormat="true" ht="12.75" hidden="false" customHeight="false" outlineLevel="0" collapsed="false">
      <c r="A70" s="44" t="n">
        <v>66</v>
      </c>
      <c r="B70" s="45" t="n">
        <f aca="false">'APH KIC KIA PC'!D70</f>
        <v>0</v>
      </c>
      <c r="C70" s="63" t="str">
        <f aca="false">IF('1. Artikeldata Grund'!$D70="","", '1. Artikeldata Grund'!$D70&amp;" - "&amp;'1. Artikeldata Grund'!$E70)</f>
        <v/>
      </c>
      <c r="D70" s="93" t="str">
        <f aca="false">IF('1. Artikeldata Grund'!D70="","",'1. Artikeldata Grund'!D70)</f>
        <v/>
      </c>
      <c r="E70" s="82"/>
      <c r="F70" s="94"/>
      <c r="G70" s="41"/>
      <c r="H70" s="41"/>
      <c r="I70" s="41"/>
      <c r="J70" s="82"/>
      <c r="K70" s="95" t="s">
        <v>93</v>
      </c>
      <c r="L70" s="43"/>
      <c r="M70" s="96"/>
      <c r="N70" s="82"/>
      <c r="O70" s="95" t="s">
        <v>36</v>
      </c>
      <c r="P70" s="43"/>
      <c r="Q70" s="96"/>
      <c r="R70" s="82"/>
      <c r="S70" s="66" t="s">
        <v>36</v>
      </c>
      <c r="T70" s="43"/>
      <c r="U70" s="96"/>
      <c r="V70" s="82"/>
      <c r="W70" s="66" t="s">
        <v>36</v>
      </c>
      <c r="X70" s="43"/>
      <c r="Y70" s="96"/>
    </row>
    <row r="71" s="12" customFormat="true" ht="12.75" hidden="false" customHeight="false" outlineLevel="0" collapsed="false">
      <c r="A71" s="44" t="n">
        <v>67</v>
      </c>
      <c r="B71" s="45" t="n">
        <f aca="false">'APH KIC KIA PC'!D71</f>
        <v>0</v>
      </c>
      <c r="C71" s="63" t="str">
        <f aca="false">IF('1. Artikeldata Grund'!$D71="","", '1. Artikeldata Grund'!$D71&amp;" - "&amp;'1. Artikeldata Grund'!$E71)</f>
        <v/>
      </c>
      <c r="D71" s="93" t="str">
        <f aca="false">IF('1. Artikeldata Grund'!D71="","",'1. Artikeldata Grund'!D71)</f>
        <v/>
      </c>
      <c r="E71" s="82"/>
      <c r="F71" s="94"/>
      <c r="G71" s="41"/>
      <c r="H71" s="41"/>
      <c r="I71" s="41"/>
      <c r="J71" s="82"/>
      <c r="K71" s="95" t="s">
        <v>93</v>
      </c>
      <c r="L71" s="43"/>
      <c r="M71" s="96"/>
      <c r="N71" s="82"/>
      <c r="O71" s="95" t="s">
        <v>36</v>
      </c>
      <c r="P71" s="43"/>
      <c r="Q71" s="96"/>
      <c r="R71" s="82"/>
      <c r="S71" s="66" t="s">
        <v>36</v>
      </c>
      <c r="T71" s="43"/>
      <c r="U71" s="96"/>
      <c r="V71" s="82"/>
      <c r="W71" s="66" t="s">
        <v>36</v>
      </c>
      <c r="X71" s="43"/>
      <c r="Y71" s="96"/>
    </row>
    <row r="72" s="12" customFormat="true" ht="12.75" hidden="false" customHeight="false" outlineLevel="0" collapsed="false">
      <c r="A72" s="44" t="n">
        <v>68</v>
      </c>
      <c r="B72" s="45" t="n">
        <f aca="false">'APH KIC KIA PC'!D72</f>
        <v>0</v>
      </c>
      <c r="C72" s="63" t="str">
        <f aca="false">IF('1. Artikeldata Grund'!$D72="","", '1. Artikeldata Grund'!$D72&amp;" - "&amp;'1. Artikeldata Grund'!$E72)</f>
        <v/>
      </c>
      <c r="D72" s="93" t="str">
        <f aca="false">IF('1. Artikeldata Grund'!D72="","",'1. Artikeldata Grund'!D72)</f>
        <v/>
      </c>
      <c r="E72" s="82"/>
      <c r="F72" s="94"/>
      <c r="G72" s="41"/>
      <c r="H72" s="41"/>
      <c r="I72" s="41"/>
      <c r="J72" s="82"/>
      <c r="K72" s="95" t="s">
        <v>93</v>
      </c>
      <c r="L72" s="43"/>
      <c r="M72" s="96"/>
      <c r="N72" s="82"/>
      <c r="O72" s="95" t="s">
        <v>36</v>
      </c>
      <c r="P72" s="43"/>
      <c r="Q72" s="96"/>
      <c r="R72" s="82"/>
      <c r="S72" s="66" t="s">
        <v>36</v>
      </c>
      <c r="T72" s="43"/>
      <c r="U72" s="96"/>
      <c r="V72" s="82"/>
      <c r="W72" s="66" t="s">
        <v>36</v>
      </c>
      <c r="X72" s="43"/>
      <c r="Y72" s="96"/>
    </row>
    <row r="73" s="12" customFormat="true" ht="12.75" hidden="false" customHeight="false" outlineLevel="0" collapsed="false">
      <c r="A73" s="44" t="n">
        <v>69</v>
      </c>
      <c r="B73" s="45" t="n">
        <f aca="false">'APH KIC KIA PC'!D73</f>
        <v>0</v>
      </c>
      <c r="C73" s="63" t="str">
        <f aca="false">IF('1. Artikeldata Grund'!$D73="","", '1. Artikeldata Grund'!$D73&amp;" - "&amp;'1. Artikeldata Grund'!$E73)</f>
        <v/>
      </c>
      <c r="D73" s="93" t="str">
        <f aca="false">IF('1. Artikeldata Grund'!D73="","",'1. Artikeldata Grund'!D73)</f>
        <v/>
      </c>
      <c r="E73" s="82"/>
      <c r="F73" s="94"/>
      <c r="G73" s="41"/>
      <c r="H73" s="41"/>
      <c r="I73" s="41"/>
      <c r="J73" s="82"/>
      <c r="K73" s="95" t="s">
        <v>93</v>
      </c>
      <c r="L73" s="43"/>
      <c r="M73" s="96"/>
      <c r="N73" s="82"/>
      <c r="O73" s="95" t="s">
        <v>36</v>
      </c>
      <c r="P73" s="43"/>
      <c r="Q73" s="96"/>
      <c r="R73" s="82"/>
      <c r="S73" s="66" t="s">
        <v>36</v>
      </c>
      <c r="T73" s="43"/>
      <c r="U73" s="96"/>
      <c r="V73" s="82"/>
      <c r="W73" s="66" t="s">
        <v>36</v>
      </c>
      <c r="X73" s="43"/>
      <c r="Y73" s="96"/>
    </row>
    <row r="74" s="12" customFormat="true" ht="12.75" hidden="false" customHeight="false" outlineLevel="0" collapsed="false">
      <c r="A74" s="44" t="n">
        <v>70</v>
      </c>
      <c r="B74" s="45" t="n">
        <f aca="false">'APH KIC KIA PC'!D74</f>
        <v>0</v>
      </c>
      <c r="C74" s="63" t="str">
        <f aca="false">IF('1. Artikeldata Grund'!$D74="","", '1. Artikeldata Grund'!$D74&amp;" - "&amp;'1. Artikeldata Grund'!$E74)</f>
        <v/>
      </c>
      <c r="D74" s="93" t="str">
        <f aca="false">IF('1. Artikeldata Grund'!D74="","",'1. Artikeldata Grund'!D74)</f>
        <v/>
      </c>
      <c r="E74" s="82"/>
      <c r="F74" s="94"/>
      <c r="G74" s="41"/>
      <c r="H74" s="41"/>
      <c r="I74" s="41"/>
      <c r="J74" s="82"/>
      <c r="K74" s="95" t="s">
        <v>93</v>
      </c>
      <c r="L74" s="43"/>
      <c r="M74" s="96"/>
      <c r="N74" s="82"/>
      <c r="O74" s="95" t="s">
        <v>36</v>
      </c>
      <c r="P74" s="43"/>
      <c r="Q74" s="96"/>
      <c r="R74" s="82"/>
      <c r="S74" s="66" t="s">
        <v>36</v>
      </c>
      <c r="T74" s="43"/>
      <c r="U74" s="96"/>
      <c r="V74" s="82"/>
      <c r="W74" s="66" t="s">
        <v>36</v>
      </c>
      <c r="X74" s="43"/>
      <c r="Y74" s="96"/>
    </row>
    <row r="75" s="12" customFormat="true" ht="12.75" hidden="false" customHeight="false" outlineLevel="0" collapsed="false">
      <c r="A75" s="44" t="n">
        <v>71</v>
      </c>
      <c r="B75" s="45" t="n">
        <f aca="false">'APH KIC KIA PC'!D75</f>
        <v>0</v>
      </c>
      <c r="C75" s="63" t="str">
        <f aca="false">IF('1. Artikeldata Grund'!$D75="","", '1. Artikeldata Grund'!$D75&amp;" - "&amp;'1. Artikeldata Grund'!$E75)</f>
        <v/>
      </c>
      <c r="D75" s="93" t="str">
        <f aca="false">IF('1. Artikeldata Grund'!D75="","",'1. Artikeldata Grund'!D75)</f>
        <v/>
      </c>
      <c r="E75" s="82"/>
      <c r="F75" s="94"/>
      <c r="G75" s="41"/>
      <c r="H75" s="41"/>
      <c r="I75" s="41"/>
      <c r="J75" s="82"/>
      <c r="K75" s="95" t="s">
        <v>93</v>
      </c>
      <c r="L75" s="43"/>
      <c r="M75" s="96"/>
      <c r="N75" s="82"/>
      <c r="O75" s="95" t="s">
        <v>36</v>
      </c>
      <c r="P75" s="43"/>
      <c r="Q75" s="96"/>
      <c r="R75" s="82"/>
      <c r="S75" s="66" t="s">
        <v>36</v>
      </c>
      <c r="T75" s="43"/>
      <c r="U75" s="96"/>
      <c r="V75" s="82"/>
      <c r="W75" s="66" t="s">
        <v>36</v>
      </c>
      <c r="X75" s="43"/>
      <c r="Y75" s="96"/>
    </row>
    <row r="76" s="12" customFormat="true" ht="12.75" hidden="false" customHeight="false" outlineLevel="0" collapsed="false">
      <c r="A76" s="44" t="n">
        <v>72</v>
      </c>
      <c r="B76" s="45" t="n">
        <f aca="false">'APH KIC KIA PC'!D76</f>
        <v>0</v>
      </c>
      <c r="C76" s="63" t="str">
        <f aca="false">IF('1. Artikeldata Grund'!$D76="","", '1. Artikeldata Grund'!$D76&amp;" - "&amp;'1. Artikeldata Grund'!$E76)</f>
        <v/>
      </c>
      <c r="D76" s="93" t="str">
        <f aca="false">IF('1. Artikeldata Grund'!D76="","",'1. Artikeldata Grund'!D76)</f>
        <v/>
      </c>
      <c r="E76" s="82"/>
      <c r="F76" s="94"/>
      <c r="G76" s="41"/>
      <c r="H76" s="41"/>
      <c r="I76" s="41"/>
      <c r="J76" s="82"/>
      <c r="K76" s="95" t="s">
        <v>93</v>
      </c>
      <c r="L76" s="43"/>
      <c r="M76" s="96"/>
      <c r="N76" s="82"/>
      <c r="O76" s="95" t="s">
        <v>36</v>
      </c>
      <c r="P76" s="43"/>
      <c r="Q76" s="96"/>
      <c r="R76" s="82"/>
      <c r="S76" s="66" t="s">
        <v>36</v>
      </c>
      <c r="T76" s="43"/>
      <c r="U76" s="96"/>
      <c r="V76" s="82"/>
      <c r="W76" s="66" t="s">
        <v>36</v>
      </c>
      <c r="X76" s="43"/>
      <c r="Y76" s="96"/>
    </row>
    <row r="77" s="12" customFormat="true" ht="12.75" hidden="false" customHeight="false" outlineLevel="0" collapsed="false">
      <c r="A77" s="44" t="n">
        <v>73</v>
      </c>
      <c r="B77" s="45" t="n">
        <f aca="false">'APH KIC KIA PC'!D77</f>
        <v>0</v>
      </c>
      <c r="C77" s="63" t="str">
        <f aca="false">IF('1. Artikeldata Grund'!$D77="","", '1. Artikeldata Grund'!$D77&amp;" - "&amp;'1. Artikeldata Grund'!$E77)</f>
        <v/>
      </c>
      <c r="D77" s="93" t="str">
        <f aca="false">IF('1. Artikeldata Grund'!D77="","",'1. Artikeldata Grund'!D77)</f>
        <v/>
      </c>
      <c r="E77" s="82"/>
      <c r="F77" s="94"/>
      <c r="G77" s="41"/>
      <c r="H77" s="41"/>
      <c r="I77" s="41"/>
      <c r="J77" s="82"/>
      <c r="K77" s="95" t="s">
        <v>93</v>
      </c>
      <c r="L77" s="43"/>
      <c r="M77" s="96"/>
      <c r="N77" s="82"/>
      <c r="O77" s="95" t="s">
        <v>36</v>
      </c>
      <c r="P77" s="43"/>
      <c r="Q77" s="96"/>
      <c r="R77" s="82"/>
      <c r="S77" s="66" t="s">
        <v>36</v>
      </c>
      <c r="T77" s="43"/>
      <c r="U77" s="96"/>
      <c r="V77" s="82"/>
      <c r="W77" s="66" t="s">
        <v>36</v>
      </c>
      <c r="X77" s="43"/>
      <c r="Y77" s="96"/>
    </row>
    <row r="78" s="12" customFormat="true" ht="12.75" hidden="false" customHeight="false" outlineLevel="0" collapsed="false">
      <c r="A78" s="44" t="n">
        <v>74</v>
      </c>
      <c r="B78" s="45" t="n">
        <f aca="false">'APH KIC KIA PC'!D78</f>
        <v>0</v>
      </c>
      <c r="C78" s="63" t="str">
        <f aca="false">IF('1. Artikeldata Grund'!$D78="","", '1. Artikeldata Grund'!$D78&amp;" - "&amp;'1. Artikeldata Grund'!$E78)</f>
        <v/>
      </c>
      <c r="D78" s="93" t="str">
        <f aca="false">IF('1. Artikeldata Grund'!D78="","",'1. Artikeldata Grund'!D78)</f>
        <v/>
      </c>
      <c r="E78" s="82"/>
      <c r="F78" s="94"/>
      <c r="G78" s="41"/>
      <c r="H78" s="41"/>
      <c r="I78" s="41"/>
      <c r="J78" s="82"/>
      <c r="K78" s="95" t="s">
        <v>93</v>
      </c>
      <c r="L78" s="43"/>
      <c r="M78" s="96"/>
      <c r="N78" s="82"/>
      <c r="O78" s="95" t="s">
        <v>36</v>
      </c>
      <c r="P78" s="43"/>
      <c r="Q78" s="96"/>
      <c r="R78" s="82"/>
      <c r="S78" s="66" t="s">
        <v>36</v>
      </c>
      <c r="T78" s="43"/>
      <c r="U78" s="96"/>
      <c r="V78" s="82"/>
      <c r="W78" s="66" t="s">
        <v>36</v>
      </c>
      <c r="X78" s="43"/>
      <c r="Y78" s="96"/>
    </row>
    <row r="79" s="12" customFormat="true" ht="12.75" hidden="false" customHeight="false" outlineLevel="0" collapsed="false">
      <c r="A79" s="44" t="n">
        <v>75</v>
      </c>
      <c r="B79" s="45" t="n">
        <f aca="false">'APH KIC KIA PC'!D79</f>
        <v>0</v>
      </c>
      <c r="C79" s="63" t="str">
        <f aca="false">IF('1. Artikeldata Grund'!$D79="","", '1. Artikeldata Grund'!$D79&amp;" - "&amp;'1. Artikeldata Grund'!$E79)</f>
        <v/>
      </c>
      <c r="D79" s="93" t="str">
        <f aca="false">IF('1. Artikeldata Grund'!D79="","",'1. Artikeldata Grund'!D79)</f>
        <v/>
      </c>
      <c r="E79" s="82"/>
      <c r="F79" s="94"/>
      <c r="G79" s="41"/>
      <c r="H79" s="41"/>
      <c r="I79" s="41"/>
      <c r="J79" s="82"/>
      <c r="K79" s="95" t="s">
        <v>93</v>
      </c>
      <c r="L79" s="43"/>
      <c r="M79" s="96"/>
      <c r="N79" s="82"/>
      <c r="O79" s="95" t="s">
        <v>36</v>
      </c>
      <c r="P79" s="43"/>
      <c r="Q79" s="96"/>
      <c r="R79" s="82"/>
      <c r="S79" s="66" t="s">
        <v>36</v>
      </c>
      <c r="T79" s="43"/>
      <c r="U79" s="96"/>
      <c r="V79" s="82"/>
      <c r="W79" s="66" t="s">
        <v>36</v>
      </c>
      <c r="X79" s="43"/>
      <c r="Y79" s="96"/>
    </row>
    <row r="80" s="12" customFormat="true" ht="12.75" hidden="false" customHeight="false" outlineLevel="0" collapsed="false">
      <c r="A80" s="44" t="n">
        <v>76</v>
      </c>
      <c r="B80" s="45" t="n">
        <f aca="false">'APH KIC KIA PC'!D80</f>
        <v>0</v>
      </c>
      <c r="C80" s="63" t="str">
        <f aca="false">IF('1. Artikeldata Grund'!$D80="","", '1. Artikeldata Grund'!$D80&amp;" - "&amp;'1. Artikeldata Grund'!$E80)</f>
        <v/>
      </c>
      <c r="D80" s="93" t="str">
        <f aca="false">IF('1. Artikeldata Grund'!D80="","",'1. Artikeldata Grund'!D80)</f>
        <v/>
      </c>
      <c r="E80" s="82"/>
      <c r="F80" s="94"/>
      <c r="G80" s="41"/>
      <c r="H80" s="41"/>
      <c r="I80" s="41"/>
      <c r="J80" s="82"/>
      <c r="K80" s="95" t="s">
        <v>93</v>
      </c>
      <c r="L80" s="43"/>
      <c r="M80" s="96"/>
      <c r="N80" s="82"/>
      <c r="O80" s="95" t="s">
        <v>36</v>
      </c>
      <c r="P80" s="43"/>
      <c r="Q80" s="96"/>
      <c r="R80" s="82"/>
      <c r="S80" s="66" t="s">
        <v>36</v>
      </c>
      <c r="T80" s="43"/>
      <c r="U80" s="96"/>
      <c r="V80" s="82"/>
      <c r="W80" s="66" t="s">
        <v>36</v>
      </c>
      <c r="X80" s="43"/>
      <c r="Y80" s="96"/>
    </row>
    <row r="81" s="12" customFormat="true" ht="12.75" hidden="false" customHeight="false" outlineLevel="0" collapsed="false">
      <c r="A81" s="44" t="n">
        <v>77</v>
      </c>
      <c r="B81" s="45" t="n">
        <f aca="false">'APH KIC KIA PC'!D81</f>
        <v>0</v>
      </c>
      <c r="C81" s="63" t="str">
        <f aca="false">IF('1. Artikeldata Grund'!$D81="","", '1. Artikeldata Grund'!$D81&amp;" - "&amp;'1. Artikeldata Grund'!$E81)</f>
        <v/>
      </c>
      <c r="D81" s="93" t="str">
        <f aca="false">IF('1. Artikeldata Grund'!D81="","",'1. Artikeldata Grund'!D81)</f>
        <v/>
      </c>
      <c r="E81" s="82"/>
      <c r="F81" s="94"/>
      <c r="G81" s="41"/>
      <c r="H81" s="41"/>
      <c r="I81" s="41"/>
      <c r="J81" s="82"/>
      <c r="K81" s="95" t="s">
        <v>93</v>
      </c>
      <c r="L81" s="43"/>
      <c r="M81" s="96"/>
      <c r="N81" s="82"/>
      <c r="O81" s="95" t="s">
        <v>36</v>
      </c>
      <c r="P81" s="43"/>
      <c r="Q81" s="96"/>
      <c r="R81" s="82"/>
      <c r="S81" s="66" t="s">
        <v>36</v>
      </c>
      <c r="T81" s="43"/>
      <c r="U81" s="96"/>
      <c r="V81" s="82"/>
      <c r="W81" s="66" t="s">
        <v>36</v>
      </c>
      <c r="X81" s="43"/>
      <c r="Y81" s="96"/>
    </row>
    <row r="82" s="12" customFormat="true" ht="12.75" hidden="false" customHeight="false" outlineLevel="0" collapsed="false">
      <c r="A82" s="44" t="n">
        <v>78</v>
      </c>
      <c r="B82" s="45" t="n">
        <f aca="false">'APH KIC KIA PC'!D82</f>
        <v>0</v>
      </c>
      <c r="C82" s="63" t="str">
        <f aca="false">IF('1. Artikeldata Grund'!$D82="","", '1. Artikeldata Grund'!$D82&amp;" - "&amp;'1. Artikeldata Grund'!$E82)</f>
        <v/>
      </c>
      <c r="D82" s="93" t="str">
        <f aca="false">IF('1. Artikeldata Grund'!D82="","",'1. Artikeldata Grund'!D82)</f>
        <v/>
      </c>
      <c r="E82" s="82"/>
      <c r="F82" s="94"/>
      <c r="G82" s="41"/>
      <c r="H82" s="41"/>
      <c r="I82" s="41"/>
      <c r="J82" s="82"/>
      <c r="K82" s="95" t="s">
        <v>93</v>
      </c>
      <c r="L82" s="43"/>
      <c r="M82" s="96"/>
      <c r="N82" s="82"/>
      <c r="O82" s="95" t="s">
        <v>36</v>
      </c>
      <c r="P82" s="43"/>
      <c r="Q82" s="96"/>
      <c r="R82" s="82"/>
      <c r="S82" s="66" t="s">
        <v>36</v>
      </c>
      <c r="T82" s="43"/>
      <c r="U82" s="96"/>
      <c r="V82" s="82"/>
      <c r="W82" s="66" t="s">
        <v>36</v>
      </c>
      <c r="X82" s="43"/>
      <c r="Y82" s="96"/>
    </row>
    <row r="83" s="12" customFormat="true" ht="12.75" hidden="false" customHeight="false" outlineLevel="0" collapsed="false">
      <c r="A83" s="44" t="n">
        <v>79</v>
      </c>
      <c r="B83" s="45" t="n">
        <f aca="false">'APH KIC KIA PC'!D83</f>
        <v>0</v>
      </c>
      <c r="C83" s="63" t="str">
        <f aca="false">IF('1. Artikeldata Grund'!$D83="","", '1. Artikeldata Grund'!$D83&amp;" - "&amp;'1. Artikeldata Grund'!$E83)</f>
        <v/>
      </c>
      <c r="D83" s="93" t="str">
        <f aca="false">IF('1. Artikeldata Grund'!D83="","",'1. Artikeldata Grund'!D83)</f>
        <v/>
      </c>
      <c r="E83" s="82"/>
      <c r="F83" s="94"/>
      <c r="G83" s="41"/>
      <c r="H83" s="41"/>
      <c r="I83" s="41"/>
      <c r="J83" s="82"/>
      <c r="K83" s="95" t="s">
        <v>93</v>
      </c>
      <c r="L83" s="43"/>
      <c r="M83" s="96"/>
      <c r="N83" s="82"/>
      <c r="O83" s="95" t="s">
        <v>36</v>
      </c>
      <c r="P83" s="43"/>
      <c r="Q83" s="96"/>
      <c r="R83" s="82"/>
      <c r="S83" s="66" t="s">
        <v>36</v>
      </c>
      <c r="T83" s="43"/>
      <c r="U83" s="96"/>
      <c r="V83" s="82"/>
      <c r="W83" s="66" t="s">
        <v>36</v>
      </c>
      <c r="X83" s="43"/>
      <c r="Y83" s="96"/>
    </row>
    <row r="84" s="12" customFormat="true" ht="12.75" hidden="false" customHeight="false" outlineLevel="0" collapsed="false">
      <c r="A84" s="44" t="n">
        <v>80</v>
      </c>
      <c r="B84" s="45" t="n">
        <f aca="false">'APH KIC KIA PC'!D84</f>
        <v>0</v>
      </c>
      <c r="C84" s="63" t="str">
        <f aca="false">IF('1. Artikeldata Grund'!$D84="","", '1. Artikeldata Grund'!$D84&amp;" - "&amp;'1. Artikeldata Grund'!$E84)</f>
        <v/>
      </c>
      <c r="D84" s="93" t="str">
        <f aca="false">IF('1. Artikeldata Grund'!D84="","",'1. Artikeldata Grund'!D84)</f>
        <v/>
      </c>
      <c r="E84" s="82"/>
      <c r="F84" s="94"/>
      <c r="G84" s="41"/>
      <c r="H84" s="41"/>
      <c r="I84" s="41"/>
      <c r="J84" s="82"/>
      <c r="K84" s="95" t="s">
        <v>93</v>
      </c>
      <c r="L84" s="43"/>
      <c r="M84" s="96"/>
      <c r="N84" s="82"/>
      <c r="O84" s="95" t="s">
        <v>36</v>
      </c>
      <c r="P84" s="43"/>
      <c r="Q84" s="96"/>
      <c r="R84" s="82"/>
      <c r="S84" s="66" t="s">
        <v>36</v>
      </c>
      <c r="T84" s="43"/>
      <c r="U84" s="96"/>
      <c r="V84" s="82"/>
      <c r="W84" s="66" t="s">
        <v>36</v>
      </c>
      <c r="X84" s="43"/>
      <c r="Y84" s="96"/>
    </row>
    <row r="85" s="12" customFormat="true" ht="12.75" hidden="false" customHeight="false" outlineLevel="0" collapsed="false">
      <c r="A85" s="44" t="n">
        <v>81</v>
      </c>
      <c r="B85" s="45" t="n">
        <f aca="false">'APH KIC KIA PC'!D85</f>
        <v>0</v>
      </c>
      <c r="C85" s="63" t="str">
        <f aca="false">IF('1. Artikeldata Grund'!$D85="","", '1. Artikeldata Grund'!$D85&amp;" - "&amp;'1. Artikeldata Grund'!$E85)</f>
        <v/>
      </c>
      <c r="D85" s="93" t="str">
        <f aca="false">IF('1. Artikeldata Grund'!D85="","",'1. Artikeldata Grund'!D85)</f>
        <v/>
      </c>
      <c r="E85" s="82"/>
      <c r="F85" s="94"/>
      <c r="G85" s="41"/>
      <c r="H85" s="41"/>
      <c r="I85" s="41"/>
      <c r="J85" s="82"/>
      <c r="K85" s="95" t="s">
        <v>93</v>
      </c>
      <c r="L85" s="43"/>
      <c r="M85" s="96"/>
      <c r="N85" s="82"/>
      <c r="O85" s="95" t="s">
        <v>36</v>
      </c>
      <c r="P85" s="43"/>
      <c r="Q85" s="96"/>
      <c r="R85" s="82"/>
      <c r="S85" s="66" t="s">
        <v>36</v>
      </c>
      <c r="T85" s="43"/>
      <c r="U85" s="96"/>
      <c r="V85" s="82"/>
      <c r="W85" s="66" t="s">
        <v>36</v>
      </c>
      <c r="X85" s="43"/>
      <c r="Y85" s="96"/>
    </row>
    <row r="86" s="12" customFormat="true" ht="12.75" hidden="false" customHeight="false" outlineLevel="0" collapsed="false">
      <c r="A86" s="44" t="n">
        <v>82</v>
      </c>
      <c r="B86" s="45" t="n">
        <f aca="false">'APH KIC KIA PC'!D86</f>
        <v>0</v>
      </c>
      <c r="C86" s="63" t="str">
        <f aca="false">IF('1. Artikeldata Grund'!$D86="","", '1. Artikeldata Grund'!$D86&amp;" - "&amp;'1. Artikeldata Grund'!$E86)</f>
        <v/>
      </c>
      <c r="D86" s="93" t="str">
        <f aca="false">IF('1. Artikeldata Grund'!D86="","",'1. Artikeldata Grund'!D86)</f>
        <v/>
      </c>
      <c r="E86" s="82"/>
      <c r="F86" s="94"/>
      <c r="G86" s="41"/>
      <c r="H86" s="41"/>
      <c r="I86" s="41"/>
      <c r="J86" s="82"/>
      <c r="K86" s="95" t="s">
        <v>93</v>
      </c>
      <c r="L86" s="43"/>
      <c r="M86" s="96"/>
      <c r="N86" s="82"/>
      <c r="O86" s="95" t="s">
        <v>36</v>
      </c>
      <c r="P86" s="43"/>
      <c r="Q86" s="96"/>
      <c r="R86" s="82"/>
      <c r="S86" s="66" t="s">
        <v>36</v>
      </c>
      <c r="T86" s="43"/>
      <c r="U86" s="96"/>
      <c r="V86" s="82"/>
      <c r="W86" s="66" t="s">
        <v>36</v>
      </c>
      <c r="X86" s="43"/>
      <c r="Y86" s="96"/>
    </row>
    <row r="87" s="12" customFormat="true" ht="12.75" hidden="false" customHeight="false" outlineLevel="0" collapsed="false">
      <c r="A87" s="44" t="n">
        <v>83</v>
      </c>
      <c r="B87" s="45" t="n">
        <f aca="false">'APH KIC KIA PC'!D87</f>
        <v>0</v>
      </c>
      <c r="C87" s="63" t="str">
        <f aca="false">IF('1. Artikeldata Grund'!$D87="","", '1. Artikeldata Grund'!$D87&amp;" - "&amp;'1. Artikeldata Grund'!$E87)</f>
        <v/>
      </c>
      <c r="D87" s="93" t="str">
        <f aca="false">IF('1. Artikeldata Grund'!D87="","",'1. Artikeldata Grund'!D87)</f>
        <v/>
      </c>
      <c r="E87" s="82"/>
      <c r="F87" s="94"/>
      <c r="G87" s="41"/>
      <c r="H87" s="41"/>
      <c r="I87" s="41"/>
      <c r="J87" s="82"/>
      <c r="K87" s="95" t="s">
        <v>93</v>
      </c>
      <c r="L87" s="43"/>
      <c r="M87" s="96"/>
      <c r="N87" s="82"/>
      <c r="O87" s="95" t="s">
        <v>36</v>
      </c>
      <c r="P87" s="43"/>
      <c r="Q87" s="96"/>
      <c r="R87" s="82"/>
      <c r="S87" s="66" t="s">
        <v>36</v>
      </c>
      <c r="T87" s="43"/>
      <c r="U87" s="96"/>
      <c r="V87" s="82"/>
      <c r="W87" s="66" t="s">
        <v>36</v>
      </c>
      <c r="X87" s="43"/>
      <c r="Y87" s="96"/>
    </row>
    <row r="88" s="12" customFormat="true" ht="12.75" hidden="false" customHeight="false" outlineLevel="0" collapsed="false">
      <c r="A88" s="44" t="n">
        <v>84</v>
      </c>
      <c r="B88" s="45" t="n">
        <f aca="false">'APH KIC KIA PC'!D88</f>
        <v>0</v>
      </c>
      <c r="C88" s="63" t="str">
        <f aca="false">IF('1. Artikeldata Grund'!$D88="","", '1. Artikeldata Grund'!$D88&amp;" - "&amp;'1. Artikeldata Grund'!$E88)</f>
        <v/>
      </c>
      <c r="D88" s="93" t="str">
        <f aca="false">IF('1. Artikeldata Grund'!D88="","",'1. Artikeldata Grund'!D88)</f>
        <v/>
      </c>
      <c r="E88" s="82"/>
      <c r="F88" s="94"/>
      <c r="G88" s="41"/>
      <c r="H88" s="41"/>
      <c r="I88" s="41"/>
      <c r="J88" s="82"/>
      <c r="K88" s="95" t="s">
        <v>93</v>
      </c>
      <c r="L88" s="43"/>
      <c r="M88" s="96"/>
      <c r="N88" s="82"/>
      <c r="O88" s="95" t="s">
        <v>36</v>
      </c>
      <c r="P88" s="43"/>
      <c r="Q88" s="96"/>
      <c r="R88" s="82"/>
      <c r="S88" s="66" t="s">
        <v>36</v>
      </c>
      <c r="T88" s="43"/>
      <c r="U88" s="96"/>
      <c r="V88" s="82"/>
      <c r="W88" s="66" t="s">
        <v>36</v>
      </c>
      <c r="X88" s="43"/>
      <c r="Y88" s="96"/>
    </row>
    <row r="89" s="12" customFormat="true" ht="12.75" hidden="false" customHeight="false" outlineLevel="0" collapsed="false">
      <c r="A89" s="44" t="n">
        <v>85</v>
      </c>
      <c r="B89" s="45" t="n">
        <f aca="false">'APH KIC KIA PC'!D89</f>
        <v>0</v>
      </c>
      <c r="C89" s="63" t="str">
        <f aca="false">IF('1. Artikeldata Grund'!$D89="","", '1. Artikeldata Grund'!$D89&amp;" - "&amp;'1. Artikeldata Grund'!$E89)</f>
        <v/>
      </c>
      <c r="D89" s="93" t="str">
        <f aca="false">IF('1. Artikeldata Grund'!D89="","",'1. Artikeldata Grund'!D89)</f>
        <v/>
      </c>
      <c r="E89" s="82"/>
      <c r="F89" s="94"/>
      <c r="G89" s="41"/>
      <c r="H89" s="41"/>
      <c r="I89" s="41"/>
      <c r="J89" s="82"/>
      <c r="K89" s="95" t="s">
        <v>93</v>
      </c>
      <c r="L89" s="43"/>
      <c r="M89" s="96"/>
      <c r="N89" s="82"/>
      <c r="O89" s="95" t="s">
        <v>36</v>
      </c>
      <c r="P89" s="43"/>
      <c r="Q89" s="96"/>
      <c r="R89" s="82"/>
      <c r="S89" s="66" t="s">
        <v>36</v>
      </c>
      <c r="T89" s="43"/>
      <c r="U89" s="96"/>
      <c r="V89" s="82"/>
      <c r="W89" s="66" t="s">
        <v>36</v>
      </c>
      <c r="X89" s="43"/>
      <c r="Y89" s="96"/>
    </row>
    <row r="90" s="12" customFormat="true" ht="12.75" hidden="false" customHeight="false" outlineLevel="0" collapsed="false">
      <c r="A90" s="44" t="n">
        <v>86</v>
      </c>
      <c r="B90" s="45" t="n">
        <f aca="false">'APH KIC KIA PC'!D90</f>
        <v>0</v>
      </c>
      <c r="C90" s="63" t="str">
        <f aca="false">IF('1. Artikeldata Grund'!$D90="","", '1. Artikeldata Grund'!$D90&amp;" - "&amp;'1. Artikeldata Grund'!$E90)</f>
        <v/>
      </c>
      <c r="D90" s="93" t="str">
        <f aca="false">IF('1. Artikeldata Grund'!D90="","",'1. Artikeldata Grund'!D90)</f>
        <v/>
      </c>
      <c r="E90" s="82"/>
      <c r="F90" s="94"/>
      <c r="G90" s="41"/>
      <c r="H90" s="41"/>
      <c r="I90" s="41"/>
      <c r="J90" s="82"/>
      <c r="K90" s="95" t="s">
        <v>93</v>
      </c>
      <c r="L90" s="43"/>
      <c r="M90" s="96"/>
      <c r="N90" s="82"/>
      <c r="O90" s="95" t="s">
        <v>36</v>
      </c>
      <c r="P90" s="43"/>
      <c r="Q90" s="96"/>
      <c r="R90" s="82"/>
      <c r="S90" s="66" t="s">
        <v>36</v>
      </c>
      <c r="T90" s="43"/>
      <c r="U90" s="96"/>
      <c r="V90" s="82"/>
      <c r="W90" s="66" t="s">
        <v>36</v>
      </c>
      <c r="X90" s="43"/>
      <c r="Y90" s="96"/>
    </row>
    <row r="91" s="12" customFormat="true" ht="12.75" hidden="false" customHeight="false" outlineLevel="0" collapsed="false">
      <c r="A91" s="44" t="n">
        <v>87</v>
      </c>
      <c r="B91" s="45" t="n">
        <f aca="false">'APH KIC KIA PC'!D91</f>
        <v>0</v>
      </c>
      <c r="C91" s="63" t="str">
        <f aca="false">IF('1. Artikeldata Grund'!$D91="","", '1. Artikeldata Grund'!$D91&amp;" - "&amp;'1. Artikeldata Grund'!$E91)</f>
        <v/>
      </c>
      <c r="D91" s="93" t="str">
        <f aca="false">IF('1. Artikeldata Grund'!D91="","",'1. Artikeldata Grund'!D91)</f>
        <v/>
      </c>
      <c r="E91" s="82"/>
      <c r="F91" s="94"/>
      <c r="G91" s="41"/>
      <c r="H91" s="41"/>
      <c r="I91" s="41"/>
      <c r="J91" s="82"/>
      <c r="K91" s="95" t="s">
        <v>93</v>
      </c>
      <c r="L91" s="43"/>
      <c r="M91" s="96"/>
      <c r="N91" s="82"/>
      <c r="O91" s="95" t="s">
        <v>36</v>
      </c>
      <c r="P91" s="43"/>
      <c r="Q91" s="96"/>
      <c r="R91" s="82"/>
      <c r="S91" s="66" t="s">
        <v>36</v>
      </c>
      <c r="T91" s="43"/>
      <c r="U91" s="96"/>
      <c r="V91" s="82"/>
      <c r="W91" s="66" t="s">
        <v>36</v>
      </c>
      <c r="X91" s="43"/>
      <c r="Y91" s="96"/>
    </row>
    <row r="92" s="12" customFormat="true" ht="12.75" hidden="false" customHeight="false" outlineLevel="0" collapsed="false">
      <c r="A92" s="44" t="n">
        <v>88</v>
      </c>
      <c r="B92" s="45" t="n">
        <f aca="false">'APH KIC KIA PC'!D92</f>
        <v>0</v>
      </c>
      <c r="C92" s="63" t="str">
        <f aca="false">IF('1. Artikeldata Grund'!$D92="","", '1. Artikeldata Grund'!$D92&amp;" - "&amp;'1. Artikeldata Grund'!$E92)</f>
        <v/>
      </c>
      <c r="D92" s="93" t="str">
        <f aca="false">IF('1. Artikeldata Grund'!D92="","",'1. Artikeldata Grund'!D92)</f>
        <v/>
      </c>
      <c r="E92" s="82"/>
      <c r="F92" s="94"/>
      <c r="G92" s="41"/>
      <c r="H92" s="41"/>
      <c r="I92" s="41"/>
      <c r="J92" s="82"/>
      <c r="K92" s="95" t="s">
        <v>93</v>
      </c>
      <c r="L92" s="43"/>
      <c r="M92" s="96"/>
      <c r="N92" s="82"/>
      <c r="O92" s="95" t="s">
        <v>36</v>
      </c>
      <c r="P92" s="43"/>
      <c r="Q92" s="96"/>
      <c r="R92" s="82"/>
      <c r="S92" s="66" t="s">
        <v>36</v>
      </c>
      <c r="T92" s="43"/>
      <c r="U92" s="96"/>
      <c r="V92" s="82"/>
      <c r="W92" s="66" t="s">
        <v>36</v>
      </c>
      <c r="X92" s="43"/>
      <c r="Y92" s="96"/>
    </row>
    <row r="93" s="12" customFormat="true" ht="12.75" hidden="false" customHeight="false" outlineLevel="0" collapsed="false">
      <c r="A93" s="44" t="n">
        <v>89</v>
      </c>
      <c r="B93" s="45" t="n">
        <f aca="false">'APH KIC KIA PC'!D93</f>
        <v>0</v>
      </c>
      <c r="C93" s="63" t="str">
        <f aca="false">IF('1. Artikeldata Grund'!$D93="","", '1. Artikeldata Grund'!$D93&amp;" - "&amp;'1. Artikeldata Grund'!$E93)</f>
        <v/>
      </c>
      <c r="D93" s="93" t="str">
        <f aca="false">IF('1. Artikeldata Grund'!D93="","",'1. Artikeldata Grund'!D93)</f>
        <v/>
      </c>
      <c r="E93" s="82"/>
      <c r="F93" s="94"/>
      <c r="G93" s="41"/>
      <c r="H93" s="41"/>
      <c r="I93" s="41"/>
      <c r="J93" s="82"/>
      <c r="K93" s="95" t="s">
        <v>93</v>
      </c>
      <c r="L93" s="43"/>
      <c r="M93" s="96"/>
      <c r="N93" s="82"/>
      <c r="O93" s="95" t="s">
        <v>36</v>
      </c>
      <c r="P93" s="43"/>
      <c r="Q93" s="96"/>
      <c r="R93" s="82"/>
      <c r="S93" s="66" t="s">
        <v>36</v>
      </c>
      <c r="T93" s="43"/>
      <c r="U93" s="96"/>
      <c r="V93" s="82"/>
      <c r="W93" s="66" t="s">
        <v>36</v>
      </c>
      <c r="X93" s="43"/>
      <c r="Y93" s="96"/>
    </row>
    <row r="94" s="12" customFormat="true" ht="12.75" hidden="false" customHeight="false" outlineLevel="0" collapsed="false">
      <c r="A94" s="44" t="n">
        <v>90</v>
      </c>
      <c r="B94" s="45" t="n">
        <f aca="false">'APH KIC KIA PC'!D94</f>
        <v>0</v>
      </c>
      <c r="C94" s="63" t="str">
        <f aca="false">IF('1. Artikeldata Grund'!$D94="","", '1. Artikeldata Grund'!$D94&amp;" - "&amp;'1. Artikeldata Grund'!$E94)</f>
        <v/>
      </c>
      <c r="D94" s="93" t="str">
        <f aca="false">IF('1. Artikeldata Grund'!D94="","",'1. Artikeldata Grund'!D94)</f>
        <v/>
      </c>
      <c r="E94" s="82"/>
      <c r="F94" s="94"/>
      <c r="G94" s="41"/>
      <c r="H94" s="41"/>
      <c r="I94" s="41"/>
      <c r="J94" s="82"/>
      <c r="K94" s="95" t="s">
        <v>93</v>
      </c>
      <c r="L94" s="43"/>
      <c r="M94" s="96"/>
      <c r="N94" s="82"/>
      <c r="O94" s="95" t="s">
        <v>36</v>
      </c>
      <c r="P94" s="43"/>
      <c r="Q94" s="96"/>
      <c r="R94" s="82"/>
      <c r="S94" s="66" t="s">
        <v>36</v>
      </c>
      <c r="T94" s="43"/>
      <c r="U94" s="96"/>
      <c r="V94" s="82"/>
      <c r="W94" s="66" t="s">
        <v>36</v>
      </c>
      <c r="X94" s="43"/>
      <c r="Y94" s="96"/>
    </row>
    <row r="95" s="12" customFormat="true" ht="12.75" hidden="false" customHeight="false" outlineLevel="0" collapsed="false">
      <c r="A95" s="44" t="n">
        <v>91</v>
      </c>
      <c r="B95" s="45" t="n">
        <f aca="false">'APH KIC KIA PC'!D95</f>
        <v>0</v>
      </c>
      <c r="C95" s="63" t="str">
        <f aca="false">IF('1. Artikeldata Grund'!$D95="","", '1. Artikeldata Grund'!$D95&amp;" - "&amp;'1. Artikeldata Grund'!$E95)</f>
        <v/>
      </c>
      <c r="D95" s="93" t="str">
        <f aca="false">IF('1. Artikeldata Grund'!D95="","",'1. Artikeldata Grund'!D95)</f>
        <v/>
      </c>
      <c r="E95" s="82"/>
      <c r="F95" s="94"/>
      <c r="G95" s="41"/>
      <c r="H95" s="41"/>
      <c r="I95" s="41"/>
      <c r="J95" s="82"/>
      <c r="K95" s="95" t="s">
        <v>93</v>
      </c>
      <c r="L95" s="43"/>
      <c r="M95" s="96"/>
      <c r="N95" s="82"/>
      <c r="O95" s="95" t="s">
        <v>36</v>
      </c>
      <c r="P95" s="43"/>
      <c r="Q95" s="96"/>
      <c r="R95" s="82"/>
      <c r="S95" s="66" t="s">
        <v>36</v>
      </c>
      <c r="T95" s="43"/>
      <c r="U95" s="96"/>
      <c r="V95" s="82"/>
      <c r="W95" s="66" t="s">
        <v>36</v>
      </c>
      <c r="X95" s="43"/>
      <c r="Y95" s="96"/>
    </row>
    <row r="96" s="12" customFormat="true" ht="12.75" hidden="false" customHeight="false" outlineLevel="0" collapsed="false">
      <c r="A96" s="44" t="n">
        <v>92</v>
      </c>
      <c r="B96" s="45" t="n">
        <f aca="false">'APH KIC KIA PC'!D96</f>
        <v>0</v>
      </c>
      <c r="C96" s="63" t="str">
        <f aca="false">IF('1. Artikeldata Grund'!$D96="","", '1. Artikeldata Grund'!$D96&amp;" - "&amp;'1. Artikeldata Grund'!$E96)</f>
        <v/>
      </c>
      <c r="D96" s="93" t="str">
        <f aca="false">IF('1. Artikeldata Grund'!D96="","",'1. Artikeldata Grund'!D96)</f>
        <v/>
      </c>
      <c r="E96" s="82"/>
      <c r="F96" s="94"/>
      <c r="G96" s="41"/>
      <c r="H96" s="41"/>
      <c r="I96" s="41"/>
      <c r="J96" s="82"/>
      <c r="K96" s="95" t="s">
        <v>93</v>
      </c>
      <c r="L96" s="43"/>
      <c r="M96" s="96"/>
      <c r="N96" s="82"/>
      <c r="O96" s="95" t="s">
        <v>36</v>
      </c>
      <c r="P96" s="43"/>
      <c r="Q96" s="96"/>
      <c r="R96" s="82"/>
      <c r="S96" s="66" t="s">
        <v>36</v>
      </c>
      <c r="T96" s="43"/>
      <c r="U96" s="96"/>
      <c r="V96" s="82"/>
      <c r="W96" s="66" t="s">
        <v>36</v>
      </c>
      <c r="X96" s="43"/>
      <c r="Y96" s="96"/>
    </row>
    <row r="97" s="12" customFormat="true" ht="12.75" hidden="false" customHeight="false" outlineLevel="0" collapsed="false">
      <c r="A97" s="44" t="n">
        <v>93</v>
      </c>
      <c r="B97" s="45" t="n">
        <f aca="false">'APH KIC KIA PC'!D97</f>
        <v>0</v>
      </c>
      <c r="C97" s="63" t="str">
        <f aca="false">IF('1. Artikeldata Grund'!$D97="","", '1. Artikeldata Grund'!$D97&amp;" - "&amp;'1. Artikeldata Grund'!$E97)</f>
        <v/>
      </c>
      <c r="D97" s="93" t="str">
        <f aca="false">IF('1. Artikeldata Grund'!D97="","",'1. Artikeldata Grund'!D97)</f>
        <v/>
      </c>
      <c r="E97" s="82"/>
      <c r="F97" s="94"/>
      <c r="G97" s="41"/>
      <c r="H97" s="41"/>
      <c r="I97" s="41"/>
      <c r="J97" s="82"/>
      <c r="K97" s="95" t="s">
        <v>93</v>
      </c>
      <c r="L97" s="43"/>
      <c r="M97" s="96"/>
      <c r="N97" s="82"/>
      <c r="O97" s="95" t="s">
        <v>36</v>
      </c>
      <c r="P97" s="43"/>
      <c r="Q97" s="96"/>
      <c r="R97" s="82"/>
      <c r="S97" s="66" t="s">
        <v>36</v>
      </c>
      <c r="T97" s="43"/>
      <c r="U97" s="96"/>
      <c r="V97" s="82"/>
      <c r="W97" s="66" t="s">
        <v>36</v>
      </c>
      <c r="X97" s="43"/>
      <c r="Y97" s="96"/>
    </row>
    <row r="98" s="12" customFormat="true" ht="12.75" hidden="false" customHeight="false" outlineLevel="0" collapsed="false">
      <c r="A98" s="44" t="n">
        <v>94</v>
      </c>
      <c r="B98" s="45" t="n">
        <f aca="false">'APH KIC KIA PC'!D98</f>
        <v>0</v>
      </c>
      <c r="C98" s="63" t="str">
        <f aca="false">IF('1. Artikeldata Grund'!$D98="","", '1. Artikeldata Grund'!$D98&amp;" - "&amp;'1. Artikeldata Grund'!$E98)</f>
        <v/>
      </c>
      <c r="D98" s="93" t="str">
        <f aca="false">IF('1. Artikeldata Grund'!D98="","",'1. Artikeldata Grund'!D98)</f>
        <v/>
      </c>
      <c r="E98" s="82"/>
      <c r="F98" s="94"/>
      <c r="G98" s="41"/>
      <c r="H98" s="41"/>
      <c r="I98" s="41"/>
      <c r="J98" s="82"/>
      <c r="K98" s="95" t="s">
        <v>93</v>
      </c>
      <c r="L98" s="43"/>
      <c r="M98" s="96"/>
      <c r="N98" s="82"/>
      <c r="O98" s="95" t="s">
        <v>36</v>
      </c>
      <c r="P98" s="43"/>
      <c r="Q98" s="96"/>
      <c r="R98" s="82"/>
      <c r="S98" s="66" t="s">
        <v>36</v>
      </c>
      <c r="T98" s="43"/>
      <c r="U98" s="96"/>
      <c r="V98" s="82"/>
      <c r="W98" s="66" t="s">
        <v>36</v>
      </c>
      <c r="X98" s="43"/>
      <c r="Y98" s="96"/>
    </row>
    <row r="99" s="12" customFormat="true" ht="12.75" hidden="false" customHeight="false" outlineLevel="0" collapsed="false">
      <c r="A99" s="44" t="n">
        <v>95</v>
      </c>
      <c r="B99" s="45" t="n">
        <f aca="false">'APH KIC KIA PC'!D99</f>
        <v>0</v>
      </c>
      <c r="C99" s="63" t="str">
        <f aca="false">IF('1. Artikeldata Grund'!$D99="","", '1. Artikeldata Grund'!$D99&amp;" - "&amp;'1. Artikeldata Grund'!$E99)</f>
        <v/>
      </c>
      <c r="D99" s="93" t="str">
        <f aca="false">IF('1. Artikeldata Grund'!D99="","",'1. Artikeldata Grund'!D99)</f>
        <v/>
      </c>
      <c r="E99" s="82"/>
      <c r="F99" s="94"/>
      <c r="G99" s="41"/>
      <c r="H99" s="41"/>
      <c r="I99" s="41"/>
      <c r="J99" s="82"/>
      <c r="K99" s="95" t="s">
        <v>93</v>
      </c>
      <c r="L99" s="43"/>
      <c r="M99" s="96"/>
      <c r="N99" s="82"/>
      <c r="O99" s="95" t="s">
        <v>36</v>
      </c>
      <c r="P99" s="43"/>
      <c r="Q99" s="96"/>
      <c r="R99" s="82"/>
      <c r="S99" s="66" t="s">
        <v>36</v>
      </c>
      <c r="T99" s="43"/>
      <c r="U99" s="96"/>
      <c r="V99" s="82"/>
      <c r="W99" s="66" t="s">
        <v>36</v>
      </c>
      <c r="X99" s="43"/>
      <c r="Y99" s="96"/>
    </row>
    <row r="100" s="12" customFormat="true" ht="12.75" hidden="false" customHeight="false" outlineLevel="0" collapsed="false">
      <c r="A100" s="44" t="n">
        <v>96</v>
      </c>
      <c r="B100" s="45" t="n">
        <f aca="false">'APH KIC KIA PC'!D100</f>
        <v>0</v>
      </c>
      <c r="C100" s="63" t="str">
        <f aca="false">IF('1. Artikeldata Grund'!$D100="","", '1. Artikeldata Grund'!$D100&amp;" - "&amp;'1. Artikeldata Grund'!$E100)</f>
        <v/>
      </c>
      <c r="D100" s="93" t="str">
        <f aca="false">IF('1. Artikeldata Grund'!D100="","",'1. Artikeldata Grund'!D100)</f>
        <v/>
      </c>
      <c r="E100" s="82"/>
      <c r="F100" s="94"/>
      <c r="G100" s="41"/>
      <c r="H100" s="41"/>
      <c r="I100" s="41"/>
      <c r="J100" s="82"/>
      <c r="K100" s="95" t="s">
        <v>93</v>
      </c>
      <c r="L100" s="43"/>
      <c r="M100" s="96"/>
      <c r="N100" s="82"/>
      <c r="O100" s="95" t="s">
        <v>36</v>
      </c>
      <c r="P100" s="43"/>
      <c r="Q100" s="96"/>
      <c r="R100" s="82"/>
      <c r="S100" s="66" t="s">
        <v>36</v>
      </c>
      <c r="T100" s="43"/>
      <c r="U100" s="96"/>
      <c r="V100" s="82"/>
      <c r="W100" s="66" t="s">
        <v>36</v>
      </c>
      <c r="X100" s="43"/>
      <c r="Y100" s="96"/>
    </row>
    <row r="101" s="12" customFormat="true" ht="12.75" hidden="false" customHeight="false" outlineLevel="0" collapsed="false">
      <c r="A101" s="44" t="n">
        <v>97</v>
      </c>
      <c r="B101" s="45" t="n">
        <f aca="false">'APH KIC KIA PC'!D101</f>
        <v>0</v>
      </c>
      <c r="C101" s="63" t="str">
        <f aca="false">IF('1. Artikeldata Grund'!$D101="","", '1. Artikeldata Grund'!$D101&amp;" - "&amp;'1. Artikeldata Grund'!$E101)</f>
        <v/>
      </c>
      <c r="D101" s="93" t="str">
        <f aca="false">IF('1. Artikeldata Grund'!D101="","",'1. Artikeldata Grund'!D101)</f>
        <v/>
      </c>
      <c r="E101" s="82"/>
      <c r="F101" s="94"/>
      <c r="G101" s="41"/>
      <c r="H101" s="41"/>
      <c r="I101" s="41"/>
      <c r="J101" s="82"/>
      <c r="K101" s="95" t="s">
        <v>93</v>
      </c>
      <c r="L101" s="43"/>
      <c r="M101" s="96"/>
      <c r="N101" s="82"/>
      <c r="O101" s="95" t="s">
        <v>36</v>
      </c>
      <c r="P101" s="43"/>
      <c r="Q101" s="96"/>
      <c r="R101" s="82"/>
      <c r="S101" s="66" t="s">
        <v>36</v>
      </c>
      <c r="T101" s="43"/>
      <c r="U101" s="96"/>
      <c r="V101" s="82"/>
      <c r="W101" s="66" t="s">
        <v>36</v>
      </c>
      <c r="X101" s="43"/>
      <c r="Y101" s="96"/>
    </row>
    <row r="102" s="12" customFormat="true" ht="12.75" hidden="false" customHeight="false" outlineLevel="0" collapsed="false">
      <c r="A102" s="44" t="n">
        <v>98</v>
      </c>
      <c r="B102" s="45" t="n">
        <f aca="false">'APH KIC KIA PC'!D102</f>
        <v>0</v>
      </c>
      <c r="C102" s="63" t="str">
        <f aca="false">IF('1. Artikeldata Grund'!$D102="","", '1. Artikeldata Grund'!$D102&amp;" - "&amp;'1. Artikeldata Grund'!$E102)</f>
        <v/>
      </c>
      <c r="D102" s="93" t="str">
        <f aca="false">IF('1. Artikeldata Grund'!D102="","",'1. Artikeldata Grund'!D102)</f>
        <v/>
      </c>
      <c r="E102" s="82"/>
      <c r="F102" s="94"/>
      <c r="G102" s="41"/>
      <c r="H102" s="41"/>
      <c r="I102" s="41"/>
      <c r="J102" s="82"/>
      <c r="K102" s="95" t="s">
        <v>93</v>
      </c>
      <c r="L102" s="43"/>
      <c r="M102" s="96"/>
      <c r="N102" s="82"/>
      <c r="O102" s="95" t="s">
        <v>36</v>
      </c>
      <c r="P102" s="43"/>
      <c r="Q102" s="96"/>
      <c r="R102" s="82"/>
      <c r="S102" s="66" t="s">
        <v>36</v>
      </c>
      <c r="T102" s="43"/>
      <c r="U102" s="96"/>
      <c r="V102" s="82"/>
      <c r="W102" s="66" t="s">
        <v>36</v>
      </c>
      <c r="X102" s="43"/>
      <c r="Y102" s="96"/>
    </row>
    <row r="103" s="12" customFormat="true" ht="12.75" hidden="false" customHeight="false" outlineLevel="0" collapsed="false">
      <c r="A103" s="44" t="n">
        <v>99</v>
      </c>
      <c r="B103" s="45" t="n">
        <f aca="false">'APH KIC KIA PC'!D103</f>
        <v>0</v>
      </c>
      <c r="C103" s="63" t="str">
        <f aca="false">IF('1. Artikeldata Grund'!$D103="","", '1. Artikeldata Grund'!$D103&amp;" - "&amp;'1. Artikeldata Grund'!$E103)</f>
        <v/>
      </c>
      <c r="D103" s="93" t="str">
        <f aca="false">IF('1. Artikeldata Grund'!D103="","",'1. Artikeldata Grund'!D103)</f>
        <v/>
      </c>
      <c r="E103" s="82"/>
      <c r="F103" s="94"/>
      <c r="G103" s="41"/>
      <c r="H103" s="41"/>
      <c r="I103" s="41"/>
      <c r="J103" s="82"/>
      <c r="K103" s="95" t="s">
        <v>93</v>
      </c>
      <c r="L103" s="43"/>
      <c r="M103" s="96"/>
      <c r="N103" s="82"/>
      <c r="O103" s="95" t="s">
        <v>36</v>
      </c>
      <c r="P103" s="43"/>
      <c r="Q103" s="96"/>
      <c r="R103" s="82"/>
      <c r="S103" s="66" t="s">
        <v>36</v>
      </c>
      <c r="T103" s="43"/>
      <c r="U103" s="96"/>
      <c r="V103" s="82"/>
      <c r="W103" s="66" t="s">
        <v>36</v>
      </c>
      <c r="X103" s="43"/>
      <c r="Y103" s="96"/>
    </row>
    <row r="104" s="12" customFormat="true" ht="12.75" hidden="false" customHeight="false" outlineLevel="0" collapsed="false">
      <c r="A104" s="44" t="n">
        <v>100</v>
      </c>
      <c r="B104" s="45" t="n">
        <f aca="false">'APH KIC KIA PC'!D104</f>
        <v>0</v>
      </c>
      <c r="C104" s="63" t="str">
        <f aca="false">IF('1. Artikeldata Grund'!$D104="","", '1. Artikeldata Grund'!$D104&amp;" - "&amp;'1. Artikeldata Grund'!$E104)</f>
        <v/>
      </c>
      <c r="D104" s="93" t="str">
        <f aca="false">IF('1. Artikeldata Grund'!D104="","",'1. Artikeldata Grund'!D104)</f>
        <v/>
      </c>
      <c r="E104" s="82"/>
      <c r="F104" s="94"/>
      <c r="G104" s="41"/>
      <c r="H104" s="41"/>
      <c r="I104" s="41"/>
      <c r="J104" s="82"/>
      <c r="K104" s="95" t="s">
        <v>93</v>
      </c>
      <c r="L104" s="43"/>
      <c r="M104" s="96"/>
      <c r="N104" s="82"/>
      <c r="O104" s="95" t="s">
        <v>36</v>
      </c>
      <c r="P104" s="43"/>
      <c r="Q104" s="96"/>
      <c r="R104" s="82"/>
      <c r="S104" s="66" t="s">
        <v>36</v>
      </c>
      <c r="T104" s="43"/>
      <c r="U104" s="96"/>
      <c r="V104" s="82"/>
      <c r="W104" s="66" t="s">
        <v>36</v>
      </c>
      <c r="X104" s="43"/>
      <c r="Y104" s="96"/>
    </row>
    <row r="105" s="12" customFormat="true" ht="12.75" hidden="false" customHeight="false" outlineLevel="0" collapsed="false">
      <c r="A105" s="44" t="n">
        <v>101</v>
      </c>
      <c r="B105" s="45" t="n">
        <f aca="false">'APH KIC KIA PC'!D105</f>
        <v>0</v>
      </c>
      <c r="C105" s="63" t="str">
        <f aca="false">IF('1. Artikeldata Grund'!$D105="","", '1. Artikeldata Grund'!$D105&amp;" - "&amp;'1. Artikeldata Grund'!$E105)</f>
        <v/>
      </c>
      <c r="D105" s="93" t="str">
        <f aca="false">IF('1. Artikeldata Grund'!D105="","",'1. Artikeldata Grund'!D105)</f>
        <v/>
      </c>
      <c r="E105" s="82"/>
      <c r="F105" s="94"/>
      <c r="G105" s="41"/>
      <c r="H105" s="41"/>
      <c r="I105" s="41"/>
      <c r="J105" s="82"/>
      <c r="K105" s="95" t="s">
        <v>93</v>
      </c>
      <c r="L105" s="43"/>
      <c r="M105" s="96"/>
      <c r="N105" s="82"/>
      <c r="O105" s="95" t="s">
        <v>36</v>
      </c>
      <c r="P105" s="43"/>
      <c r="Q105" s="96"/>
      <c r="R105" s="82"/>
      <c r="S105" s="66" t="s">
        <v>36</v>
      </c>
      <c r="T105" s="43"/>
      <c r="U105" s="96"/>
      <c r="V105" s="82"/>
      <c r="W105" s="66" t="s">
        <v>36</v>
      </c>
      <c r="X105" s="43"/>
      <c r="Y105" s="96"/>
    </row>
    <row r="106" s="12" customFormat="true" ht="12.75" hidden="false" customHeight="false" outlineLevel="0" collapsed="false">
      <c r="A106" s="44" t="n">
        <v>102</v>
      </c>
      <c r="B106" s="45" t="n">
        <f aca="false">'APH KIC KIA PC'!D106</f>
        <v>0</v>
      </c>
      <c r="C106" s="63" t="str">
        <f aca="false">IF('1. Artikeldata Grund'!$D106="","", '1. Artikeldata Grund'!$D106&amp;" - "&amp;'1. Artikeldata Grund'!$E106)</f>
        <v/>
      </c>
      <c r="D106" s="93" t="str">
        <f aca="false">IF('1. Artikeldata Grund'!D106="","",'1. Artikeldata Grund'!D106)</f>
        <v/>
      </c>
      <c r="E106" s="82"/>
      <c r="F106" s="94"/>
      <c r="G106" s="41"/>
      <c r="H106" s="41"/>
      <c r="I106" s="41"/>
      <c r="J106" s="82"/>
      <c r="K106" s="95" t="s">
        <v>93</v>
      </c>
      <c r="L106" s="43"/>
      <c r="M106" s="96"/>
      <c r="N106" s="82"/>
      <c r="O106" s="95" t="s">
        <v>36</v>
      </c>
      <c r="P106" s="43"/>
      <c r="Q106" s="96"/>
      <c r="R106" s="82"/>
      <c r="S106" s="66" t="s">
        <v>36</v>
      </c>
      <c r="T106" s="43"/>
      <c r="U106" s="96"/>
      <c r="V106" s="82"/>
      <c r="W106" s="66" t="s">
        <v>36</v>
      </c>
      <c r="X106" s="43"/>
      <c r="Y106" s="96"/>
    </row>
    <row r="107" s="12" customFormat="true" ht="12.75" hidden="false" customHeight="false" outlineLevel="0" collapsed="false">
      <c r="A107" s="44" t="n">
        <v>103</v>
      </c>
      <c r="B107" s="45" t="n">
        <f aca="false">'APH KIC KIA PC'!D107</f>
        <v>0</v>
      </c>
      <c r="C107" s="63" t="str">
        <f aca="false">IF('1. Artikeldata Grund'!$D107="","", '1. Artikeldata Grund'!$D107&amp;" - "&amp;'1. Artikeldata Grund'!$E107)</f>
        <v/>
      </c>
      <c r="D107" s="93" t="str">
        <f aca="false">IF('1. Artikeldata Grund'!D107="","",'1. Artikeldata Grund'!D107)</f>
        <v/>
      </c>
      <c r="E107" s="82"/>
      <c r="F107" s="94"/>
      <c r="G107" s="41"/>
      <c r="H107" s="41"/>
      <c r="I107" s="41"/>
      <c r="J107" s="82"/>
      <c r="K107" s="95" t="s">
        <v>93</v>
      </c>
      <c r="L107" s="43"/>
      <c r="M107" s="96"/>
      <c r="N107" s="82"/>
      <c r="O107" s="95" t="s">
        <v>36</v>
      </c>
      <c r="P107" s="43"/>
      <c r="Q107" s="96"/>
      <c r="R107" s="82"/>
      <c r="S107" s="66" t="s">
        <v>36</v>
      </c>
      <c r="T107" s="43"/>
      <c r="U107" s="96"/>
      <c r="V107" s="82"/>
      <c r="W107" s="66" t="s">
        <v>36</v>
      </c>
      <c r="X107" s="43"/>
      <c r="Y107" s="96"/>
    </row>
    <row r="108" s="12" customFormat="true" ht="12.75" hidden="false" customHeight="false" outlineLevel="0" collapsed="false">
      <c r="A108" s="44" t="n">
        <v>104</v>
      </c>
      <c r="B108" s="45" t="n">
        <f aca="false">'APH KIC KIA PC'!D108</f>
        <v>0</v>
      </c>
      <c r="C108" s="63" t="str">
        <f aca="false">IF('1. Artikeldata Grund'!$D108="","", '1. Artikeldata Grund'!$D108&amp;" - "&amp;'1. Artikeldata Grund'!$E108)</f>
        <v/>
      </c>
      <c r="D108" s="93" t="str">
        <f aca="false">IF('1. Artikeldata Grund'!D108="","",'1. Artikeldata Grund'!D108)</f>
        <v/>
      </c>
      <c r="E108" s="82"/>
      <c r="F108" s="94"/>
      <c r="G108" s="41"/>
      <c r="H108" s="41"/>
      <c r="I108" s="41"/>
      <c r="J108" s="82"/>
      <c r="K108" s="95" t="s">
        <v>93</v>
      </c>
      <c r="L108" s="43"/>
      <c r="M108" s="96"/>
      <c r="N108" s="82"/>
      <c r="O108" s="95" t="s">
        <v>36</v>
      </c>
      <c r="P108" s="43"/>
      <c r="Q108" s="96"/>
      <c r="R108" s="82"/>
      <c r="S108" s="66" t="s">
        <v>36</v>
      </c>
      <c r="T108" s="43"/>
      <c r="U108" s="96"/>
      <c r="V108" s="82"/>
      <c r="W108" s="66" t="s">
        <v>36</v>
      </c>
      <c r="X108" s="43"/>
      <c r="Y108" s="96"/>
    </row>
    <row r="109" s="12" customFormat="true" ht="12.75" hidden="false" customHeight="false" outlineLevel="0" collapsed="false">
      <c r="A109" s="44" t="n">
        <v>105</v>
      </c>
      <c r="B109" s="45" t="n">
        <f aca="false">'APH KIC KIA PC'!D109</f>
        <v>0</v>
      </c>
      <c r="C109" s="63" t="str">
        <f aca="false">IF('1. Artikeldata Grund'!$D109="","", '1. Artikeldata Grund'!$D109&amp;" - "&amp;'1. Artikeldata Grund'!$E109)</f>
        <v/>
      </c>
      <c r="D109" s="93" t="str">
        <f aca="false">IF('1. Artikeldata Grund'!D109="","",'1. Artikeldata Grund'!D109)</f>
        <v/>
      </c>
      <c r="E109" s="82"/>
      <c r="F109" s="94"/>
      <c r="G109" s="41"/>
      <c r="H109" s="41"/>
      <c r="I109" s="41"/>
      <c r="J109" s="82"/>
      <c r="K109" s="95" t="s">
        <v>93</v>
      </c>
      <c r="L109" s="43"/>
      <c r="M109" s="96"/>
      <c r="N109" s="82"/>
      <c r="O109" s="95" t="s">
        <v>36</v>
      </c>
      <c r="P109" s="43"/>
      <c r="Q109" s="96"/>
      <c r="R109" s="82"/>
      <c r="S109" s="66" t="s">
        <v>36</v>
      </c>
      <c r="T109" s="43"/>
      <c r="U109" s="96"/>
      <c r="V109" s="82"/>
      <c r="W109" s="66" t="s">
        <v>36</v>
      </c>
      <c r="X109" s="43"/>
      <c r="Y109" s="96"/>
    </row>
    <row r="110" s="12" customFormat="true" ht="12.75" hidden="false" customHeight="false" outlineLevel="0" collapsed="false">
      <c r="A110" s="44" t="n">
        <v>106</v>
      </c>
      <c r="B110" s="45" t="n">
        <f aca="false">'APH KIC KIA PC'!D110</f>
        <v>0</v>
      </c>
      <c r="C110" s="63" t="str">
        <f aca="false">IF('1. Artikeldata Grund'!$D110="","", '1. Artikeldata Grund'!$D110&amp;" - "&amp;'1. Artikeldata Grund'!$E110)</f>
        <v/>
      </c>
      <c r="D110" s="93" t="str">
        <f aca="false">IF('1. Artikeldata Grund'!D110="","",'1. Artikeldata Grund'!D110)</f>
        <v/>
      </c>
      <c r="E110" s="82"/>
      <c r="F110" s="94"/>
      <c r="G110" s="41"/>
      <c r="H110" s="41"/>
      <c r="I110" s="41"/>
      <c r="J110" s="82"/>
      <c r="K110" s="95" t="s">
        <v>93</v>
      </c>
      <c r="L110" s="43"/>
      <c r="M110" s="96"/>
      <c r="N110" s="82"/>
      <c r="O110" s="95" t="s">
        <v>36</v>
      </c>
      <c r="P110" s="43"/>
      <c r="Q110" s="96"/>
      <c r="R110" s="82"/>
      <c r="S110" s="66" t="s">
        <v>36</v>
      </c>
      <c r="T110" s="43"/>
      <c r="U110" s="96"/>
      <c r="V110" s="82"/>
      <c r="W110" s="66" t="s">
        <v>36</v>
      </c>
      <c r="X110" s="43"/>
      <c r="Y110" s="96"/>
    </row>
    <row r="111" s="12" customFormat="true" ht="12.75" hidden="false" customHeight="false" outlineLevel="0" collapsed="false">
      <c r="A111" s="44" t="n">
        <v>107</v>
      </c>
      <c r="B111" s="45" t="n">
        <f aca="false">'APH KIC KIA PC'!D111</f>
        <v>0</v>
      </c>
      <c r="C111" s="63" t="str">
        <f aca="false">IF('1. Artikeldata Grund'!$D111="","", '1. Artikeldata Grund'!$D111&amp;" - "&amp;'1. Artikeldata Grund'!$E111)</f>
        <v/>
      </c>
      <c r="D111" s="93" t="str">
        <f aca="false">IF('1. Artikeldata Grund'!D111="","",'1. Artikeldata Grund'!D111)</f>
        <v/>
      </c>
      <c r="E111" s="82"/>
      <c r="F111" s="94"/>
      <c r="G111" s="41"/>
      <c r="H111" s="41"/>
      <c r="I111" s="41"/>
      <c r="J111" s="82"/>
      <c r="K111" s="95" t="s">
        <v>93</v>
      </c>
      <c r="L111" s="43"/>
      <c r="M111" s="96"/>
      <c r="N111" s="82"/>
      <c r="O111" s="95" t="s">
        <v>36</v>
      </c>
      <c r="P111" s="43"/>
      <c r="Q111" s="96"/>
      <c r="R111" s="82"/>
      <c r="S111" s="66" t="s">
        <v>36</v>
      </c>
      <c r="T111" s="43"/>
      <c r="U111" s="96"/>
      <c r="V111" s="82"/>
      <c r="W111" s="66" t="s">
        <v>36</v>
      </c>
      <c r="X111" s="43"/>
      <c r="Y111" s="96"/>
    </row>
    <row r="112" s="12" customFormat="true" ht="12.75" hidden="false" customHeight="false" outlineLevel="0" collapsed="false">
      <c r="A112" s="44" t="n">
        <v>108</v>
      </c>
      <c r="B112" s="45" t="n">
        <f aca="false">'APH KIC KIA PC'!D112</f>
        <v>0</v>
      </c>
      <c r="C112" s="63" t="str">
        <f aca="false">IF('1. Artikeldata Grund'!$D112="","", '1. Artikeldata Grund'!$D112&amp;" - "&amp;'1. Artikeldata Grund'!$E112)</f>
        <v/>
      </c>
      <c r="D112" s="93" t="str">
        <f aca="false">IF('1. Artikeldata Grund'!D112="","",'1. Artikeldata Grund'!D112)</f>
        <v/>
      </c>
      <c r="E112" s="82"/>
      <c r="F112" s="94"/>
      <c r="G112" s="41"/>
      <c r="H112" s="41"/>
      <c r="I112" s="41"/>
      <c r="J112" s="82"/>
      <c r="K112" s="95" t="s">
        <v>93</v>
      </c>
      <c r="L112" s="43"/>
      <c r="M112" s="96"/>
      <c r="N112" s="82"/>
      <c r="O112" s="95" t="s">
        <v>36</v>
      </c>
      <c r="P112" s="43"/>
      <c r="Q112" s="96"/>
      <c r="R112" s="82"/>
      <c r="S112" s="66" t="s">
        <v>36</v>
      </c>
      <c r="T112" s="43"/>
      <c r="U112" s="96"/>
      <c r="V112" s="82"/>
      <c r="W112" s="66" t="s">
        <v>36</v>
      </c>
      <c r="X112" s="43"/>
      <c r="Y112" s="96"/>
    </row>
    <row r="113" s="12" customFormat="true" ht="12.75" hidden="false" customHeight="false" outlineLevel="0" collapsed="false">
      <c r="A113" s="44" t="n">
        <v>109</v>
      </c>
      <c r="B113" s="45" t="n">
        <f aca="false">'APH KIC KIA PC'!D113</f>
        <v>0</v>
      </c>
      <c r="C113" s="63" t="str">
        <f aca="false">IF('1. Artikeldata Grund'!$D113="","", '1. Artikeldata Grund'!$D113&amp;" - "&amp;'1. Artikeldata Grund'!$E113)</f>
        <v/>
      </c>
      <c r="D113" s="93" t="str">
        <f aca="false">IF('1. Artikeldata Grund'!D113="","",'1. Artikeldata Grund'!D113)</f>
        <v/>
      </c>
      <c r="E113" s="82"/>
      <c r="F113" s="94"/>
      <c r="G113" s="41"/>
      <c r="H113" s="41"/>
      <c r="I113" s="41"/>
      <c r="J113" s="82"/>
      <c r="K113" s="95" t="s">
        <v>93</v>
      </c>
      <c r="L113" s="43"/>
      <c r="M113" s="96"/>
      <c r="N113" s="82"/>
      <c r="O113" s="95" t="s">
        <v>36</v>
      </c>
      <c r="P113" s="43"/>
      <c r="Q113" s="96"/>
      <c r="R113" s="82"/>
      <c r="S113" s="66" t="s">
        <v>36</v>
      </c>
      <c r="T113" s="43"/>
      <c r="U113" s="96"/>
      <c r="V113" s="82"/>
      <c r="W113" s="66" t="s">
        <v>36</v>
      </c>
      <c r="X113" s="43"/>
      <c r="Y113" s="96"/>
    </row>
    <row r="114" s="12" customFormat="true" ht="12.75" hidden="false" customHeight="false" outlineLevel="0" collapsed="false">
      <c r="A114" s="44" t="n">
        <v>110</v>
      </c>
      <c r="B114" s="45" t="n">
        <f aca="false">'APH KIC KIA PC'!D114</f>
        <v>0</v>
      </c>
      <c r="C114" s="63" t="str">
        <f aca="false">IF('1. Artikeldata Grund'!$D114="","", '1. Artikeldata Grund'!$D114&amp;" - "&amp;'1. Artikeldata Grund'!$E114)</f>
        <v/>
      </c>
      <c r="D114" s="93" t="str">
        <f aca="false">IF('1. Artikeldata Grund'!D114="","",'1. Artikeldata Grund'!D114)</f>
        <v/>
      </c>
      <c r="E114" s="82"/>
      <c r="F114" s="94"/>
      <c r="G114" s="41"/>
      <c r="H114" s="41"/>
      <c r="I114" s="41"/>
      <c r="J114" s="82"/>
      <c r="K114" s="95" t="s">
        <v>93</v>
      </c>
      <c r="L114" s="43"/>
      <c r="M114" s="96"/>
      <c r="N114" s="82"/>
      <c r="O114" s="95" t="s">
        <v>36</v>
      </c>
      <c r="P114" s="43"/>
      <c r="Q114" s="96"/>
      <c r="R114" s="82"/>
      <c r="S114" s="66" t="s">
        <v>36</v>
      </c>
      <c r="T114" s="43"/>
      <c r="U114" s="96"/>
      <c r="V114" s="82"/>
      <c r="W114" s="66" t="s">
        <v>36</v>
      </c>
      <c r="X114" s="43"/>
      <c r="Y114" s="96"/>
    </row>
    <row r="115" s="12" customFormat="true" ht="12.75" hidden="false" customHeight="false" outlineLevel="0" collapsed="false">
      <c r="A115" s="44" t="n">
        <v>111</v>
      </c>
      <c r="B115" s="45" t="n">
        <f aca="false">'APH KIC KIA PC'!D115</f>
        <v>0</v>
      </c>
      <c r="C115" s="63" t="str">
        <f aca="false">IF('1. Artikeldata Grund'!$D115="","", '1. Artikeldata Grund'!$D115&amp;" - "&amp;'1. Artikeldata Grund'!$E115)</f>
        <v/>
      </c>
      <c r="D115" s="93" t="str">
        <f aca="false">IF('1. Artikeldata Grund'!D115="","",'1. Artikeldata Grund'!D115)</f>
        <v/>
      </c>
      <c r="E115" s="82"/>
      <c r="F115" s="94"/>
      <c r="G115" s="41"/>
      <c r="H115" s="41"/>
      <c r="I115" s="41"/>
      <c r="J115" s="82"/>
      <c r="K115" s="95" t="s">
        <v>93</v>
      </c>
      <c r="L115" s="43"/>
      <c r="M115" s="96"/>
      <c r="N115" s="82"/>
      <c r="O115" s="95" t="s">
        <v>36</v>
      </c>
      <c r="P115" s="43"/>
      <c r="Q115" s="96"/>
      <c r="R115" s="82"/>
      <c r="S115" s="66" t="s">
        <v>36</v>
      </c>
      <c r="T115" s="43"/>
      <c r="U115" s="96"/>
      <c r="V115" s="82"/>
      <c r="W115" s="66" t="s">
        <v>36</v>
      </c>
      <c r="X115" s="43"/>
      <c r="Y115" s="96"/>
    </row>
    <row r="116" s="12" customFormat="true" ht="12.75" hidden="false" customHeight="false" outlineLevel="0" collapsed="false">
      <c r="A116" s="44" t="n">
        <v>112</v>
      </c>
      <c r="B116" s="45" t="n">
        <f aca="false">'APH KIC KIA PC'!D116</f>
        <v>0</v>
      </c>
      <c r="C116" s="63" t="str">
        <f aca="false">IF('1. Artikeldata Grund'!$D116="","", '1. Artikeldata Grund'!$D116&amp;" - "&amp;'1. Artikeldata Grund'!$E116)</f>
        <v/>
      </c>
      <c r="D116" s="93" t="str">
        <f aca="false">IF('1. Artikeldata Grund'!D116="","",'1. Artikeldata Grund'!D116)</f>
        <v/>
      </c>
      <c r="E116" s="82"/>
      <c r="F116" s="94"/>
      <c r="G116" s="41"/>
      <c r="H116" s="41"/>
      <c r="I116" s="41"/>
      <c r="J116" s="82"/>
      <c r="K116" s="95" t="s">
        <v>93</v>
      </c>
      <c r="L116" s="43"/>
      <c r="M116" s="96"/>
      <c r="N116" s="82"/>
      <c r="O116" s="95" t="s">
        <v>36</v>
      </c>
      <c r="P116" s="43"/>
      <c r="Q116" s="96"/>
      <c r="R116" s="82"/>
      <c r="S116" s="66" t="s">
        <v>36</v>
      </c>
      <c r="T116" s="43"/>
      <c r="U116" s="96"/>
      <c r="V116" s="82"/>
      <c r="W116" s="66" t="s">
        <v>36</v>
      </c>
      <c r="X116" s="43"/>
      <c r="Y116" s="96"/>
    </row>
    <row r="117" s="12" customFormat="true" ht="12.75" hidden="false" customHeight="false" outlineLevel="0" collapsed="false">
      <c r="A117" s="44" t="n">
        <v>113</v>
      </c>
      <c r="B117" s="45" t="n">
        <f aca="false">'APH KIC KIA PC'!D117</f>
        <v>0</v>
      </c>
      <c r="C117" s="63" t="str">
        <f aca="false">IF('1. Artikeldata Grund'!$D117="","", '1. Artikeldata Grund'!$D117&amp;" - "&amp;'1. Artikeldata Grund'!$E117)</f>
        <v/>
      </c>
      <c r="D117" s="93" t="str">
        <f aca="false">IF('1. Artikeldata Grund'!D117="","",'1. Artikeldata Grund'!D117)</f>
        <v/>
      </c>
      <c r="E117" s="82"/>
      <c r="F117" s="94"/>
      <c r="G117" s="41"/>
      <c r="H117" s="41"/>
      <c r="I117" s="41"/>
      <c r="J117" s="82"/>
      <c r="K117" s="95" t="s">
        <v>93</v>
      </c>
      <c r="L117" s="43"/>
      <c r="M117" s="96"/>
      <c r="N117" s="82"/>
      <c r="O117" s="95" t="s">
        <v>36</v>
      </c>
      <c r="P117" s="43"/>
      <c r="Q117" s="96"/>
      <c r="R117" s="82"/>
      <c r="S117" s="66" t="s">
        <v>36</v>
      </c>
      <c r="T117" s="43"/>
      <c r="U117" s="96"/>
      <c r="V117" s="82"/>
      <c r="W117" s="66" t="s">
        <v>36</v>
      </c>
      <c r="X117" s="43"/>
      <c r="Y117" s="96"/>
    </row>
    <row r="118" s="12" customFormat="true" ht="12.75" hidden="false" customHeight="false" outlineLevel="0" collapsed="false">
      <c r="A118" s="44" t="n">
        <v>114</v>
      </c>
      <c r="B118" s="45" t="n">
        <f aca="false">'APH KIC KIA PC'!D118</f>
        <v>0</v>
      </c>
      <c r="C118" s="63" t="str">
        <f aca="false">IF('1. Artikeldata Grund'!$D118="","", '1. Artikeldata Grund'!$D118&amp;" - "&amp;'1. Artikeldata Grund'!$E118)</f>
        <v/>
      </c>
      <c r="D118" s="93" t="str">
        <f aca="false">IF('1. Artikeldata Grund'!D118="","",'1. Artikeldata Grund'!D118)</f>
        <v/>
      </c>
      <c r="E118" s="82"/>
      <c r="F118" s="94"/>
      <c r="G118" s="41"/>
      <c r="H118" s="41"/>
      <c r="I118" s="41"/>
      <c r="J118" s="82"/>
      <c r="K118" s="95" t="s">
        <v>93</v>
      </c>
      <c r="L118" s="43"/>
      <c r="M118" s="96"/>
      <c r="N118" s="82"/>
      <c r="O118" s="95" t="s">
        <v>36</v>
      </c>
      <c r="P118" s="43"/>
      <c r="Q118" s="96"/>
      <c r="R118" s="82"/>
      <c r="S118" s="66" t="s">
        <v>36</v>
      </c>
      <c r="T118" s="43"/>
      <c r="U118" s="96"/>
      <c r="V118" s="82"/>
      <c r="W118" s="66" t="s">
        <v>36</v>
      </c>
      <c r="X118" s="43"/>
      <c r="Y118" s="96"/>
    </row>
    <row r="119" s="12" customFormat="true" ht="12.75" hidden="false" customHeight="false" outlineLevel="0" collapsed="false">
      <c r="A119" s="44" t="n">
        <v>115</v>
      </c>
      <c r="B119" s="45" t="n">
        <f aca="false">'APH KIC KIA PC'!D119</f>
        <v>0</v>
      </c>
      <c r="C119" s="63" t="str">
        <f aca="false">IF('1. Artikeldata Grund'!$D119="","", '1. Artikeldata Grund'!$D119&amp;" - "&amp;'1. Artikeldata Grund'!$E119)</f>
        <v/>
      </c>
      <c r="D119" s="93" t="str">
        <f aca="false">IF('1. Artikeldata Grund'!D119="","",'1. Artikeldata Grund'!D119)</f>
        <v/>
      </c>
      <c r="E119" s="82"/>
      <c r="F119" s="94"/>
      <c r="G119" s="41"/>
      <c r="H119" s="41"/>
      <c r="I119" s="41"/>
      <c r="J119" s="82"/>
      <c r="K119" s="95" t="s">
        <v>93</v>
      </c>
      <c r="L119" s="43"/>
      <c r="M119" s="96"/>
      <c r="N119" s="82"/>
      <c r="O119" s="95" t="s">
        <v>36</v>
      </c>
      <c r="P119" s="43"/>
      <c r="Q119" s="96"/>
      <c r="R119" s="82"/>
      <c r="S119" s="66" t="s">
        <v>36</v>
      </c>
      <c r="T119" s="43"/>
      <c r="U119" s="96"/>
      <c r="V119" s="82"/>
      <c r="W119" s="66" t="s">
        <v>36</v>
      </c>
      <c r="X119" s="43"/>
      <c r="Y119" s="96"/>
    </row>
    <row r="120" s="12" customFormat="true" ht="12.75" hidden="false" customHeight="false" outlineLevel="0" collapsed="false">
      <c r="A120" s="44" t="n">
        <v>116</v>
      </c>
      <c r="B120" s="45" t="n">
        <f aca="false">'APH KIC KIA PC'!D120</f>
        <v>0</v>
      </c>
      <c r="C120" s="63" t="str">
        <f aca="false">IF('1. Artikeldata Grund'!$D120="","", '1. Artikeldata Grund'!$D120&amp;" - "&amp;'1. Artikeldata Grund'!$E120)</f>
        <v/>
      </c>
      <c r="D120" s="93" t="str">
        <f aca="false">IF('1. Artikeldata Grund'!D120="","",'1. Artikeldata Grund'!D120)</f>
        <v/>
      </c>
      <c r="E120" s="82"/>
      <c r="F120" s="94"/>
      <c r="G120" s="41"/>
      <c r="H120" s="41"/>
      <c r="I120" s="41"/>
      <c r="J120" s="82"/>
      <c r="K120" s="95" t="s">
        <v>93</v>
      </c>
      <c r="L120" s="43"/>
      <c r="M120" s="96"/>
      <c r="N120" s="82"/>
      <c r="O120" s="95" t="s">
        <v>36</v>
      </c>
      <c r="P120" s="43"/>
      <c r="Q120" s="96"/>
      <c r="R120" s="82"/>
      <c r="S120" s="66" t="s">
        <v>36</v>
      </c>
      <c r="T120" s="43"/>
      <c r="U120" s="96"/>
      <c r="V120" s="82"/>
      <c r="W120" s="66" t="s">
        <v>36</v>
      </c>
      <c r="X120" s="43"/>
      <c r="Y120" s="96"/>
    </row>
    <row r="121" s="12" customFormat="true" ht="12.75" hidden="false" customHeight="false" outlineLevel="0" collapsed="false">
      <c r="A121" s="44" t="n">
        <v>117</v>
      </c>
      <c r="B121" s="45" t="n">
        <f aca="false">'APH KIC KIA PC'!D121</f>
        <v>0</v>
      </c>
      <c r="C121" s="63" t="str">
        <f aca="false">IF('1. Artikeldata Grund'!$D121="","", '1. Artikeldata Grund'!$D121&amp;" - "&amp;'1. Artikeldata Grund'!$E121)</f>
        <v/>
      </c>
      <c r="D121" s="93" t="str">
        <f aca="false">IF('1. Artikeldata Grund'!D121="","",'1. Artikeldata Grund'!D121)</f>
        <v/>
      </c>
      <c r="E121" s="82"/>
      <c r="F121" s="94"/>
      <c r="G121" s="41"/>
      <c r="H121" s="41"/>
      <c r="I121" s="41"/>
      <c r="J121" s="82"/>
      <c r="K121" s="95" t="s">
        <v>93</v>
      </c>
      <c r="L121" s="43"/>
      <c r="M121" s="96"/>
      <c r="N121" s="82"/>
      <c r="O121" s="95" t="s">
        <v>36</v>
      </c>
      <c r="P121" s="43"/>
      <c r="Q121" s="96"/>
      <c r="R121" s="82"/>
      <c r="S121" s="66" t="s">
        <v>36</v>
      </c>
      <c r="T121" s="43"/>
      <c r="U121" s="96"/>
      <c r="V121" s="82"/>
      <c r="W121" s="66" t="s">
        <v>36</v>
      </c>
      <c r="X121" s="43"/>
      <c r="Y121" s="96"/>
    </row>
    <row r="122" s="12" customFormat="true" ht="12.75" hidden="false" customHeight="false" outlineLevel="0" collapsed="false">
      <c r="A122" s="44" t="n">
        <v>118</v>
      </c>
      <c r="B122" s="45" t="n">
        <f aca="false">'APH KIC KIA PC'!D122</f>
        <v>0</v>
      </c>
      <c r="C122" s="63" t="str">
        <f aca="false">IF('1. Artikeldata Grund'!$D122="","", '1. Artikeldata Grund'!$D122&amp;" - "&amp;'1. Artikeldata Grund'!$E122)</f>
        <v/>
      </c>
      <c r="D122" s="93" t="str">
        <f aca="false">IF('1. Artikeldata Grund'!D122="","",'1. Artikeldata Grund'!D122)</f>
        <v/>
      </c>
      <c r="E122" s="82"/>
      <c r="F122" s="94"/>
      <c r="G122" s="41"/>
      <c r="H122" s="41"/>
      <c r="I122" s="41"/>
      <c r="J122" s="82"/>
      <c r="K122" s="95" t="s">
        <v>93</v>
      </c>
      <c r="L122" s="43"/>
      <c r="M122" s="96"/>
      <c r="N122" s="82"/>
      <c r="O122" s="95" t="s">
        <v>36</v>
      </c>
      <c r="P122" s="43"/>
      <c r="Q122" s="96"/>
      <c r="R122" s="82"/>
      <c r="S122" s="66" t="s">
        <v>36</v>
      </c>
      <c r="T122" s="43"/>
      <c r="U122" s="96"/>
      <c r="V122" s="82"/>
      <c r="W122" s="66" t="s">
        <v>36</v>
      </c>
      <c r="X122" s="43"/>
      <c r="Y122" s="96"/>
    </row>
    <row r="123" s="12" customFormat="true" ht="12.75" hidden="false" customHeight="false" outlineLevel="0" collapsed="false">
      <c r="A123" s="44" t="n">
        <v>119</v>
      </c>
      <c r="B123" s="45" t="n">
        <f aca="false">'APH KIC KIA PC'!D123</f>
        <v>0</v>
      </c>
      <c r="C123" s="63" t="str">
        <f aca="false">IF('1. Artikeldata Grund'!$D123="","", '1. Artikeldata Grund'!$D123&amp;" - "&amp;'1. Artikeldata Grund'!$E123)</f>
        <v/>
      </c>
      <c r="D123" s="93" t="str">
        <f aca="false">IF('1. Artikeldata Grund'!D123="","",'1. Artikeldata Grund'!D123)</f>
        <v/>
      </c>
      <c r="E123" s="82"/>
      <c r="F123" s="94"/>
      <c r="G123" s="41"/>
      <c r="H123" s="41"/>
      <c r="I123" s="41"/>
      <c r="J123" s="82"/>
      <c r="K123" s="95" t="s">
        <v>93</v>
      </c>
      <c r="L123" s="43"/>
      <c r="M123" s="96"/>
      <c r="N123" s="82"/>
      <c r="O123" s="95" t="s">
        <v>36</v>
      </c>
      <c r="P123" s="43"/>
      <c r="Q123" s="96"/>
      <c r="R123" s="82"/>
      <c r="S123" s="66" t="s">
        <v>36</v>
      </c>
      <c r="T123" s="43"/>
      <c r="U123" s="96"/>
      <c r="V123" s="82"/>
      <c r="W123" s="66" t="s">
        <v>36</v>
      </c>
      <c r="X123" s="43"/>
      <c r="Y123" s="96"/>
    </row>
    <row r="124" s="12" customFormat="true" ht="12.75" hidden="false" customHeight="false" outlineLevel="0" collapsed="false">
      <c r="A124" s="44" t="n">
        <v>120</v>
      </c>
      <c r="B124" s="45" t="n">
        <f aca="false">'APH KIC KIA PC'!D124</f>
        <v>0</v>
      </c>
      <c r="C124" s="63" t="str">
        <f aca="false">IF('1. Artikeldata Grund'!$D124="","", '1. Artikeldata Grund'!$D124&amp;" - "&amp;'1. Artikeldata Grund'!$E124)</f>
        <v/>
      </c>
      <c r="D124" s="93" t="str">
        <f aca="false">IF('1. Artikeldata Grund'!D124="","",'1. Artikeldata Grund'!D124)</f>
        <v/>
      </c>
      <c r="E124" s="82"/>
      <c r="F124" s="94"/>
      <c r="G124" s="41"/>
      <c r="H124" s="41"/>
      <c r="I124" s="41"/>
      <c r="J124" s="82"/>
      <c r="K124" s="95" t="s">
        <v>93</v>
      </c>
      <c r="L124" s="43"/>
      <c r="M124" s="96"/>
      <c r="N124" s="82"/>
      <c r="O124" s="95" t="s">
        <v>36</v>
      </c>
      <c r="P124" s="43"/>
      <c r="Q124" s="96"/>
      <c r="R124" s="82"/>
      <c r="S124" s="66" t="s">
        <v>36</v>
      </c>
      <c r="T124" s="43"/>
      <c r="U124" s="96"/>
      <c r="V124" s="82"/>
      <c r="W124" s="66" t="s">
        <v>36</v>
      </c>
      <c r="X124" s="43"/>
      <c r="Y124" s="96"/>
    </row>
    <row r="125" s="12" customFormat="true" ht="12.75" hidden="false" customHeight="false" outlineLevel="0" collapsed="false">
      <c r="A125" s="44" t="n">
        <v>121</v>
      </c>
      <c r="B125" s="45" t="n">
        <f aca="false">'APH KIC KIA PC'!D125</f>
        <v>0</v>
      </c>
      <c r="C125" s="63" t="str">
        <f aca="false">IF('1. Artikeldata Grund'!$D125="","", '1. Artikeldata Grund'!$D125&amp;" - "&amp;'1. Artikeldata Grund'!$E125)</f>
        <v/>
      </c>
      <c r="D125" s="93" t="str">
        <f aca="false">IF('1. Artikeldata Grund'!D125="","",'1. Artikeldata Grund'!D125)</f>
        <v/>
      </c>
      <c r="E125" s="82"/>
      <c r="F125" s="94"/>
      <c r="G125" s="41"/>
      <c r="H125" s="41"/>
      <c r="I125" s="41"/>
      <c r="J125" s="82"/>
      <c r="K125" s="95" t="s">
        <v>93</v>
      </c>
      <c r="L125" s="43"/>
      <c r="M125" s="96"/>
      <c r="N125" s="82"/>
      <c r="O125" s="95" t="s">
        <v>36</v>
      </c>
      <c r="P125" s="43"/>
      <c r="Q125" s="96"/>
      <c r="R125" s="82"/>
      <c r="S125" s="66" t="s">
        <v>36</v>
      </c>
      <c r="T125" s="43"/>
      <c r="U125" s="96"/>
      <c r="V125" s="82"/>
      <c r="W125" s="66" t="s">
        <v>36</v>
      </c>
      <c r="X125" s="43"/>
      <c r="Y125" s="96"/>
    </row>
    <row r="126" s="12" customFormat="true" ht="12.75" hidden="false" customHeight="false" outlineLevel="0" collapsed="false">
      <c r="A126" s="44" t="n">
        <v>122</v>
      </c>
      <c r="B126" s="45" t="n">
        <f aca="false">'APH KIC KIA PC'!D126</f>
        <v>0</v>
      </c>
      <c r="C126" s="63" t="str">
        <f aca="false">IF('1. Artikeldata Grund'!$D126="","", '1. Artikeldata Grund'!$D126&amp;" - "&amp;'1. Artikeldata Grund'!$E126)</f>
        <v/>
      </c>
      <c r="D126" s="93" t="str">
        <f aca="false">IF('1. Artikeldata Grund'!D126="","",'1. Artikeldata Grund'!D126)</f>
        <v/>
      </c>
      <c r="E126" s="82"/>
      <c r="F126" s="94"/>
      <c r="G126" s="41"/>
      <c r="H126" s="41"/>
      <c r="I126" s="41"/>
      <c r="J126" s="82"/>
      <c r="K126" s="95" t="s">
        <v>93</v>
      </c>
      <c r="L126" s="43"/>
      <c r="M126" s="96"/>
      <c r="N126" s="82"/>
      <c r="O126" s="95" t="s">
        <v>36</v>
      </c>
      <c r="P126" s="43"/>
      <c r="Q126" s="96"/>
      <c r="R126" s="82"/>
      <c r="S126" s="66" t="s">
        <v>36</v>
      </c>
      <c r="T126" s="43"/>
      <c r="U126" s="96"/>
      <c r="V126" s="82"/>
      <c r="W126" s="66" t="s">
        <v>36</v>
      </c>
      <c r="X126" s="43"/>
      <c r="Y126" s="96"/>
    </row>
    <row r="127" s="12" customFormat="true" ht="12.75" hidden="false" customHeight="false" outlineLevel="0" collapsed="false">
      <c r="A127" s="44" t="n">
        <v>123</v>
      </c>
      <c r="B127" s="45" t="n">
        <f aca="false">'APH KIC KIA PC'!D127</f>
        <v>0</v>
      </c>
      <c r="C127" s="63" t="str">
        <f aca="false">IF('1. Artikeldata Grund'!$D127="","", '1. Artikeldata Grund'!$D127&amp;" - "&amp;'1. Artikeldata Grund'!$E127)</f>
        <v/>
      </c>
      <c r="D127" s="93" t="str">
        <f aca="false">IF('1. Artikeldata Grund'!D127="","",'1. Artikeldata Grund'!D127)</f>
        <v/>
      </c>
      <c r="E127" s="82"/>
      <c r="F127" s="94"/>
      <c r="G127" s="41"/>
      <c r="H127" s="41"/>
      <c r="I127" s="41"/>
      <c r="J127" s="82"/>
      <c r="K127" s="95" t="s">
        <v>93</v>
      </c>
      <c r="L127" s="43"/>
      <c r="M127" s="96"/>
      <c r="N127" s="82"/>
      <c r="O127" s="95" t="s">
        <v>36</v>
      </c>
      <c r="P127" s="43"/>
      <c r="Q127" s="96"/>
      <c r="R127" s="82"/>
      <c r="S127" s="66" t="s">
        <v>36</v>
      </c>
      <c r="T127" s="43"/>
      <c r="U127" s="96"/>
      <c r="V127" s="82"/>
      <c r="W127" s="66" t="s">
        <v>36</v>
      </c>
      <c r="X127" s="43"/>
      <c r="Y127" s="96"/>
    </row>
    <row r="128" s="12" customFormat="true" ht="12.75" hidden="false" customHeight="false" outlineLevel="0" collapsed="false">
      <c r="A128" s="44" t="n">
        <v>124</v>
      </c>
      <c r="B128" s="45" t="n">
        <f aca="false">'APH KIC KIA PC'!D128</f>
        <v>0</v>
      </c>
      <c r="C128" s="63" t="str">
        <f aca="false">IF('1. Artikeldata Grund'!$D128="","", '1. Artikeldata Grund'!$D128&amp;" - "&amp;'1. Artikeldata Grund'!$E128)</f>
        <v/>
      </c>
      <c r="D128" s="93" t="str">
        <f aca="false">IF('1. Artikeldata Grund'!D128="","",'1. Artikeldata Grund'!D128)</f>
        <v/>
      </c>
      <c r="E128" s="82"/>
      <c r="F128" s="94"/>
      <c r="G128" s="41"/>
      <c r="H128" s="41"/>
      <c r="I128" s="41"/>
      <c r="J128" s="82"/>
      <c r="K128" s="95" t="s">
        <v>93</v>
      </c>
      <c r="L128" s="43"/>
      <c r="M128" s="96"/>
      <c r="N128" s="82"/>
      <c r="O128" s="95" t="s">
        <v>36</v>
      </c>
      <c r="P128" s="43"/>
      <c r="Q128" s="96"/>
      <c r="R128" s="82"/>
      <c r="S128" s="66" t="s">
        <v>36</v>
      </c>
      <c r="T128" s="43"/>
      <c r="U128" s="96"/>
      <c r="V128" s="82"/>
      <c r="W128" s="66" t="s">
        <v>36</v>
      </c>
      <c r="X128" s="43"/>
      <c r="Y128" s="96"/>
    </row>
    <row r="129" s="12" customFormat="true" ht="12.75" hidden="false" customHeight="false" outlineLevel="0" collapsed="false">
      <c r="A129" s="44" t="n">
        <v>125</v>
      </c>
      <c r="B129" s="45" t="n">
        <f aca="false">'APH KIC KIA PC'!D129</f>
        <v>0</v>
      </c>
      <c r="C129" s="63" t="str">
        <f aca="false">IF('1. Artikeldata Grund'!$D129="","", '1. Artikeldata Grund'!$D129&amp;" - "&amp;'1. Artikeldata Grund'!$E129)</f>
        <v/>
      </c>
      <c r="D129" s="93" t="str">
        <f aca="false">IF('1. Artikeldata Grund'!D129="","",'1. Artikeldata Grund'!D129)</f>
        <v/>
      </c>
      <c r="E129" s="82"/>
      <c r="F129" s="94"/>
      <c r="G129" s="41"/>
      <c r="H129" s="41"/>
      <c r="I129" s="41"/>
      <c r="J129" s="82"/>
      <c r="K129" s="95" t="s">
        <v>93</v>
      </c>
      <c r="L129" s="43"/>
      <c r="M129" s="96"/>
      <c r="N129" s="82"/>
      <c r="O129" s="95" t="s">
        <v>36</v>
      </c>
      <c r="P129" s="43"/>
      <c r="Q129" s="96"/>
      <c r="R129" s="82"/>
      <c r="S129" s="66" t="s">
        <v>36</v>
      </c>
      <c r="T129" s="43"/>
      <c r="U129" s="96"/>
      <c r="V129" s="82"/>
      <c r="W129" s="66" t="s">
        <v>36</v>
      </c>
      <c r="X129" s="43"/>
      <c r="Y129" s="96"/>
    </row>
    <row r="130" s="12" customFormat="true" ht="12.75" hidden="false" customHeight="false" outlineLevel="0" collapsed="false">
      <c r="A130" s="44" t="n">
        <v>126</v>
      </c>
      <c r="B130" s="45" t="n">
        <f aca="false">'APH KIC KIA PC'!D130</f>
        <v>0</v>
      </c>
      <c r="C130" s="63" t="str">
        <f aca="false">IF('1. Artikeldata Grund'!$D130="","", '1. Artikeldata Grund'!$D130&amp;" - "&amp;'1. Artikeldata Grund'!$E130)</f>
        <v/>
      </c>
      <c r="D130" s="93" t="str">
        <f aca="false">IF('1. Artikeldata Grund'!D130="","",'1. Artikeldata Grund'!D130)</f>
        <v/>
      </c>
      <c r="E130" s="82"/>
      <c r="F130" s="94"/>
      <c r="G130" s="41"/>
      <c r="H130" s="41"/>
      <c r="I130" s="41"/>
      <c r="J130" s="82"/>
      <c r="K130" s="95" t="s">
        <v>93</v>
      </c>
      <c r="L130" s="43"/>
      <c r="M130" s="96"/>
      <c r="N130" s="82"/>
      <c r="O130" s="95" t="s">
        <v>36</v>
      </c>
      <c r="P130" s="43"/>
      <c r="Q130" s="96"/>
      <c r="R130" s="82"/>
      <c r="S130" s="66" t="s">
        <v>36</v>
      </c>
      <c r="T130" s="43"/>
      <c r="U130" s="96"/>
      <c r="V130" s="82"/>
      <c r="W130" s="66" t="s">
        <v>36</v>
      </c>
      <c r="X130" s="43"/>
      <c r="Y130" s="96"/>
    </row>
    <row r="131" s="12" customFormat="true" ht="12.75" hidden="false" customHeight="false" outlineLevel="0" collapsed="false">
      <c r="A131" s="44" t="n">
        <v>127</v>
      </c>
      <c r="B131" s="45" t="n">
        <f aca="false">'APH KIC KIA PC'!D131</f>
        <v>0</v>
      </c>
      <c r="C131" s="63" t="str">
        <f aca="false">IF('1. Artikeldata Grund'!$D131="","", '1. Artikeldata Grund'!$D131&amp;" - "&amp;'1. Artikeldata Grund'!$E131)</f>
        <v/>
      </c>
      <c r="D131" s="93" t="str">
        <f aca="false">IF('1. Artikeldata Grund'!D131="","",'1. Artikeldata Grund'!D131)</f>
        <v/>
      </c>
      <c r="E131" s="82"/>
      <c r="F131" s="94"/>
      <c r="G131" s="41"/>
      <c r="H131" s="41"/>
      <c r="I131" s="41"/>
      <c r="J131" s="82"/>
      <c r="K131" s="95" t="s">
        <v>93</v>
      </c>
      <c r="L131" s="43"/>
      <c r="M131" s="96"/>
      <c r="N131" s="82"/>
      <c r="O131" s="95" t="s">
        <v>36</v>
      </c>
      <c r="P131" s="43"/>
      <c r="Q131" s="96"/>
      <c r="R131" s="82"/>
      <c r="S131" s="66" t="s">
        <v>36</v>
      </c>
      <c r="T131" s="43"/>
      <c r="U131" s="96"/>
      <c r="V131" s="82"/>
      <c r="W131" s="66" t="s">
        <v>36</v>
      </c>
      <c r="X131" s="43"/>
      <c r="Y131" s="96"/>
    </row>
    <row r="132" s="12" customFormat="true" ht="12.75" hidden="false" customHeight="false" outlineLevel="0" collapsed="false">
      <c r="A132" s="44" t="n">
        <v>128</v>
      </c>
      <c r="B132" s="45" t="n">
        <f aca="false">'APH KIC KIA PC'!D132</f>
        <v>0</v>
      </c>
      <c r="C132" s="63" t="str">
        <f aca="false">IF('1. Artikeldata Grund'!$D132="","", '1. Artikeldata Grund'!$D132&amp;" - "&amp;'1. Artikeldata Grund'!$E132)</f>
        <v/>
      </c>
      <c r="D132" s="93" t="str">
        <f aca="false">IF('1. Artikeldata Grund'!D132="","",'1. Artikeldata Grund'!D132)</f>
        <v/>
      </c>
      <c r="E132" s="82"/>
      <c r="F132" s="94"/>
      <c r="G132" s="41"/>
      <c r="H132" s="41"/>
      <c r="I132" s="41"/>
      <c r="J132" s="82"/>
      <c r="K132" s="95" t="s">
        <v>93</v>
      </c>
      <c r="L132" s="43"/>
      <c r="M132" s="96"/>
      <c r="N132" s="82"/>
      <c r="O132" s="95" t="s">
        <v>36</v>
      </c>
      <c r="P132" s="43"/>
      <c r="Q132" s="96"/>
      <c r="R132" s="82"/>
      <c r="S132" s="66" t="s">
        <v>36</v>
      </c>
      <c r="T132" s="43"/>
      <c r="U132" s="96"/>
      <c r="V132" s="82"/>
      <c r="W132" s="66" t="s">
        <v>36</v>
      </c>
      <c r="X132" s="43"/>
      <c r="Y132" s="96"/>
    </row>
    <row r="133" s="12" customFormat="true" ht="12.75" hidden="false" customHeight="false" outlineLevel="0" collapsed="false">
      <c r="A133" s="44" t="n">
        <v>129</v>
      </c>
      <c r="B133" s="45" t="n">
        <f aca="false">'APH KIC KIA PC'!D133</f>
        <v>0</v>
      </c>
      <c r="C133" s="63" t="str">
        <f aca="false">IF('1. Artikeldata Grund'!$D133="","", '1. Artikeldata Grund'!$D133&amp;" - "&amp;'1. Artikeldata Grund'!$E133)</f>
        <v/>
      </c>
      <c r="D133" s="93" t="str">
        <f aca="false">IF('1. Artikeldata Grund'!D133="","",'1. Artikeldata Grund'!D133)</f>
        <v/>
      </c>
      <c r="E133" s="82"/>
      <c r="F133" s="94"/>
      <c r="G133" s="41"/>
      <c r="H133" s="41"/>
      <c r="I133" s="41"/>
      <c r="J133" s="82"/>
      <c r="K133" s="95" t="s">
        <v>93</v>
      </c>
      <c r="L133" s="43"/>
      <c r="M133" s="96"/>
      <c r="N133" s="82"/>
      <c r="O133" s="95" t="s">
        <v>36</v>
      </c>
      <c r="P133" s="43"/>
      <c r="Q133" s="96"/>
      <c r="R133" s="82"/>
      <c r="S133" s="66" t="s">
        <v>36</v>
      </c>
      <c r="T133" s="43"/>
      <c r="U133" s="96"/>
      <c r="V133" s="82"/>
      <c r="W133" s="66" t="s">
        <v>36</v>
      </c>
      <c r="X133" s="43"/>
      <c r="Y133" s="96"/>
    </row>
    <row r="134" s="12" customFormat="true" ht="12.75" hidden="false" customHeight="false" outlineLevel="0" collapsed="false">
      <c r="A134" s="44" t="n">
        <v>130</v>
      </c>
      <c r="B134" s="45" t="n">
        <f aca="false">'APH KIC KIA PC'!D134</f>
        <v>0</v>
      </c>
      <c r="C134" s="63" t="str">
        <f aca="false">IF('1. Artikeldata Grund'!$D134="","", '1. Artikeldata Grund'!$D134&amp;" - "&amp;'1. Artikeldata Grund'!$E134)</f>
        <v/>
      </c>
      <c r="D134" s="93" t="str">
        <f aca="false">IF('1. Artikeldata Grund'!D134="","",'1. Artikeldata Grund'!D134)</f>
        <v/>
      </c>
      <c r="E134" s="82"/>
      <c r="F134" s="94"/>
      <c r="G134" s="41"/>
      <c r="H134" s="41"/>
      <c r="I134" s="41"/>
      <c r="J134" s="82"/>
      <c r="K134" s="95" t="s">
        <v>93</v>
      </c>
      <c r="L134" s="43"/>
      <c r="M134" s="96"/>
      <c r="N134" s="82"/>
      <c r="O134" s="95" t="s">
        <v>36</v>
      </c>
      <c r="P134" s="43"/>
      <c r="Q134" s="96"/>
      <c r="R134" s="82"/>
      <c r="S134" s="66" t="s">
        <v>36</v>
      </c>
      <c r="T134" s="43"/>
      <c r="U134" s="96"/>
      <c r="V134" s="82"/>
      <c r="W134" s="66" t="s">
        <v>36</v>
      </c>
      <c r="X134" s="43"/>
      <c r="Y134" s="96"/>
    </row>
    <row r="135" s="12" customFormat="true" ht="12.75" hidden="false" customHeight="false" outlineLevel="0" collapsed="false">
      <c r="A135" s="44" t="n">
        <v>131</v>
      </c>
      <c r="B135" s="45" t="n">
        <f aca="false">'APH KIC KIA PC'!D135</f>
        <v>0</v>
      </c>
      <c r="C135" s="63" t="str">
        <f aca="false">IF('1. Artikeldata Grund'!$D135="","", '1. Artikeldata Grund'!$D135&amp;" - "&amp;'1. Artikeldata Grund'!$E135)</f>
        <v/>
      </c>
      <c r="D135" s="93" t="str">
        <f aca="false">IF('1. Artikeldata Grund'!D135="","",'1. Artikeldata Grund'!D135)</f>
        <v/>
      </c>
      <c r="E135" s="82"/>
      <c r="F135" s="94"/>
      <c r="G135" s="41"/>
      <c r="H135" s="41"/>
      <c r="I135" s="41"/>
      <c r="J135" s="82"/>
      <c r="K135" s="95" t="s">
        <v>93</v>
      </c>
      <c r="L135" s="43"/>
      <c r="M135" s="96"/>
      <c r="N135" s="82"/>
      <c r="O135" s="95" t="s">
        <v>36</v>
      </c>
      <c r="P135" s="43"/>
      <c r="Q135" s="96"/>
      <c r="R135" s="82"/>
      <c r="S135" s="66" t="s">
        <v>36</v>
      </c>
      <c r="T135" s="43"/>
      <c r="U135" s="96"/>
      <c r="V135" s="82"/>
      <c r="W135" s="66" t="s">
        <v>36</v>
      </c>
      <c r="X135" s="43"/>
      <c r="Y135" s="96"/>
    </row>
    <row r="136" s="12" customFormat="true" ht="12.75" hidden="false" customHeight="false" outlineLevel="0" collapsed="false">
      <c r="A136" s="44" t="n">
        <v>132</v>
      </c>
      <c r="B136" s="45" t="n">
        <f aca="false">'APH KIC KIA PC'!D136</f>
        <v>0</v>
      </c>
      <c r="C136" s="63" t="str">
        <f aca="false">IF('1. Artikeldata Grund'!$D136="","", '1. Artikeldata Grund'!$D136&amp;" - "&amp;'1. Artikeldata Grund'!$E136)</f>
        <v/>
      </c>
      <c r="D136" s="93" t="str">
        <f aca="false">IF('1. Artikeldata Grund'!D136="","",'1. Artikeldata Grund'!D136)</f>
        <v/>
      </c>
      <c r="E136" s="82"/>
      <c r="F136" s="94"/>
      <c r="G136" s="41"/>
      <c r="H136" s="41"/>
      <c r="I136" s="41"/>
      <c r="J136" s="82"/>
      <c r="K136" s="95" t="s">
        <v>93</v>
      </c>
      <c r="L136" s="43"/>
      <c r="M136" s="96"/>
      <c r="N136" s="82"/>
      <c r="O136" s="95" t="s">
        <v>36</v>
      </c>
      <c r="P136" s="43"/>
      <c r="Q136" s="96"/>
      <c r="R136" s="82"/>
      <c r="S136" s="66" t="s">
        <v>36</v>
      </c>
      <c r="T136" s="43"/>
      <c r="U136" s="96"/>
      <c r="V136" s="82"/>
      <c r="W136" s="66" t="s">
        <v>36</v>
      </c>
      <c r="X136" s="43"/>
      <c r="Y136" s="96"/>
    </row>
    <row r="137" s="12" customFormat="true" ht="12.75" hidden="false" customHeight="false" outlineLevel="0" collapsed="false">
      <c r="A137" s="44" t="n">
        <v>133</v>
      </c>
      <c r="B137" s="45" t="n">
        <f aca="false">'APH KIC KIA PC'!D137</f>
        <v>0</v>
      </c>
      <c r="C137" s="63" t="str">
        <f aca="false">IF('1. Artikeldata Grund'!$D137="","", '1. Artikeldata Grund'!$D137&amp;" - "&amp;'1. Artikeldata Grund'!$E137)</f>
        <v/>
      </c>
      <c r="D137" s="93" t="str">
        <f aca="false">IF('1. Artikeldata Grund'!D137="","",'1. Artikeldata Grund'!D137)</f>
        <v/>
      </c>
      <c r="E137" s="82"/>
      <c r="F137" s="94"/>
      <c r="G137" s="41"/>
      <c r="H137" s="41"/>
      <c r="I137" s="41"/>
      <c r="J137" s="82"/>
      <c r="K137" s="95" t="s">
        <v>93</v>
      </c>
      <c r="L137" s="43"/>
      <c r="M137" s="96"/>
      <c r="N137" s="82"/>
      <c r="O137" s="95" t="s">
        <v>36</v>
      </c>
      <c r="P137" s="43"/>
      <c r="Q137" s="96"/>
      <c r="R137" s="82"/>
      <c r="S137" s="66" t="s">
        <v>36</v>
      </c>
      <c r="T137" s="43"/>
      <c r="U137" s="96"/>
      <c r="V137" s="82"/>
      <c r="W137" s="66" t="s">
        <v>36</v>
      </c>
      <c r="X137" s="43"/>
      <c r="Y137" s="96"/>
    </row>
    <row r="138" s="12" customFormat="true" ht="12.75" hidden="false" customHeight="false" outlineLevel="0" collapsed="false">
      <c r="A138" s="44" t="n">
        <v>134</v>
      </c>
      <c r="B138" s="45" t="n">
        <f aca="false">'APH KIC KIA PC'!D138</f>
        <v>0</v>
      </c>
      <c r="C138" s="63" t="str">
        <f aca="false">IF('1. Artikeldata Grund'!$D138="","", '1. Artikeldata Grund'!$D138&amp;" - "&amp;'1. Artikeldata Grund'!$E138)</f>
        <v/>
      </c>
      <c r="D138" s="93" t="str">
        <f aca="false">IF('1. Artikeldata Grund'!D138="","",'1. Artikeldata Grund'!D138)</f>
        <v/>
      </c>
      <c r="E138" s="82"/>
      <c r="F138" s="94"/>
      <c r="G138" s="41"/>
      <c r="H138" s="41"/>
      <c r="I138" s="41"/>
      <c r="J138" s="82"/>
      <c r="K138" s="95" t="s">
        <v>93</v>
      </c>
      <c r="L138" s="43"/>
      <c r="M138" s="96"/>
      <c r="N138" s="82"/>
      <c r="O138" s="95" t="s">
        <v>36</v>
      </c>
      <c r="P138" s="43"/>
      <c r="Q138" s="96"/>
      <c r="R138" s="82"/>
      <c r="S138" s="66" t="s">
        <v>36</v>
      </c>
      <c r="T138" s="43"/>
      <c r="U138" s="96"/>
      <c r="V138" s="82"/>
      <c r="W138" s="66" t="s">
        <v>36</v>
      </c>
      <c r="X138" s="43"/>
      <c r="Y138" s="96"/>
    </row>
    <row r="139" s="12" customFormat="true" ht="12.75" hidden="false" customHeight="false" outlineLevel="0" collapsed="false">
      <c r="A139" s="44" t="n">
        <v>135</v>
      </c>
      <c r="B139" s="45" t="n">
        <f aca="false">'APH KIC KIA PC'!D139</f>
        <v>0</v>
      </c>
      <c r="C139" s="63" t="str">
        <f aca="false">IF('1. Artikeldata Grund'!$D139="","", '1. Artikeldata Grund'!$D139&amp;" - "&amp;'1. Artikeldata Grund'!$E139)</f>
        <v/>
      </c>
      <c r="D139" s="93" t="str">
        <f aca="false">IF('1. Artikeldata Grund'!D139="","",'1. Artikeldata Grund'!D139)</f>
        <v/>
      </c>
      <c r="E139" s="82"/>
      <c r="F139" s="94"/>
      <c r="G139" s="41"/>
      <c r="H139" s="41"/>
      <c r="I139" s="41"/>
      <c r="J139" s="82"/>
      <c r="K139" s="95" t="s">
        <v>93</v>
      </c>
      <c r="L139" s="43"/>
      <c r="M139" s="96"/>
      <c r="N139" s="82"/>
      <c r="O139" s="95" t="s">
        <v>36</v>
      </c>
      <c r="P139" s="43"/>
      <c r="Q139" s="96"/>
      <c r="R139" s="82"/>
      <c r="S139" s="66" t="s">
        <v>36</v>
      </c>
      <c r="T139" s="43"/>
      <c r="U139" s="96"/>
      <c r="V139" s="82"/>
      <c r="W139" s="66" t="s">
        <v>36</v>
      </c>
      <c r="X139" s="43"/>
      <c r="Y139" s="96"/>
    </row>
    <row r="140" s="12" customFormat="true" ht="12.75" hidden="false" customHeight="false" outlineLevel="0" collapsed="false">
      <c r="A140" s="44" t="n">
        <v>136</v>
      </c>
      <c r="B140" s="45" t="n">
        <f aca="false">'APH KIC KIA PC'!D140</f>
        <v>0</v>
      </c>
      <c r="C140" s="63" t="str">
        <f aca="false">IF('1. Artikeldata Grund'!$D140="","", '1. Artikeldata Grund'!$D140&amp;" - "&amp;'1. Artikeldata Grund'!$E140)</f>
        <v/>
      </c>
      <c r="D140" s="93" t="str">
        <f aca="false">IF('1. Artikeldata Grund'!D140="","",'1. Artikeldata Grund'!D140)</f>
        <v/>
      </c>
      <c r="E140" s="82"/>
      <c r="F140" s="94"/>
      <c r="G140" s="41"/>
      <c r="H140" s="41"/>
      <c r="I140" s="41"/>
      <c r="J140" s="82"/>
      <c r="K140" s="95" t="s">
        <v>93</v>
      </c>
      <c r="L140" s="43"/>
      <c r="M140" s="96"/>
      <c r="N140" s="82"/>
      <c r="O140" s="95" t="s">
        <v>36</v>
      </c>
      <c r="P140" s="43"/>
      <c r="Q140" s="96"/>
      <c r="R140" s="82"/>
      <c r="S140" s="66" t="s">
        <v>36</v>
      </c>
      <c r="T140" s="43"/>
      <c r="U140" s="96"/>
      <c r="V140" s="82"/>
      <c r="W140" s="66" t="s">
        <v>36</v>
      </c>
      <c r="X140" s="43"/>
      <c r="Y140" s="96"/>
    </row>
    <row r="141" s="12" customFormat="true" ht="12.75" hidden="false" customHeight="false" outlineLevel="0" collapsed="false">
      <c r="A141" s="44" t="n">
        <v>137</v>
      </c>
      <c r="B141" s="45" t="n">
        <f aca="false">'APH KIC KIA PC'!D141</f>
        <v>0</v>
      </c>
      <c r="C141" s="63" t="str">
        <f aca="false">IF('1. Artikeldata Grund'!$D141="","", '1. Artikeldata Grund'!$D141&amp;" - "&amp;'1. Artikeldata Grund'!$E141)</f>
        <v/>
      </c>
      <c r="D141" s="93" t="str">
        <f aca="false">IF('1. Artikeldata Grund'!D141="","",'1. Artikeldata Grund'!D141)</f>
        <v/>
      </c>
      <c r="E141" s="82"/>
      <c r="F141" s="94"/>
      <c r="G141" s="41"/>
      <c r="H141" s="41"/>
      <c r="I141" s="41"/>
      <c r="J141" s="82"/>
      <c r="K141" s="95" t="s">
        <v>93</v>
      </c>
      <c r="L141" s="43"/>
      <c r="M141" s="96"/>
      <c r="N141" s="82"/>
      <c r="O141" s="95" t="s">
        <v>36</v>
      </c>
      <c r="P141" s="43"/>
      <c r="Q141" s="96"/>
      <c r="R141" s="82"/>
      <c r="S141" s="66" t="s">
        <v>36</v>
      </c>
      <c r="T141" s="43"/>
      <c r="U141" s="96"/>
      <c r="V141" s="82"/>
      <c r="W141" s="66" t="s">
        <v>36</v>
      </c>
      <c r="X141" s="43"/>
      <c r="Y141" s="96"/>
    </row>
    <row r="142" s="12" customFormat="true" ht="12.75" hidden="false" customHeight="false" outlineLevel="0" collapsed="false">
      <c r="A142" s="44" t="n">
        <v>138</v>
      </c>
      <c r="B142" s="45" t="n">
        <f aca="false">'APH KIC KIA PC'!D142</f>
        <v>0</v>
      </c>
      <c r="C142" s="63" t="str">
        <f aca="false">IF('1. Artikeldata Grund'!$D142="","", '1. Artikeldata Grund'!$D142&amp;" - "&amp;'1. Artikeldata Grund'!$E142)</f>
        <v/>
      </c>
      <c r="D142" s="93" t="str">
        <f aca="false">IF('1. Artikeldata Grund'!D142="","",'1. Artikeldata Grund'!D142)</f>
        <v/>
      </c>
      <c r="E142" s="82"/>
      <c r="F142" s="94"/>
      <c r="G142" s="41"/>
      <c r="H142" s="41"/>
      <c r="I142" s="41"/>
      <c r="J142" s="82"/>
      <c r="K142" s="95" t="s">
        <v>93</v>
      </c>
      <c r="L142" s="43"/>
      <c r="M142" s="96"/>
      <c r="N142" s="82"/>
      <c r="O142" s="95" t="s">
        <v>36</v>
      </c>
      <c r="P142" s="43"/>
      <c r="Q142" s="96"/>
      <c r="R142" s="82"/>
      <c r="S142" s="66" t="s">
        <v>36</v>
      </c>
      <c r="T142" s="43"/>
      <c r="U142" s="96"/>
      <c r="V142" s="82"/>
      <c r="W142" s="66" t="s">
        <v>36</v>
      </c>
      <c r="X142" s="43"/>
      <c r="Y142" s="96"/>
    </row>
    <row r="143" s="12" customFormat="true" ht="12.75" hidden="false" customHeight="false" outlineLevel="0" collapsed="false">
      <c r="A143" s="44" t="n">
        <v>139</v>
      </c>
      <c r="B143" s="45" t="n">
        <f aca="false">'APH KIC KIA PC'!D143</f>
        <v>0</v>
      </c>
      <c r="C143" s="63" t="str">
        <f aca="false">IF('1. Artikeldata Grund'!$D143="","", '1. Artikeldata Grund'!$D143&amp;" - "&amp;'1. Artikeldata Grund'!$E143)</f>
        <v/>
      </c>
      <c r="D143" s="93" t="str">
        <f aca="false">IF('1. Artikeldata Grund'!D143="","",'1. Artikeldata Grund'!D143)</f>
        <v/>
      </c>
      <c r="E143" s="82"/>
      <c r="F143" s="94"/>
      <c r="G143" s="41"/>
      <c r="H143" s="41"/>
      <c r="I143" s="41"/>
      <c r="J143" s="82"/>
      <c r="K143" s="95" t="s">
        <v>93</v>
      </c>
      <c r="L143" s="43"/>
      <c r="M143" s="96"/>
      <c r="N143" s="82"/>
      <c r="O143" s="95" t="s">
        <v>36</v>
      </c>
      <c r="P143" s="43"/>
      <c r="Q143" s="96"/>
      <c r="R143" s="82"/>
      <c r="S143" s="66" t="s">
        <v>36</v>
      </c>
      <c r="T143" s="43"/>
      <c r="U143" s="96"/>
      <c r="V143" s="82"/>
      <c r="W143" s="66" t="s">
        <v>36</v>
      </c>
      <c r="X143" s="43"/>
      <c r="Y143" s="96"/>
    </row>
    <row r="144" s="12" customFormat="true" ht="12.75" hidden="false" customHeight="false" outlineLevel="0" collapsed="false">
      <c r="A144" s="44" t="n">
        <v>140</v>
      </c>
      <c r="B144" s="45" t="n">
        <f aca="false">'APH KIC KIA PC'!D144</f>
        <v>0</v>
      </c>
      <c r="C144" s="63" t="str">
        <f aca="false">IF('1. Artikeldata Grund'!$D144="","", '1. Artikeldata Grund'!$D144&amp;" - "&amp;'1. Artikeldata Grund'!$E144)</f>
        <v/>
      </c>
      <c r="D144" s="93" t="str">
        <f aca="false">IF('1. Artikeldata Grund'!D144="","",'1. Artikeldata Grund'!D144)</f>
        <v/>
      </c>
      <c r="E144" s="82"/>
      <c r="F144" s="94"/>
      <c r="G144" s="41"/>
      <c r="H144" s="41"/>
      <c r="I144" s="41"/>
      <c r="J144" s="82"/>
      <c r="K144" s="95" t="s">
        <v>93</v>
      </c>
      <c r="L144" s="43"/>
      <c r="M144" s="96"/>
      <c r="N144" s="82"/>
      <c r="O144" s="95" t="s">
        <v>36</v>
      </c>
      <c r="P144" s="43"/>
      <c r="Q144" s="96"/>
      <c r="R144" s="82"/>
      <c r="S144" s="66" t="s">
        <v>36</v>
      </c>
      <c r="T144" s="43"/>
      <c r="U144" s="96"/>
      <c r="V144" s="82"/>
      <c r="W144" s="66" t="s">
        <v>36</v>
      </c>
      <c r="X144" s="43"/>
      <c r="Y144" s="96"/>
    </row>
    <row r="145" s="12" customFormat="true" ht="12.75" hidden="false" customHeight="false" outlineLevel="0" collapsed="false">
      <c r="A145" s="44" t="n">
        <v>141</v>
      </c>
      <c r="B145" s="45" t="n">
        <f aca="false">'APH KIC KIA PC'!D145</f>
        <v>0</v>
      </c>
      <c r="C145" s="63" t="str">
        <f aca="false">IF('1. Artikeldata Grund'!$D145="","", '1. Artikeldata Grund'!$D145&amp;" - "&amp;'1. Artikeldata Grund'!$E145)</f>
        <v/>
      </c>
      <c r="D145" s="93" t="str">
        <f aca="false">IF('1. Artikeldata Grund'!D145="","",'1. Artikeldata Grund'!D145)</f>
        <v/>
      </c>
      <c r="E145" s="82"/>
      <c r="F145" s="94"/>
      <c r="G145" s="41"/>
      <c r="H145" s="41"/>
      <c r="I145" s="41"/>
      <c r="J145" s="82"/>
      <c r="K145" s="95" t="s">
        <v>93</v>
      </c>
      <c r="L145" s="43"/>
      <c r="M145" s="96"/>
      <c r="N145" s="82"/>
      <c r="O145" s="95" t="s">
        <v>36</v>
      </c>
      <c r="P145" s="43"/>
      <c r="Q145" s="96"/>
      <c r="R145" s="82"/>
      <c r="S145" s="66" t="s">
        <v>36</v>
      </c>
      <c r="T145" s="43"/>
      <c r="U145" s="96"/>
      <c r="V145" s="82"/>
      <c r="W145" s="66" t="s">
        <v>36</v>
      </c>
      <c r="X145" s="43"/>
      <c r="Y145" s="96"/>
    </row>
    <row r="146" s="12" customFormat="true" ht="12.75" hidden="false" customHeight="false" outlineLevel="0" collapsed="false">
      <c r="A146" s="44" t="n">
        <v>142</v>
      </c>
      <c r="B146" s="45" t="n">
        <f aca="false">'APH KIC KIA PC'!D146</f>
        <v>0</v>
      </c>
      <c r="C146" s="63" t="str">
        <f aca="false">IF('1. Artikeldata Grund'!$D146="","", '1. Artikeldata Grund'!$D146&amp;" - "&amp;'1. Artikeldata Grund'!$E146)</f>
        <v/>
      </c>
      <c r="D146" s="93" t="str">
        <f aca="false">IF('1. Artikeldata Grund'!D146="","",'1. Artikeldata Grund'!D146)</f>
        <v/>
      </c>
      <c r="E146" s="82"/>
      <c r="F146" s="94"/>
      <c r="G146" s="41"/>
      <c r="H146" s="41"/>
      <c r="I146" s="41"/>
      <c r="J146" s="82"/>
      <c r="K146" s="95" t="s">
        <v>93</v>
      </c>
      <c r="L146" s="43"/>
      <c r="M146" s="96"/>
      <c r="N146" s="82"/>
      <c r="O146" s="95" t="s">
        <v>36</v>
      </c>
      <c r="P146" s="43"/>
      <c r="Q146" s="96"/>
      <c r="R146" s="82"/>
      <c r="S146" s="66" t="s">
        <v>36</v>
      </c>
      <c r="T146" s="43"/>
      <c r="U146" s="96"/>
      <c r="V146" s="82"/>
      <c r="W146" s="66" t="s">
        <v>36</v>
      </c>
      <c r="X146" s="43"/>
      <c r="Y146" s="96"/>
    </row>
    <row r="147" s="12" customFormat="true" ht="12.75" hidden="false" customHeight="false" outlineLevel="0" collapsed="false">
      <c r="A147" s="44" t="n">
        <v>143</v>
      </c>
      <c r="B147" s="45" t="n">
        <f aca="false">'APH KIC KIA PC'!D147</f>
        <v>0</v>
      </c>
      <c r="C147" s="63" t="str">
        <f aca="false">IF('1. Artikeldata Grund'!$D147="","", '1. Artikeldata Grund'!$D147&amp;" - "&amp;'1. Artikeldata Grund'!$E147)</f>
        <v/>
      </c>
      <c r="D147" s="93" t="str">
        <f aca="false">IF('1. Artikeldata Grund'!D147="","",'1. Artikeldata Grund'!D147)</f>
        <v/>
      </c>
      <c r="E147" s="82"/>
      <c r="F147" s="94"/>
      <c r="G147" s="41"/>
      <c r="H147" s="41"/>
      <c r="I147" s="41"/>
      <c r="J147" s="82"/>
      <c r="K147" s="95" t="s">
        <v>93</v>
      </c>
      <c r="L147" s="43"/>
      <c r="M147" s="96"/>
      <c r="N147" s="82"/>
      <c r="O147" s="95" t="s">
        <v>36</v>
      </c>
      <c r="P147" s="43"/>
      <c r="Q147" s="96"/>
      <c r="R147" s="82"/>
      <c r="S147" s="66" t="s">
        <v>36</v>
      </c>
      <c r="T147" s="43"/>
      <c r="U147" s="96"/>
      <c r="V147" s="82"/>
      <c r="W147" s="66" t="s">
        <v>36</v>
      </c>
      <c r="X147" s="43"/>
      <c r="Y147" s="96"/>
    </row>
    <row r="148" s="12" customFormat="true" ht="12.75" hidden="false" customHeight="false" outlineLevel="0" collapsed="false">
      <c r="A148" s="44" t="n">
        <v>144</v>
      </c>
      <c r="B148" s="45" t="n">
        <f aca="false">'APH KIC KIA PC'!D148</f>
        <v>0</v>
      </c>
      <c r="C148" s="63" t="str">
        <f aca="false">IF('1. Artikeldata Grund'!$D148="","", '1. Artikeldata Grund'!$D148&amp;" - "&amp;'1. Artikeldata Grund'!$E148)</f>
        <v/>
      </c>
      <c r="D148" s="93" t="str">
        <f aca="false">IF('1. Artikeldata Grund'!D148="","",'1. Artikeldata Grund'!D148)</f>
        <v/>
      </c>
      <c r="E148" s="82"/>
      <c r="F148" s="94"/>
      <c r="G148" s="41"/>
      <c r="H148" s="41"/>
      <c r="I148" s="41"/>
      <c r="J148" s="82"/>
      <c r="K148" s="95" t="s">
        <v>93</v>
      </c>
      <c r="L148" s="43"/>
      <c r="M148" s="96"/>
      <c r="N148" s="82"/>
      <c r="O148" s="95" t="s">
        <v>36</v>
      </c>
      <c r="P148" s="43"/>
      <c r="Q148" s="96"/>
      <c r="R148" s="82"/>
      <c r="S148" s="66" t="s">
        <v>36</v>
      </c>
      <c r="T148" s="43"/>
      <c r="U148" s="96"/>
      <c r="V148" s="82"/>
      <c r="W148" s="66" t="s">
        <v>36</v>
      </c>
      <c r="X148" s="43"/>
      <c r="Y148" s="96"/>
    </row>
    <row r="149" s="12" customFormat="true" ht="12.75" hidden="false" customHeight="false" outlineLevel="0" collapsed="false">
      <c r="A149" s="44" t="n">
        <v>145</v>
      </c>
      <c r="B149" s="45" t="n">
        <f aca="false">'APH KIC KIA PC'!D149</f>
        <v>0</v>
      </c>
      <c r="C149" s="63" t="str">
        <f aca="false">IF('1. Artikeldata Grund'!$D149="","", '1. Artikeldata Grund'!$D149&amp;" - "&amp;'1. Artikeldata Grund'!$E149)</f>
        <v/>
      </c>
      <c r="D149" s="93" t="str">
        <f aca="false">IF('1. Artikeldata Grund'!D149="","",'1. Artikeldata Grund'!D149)</f>
        <v/>
      </c>
      <c r="E149" s="82"/>
      <c r="F149" s="94"/>
      <c r="G149" s="41"/>
      <c r="H149" s="41"/>
      <c r="I149" s="41"/>
      <c r="J149" s="82"/>
      <c r="K149" s="95" t="s">
        <v>93</v>
      </c>
      <c r="L149" s="43"/>
      <c r="M149" s="96"/>
      <c r="N149" s="82"/>
      <c r="O149" s="95" t="s">
        <v>36</v>
      </c>
      <c r="P149" s="43"/>
      <c r="Q149" s="96"/>
      <c r="R149" s="82"/>
      <c r="S149" s="66" t="s">
        <v>36</v>
      </c>
      <c r="T149" s="43"/>
      <c r="U149" s="96"/>
      <c r="V149" s="82"/>
      <c r="W149" s="66" t="s">
        <v>36</v>
      </c>
      <c r="X149" s="43"/>
      <c r="Y149" s="96"/>
    </row>
    <row r="150" s="12" customFormat="true" ht="12.75" hidden="false" customHeight="false" outlineLevel="0" collapsed="false">
      <c r="A150" s="44" t="n">
        <v>146</v>
      </c>
      <c r="B150" s="45" t="n">
        <f aca="false">'APH KIC KIA PC'!D150</f>
        <v>0</v>
      </c>
      <c r="C150" s="63" t="str">
        <f aca="false">IF('1. Artikeldata Grund'!$D150="","", '1. Artikeldata Grund'!$D150&amp;" - "&amp;'1. Artikeldata Grund'!$E150)</f>
        <v/>
      </c>
      <c r="D150" s="93" t="str">
        <f aca="false">IF('1. Artikeldata Grund'!D150="","",'1. Artikeldata Grund'!D150)</f>
        <v/>
      </c>
      <c r="E150" s="82"/>
      <c r="F150" s="94"/>
      <c r="G150" s="41"/>
      <c r="H150" s="41"/>
      <c r="I150" s="41"/>
      <c r="J150" s="82"/>
      <c r="K150" s="95" t="s">
        <v>93</v>
      </c>
      <c r="L150" s="43"/>
      <c r="M150" s="96"/>
      <c r="N150" s="82"/>
      <c r="O150" s="95" t="s">
        <v>36</v>
      </c>
      <c r="P150" s="43"/>
      <c r="Q150" s="96"/>
      <c r="R150" s="82"/>
      <c r="S150" s="66" t="s">
        <v>36</v>
      </c>
      <c r="T150" s="43"/>
      <c r="U150" s="96"/>
      <c r="V150" s="82"/>
      <c r="W150" s="66" t="s">
        <v>36</v>
      </c>
      <c r="X150" s="43"/>
      <c r="Y150" s="96"/>
    </row>
    <row r="151" s="12" customFormat="true" ht="12.75" hidden="false" customHeight="false" outlineLevel="0" collapsed="false">
      <c r="A151" s="44" t="n">
        <v>147</v>
      </c>
      <c r="B151" s="45" t="n">
        <f aca="false">'APH KIC KIA PC'!D151</f>
        <v>0</v>
      </c>
      <c r="C151" s="63" t="str">
        <f aca="false">IF('1. Artikeldata Grund'!$D151="","", '1. Artikeldata Grund'!$D151&amp;" - "&amp;'1. Artikeldata Grund'!$E151)</f>
        <v/>
      </c>
      <c r="D151" s="93" t="str">
        <f aca="false">IF('1. Artikeldata Grund'!D151="","",'1. Artikeldata Grund'!D151)</f>
        <v/>
      </c>
      <c r="E151" s="82"/>
      <c r="F151" s="94"/>
      <c r="G151" s="41"/>
      <c r="H151" s="41"/>
      <c r="I151" s="41"/>
      <c r="J151" s="82"/>
      <c r="K151" s="95" t="s">
        <v>93</v>
      </c>
      <c r="L151" s="43"/>
      <c r="M151" s="96"/>
      <c r="N151" s="82"/>
      <c r="O151" s="95" t="s">
        <v>36</v>
      </c>
      <c r="P151" s="43"/>
      <c r="Q151" s="96"/>
      <c r="R151" s="82"/>
      <c r="S151" s="66" t="s">
        <v>36</v>
      </c>
      <c r="T151" s="43"/>
      <c r="U151" s="96"/>
      <c r="V151" s="82"/>
      <c r="W151" s="66" t="s">
        <v>36</v>
      </c>
      <c r="X151" s="43"/>
      <c r="Y151" s="96"/>
    </row>
    <row r="152" s="12" customFormat="true" ht="12.75" hidden="false" customHeight="false" outlineLevel="0" collapsed="false">
      <c r="A152" s="44" t="n">
        <v>148</v>
      </c>
      <c r="B152" s="45" t="n">
        <f aca="false">'APH KIC KIA PC'!D152</f>
        <v>0</v>
      </c>
      <c r="C152" s="63" t="str">
        <f aca="false">IF('1. Artikeldata Grund'!$D152="","", '1. Artikeldata Grund'!$D152&amp;" - "&amp;'1. Artikeldata Grund'!$E152)</f>
        <v/>
      </c>
      <c r="D152" s="93" t="str">
        <f aca="false">IF('1. Artikeldata Grund'!D152="","",'1. Artikeldata Grund'!D152)</f>
        <v/>
      </c>
      <c r="E152" s="82"/>
      <c r="F152" s="94"/>
      <c r="G152" s="41"/>
      <c r="H152" s="41"/>
      <c r="I152" s="41"/>
      <c r="J152" s="82"/>
      <c r="K152" s="95" t="s">
        <v>93</v>
      </c>
      <c r="L152" s="43"/>
      <c r="M152" s="96"/>
      <c r="N152" s="82"/>
      <c r="O152" s="95" t="s">
        <v>36</v>
      </c>
      <c r="P152" s="43"/>
      <c r="Q152" s="96"/>
      <c r="R152" s="82"/>
      <c r="S152" s="66" t="s">
        <v>36</v>
      </c>
      <c r="T152" s="43"/>
      <c r="U152" s="96"/>
      <c r="V152" s="82"/>
      <c r="W152" s="66" t="s">
        <v>36</v>
      </c>
      <c r="X152" s="43"/>
      <c r="Y152" s="96"/>
    </row>
    <row r="153" s="12" customFormat="true" ht="12.75" hidden="false" customHeight="false" outlineLevel="0" collapsed="false">
      <c r="A153" s="44" t="n">
        <v>149</v>
      </c>
      <c r="B153" s="45" t="n">
        <f aca="false">'APH KIC KIA PC'!D153</f>
        <v>0</v>
      </c>
      <c r="C153" s="63" t="str">
        <f aca="false">IF('1. Artikeldata Grund'!$D153="","", '1. Artikeldata Grund'!$D153&amp;" - "&amp;'1. Artikeldata Grund'!$E153)</f>
        <v/>
      </c>
      <c r="D153" s="93" t="str">
        <f aca="false">IF('1. Artikeldata Grund'!D153="","",'1. Artikeldata Grund'!D153)</f>
        <v/>
      </c>
      <c r="E153" s="82"/>
      <c r="F153" s="94"/>
      <c r="G153" s="41"/>
      <c r="H153" s="41"/>
      <c r="I153" s="41"/>
      <c r="J153" s="82"/>
      <c r="K153" s="95" t="s">
        <v>93</v>
      </c>
      <c r="L153" s="43"/>
      <c r="M153" s="96"/>
      <c r="N153" s="82"/>
      <c r="O153" s="95" t="s">
        <v>36</v>
      </c>
      <c r="P153" s="43"/>
      <c r="Q153" s="96"/>
      <c r="R153" s="82"/>
      <c r="S153" s="66" t="s">
        <v>36</v>
      </c>
      <c r="T153" s="43"/>
      <c r="U153" s="96"/>
      <c r="V153" s="82"/>
      <c r="W153" s="66" t="s">
        <v>36</v>
      </c>
      <c r="X153" s="43"/>
      <c r="Y153" s="96"/>
    </row>
    <row r="154" s="12" customFormat="true" ht="12.75" hidden="false" customHeight="false" outlineLevel="0" collapsed="false">
      <c r="A154" s="44" t="n">
        <v>150</v>
      </c>
      <c r="B154" s="45" t="n">
        <f aca="false">'APH KIC KIA PC'!D154</f>
        <v>0</v>
      </c>
      <c r="C154" s="63" t="str">
        <f aca="false">IF('1. Artikeldata Grund'!$D154="","", '1. Artikeldata Grund'!$D154&amp;" - "&amp;'1. Artikeldata Grund'!$E154)</f>
        <v/>
      </c>
      <c r="D154" s="93" t="str">
        <f aca="false">IF('1. Artikeldata Grund'!D154="","",'1. Artikeldata Grund'!D154)</f>
        <v/>
      </c>
      <c r="E154" s="82"/>
      <c r="F154" s="94"/>
      <c r="G154" s="41"/>
      <c r="H154" s="41"/>
      <c r="I154" s="41"/>
      <c r="J154" s="82"/>
      <c r="K154" s="95" t="s">
        <v>93</v>
      </c>
      <c r="L154" s="43"/>
      <c r="M154" s="96"/>
      <c r="N154" s="82"/>
      <c r="O154" s="95" t="s">
        <v>36</v>
      </c>
      <c r="P154" s="43"/>
      <c r="Q154" s="96"/>
      <c r="R154" s="82"/>
      <c r="S154" s="66" t="s">
        <v>36</v>
      </c>
      <c r="T154" s="43"/>
      <c r="U154" s="96"/>
      <c r="V154" s="82"/>
      <c r="W154" s="66" t="s">
        <v>36</v>
      </c>
      <c r="X154" s="43"/>
      <c r="Y154" s="96"/>
    </row>
    <row r="155" s="12" customFormat="true" ht="12.75" hidden="false" customHeight="false" outlineLevel="0" collapsed="false">
      <c r="A155" s="44" t="n">
        <v>151</v>
      </c>
      <c r="B155" s="45" t="n">
        <f aca="false">'APH KIC KIA PC'!D155</f>
        <v>0</v>
      </c>
      <c r="C155" s="63" t="str">
        <f aca="false">IF('1. Artikeldata Grund'!$D155="","", '1. Artikeldata Grund'!$D155&amp;" - "&amp;'1. Artikeldata Grund'!$E155)</f>
        <v/>
      </c>
      <c r="D155" s="93" t="str">
        <f aca="false">IF('1. Artikeldata Grund'!D155="","",'1. Artikeldata Grund'!D155)</f>
        <v/>
      </c>
      <c r="E155" s="82"/>
      <c r="F155" s="94"/>
      <c r="G155" s="41"/>
      <c r="H155" s="41"/>
      <c r="I155" s="41"/>
      <c r="J155" s="82"/>
      <c r="K155" s="95" t="s">
        <v>93</v>
      </c>
      <c r="L155" s="43"/>
      <c r="M155" s="96"/>
      <c r="N155" s="82"/>
      <c r="O155" s="95" t="s">
        <v>36</v>
      </c>
      <c r="P155" s="43"/>
      <c r="Q155" s="96"/>
      <c r="R155" s="82"/>
      <c r="S155" s="66" t="s">
        <v>36</v>
      </c>
      <c r="T155" s="43"/>
      <c r="U155" s="96"/>
      <c r="V155" s="82"/>
      <c r="W155" s="66" t="s">
        <v>36</v>
      </c>
      <c r="X155" s="43"/>
      <c r="Y155" s="96"/>
    </row>
    <row r="156" s="12" customFormat="true" ht="12.75" hidden="false" customHeight="false" outlineLevel="0" collapsed="false">
      <c r="A156" s="44" t="n">
        <v>152</v>
      </c>
      <c r="B156" s="45" t="n">
        <f aca="false">'APH KIC KIA PC'!D156</f>
        <v>0</v>
      </c>
      <c r="C156" s="63" t="str">
        <f aca="false">IF('1. Artikeldata Grund'!$D156="","", '1. Artikeldata Grund'!$D156&amp;" - "&amp;'1. Artikeldata Grund'!$E156)</f>
        <v/>
      </c>
      <c r="D156" s="93" t="str">
        <f aca="false">IF('1. Artikeldata Grund'!D156="","",'1. Artikeldata Grund'!D156)</f>
        <v/>
      </c>
      <c r="E156" s="82"/>
      <c r="F156" s="94"/>
      <c r="G156" s="41"/>
      <c r="H156" s="41"/>
      <c r="I156" s="41"/>
      <c r="J156" s="82"/>
      <c r="K156" s="95" t="s">
        <v>93</v>
      </c>
      <c r="L156" s="43"/>
      <c r="M156" s="96"/>
      <c r="N156" s="82"/>
      <c r="O156" s="95" t="s">
        <v>36</v>
      </c>
      <c r="P156" s="43"/>
      <c r="Q156" s="96"/>
      <c r="R156" s="82"/>
      <c r="S156" s="66" t="s">
        <v>36</v>
      </c>
      <c r="T156" s="43"/>
      <c r="U156" s="96"/>
      <c r="V156" s="82"/>
      <c r="W156" s="66" t="s">
        <v>36</v>
      </c>
      <c r="X156" s="43"/>
      <c r="Y156" s="96"/>
    </row>
    <row r="157" s="12" customFormat="true" ht="12.75" hidden="false" customHeight="false" outlineLevel="0" collapsed="false">
      <c r="A157" s="44" t="n">
        <v>153</v>
      </c>
      <c r="B157" s="45" t="n">
        <f aca="false">'APH KIC KIA PC'!D157</f>
        <v>0</v>
      </c>
      <c r="C157" s="63" t="str">
        <f aca="false">IF('1. Artikeldata Grund'!$D157="","", '1. Artikeldata Grund'!$D157&amp;" - "&amp;'1. Artikeldata Grund'!$E157)</f>
        <v/>
      </c>
      <c r="D157" s="93" t="str">
        <f aca="false">IF('1. Artikeldata Grund'!D157="","",'1. Artikeldata Grund'!D157)</f>
        <v/>
      </c>
      <c r="E157" s="82"/>
      <c r="F157" s="94"/>
      <c r="G157" s="41"/>
      <c r="H157" s="41"/>
      <c r="I157" s="41"/>
      <c r="J157" s="82"/>
      <c r="K157" s="95" t="s">
        <v>93</v>
      </c>
      <c r="L157" s="43"/>
      <c r="M157" s="96"/>
      <c r="N157" s="82"/>
      <c r="O157" s="95" t="s">
        <v>36</v>
      </c>
      <c r="P157" s="43"/>
      <c r="Q157" s="96"/>
      <c r="R157" s="82"/>
      <c r="S157" s="66" t="s">
        <v>36</v>
      </c>
      <c r="T157" s="43"/>
      <c r="U157" s="96"/>
      <c r="V157" s="82"/>
      <c r="W157" s="66" t="s">
        <v>36</v>
      </c>
      <c r="X157" s="43"/>
      <c r="Y157" s="96"/>
    </row>
    <row r="158" s="12" customFormat="true" ht="12.75" hidden="false" customHeight="false" outlineLevel="0" collapsed="false">
      <c r="A158" s="44" t="n">
        <v>154</v>
      </c>
      <c r="B158" s="45" t="n">
        <f aca="false">'APH KIC KIA PC'!D158</f>
        <v>0</v>
      </c>
      <c r="C158" s="63" t="str">
        <f aca="false">IF('1. Artikeldata Grund'!$D158="","", '1. Artikeldata Grund'!$D158&amp;" - "&amp;'1. Artikeldata Grund'!$E158)</f>
        <v/>
      </c>
      <c r="D158" s="93" t="str">
        <f aca="false">IF('1. Artikeldata Grund'!D158="","",'1. Artikeldata Grund'!D158)</f>
        <v/>
      </c>
      <c r="E158" s="82"/>
      <c r="F158" s="94"/>
      <c r="G158" s="41"/>
      <c r="H158" s="41"/>
      <c r="I158" s="41"/>
      <c r="J158" s="82"/>
      <c r="K158" s="95" t="s">
        <v>93</v>
      </c>
      <c r="L158" s="43"/>
      <c r="M158" s="96"/>
      <c r="N158" s="82"/>
      <c r="O158" s="95" t="s">
        <v>36</v>
      </c>
      <c r="P158" s="43"/>
      <c r="Q158" s="96"/>
      <c r="R158" s="82"/>
      <c r="S158" s="66" t="s">
        <v>36</v>
      </c>
      <c r="T158" s="43"/>
      <c r="U158" s="96"/>
      <c r="V158" s="82"/>
      <c r="W158" s="66" t="s">
        <v>36</v>
      </c>
      <c r="X158" s="43"/>
      <c r="Y158" s="96"/>
    </row>
    <row r="159" s="12" customFormat="true" ht="12.75" hidden="false" customHeight="false" outlineLevel="0" collapsed="false">
      <c r="A159" s="44" t="n">
        <v>155</v>
      </c>
      <c r="B159" s="45" t="n">
        <f aca="false">'APH KIC KIA PC'!D159</f>
        <v>0</v>
      </c>
      <c r="C159" s="63" t="str">
        <f aca="false">IF('1. Artikeldata Grund'!$D159="","", '1. Artikeldata Grund'!$D159&amp;" - "&amp;'1. Artikeldata Grund'!$E159)</f>
        <v/>
      </c>
      <c r="D159" s="93" t="str">
        <f aca="false">IF('1. Artikeldata Grund'!D159="","",'1. Artikeldata Grund'!D159)</f>
        <v/>
      </c>
      <c r="E159" s="82"/>
      <c r="F159" s="94"/>
      <c r="G159" s="41"/>
      <c r="H159" s="41"/>
      <c r="I159" s="41"/>
      <c r="J159" s="82"/>
      <c r="K159" s="95" t="s">
        <v>93</v>
      </c>
      <c r="L159" s="43"/>
      <c r="M159" s="96"/>
      <c r="N159" s="82"/>
      <c r="O159" s="95" t="s">
        <v>36</v>
      </c>
      <c r="P159" s="43"/>
      <c r="Q159" s="96"/>
      <c r="R159" s="82"/>
      <c r="S159" s="66" t="s">
        <v>36</v>
      </c>
      <c r="T159" s="43"/>
      <c r="U159" s="96"/>
      <c r="V159" s="82"/>
      <c r="W159" s="66" t="s">
        <v>36</v>
      </c>
      <c r="X159" s="43"/>
      <c r="Y159" s="96"/>
    </row>
    <row r="160" s="12" customFormat="true" ht="12.75" hidden="false" customHeight="false" outlineLevel="0" collapsed="false">
      <c r="A160" s="44" t="n">
        <v>156</v>
      </c>
      <c r="B160" s="45" t="n">
        <f aca="false">'APH KIC KIA PC'!D160</f>
        <v>0</v>
      </c>
      <c r="C160" s="63" t="str">
        <f aca="false">IF('1. Artikeldata Grund'!$D160="","", '1. Artikeldata Grund'!$D160&amp;" - "&amp;'1. Artikeldata Grund'!$E160)</f>
        <v/>
      </c>
      <c r="D160" s="93" t="str">
        <f aca="false">IF('1. Artikeldata Grund'!D160="","",'1. Artikeldata Grund'!D160)</f>
        <v/>
      </c>
      <c r="E160" s="82"/>
      <c r="F160" s="94"/>
      <c r="G160" s="41"/>
      <c r="H160" s="41"/>
      <c r="I160" s="41"/>
      <c r="J160" s="82"/>
      <c r="K160" s="95" t="s">
        <v>93</v>
      </c>
      <c r="L160" s="43"/>
      <c r="M160" s="96"/>
      <c r="N160" s="82"/>
      <c r="O160" s="95" t="s">
        <v>36</v>
      </c>
      <c r="P160" s="43"/>
      <c r="Q160" s="96"/>
      <c r="R160" s="82"/>
      <c r="S160" s="66" t="s">
        <v>36</v>
      </c>
      <c r="T160" s="43"/>
      <c r="U160" s="96"/>
      <c r="V160" s="82"/>
      <c r="W160" s="66" t="s">
        <v>36</v>
      </c>
      <c r="X160" s="43"/>
      <c r="Y160" s="96"/>
    </row>
    <row r="161" s="12" customFormat="true" ht="12.75" hidden="false" customHeight="false" outlineLevel="0" collapsed="false">
      <c r="A161" s="44" t="n">
        <v>157</v>
      </c>
      <c r="B161" s="45" t="n">
        <f aca="false">'APH KIC KIA PC'!D161</f>
        <v>0</v>
      </c>
      <c r="C161" s="63" t="str">
        <f aca="false">IF('1. Artikeldata Grund'!$D161="","", '1. Artikeldata Grund'!$D161&amp;" - "&amp;'1. Artikeldata Grund'!$E161)</f>
        <v/>
      </c>
      <c r="D161" s="93" t="str">
        <f aca="false">IF('1. Artikeldata Grund'!D161="","",'1. Artikeldata Grund'!D161)</f>
        <v/>
      </c>
      <c r="E161" s="82"/>
      <c r="F161" s="94"/>
      <c r="G161" s="41"/>
      <c r="H161" s="41"/>
      <c r="I161" s="41"/>
      <c r="J161" s="82"/>
      <c r="K161" s="95" t="s">
        <v>93</v>
      </c>
      <c r="L161" s="43"/>
      <c r="M161" s="96"/>
      <c r="N161" s="82"/>
      <c r="O161" s="95" t="s">
        <v>36</v>
      </c>
      <c r="P161" s="43"/>
      <c r="Q161" s="96"/>
      <c r="R161" s="82"/>
      <c r="S161" s="66" t="s">
        <v>36</v>
      </c>
      <c r="T161" s="43"/>
      <c r="U161" s="96"/>
      <c r="V161" s="82"/>
      <c r="W161" s="66" t="s">
        <v>36</v>
      </c>
      <c r="X161" s="43"/>
      <c r="Y161" s="96"/>
    </row>
    <row r="162" s="12" customFormat="true" ht="12.75" hidden="false" customHeight="false" outlineLevel="0" collapsed="false">
      <c r="A162" s="44" t="n">
        <v>158</v>
      </c>
      <c r="B162" s="45" t="n">
        <f aca="false">'APH KIC KIA PC'!D162</f>
        <v>0</v>
      </c>
      <c r="C162" s="63" t="str">
        <f aca="false">IF('1. Artikeldata Grund'!$D162="","", '1. Artikeldata Grund'!$D162&amp;" - "&amp;'1. Artikeldata Grund'!$E162)</f>
        <v/>
      </c>
      <c r="D162" s="93" t="str">
        <f aca="false">IF('1. Artikeldata Grund'!D162="","",'1. Artikeldata Grund'!D162)</f>
        <v/>
      </c>
      <c r="E162" s="82"/>
      <c r="F162" s="94"/>
      <c r="G162" s="41"/>
      <c r="H162" s="41"/>
      <c r="I162" s="41"/>
      <c r="J162" s="82"/>
      <c r="K162" s="95" t="s">
        <v>93</v>
      </c>
      <c r="L162" s="43"/>
      <c r="M162" s="96"/>
      <c r="N162" s="82"/>
      <c r="O162" s="95" t="s">
        <v>36</v>
      </c>
      <c r="P162" s="43"/>
      <c r="Q162" s="96"/>
      <c r="R162" s="82"/>
      <c r="S162" s="66" t="s">
        <v>36</v>
      </c>
      <c r="T162" s="43"/>
      <c r="U162" s="96"/>
      <c r="V162" s="82"/>
      <c r="W162" s="66" t="s">
        <v>36</v>
      </c>
      <c r="X162" s="43"/>
      <c r="Y162" s="96"/>
    </row>
    <row r="163" s="12" customFormat="true" ht="12.75" hidden="false" customHeight="false" outlineLevel="0" collapsed="false">
      <c r="A163" s="44" t="n">
        <v>159</v>
      </c>
      <c r="B163" s="45" t="n">
        <f aca="false">'APH KIC KIA PC'!D163</f>
        <v>0</v>
      </c>
      <c r="C163" s="63" t="str">
        <f aca="false">IF('1. Artikeldata Grund'!$D163="","", '1. Artikeldata Grund'!$D163&amp;" - "&amp;'1. Artikeldata Grund'!$E163)</f>
        <v/>
      </c>
      <c r="D163" s="93" t="str">
        <f aca="false">IF('1. Artikeldata Grund'!D163="","",'1. Artikeldata Grund'!D163)</f>
        <v/>
      </c>
      <c r="E163" s="82"/>
      <c r="F163" s="94"/>
      <c r="G163" s="41"/>
      <c r="H163" s="41"/>
      <c r="I163" s="41"/>
      <c r="J163" s="82"/>
      <c r="K163" s="95" t="s">
        <v>93</v>
      </c>
      <c r="L163" s="43"/>
      <c r="M163" s="96"/>
      <c r="N163" s="82"/>
      <c r="O163" s="95" t="s">
        <v>36</v>
      </c>
      <c r="P163" s="43"/>
      <c r="Q163" s="96"/>
      <c r="R163" s="82"/>
      <c r="S163" s="66" t="s">
        <v>36</v>
      </c>
      <c r="T163" s="43"/>
      <c r="U163" s="96"/>
      <c r="V163" s="82"/>
      <c r="W163" s="66" t="s">
        <v>36</v>
      </c>
      <c r="X163" s="43"/>
      <c r="Y163" s="96"/>
    </row>
    <row r="164" s="12" customFormat="true" ht="12.75" hidden="false" customHeight="false" outlineLevel="0" collapsed="false">
      <c r="A164" s="44" t="n">
        <v>160</v>
      </c>
      <c r="B164" s="45" t="n">
        <f aca="false">'APH KIC KIA PC'!D164</f>
        <v>0</v>
      </c>
      <c r="C164" s="63" t="str">
        <f aca="false">IF('1. Artikeldata Grund'!$D164="","", '1. Artikeldata Grund'!$D164&amp;" - "&amp;'1. Artikeldata Grund'!$E164)</f>
        <v/>
      </c>
      <c r="D164" s="93" t="str">
        <f aca="false">IF('1. Artikeldata Grund'!D164="","",'1. Artikeldata Grund'!D164)</f>
        <v/>
      </c>
      <c r="E164" s="82"/>
      <c r="F164" s="94"/>
      <c r="G164" s="41"/>
      <c r="H164" s="41"/>
      <c r="I164" s="41"/>
      <c r="J164" s="82"/>
      <c r="K164" s="95" t="s">
        <v>93</v>
      </c>
      <c r="L164" s="43"/>
      <c r="M164" s="96"/>
      <c r="N164" s="82"/>
      <c r="O164" s="95" t="s">
        <v>36</v>
      </c>
      <c r="P164" s="43"/>
      <c r="Q164" s="96"/>
      <c r="R164" s="82"/>
      <c r="S164" s="66" t="s">
        <v>36</v>
      </c>
      <c r="T164" s="43"/>
      <c r="U164" s="96"/>
      <c r="V164" s="82"/>
      <c r="W164" s="66" t="s">
        <v>36</v>
      </c>
      <c r="X164" s="43"/>
      <c r="Y164" s="96"/>
    </row>
    <row r="165" s="12" customFormat="true" ht="12.75" hidden="false" customHeight="false" outlineLevel="0" collapsed="false">
      <c r="A165" s="44" t="n">
        <v>161</v>
      </c>
      <c r="B165" s="45" t="n">
        <f aca="false">'APH KIC KIA PC'!D165</f>
        <v>0</v>
      </c>
      <c r="C165" s="63" t="str">
        <f aca="false">IF('1. Artikeldata Grund'!$D165="","", '1. Artikeldata Grund'!$D165&amp;" - "&amp;'1. Artikeldata Grund'!$E165)</f>
        <v/>
      </c>
      <c r="D165" s="93" t="str">
        <f aca="false">IF('1. Artikeldata Grund'!D165="","",'1. Artikeldata Grund'!D165)</f>
        <v/>
      </c>
      <c r="E165" s="82"/>
      <c r="F165" s="94"/>
      <c r="G165" s="41"/>
      <c r="H165" s="41"/>
      <c r="I165" s="41"/>
      <c r="J165" s="82"/>
      <c r="K165" s="95" t="s">
        <v>93</v>
      </c>
      <c r="L165" s="43"/>
      <c r="M165" s="96"/>
      <c r="N165" s="82"/>
      <c r="O165" s="95" t="s">
        <v>36</v>
      </c>
      <c r="P165" s="43"/>
      <c r="Q165" s="96"/>
      <c r="R165" s="82"/>
      <c r="S165" s="66" t="s">
        <v>36</v>
      </c>
      <c r="T165" s="43"/>
      <c r="U165" s="96"/>
      <c r="V165" s="82"/>
      <c r="W165" s="66" t="s">
        <v>36</v>
      </c>
      <c r="X165" s="43"/>
      <c r="Y165" s="96"/>
    </row>
    <row r="166" s="12" customFormat="true" ht="12.75" hidden="false" customHeight="false" outlineLevel="0" collapsed="false">
      <c r="A166" s="44" t="n">
        <v>162</v>
      </c>
      <c r="B166" s="45" t="n">
        <f aca="false">'APH KIC KIA PC'!D166</f>
        <v>0</v>
      </c>
      <c r="C166" s="63" t="str">
        <f aca="false">IF('1. Artikeldata Grund'!$D166="","", '1. Artikeldata Grund'!$D166&amp;" - "&amp;'1. Artikeldata Grund'!$E166)</f>
        <v/>
      </c>
      <c r="D166" s="93" t="str">
        <f aca="false">IF('1. Artikeldata Grund'!D166="","",'1. Artikeldata Grund'!D166)</f>
        <v/>
      </c>
      <c r="E166" s="82"/>
      <c r="F166" s="94"/>
      <c r="G166" s="41"/>
      <c r="H166" s="41"/>
      <c r="I166" s="41"/>
      <c r="J166" s="82"/>
      <c r="K166" s="95" t="s">
        <v>93</v>
      </c>
      <c r="L166" s="43"/>
      <c r="M166" s="96"/>
      <c r="N166" s="82"/>
      <c r="O166" s="95" t="s">
        <v>36</v>
      </c>
      <c r="P166" s="43"/>
      <c r="Q166" s="96"/>
      <c r="R166" s="82"/>
      <c r="S166" s="66" t="s">
        <v>36</v>
      </c>
      <c r="T166" s="43"/>
      <c r="U166" s="96"/>
      <c r="V166" s="82"/>
      <c r="W166" s="66" t="s">
        <v>36</v>
      </c>
      <c r="X166" s="43"/>
      <c r="Y166" s="96"/>
    </row>
    <row r="167" s="12" customFormat="true" ht="12.75" hidden="false" customHeight="false" outlineLevel="0" collapsed="false">
      <c r="A167" s="44" t="n">
        <v>163</v>
      </c>
      <c r="B167" s="45" t="n">
        <f aca="false">'APH KIC KIA PC'!D167</f>
        <v>0</v>
      </c>
      <c r="C167" s="63" t="str">
        <f aca="false">IF('1. Artikeldata Grund'!$D167="","", '1. Artikeldata Grund'!$D167&amp;" - "&amp;'1. Artikeldata Grund'!$E167)</f>
        <v/>
      </c>
      <c r="D167" s="93" t="str">
        <f aca="false">IF('1. Artikeldata Grund'!D167="","",'1. Artikeldata Grund'!D167)</f>
        <v/>
      </c>
      <c r="E167" s="82"/>
      <c r="F167" s="94"/>
      <c r="G167" s="41"/>
      <c r="H167" s="41"/>
      <c r="I167" s="41"/>
      <c r="J167" s="82"/>
      <c r="K167" s="95" t="s">
        <v>93</v>
      </c>
      <c r="L167" s="43"/>
      <c r="M167" s="96"/>
      <c r="N167" s="82"/>
      <c r="O167" s="95" t="s">
        <v>36</v>
      </c>
      <c r="P167" s="43"/>
      <c r="Q167" s="96"/>
      <c r="R167" s="82"/>
      <c r="S167" s="66" t="s">
        <v>36</v>
      </c>
      <c r="T167" s="43"/>
      <c r="U167" s="96"/>
      <c r="V167" s="82"/>
      <c r="W167" s="66" t="s">
        <v>36</v>
      </c>
      <c r="X167" s="43"/>
      <c r="Y167" s="96"/>
    </row>
    <row r="168" s="12" customFormat="true" ht="12.75" hidden="false" customHeight="false" outlineLevel="0" collapsed="false">
      <c r="A168" s="44" t="n">
        <v>164</v>
      </c>
      <c r="B168" s="45" t="n">
        <f aca="false">'APH KIC KIA PC'!D168</f>
        <v>0</v>
      </c>
      <c r="C168" s="63" t="str">
        <f aca="false">IF('1. Artikeldata Grund'!$D168="","", '1. Artikeldata Grund'!$D168&amp;" - "&amp;'1. Artikeldata Grund'!$E168)</f>
        <v/>
      </c>
      <c r="D168" s="93" t="str">
        <f aca="false">IF('1. Artikeldata Grund'!D168="","",'1. Artikeldata Grund'!D168)</f>
        <v/>
      </c>
      <c r="E168" s="82"/>
      <c r="F168" s="94"/>
      <c r="G168" s="41"/>
      <c r="H168" s="41"/>
      <c r="I168" s="41"/>
      <c r="J168" s="82"/>
      <c r="K168" s="95" t="s">
        <v>93</v>
      </c>
      <c r="L168" s="43"/>
      <c r="M168" s="96"/>
      <c r="N168" s="82"/>
      <c r="O168" s="95" t="s">
        <v>36</v>
      </c>
      <c r="P168" s="43"/>
      <c r="Q168" s="96"/>
      <c r="R168" s="82"/>
      <c r="S168" s="66" t="s">
        <v>36</v>
      </c>
      <c r="T168" s="43"/>
      <c r="U168" s="96"/>
      <c r="V168" s="82"/>
      <c r="W168" s="66" t="s">
        <v>36</v>
      </c>
      <c r="X168" s="43"/>
      <c r="Y168" s="96"/>
    </row>
    <row r="169" s="12" customFormat="true" ht="12.75" hidden="false" customHeight="false" outlineLevel="0" collapsed="false">
      <c r="A169" s="44" t="n">
        <v>165</v>
      </c>
      <c r="B169" s="45" t="n">
        <f aca="false">'APH KIC KIA PC'!D169</f>
        <v>0</v>
      </c>
      <c r="C169" s="63" t="str">
        <f aca="false">IF('1. Artikeldata Grund'!$D169="","", '1. Artikeldata Grund'!$D169&amp;" - "&amp;'1. Artikeldata Grund'!$E169)</f>
        <v/>
      </c>
      <c r="D169" s="93" t="str">
        <f aca="false">IF('1. Artikeldata Grund'!D169="","",'1. Artikeldata Grund'!D169)</f>
        <v/>
      </c>
      <c r="E169" s="82"/>
      <c r="F169" s="94"/>
      <c r="G169" s="41"/>
      <c r="H169" s="41"/>
      <c r="I169" s="41"/>
      <c r="J169" s="82"/>
      <c r="K169" s="95" t="s">
        <v>93</v>
      </c>
      <c r="L169" s="43"/>
      <c r="M169" s="96"/>
      <c r="N169" s="82"/>
      <c r="O169" s="95" t="s">
        <v>36</v>
      </c>
      <c r="P169" s="43"/>
      <c r="Q169" s="96"/>
      <c r="R169" s="82"/>
      <c r="S169" s="66" t="s">
        <v>36</v>
      </c>
      <c r="T169" s="43"/>
      <c r="U169" s="96"/>
      <c r="V169" s="82"/>
      <c r="W169" s="66" t="s">
        <v>36</v>
      </c>
      <c r="X169" s="43"/>
      <c r="Y169" s="96"/>
    </row>
    <row r="170" s="12" customFormat="true" ht="12.75" hidden="false" customHeight="false" outlineLevel="0" collapsed="false">
      <c r="A170" s="44" t="n">
        <v>166</v>
      </c>
      <c r="B170" s="45" t="n">
        <f aca="false">'APH KIC KIA PC'!D170</f>
        <v>0</v>
      </c>
      <c r="C170" s="63" t="str">
        <f aca="false">IF('1. Artikeldata Grund'!$D170="","", '1. Artikeldata Grund'!$D170&amp;" - "&amp;'1. Artikeldata Grund'!$E170)</f>
        <v/>
      </c>
      <c r="D170" s="93" t="str">
        <f aca="false">IF('1. Artikeldata Grund'!D170="","",'1. Artikeldata Grund'!D170)</f>
        <v/>
      </c>
      <c r="E170" s="82"/>
      <c r="F170" s="94"/>
      <c r="G170" s="41"/>
      <c r="H170" s="41"/>
      <c r="I170" s="41"/>
      <c r="J170" s="82"/>
      <c r="K170" s="95" t="s">
        <v>93</v>
      </c>
      <c r="L170" s="43"/>
      <c r="M170" s="96"/>
      <c r="N170" s="82"/>
      <c r="O170" s="95" t="s">
        <v>36</v>
      </c>
      <c r="P170" s="43"/>
      <c r="Q170" s="96"/>
      <c r="R170" s="82"/>
      <c r="S170" s="66" t="s">
        <v>36</v>
      </c>
      <c r="T170" s="43"/>
      <c r="U170" s="96"/>
      <c r="V170" s="82"/>
      <c r="W170" s="66" t="s">
        <v>36</v>
      </c>
      <c r="X170" s="43"/>
      <c r="Y170" s="96"/>
    </row>
    <row r="171" s="12" customFormat="true" ht="12.75" hidden="false" customHeight="false" outlineLevel="0" collapsed="false">
      <c r="A171" s="44" t="n">
        <v>167</v>
      </c>
      <c r="B171" s="45" t="n">
        <f aca="false">'APH KIC KIA PC'!D171</f>
        <v>0</v>
      </c>
      <c r="C171" s="63" t="str">
        <f aca="false">IF('1. Artikeldata Grund'!$D171="","", '1. Artikeldata Grund'!$D171&amp;" - "&amp;'1. Artikeldata Grund'!$E171)</f>
        <v/>
      </c>
      <c r="D171" s="93" t="str">
        <f aca="false">IF('1. Artikeldata Grund'!D171="","",'1. Artikeldata Grund'!D171)</f>
        <v/>
      </c>
      <c r="E171" s="82"/>
      <c r="F171" s="94"/>
      <c r="G171" s="41"/>
      <c r="H171" s="41"/>
      <c r="I171" s="41"/>
      <c r="J171" s="82"/>
      <c r="K171" s="95" t="s">
        <v>93</v>
      </c>
      <c r="L171" s="43"/>
      <c r="M171" s="96"/>
      <c r="N171" s="82"/>
      <c r="O171" s="95" t="s">
        <v>36</v>
      </c>
      <c r="P171" s="43"/>
      <c r="Q171" s="96"/>
      <c r="R171" s="82"/>
      <c r="S171" s="66" t="s">
        <v>36</v>
      </c>
      <c r="T171" s="43"/>
      <c r="U171" s="96"/>
      <c r="V171" s="82"/>
      <c r="W171" s="66" t="s">
        <v>36</v>
      </c>
      <c r="X171" s="43"/>
      <c r="Y171" s="96"/>
    </row>
    <row r="172" s="12" customFormat="true" ht="12.75" hidden="false" customHeight="false" outlineLevel="0" collapsed="false">
      <c r="A172" s="44" t="n">
        <v>168</v>
      </c>
      <c r="B172" s="45" t="n">
        <f aca="false">'APH KIC KIA PC'!D172</f>
        <v>0</v>
      </c>
      <c r="C172" s="63" t="str">
        <f aca="false">IF('1. Artikeldata Grund'!$D172="","", '1. Artikeldata Grund'!$D172&amp;" - "&amp;'1. Artikeldata Grund'!$E172)</f>
        <v/>
      </c>
      <c r="D172" s="93" t="str">
        <f aca="false">IF('1. Artikeldata Grund'!D172="","",'1. Artikeldata Grund'!D172)</f>
        <v/>
      </c>
      <c r="E172" s="82"/>
      <c r="F172" s="94"/>
      <c r="G172" s="41"/>
      <c r="H172" s="41"/>
      <c r="I172" s="41"/>
      <c r="J172" s="82"/>
      <c r="K172" s="95" t="s">
        <v>93</v>
      </c>
      <c r="L172" s="43"/>
      <c r="M172" s="96"/>
      <c r="N172" s="82"/>
      <c r="O172" s="95" t="s">
        <v>36</v>
      </c>
      <c r="P172" s="43"/>
      <c r="Q172" s="96"/>
      <c r="R172" s="82"/>
      <c r="S172" s="66" t="s">
        <v>36</v>
      </c>
      <c r="T172" s="43"/>
      <c r="U172" s="96"/>
      <c r="V172" s="82"/>
      <c r="W172" s="66" t="s">
        <v>36</v>
      </c>
      <c r="X172" s="43"/>
      <c r="Y172" s="96"/>
    </row>
    <row r="173" s="12" customFormat="true" ht="12.75" hidden="false" customHeight="false" outlineLevel="0" collapsed="false">
      <c r="A173" s="44" t="n">
        <v>169</v>
      </c>
      <c r="B173" s="45" t="n">
        <f aca="false">'APH KIC KIA PC'!D173</f>
        <v>0</v>
      </c>
      <c r="C173" s="63" t="str">
        <f aca="false">IF('1. Artikeldata Grund'!$D173="","", '1. Artikeldata Grund'!$D173&amp;" - "&amp;'1. Artikeldata Grund'!$E173)</f>
        <v/>
      </c>
      <c r="D173" s="93" t="str">
        <f aca="false">IF('1. Artikeldata Grund'!D173="","",'1. Artikeldata Grund'!D173)</f>
        <v/>
      </c>
      <c r="E173" s="82"/>
      <c r="F173" s="94"/>
      <c r="G173" s="41"/>
      <c r="H173" s="41"/>
      <c r="I173" s="41"/>
      <c r="J173" s="82"/>
      <c r="K173" s="95" t="s">
        <v>93</v>
      </c>
      <c r="L173" s="43"/>
      <c r="M173" s="96"/>
      <c r="N173" s="82"/>
      <c r="O173" s="95" t="s">
        <v>36</v>
      </c>
      <c r="P173" s="43"/>
      <c r="Q173" s="96"/>
      <c r="R173" s="82"/>
      <c r="S173" s="66" t="s">
        <v>36</v>
      </c>
      <c r="T173" s="43"/>
      <c r="U173" s="96"/>
      <c r="V173" s="82"/>
      <c r="W173" s="66" t="s">
        <v>36</v>
      </c>
      <c r="X173" s="43"/>
      <c r="Y173" s="96"/>
    </row>
    <row r="174" s="12" customFormat="true" ht="12.75" hidden="false" customHeight="false" outlineLevel="0" collapsed="false">
      <c r="A174" s="44" t="n">
        <v>170</v>
      </c>
      <c r="B174" s="45" t="n">
        <f aca="false">'APH KIC KIA PC'!D174</f>
        <v>0</v>
      </c>
      <c r="C174" s="63" t="str">
        <f aca="false">IF('1. Artikeldata Grund'!$D174="","", '1. Artikeldata Grund'!$D174&amp;" - "&amp;'1. Artikeldata Grund'!$E174)</f>
        <v/>
      </c>
      <c r="D174" s="93" t="str">
        <f aca="false">IF('1. Artikeldata Grund'!D174="","",'1. Artikeldata Grund'!D174)</f>
        <v/>
      </c>
      <c r="E174" s="82"/>
      <c r="F174" s="94"/>
      <c r="G174" s="41"/>
      <c r="H174" s="41"/>
      <c r="I174" s="41"/>
      <c r="J174" s="82"/>
      <c r="K174" s="95" t="s">
        <v>93</v>
      </c>
      <c r="L174" s="43"/>
      <c r="M174" s="96"/>
      <c r="N174" s="82"/>
      <c r="O174" s="95" t="s">
        <v>36</v>
      </c>
      <c r="P174" s="43"/>
      <c r="Q174" s="96"/>
      <c r="R174" s="82"/>
      <c r="S174" s="66" t="s">
        <v>36</v>
      </c>
      <c r="T174" s="43"/>
      <c r="U174" s="96"/>
      <c r="V174" s="82"/>
      <c r="W174" s="66" t="s">
        <v>36</v>
      </c>
      <c r="X174" s="43"/>
      <c r="Y174" s="96"/>
    </row>
    <row r="175" s="12" customFormat="true" ht="12.75" hidden="false" customHeight="false" outlineLevel="0" collapsed="false">
      <c r="A175" s="44" t="n">
        <v>171</v>
      </c>
      <c r="B175" s="45" t="n">
        <f aca="false">'APH KIC KIA PC'!D175</f>
        <v>0</v>
      </c>
      <c r="C175" s="63" t="str">
        <f aca="false">IF('1. Artikeldata Grund'!$D175="","", '1. Artikeldata Grund'!$D175&amp;" - "&amp;'1. Artikeldata Grund'!$E175)</f>
        <v/>
      </c>
      <c r="D175" s="93" t="str">
        <f aca="false">IF('1. Artikeldata Grund'!D175="","",'1. Artikeldata Grund'!D175)</f>
        <v/>
      </c>
      <c r="E175" s="82"/>
      <c r="F175" s="94"/>
      <c r="G175" s="41"/>
      <c r="H175" s="41"/>
      <c r="I175" s="41"/>
      <c r="J175" s="82"/>
      <c r="K175" s="95" t="s">
        <v>93</v>
      </c>
      <c r="L175" s="43"/>
      <c r="M175" s="96"/>
      <c r="N175" s="82"/>
      <c r="O175" s="95" t="s">
        <v>36</v>
      </c>
      <c r="P175" s="43"/>
      <c r="Q175" s="96"/>
      <c r="R175" s="82"/>
      <c r="S175" s="66" t="s">
        <v>36</v>
      </c>
      <c r="T175" s="43"/>
      <c r="U175" s="96"/>
      <c r="V175" s="82"/>
      <c r="W175" s="66" t="s">
        <v>36</v>
      </c>
      <c r="X175" s="43"/>
      <c r="Y175" s="96"/>
    </row>
    <row r="176" s="12" customFormat="true" ht="12.75" hidden="false" customHeight="false" outlineLevel="0" collapsed="false">
      <c r="A176" s="44" t="n">
        <v>172</v>
      </c>
      <c r="B176" s="45" t="n">
        <f aca="false">'APH KIC KIA PC'!D176</f>
        <v>0</v>
      </c>
      <c r="C176" s="63" t="str">
        <f aca="false">IF('1. Artikeldata Grund'!$D176="","", '1. Artikeldata Grund'!$D176&amp;" - "&amp;'1. Artikeldata Grund'!$E176)</f>
        <v/>
      </c>
      <c r="D176" s="93" t="str">
        <f aca="false">IF('1. Artikeldata Grund'!D176="","",'1. Artikeldata Grund'!D176)</f>
        <v/>
      </c>
      <c r="E176" s="82"/>
      <c r="F176" s="94"/>
      <c r="G176" s="41"/>
      <c r="H176" s="41"/>
      <c r="I176" s="41"/>
      <c r="J176" s="82"/>
      <c r="K176" s="95" t="s">
        <v>93</v>
      </c>
      <c r="L176" s="43"/>
      <c r="M176" s="96"/>
      <c r="N176" s="82"/>
      <c r="O176" s="95" t="s">
        <v>36</v>
      </c>
      <c r="P176" s="43"/>
      <c r="Q176" s="96"/>
      <c r="R176" s="82"/>
      <c r="S176" s="66" t="s">
        <v>36</v>
      </c>
      <c r="T176" s="43"/>
      <c r="U176" s="96"/>
      <c r="V176" s="82"/>
      <c r="W176" s="66" t="s">
        <v>36</v>
      </c>
      <c r="X176" s="43"/>
      <c r="Y176" s="96"/>
    </row>
    <row r="177" s="12" customFormat="true" ht="12.75" hidden="false" customHeight="false" outlineLevel="0" collapsed="false">
      <c r="A177" s="44" t="n">
        <v>173</v>
      </c>
      <c r="B177" s="45" t="n">
        <f aca="false">'APH KIC KIA PC'!D177</f>
        <v>0</v>
      </c>
      <c r="C177" s="63" t="str">
        <f aca="false">IF('1. Artikeldata Grund'!$D177="","", '1. Artikeldata Grund'!$D177&amp;" - "&amp;'1. Artikeldata Grund'!$E177)</f>
        <v/>
      </c>
      <c r="D177" s="93" t="str">
        <f aca="false">IF('1. Artikeldata Grund'!D177="","",'1. Artikeldata Grund'!D177)</f>
        <v/>
      </c>
      <c r="E177" s="82"/>
      <c r="F177" s="94"/>
      <c r="G177" s="41"/>
      <c r="H177" s="41"/>
      <c r="I177" s="41"/>
      <c r="J177" s="82"/>
      <c r="K177" s="95" t="s">
        <v>93</v>
      </c>
      <c r="L177" s="43"/>
      <c r="M177" s="96"/>
      <c r="N177" s="82"/>
      <c r="O177" s="95" t="s">
        <v>36</v>
      </c>
      <c r="P177" s="43"/>
      <c r="Q177" s="96"/>
      <c r="R177" s="82"/>
      <c r="S177" s="66" t="s">
        <v>36</v>
      </c>
      <c r="T177" s="43"/>
      <c r="U177" s="96"/>
      <c r="V177" s="82"/>
      <c r="W177" s="66" t="s">
        <v>36</v>
      </c>
      <c r="X177" s="43"/>
      <c r="Y177" s="96"/>
    </row>
    <row r="178" s="12" customFormat="true" ht="12.75" hidden="false" customHeight="false" outlineLevel="0" collapsed="false">
      <c r="A178" s="44" t="n">
        <v>174</v>
      </c>
      <c r="B178" s="45" t="n">
        <f aca="false">'APH KIC KIA PC'!D178</f>
        <v>0</v>
      </c>
      <c r="C178" s="63" t="str">
        <f aca="false">IF('1. Artikeldata Grund'!$D178="","", '1. Artikeldata Grund'!$D178&amp;" - "&amp;'1. Artikeldata Grund'!$E178)</f>
        <v/>
      </c>
      <c r="D178" s="93" t="str">
        <f aca="false">IF('1. Artikeldata Grund'!D178="","",'1. Artikeldata Grund'!D178)</f>
        <v/>
      </c>
      <c r="E178" s="82"/>
      <c r="F178" s="94"/>
      <c r="G178" s="41"/>
      <c r="H178" s="41"/>
      <c r="I178" s="41"/>
      <c r="J178" s="82"/>
      <c r="K178" s="95" t="s">
        <v>93</v>
      </c>
      <c r="L178" s="43"/>
      <c r="M178" s="96"/>
      <c r="N178" s="82"/>
      <c r="O178" s="95" t="s">
        <v>36</v>
      </c>
      <c r="P178" s="43"/>
      <c r="Q178" s="96"/>
      <c r="R178" s="82"/>
      <c r="S178" s="66" t="s">
        <v>36</v>
      </c>
      <c r="T178" s="43"/>
      <c r="U178" s="96"/>
      <c r="V178" s="82"/>
      <c r="W178" s="66" t="s">
        <v>36</v>
      </c>
      <c r="X178" s="43"/>
      <c r="Y178" s="96"/>
    </row>
    <row r="179" s="12" customFormat="true" ht="12.75" hidden="false" customHeight="false" outlineLevel="0" collapsed="false">
      <c r="A179" s="44" t="n">
        <v>175</v>
      </c>
      <c r="B179" s="45" t="n">
        <f aca="false">'APH KIC KIA PC'!D179</f>
        <v>0</v>
      </c>
      <c r="C179" s="63" t="str">
        <f aca="false">IF('1. Artikeldata Grund'!$D179="","", '1. Artikeldata Grund'!$D179&amp;" - "&amp;'1. Artikeldata Grund'!$E179)</f>
        <v/>
      </c>
      <c r="D179" s="93" t="str">
        <f aca="false">IF('1. Artikeldata Grund'!D179="","",'1. Artikeldata Grund'!D179)</f>
        <v/>
      </c>
      <c r="E179" s="82"/>
      <c r="F179" s="94"/>
      <c r="G179" s="41"/>
      <c r="H179" s="41"/>
      <c r="I179" s="41"/>
      <c r="J179" s="82"/>
      <c r="K179" s="95" t="s">
        <v>93</v>
      </c>
      <c r="L179" s="43"/>
      <c r="M179" s="96"/>
      <c r="N179" s="82"/>
      <c r="O179" s="95" t="s">
        <v>36</v>
      </c>
      <c r="P179" s="43"/>
      <c r="Q179" s="96"/>
      <c r="R179" s="82"/>
      <c r="S179" s="66" t="s">
        <v>36</v>
      </c>
      <c r="T179" s="43"/>
      <c r="U179" s="96"/>
      <c r="V179" s="82"/>
      <c r="W179" s="66" t="s">
        <v>36</v>
      </c>
      <c r="X179" s="43"/>
      <c r="Y179" s="96"/>
    </row>
    <row r="180" s="12" customFormat="true" ht="12.75" hidden="false" customHeight="false" outlineLevel="0" collapsed="false">
      <c r="A180" s="44" t="n">
        <v>176</v>
      </c>
      <c r="B180" s="45" t="n">
        <f aca="false">'APH KIC KIA PC'!D180</f>
        <v>0</v>
      </c>
      <c r="C180" s="63" t="str">
        <f aca="false">IF('1. Artikeldata Grund'!$D180="","", '1. Artikeldata Grund'!$D180&amp;" - "&amp;'1. Artikeldata Grund'!$E180)</f>
        <v/>
      </c>
      <c r="D180" s="93" t="str">
        <f aca="false">IF('1. Artikeldata Grund'!D180="","",'1. Artikeldata Grund'!D180)</f>
        <v/>
      </c>
      <c r="E180" s="82"/>
      <c r="F180" s="94"/>
      <c r="G180" s="41"/>
      <c r="H180" s="41"/>
      <c r="I180" s="41"/>
      <c r="J180" s="82"/>
      <c r="K180" s="95" t="s">
        <v>93</v>
      </c>
      <c r="L180" s="43"/>
      <c r="M180" s="96"/>
      <c r="N180" s="82"/>
      <c r="O180" s="95" t="s">
        <v>36</v>
      </c>
      <c r="P180" s="43"/>
      <c r="Q180" s="96"/>
      <c r="R180" s="82"/>
      <c r="S180" s="66" t="s">
        <v>36</v>
      </c>
      <c r="T180" s="43"/>
      <c r="U180" s="96"/>
      <c r="V180" s="82"/>
      <c r="W180" s="66" t="s">
        <v>36</v>
      </c>
      <c r="X180" s="43"/>
      <c r="Y180" s="96"/>
    </row>
    <row r="181" s="12" customFormat="true" ht="12.75" hidden="false" customHeight="false" outlineLevel="0" collapsed="false">
      <c r="A181" s="44" t="n">
        <v>177</v>
      </c>
      <c r="B181" s="45" t="n">
        <f aca="false">'APH KIC KIA PC'!D181</f>
        <v>0</v>
      </c>
      <c r="C181" s="63" t="str">
        <f aca="false">IF('1. Artikeldata Grund'!$D181="","", '1. Artikeldata Grund'!$D181&amp;" - "&amp;'1. Artikeldata Grund'!$E181)</f>
        <v/>
      </c>
      <c r="D181" s="93" t="str">
        <f aca="false">IF('1. Artikeldata Grund'!D181="","",'1. Artikeldata Grund'!D181)</f>
        <v/>
      </c>
      <c r="E181" s="82"/>
      <c r="F181" s="94"/>
      <c r="G181" s="41"/>
      <c r="H181" s="41"/>
      <c r="I181" s="41"/>
      <c r="J181" s="82"/>
      <c r="K181" s="95" t="s">
        <v>93</v>
      </c>
      <c r="L181" s="43"/>
      <c r="M181" s="96"/>
      <c r="N181" s="82"/>
      <c r="O181" s="95" t="s">
        <v>36</v>
      </c>
      <c r="P181" s="43"/>
      <c r="Q181" s="96"/>
      <c r="R181" s="82"/>
      <c r="S181" s="66" t="s">
        <v>36</v>
      </c>
      <c r="T181" s="43"/>
      <c r="U181" s="96"/>
      <c r="V181" s="82"/>
      <c r="W181" s="66" t="s">
        <v>36</v>
      </c>
      <c r="X181" s="43"/>
      <c r="Y181" s="96"/>
    </row>
    <row r="182" s="12" customFormat="true" ht="12.75" hidden="false" customHeight="false" outlineLevel="0" collapsed="false">
      <c r="A182" s="44" t="n">
        <v>178</v>
      </c>
      <c r="B182" s="45" t="n">
        <f aca="false">'APH KIC KIA PC'!D182</f>
        <v>0</v>
      </c>
      <c r="C182" s="63" t="str">
        <f aca="false">IF('1. Artikeldata Grund'!$D182="","", '1. Artikeldata Grund'!$D182&amp;" - "&amp;'1. Artikeldata Grund'!$E182)</f>
        <v/>
      </c>
      <c r="D182" s="93" t="str">
        <f aca="false">IF('1. Artikeldata Grund'!D182="","",'1. Artikeldata Grund'!D182)</f>
        <v/>
      </c>
      <c r="E182" s="82"/>
      <c r="F182" s="94"/>
      <c r="G182" s="41"/>
      <c r="H182" s="41"/>
      <c r="I182" s="41"/>
      <c r="J182" s="82"/>
      <c r="K182" s="95" t="s">
        <v>93</v>
      </c>
      <c r="L182" s="43"/>
      <c r="M182" s="96"/>
      <c r="N182" s="82"/>
      <c r="O182" s="95" t="s">
        <v>36</v>
      </c>
      <c r="P182" s="43"/>
      <c r="Q182" s="96"/>
      <c r="R182" s="82"/>
      <c r="S182" s="66" t="s">
        <v>36</v>
      </c>
      <c r="T182" s="43"/>
      <c r="U182" s="96"/>
      <c r="V182" s="82"/>
      <c r="W182" s="66" t="s">
        <v>36</v>
      </c>
      <c r="X182" s="43"/>
      <c r="Y182" s="96"/>
    </row>
    <row r="183" s="12" customFormat="true" ht="12.75" hidden="false" customHeight="false" outlineLevel="0" collapsed="false">
      <c r="A183" s="44" t="n">
        <v>179</v>
      </c>
      <c r="B183" s="45" t="n">
        <f aca="false">'APH KIC KIA PC'!D183</f>
        <v>0</v>
      </c>
      <c r="C183" s="63" t="str">
        <f aca="false">IF('1. Artikeldata Grund'!$D183="","", '1. Artikeldata Grund'!$D183&amp;" - "&amp;'1. Artikeldata Grund'!$E183)</f>
        <v/>
      </c>
      <c r="D183" s="93" t="str">
        <f aca="false">IF('1. Artikeldata Grund'!D183="","",'1. Artikeldata Grund'!D183)</f>
        <v/>
      </c>
      <c r="E183" s="82"/>
      <c r="F183" s="94"/>
      <c r="G183" s="41"/>
      <c r="H183" s="41"/>
      <c r="I183" s="41"/>
      <c r="J183" s="82"/>
      <c r="K183" s="95" t="s">
        <v>93</v>
      </c>
      <c r="L183" s="43"/>
      <c r="M183" s="96"/>
      <c r="N183" s="82"/>
      <c r="O183" s="95" t="s">
        <v>36</v>
      </c>
      <c r="P183" s="43"/>
      <c r="Q183" s="96"/>
      <c r="R183" s="82"/>
      <c r="S183" s="66" t="s">
        <v>36</v>
      </c>
      <c r="T183" s="43"/>
      <c r="U183" s="96"/>
      <c r="V183" s="82"/>
      <c r="W183" s="66" t="s">
        <v>36</v>
      </c>
      <c r="X183" s="43"/>
      <c r="Y183" s="96"/>
    </row>
    <row r="184" s="12" customFormat="true" ht="12.75" hidden="false" customHeight="false" outlineLevel="0" collapsed="false">
      <c r="A184" s="44" t="n">
        <v>180</v>
      </c>
      <c r="B184" s="45" t="n">
        <f aca="false">'APH KIC KIA PC'!D184</f>
        <v>0</v>
      </c>
      <c r="C184" s="63" t="str">
        <f aca="false">IF('1. Artikeldata Grund'!$D184="","", '1. Artikeldata Grund'!$D184&amp;" - "&amp;'1. Artikeldata Grund'!$E184)</f>
        <v/>
      </c>
      <c r="D184" s="93" t="str">
        <f aca="false">IF('1. Artikeldata Grund'!D184="","",'1. Artikeldata Grund'!D184)</f>
        <v/>
      </c>
      <c r="E184" s="82"/>
      <c r="F184" s="94"/>
      <c r="G184" s="41"/>
      <c r="H184" s="41"/>
      <c r="I184" s="41"/>
      <c r="J184" s="82"/>
      <c r="K184" s="95" t="s">
        <v>93</v>
      </c>
      <c r="L184" s="43"/>
      <c r="M184" s="96"/>
      <c r="N184" s="82"/>
      <c r="O184" s="95" t="s">
        <v>36</v>
      </c>
      <c r="P184" s="43"/>
      <c r="Q184" s="96"/>
      <c r="R184" s="82"/>
      <c r="S184" s="66" t="s">
        <v>36</v>
      </c>
      <c r="T184" s="43"/>
      <c r="U184" s="96"/>
      <c r="V184" s="82"/>
      <c r="W184" s="66" t="s">
        <v>36</v>
      </c>
      <c r="X184" s="43"/>
      <c r="Y184" s="96"/>
    </row>
    <row r="185" s="12" customFormat="true" ht="12.75" hidden="false" customHeight="false" outlineLevel="0" collapsed="false">
      <c r="A185" s="44" t="n">
        <v>181</v>
      </c>
      <c r="B185" s="45" t="n">
        <f aca="false">'APH KIC KIA PC'!D185</f>
        <v>0</v>
      </c>
      <c r="C185" s="63" t="str">
        <f aca="false">IF('1. Artikeldata Grund'!$D185="","", '1. Artikeldata Grund'!$D185&amp;" - "&amp;'1. Artikeldata Grund'!$E185)</f>
        <v/>
      </c>
      <c r="D185" s="93" t="str">
        <f aca="false">IF('1. Artikeldata Grund'!D185="","",'1. Artikeldata Grund'!D185)</f>
        <v/>
      </c>
      <c r="E185" s="82"/>
      <c r="F185" s="94"/>
      <c r="G185" s="41"/>
      <c r="H185" s="41"/>
      <c r="I185" s="41"/>
      <c r="J185" s="82"/>
      <c r="K185" s="95" t="s">
        <v>93</v>
      </c>
      <c r="L185" s="43"/>
      <c r="M185" s="96"/>
      <c r="N185" s="82"/>
      <c r="O185" s="95" t="s">
        <v>36</v>
      </c>
      <c r="P185" s="43"/>
      <c r="Q185" s="96"/>
      <c r="R185" s="82"/>
      <c r="S185" s="66" t="s">
        <v>36</v>
      </c>
      <c r="T185" s="43"/>
      <c r="U185" s="96"/>
      <c r="V185" s="82"/>
      <c r="W185" s="66" t="s">
        <v>36</v>
      </c>
      <c r="X185" s="43"/>
      <c r="Y185" s="96"/>
    </row>
    <row r="186" s="12" customFormat="true" ht="12.75" hidden="false" customHeight="false" outlineLevel="0" collapsed="false">
      <c r="A186" s="44" t="n">
        <v>182</v>
      </c>
      <c r="B186" s="45" t="n">
        <f aca="false">'APH KIC KIA PC'!D186</f>
        <v>0</v>
      </c>
      <c r="C186" s="63" t="str">
        <f aca="false">IF('1. Artikeldata Grund'!$D186="","", '1. Artikeldata Grund'!$D186&amp;" - "&amp;'1. Artikeldata Grund'!$E186)</f>
        <v/>
      </c>
      <c r="D186" s="93" t="str">
        <f aca="false">IF('1. Artikeldata Grund'!D186="","",'1. Artikeldata Grund'!D186)</f>
        <v/>
      </c>
      <c r="E186" s="82"/>
      <c r="F186" s="94"/>
      <c r="G186" s="41"/>
      <c r="H186" s="41"/>
      <c r="I186" s="41"/>
      <c r="J186" s="82"/>
      <c r="K186" s="95" t="s">
        <v>93</v>
      </c>
      <c r="L186" s="43"/>
      <c r="M186" s="96"/>
      <c r="N186" s="82"/>
      <c r="O186" s="95" t="s">
        <v>36</v>
      </c>
      <c r="P186" s="43"/>
      <c r="Q186" s="96"/>
      <c r="R186" s="82"/>
      <c r="S186" s="66" t="s">
        <v>36</v>
      </c>
      <c r="T186" s="43"/>
      <c r="U186" s="96"/>
      <c r="V186" s="82"/>
      <c r="W186" s="66" t="s">
        <v>36</v>
      </c>
      <c r="X186" s="43"/>
      <c r="Y186" s="96"/>
    </row>
    <row r="187" s="12" customFormat="true" ht="12.75" hidden="false" customHeight="false" outlineLevel="0" collapsed="false">
      <c r="A187" s="44" t="n">
        <v>183</v>
      </c>
      <c r="B187" s="45" t="n">
        <f aca="false">'APH KIC KIA PC'!D187</f>
        <v>0</v>
      </c>
      <c r="C187" s="63" t="str">
        <f aca="false">IF('1. Artikeldata Grund'!$D187="","", '1. Artikeldata Grund'!$D187&amp;" - "&amp;'1. Artikeldata Grund'!$E187)</f>
        <v/>
      </c>
      <c r="D187" s="93" t="str">
        <f aca="false">IF('1. Artikeldata Grund'!D187="","",'1. Artikeldata Grund'!D187)</f>
        <v/>
      </c>
      <c r="E187" s="82"/>
      <c r="F187" s="94"/>
      <c r="G187" s="41"/>
      <c r="H187" s="41"/>
      <c r="I187" s="41"/>
      <c r="J187" s="82"/>
      <c r="K187" s="95" t="s">
        <v>93</v>
      </c>
      <c r="L187" s="43"/>
      <c r="M187" s="96"/>
      <c r="N187" s="82"/>
      <c r="O187" s="95" t="s">
        <v>36</v>
      </c>
      <c r="P187" s="43"/>
      <c r="Q187" s="96"/>
      <c r="R187" s="82"/>
      <c r="S187" s="66" t="s">
        <v>36</v>
      </c>
      <c r="T187" s="43"/>
      <c r="U187" s="96"/>
      <c r="V187" s="82"/>
      <c r="W187" s="66" t="s">
        <v>36</v>
      </c>
      <c r="X187" s="43"/>
      <c r="Y187" s="96"/>
    </row>
    <row r="188" s="12" customFormat="true" ht="12.75" hidden="false" customHeight="false" outlineLevel="0" collapsed="false">
      <c r="A188" s="44" t="n">
        <v>184</v>
      </c>
      <c r="B188" s="45" t="n">
        <f aca="false">'APH KIC KIA PC'!D188</f>
        <v>0</v>
      </c>
      <c r="C188" s="63" t="str">
        <f aca="false">IF('1. Artikeldata Grund'!$D188="","", '1. Artikeldata Grund'!$D188&amp;" - "&amp;'1. Artikeldata Grund'!$E188)</f>
        <v/>
      </c>
      <c r="D188" s="93" t="str">
        <f aca="false">IF('1. Artikeldata Grund'!D188="","",'1. Artikeldata Grund'!D188)</f>
        <v/>
      </c>
      <c r="E188" s="82"/>
      <c r="F188" s="94"/>
      <c r="G188" s="41"/>
      <c r="H188" s="41"/>
      <c r="I188" s="41"/>
      <c r="J188" s="82"/>
      <c r="K188" s="95" t="s">
        <v>93</v>
      </c>
      <c r="L188" s="43"/>
      <c r="M188" s="96"/>
      <c r="N188" s="82"/>
      <c r="O188" s="95" t="s">
        <v>36</v>
      </c>
      <c r="P188" s="43"/>
      <c r="Q188" s="96"/>
      <c r="R188" s="82"/>
      <c r="S188" s="66" t="s">
        <v>36</v>
      </c>
      <c r="T188" s="43"/>
      <c r="U188" s="96"/>
      <c r="V188" s="82"/>
      <c r="W188" s="66" t="s">
        <v>36</v>
      </c>
      <c r="X188" s="43"/>
      <c r="Y188" s="96"/>
    </row>
    <row r="189" s="12" customFormat="true" ht="12.75" hidden="false" customHeight="false" outlineLevel="0" collapsed="false">
      <c r="A189" s="44" t="n">
        <v>185</v>
      </c>
      <c r="B189" s="45" t="n">
        <f aca="false">'APH KIC KIA PC'!D189</f>
        <v>0</v>
      </c>
      <c r="C189" s="63" t="str">
        <f aca="false">IF('1. Artikeldata Grund'!$D189="","", '1. Artikeldata Grund'!$D189&amp;" - "&amp;'1. Artikeldata Grund'!$E189)</f>
        <v/>
      </c>
      <c r="D189" s="93" t="str">
        <f aca="false">IF('1. Artikeldata Grund'!D189="","",'1. Artikeldata Grund'!D189)</f>
        <v/>
      </c>
      <c r="E189" s="82"/>
      <c r="F189" s="94"/>
      <c r="G189" s="41"/>
      <c r="H189" s="41"/>
      <c r="I189" s="41"/>
      <c r="J189" s="82"/>
      <c r="K189" s="95" t="s">
        <v>93</v>
      </c>
      <c r="L189" s="43"/>
      <c r="M189" s="96"/>
      <c r="N189" s="82"/>
      <c r="O189" s="95" t="s">
        <v>36</v>
      </c>
      <c r="P189" s="43"/>
      <c r="Q189" s="96"/>
      <c r="R189" s="82"/>
      <c r="S189" s="66" t="s">
        <v>36</v>
      </c>
      <c r="T189" s="43"/>
      <c r="U189" s="96"/>
      <c r="V189" s="82"/>
      <c r="W189" s="66" t="s">
        <v>36</v>
      </c>
      <c r="X189" s="43"/>
      <c r="Y189" s="96"/>
    </row>
    <row r="190" s="12" customFormat="true" ht="12.75" hidden="false" customHeight="false" outlineLevel="0" collapsed="false">
      <c r="A190" s="44" t="n">
        <v>186</v>
      </c>
      <c r="B190" s="45" t="n">
        <f aca="false">'APH KIC KIA PC'!D190</f>
        <v>0</v>
      </c>
      <c r="C190" s="63" t="str">
        <f aca="false">IF('1. Artikeldata Grund'!$D190="","", '1. Artikeldata Grund'!$D190&amp;" - "&amp;'1. Artikeldata Grund'!$E190)</f>
        <v/>
      </c>
      <c r="D190" s="93" t="str">
        <f aca="false">IF('1. Artikeldata Grund'!D190="","",'1. Artikeldata Grund'!D190)</f>
        <v/>
      </c>
      <c r="E190" s="82"/>
      <c r="F190" s="94"/>
      <c r="G190" s="41"/>
      <c r="H190" s="41"/>
      <c r="I190" s="41"/>
      <c r="J190" s="82"/>
      <c r="K190" s="95" t="s">
        <v>93</v>
      </c>
      <c r="L190" s="43"/>
      <c r="M190" s="96"/>
      <c r="N190" s="82"/>
      <c r="O190" s="95" t="s">
        <v>36</v>
      </c>
      <c r="P190" s="43"/>
      <c r="Q190" s="96"/>
      <c r="R190" s="82"/>
      <c r="S190" s="66" t="s">
        <v>36</v>
      </c>
      <c r="T190" s="43"/>
      <c r="U190" s="96"/>
      <c r="V190" s="82"/>
      <c r="W190" s="66" t="s">
        <v>36</v>
      </c>
      <c r="X190" s="43"/>
      <c r="Y190" s="96"/>
    </row>
    <row r="191" s="12" customFormat="true" ht="12.75" hidden="false" customHeight="false" outlineLevel="0" collapsed="false">
      <c r="A191" s="44" t="n">
        <v>187</v>
      </c>
      <c r="B191" s="45" t="n">
        <f aca="false">'APH KIC KIA PC'!D191</f>
        <v>0</v>
      </c>
      <c r="C191" s="63" t="str">
        <f aca="false">IF('1. Artikeldata Grund'!$D191="","", '1. Artikeldata Grund'!$D191&amp;" - "&amp;'1. Artikeldata Grund'!$E191)</f>
        <v/>
      </c>
      <c r="D191" s="93" t="str">
        <f aca="false">IF('1. Artikeldata Grund'!D191="","",'1. Artikeldata Grund'!D191)</f>
        <v/>
      </c>
      <c r="E191" s="82"/>
      <c r="F191" s="94"/>
      <c r="G191" s="41"/>
      <c r="H191" s="41"/>
      <c r="I191" s="41"/>
      <c r="J191" s="82"/>
      <c r="K191" s="95" t="s">
        <v>93</v>
      </c>
      <c r="L191" s="43"/>
      <c r="M191" s="96"/>
      <c r="N191" s="82"/>
      <c r="O191" s="95" t="s">
        <v>36</v>
      </c>
      <c r="P191" s="43"/>
      <c r="Q191" s="96"/>
      <c r="R191" s="82"/>
      <c r="S191" s="66" t="s">
        <v>36</v>
      </c>
      <c r="T191" s="43"/>
      <c r="U191" s="96"/>
      <c r="V191" s="82"/>
      <c r="W191" s="66" t="s">
        <v>36</v>
      </c>
      <c r="X191" s="43"/>
      <c r="Y191" s="96"/>
    </row>
    <row r="192" s="12" customFormat="true" ht="12.75" hidden="false" customHeight="false" outlineLevel="0" collapsed="false">
      <c r="A192" s="44" t="n">
        <v>188</v>
      </c>
      <c r="B192" s="45" t="n">
        <f aca="false">'APH KIC KIA PC'!D192</f>
        <v>0</v>
      </c>
      <c r="C192" s="63" t="str">
        <f aca="false">IF('1. Artikeldata Grund'!$D192="","", '1. Artikeldata Grund'!$D192&amp;" - "&amp;'1. Artikeldata Grund'!$E192)</f>
        <v/>
      </c>
      <c r="D192" s="93" t="str">
        <f aca="false">IF('1. Artikeldata Grund'!D192="","",'1. Artikeldata Grund'!D192)</f>
        <v/>
      </c>
      <c r="E192" s="82"/>
      <c r="F192" s="94"/>
      <c r="G192" s="41"/>
      <c r="H192" s="41"/>
      <c r="I192" s="41"/>
      <c r="J192" s="82"/>
      <c r="K192" s="95" t="s">
        <v>93</v>
      </c>
      <c r="L192" s="43"/>
      <c r="M192" s="96"/>
      <c r="N192" s="82"/>
      <c r="O192" s="95" t="s">
        <v>36</v>
      </c>
      <c r="P192" s="43"/>
      <c r="Q192" s="96"/>
      <c r="R192" s="82"/>
      <c r="S192" s="66" t="s">
        <v>36</v>
      </c>
      <c r="T192" s="43"/>
      <c r="U192" s="96"/>
      <c r="V192" s="82"/>
      <c r="W192" s="66" t="s">
        <v>36</v>
      </c>
      <c r="X192" s="43"/>
      <c r="Y192" s="96"/>
    </row>
    <row r="193" s="12" customFormat="true" ht="12.75" hidden="false" customHeight="false" outlineLevel="0" collapsed="false">
      <c r="A193" s="44" t="n">
        <v>189</v>
      </c>
      <c r="B193" s="45" t="n">
        <f aca="false">'APH KIC KIA PC'!D193</f>
        <v>0</v>
      </c>
      <c r="C193" s="63" t="str">
        <f aca="false">IF('1. Artikeldata Grund'!$D193="","", '1. Artikeldata Grund'!$D193&amp;" - "&amp;'1. Artikeldata Grund'!$E193)</f>
        <v/>
      </c>
      <c r="D193" s="93" t="str">
        <f aca="false">IF('1. Artikeldata Grund'!D193="","",'1. Artikeldata Grund'!D193)</f>
        <v/>
      </c>
      <c r="E193" s="82"/>
      <c r="F193" s="94"/>
      <c r="G193" s="41"/>
      <c r="H193" s="41"/>
      <c r="I193" s="41"/>
      <c r="J193" s="82"/>
      <c r="K193" s="95" t="s">
        <v>93</v>
      </c>
      <c r="L193" s="43"/>
      <c r="M193" s="96"/>
      <c r="N193" s="82"/>
      <c r="O193" s="95" t="s">
        <v>36</v>
      </c>
      <c r="P193" s="43"/>
      <c r="Q193" s="96"/>
      <c r="R193" s="82"/>
      <c r="S193" s="66" t="s">
        <v>36</v>
      </c>
      <c r="T193" s="43"/>
      <c r="U193" s="96"/>
      <c r="V193" s="82"/>
      <c r="W193" s="66" t="s">
        <v>36</v>
      </c>
      <c r="X193" s="43"/>
      <c r="Y193" s="96"/>
    </row>
    <row r="194" s="12" customFormat="true" ht="12.75" hidden="false" customHeight="false" outlineLevel="0" collapsed="false">
      <c r="A194" s="44" t="n">
        <v>190</v>
      </c>
      <c r="B194" s="45" t="n">
        <f aca="false">'APH KIC KIA PC'!D194</f>
        <v>0</v>
      </c>
      <c r="C194" s="63" t="str">
        <f aca="false">IF('1. Artikeldata Grund'!$D194="","", '1. Artikeldata Grund'!$D194&amp;" - "&amp;'1. Artikeldata Grund'!$E194)</f>
        <v/>
      </c>
      <c r="D194" s="93" t="str">
        <f aca="false">IF('1. Artikeldata Grund'!D194="","",'1. Artikeldata Grund'!D194)</f>
        <v/>
      </c>
      <c r="E194" s="82"/>
      <c r="F194" s="94"/>
      <c r="G194" s="41"/>
      <c r="H194" s="41"/>
      <c r="I194" s="41"/>
      <c r="J194" s="82"/>
      <c r="K194" s="95" t="s">
        <v>93</v>
      </c>
      <c r="L194" s="43"/>
      <c r="M194" s="96"/>
      <c r="N194" s="82"/>
      <c r="O194" s="95" t="s">
        <v>36</v>
      </c>
      <c r="P194" s="43"/>
      <c r="Q194" s="96"/>
      <c r="R194" s="82"/>
      <c r="S194" s="66" t="s">
        <v>36</v>
      </c>
      <c r="T194" s="43"/>
      <c r="U194" s="96"/>
      <c r="V194" s="82"/>
      <c r="W194" s="66" t="s">
        <v>36</v>
      </c>
      <c r="X194" s="43"/>
      <c r="Y194" s="96"/>
    </row>
    <row r="195" s="12" customFormat="true" ht="12.75" hidden="false" customHeight="false" outlineLevel="0" collapsed="false">
      <c r="A195" s="44" t="n">
        <v>191</v>
      </c>
      <c r="B195" s="45" t="n">
        <f aca="false">'APH KIC KIA PC'!D195</f>
        <v>0</v>
      </c>
      <c r="C195" s="63" t="str">
        <f aca="false">IF('1. Artikeldata Grund'!$D195="","", '1. Artikeldata Grund'!$D195&amp;" - "&amp;'1. Artikeldata Grund'!$E195)</f>
        <v/>
      </c>
      <c r="D195" s="93" t="str">
        <f aca="false">IF('1. Artikeldata Grund'!D195="","",'1. Artikeldata Grund'!D195)</f>
        <v/>
      </c>
      <c r="E195" s="82"/>
      <c r="F195" s="94"/>
      <c r="G195" s="41"/>
      <c r="H195" s="41"/>
      <c r="I195" s="41"/>
      <c r="J195" s="82"/>
      <c r="K195" s="95" t="s">
        <v>93</v>
      </c>
      <c r="L195" s="43"/>
      <c r="M195" s="96"/>
      <c r="N195" s="82"/>
      <c r="O195" s="95" t="s">
        <v>36</v>
      </c>
      <c r="P195" s="43"/>
      <c r="Q195" s="96"/>
      <c r="R195" s="82"/>
      <c r="S195" s="66" t="s">
        <v>36</v>
      </c>
      <c r="T195" s="43"/>
      <c r="U195" s="96"/>
      <c r="V195" s="82"/>
      <c r="W195" s="66" t="s">
        <v>36</v>
      </c>
      <c r="X195" s="43"/>
      <c r="Y195" s="96"/>
    </row>
    <row r="196" s="12" customFormat="true" ht="12.75" hidden="false" customHeight="false" outlineLevel="0" collapsed="false">
      <c r="A196" s="44" t="n">
        <v>192</v>
      </c>
      <c r="B196" s="45" t="n">
        <f aca="false">'APH KIC KIA PC'!D196</f>
        <v>0</v>
      </c>
      <c r="C196" s="63" t="str">
        <f aca="false">IF('1. Artikeldata Grund'!$D196="","", '1. Artikeldata Grund'!$D196&amp;" - "&amp;'1. Artikeldata Grund'!$E196)</f>
        <v/>
      </c>
      <c r="D196" s="93" t="str">
        <f aca="false">IF('1. Artikeldata Grund'!D196="","",'1. Artikeldata Grund'!D196)</f>
        <v/>
      </c>
      <c r="E196" s="82"/>
      <c r="F196" s="94"/>
      <c r="G196" s="41"/>
      <c r="H196" s="41"/>
      <c r="I196" s="41"/>
      <c r="J196" s="82"/>
      <c r="K196" s="95" t="s">
        <v>93</v>
      </c>
      <c r="L196" s="43"/>
      <c r="M196" s="96"/>
      <c r="N196" s="82"/>
      <c r="O196" s="95" t="s">
        <v>36</v>
      </c>
      <c r="P196" s="43"/>
      <c r="Q196" s="96"/>
      <c r="R196" s="82"/>
      <c r="S196" s="66" t="s">
        <v>36</v>
      </c>
      <c r="T196" s="43"/>
      <c r="U196" s="96"/>
      <c r="V196" s="82"/>
      <c r="W196" s="66" t="s">
        <v>36</v>
      </c>
      <c r="X196" s="43"/>
      <c r="Y196" s="96"/>
    </row>
    <row r="197" s="12" customFormat="true" ht="12.75" hidden="false" customHeight="false" outlineLevel="0" collapsed="false">
      <c r="A197" s="44" t="n">
        <v>193</v>
      </c>
      <c r="B197" s="45" t="n">
        <f aca="false">'APH KIC KIA PC'!D197</f>
        <v>0</v>
      </c>
      <c r="C197" s="63" t="str">
        <f aca="false">IF('1. Artikeldata Grund'!$D197="","", '1. Artikeldata Grund'!$D197&amp;" - "&amp;'1. Artikeldata Grund'!$E197)</f>
        <v/>
      </c>
      <c r="D197" s="93" t="str">
        <f aca="false">IF('1. Artikeldata Grund'!D197="","",'1. Artikeldata Grund'!D197)</f>
        <v/>
      </c>
      <c r="E197" s="82"/>
      <c r="F197" s="94"/>
      <c r="G197" s="41"/>
      <c r="H197" s="41"/>
      <c r="I197" s="41"/>
      <c r="J197" s="82"/>
      <c r="K197" s="95" t="s">
        <v>93</v>
      </c>
      <c r="L197" s="43"/>
      <c r="M197" s="96"/>
      <c r="N197" s="82"/>
      <c r="O197" s="95" t="s">
        <v>36</v>
      </c>
      <c r="P197" s="43"/>
      <c r="Q197" s="96"/>
      <c r="R197" s="82"/>
      <c r="S197" s="66" t="s">
        <v>36</v>
      </c>
      <c r="T197" s="43"/>
      <c r="U197" s="96"/>
      <c r="V197" s="82"/>
      <c r="W197" s="66" t="s">
        <v>36</v>
      </c>
      <c r="X197" s="43"/>
      <c r="Y197" s="96"/>
    </row>
    <row r="198" s="12" customFormat="true" ht="12.75" hidden="false" customHeight="false" outlineLevel="0" collapsed="false">
      <c r="A198" s="44" t="n">
        <v>194</v>
      </c>
      <c r="B198" s="45" t="n">
        <f aca="false">'APH KIC KIA PC'!D198</f>
        <v>0</v>
      </c>
      <c r="C198" s="63" t="str">
        <f aca="false">IF('1. Artikeldata Grund'!$D198="","", '1. Artikeldata Grund'!$D198&amp;" - "&amp;'1. Artikeldata Grund'!$E198)</f>
        <v/>
      </c>
      <c r="D198" s="93" t="str">
        <f aca="false">IF('1. Artikeldata Grund'!D198="","",'1. Artikeldata Grund'!D198)</f>
        <v/>
      </c>
      <c r="E198" s="82"/>
      <c r="F198" s="94"/>
      <c r="G198" s="41"/>
      <c r="H198" s="41"/>
      <c r="I198" s="41"/>
      <c r="J198" s="82"/>
      <c r="K198" s="95" t="s">
        <v>93</v>
      </c>
      <c r="L198" s="43"/>
      <c r="M198" s="96"/>
      <c r="N198" s="82"/>
      <c r="O198" s="95" t="s">
        <v>36</v>
      </c>
      <c r="P198" s="43"/>
      <c r="Q198" s="96"/>
      <c r="R198" s="82"/>
      <c r="S198" s="66" t="s">
        <v>36</v>
      </c>
      <c r="T198" s="43"/>
      <c r="U198" s="96"/>
      <c r="V198" s="82"/>
      <c r="W198" s="66" t="s">
        <v>36</v>
      </c>
      <c r="X198" s="43"/>
      <c r="Y198" s="96"/>
    </row>
    <row r="199" s="12" customFormat="true" ht="12.75" hidden="false" customHeight="false" outlineLevel="0" collapsed="false">
      <c r="A199" s="44" t="n">
        <v>195</v>
      </c>
      <c r="B199" s="45" t="n">
        <f aca="false">'APH KIC KIA PC'!D199</f>
        <v>0</v>
      </c>
      <c r="C199" s="63" t="str">
        <f aca="false">IF('1. Artikeldata Grund'!$D199="","", '1. Artikeldata Grund'!$D199&amp;" - "&amp;'1. Artikeldata Grund'!$E199)</f>
        <v/>
      </c>
      <c r="D199" s="93" t="str">
        <f aca="false">IF('1. Artikeldata Grund'!D199="","",'1. Artikeldata Grund'!D199)</f>
        <v/>
      </c>
      <c r="E199" s="82"/>
      <c r="F199" s="94"/>
      <c r="G199" s="41"/>
      <c r="H199" s="41"/>
      <c r="I199" s="41"/>
      <c r="J199" s="82"/>
      <c r="K199" s="95" t="s">
        <v>93</v>
      </c>
      <c r="L199" s="43"/>
      <c r="M199" s="96"/>
      <c r="N199" s="82"/>
      <c r="O199" s="95" t="s">
        <v>36</v>
      </c>
      <c r="P199" s="43"/>
      <c r="Q199" s="96"/>
      <c r="R199" s="82"/>
      <c r="S199" s="66" t="s">
        <v>36</v>
      </c>
      <c r="T199" s="43"/>
      <c r="U199" s="96"/>
      <c r="V199" s="82"/>
      <c r="W199" s="66" t="s">
        <v>36</v>
      </c>
      <c r="X199" s="43"/>
      <c r="Y199" s="96"/>
    </row>
    <row r="200" s="12" customFormat="true" ht="12.75" hidden="false" customHeight="false" outlineLevel="0" collapsed="false">
      <c r="A200" s="44" t="n">
        <v>196</v>
      </c>
      <c r="B200" s="45" t="n">
        <f aca="false">'APH KIC KIA PC'!D200</f>
        <v>0</v>
      </c>
      <c r="C200" s="63" t="str">
        <f aca="false">IF('1. Artikeldata Grund'!$D200="","", '1. Artikeldata Grund'!$D200&amp;" - "&amp;'1. Artikeldata Grund'!$E200)</f>
        <v/>
      </c>
      <c r="D200" s="93" t="str">
        <f aca="false">IF('1. Artikeldata Grund'!D200="","",'1. Artikeldata Grund'!D200)</f>
        <v/>
      </c>
      <c r="E200" s="82"/>
      <c r="F200" s="94"/>
      <c r="G200" s="41"/>
      <c r="H200" s="41"/>
      <c r="I200" s="41"/>
      <c r="J200" s="82"/>
      <c r="K200" s="95" t="s">
        <v>93</v>
      </c>
      <c r="L200" s="43"/>
      <c r="M200" s="96"/>
      <c r="N200" s="82"/>
      <c r="O200" s="95" t="s">
        <v>36</v>
      </c>
      <c r="P200" s="43"/>
      <c r="Q200" s="96"/>
      <c r="R200" s="82"/>
      <c r="S200" s="66" t="s">
        <v>36</v>
      </c>
      <c r="T200" s="43"/>
      <c r="U200" s="96"/>
      <c r="V200" s="82"/>
      <c r="W200" s="66" t="s">
        <v>36</v>
      </c>
      <c r="X200" s="43"/>
      <c r="Y200" s="96"/>
    </row>
    <row r="201" s="12" customFormat="true" ht="12.75" hidden="false" customHeight="false" outlineLevel="0" collapsed="false">
      <c r="A201" s="44" t="n">
        <v>197</v>
      </c>
      <c r="B201" s="45" t="n">
        <f aca="false">'APH KIC KIA PC'!D201</f>
        <v>0</v>
      </c>
      <c r="C201" s="63" t="str">
        <f aca="false">IF('1. Artikeldata Grund'!$D201="","", '1. Artikeldata Grund'!$D201&amp;" - "&amp;'1. Artikeldata Grund'!$E201)</f>
        <v/>
      </c>
      <c r="D201" s="93" t="str">
        <f aca="false">IF('1. Artikeldata Grund'!D201="","",'1. Artikeldata Grund'!D201)</f>
        <v/>
      </c>
      <c r="E201" s="82"/>
      <c r="F201" s="94"/>
      <c r="G201" s="41"/>
      <c r="H201" s="41"/>
      <c r="I201" s="41"/>
      <c r="J201" s="82"/>
      <c r="K201" s="95" t="s">
        <v>93</v>
      </c>
      <c r="L201" s="43"/>
      <c r="M201" s="96"/>
      <c r="N201" s="82"/>
      <c r="O201" s="95" t="s">
        <v>36</v>
      </c>
      <c r="P201" s="43"/>
      <c r="Q201" s="96"/>
      <c r="R201" s="82"/>
      <c r="S201" s="66" t="s">
        <v>36</v>
      </c>
      <c r="T201" s="43"/>
      <c r="U201" s="96"/>
      <c r="V201" s="82"/>
      <c r="W201" s="66" t="s">
        <v>36</v>
      </c>
      <c r="X201" s="43"/>
      <c r="Y201" s="96"/>
    </row>
    <row r="202" s="12" customFormat="true" ht="12.75" hidden="false" customHeight="false" outlineLevel="0" collapsed="false">
      <c r="A202" s="44" t="n">
        <v>198</v>
      </c>
      <c r="B202" s="45" t="n">
        <f aca="false">'APH KIC KIA PC'!D202</f>
        <v>0</v>
      </c>
      <c r="C202" s="63" t="str">
        <f aca="false">IF('1. Artikeldata Grund'!$D202="","", '1. Artikeldata Grund'!$D202&amp;" - "&amp;'1. Artikeldata Grund'!$E202)</f>
        <v/>
      </c>
      <c r="D202" s="93" t="str">
        <f aca="false">IF('1. Artikeldata Grund'!D202="","",'1. Artikeldata Grund'!D202)</f>
        <v/>
      </c>
      <c r="E202" s="82"/>
      <c r="F202" s="94"/>
      <c r="G202" s="41"/>
      <c r="H202" s="41"/>
      <c r="I202" s="41"/>
      <c r="J202" s="82"/>
      <c r="K202" s="95" t="s">
        <v>93</v>
      </c>
      <c r="L202" s="43"/>
      <c r="M202" s="96"/>
      <c r="N202" s="82"/>
      <c r="O202" s="95" t="s">
        <v>36</v>
      </c>
      <c r="P202" s="43"/>
      <c r="Q202" s="96"/>
      <c r="R202" s="82"/>
      <c r="S202" s="66" t="s">
        <v>36</v>
      </c>
      <c r="T202" s="43"/>
      <c r="U202" s="96"/>
      <c r="V202" s="82"/>
      <c r="W202" s="66" t="s">
        <v>36</v>
      </c>
      <c r="X202" s="43"/>
      <c r="Y202" s="96"/>
    </row>
    <row r="203" s="12" customFormat="true" ht="12.75" hidden="false" customHeight="false" outlineLevel="0" collapsed="false">
      <c r="A203" s="44" t="n">
        <v>199</v>
      </c>
      <c r="B203" s="45" t="n">
        <f aca="false">'APH KIC KIA PC'!D203</f>
        <v>0</v>
      </c>
      <c r="C203" s="63" t="str">
        <f aca="false">IF('1. Artikeldata Grund'!$D203="","", '1. Artikeldata Grund'!$D203&amp;" - "&amp;'1. Artikeldata Grund'!$E203)</f>
        <v/>
      </c>
      <c r="D203" s="93" t="str">
        <f aca="false">IF('1. Artikeldata Grund'!D203="","",'1. Artikeldata Grund'!D203)</f>
        <v/>
      </c>
      <c r="E203" s="82"/>
      <c r="F203" s="94"/>
      <c r="G203" s="41"/>
      <c r="H203" s="41"/>
      <c r="I203" s="41"/>
      <c r="J203" s="82"/>
      <c r="K203" s="95" t="s">
        <v>93</v>
      </c>
      <c r="L203" s="43"/>
      <c r="M203" s="96"/>
      <c r="N203" s="82"/>
      <c r="O203" s="95" t="s">
        <v>36</v>
      </c>
      <c r="P203" s="43"/>
      <c r="Q203" s="96"/>
      <c r="R203" s="82"/>
      <c r="S203" s="66" t="s">
        <v>36</v>
      </c>
      <c r="T203" s="43"/>
      <c r="U203" s="96"/>
      <c r="V203" s="82"/>
      <c r="W203" s="66" t="s">
        <v>36</v>
      </c>
      <c r="X203" s="43"/>
      <c r="Y203" s="96"/>
    </row>
    <row r="204" s="12" customFormat="true" ht="12.75" hidden="false" customHeight="false" outlineLevel="0" collapsed="false">
      <c r="A204" s="44" t="n">
        <v>200</v>
      </c>
      <c r="B204" s="45" t="n">
        <f aca="false">'APH KIC KIA PC'!D204</f>
        <v>0</v>
      </c>
      <c r="C204" s="63" t="str">
        <f aca="false">IF('1. Artikeldata Grund'!$D204="","", '1. Artikeldata Grund'!$D204&amp;" - "&amp;'1. Artikeldata Grund'!$E204)</f>
        <v/>
      </c>
      <c r="D204" s="93" t="str">
        <f aca="false">IF('1. Artikeldata Grund'!D204="","",'1. Artikeldata Grund'!D204)</f>
        <v/>
      </c>
      <c r="E204" s="82"/>
      <c r="F204" s="94"/>
      <c r="G204" s="41"/>
      <c r="H204" s="41"/>
      <c r="I204" s="41"/>
      <c r="J204" s="82"/>
      <c r="K204" s="95" t="s">
        <v>93</v>
      </c>
      <c r="L204" s="43"/>
      <c r="M204" s="96"/>
      <c r="N204" s="82"/>
      <c r="O204" s="95" t="s">
        <v>36</v>
      </c>
      <c r="P204" s="43"/>
      <c r="Q204" s="96"/>
      <c r="R204" s="82"/>
      <c r="S204" s="66" t="s">
        <v>36</v>
      </c>
      <c r="T204" s="43"/>
      <c r="U204" s="96"/>
      <c r="V204" s="82"/>
      <c r="W204" s="66" t="s">
        <v>36</v>
      </c>
      <c r="X204" s="43"/>
      <c r="Y204" s="96"/>
    </row>
  </sheetData>
  <sheetProtection algorithmName="SHA-512" hashValue="DZD9JuJkaGmYl6dwpLQYdiThnB2N/ng+F3rY/NN2TDpiJy2VaFgbiHttAaxpeZY7GMsQZh1R8lmGNflFQOfsvg==" saltValue="gCfEC7P83/ROvqnn4ej6bQ==" spinCount="100000" sheet="true" objects="true" scenarios="true"/>
  <mergeCells count="12">
    <mergeCell ref="A1:C1"/>
    <mergeCell ref="F1:I3"/>
    <mergeCell ref="A2:B2"/>
    <mergeCell ref="K2:M2"/>
    <mergeCell ref="O2:Q2"/>
    <mergeCell ref="S2:U2"/>
    <mergeCell ref="W2:Y2"/>
    <mergeCell ref="A3:B3"/>
    <mergeCell ref="K3:M3"/>
    <mergeCell ref="O3:Q3"/>
    <mergeCell ref="S3:U3"/>
    <mergeCell ref="W3:Y3"/>
  </mergeCells>
  <conditionalFormatting sqref="D5:D204 M5:M204 Q5:Q204 U5:U204 Y5:Y204">
    <cfRule type="duplicateValues" priority="2" aboveAverage="0" equalAverage="0" bottom="0" percent="0" rank="0" text="" dxfId="11"/>
  </conditionalFormatting>
  <dataValidations count="16">
    <dataValidation allowBlank="true" errorStyle="stop" operator="between" prompt="Enter contact person" promptTitle="Contact person" showDropDown="false" showErrorMessage="true" showInputMessage="true" sqref="C2" type="none">
      <formula1>0</formula1>
      <formula2>0</formula2>
    </dataValidation>
    <dataValidation allowBlank="true" errorStyle="stop" operator="between" prompt="Enter email address of contact person" promptTitle="Email address" showDropDown="false" showErrorMessage="true" showInputMessage="true" sqref="C3" type="none">
      <formula1>0</formula1>
      <formula2>0</formula2>
    </dataValidation>
    <dataValidation allowBlank="true" errorStyle="stop" operator="between" prompt="Enter number of consumer packages / units for the logistics entity &#10;&#10;E.g. 600 (for a PX containing 600 consumer packages)" promptTitle="Number of units" showDropDown="false" showErrorMessage="true" showInputMessage="true" sqref="X5:X204" type="whole">
      <formula1>0</formula1>
      <formula2>100000</formula2>
    </dataValidation>
    <dataValidation allowBlank="true" errorStyle="stop" operator="between" prompt="Enter number of consumer packages / units for the logistics entity &#10;&#10;E.g. 600 (for a PX containing 600 consumer packages)" promptTitle="Number of units " showDropDown="false" showErrorMessage="true" showInputMessage="true" sqref="P5:P204" type="whole">
      <formula1>0</formula1>
      <formula2>100000</formula2>
    </dataValidation>
    <dataValidation allowBlank="true" errorStyle="stop" operator="between" prompt="Enter EAN/GTIN for the packaging unit " promptTitle="EAN/GTIN - Packaging unit" showDropDown="false" showErrorMessage="true" showInputMessage="true" sqref="M5:M204" type="none">
      <formula1>0</formula1>
      <formula2>0</formula2>
    </dataValidation>
    <dataValidation allowBlank="true" errorStyle="stop" operator="between" prompt="Weight of the consumer package/base unit level&#10;&#10;Enter in kg&#10;Max 3 decimals&#10;" promptTitle="Weight" showDropDown="false" showErrorMessage="true" showInputMessage="true" sqref="F5:F204" type="decimal">
      <formula1>0</formula1>
      <formula2>1000000</formula2>
    </dataValidation>
    <dataValidation allowBlank="true" errorStyle="stop" operator="between" prompt="Enter number of consumer packages/units for the logistic entity &#10;&#10;E.g. 600 (for a PX containing 600 consumer packages)" promptTitle="Number of units" showDropDown="false" showErrorMessage="true" showInputMessage="true" sqref="T5:T204" type="whole">
      <formula1>0</formula1>
      <formula2>100000</formula2>
    </dataValidation>
    <dataValidation allowBlank="true" errorStyle="stop" operator="between" prompt="Enter number of consumer packages / units per packaging unit&#10;&#10;E.g. 6 (for a BX containing 6 consumer packages)" promptTitle="Number of units" showDropDown="false" showErrorMessage="true" showInputMessage="true" sqref="L5:L204" type="whole">
      <formula1>0</formula1>
      <formula2>100000</formula2>
    </dataValidation>
    <dataValidation allowBlank="true" errorStyle="stop" operator="between" prompt="Enter EAN/GTIN for the logistic entity" promptTitle="EAN/GTIN - Logistic Entity" showDropDown="false" showErrorMessage="true" showInputMessage="true" sqref="Q5:Q204 U5:U204 Y5:Y204" type="none">
      <formula1>0</formula1>
      <formula2>0</formula2>
    </dataValidation>
    <dataValidation allowBlank="true" errorStyle="stop" operator="between" prompt="Enter in mm.&#10;&#10;NOTE: This measure relates to the consumer package when placed on shelf" promptTitle="Depth" showDropDown="false" showErrorMessage="true" showInputMessage="true" sqref="I5:I204" type="none">
      <formula1>0</formula1>
      <formula2>0</formula2>
    </dataValidation>
    <dataValidation allowBlank="true" errorStyle="stop" operator="between" prompt="Enter in mm.&#10;&#10;NOTE: This measure relates to the consumer package when placed on shelf" promptTitle="Width " showDropDown="false" showErrorMessage="true" showInputMessage="true" sqref="H5:H204" type="none">
      <formula1>0</formula1>
      <formula2>0</formula2>
    </dataValidation>
    <dataValidation allowBlank="true" errorStyle="stop" operator="between" prompt="Enter in mm.&#10;&#10;NOTE: This measure relates to the consumer package when placed on shelf " promptTitle="Height" showDropDown="false" showErrorMessage="true" showInputMessage="true" sqref="G5:G204" type="none">
      <formula1>0</formula1>
      <formula2>0</formula2>
    </dataValidation>
    <dataValidation allowBlank="true" errorStyle="stop" operator="between" prompt="Enter packaging type code" promptTitle="Logistics entity - Level 4" showDropDown="false" showErrorMessage="true" showInputMessage="true" sqref="S5:S204" type="list">
      <formula1>Tabeller!$AJ$3:$AJ$5</formula1>
      <formula2>0</formula2>
    </dataValidation>
    <dataValidation allowBlank="true" errorStyle="stop" operator="between" prompt="Enter packaging type code&#10;" promptTitle="Logistics entity - Level 5" showDropDown="false" showErrorMessage="true" showInputMessage="true" sqref="W5:W204" type="list">
      <formula1>Tabeller!$AK$3:$AK$4</formula1>
      <formula2>0</formula2>
    </dataValidation>
    <dataValidation allowBlank="true" errorStyle="stop" operator="between" prompt="Enter packaging type code" promptTitle="Logistics entity - Level 3" showDropDown="false" showErrorMessage="true" showInputMessage="true" sqref="O5:O204" type="list">
      <formula1>Tabeller!$AI$3:$AI$6</formula1>
      <formula2>0</formula2>
    </dataValidation>
    <dataValidation allowBlank="true" errorStyle="stop" operator="between" prompt="Orderable packaging unit&#10;&#10;Enter packaging type code&#10;" promptTitle="Logistics entity - Level 2" showDropDown="false" showErrorMessage="true" showInputMessage="true" sqref="K5:K204" type="list">
      <formula1>Tabeller!$AL$3:$AL$6</formula1>
      <formula2>0</formula2>
    </dataValidation>
  </dataValidations>
  <printOptions headings="false" gridLines="false" gridLinesSet="true" horizontalCentered="false" verticalCentered="false"/>
  <pageMargins left="0.7" right="0.7" top="0.75" bottom="0.75" header="0.511811023622047" footer="0.511811023622047"/>
  <pageSetup paperSize="9" scale="36"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204"/>
  <sheetViews>
    <sheetView showFormulas="false" showGridLines="false" showRowColHeaders="true" showZeros="true" rightToLeft="false" tabSelected="false" showOutlineSymbols="true" defaultGridColor="true" view="normal" topLeftCell="A1" colorId="64" zoomScale="100" zoomScaleNormal="100" zoomScalePageLayoutView="89" workbookViewId="0">
      <selection pane="topLeft" activeCell="F5" activeCellId="0" sqref="F5"/>
    </sheetView>
  </sheetViews>
  <sheetFormatPr defaultColWidth="11.18359375" defaultRowHeight="14.25" zeroHeight="false" outlineLevelRow="0" outlineLevelCol="0"/>
  <cols>
    <col collapsed="false" customWidth="true" hidden="false" outlineLevel="0" max="1" min="1" style="19" width="5.38"/>
    <col collapsed="false" customWidth="true" hidden="false" outlineLevel="0" max="2" min="2" style="19" width="10.08"/>
    <col collapsed="false" customWidth="true" hidden="false" outlineLevel="0" max="3" min="3" style="101" width="85.19"/>
    <col collapsed="false" customWidth="true" hidden="false" outlineLevel="0" max="4" min="4" style="0" width="33.86"/>
    <col collapsed="false" customWidth="true" hidden="false" outlineLevel="0" max="5" min="5" style="102" width="14.78"/>
    <col collapsed="false" customWidth="true" hidden="false" outlineLevel="0" max="6" min="6" style="102" width="14.36"/>
    <col collapsed="false" customWidth="true" hidden="false" outlineLevel="0" max="7" min="7" style="102" width="16.88"/>
    <col collapsed="false" customWidth="true" hidden="false" outlineLevel="0" max="8" min="8" style="103" width="13.52"/>
    <col collapsed="false" customWidth="true" hidden="false" outlineLevel="0" max="9" min="9" style="102" width="12.26"/>
    <col collapsed="false" customWidth="true" hidden="false" outlineLevel="0" max="10" min="10" style="19" width="15.12"/>
    <col collapsed="false" customWidth="true" hidden="false" outlineLevel="0" max="12" min="11" style="104" width="14.95"/>
    <col collapsed="false" customWidth="true" hidden="false" outlineLevel="0" max="13" min="13" style="102" width="18.39"/>
    <col collapsed="false" customWidth="true" hidden="false" outlineLevel="0" max="14" min="14" style="105" width="19.24"/>
    <col collapsed="false" customWidth="true" hidden="false" outlineLevel="0" max="15" min="15" style="0" width="21.25"/>
  </cols>
  <sheetData>
    <row r="1" s="79" customFormat="true" ht="22.5" hidden="false" customHeight="true" outlineLevel="0" collapsed="false">
      <c r="A1" s="51" t="s">
        <v>12</v>
      </c>
      <c r="B1" s="51"/>
      <c r="C1" s="51"/>
      <c r="D1" s="34"/>
      <c r="E1" s="34" t="s">
        <v>102</v>
      </c>
      <c r="F1" s="34" t="s">
        <v>103</v>
      </c>
      <c r="G1" s="106" t="s">
        <v>104</v>
      </c>
      <c r="H1" s="34" t="s">
        <v>105</v>
      </c>
      <c r="I1" s="34" t="s">
        <v>106</v>
      </c>
      <c r="J1" s="107" t="s">
        <v>107</v>
      </c>
      <c r="K1" s="108" t="s">
        <v>108</v>
      </c>
      <c r="L1" s="34" t="s">
        <v>109</v>
      </c>
      <c r="M1" s="34" t="s">
        <v>110</v>
      </c>
      <c r="N1" s="109" t="s">
        <v>111</v>
      </c>
      <c r="O1" s="109" t="s">
        <v>112</v>
      </c>
    </row>
    <row r="2" s="48" customFormat="true" ht="22.5" hidden="false" customHeight="true" outlineLevel="0" collapsed="false">
      <c r="A2" s="30" t="s">
        <v>21</v>
      </c>
      <c r="B2" s="30"/>
      <c r="C2" s="57"/>
      <c r="D2" s="34"/>
      <c r="E2" s="34"/>
      <c r="F2" s="34"/>
      <c r="G2" s="106"/>
      <c r="H2" s="34"/>
      <c r="I2" s="34"/>
      <c r="J2" s="107"/>
      <c r="K2" s="108"/>
      <c r="L2" s="34"/>
      <c r="M2" s="34"/>
      <c r="N2" s="109"/>
      <c r="O2" s="109"/>
    </row>
    <row r="3" s="48" customFormat="true" ht="22.5" hidden="false" customHeight="true" outlineLevel="0" collapsed="false">
      <c r="A3" s="30" t="s">
        <v>22</v>
      </c>
      <c r="B3" s="30"/>
      <c r="C3" s="57"/>
      <c r="D3" s="34"/>
      <c r="E3" s="34"/>
      <c r="F3" s="34"/>
      <c r="G3" s="106"/>
      <c r="H3" s="34"/>
      <c r="I3" s="34"/>
      <c r="J3" s="107"/>
      <c r="K3" s="108"/>
      <c r="L3" s="34"/>
      <c r="M3" s="34"/>
      <c r="N3" s="109"/>
      <c r="O3" s="109"/>
    </row>
    <row r="4" s="36" customFormat="true" ht="46.5" hidden="false" customHeight="true" outlineLevel="0" collapsed="false">
      <c r="A4" s="32" t="s">
        <v>23</v>
      </c>
      <c r="B4" s="32" t="s">
        <v>24</v>
      </c>
      <c r="C4" s="110" t="s">
        <v>82</v>
      </c>
      <c r="D4" s="110" t="s">
        <v>113</v>
      </c>
      <c r="E4" s="34"/>
      <c r="F4" s="34"/>
      <c r="G4" s="106"/>
      <c r="H4" s="34"/>
      <c r="I4" s="34"/>
      <c r="J4" s="107"/>
      <c r="K4" s="108"/>
      <c r="L4" s="34"/>
      <c r="M4" s="34"/>
      <c r="N4" s="109"/>
      <c r="O4" s="109"/>
    </row>
    <row r="5" s="12" customFormat="true" ht="12.75" hidden="false" customHeight="false" outlineLevel="0" collapsed="false">
      <c r="A5" s="37" t="n">
        <v>1</v>
      </c>
      <c r="B5" s="38" t="n">
        <f aca="false">'APH KIC KIA PC'!D5</f>
        <v>0</v>
      </c>
      <c r="C5" s="111" t="str">
        <f aca="false">IF('1. Artikeldata Grund'!$D5="","", '1. Artikeldata Grund'!$D5&amp;" - "&amp;'1. Artikeldata Grund'!$E5)</f>
        <v>EAN - </v>
      </c>
      <c r="D5" s="111" t="str">
        <f aca="false">IF('1. Artikeldata Grund'!F5="","",'1. Artikeldata Grund'!F5)</f>
        <v/>
      </c>
      <c r="E5" s="112" t="s">
        <v>114</v>
      </c>
      <c r="F5" s="65"/>
      <c r="G5" s="113" t="n">
        <v>1</v>
      </c>
      <c r="H5" s="42" t="s">
        <v>115</v>
      </c>
      <c r="I5" s="114" t="n">
        <v>0</v>
      </c>
      <c r="J5" s="115" t="n">
        <f aca="false">IF(C5="","",ROUND(F5-(F5*I5),2))</f>
        <v>0</v>
      </c>
      <c r="K5" s="115" t="n">
        <f aca="false">IF(C5="","",G5*J5)</f>
        <v>0</v>
      </c>
      <c r="L5" s="116" t="s">
        <v>37</v>
      </c>
      <c r="M5" s="117" t="s">
        <v>37</v>
      </c>
      <c r="N5" s="118"/>
      <c r="O5" s="41" t="s">
        <v>36</v>
      </c>
    </row>
    <row r="6" s="12" customFormat="true" ht="12.75" hidden="false" customHeight="false" outlineLevel="0" collapsed="false">
      <c r="A6" s="44" t="n">
        <v>2</v>
      </c>
      <c r="B6" s="45" t="n">
        <f aca="false">'APH KIC KIA PC'!D6</f>
        <v>0</v>
      </c>
      <c r="C6" s="111" t="str">
        <f aca="false">IF('1. Artikeldata Grund'!$D6="","", '1. Artikeldata Grund'!$D6&amp;" - "&amp;'1. Artikeldata Grund'!$E6)</f>
        <v>yhh - </v>
      </c>
      <c r="D6" s="111" t="str">
        <f aca="false">IF('1. Artikeldata Grund'!F6="","",'1. Artikeldata Grund'!F6)</f>
        <v/>
      </c>
      <c r="E6" s="112" t="s">
        <v>114</v>
      </c>
      <c r="F6" s="70"/>
      <c r="G6" s="113" t="n">
        <v>1</v>
      </c>
      <c r="H6" s="42" t="s">
        <v>115</v>
      </c>
      <c r="I6" s="114" t="n">
        <v>0</v>
      </c>
      <c r="J6" s="115" t="n">
        <f aca="false">IF(C6="","",ROUND(F6-(F6*I6),2))</f>
        <v>0</v>
      </c>
      <c r="K6" s="115" t="n">
        <f aca="false">IF(C6="","",G6*J6)</f>
        <v>0</v>
      </c>
      <c r="L6" s="116" t="s">
        <v>37</v>
      </c>
      <c r="M6" s="117" t="s">
        <v>37</v>
      </c>
      <c r="N6" s="119"/>
      <c r="O6" s="41" t="s">
        <v>36</v>
      </c>
    </row>
    <row r="7" s="12" customFormat="true" ht="12.75" hidden="false" customHeight="false" outlineLevel="0" collapsed="false">
      <c r="A7" s="44" t="n">
        <v>3</v>
      </c>
      <c r="B7" s="45" t="n">
        <f aca="false">'APH KIC KIA PC'!D7</f>
        <v>0</v>
      </c>
      <c r="C7" s="111" t="str">
        <f aca="false">IF('1. Artikeldata Grund'!$D7="","", '1. Artikeldata Grund'!$D7&amp;" - "&amp;'1. Artikeldata Grund'!$E7)</f>
        <v/>
      </c>
      <c r="D7" s="111" t="str">
        <f aca="false">IF('1. Artikeldata Grund'!F7="","",'1. Artikeldata Grund'!F7)</f>
        <v/>
      </c>
      <c r="E7" s="112" t="s">
        <v>114</v>
      </c>
      <c r="F7" s="70"/>
      <c r="G7" s="113" t="n">
        <v>1</v>
      </c>
      <c r="H7" s="42" t="s">
        <v>115</v>
      </c>
      <c r="I7" s="114" t="n">
        <v>0</v>
      </c>
      <c r="J7" s="115" t="str">
        <f aca="false">IF(C7="","",ROUND(F7-(F7*I7),2))</f>
        <v/>
      </c>
      <c r="K7" s="115" t="str">
        <f aca="false">IF(C7="","",G7*J7)</f>
        <v/>
      </c>
      <c r="L7" s="116" t="s">
        <v>37</v>
      </c>
      <c r="M7" s="117" t="s">
        <v>37</v>
      </c>
      <c r="N7" s="119"/>
      <c r="O7" s="41" t="s">
        <v>36</v>
      </c>
    </row>
    <row r="8" s="12" customFormat="true" ht="12.75" hidden="false" customHeight="false" outlineLevel="0" collapsed="false">
      <c r="A8" s="44" t="n">
        <v>4</v>
      </c>
      <c r="B8" s="45" t="n">
        <f aca="false">'APH KIC KIA PC'!D8</f>
        <v>0</v>
      </c>
      <c r="C8" s="111" t="str">
        <f aca="false">IF('1. Artikeldata Grund'!$D8="","", '1. Artikeldata Grund'!$D8&amp;" - "&amp;'1. Artikeldata Grund'!$E8)</f>
        <v/>
      </c>
      <c r="D8" s="111" t="str">
        <f aca="false">IF('1. Artikeldata Grund'!F8="","",'1. Artikeldata Grund'!F8)</f>
        <v/>
      </c>
      <c r="E8" s="112" t="s">
        <v>114</v>
      </c>
      <c r="F8" s="70"/>
      <c r="G8" s="113" t="n">
        <v>1</v>
      </c>
      <c r="H8" s="42" t="s">
        <v>115</v>
      </c>
      <c r="I8" s="114" t="n">
        <v>0</v>
      </c>
      <c r="J8" s="115" t="str">
        <f aca="false">IF(C8="","",ROUND(F8-(F8*I8),2))</f>
        <v/>
      </c>
      <c r="K8" s="115" t="str">
        <f aca="false">IF(C8="","",G8*J8)</f>
        <v/>
      </c>
      <c r="L8" s="116" t="s">
        <v>37</v>
      </c>
      <c r="M8" s="117" t="s">
        <v>37</v>
      </c>
      <c r="N8" s="119"/>
      <c r="O8" s="41" t="s">
        <v>36</v>
      </c>
    </row>
    <row r="9" s="12" customFormat="true" ht="12.75" hidden="false" customHeight="false" outlineLevel="0" collapsed="false">
      <c r="A9" s="44" t="n">
        <v>5</v>
      </c>
      <c r="B9" s="45" t="n">
        <f aca="false">'APH KIC KIA PC'!D9</f>
        <v>0</v>
      </c>
      <c r="C9" s="111" t="str">
        <f aca="false">IF('1. Artikeldata Grund'!$D9="","", '1. Artikeldata Grund'!$D9&amp;" - "&amp;'1. Artikeldata Grund'!$E9)</f>
        <v/>
      </c>
      <c r="D9" s="111" t="str">
        <f aca="false">IF('1. Artikeldata Grund'!F9="","",'1. Artikeldata Grund'!F9)</f>
        <v/>
      </c>
      <c r="E9" s="112" t="s">
        <v>114</v>
      </c>
      <c r="F9" s="70"/>
      <c r="G9" s="113" t="n">
        <v>1</v>
      </c>
      <c r="H9" s="42" t="s">
        <v>115</v>
      </c>
      <c r="I9" s="114" t="n">
        <v>0</v>
      </c>
      <c r="J9" s="115" t="str">
        <f aca="false">IF(C9="","",ROUND(F9-(F9*I9),2))</f>
        <v/>
      </c>
      <c r="K9" s="115" t="str">
        <f aca="false">IF(C9="","",G9*J9)</f>
        <v/>
      </c>
      <c r="L9" s="116" t="s">
        <v>37</v>
      </c>
      <c r="M9" s="117" t="s">
        <v>37</v>
      </c>
      <c r="N9" s="119"/>
      <c r="O9" s="41" t="s">
        <v>36</v>
      </c>
    </row>
    <row r="10" s="12" customFormat="true" ht="12.75" hidden="false" customHeight="false" outlineLevel="0" collapsed="false">
      <c r="A10" s="44" t="n">
        <v>6</v>
      </c>
      <c r="B10" s="45" t="n">
        <f aca="false">'APH KIC KIA PC'!D10</f>
        <v>0</v>
      </c>
      <c r="C10" s="111" t="str">
        <f aca="false">IF('1. Artikeldata Grund'!$D10="","", '1. Artikeldata Grund'!$D10&amp;" - "&amp;'1. Artikeldata Grund'!$E10)</f>
        <v/>
      </c>
      <c r="D10" s="111" t="str">
        <f aca="false">IF('1. Artikeldata Grund'!F10="","",'1. Artikeldata Grund'!F10)</f>
        <v/>
      </c>
      <c r="E10" s="112" t="s">
        <v>114</v>
      </c>
      <c r="F10" s="70"/>
      <c r="G10" s="113" t="n">
        <v>1</v>
      </c>
      <c r="H10" s="42" t="s">
        <v>115</v>
      </c>
      <c r="I10" s="114" t="n">
        <v>0</v>
      </c>
      <c r="J10" s="115" t="str">
        <f aca="false">IF(C10="","",ROUND(F10-(F10*I10),2))</f>
        <v/>
      </c>
      <c r="K10" s="115" t="str">
        <f aca="false">IF(C10="","",G10*J10)</f>
        <v/>
      </c>
      <c r="L10" s="116" t="s">
        <v>37</v>
      </c>
      <c r="M10" s="117" t="s">
        <v>37</v>
      </c>
      <c r="N10" s="119"/>
      <c r="O10" s="41" t="s">
        <v>36</v>
      </c>
    </row>
    <row r="11" s="12" customFormat="true" ht="12.75" hidden="false" customHeight="false" outlineLevel="0" collapsed="false">
      <c r="A11" s="44" t="n">
        <v>7</v>
      </c>
      <c r="B11" s="45" t="n">
        <f aca="false">'APH KIC KIA PC'!D11</f>
        <v>0</v>
      </c>
      <c r="C11" s="111" t="str">
        <f aca="false">IF('1. Artikeldata Grund'!$D11="","", '1. Artikeldata Grund'!$D11&amp;" - "&amp;'1. Artikeldata Grund'!$E11)</f>
        <v/>
      </c>
      <c r="D11" s="111" t="str">
        <f aca="false">IF('1. Artikeldata Grund'!F11="","",'1. Artikeldata Grund'!F11)</f>
        <v/>
      </c>
      <c r="E11" s="112" t="s">
        <v>114</v>
      </c>
      <c r="F11" s="70"/>
      <c r="G11" s="113" t="n">
        <v>1</v>
      </c>
      <c r="H11" s="42" t="s">
        <v>115</v>
      </c>
      <c r="I11" s="114" t="n">
        <v>0</v>
      </c>
      <c r="J11" s="115" t="str">
        <f aca="false">IF(C11="","",ROUND(F11-(F11*I11),2))</f>
        <v/>
      </c>
      <c r="K11" s="115" t="str">
        <f aca="false">IF(C11="","",G11*J11)</f>
        <v/>
      </c>
      <c r="L11" s="116" t="s">
        <v>37</v>
      </c>
      <c r="M11" s="117" t="s">
        <v>37</v>
      </c>
      <c r="N11" s="119"/>
      <c r="O11" s="41" t="s">
        <v>36</v>
      </c>
    </row>
    <row r="12" s="12" customFormat="true" ht="12.75" hidden="false" customHeight="false" outlineLevel="0" collapsed="false">
      <c r="A12" s="44" t="n">
        <v>8</v>
      </c>
      <c r="B12" s="45" t="n">
        <f aca="false">'APH KIC KIA PC'!D12</f>
        <v>0</v>
      </c>
      <c r="C12" s="111" t="str">
        <f aca="false">IF('1. Artikeldata Grund'!$D12="","", '1. Artikeldata Grund'!$D12&amp;" - "&amp;'1. Artikeldata Grund'!$E12)</f>
        <v/>
      </c>
      <c r="D12" s="111" t="str">
        <f aca="false">IF('1. Artikeldata Grund'!F12="","",'1. Artikeldata Grund'!F12)</f>
        <v/>
      </c>
      <c r="E12" s="112" t="s">
        <v>114</v>
      </c>
      <c r="F12" s="70"/>
      <c r="G12" s="113" t="n">
        <v>1</v>
      </c>
      <c r="H12" s="42" t="s">
        <v>115</v>
      </c>
      <c r="I12" s="114" t="n">
        <v>0</v>
      </c>
      <c r="J12" s="115" t="str">
        <f aca="false">IF(C12="","",ROUND(F12-(F12*I12),2))</f>
        <v/>
      </c>
      <c r="K12" s="115" t="str">
        <f aca="false">IF(C12="","",G12*J12)</f>
        <v/>
      </c>
      <c r="L12" s="116" t="s">
        <v>37</v>
      </c>
      <c r="M12" s="117" t="s">
        <v>37</v>
      </c>
      <c r="N12" s="119"/>
      <c r="O12" s="41" t="s">
        <v>36</v>
      </c>
    </row>
    <row r="13" s="12" customFormat="true" ht="12.75" hidden="false" customHeight="false" outlineLevel="0" collapsed="false">
      <c r="A13" s="44" t="n">
        <v>9</v>
      </c>
      <c r="B13" s="45" t="n">
        <f aca="false">'APH KIC KIA PC'!D13</f>
        <v>0</v>
      </c>
      <c r="C13" s="111" t="str">
        <f aca="false">IF('1. Artikeldata Grund'!$D13="","", '1. Artikeldata Grund'!$D13&amp;" - "&amp;'1. Artikeldata Grund'!$E13)</f>
        <v/>
      </c>
      <c r="D13" s="111" t="str">
        <f aca="false">IF('1. Artikeldata Grund'!F13="","",'1. Artikeldata Grund'!F13)</f>
        <v/>
      </c>
      <c r="E13" s="112" t="s">
        <v>114</v>
      </c>
      <c r="F13" s="70"/>
      <c r="G13" s="113" t="n">
        <v>1</v>
      </c>
      <c r="H13" s="42" t="s">
        <v>115</v>
      </c>
      <c r="I13" s="114" t="n">
        <v>0</v>
      </c>
      <c r="J13" s="115" t="str">
        <f aca="false">IF(C13="","",ROUND(F13-(F13*I13),2))</f>
        <v/>
      </c>
      <c r="K13" s="115" t="str">
        <f aca="false">IF(C13="","",G13*J13)</f>
        <v/>
      </c>
      <c r="L13" s="116" t="s">
        <v>37</v>
      </c>
      <c r="M13" s="117" t="s">
        <v>37</v>
      </c>
      <c r="N13" s="119"/>
      <c r="O13" s="41" t="s">
        <v>36</v>
      </c>
    </row>
    <row r="14" s="12" customFormat="true" ht="12.75" hidden="false" customHeight="false" outlineLevel="0" collapsed="false">
      <c r="A14" s="44" t="n">
        <v>10</v>
      </c>
      <c r="B14" s="45" t="n">
        <f aca="false">'APH KIC KIA PC'!D14</f>
        <v>0</v>
      </c>
      <c r="C14" s="111" t="str">
        <f aca="false">IF('1. Artikeldata Grund'!$D14="","", '1. Artikeldata Grund'!$D14&amp;" - "&amp;'1. Artikeldata Grund'!$E14)</f>
        <v/>
      </c>
      <c r="D14" s="111" t="str">
        <f aca="false">IF('1. Artikeldata Grund'!F14="","",'1. Artikeldata Grund'!F14)</f>
        <v/>
      </c>
      <c r="E14" s="112" t="s">
        <v>114</v>
      </c>
      <c r="F14" s="70"/>
      <c r="G14" s="113" t="n">
        <v>1</v>
      </c>
      <c r="H14" s="42" t="s">
        <v>115</v>
      </c>
      <c r="I14" s="114" t="n">
        <v>0</v>
      </c>
      <c r="J14" s="115" t="str">
        <f aca="false">IF(C14="","",ROUND(F14-(F14*I14),2))</f>
        <v/>
      </c>
      <c r="K14" s="115" t="str">
        <f aca="false">IF(C14="","",G14*J14)</f>
        <v/>
      </c>
      <c r="L14" s="116" t="s">
        <v>37</v>
      </c>
      <c r="M14" s="117" t="s">
        <v>37</v>
      </c>
      <c r="N14" s="119"/>
      <c r="O14" s="41" t="s">
        <v>36</v>
      </c>
    </row>
    <row r="15" s="12" customFormat="true" ht="12.75" hidden="false" customHeight="false" outlineLevel="0" collapsed="false">
      <c r="A15" s="44" t="n">
        <v>11</v>
      </c>
      <c r="B15" s="45" t="n">
        <f aca="false">'APH KIC KIA PC'!D15</f>
        <v>0</v>
      </c>
      <c r="C15" s="111" t="str">
        <f aca="false">IF('1. Artikeldata Grund'!$D15="","", '1. Artikeldata Grund'!$D15&amp;" - "&amp;'1. Artikeldata Grund'!$E15)</f>
        <v/>
      </c>
      <c r="D15" s="111" t="str">
        <f aca="false">IF('1. Artikeldata Grund'!F15="","",'1. Artikeldata Grund'!F15)</f>
        <v/>
      </c>
      <c r="E15" s="112" t="s">
        <v>114</v>
      </c>
      <c r="F15" s="70"/>
      <c r="G15" s="113" t="n">
        <v>1</v>
      </c>
      <c r="H15" s="42" t="s">
        <v>115</v>
      </c>
      <c r="I15" s="114" t="n">
        <v>0</v>
      </c>
      <c r="J15" s="115" t="str">
        <f aca="false">IF(C15="","",ROUND(F15-(F15*I15),2))</f>
        <v/>
      </c>
      <c r="K15" s="115" t="str">
        <f aca="false">IF(C15="","",G15*J15)</f>
        <v/>
      </c>
      <c r="L15" s="116" t="s">
        <v>37</v>
      </c>
      <c r="M15" s="117" t="s">
        <v>37</v>
      </c>
      <c r="N15" s="119"/>
      <c r="O15" s="41" t="s">
        <v>36</v>
      </c>
    </row>
    <row r="16" s="12" customFormat="true" ht="12.75" hidden="false" customHeight="false" outlineLevel="0" collapsed="false">
      <c r="A16" s="44" t="n">
        <v>12</v>
      </c>
      <c r="B16" s="45" t="n">
        <f aca="false">'APH KIC KIA PC'!D16</f>
        <v>0</v>
      </c>
      <c r="C16" s="111" t="str">
        <f aca="false">IF('1. Artikeldata Grund'!$D16="","", '1. Artikeldata Grund'!$D16&amp;" - "&amp;'1. Artikeldata Grund'!$E16)</f>
        <v/>
      </c>
      <c r="D16" s="111" t="str">
        <f aca="false">IF('1. Artikeldata Grund'!F16="","",'1. Artikeldata Grund'!F16)</f>
        <v/>
      </c>
      <c r="E16" s="112" t="s">
        <v>114</v>
      </c>
      <c r="F16" s="70"/>
      <c r="G16" s="113" t="n">
        <v>1</v>
      </c>
      <c r="H16" s="42" t="s">
        <v>115</v>
      </c>
      <c r="I16" s="114" t="n">
        <v>0</v>
      </c>
      <c r="J16" s="115" t="str">
        <f aca="false">IF(C16="","",ROUND(F16-(F16*I16),2))</f>
        <v/>
      </c>
      <c r="K16" s="115" t="str">
        <f aca="false">IF(C16="","",G16*J16)</f>
        <v/>
      </c>
      <c r="L16" s="116" t="s">
        <v>37</v>
      </c>
      <c r="M16" s="117" t="s">
        <v>37</v>
      </c>
      <c r="N16" s="119"/>
      <c r="O16" s="41" t="s">
        <v>36</v>
      </c>
    </row>
    <row r="17" s="12" customFormat="true" ht="12.75" hidden="false" customHeight="false" outlineLevel="0" collapsed="false">
      <c r="A17" s="44" t="n">
        <v>13</v>
      </c>
      <c r="B17" s="45" t="n">
        <f aca="false">'APH KIC KIA PC'!D17</f>
        <v>0</v>
      </c>
      <c r="C17" s="111" t="str">
        <f aca="false">IF('1. Artikeldata Grund'!$D17="","", '1. Artikeldata Grund'!$D17&amp;" - "&amp;'1. Artikeldata Grund'!$E17)</f>
        <v/>
      </c>
      <c r="D17" s="111" t="str">
        <f aca="false">IF('1. Artikeldata Grund'!F17="","",'1. Artikeldata Grund'!F17)</f>
        <v/>
      </c>
      <c r="E17" s="112" t="s">
        <v>114</v>
      </c>
      <c r="F17" s="70"/>
      <c r="G17" s="113" t="n">
        <v>1</v>
      </c>
      <c r="H17" s="42" t="s">
        <v>115</v>
      </c>
      <c r="I17" s="114" t="n">
        <v>0</v>
      </c>
      <c r="J17" s="115" t="str">
        <f aca="false">IF(C17="","",ROUND(F17-(F17*I17),2))</f>
        <v/>
      </c>
      <c r="K17" s="115" t="str">
        <f aca="false">IF(C17="","",G17*J17)</f>
        <v/>
      </c>
      <c r="L17" s="116" t="s">
        <v>37</v>
      </c>
      <c r="M17" s="117" t="s">
        <v>37</v>
      </c>
      <c r="N17" s="119"/>
      <c r="O17" s="41" t="s">
        <v>36</v>
      </c>
    </row>
    <row r="18" s="12" customFormat="true" ht="12.75" hidden="false" customHeight="false" outlineLevel="0" collapsed="false">
      <c r="A18" s="44" t="n">
        <v>14</v>
      </c>
      <c r="B18" s="45" t="n">
        <f aca="false">'APH KIC KIA PC'!D18</f>
        <v>0</v>
      </c>
      <c r="C18" s="111" t="str">
        <f aca="false">IF('1. Artikeldata Grund'!$D18="","", '1. Artikeldata Grund'!$D18&amp;" - "&amp;'1. Artikeldata Grund'!$E18)</f>
        <v/>
      </c>
      <c r="D18" s="111" t="str">
        <f aca="false">IF('1. Artikeldata Grund'!F18="","",'1. Artikeldata Grund'!F18)</f>
        <v/>
      </c>
      <c r="E18" s="112" t="s">
        <v>114</v>
      </c>
      <c r="F18" s="70"/>
      <c r="G18" s="113" t="n">
        <v>1</v>
      </c>
      <c r="H18" s="42" t="s">
        <v>115</v>
      </c>
      <c r="I18" s="114" t="n">
        <v>0</v>
      </c>
      <c r="J18" s="115" t="str">
        <f aca="false">IF(C18="","",ROUND(F18-(F18*I18),2))</f>
        <v/>
      </c>
      <c r="K18" s="115" t="str">
        <f aca="false">IF(C18="","",G18*J18)</f>
        <v/>
      </c>
      <c r="L18" s="116" t="s">
        <v>37</v>
      </c>
      <c r="M18" s="117" t="s">
        <v>37</v>
      </c>
      <c r="N18" s="119"/>
      <c r="O18" s="41" t="s">
        <v>36</v>
      </c>
    </row>
    <row r="19" s="12" customFormat="true" ht="12.75" hidden="false" customHeight="false" outlineLevel="0" collapsed="false">
      <c r="A19" s="44" t="n">
        <v>15</v>
      </c>
      <c r="B19" s="45" t="n">
        <f aca="false">'APH KIC KIA PC'!D19</f>
        <v>0</v>
      </c>
      <c r="C19" s="111" t="str">
        <f aca="false">IF('1. Artikeldata Grund'!$D19="","", '1. Artikeldata Grund'!$D19&amp;" - "&amp;'1. Artikeldata Grund'!$E19)</f>
        <v/>
      </c>
      <c r="D19" s="111" t="str">
        <f aca="false">IF('1. Artikeldata Grund'!F19="","",'1. Artikeldata Grund'!F19)</f>
        <v/>
      </c>
      <c r="E19" s="112" t="s">
        <v>114</v>
      </c>
      <c r="F19" s="70"/>
      <c r="G19" s="113" t="n">
        <v>1</v>
      </c>
      <c r="H19" s="42" t="s">
        <v>115</v>
      </c>
      <c r="I19" s="114" t="n">
        <v>0</v>
      </c>
      <c r="J19" s="115" t="str">
        <f aca="false">IF(C19="","",ROUND(F19-(F19*I19),2))</f>
        <v/>
      </c>
      <c r="K19" s="115" t="str">
        <f aca="false">IF(C19="","",G19*J19)</f>
        <v/>
      </c>
      <c r="L19" s="116" t="s">
        <v>37</v>
      </c>
      <c r="M19" s="117" t="s">
        <v>37</v>
      </c>
      <c r="N19" s="119"/>
      <c r="O19" s="41" t="s">
        <v>36</v>
      </c>
    </row>
    <row r="20" s="12" customFormat="true" ht="12.75" hidden="false" customHeight="false" outlineLevel="0" collapsed="false">
      <c r="A20" s="44" t="n">
        <v>16</v>
      </c>
      <c r="B20" s="45" t="n">
        <f aca="false">'APH KIC KIA PC'!D20</f>
        <v>0</v>
      </c>
      <c r="C20" s="111" t="str">
        <f aca="false">IF('1. Artikeldata Grund'!$D20="","", '1. Artikeldata Grund'!$D20&amp;" - "&amp;'1. Artikeldata Grund'!$E20)</f>
        <v/>
      </c>
      <c r="D20" s="111" t="str">
        <f aca="false">IF('1. Artikeldata Grund'!F20="","",'1. Artikeldata Grund'!F20)</f>
        <v/>
      </c>
      <c r="E20" s="112" t="s">
        <v>114</v>
      </c>
      <c r="F20" s="70"/>
      <c r="G20" s="113" t="n">
        <v>1</v>
      </c>
      <c r="H20" s="42" t="s">
        <v>115</v>
      </c>
      <c r="I20" s="114" t="n">
        <v>0</v>
      </c>
      <c r="J20" s="115" t="str">
        <f aca="false">IF(C20="","",ROUND(F20-(F20*I20),2))</f>
        <v/>
      </c>
      <c r="K20" s="115" t="str">
        <f aca="false">IF(C20="","",G20*J20)</f>
        <v/>
      </c>
      <c r="L20" s="116" t="s">
        <v>37</v>
      </c>
      <c r="M20" s="117" t="s">
        <v>37</v>
      </c>
      <c r="N20" s="119"/>
      <c r="O20" s="41" t="s">
        <v>36</v>
      </c>
    </row>
    <row r="21" s="12" customFormat="true" ht="12.75" hidden="false" customHeight="false" outlineLevel="0" collapsed="false">
      <c r="A21" s="44" t="n">
        <v>17</v>
      </c>
      <c r="B21" s="45" t="n">
        <f aca="false">'APH KIC KIA PC'!D21</f>
        <v>0</v>
      </c>
      <c r="C21" s="111" t="str">
        <f aca="false">IF('1. Artikeldata Grund'!$D21="","", '1. Artikeldata Grund'!$D21&amp;" - "&amp;'1. Artikeldata Grund'!$E21)</f>
        <v/>
      </c>
      <c r="D21" s="111" t="str">
        <f aca="false">IF('1. Artikeldata Grund'!F21="","",'1. Artikeldata Grund'!F21)</f>
        <v/>
      </c>
      <c r="E21" s="112" t="s">
        <v>114</v>
      </c>
      <c r="F21" s="70"/>
      <c r="G21" s="113" t="n">
        <v>1</v>
      </c>
      <c r="H21" s="42" t="s">
        <v>115</v>
      </c>
      <c r="I21" s="114" t="n">
        <v>0</v>
      </c>
      <c r="J21" s="115" t="str">
        <f aca="false">IF(C21="","",ROUND(F21-(F21*I21),2))</f>
        <v/>
      </c>
      <c r="K21" s="115" t="str">
        <f aca="false">IF(C21="","",G21*J21)</f>
        <v/>
      </c>
      <c r="L21" s="116" t="s">
        <v>37</v>
      </c>
      <c r="M21" s="117" t="s">
        <v>37</v>
      </c>
      <c r="N21" s="119"/>
      <c r="O21" s="41" t="s">
        <v>36</v>
      </c>
    </row>
    <row r="22" s="12" customFormat="true" ht="12.75" hidden="false" customHeight="false" outlineLevel="0" collapsed="false">
      <c r="A22" s="44" t="n">
        <v>18</v>
      </c>
      <c r="B22" s="45" t="n">
        <f aca="false">'APH KIC KIA PC'!D22</f>
        <v>0</v>
      </c>
      <c r="C22" s="111" t="str">
        <f aca="false">IF('1. Artikeldata Grund'!$D22="","", '1. Artikeldata Grund'!$D22&amp;" - "&amp;'1. Artikeldata Grund'!$E22)</f>
        <v/>
      </c>
      <c r="D22" s="111" t="str">
        <f aca="false">IF('1. Artikeldata Grund'!F22="","",'1. Artikeldata Grund'!F22)</f>
        <v/>
      </c>
      <c r="E22" s="112" t="s">
        <v>114</v>
      </c>
      <c r="F22" s="70"/>
      <c r="G22" s="113" t="n">
        <v>1</v>
      </c>
      <c r="H22" s="42" t="s">
        <v>115</v>
      </c>
      <c r="I22" s="114" t="n">
        <v>0</v>
      </c>
      <c r="J22" s="115" t="str">
        <f aca="false">IF(C22="","",ROUND(F22-(F22*I22),2))</f>
        <v/>
      </c>
      <c r="K22" s="115" t="str">
        <f aca="false">IF(C22="","",G22*J22)</f>
        <v/>
      </c>
      <c r="L22" s="116" t="s">
        <v>37</v>
      </c>
      <c r="M22" s="117" t="s">
        <v>37</v>
      </c>
      <c r="N22" s="119"/>
      <c r="O22" s="41" t="s">
        <v>36</v>
      </c>
    </row>
    <row r="23" s="12" customFormat="true" ht="12.75" hidden="false" customHeight="false" outlineLevel="0" collapsed="false">
      <c r="A23" s="44" t="n">
        <v>19</v>
      </c>
      <c r="B23" s="45" t="n">
        <f aca="false">'APH KIC KIA PC'!D23</f>
        <v>0</v>
      </c>
      <c r="C23" s="111" t="str">
        <f aca="false">IF('1. Artikeldata Grund'!$D23="","", '1. Artikeldata Grund'!$D23&amp;" - "&amp;'1. Artikeldata Grund'!$E23)</f>
        <v/>
      </c>
      <c r="D23" s="111" t="str">
        <f aca="false">IF('1. Artikeldata Grund'!F23="","",'1. Artikeldata Grund'!F23)</f>
        <v/>
      </c>
      <c r="E23" s="112" t="s">
        <v>114</v>
      </c>
      <c r="F23" s="70"/>
      <c r="G23" s="113" t="n">
        <v>1</v>
      </c>
      <c r="H23" s="42" t="s">
        <v>115</v>
      </c>
      <c r="I23" s="114" t="n">
        <v>0</v>
      </c>
      <c r="J23" s="115" t="str">
        <f aca="false">IF(C23="","",ROUND(F23-(F23*I23),2))</f>
        <v/>
      </c>
      <c r="K23" s="115" t="str">
        <f aca="false">IF(C23="","",G23*J23)</f>
        <v/>
      </c>
      <c r="L23" s="116" t="s">
        <v>37</v>
      </c>
      <c r="M23" s="117" t="s">
        <v>37</v>
      </c>
      <c r="N23" s="119"/>
      <c r="O23" s="41" t="s">
        <v>36</v>
      </c>
    </row>
    <row r="24" s="12" customFormat="true" ht="12.75" hidden="false" customHeight="false" outlineLevel="0" collapsed="false">
      <c r="A24" s="44" t="n">
        <v>20</v>
      </c>
      <c r="B24" s="45" t="n">
        <f aca="false">'APH KIC KIA PC'!D24</f>
        <v>0</v>
      </c>
      <c r="C24" s="111" t="str">
        <f aca="false">IF('1. Artikeldata Grund'!$D24="","", '1. Artikeldata Grund'!$D24&amp;" - "&amp;'1. Artikeldata Grund'!$E24)</f>
        <v/>
      </c>
      <c r="D24" s="111" t="str">
        <f aca="false">IF('1. Artikeldata Grund'!F24="","",'1. Artikeldata Grund'!F24)</f>
        <v/>
      </c>
      <c r="E24" s="112" t="s">
        <v>114</v>
      </c>
      <c r="F24" s="70"/>
      <c r="G24" s="113" t="n">
        <v>1</v>
      </c>
      <c r="H24" s="42" t="s">
        <v>115</v>
      </c>
      <c r="I24" s="114" t="n">
        <v>0</v>
      </c>
      <c r="J24" s="115" t="str">
        <f aca="false">IF(C24="","",ROUND(F24-(F24*I24),2))</f>
        <v/>
      </c>
      <c r="K24" s="115" t="str">
        <f aca="false">IF(C24="","",G24*J24)</f>
        <v/>
      </c>
      <c r="L24" s="116" t="s">
        <v>37</v>
      </c>
      <c r="M24" s="117" t="s">
        <v>37</v>
      </c>
      <c r="N24" s="119"/>
      <c r="O24" s="41" t="s">
        <v>36</v>
      </c>
    </row>
    <row r="25" s="12" customFormat="true" ht="12.75" hidden="false" customHeight="false" outlineLevel="0" collapsed="false">
      <c r="A25" s="44" t="n">
        <v>21</v>
      </c>
      <c r="B25" s="45" t="n">
        <f aca="false">'APH KIC KIA PC'!D25</f>
        <v>0</v>
      </c>
      <c r="C25" s="111" t="str">
        <f aca="false">IF('1. Artikeldata Grund'!$D25="","", '1. Artikeldata Grund'!$D25&amp;" - "&amp;'1. Artikeldata Grund'!$E25)</f>
        <v/>
      </c>
      <c r="D25" s="111" t="str">
        <f aca="false">IF('1. Artikeldata Grund'!F25="","",'1. Artikeldata Grund'!F25)</f>
        <v/>
      </c>
      <c r="E25" s="112" t="s">
        <v>114</v>
      </c>
      <c r="F25" s="70"/>
      <c r="G25" s="113" t="n">
        <v>1</v>
      </c>
      <c r="H25" s="42" t="s">
        <v>115</v>
      </c>
      <c r="I25" s="114" t="n">
        <v>0</v>
      </c>
      <c r="J25" s="115" t="str">
        <f aca="false">IF(C25="","",ROUND(F25-(F25*I25),2))</f>
        <v/>
      </c>
      <c r="K25" s="115" t="str">
        <f aca="false">IF(C25="","",G25*J25)</f>
        <v/>
      </c>
      <c r="L25" s="116" t="s">
        <v>37</v>
      </c>
      <c r="M25" s="117" t="s">
        <v>37</v>
      </c>
      <c r="N25" s="119"/>
      <c r="O25" s="41" t="s">
        <v>36</v>
      </c>
    </row>
    <row r="26" s="12" customFormat="true" ht="12.75" hidden="false" customHeight="false" outlineLevel="0" collapsed="false">
      <c r="A26" s="44" t="n">
        <v>22</v>
      </c>
      <c r="B26" s="45" t="n">
        <f aca="false">'APH KIC KIA PC'!D26</f>
        <v>0</v>
      </c>
      <c r="C26" s="111" t="str">
        <f aca="false">IF('1. Artikeldata Grund'!$D26="","", '1. Artikeldata Grund'!$D26&amp;" - "&amp;'1. Artikeldata Grund'!$E26)</f>
        <v/>
      </c>
      <c r="D26" s="111" t="str">
        <f aca="false">IF('1. Artikeldata Grund'!F26="","",'1. Artikeldata Grund'!F26)</f>
        <v/>
      </c>
      <c r="E26" s="112" t="s">
        <v>114</v>
      </c>
      <c r="F26" s="70"/>
      <c r="G26" s="113" t="n">
        <v>1</v>
      </c>
      <c r="H26" s="42" t="s">
        <v>115</v>
      </c>
      <c r="I26" s="114" t="n">
        <v>0</v>
      </c>
      <c r="J26" s="115" t="str">
        <f aca="false">IF(C26="","",ROUND(F26-(F26*I26),2))</f>
        <v/>
      </c>
      <c r="K26" s="115" t="str">
        <f aca="false">IF(C26="","",G26*J26)</f>
        <v/>
      </c>
      <c r="L26" s="116" t="s">
        <v>37</v>
      </c>
      <c r="M26" s="117" t="s">
        <v>37</v>
      </c>
      <c r="N26" s="119"/>
      <c r="O26" s="41" t="s">
        <v>36</v>
      </c>
    </row>
    <row r="27" s="12" customFormat="true" ht="12.75" hidden="false" customHeight="false" outlineLevel="0" collapsed="false">
      <c r="A27" s="44" t="n">
        <v>23</v>
      </c>
      <c r="B27" s="45" t="n">
        <f aca="false">'APH KIC KIA PC'!D27</f>
        <v>0</v>
      </c>
      <c r="C27" s="111" t="str">
        <f aca="false">IF('1. Artikeldata Grund'!$D27="","", '1. Artikeldata Grund'!$D27&amp;" - "&amp;'1. Artikeldata Grund'!$E27)</f>
        <v/>
      </c>
      <c r="D27" s="111" t="str">
        <f aca="false">IF('1. Artikeldata Grund'!F27="","",'1. Artikeldata Grund'!F27)</f>
        <v/>
      </c>
      <c r="E27" s="112" t="s">
        <v>114</v>
      </c>
      <c r="F27" s="70"/>
      <c r="G27" s="113" t="n">
        <v>1</v>
      </c>
      <c r="H27" s="42" t="s">
        <v>115</v>
      </c>
      <c r="I27" s="114" t="n">
        <v>0</v>
      </c>
      <c r="J27" s="115" t="str">
        <f aca="false">IF(C27="","",ROUND(F27-(F27*I27),2))</f>
        <v/>
      </c>
      <c r="K27" s="115" t="str">
        <f aca="false">IF(C27="","",G27*J27)</f>
        <v/>
      </c>
      <c r="L27" s="116" t="s">
        <v>37</v>
      </c>
      <c r="M27" s="117" t="s">
        <v>37</v>
      </c>
      <c r="N27" s="119"/>
      <c r="O27" s="41" t="s">
        <v>36</v>
      </c>
    </row>
    <row r="28" s="12" customFormat="true" ht="12.75" hidden="false" customHeight="false" outlineLevel="0" collapsed="false">
      <c r="A28" s="44" t="n">
        <v>24</v>
      </c>
      <c r="B28" s="45" t="n">
        <f aca="false">'APH KIC KIA PC'!D28</f>
        <v>0</v>
      </c>
      <c r="C28" s="111" t="str">
        <f aca="false">IF('1. Artikeldata Grund'!$D28="","", '1. Artikeldata Grund'!$D28&amp;" - "&amp;'1. Artikeldata Grund'!$E28)</f>
        <v/>
      </c>
      <c r="D28" s="111" t="str">
        <f aca="false">IF('1. Artikeldata Grund'!F28="","",'1. Artikeldata Grund'!F28)</f>
        <v/>
      </c>
      <c r="E28" s="112" t="s">
        <v>114</v>
      </c>
      <c r="F28" s="70"/>
      <c r="G28" s="113" t="n">
        <v>1</v>
      </c>
      <c r="H28" s="42" t="s">
        <v>115</v>
      </c>
      <c r="I28" s="114" t="n">
        <v>0</v>
      </c>
      <c r="J28" s="115" t="str">
        <f aca="false">IF(C28="","",ROUND(F28-(F28*I28),2))</f>
        <v/>
      </c>
      <c r="K28" s="115" t="str">
        <f aca="false">IF(C28="","",G28*J28)</f>
        <v/>
      </c>
      <c r="L28" s="116" t="s">
        <v>37</v>
      </c>
      <c r="M28" s="117" t="s">
        <v>37</v>
      </c>
      <c r="N28" s="119"/>
      <c r="O28" s="41" t="s">
        <v>36</v>
      </c>
    </row>
    <row r="29" s="12" customFormat="true" ht="12.75" hidden="false" customHeight="false" outlineLevel="0" collapsed="false">
      <c r="A29" s="44" t="n">
        <v>25</v>
      </c>
      <c r="B29" s="45" t="n">
        <f aca="false">'APH KIC KIA PC'!D29</f>
        <v>0</v>
      </c>
      <c r="C29" s="111" t="str">
        <f aca="false">IF('1. Artikeldata Grund'!$D29="","", '1. Artikeldata Grund'!$D29&amp;" - "&amp;'1. Artikeldata Grund'!$E29)</f>
        <v/>
      </c>
      <c r="D29" s="111" t="str">
        <f aca="false">IF('1. Artikeldata Grund'!F29="","",'1. Artikeldata Grund'!F29)</f>
        <v/>
      </c>
      <c r="E29" s="112" t="s">
        <v>114</v>
      </c>
      <c r="F29" s="70"/>
      <c r="G29" s="113" t="n">
        <v>1</v>
      </c>
      <c r="H29" s="42" t="s">
        <v>115</v>
      </c>
      <c r="I29" s="114" t="n">
        <v>0</v>
      </c>
      <c r="J29" s="115" t="str">
        <f aca="false">IF(C29="","",ROUND(F29-(F29*I29),2))</f>
        <v/>
      </c>
      <c r="K29" s="115" t="str">
        <f aca="false">IF(C29="","",G29*J29)</f>
        <v/>
      </c>
      <c r="L29" s="116" t="s">
        <v>37</v>
      </c>
      <c r="M29" s="117" t="s">
        <v>37</v>
      </c>
      <c r="N29" s="119"/>
      <c r="O29" s="41" t="s">
        <v>36</v>
      </c>
    </row>
    <row r="30" s="12" customFormat="true" ht="12.75" hidden="false" customHeight="false" outlineLevel="0" collapsed="false">
      <c r="A30" s="44" t="n">
        <v>26</v>
      </c>
      <c r="B30" s="45" t="n">
        <f aca="false">'APH KIC KIA PC'!D30</f>
        <v>0</v>
      </c>
      <c r="C30" s="111" t="str">
        <f aca="false">IF('1. Artikeldata Grund'!$D30="","", '1. Artikeldata Grund'!$D30&amp;" - "&amp;'1. Artikeldata Grund'!$E30)</f>
        <v/>
      </c>
      <c r="D30" s="111" t="str">
        <f aca="false">IF('1. Artikeldata Grund'!F30="","",'1. Artikeldata Grund'!F30)</f>
        <v/>
      </c>
      <c r="E30" s="112" t="s">
        <v>114</v>
      </c>
      <c r="F30" s="70"/>
      <c r="G30" s="113" t="n">
        <v>1</v>
      </c>
      <c r="H30" s="42" t="s">
        <v>115</v>
      </c>
      <c r="I30" s="114" t="n">
        <v>0</v>
      </c>
      <c r="J30" s="115" t="str">
        <f aca="false">IF(C30="","",ROUND(F30-(F30*I30),2))</f>
        <v/>
      </c>
      <c r="K30" s="115" t="str">
        <f aca="false">IF(C30="","",G30*J30)</f>
        <v/>
      </c>
      <c r="L30" s="116" t="s">
        <v>37</v>
      </c>
      <c r="M30" s="117" t="s">
        <v>37</v>
      </c>
      <c r="N30" s="119"/>
      <c r="O30" s="41" t="s">
        <v>36</v>
      </c>
    </row>
    <row r="31" s="12" customFormat="true" ht="12.75" hidden="false" customHeight="false" outlineLevel="0" collapsed="false">
      <c r="A31" s="44" t="n">
        <v>27</v>
      </c>
      <c r="B31" s="45" t="n">
        <f aca="false">'APH KIC KIA PC'!D31</f>
        <v>0</v>
      </c>
      <c r="C31" s="111" t="str">
        <f aca="false">IF('1. Artikeldata Grund'!$D31="","", '1. Artikeldata Grund'!$D31&amp;" - "&amp;'1. Artikeldata Grund'!$E31)</f>
        <v/>
      </c>
      <c r="D31" s="111" t="str">
        <f aca="false">IF('1. Artikeldata Grund'!F31="","",'1. Artikeldata Grund'!F31)</f>
        <v/>
      </c>
      <c r="E31" s="112" t="s">
        <v>114</v>
      </c>
      <c r="F31" s="70"/>
      <c r="G31" s="113" t="n">
        <v>1</v>
      </c>
      <c r="H31" s="42" t="s">
        <v>115</v>
      </c>
      <c r="I31" s="114" t="n">
        <v>0</v>
      </c>
      <c r="J31" s="115" t="str">
        <f aca="false">IF(C31="","",ROUND(F31-(F31*I31),2))</f>
        <v/>
      </c>
      <c r="K31" s="115" t="str">
        <f aca="false">IF(C31="","",G31*J31)</f>
        <v/>
      </c>
      <c r="L31" s="116" t="s">
        <v>37</v>
      </c>
      <c r="M31" s="117" t="s">
        <v>37</v>
      </c>
      <c r="N31" s="119"/>
      <c r="O31" s="41" t="s">
        <v>36</v>
      </c>
    </row>
    <row r="32" s="12" customFormat="true" ht="12.75" hidden="false" customHeight="false" outlineLevel="0" collapsed="false">
      <c r="A32" s="44" t="n">
        <v>28</v>
      </c>
      <c r="B32" s="45" t="n">
        <f aca="false">'APH KIC KIA PC'!D32</f>
        <v>0</v>
      </c>
      <c r="C32" s="111" t="str">
        <f aca="false">IF('1. Artikeldata Grund'!$D32="","", '1. Artikeldata Grund'!$D32&amp;" - "&amp;'1. Artikeldata Grund'!$E32)</f>
        <v/>
      </c>
      <c r="D32" s="111" t="str">
        <f aca="false">IF('1. Artikeldata Grund'!F32="","",'1. Artikeldata Grund'!F32)</f>
        <v/>
      </c>
      <c r="E32" s="112" t="s">
        <v>114</v>
      </c>
      <c r="F32" s="70"/>
      <c r="G32" s="113" t="n">
        <v>1</v>
      </c>
      <c r="H32" s="42" t="s">
        <v>115</v>
      </c>
      <c r="I32" s="114" t="n">
        <v>0</v>
      </c>
      <c r="J32" s="115" t="str">
        <f aca="false">IF(C32="","",ROUND(F32-(F32*I32),2))</f>
        <v/>
      </c>
      <c r="K32" s="115" t="str">
        <f aca="false">IF(C32="","",G32*J32)</f>
        <v/>
      </c>
      <c r="L32" s="116" t="s">
        <v>37</v>
      </c>
      <c r="M32" s="117" t="s">
        <v>37</v>
      </c>
      <c r="N32" s="119"/>
      <c r="O32" s="41" t="s">
        <v>36</v>
      </c>
    </row>
    <row r="33" s="12" customFormat="true" ht="12.75" hidden="false" customHeight="false" outlineLevel="0" collapsed="false">
      <c r="A33" s="44" t="n">
        <v>29</v>
      </c>
      <c r="B33" s="45" t="n">
        <f aca="false">'APH KIC KIA PC'!D33</f>
        <v>0</v>
      </c>
      <c r="C33" s="111" t="str">
        <f aca="false">IF('1. Artikeldata Grund'!$D33="","", '1. Artikeldata Grund'!$D33&amp;" - "&amp;'1. Artikeldata Grund'!$E33)</f>
        <v/>
      </c>
      <c r="D33" s="111" t="str">
        <f aca="false">IF('1. Artikeldata Grund'!F33="","",'1. Artikeldata Grund'!F33)</f>
        <v/>
      </c>
      <c r="E33" s="112" t="s">
        <v>114</v>
      </c>
      <c r="F33" s="70"/>
      <c r="G33" s="113" t="n">
        <v>1</v>
      </c>
      <c r="H33" s="42" t="s">
        <v>115</v>
      </c>
      <c r="I33" s="114" t="n">
        <v>0</v>
      </c>
      <c r="J33" s="115" t="str">
        <f aca="false">IF(C33="","",ROUND(F33-(F33*I33),2))</f>
        <v/>
      </c>
      <c r="K33" s="115" t="str">
        <f aca="false">IF(C33="","",G33*J33)</f>
        <v/>
      </c>
      <c r="L33" s="116" t="s">
        <v>37</v>
      </c>
      <c r="M33" s="117" t="s">
        <v>37</v>
      </c>
      <c r="N33" s="119"/>
      <c r="O33" s="41" t="s">
        <v>36</v>
      </c>
    </row>
    <row r="34" s="12" customFormat="true" ht="12.75" hidden="false" customHeight="false" outlineLevel="0" collapsed="false">
      <c r="A34" s="44" t="n">
        <v>30</v>
      </c>
      <c r="B34" s="45" t="n">
        <f aca="false">'APH KIC KIA PC'!D34</f>
        <v>0</v>
      </c>
      <c r="C34" s="111" t="str">
        <f aca="false">IF('1. Artikeldata Grund'!$D34="","", '1. Artikeldata Grund'!$D34&amp;" - "&amp;'1. Artikeldata Grund'!$E34)</f>
        <v/>
      </c>
      <c r="D34" s="111" t="str">
        <f aca="false">IF('1. Artikeldata Grund'!F34="","",'1. Artikeldata Grund'!F34)</f>
        <v/>
      </c>
      <c r="E34" s="112" t="s">
        <v>114</v>
      </c>
      <c r="F34" s="70"/>
      <c r="G34" s="113" t="n">
        <v>1</v>
      </c>
      <c r="H34" s="42" t="s">
        <v>115</v>
      </c>
      <c r="I34" s="114" t="n">
        <v>0</v>
      </c>
      <c r="J34" s="115" t="str">
        <f aca="false">IF(C34="","",ROUND(F34-(F34*I34),2))</f>
        <v/>
      </c>
      <c r="K34" s="115" t="str">
        <f aca="false">IF(C34="","",G34*J34)</f>
        <v/>
      </c>
      <c r="L34" s="116" t="s">
        <v>37</v>
      </c>
      <c r="M34" s="117" t="s">
        <v>37</v>
      </c>
      <c r="N34" s="119"/>
      <c r="O34" s="41" t="s">
        <v>36</v>
      </c>
    </row>
    <row r="35" s="12" customFormat="true" ht="12.75" hidden="false" customHeight="false" outlineLevel="0" collapsed="false">
      <c r="A35" s="44" t="n">
        <v>31</v>
      </c>
      <c r="B35" s="45" t="n">
        <f aca="false">'APH KIC KIA PC'!D35</f>
        <v>0</v>
      </c>
      <c r="C35" s="111" t="str">
        <f aca="false">IF('1. Artikeldata Grund'!$D35="","", '1. Artikeldata Grund'!$D35&amp;" - "&amp;'1. Artikeldata Grund'!$E35)</f>
        <v/>
      </c>
      <c r="D35" s="111" t="str">
        <f aca="false">IF('1. Artikeldata Grund'!F35="","",'1. Artikeldata Grund'!F35)</f>
        <v/>
      </c>
      <c r="E35" s="112" t="s">
        <v>114</v>
      </c>
      <c r="F35" s="70"/>
      <c r="G35" s="113" t="n">
        <v>1</v>
      </c>
      <c r="H35" s="42" t="s">
        <v>115</v>
      </c>
      <c r="I35" s="114" t="n">
        <v>0</v>
      </c>
      <c r="J35" s="115" t="str">
        <f aca="false">IF(C35="","",ROUND(F35-(F35*I35),2))</f>
        <v/>
      </c>
      <c r="K35" s="115" t="str">
        <f aca="false">IF(C35="","",G35*J35)</f>
        <v/>
      </c>
      <c r="L35" s="116" t="s">
        <v>37</v>
      </c>
      <c r="M35" s="117" t="s">
        <v>37</v>
      </c>
      <c r="N35" s="119"/>
      <c r="O35" s="41" t="s">
        <v>36</v>
      </c>
    </row>
    <row r="36" s="12" customFormat="true" ht="12.75" hidden="false" customHeight="false" outlineLevel="0" collapsed="false">
      <c r="A36" s="44" t="n">
        <v>32</v>
      </c>
      <c r="B36" s="45" t="n">
        <f aca="false">'APH KIC KIA PC'!D36</f>
        <v>0</v>
      </c>
      <c r="C36" s="111" t="str">
        <f aca="false">IF('1. Artikeldata Grund'!$D36="","", '1. Artikeldata Grund'!$D36&amp;" - "&amp;'1. Artikeldata Grund'!$E36)</f>
        <v/>
      </c>
      <c r="D36" s="111" t="str">
        <f aca="false">IF('1. Artikeldata Grund'!F36="","",'1. Artikeldata Grund'!F36)</f>
        <v/>
      </c>
      <c r="E36" s="112" t="s">
        <v>114</v>
      </c>
      <c r="F36" s="70"/>
      <c r="G36" s="113" t="n">
        <v>1</v>
      </c>
      <c r="H36" s="42" t="s">
        <v>115</v>
      </c>
      <c r="I36" s="114" t="n">
        <v>0</v>
      </c>
      <c r="J36" s="115" t="str">
        <f aca="false">IF(C36="","",ROUND(F36-(F36*I36),2))</f>
        <v/>
      </c>
      <c r="K36" s="115" t="str">
        <f aca="false">IF(C36="","",G36*J36)</f>
        <v/>
      </c>
      <c r="L36" s="116" t="s">
        <v>37</v>
      </c>
      <c r="M36" s="117" t="s">
        <v>37</v>
      </c>
      <c r="N36" s="119"/>
      <c r="O36" s="41" t="s">
        <v>36</v>
      </c>
    </row>
    <row r="37" s="12" customFormat="true" ht="12.75" hidden="false" customHeight="false" outlineLevel="0" collapsed="false">
      <c r="A37" s="44" t="n">
        <v>33</v>
      </c>
      <c r="B37" s="45" t="n">
        <f aca="false">'APH KIC KIA PC'!D37</f>
        <v>0</v>
      </c>
      <c r="C37" s="111" t="str">
        <f aca="false">IF('1. Artikeldata Grund'!$D37="","", '1. Artikeldata Grund'!$D37&amp;" - "&amp;'1. Artikeldata Grund'!$E37)</f>
        <v/>
      </c>
      <c r="D37" s="111" t="str">
        <f aca="false">IF('1. Artikeldata Grund'!F37="","",'1. Artikeldata Grund'!F37)</f>
        <v/>
      </c>
      <c r="E37" s="112" t="s">
        <v>114</v>
      </c>
      <c r="F37" s="70"/>
      <c r="G37" s="113" t="n">
        <v>1</v>
      </c>
      <c r="H37" s="42" t="s">
        <v>115</v>
      </c>
      <c r="I37" s="114" t="n">
        <v>0</v>
      </c>
      <c r="J37" s="115" t="str">
        <f aca="false">IF(C37="","",ROUND(F37-(F37*I37),2))</f>
        <v/>
      </c>
      <c r="K37" s="115" t="str">
        <f aca="false">IF(C37="","",G37*J37)</f>
        <v/>
      </c>
      <c r="L37" s="116" t="s">
        <v>37</v>
      </c>
      <c r="M37" s="117" t="s">
        <v>37</v>
      </c>
      <c r="N37" s="119"/>
      <c r="O37" s="41" t="s">
        <v>36</v>
      </c>
    </row>
    <row r="38" s="12" customFormat="true" ht="12.75" hidden="false" customHeight="false" outlineLevel="0" collapsed="false">
      <c r="A38" s="44" t="n">
        <v>34</v>
      </c>
      <c r="B38" s="45" t="n">
        <f aca="false">'APH KIC KIA PC'!D38</f>
        <v>0</v>
      </c>
      <c r="C38" s="111" t="str">
        <f aca="false">IF('1. Artikeldata Grund'!$D38="","", '1. Artikeldata Grund'!$D38&amp;" - "&amp;'1. Artikeldata Grund'!$E38)</f>
        <v/>
      </c>
      <c r="D38" s="111" t="str">
        <f aca="false">IF('1. Artikeldata Grund'!F38="","",'1. Artikeldata Grund'!F38)</f>
        <v/>
      </c>
      <c r="E38" s="112" t="s">
        <v>114</v>
      </c>
      <c r="F38" s="70"/>
      <c r="G38" s="113" t="n">
        <v>1</v>
      </c>
      <c r="H38" s="42" t="s">
        <v>115</v>
      </c>
      <c r="I38" s="114" t="n">
        <v>0</v>
      </c>
      <c r="J38" s="115" t="str">
        <f aca="false">IF(C38="","",ROUND(F38-(F38*I38),2))</f>
        <v/>
      </c>
      <c r="K38" s="115" t="str">
        <f aca="false">IF(C38="","",G38*J38)</f>
        <v/>
      </c>
      <c r="L38" s="116" t="s">
        <v>37</v>
      </c>
      <c r="M38" s="117" t="s">
        <v>37</v>
      </c>
      <c r="N38" s="119"/>
      <c r="O38" s="41" t="s">
        <v>36</v>
      </c>
    </row>
    <row r="39" s="12" customFormat="true" ht="12.75" hidden="false" customHeight="false" outlineLevel="0" collapsed="false">
      <c r="A39" s="44" t="n">
        <v>35</v>
      </c>
      <c r="B39" s="45" t="n">
        <f aca="false">'APH KIC KIA PC'!D39</f>
        <v>0</v>
      </c>
      <c r="C39" s="111" t="str">
        <f aca="false">IF('1. Artikeldata Grund'!$D39="","", '1. Artikeldata Grund'!$D39&amp;" - "&amp;'1. Artikeldata Grund'!$E39)</f>
        <v/>
      </c>
      <c r="D39" s="111" t="str">
        <f aca="false">IF('1. Artikeldata Grund'!F39="","",'1. Artikeldata Grund'!F39)</f>
        <v/>
      </c>
      <c r="E39" s="112" t="s">
        <v>114</v>
      </c>
      <c r="F39" s="70"/>
      <c r="G39" s="113" t="n">
        <v>1</v>
      </c>
      <c r="H39" s="42" t="s">
        <v>115</v>
      </c>
      <c r="I39" s="114" t="n">
        <v>0</v>
      </c>
      <c r="J39" s="115" t="str">
        <f aca="false">IF(C39="","",ROUND(F39-(F39*I39),2))</f>
        <v/>
      </c>
      <c r="K39" s="115" t="str">
        <f aca="false">IF(C39="","",G39*J39)</f>
        <v/>
      </c>
      <c r="L39" s="116" t="s">
        <v>37</v>
      </c>
      <c r="M39" s="117" t="s">
        <v>37</v>
      </c>
      <c r="N39" s="119"/>
      <c r="O39" s="41" t="s">
        <v>36</v>
      </c>
    </row>
    <row r="40" s="12" customFormat="true" ht="12.75" hidden="false" customHeight="false" outlineLevel="0" collapsed="false">
      <c r="A40" s="44" t="n">
        <v>36</v>
      </c>
      <c r="B40" s="45" t="n">
        <f aca="false">'APH KIC KIA PC'!D40</f>
        <v>0</v>
      </c>
      <c r="C40" s="111" t="str">
        <f aca="false">IF('1. Artikeldata Grund'!$D40="","", '1. Artikeldata Grund'!$D40&amp;" - "&amp;'1. Artikeldata Grund'!$E40)</f>
        <v/>
      </c>
      <c r="D40" s="111" t="str">
        <f aca="false">IF('1. Artikeldata Grund'!F40="","",'1. Artikeldata Grund'!F40)</f>
        <v/>
      </c>
      <c r="E40" s="112" t="s">
        <v>114</v>
      </c>
      <c r="F40" s="70"/>
      <c r="G40" s="113" t="n">
        <v>1</v>
      </c>
      <c r="H40" s="42" t="s">
        <v>115</v>
      </c>
      <c r="I40" s="114" t="n">
        <v>0</v>
      </c>
      <c r="J40" s="115" t="str">
        <f aca="false">IF(C40="","",ROUND(F40-(F40*I40),2))</f>
        <v/>
      </c>
      <c r="K40" s="115" t="str">
        <f aca="false">IF(C40="","",G40*J40)</f>
        <v/>
      </c>
      <c r="L40" s="116" t="s">
        <v>37</v>
      </c>
      <c r="M40" s="117" t="s">
        <v>37</v>
      </c>
      <c r="N40" s="119"/>
      <c r="O40" s="41" t="s">
        <v>36</v>
      </c>
    </row>
    <row r="41" s="12" customFormat="true" ht="12.75" hidden="false" customHeight="false" outlineLevel="0" collapsed="false">
      <c r="A41" s="44" t="n">
        <v>37</v>
      </c>
      <c r="B41" s="45" t="n">
        <f aca="false">'APH KIC KIA PC'!D41</f>
        <v>0</v>
      </c>
      <c r="C41" s="111" t="str">
        <f aca="false">IF('1. Artikeldata Grund'!$D41="","", '1. Artikeldata Grund'!$D41&amp;" - "&amp;'1. Artikeldata Grund'!$E41)</f>
        <v/>
      </c>
      <c r="D41" s="111" t="str">
        <f aca="false">IF('1. Artikeldata Grund'!F41="","",'1. Artikeldata Grund'!F41)</f>
        <v/>
      </c>
      <c r="E41" s="112" t="s">
        <v>114</v>
      </c>
      <c r="F41" s="70"/>
      <c r="G41" s="113" t="n">
        <v>1</v>
      </c>
      <c r="H41" s="42" t="s">
        <v>115</v>
      </c>
      <c r="I41" s="114" t="n">
        <v>0</v>
      </c>
      <c r="J41" s="115" t="str">
        <f aca="false">IF(C41="","",ROUND(F41-(F41*I41),2))</f>
        <v/>
      </c>
      <c r="K41" s="115" t="str">
        <f aca="false">IF(C41="","",G41*J41)</f>
        <v/>
      </c>
      <c r="L41" s="116" t="s">
        <v>37</v>
      </c>
      <c r="M41" s="117" t="s">
        <v>37</v>
      </c>
      <c r="N41" s="119"/>
      <c r="O41" s="41" t="s">
        <v>36</v>
      </c>
    </row>
    <row r="42" s="12" customFormat="true" ht="12.75" hidden="false" customHeight="false" outlineLevel="0" collapsed="false">
      <c r="A42" s="44" t="n">
        <v>38</v>
      </c>
      <c r="B42" s="45" t="n">
        <f aca="false">'APH KIC KIA PC'!D42</f>
        <v>0</v>
      </c>
      <c r="C42" s="111" t="str">
        <f aca="false">IF('1. Artikeldata Grund'!$D42="","", '1. Artikeldata Grund'!$D42&amp;" - "&amp;'1. Artikeldata Grund'!$E42)</f>
        <v/>
      </c>
      <c r="D42" s="111" t="str">
        <f aca="false">IF('1. Artikeldata Grund'!F42="","",'1. Artikeldata Grund'!F42)</f>
        <v/>
      </c>
      <c r="E42" s="112" t="s">
        <v>114</v>
      </c>
      <c r="F42" s="70"/>
      <c r="G42" s="113" t="n">
        <v>1</v>
      </c>
      <c r="H42" s="42" t="s">
        <v>115</v>
      </c>
      <c r="I42" s="114" t="n">
        <v>0</v>
      </c>
      <c r="J42" s="115" t="str">
        <f aca="false">IF(C42="","",ROUND(F42-(F42*I42),2))</f>
        <v/>
      </c>
      <c r="K42" s="115" t="str">
        <f aca="false">IF(C42="","",G42*J42)</f>
        <v/>
      </c>
      <c r="L42" s="116" t="s">
        <v>37</v>
      </c>
      <c r="M42" s="117" t="s">
        <v>37</v>
      </c>
      <c r="N42" s="119"/>
      <c r="O42" s="41" t="s">
        <v>36</v>
      </c>
    </row>
    <row r="43" s="12" customFormat="true" ht="12.75" hidden="false" customHeight="false" outlineLevel="0" collapsed="false">
      <c r="A43" s="44" t="n">
        <v>39</v>
      </c>
      <c r="B43" s="45" t="n">
        <f aca="false">'APH KIC KIA PC'!D43</f>
        <v>0</v>
      </c>
      <c r="C43" s="111" t="str">
        <f aca="false">IF('1. Artikeldata Grund'!$D43="","", '1. Artikeldata Grund'!$D43&amp;" - "&amp;'1. Artikeldata Grund'!$E43)</f>
        <v/>
      </c>
      <c r="D43" s="111" t="str">
        <f aca="false">IF('1. Artikeldata Grund'!F43="","",'1. Artikeldata Grund'!F43)</f>
        <v/>
      </c>
      <c r="E43" s="112" t="s">
        <v>114</v>
      </c>
      <c r="F43" s="70"/>
      <c r="G43" s="113" t="n">
        <v>1</v>
      </c>
      <c r="H43" s="42" t="s">
        <v>115</v>
      </c>
      <c r="I43" s="114" t="n">
        <v>0</v>
      </c>
      <c r="J43" s="115" t="str">
        <f aca="false">IF(C43="","",ROUND(F43-(F43*I43),2))</f>
        <v/>
      </c>
      <c r="K43" s="115" t="str">
        <f aca="false">IF(C43="","",G43*J43)</f>
        <v/>
      </c>
      <c r="L43" s="116" t="s">
        <v>37</v>
      </c>
      <c r="M43" s="117" t="s">
        <v>37</v>
      </c>
      <c r="N43" s="119"/>
      <c r="O43" s="41" t="s">
        <v>36</v>
      </c>
    </row>
    <row r="44" s="12" customFormat="true" ht="12.75" hidden="false" customHeight="false" outlineLevel="0" collapsed="false">
      <c r="A44" s="44" t="n">
        <v>40</v>
      </c>
      <c r="B44" s="45" t="n">
        <f aca="false">'APH KIC KIA PC'!D44</f>
        <v>0</v>
      </c>
      <c r="C44" s="111" t="str">
        <f aca="false">IF('1. Artikeldata Grund'!$D44="","", '1. Artikeldata Grund'!$D44&amp;" - "&amp;'1. Artikeldata Grund'!$E44)</f>
        <v/>
      </c>
      <c r="D44" s="111" t="str">
        <f aca="false">IF('1. Artikeldata Grund'!F44="","",'1. Artikeldata Grund'!F44)</f>
        <v/>
      </c>
      <c r="E44" s="112" t="s">
        <v>114</v>
      </c>
      <c r="F44" s="70"/>
      <c r="G44" s="113" t="n">
        <v>1</v>
      </c>
      <c r="H44" s="42" t="s">
        <v>115</v>
      </c>
      <c r="I44" s="114" t="n">
        <v>0</v>
      </c>
      <c r="J44" s="115" t="str">
        <f aca="false">IF(C44="","",ROUND(F44-(F44*I44),2))</f>
        <v/>
      </c>
      <c r="K44" s="115" t="str">
        <f aca="false">IF(C44="","",G44*J44)</f>
        <v/>
      </c>
      <c r="L44" s="116" t="s">
        <v>37</v>
      </c>
      <c r="M44" s="117" t="s">
        <v>37</v>
      </c>
      <c r="N44" s="119"/>
      <c r="O44" s="41" t="s">
        <v>36</v>
      </c>
    </row>
    <row r="45" s="12" customFormat="true" ht="12.75" hidden="false" customHeight="false" outlineLevel="0" collapsed="false">
      <c r="A45" s="44" t="n">
        <v>41</v>
      </c>
      <c r="B45" s="45" t="n">
        <f aca="false">'APH KIC KIA PC'!D45</f>
        <v>0</v>
      </c>
      <c r="C45" s="111" t="str">
        <f aca="false">IF('1. Artikeldata Grund'!$D45="","", '1. Artikeldata Grund'!$D45&amp;" - "&amp;'1. Artikeldata Grund'!$E45)</f>
        <v/>
      </c>
      <c r="D45" s="111" t="str">
        <f aca="false">IF('1. Artikeldata Grund'!F45="","",'1. Artikeldata Grund'!F45)</f>
        <v/>
      </c>
      <c r="E45" s="112" t="s">
        <v>114</v>
      </c>
      <c r="F45" s="70"/>
      <c r="G45" s="113" t="n">
        <v>1</v>
      </c>
      <c r="H45" s="42" t="s">
        <v>115</v>
      </c>
      <c r="I45" s="114" t="n">
        <v>0</v>
      </c>
      <c r="J45" s="115" t="str">
        <f aca="false">IF(C45="","",ROUND(F45-(F45*I45),2))</f>
        <v/>
      </c>
      <c r="K45" s="115" t="str">
        <f aca="false">IF(C45="","",G45*J45)</f>
        <v/>
      </c>
      <c r="L45" s="116" t="s">
        <v>37</v>
      </c>
      <c r="M45" s="117" t="s">
        <v>37</v>
      </c>
      <c r="N45" s="119"/>
      <c r="O45" s="41" t="s">
        <v>36</v>
      </c>
    </row>
    <row r="46" s="12" customFormat="true" ht="12.75" hidden="false" customHeight="false" outlineLevel="0" collapsed="false">
      <c r="A46" s="44" t="n">
        <v>42</v>
      </c>
      <c r="B46" s="45" t="n">
        <f aca="false">'APH KIC KIA PC'!D46</f>
        <v>0</v>
      </c>
      <c r="C46" s="111" t="str">
        <f aca="false">IF('1. Artikeldata Grund'!$D46="","", '1. Artikeldata Grund'!$D46&amp;" - "&amp;'1. Artikeldata Grund'!$E46)</f>
        <v/>
      </c>
      <c r="D46" s="111" t="str">
        <f aca="false">IF('1. Artikeldata Grund'!F46="","",'1. Artikeldata Grund'!F46)</f>
        <v/>
      </c>
      <c r="E46" s="112" t="s">
        <v>114</v>
      </c>
      <c r="F46" s="70"/>
      <c r="G46" s="113" t="n">
        <v>1</v>
      </c>
      <c r="H46" s="42" t="s">
        <v>115</v>
      </c>
      <c r="I46" s="114" t="n">
        <v>0</v>
      </c>
      <c r="J46" s="115" t="str">
        <f aca="false">IF(C46="","",ROUND(F46-(F46*I46),2))</f>
        <v/>
      </c>
      <c r="K46" s="115" t="str">
        <f aca="false">IF(C46="","",G46*J46)</f>
        <v/>
      </c>
      <c r="L46" s="116" t="s">
        <v>37</v>
      </c>
      <c r="M46" s="117" t="s">
        <v>37</v>
      </c>
      <c r="N46" s="119"/>
      <c r="O46" s="41" t="s">
        <v>36</v>
      </c>
    </row>
    <row r="47" s="12" customFormat="true" ht="12.75" hidden="false" customHeight="false" outlineLevel="0" collapsed="false">
      <c r="A47" s="44" t="n">
        <v>43</v>
      </c>
      <c r="B47" s="45" t="n">
        <f aca="false">'APH KIC KIA PC'!D47</f>
        <v>0</v>
      </c>
      <c r="C47" s="111" t="str">
        <f aca="false">IF('1. Artikeldata Grund'!$D47="","", '1. Artikeldata Grund'!$D47&amp;" - "&amp;'1. Artikeldata Grund'!$E47)</f>
        <v/>
      </c>
      <c r="D47" s="111" t="str">
        <f aca="false">IF('1. Artikeldata Grund'!F47="","",'1. Artikeldata Grund'!F47)</f>
        <v/>
      </c>
      <c r="E47" s="112" t="s">
        <v>114</v>
      </c>
      <c r="F47" s="70"/>
      <c r="G47" s="113" t="n">
        <v>1</v>
      </c>
      <c r="H47" s="42" t="s">
        <v>115</v>
      </c>
      <c r="I47" s="114" t="n">
        <v>0</v>
      </c>
      <c r="J47" s="115" t="str">
        <f aca="false">IF(C47="","",ROUND(F47-(F47*I47),2))</f>
        <v/>
      </c>
      <c r="K47" s="115" t="str">
        <f aca="false">IF(C47="","",G47*J47)</f>
        <v/>
      </c>
      <c r="L47" s="116" t="s">
        <v>37</v>
      </c>
      <c r="M47" s="117" t="s">
        <v>37</v>
      </c>
      <c r="N47" s="119"/>
      <c r="O47" s="41" t="s">
        <v>36</v>
      </c>
    </row>
    <row r="48" s="12" customFormat="true" ht="12.75" hidden="false" customHeight="false" outlineLevel="0" collapsed="false">
      <c r="A48" s="44" t="n">
        <v>44</v>
      </c>
      <c r="B48" s="45" t="n">
        <f aca="false">'APH KIC KIA PC'!D48</f>
        <v>0</v>
      </c>
      <c r="C48" s="111" t="str">
        <f aca="false">IF('1. Artikeldata Grund'!$D48="","", '1. Artikeldata Grund'!$D48&amp;" - "&amp;'1. Artikeldata Grund'!$E48)</f>
        <v/>
      </c>
      <c r="D48" s="111" t="str">
        <f aca="false">IF('1. Artikeldata Grund'!F48="","",'1. Artikeldata Grund'!F48)</f>
        <v/>
      </c>
      <c r="E48" s="112" t="s">
        <v>114</v>
      </c>
      <c r="F48" s="70"/>
      <c r="G48" s="113" t="n">
        <v>1</v>
      </c>
      <c r="H48" s="42" t="s">
        <v>115</v>
      </c>
      <c r="I48" s="114" t="n">
        <v>0</v>
      </c>
      <c r="J48" s="115" t="str">
        <f aca="false">IF(C48="","",ROUND(F48-(F48*I48),2))</f>
        <v/>
      </c>
      <c r="K48" s="115" t="str">
        <f aca="false">IF(C48="","",G48*J48)</f>
        <v/>
      </c>
      <c r="L48" s="116" t="s">
        <v>37</v>
      </c>
      <c r="M48" s="117" t="s">
        <v>37</v>
      </c>
      <c r="N48" s="119"/>
      <c r="O48" s="41" t="s">
        <v>36</v>
      </c>
    </row>
    <row r="49" s="12" customFormat="true" ht="12.75" hidden="false" customHeight="false" outlineLevel="0" collapsed="false">
      <c r="A49" s="44" t="n">
        <v>45</v>
      </c>
      <c r="B49" s="45" t="n">
        <f aca="false">'APH KIC KIA PC'!D49</f>
        <v>0</v>
      </c>
      <c r="C49" s="111" t="str">
        <f aca="false">IF('1. Artikeldata Grund'!$D49="","", '1. Artikeldata Grund'!$D49&amp;" - "&amp;'1. Artikeldata Grund'!$E49)</f>
        <v/>
      </c>
      <c r="D49" s="111" t="str">
        <f aca="false">IF('1. Artikeldata Grund'!F49="","",'1. Artikeldata Grund'!F49)</f>
        <v/>
      </c>
      <c r="E49" s="112" t="s">
        <v>114</v>
      </c>
      <c r="F49" s="70"/>
      <c r="G49" s="113" t="n">
        <v>1</v>
      </c>
      <c r="H49" s="42" t="s">
        <v>115</v>
      </c>
      <c r="I49" s="114" t="n">
        <v>0</v>
      </c>
      <c r="J49" s="115" t="str">
        <f aca="false">IF(C49="","",ROUND(F49-(F49*I49),2))</f>
        <v/>
      </c>
      <c r="K49" s="115" t="str">
        <f aca="false">IF(C49="","",G49*J49)</f>
        <v/>
      </c>
      <c r="L49" s="116" t="s">
        <v>37</v>
      </c>
      <c r="M49" s="117" t="s">
        <v>37</v>
      </c>
      <c r="N49" s="119"/>
      <c r="O49" s="41" t="s">
        <v>36</v>
      </c>
    </row>
    <row r="50" s="12" customFormat="true" ht="12.75" hidden="false" customHeight="false" outlineLevel="0" collapsed="false">
      <c r="A50" s="44" t="n">
        <v>46</v>
      </c>
      <c r="B50" s="45" t="n">
        <f aca="false">'APH KIC KIA PC'!D50</f>
        <v>0</v>
      </c>
      <c r="C50" s="111" t="str">
        <f aca="false">IF('1. Artikeldata Grund'!$D50="","", '1. Artikeldata Grund'!$D50&amp;" - "&amp;'1. Artikeldata Grund'!$E50)</f>
        <v/>
      </c>
      <c r="D50" s="111" t="str">
        <f aca="false">IF('1. Artikeldata Grund'!F50="","",'1. Artikeldata Grund'!F50)</f>
        <v/>
      </c>
      <c r="E50" s="112" t="s">
        <v>114</v>
      </c>
      <c r="F50" s="70"/>
      <c r="G50" s="113" t="n">
        <v>1</v>
      </c>
      <c r="H50" s="42" t="s">
        <v>115</v>
      </c>
      <c r="I50" s="114" t="n">
        <v>0</v>
      </c>
      <c r="J50" s="115" t="str">
        <f aca="false">IF(C50="","",ROUND(F50-(F50*I50),2))</f>
        <v/>
      </c>
      <c r="K50" s="115" t="str">
        <f aca="false">IF(C50="","",G50*J50)</f>
        <v/>
      </c>
      <c r="L50" s="116" t="s">
        <v>37</v>
      </c>
      <c r="M50" s="117" t="s">
        <v>37</v>
      </c>
      <c r="N50" s="119"/>
      <c r="O50" s="41" t="s">
        <v>36</v>
      </c>
    </row>
    <row r="51" s="12" customFormat="true" ht="12.75" hidden="false" customHeight="false" outlineLevel="0" collapsed="false">
      <c r="A51" s="44" t="n">
        <v>47</v>
      </c>
      <c r="B51" s="45" t="n">
        <f aca="false">'APH KIC KIA PC'!D51</f>
        <v>0</v>
      </c>
      <c r="C51" s="111" t="str">
        <f aca="false">IF('1. Artikeldata Grund'!$D51="","", '1. Artikeldata Grund'!$D51&amp;" - "&amp;'1. Artikeldata Grund'!$E51)</f>
        <v/>
      </c>
      <c r="D51" s="111" t="str">
        <f aca="false">IF('1. Artikeldata Grund'!F51="","",'1. Artikeldata Grund'!F51)</f>
        <v/>
      </c>
      <c r="E51" s="112" t="s">
        <v>114</v>
      </c>
      <c r="F51" s="70"/>
      <c r="G51" s="113" t="n">
        <v>1</v>
      </c>
      <c r="H51" s="42" t="s">
        <v>115</v>
      </c>
      <c r="I51" s="114" t="n">
        <v>0</v>
      </c>
      <c r="J51" s="115" t="str">
        <f aca="false">IF(C51="","",ROUND(F51-(F51*I51),2))</f>
        <v/>
      </c>
      <c r="K51" s="115" t="str">
        <f aca="false">IF(C51="","",G51*J51)</f>
        <v/>
      </c>
      <c r="L51" s="116" t="s">
        <v>37</v>
      </c>
      <c r="M51" s="117" t="s">
        <v>37</v>
      </c>
      <c r="N51" s="119"/>
      <c r="O51" s="41" t="s">
        <v>36</v>
      </c>
    </row>
    <row r="52" s="12" customFormat="true" ht="12.75" hidden="false" customHeight="false" outlineLevel="0" collapsed="false">
      <c r="A52" s="44" t="n">
        <v>48</v>
      </c>
      <c r="B52" s="45" t="n">
        <f aca="false">'APH KIC KIA PC'!D52</f>
        <v>0</v>
      </c>
      <c r="C52" s="111" t="str">
        <f aca="false">IF('1. Artikeldata Grund'!$D52="","", '1. Artikeldata Grund'!$D52&amp;" - "&amp;'1. Artikeldata Grund'!$E52)</f>
        <v/>
      </c>
      <c r="D52" s="111" t="str">
        <f aca="false">IF('1. Artikeldata Grund'!F52="","",'1. Artikeldata Grund'!F52)</f>
        <v/>
      </c>
      <c r="E52" s="112" t="s">
        <v>114</v>
      </c>
      <c r="F52" s="70"/>
      <c r="G52" s="113" t="n">
        <v>1</v>
      </c>
      <c r="H52" s="42" t="s">
        <v>115</v>
      </c>
      <c r="I52" s="114" t="n">
        <v>0</v>
      </c>
      <c r="J52" s="115" t="str">
        <f aca="false">IF(C52="","",ROUND(F52-(F52*I52),2))</f>
        <v/>
      </c>
      <c r="K52" s="115" t="str">
        <f aca="false">IF(C52="","",G52*J52)</f>
        <v/>
      </c>
      <c r="L52" s="116" t="s">
        <v>37</v>
      </c>
      <c r="M52" s="117" t="s">
        <v>37</v>
      </c>
      <c r="N52" s="119"/>
      <c r="O52" s="41" t="s">
        <v>36</v>
      </c>
    </row>
    <row r="53" s="12" customFormat="true" ht="12.75" hidden="false" customHeight="false" outlineLevel="0" collapsed="false">
      <c r="A53" s="44" t="n">
        <v>49</v>
      </c>
      <c r="B53" s="45" t="n">
        <f aca="false">'APH KIC KIA PC'!D53</f>
        <v>0</v>
      </c>
      <c r="C53" s="111" t="str">
        <f aca="false">IF('1. Artikeldata Grund'!$D53="","", '1. Artikeldata Grund'!$D53&amp;" - "&amp;'1. Artikeldata Grund'!$E53)</f>
        <v/>
      </c>
      <c r="D53" s="111" t="str">
        <f aca="false">IF('1. Artikeldata Grund'!F53="","",'1. Artikeldata Grund'!F53)</f>
        <v/>
      </c>
      <c r="E53" s="112" t="s">
        <v>114</v>
      </c>
      <c r="F53" s="70"/>
      <c r="G53" s="113" t="n">
        <v>1</v>
      </c>
      <c r="H53" s="42" t="s">
        <v>115</v>
      </c>
      <c r="I53" s="114" t="n">
        <v>0</v>
      </c>
      <c r="J53" s="115" t="str">
        <f aca="false">IF(C53="","",ROUND(F53-(F53*I53),2))</f>
        <v/>
      </c>
      <c r="K53" s="115" t="str">
        <f aca="false">IF(C53="","",G53*J53)</f>
        <v/>
      </c>
      <c r="L53" s="116" t="s">
        <v>37</v>
      </c>
      <c r="M53" s="117" t="s">
        <v>37</v>
      </c>
      <c r="N53" s="119"/>
      <c r="O53" s="41" t="s">
        <v>36</v>
      </c>
    </row>
    <row r="54" s="12" customFormat="true" ht="12.75" hidden="false" customHeight="false" outlineLevel="0" collapsed="false">
      <c r="A54" s="44" t="n">
        <v>50</v>
      </c>
      <c r="B54" s="45" t="n">
        <f aca="false">'APH KIC KIA PC'!D54</f>
        <v>0</v>
      </c>
      <c r="C54" s="111" t="str">
        <f aca="false">IF('1. Artikeldata Grund'!$D54="","", '1. Artikeldata Grund'!$D54&amp;" - "&amp;'1. Artikeldata Grund'!$E54)</f>
        <v/>
      </c>
      <c r="D54" s="111" t="str">
        <f aca="false">IF('1. Artikeldata Grund'!F54="","",'1. Artikeldata Grund'!F54)</f>
        <v/>
      </c>
      <c r="E54" s="112" t="s">
        <v>114</v>
      </c>
      <c r="F54" s="70"/>
      <c r="G54" s="113" t="n">
        <v>1</v>
      </c>
      <c r="H54" s="42" t="s">
        <v>115</v>
      </c>
      <c r="I54" s="114" t="n">
        <v>0</v>
      </c>
      <c r="J54" s="115" t="str">
        <f aca="false">IF(C54="","",ROUND(F54-(F54*I54),2))</f>
        <v/>
      </c>
      <c r="K54" s="115" t="str">
        <f aca="false">IF(C54="","",G54*J54)</f>
        <v/>
      </c>
      <c r="L54" s="116" t="s">
        <v>37</v>
      </c>
      <c r="M54" s="117" t="s">
        <v>37</v>
      </c>
      <c r="N54" s="119"/>
      <c r="O54" s="41" t="s">
        <v>36</v>
      </c>
    </row>
    <row r="55" s="12" customFormat="true" ht="12.75" hidden="false" customHeight="false" outlineLevel="0" collapsed="false">
      <c r="A55" s="44" t="n">
        <v>51</v>
      </c>
      <c r="B55" s="45" t="n">
        <f aca="false">'APH KIC KIA PC'!D55</f>
        <v>0</v>
      </c>
      <c r="C55" s="111" t="str">
        <f aca="false">IF('1. Artikeldata Grund'!$D55="","", '1. Artikeldata Grund'!$D55&amp;" - "&amp;'1. Artikeldata Grund'!$E55)</f>
        <v/>
      </c>
      <c r="D55" s="111" t="str">
        <f aca="false">IF('1. Artikeldata Grund'!F55="","",'1. Artikeldata Grund'!F55)</f>
        <v/>
      </c>
      <c r="E55" s="112" t="s">
        <v>114</v>
      </c>
      <c r="F55" s="70"/>
      <c r="G55" s="113" t="n">
        <v>1</v>
      </c>
      <c r="H55" s="42" t="s">
        <v>115</v>
      </c>
      <c r="I55" s="114" t="n">
        <v>0</v>
      </c>
      <c r="J55" s="115" t="str">
        <f aca="false">IF(C55="","",ROUND(F55-(F55*I55),2))</f>
        <v/>
      </c>
      <c r="K55" s="115" t="str">
        <f aca="false">IF(C55="","",G55*J55)</f>
        <v/>
      </c>
      <c r="L55" s="116" t="s">
        <v>37</v>
      </c>
      <c r="M55" s="117" t="s">
        <v>37</v>
      </c>
      <c r="N55" s="119"/>
      <c r="O55" s="41" t="s">
        <v>36</v>
      </c>
    </row>
    <row r="56" s="12" customFormat="true" ht="12.75" hidden="false" customHeight="false" outlineLevel="0" collapsed="false">
      <c r="A56" s="44" t="n">
        <v>52</v>
      </c>
      <c r="B56" s="45" t="n">
        <f aca="false">'APH KIC KIA PC'!D56</f>
        <v>0</v>
      </c>
      <c r="C56" s="111" t="str">
        <f aca="false">IF('1. Artikeldata Grund'!$D56="","", '1. Artikeldata Grund'!$D56&amp;" - "&amp;'1. Artikeldata Grund'!$E56)</f>
        <v/>
      </c>
      <c r="D56" s="111" t="str">
        <f aca="false">IF('1. Artikeldata Grund'!F56="","",'1. Artikeldata Grund'!F56)</f>
        <v/>
      </c>
      <c r="E56" s="112" t="s">
        <v>114</v>
      </c>
      <c r="F56" s="70"/>
      <c r="G56" s="113" t="n">
        <v>1</v>
      </c>
      <c r="H56" s="42" t="s">
        <v>115</v>
      </c>
      <c r="I56" s="114" t="n">
        <v>0</v>
      </c>
      <c r="J56" s="115" t="str">
        <f aca="false">IF(C56="","",ROUND(F56-(F56*I56),2))</f>
        <v/>
      </c>
      <c r="K56" s="115" t="str">
        <f aca="false">IF(C56="","",G56*J56)</f>
        <v/>
      </c>
      <c r="L56" s="116" t="s">
        <v>37</v>
      </c>
      <c r="M56" s="117" t="s">
        <v>37</v>
      </c>
      <c r="N56" s="119"/>
      <c r="O56" s="41" t="s">
        <v>36</v>
      </c>
    </row>
    <row r="57" s="12" customFormat="true" ht="12.75" hidden="false" customHeight="false" outlineLevel="0" collapsed="false">
      <c r="A57" s="44" t="n">
        <v>53</v>
      </c>
      <c r="B57" s="45" t="n">
        <f aca="false">'APH KIC KIA PC'!D57</f>
        <v>0</v>
      </c>
      <c r="C57" s="111" t="str">
        <f aca="false">IF('1. Artikeldata Grund'!$D57="","", '1. Artikeldata Grund'!$D57&amp;" - "&amp;'1. Artikeldata Grund'!$E57)</f>
        <v/>
      </c>
      <c r="D57" s="111" t="str">
        <f aca="false">IF('1. Artikeldata Grund'!F57="","",'1. Artikeldata Grund'!F57)</f>
        <v/>
      </c>
      <c r="E57" s="112" t="s">
        <v>114</v>
      </c>
      <c r="F57" s="70"/>
      <c r="G57" s="113" t="n">
        <v>1</v>
      </c>
      <c r="H57" s="42" t="s">
        <v>115</v>
      </c>
      <c r="I57" s="114" t="n">
        <v>0</v>
      </c>
      <c r="J57" s="115" t="str">
        <f aca="false">IF(C57="","",ROUND(F57-(F57*I57),2))</f>
        <v/>
      </c>
      <c r="K57" s="115" t="str">
        <f aca="false">IF(C57="","",G57*J57)</f>
        <v/>
      </c>
      <c r="L57" s="116" t="s">
        <v>37</v>
      </c>
      <c r="M57" s="117" t="s">
        <v>37</v>
      </c>
      <c r="N57" s="119"/>
      <c r="O57" s="41" t="s">
        <v>36</v>
      </c>
    </row>
    <row r="58" s="12" customFormat="true" ht="12.75" hidden="false" customHeight="false" outlineLevel="0" collapsed="false">
      <c r="A58" s="44" t="n">
        <v>54</v>
      </c>
      <c r="B58" s="45" t="n">
        <f aca="false">'APH KIC KIA PC'!D58</f>
        <v>0</v>
      </c>
      <c r="C58" s="111" t="str">
        <f aca="false">IF('1. Artikeldata Grund'!$D58="","", '1. Artikeldata Grund'!$D58&amp;" - "&amp;'1. Artikeldata Grund'!$E58)</f>
        <v/>
      </c>
      <c r="D58" s="111" t="str">
        <f aca="false">IF('1. Artikeldata Grund'!F58="","",'1. Artikeldata Grund'!F58)</f>
        <v/>
      </c>
      <c r="E58" s="112" t="s">
        <v>114</v>
      </c>
      <c r="F58" s="70"/>
      <c r="G58" s="113" t="n">
        <v>1</v>
      </c>
      <c r="H58" s="42" t="s">
        <v>115</v>
      </c>
      <c r="I58" s="114" t="n">
        <v>0</v>
      </c>
      <c r="J58" s="115" t="str">
        <f aca="false">IF(C58="","",ROUND(F58-(F58*I58),2))</f>
        <v/>
      </c>
      <c r="K58" s="115" t="str">
        <f aca="false">IF(C58="","",G58*J58)</f>
        <v/>
      </c>
      <c r="L58" s="116" t="s">
        <v>37</v>
      </c>
      <c r="M58" s="117" t="s">
        <v>37</v>
      </c>
      <c r="N58" s="119"/>
      <c r="O58" s="41" t="s">
        <v>36</v>
      </c>
    </row>
    <row r="59" s="12" customFormat="true" ht="12.75" hidden="false" customHeight="false" outlineLevel="0" collapsed="false">
      <c r="A59" s="44" t="n">
        <v>55</v>
      </c>
      <c r="B59" s="45" t="n">
        <f aca="false">'APH KIC KIA PC'!D59</f>
        <v>0</v>
      </c>
      <c r="C59" s="111" t="str">
        <f aca="false">IF('1. Artikeldata Grund'!$D59="","", '1. Artikeldata Grund'!$D59&amp;" - "&amp;'1. Artikeldata Grund'!$E59)</f>
        <v/>
      </c>
      <c r="D59" s="111" t="str">
        <f aca="false">IF('1. Artikeldata Grund'!F59="","",'1. Artikeldata Grund'!F59)</f>
        <v/>
      </c>
      <c r="E59" s="112" t="s">
        <v>114</v>
      </c>
      <c r="F59" s="70"/>
      <c r="G59" s="113" t="n">
        <v>1</v>
      </c>
      <c r="H59" s="42" t="s">
        <v>115</v>
      </c>
      <c r="I59" s="114" t="n">
        <v>0</v>
      </c>
      <c r="J59" s="115" t="str">
        <f aca="false">IF(C59="","",ROUND(F59-(F59*I59),2))</f>
        <v/>
      </c>
      <c r="K59" s="115" t="str">
        <f aca="false">IF(C59="","",G59*J59)</f>
        <v/>
      </c>
      <c r="L59" s="116" t="s">
        <v>37</v>
      </c>
      <c r="M59" s="117" t="s">
        <v>37</v>
      </c>
      <c r="N59" s="119"/>
      <c r="O59" s="41" t="s">
        <v>36</v>
      </c>
    </row>
    <row r="60" s="12" customFormat="true" ht="12.75" hidden="false" customHeight="false" outlineLevel="0" collapsed="false">
      <c r="A60" s="44" t="n">
        <v>56</v>
      </c>
      <c r="B60" s="45" t="n">
        <f aca="false">'APH KIC KIA PC'!D60</f>
        <v>0</v>
      </c>
      <c r="C60" s="111" t="str">
        <f aca="false">IF('1. Artikeldata Grund'!$D60="","", '1. Artikeldata Grund'!$D60&amp;" - "&amp;'1. Artikeldata Grund'!$E60)</f>
        <v/>
      </c>
      <c r="D60" s="111" t="str">
        <f aca="false">IF('1. Artikeldata Grund'!F60="","",'1. Artikeldata Grund'!F60)</f>
        <v/>
      </c>
      <c r="E60" s="112" t="s">
        <v>114</v>
      </c>
      <c r="F60" s="70"/>
      <c r="G60" s="113" t="n">
        <v>1</v>
      </c>
      <c r="H60" s="42" t="s">
        <v>115</v>
      </c>
      <c r="I60" s="114" t="n">
        <v>0</v>
      </c>
      <c r="J60" s="115" t="str">
        <f aca="false">IF(C60="","",ROUND(F60-(F60*I60),2))</f>
        <v/>
      </c>
      <c r="K60" s="115" t="str">
        <f aca="false">IF(C60="","",G60*J60)</f>
        <v/>
      </c>
      <c r="L60" s="116" t="s">
        <v>37</v>
      </c>
      <c r="M60" s="117" t="s">
        <v>37</v>
      </c>
      <c r="N60" s="119"/>
      <c r="O60" s="41" t="s">
        <v>36</v>
      </c>
    </row>
    <row r="61" s="12" customFormat="true" ht="12.75" hidden="false" customHeight="false" outlineLevel="0" collapsed="false">
      <c r="A61" s="44" t="n">
        <v>57</v>
      </c>
      <c r="B61" s="45" t="n">
        <f aca="false">'APH KIC KIA PC'!D61</f>
        <v>0</v>
      </c>
      <c r="C61" s="111" t="str">
        <f aca="false">IF('1. Artikeldata Grund'!$D61="","", '1. Artikeldata Grund'!$D61&amp;" - "&amp;'1. Artikeldata Grund'!$E61)</f>
        <v/>
      </c>
      <c r="D61" s="111" t="str">
        <f aca="false">IF('1. Artikeldata Grund'!F61="","",'1. Artikeldata Grund'!F61)</f>
        <v/>
      </c>
      <c r="E61" s="112" t="s">
        <v>114</v>
      </c>
      <c r="F61" s="70"/>
      <c r="G61" s="113" t="n">
        <v>1</v>
      </c>
      <c r="H61" s="42" t="s">
        <v>115</v>
      </c>
      <c r="I61" s="114" t="n">
        <v>0</v>
      </c>
      <c r="J61" s="115" t="str">
        <f aca="false">IF(C61="","",ROUND(F61-(F61*I61),2))</f>
        <v/>
      </c>
      <c r="K61" s="115" t="str">
        <f aca="false">IF(C61="","",G61*J61)</f>
        <v/>
      </c>
      <c r="L61" s="116" t="s">
        <v>37</v>
      </c>
      <c r="M61" s="117" t="s">
        <v>37</v>
      </c>
      <c r="N61" s="119"/>
      <c r="O61" s="41" t="s">
        <v>36</v>
      </c>
    </row>
    <row r="62" s="12" customFormat="true" ht="12.75" hidden="false" customHeight="false" outlineLevel="0" collapsed="false">
      <c r="A62" s="44" t="n">
        <v>58</v>
      </c>
      <c r="B62" s="45" t="n">
        <f aca="false">'APH KIC KIA PC'!D62</f>
        <v>0</v>
      </c>
      <c r="C62" s="111" t="str">
        <f aca="false">IF('1. Artikeldata Grund'!$D62="","", '1. Artikeldata Grund'!$D62&amp;" - "&amp;'1. Artikeldata Grund'!$E62)</f>
        <v/>
      </c>
      <c r="D62" s="111" t="str">
        <f aca="false">IF('1. Artikeldata Grund'!F62="","",'1. Artikeldata Grund'!F62)</f>
        <v/>
      </c>
      <c r="E62" s="112" t="s">
        <v>114</v>
      </c>
      <c r="F62" s="70"/>
      <c r="G62" s="113" t="n">
        <v>1</v>
      </c>
      <c r="H62" s="42" t="s">
        <v>115</v>
      </c>
      <c r="I62" s="114" t="n">
        <v>0</v>
      </c>
      <c r="J62" s="115" t="str">
        <f aca="false">IF(C62="","",ROUND(F62-(F62*I62),2))</f>
        <v/>
      </c>
      <c r="K62" s="115" t="str">
        <f aca="false">IF(C62="","",G62*J62)</f>
        <v/>
      </c>
      <c r="L62" s="116" t="s">
        <v>37</v>
      </c>
      <c r="M62" s="117" t="s">
        <v>37</v>
      </c>
      <c r="N62" s="119"/>
      <c r="O62" s="41" t="s">
        <v>36</v>
      </c>
    </row>
    <row r="63" s="12" customFormat="true" ht="12.75" hidden="false" customHeight="false" outlineLevel="0" collapsed="false">
      <c r="A63" s="44" t="n">
        <v>59</v>
      </c>
      <c r="B63" s="45" t="n">
        <f aca="false">'APH KIC KIA PC'!D63</f>
        <v>0</v>
      </c>
      <c r="C63" s="111" t="str">
        <f aca="false">IF('1. Artikeldata Grund'!$D63="","", '1. Artikeldata Grund'!$D63&amp;" - "&amp;'1. Artikeldata Grund'!$E63)</f>
        <v/>
      </c>
      <c r="D63" s="111" t="str">
        <f aca="false">IF('1. Artikeldata Grund'!F63="","",'1. Artikeldata Grund'!F63)</f>
        <v/>
      </c>
      <c r="E63" s="112" t="s">
        <v>114</v>
      </c>
      <c r="F63" s="70"/>
      <c r="G63" s="113" t="n">
        <v>1</v>
      </c>
      <c r="H63" s="42" t="s">
        <v>115</v>
      </c>
      <c r="I63" s="114" t="n">
        <v>0</v>
      </c>
      <c r="J63" s="115" t="str">
        <f aca="false">IF(C63="","",ROUND(F63-(F63*I63),2))</f>
        <v/>
      </c>
      <c r="K63" s="115" t="str">
        <f aca="false">IF(C63="","",G63*J63)</f>
        <v/>
      </c>
      <c r="L63" s="116" t="s">
        <v>37</v>
      </c>
      <c r="M63" s="117" t="s">
        <v>37</v>
      </c>
      <c r="N63" s="119"/>
      <c r="O63" s="41" t="s">
        <v>36</v>
      </c>
    </row>
    <row r="64" s="12" customFormat="true" ht="12.75" hidden="false" customHeight="false" outlineLevel="0" collapsed="false">
      <c r="A64" s="44" t="n">
        <v>60</v>
      </c>
      <c r="B64" s="45" t="n">
        <f aca="false">'APH KIC KIA PC'!D64</f>
        <v>0</v>
      </c>
      <c r="C64" s="111" t="str">
        <f aca="false">IF('1. Artikeldata Grund'!$D64="","", '1. Artikeldata Grund'!$D64&amp;" - "&amp;'1. Artikeldata Grund'!$E64)</f>
        <v/>
      </c>
      <c r="D64" s="111" t="str">
        <f aca="false">IF('1. Artikeldata Grund'!F64="","",'1. Artikeldata Grund'!F64)</f>
        <v/>
      </c>
      <c r="E64" s="112" t="s">
        <v>114</v>
      </c>
      <c r="F64" s="70"/>
      <c r="G64" s="113" t="n">
        <v>1</v>
      </c>
      <c r="H64" s="42" t="s">
        <v>115</v>
      </c>
      <c r="I64" s="114" t="n">
        <v>0</v>
      </c>
      <c r="J64" s="115" t="str">
        <f aca="false">IF(C64="","",ROUND(F64-(F64*I64),2))</f>
        <v/>
      </c>
      <c r="K64" s="115" t="str">
        <f aca="false">IF(C64="","",G64*J64)</f>
        <v/>
      </c>
      <c r="L64" s="116" t="s">
        <v>37</v>
      </c>
      <c r="M64" s="117" t="s">
        <v>37</v>
      </c>
      <c r="N64" s="119"/>
      <c r="O64" s="41" t="s">
        <v>36</v>
      </c>
    </row>
    <row r="65" s="12" customFormat="true" ht="12.75" hidden="false" customHeight="false" outlineLevel="0" collapsed="false">
      <c r="A65" s="44" t="n">
        <v>61</v>
      </c>
      <c r="B65" s="45" t="n">
        <f aca="false">'APH KIC KIA PC'!D65</f>
        <v>0</v>
      </c>
      <c r="C65" s="111" t="str">
        <f aca="false">IF('1. Artikeldata Grund'!$D65="","", '1. Artikeldata Grund'!$D65&amp;" - "&amp;'1. Artikeldata Grund'!$E65)</f>
        <v/>
      </c>
      <c r="D65" s="111" t="str">
        <f aca="false">IF('1. Artikeldata Grund'!F65="","",'1. Artikeldata Grund'!F65)</f>
        <v/>
      </c>
      <c r="E65" s="112" t="s">
        <v>114</v>
      </c>
      <c r="F65" s="70"/>
      <c r="G65" s="113" t="n">
        <v>1</v>
      </c>
      <c r="H65" s="42" t="s">
        <v>115</v>
      </c>
      <c r="I65" s="114" t="n">
        <v>0</v>
      </c>
      <c r="J65" s="115" t="str">
        <f aca="false">IF(C65="","",ROUND(F65-(F65*I65),2))</f>
        <v/>
      </c>
      <c r="K65" s="115" t="str">
        <f aca="false">IF(C65="","",G65*J65)</f>
        <v/>
      </c>
      <c r="L65" s="116" t="s">
        <v>37</v>
      </c>
      <c r="M65" s="117" t="s">
        <v>37</v>
      </c>
      <c r="N65" s="119"/>
      <c r="O65" s="41" t="s">
        <v>36</v>
      </c>
    </row>
    <row r="66" s="12" customFormat="true" ht="12.75" hidden="false" customHeight="false" outlineLevel="0" collapsed="false">
      <c r="A66" s="44" t="n">
        <v>62</v>
      </c>
      <c r="B66" s="45" t="n">
        <f aca="false">'APH KIC KIA PC'!D66</f>
        <v>0</v>
      </c>
      <c r="C66" s="111" t="str">
        <f aca="false">IF('1. Artikeldata Grund'!$D66="","", '1. Artikeldata Grund'!$D66&amp;" - "&amp;'1. Artikeldata Grund'!$E66)</f>
        <v/>
      </c>
      <c r="D66" s="111" t="str">
        <f aca="false">IF('1. Artikeldata Grund'!F66="","",'1. Artikeldata Grund'!F66)</f>
        <v/>
      </c>
      <c r="E66" s="112" t="s">
        <v>114</v>
      </c>
      <c r="F66" s="70"/>
      <c r="G66" s="113" t="n">
        <v>1</v>
      </c>
      <c r="H66" s="42" t="s">
        <v>115</v>
      </c>
      <c r="I66" s="114" t="n">
        <v>0</v>
      </c>
      <c r="J66" s="115" t="str">
        <f aca="false">IF(C66="","",ROUND(F66-(F66*I66),2))</f>
        <v/>
      </c>
      <c r="K66" s="115" t="str">
        <f aca="false">IF(C66="","",G66*J66)</f>
        <v/>
      </c>
      <c r="L66" s="116" t="s">
        <v>37</v>
      </c>
      <c r="M66" s="117" t="s">
        <v>37</v>
      </c>
      <c r="N66" s="119"/>
      <c r="O66" s="41" t="s">
        <v>36</v>
      </c>
    </row>
    <row r="67" s="12" customFormat="true" ht="12.75" hidden="false" customHeight="false" outlineLevel="0" collapsed="false">
      <c r="A67" s="44" t="n">
        <v>63</v>
      </c>
      <c r="B67" s="45" t="n">
        <f aca="false">'APH KIC KIA PC'!D67</f>
        <v>0</v>
      </c>
      <c r="C67" s="111" t="str">
        <f aca="false">IF('1. Artikeldata Grund'!$D67="","", '1. Artikeldata Grund'!$D67&amp;" - "&amp;'1. Artikeldata Grund'!$E67)</f>
        <v/>
      </c>
      <c r="D67" s="111" t="str">
        <f aca="false">IF('1. Artikeldata Grund'!F67="","",'1. Artikeldata Grund'!F67)</f>
        <v/>
      </c>
      <c r="E67" s="112" t="s">
        <v>114</v>
      </c>
      <c r="F67" s="70"/>
      <c r="G67" s="113" t="n">
        <v>1</v>
      </c>
      <c r="H67" s="42" t="s">
        <v>115</v>
      </c>
      <c r="I67" s="114" t="n">
        <v>0</v>
      </c>
      <c r="J67" s="115" t="str">
        <f aca="false">IF(C67="","",ROUND(F67-(F67*I67),2))</f>
        <v/>
      </c>
      <c r="K67" s="115" t="str">
        <f aca="false">IF(C67="","",G67*J67)</f>
        <v/>
      </c>
      <c r="L67" s="116" t="s">
        <v>37</v>
      </c>
      <c r="M67" s="117" t="s">
        <v>37</v>
      </c>
      <c r="N67" s="119"/>
      <c r="O67" s="41" t="s">
        <v>36</v>
      </c>
    </row>
    <row r="68" s="12" customFormat="true" ht="12.75" hidden="false" customHeight="false" outlineLevel="0" collapsed="false">
      <c r="A68" s="44" t="n">
        <v>64</v>
      </c>
      <c r="B68" s="45" t="n">
        <f aca="false">'APH KIC KIA PC'!D68</f>
        <v>0</v>
      </c>
      <c r="C68" s="111" t="str">
        <f aca="false">IF('1. Artikeldata Grund'!$D68="","", '1. Artikeldata Grund'!$D68&amp;" - "&amp;'1. Artikeldata Grund'!$E68)</f>
        <v/>
      </c>
      <c r="D68" s="111" t="str">
        <f aca="false">IF('1. Artikeldata Grund'!F68="","",'1. Artikeldata Grund'!F68)</f>
        <v/>
      </c>
      <c r="E68" s="112" t="s">
        <v>114</v>
      </c>
      <c r="F68" s="70"/>
      <c r="G68" s="113" t="n">
        <v>1</v>
      </c>
      <c r="H68" s="42" t="s">
        <v>115</v>
      </c>
      <c r="I68" s="114" t="n">
        <v>0</v>
      </c>
      <c r="J68" s="115" t="str">
        <f aca="false">IF(C68="","",ROUND(F68-(F68*I68),2))</f>
        <v/>
      </c>
      <c r="K68" s="115" t="str">
        <f aca="false">IF(C68="","",G68*J68)</f>
        <v/>
      </c>
      <c r="L68" s="116" t="s">
        <v>37</v>
      </c>
      <c r="M68" s="117" t="s">
        <v>37</v>
      </c>
      <c r="N68" s="119"/>
      <c r="O68" s="41" t="s">
        <v>36</v>
      </c>
    </row>
    <row r="69" s="12" customFormat="true" ht="12.75" hidden="false" customHeight="false" outlineLevel="0" collapsed="false">
      <c r="A69" s="44" t="n">
        <v>65</v>
      </c>
      <c r="B69" s="45" t="n">
        <f aca="false">'APH KIC KIA PC'!D69</f>
        <v>0</v>
      </c>
      <c r="C69" s="111" t="str">
        <f aca="false">IF('1. Artikeldata Grund'!$D69="","", '1. Artikeldata Grund'!$D69&amp;" - "&amp;'1. Artikeldata Grund'!$E69)</f>
        <v/>
      </c>
      <c r="D69" s="111" t="str">
        <f aca="false">IF('1. Artikeldata Grund'!F69="","",'1. Artikeldata Grund'!F69)</f>
        <v/>
      </c>
      <c r="E69" s="112" t="s">
        <v>114</v>
      </c>
      <c r="F69" s="70"/>
      <c r="G69" s="113" t="n">
        <v>1</v>
      </c>
      <c r="H69" s="42" t="s">
        <v>115</v>
      </c>
      <c r="I69" s="114" t="n">
        <v>0</v>
      </c>
      <c r="J69" s="115" t="str">
        <f aca="false">IF(C69="","",ROUND(F69-(F69*I69),2))</f>
        <v/>
      </c>
      <c r="K69" s="115" t="str">
        <f aca="false">IF(C69="","",G69*J69)</f>
        <v/>
      </c>
      <c r="L69" s="116" t="s">
        <v>37</v>
      </c>
      <c r="M69" s="117" t="s">
        <v>37</v>
      </c>
      <c r="N69" s="119"/>
      <c r="O69" s="41" t="s">
        <v>36</v>
      </c>
    </row>
    <row r="70" s="12" customFormat="true" ht="12.75" hidden="false" customHeight="false" outlineLevel="0" collapsed="false">
      <c r="A70" s="44" t="n">
        <v>66</v>
      </c>
      <c r="B70" s="45" t="n">
        <f aca="false">'APH KIC KIA PC'!D70</f>
        <v>0</v>
      </c>
      <c r="C70" s="111" t="str">
        <f aca="false">IF('1. Artikeldata Grund'!$D70="","", '1. Artikeldata Grund'!$D70&amp;" - "&amp;'1. Artikeldata Grund'!$E70)</f>
        <v/>
      </c>
      <c r="D70" s="111" t="str">
        <f aca="false">IF('1. Artikeldata Grund'!F70="","",'1. Artikeldata Grund'!F70)</f>
        <v/>
      </c>
      <c r="E70" s="112" t="s">
        <v>114</v>
      </c>
      <c r="F70" s="70"/>
      <c r="G70" s="113" t="n">
        <v>1</v>
      </c>
      <c r="H70" s="42" t="s">
        <v>115</v>
      </c>
      <c r="I70" s="114" t="n">
        <v>0</v>
      </c>
      <c r="J70" s="115" t="str">
        <f aca="false">IF(C70="","",ROUND(F70-(F70*I70),2))</f>
        <v/>
      </c>
      <c r="K70" s="115" t="str">
        <f aca="false">IF(C70="","",G70*J70)</f>
        <v/>
      </c>
      <c r="L70" s="116" t="s">
        <v>37</v>
      </c>
      <c r="M70" s="117" t="s">
        <v>37</v>
      </c>
      <c r="N70" s="119"/>
      <c r="O70" s="41" t="s">
        <v>36</v>
      </c>
    </row>
    <row r="71" s="12" customFormat="true" ht="12.75" hidden="false" customHeight="false" outlineLevel="0" collapsed="false">
      <c r="A71" s="44" t="n">
        <v>67</v>
      </c>
      <c r="B71" s="45" t="n">
        <f aca="false">'APH KIC KIA PC'!D71</f>
        <v>0</v>
      </c>
      <c r="C71" s="111" t="str">
        <f aca="false">IF('1. Artikeldata Grund'!$D71="","", '1. Artikeldata Grund'!$D71&amp;" - "&amp;'1. Artikeldata Grund'!$E71)</f>
        <v/>
      </c>
      <c r="D71" s="111" t="str">
        <f aca="false">IF('1. Artikeldata Grund'!F71="","",'1. Artikeldata Grund'!F71)</f>
        <v/>
      </c>
      <c r="E71" s="112" t="s">
        <v>114</v>
      </c>
      <c r="F71" s="70"/>
      <c r="G71" s="113" t="n">
        <v>1</v>
      </c>
      <c r="H71" s="42" t="s">
        <v>115</v>
      </c>
      <c r="I71" s="114" t="n">
        <v>0</v>
      </c>
      <c r="J71" s="115" t="str">
        <f aca="false">IF(C71="","",ROUND(F71-(F71*I71),2))</f>
        <v/>
      </c>
      <c r="K71" s="115" t="str">
        <f aca="false">IF(C71="","",G71*J71)</f>
        <v/>
      </c>
      <c r="L71" s="116" t="s">
        <v>37</v>
      </c>
      <c r="M71" s="117" t="s">
        <v>37</v>
      </c>
      <c r="N71" s="119"/>
      <c r="O71" s="41" t="s">
        <v>36</v>
      </c>
    </row>
    <row r="72" s="12" customFormat="true" ht="12.75" hidden="false" customHeight="false" outlineLevel="0" collapsed="false">
      <c r="A72" s="44" t="n">
        <v>68</v>
      </c>
      <c r="B72" s="45" t="n">
        <f aca="false">'APH KIC KIA PC'!D72</f>
        <v>0</v>
      </c>
      <c r="C72" s="111" t="str">
        <f aca="false">IF('1. Artikeldata Grund'!$D72="","", '1. Artikeldata Grund'!$D72&amp;" - "&amp;'1. Artikeldata Grund'!$E72)</f>
        <v/>
      </c>
      <c r="D72" s="111" t="str">
        <f aca="false">IF('1. Artikeldata Grund'!F72="","",'1. Artikeldata Grund'!F72)</f>
        <v/>
      </c>
      <c r="E72" s="112" t="s">
        <v>114</v>
      </c>
      <c r="F72" s="70"/>
      <c r="G72" s="113" t="n">
        <v>1</v>
      </c>
      <c r="H72" s="42" t="s">
        <v>115</v>
      </c>
      <c r="I72" s="114" t="n">
        <v>0</v>
      </c>
      <c r="J72" s="115" t="str">
        <f aca="false">IF(C72="","",ROUND(F72-(F72*I72),2))</f>
        <v/>
      </c>
      <c r="K72" s="115" t="str">
        <f aca="false">IF(C72="","",G72*J72)</f>
        <v/>
      </c>
      <c r="L72" s="116" t="s">
        <v>37</v>
      </c>
      <c r="M72" s="117" t="s">
        <v>37</v>
      </c>
      <c r="N72" s="119"/>
      <c r="O72" s="41" t="s">
        <v>36</v>
      </c>
    </row>
    <row r="73" s="12" customFormat="true" ht="12.75" hidden="false" customHeight="false" outlineLevel="0" collapsed="false">
      <c r="A73" s="44" t="n">
        <v>69</v>
      </c>
      <c r="B73" s="45" t="n">
        <f aca="false">'APH KIC KIA PC'!D73</f>
        <v>0</v>
      </c>
      <c r="C73" s="111" t="str">
        <f aca="false">IF('1. Artikeldata Grund'!$D73="","", '1. Artikeldata Grund'!$D73&amp;" - "&amp;'1. Artikeldata Grund'!$E73)</f>
        <v/>
      </c>
      <c r="D73" s="111" t="str">
        <f aca="false">IF('1. Artikeldata Grund'!F73="","",'1. Artikeldata Grund'!F73)</f>
        <v/>
      </c>
      <c r="E73" s="112" t="s">
        <v>114</v>
      </c>
      <c r="F73" s="70"/>
      <c r="G73" s="113" t="n">
        <v>1</v>
      </c>
      <c r="H73" s="42" t="s">
        <v>115</v>
      </c>
      <c r="I73" s="114" t="n">
        <v>0</v>
      </c>
      <c r="J73" s="115" t="str">
        <f aca="false">IF(C73="","",ROUND(F73-(F73*I73),2))</f>
        <v/>
      </c>
      <c r="K73" s="115" t="str">
        <f aca="false">IF(C73="","",G73*J73)</f>
        <v/>
      </c>
      <c r="L73" s="116" t="s">
        <v>37</v>
      </c>
      <c r="M73" s="117" t="s">
        <v>37</v>
      </c>
      <c r="N73" s="119"/>
      <c r="O73" s="41" t="s">
        <v>36</v>
      </c>
    </row>
    <row r="74" s="12" customFormat="true" ht="12.75" hidden="false" customHeight="false" outlineLevel="0" collapsed="false">
      <c r="A74" s="44" t="n">
        <v>70</v>
      </c>
      <c r="B74" s="45" t="n">
        <f aca="false">'APH KIC KIA PC'!D74</f>
        <v>0</v>
      </c>
      <c r="C74" s="111" t="str">
        <f aca="false">IF('1. Artikeldata Grund'!$D74="","", '1. Artikeldata Grund'!$D74&amp;" - "&amp;'1. Artikeldata Grund'!$E74)</f>
        <v/>
      </c>
      <c r="D74" s="111" t="str">
        <f aca="false">IF('1. Artikeldata Grund'!F74="","",'1. Artikeldata Grund'!F74)</f>
        <v/>
      </c>
      <c r="E74" s="112" t="s">
        <v>114</v>
      </c>
      <c r="F74" s="70"/>
      <c r="G74" s="113" t="n">
        <v>1</v>
      </c>
      <c r="H74" s="42" t="s">
        <v>115</v>
      </c>
      <c r="I74" s="114" t="n">
        <v>0</v>
      </c>
      <c r="J74" s="115" t="str">
        <f aca="false">IF(C74="","",ROUND(F74-(F74*I74),2))</f>
        <v/>
      </c>
      <c r="K74" s="115" t="str">
        <f aca="false">IF(C74="","",G74*J74)</f>
        <v/>
      </c>
      <c r="L74" s="116" t="s">
        <v>37</v>
      </c>
      <c r="M74" s="117" t="s">
        <v>37</v>
      </c>
      <c r="N74" s="119"/>
      <c r="O74" s="41" t="s">
        <v>36</v>
      </c>
    </row>
    <row r="75" s="12" customFormat="true" ht="12.75" hidden="false" customHeight="false" outlineLevel="0" collapsed="false">
      <c r="A75" s="44" t="n">
        <v>71</v>
      </c>
      <c r="B75" s="45" t="n">
        <f aca="false">'APH KIC KIA PC'!D75</f>
        <v>0</v>
      </c>
      <c r="C75" s="111" t="str">
        <f aca="false">IF('1. Artikeldata Grund'!$D75="","", '1. Artikeldata Grund'!$D75&amp;" - "&amp;'1. Artikeldata Grund'!$E75)</f>
        <v/>
      </c>
      <c r="D75" s="111" t="str">
        <f aca="false">IF('1. Artikeldata Grund'!F75="","",'1. Artikeldata Grund'!F75)</f>
        <v/>
      </c>
      <c r="E75" s="112" t="s">
        <v>114</v>
      </c>
      <c r="F75" s="70"/>
      <c r="G75" s="113" t="n">
        <v>1</v>
      </c>
      <c r="H75" s="42" t="s">
        <v>115</v>
      </c>
      <c r="I75" s="114" t="n">
        <v>0</v>
      </c>
      <c r="J75" s="115" t="str">
        <f aca="false">IF(C75="","",ROUND(F75-(F75*I75),2))</f>
        <v/>
      </c>
      <c r="K75" s="115" t="str">
        <f aca="false">IF(C75="","",G75*J75)</f>
        <v/>
      </c>
      <c r="L75" s="116" t="s">
        <v>37</v>
      </c>
      <c r="M75" s="117" t="s">
        <v>37</v>
      </c>
      <c r="N75" s="119"/>
      <c r="O75" s="41" t="s">
        <v>36</v>
      </c>
    </row>
    <row r="76" s="12" customFormat="true" ht="12.75" hidden="false" customHeight="false" outlineLevel="0" collapsed="false">
      <c r="A76" s="44" t="n">
        <v>72</v>
      </c>
      <c r="B76" s="45" t="n">
        <f aca="false">'APH KIC KIA PC'!D76</f>
        <v>0</v>
      </c>
      <c r="C76" s="111" t="str">
        <f aca="false">IF('1. Artikeldata Grund'!$D76="","", '1. Artikeldata Grund'!$D76&amp;" - "&amp;'1. Artikeldata Grund'!$E76)</f>
        <v/>
      </c>
      <c r="D76" s="111" t="str">
        <f aca="false">IF('1. Artikeldata Grund'!F76="","",'1. Artikeldata Grund'!F76)</f>
        <v/>
      </c>
      <c r="E76" s="112" t="s">
        <v>114</v>
      </c>
      <c r="F76" s="70"/>
      <c r="G76" s="113" t="n">
        <v>1</v>
      </c>
      <c r="H76" s="42" t="s">
        <v>115</v>
      </c>
      <c r="I76" s="114" t="n">
        <v>0</v>
      </c>
      <c r="J76" s="115" t="str">
        <f aca="false">IF(C76="","",ROUND(F76-(F76*I76),2))</f>
        <v/>
      </c>
      <c r="K76" s="115" t="str">
        <f aca="false">IF(C76="","",G76*J76)</f>
        <v/>
      </c>
      <c r="L76" s="116" t="s">
        <v>37</v>
      </c>
      <c r="M76" s="117" t="s">
        <v>37</v>
      </c>
      <c r="N76" s="119"/>
      <c r="O76" s="41" t="s">
        <v>36</v>
      </c>
    </row>
    <row r="77" s="12" customFormat="true" ht="12.75" hidden="false" customHeight="false" outlineLevel="0" collapsed="false">
      <c r="A77" s="44" t="n">
        <v>73</v>
      </c>
      <c r="B77" s="45" t="n">
        <f aca="false">'APH KIC KIA PC'!D77</f>
        <v>0</v>
      </c>
      <c r="C77" s="111" t="str">
        <f aca="false">IF('1. Artikeldata Grund'!$D77="","", '1. Artikeldata Grund'!$D77&amp;" - "&amp;'1. Artikeldata Grund'!$E77)</f>
        <v/>
      </c>
      <c r="D77" s="111" t="str">
        <f aca="false">IF('1. Artikeldata Grund'!F77="","",'1. Artikeldata Grund'!F77)</f>
        <v/>
      </c>
      <c r="E77" s="112" t="s">
        <v>114</v>
      </c>
      <c r="F77" s="70"/>
      <c r="G77" s="113" t="n">
        <v>1</v>
      </c>
      <c r="H77" s="42" t="s">
        <v>115</v>
      </c>
      <c r="I77" s="114" t="n">
        <v>0</v>
      </c>
      <c r="J77" s="115" t="str">
        <f aca="false">IF(C77="","",ROUND(F77-(F77*I77),2))</f>
        <v/>
      </c>
      <c r="K77" s="115" t="str">
        <f aca="false">IF(C77="","",G77*J77)</f>
        <v/>
      </c>
      <c r="L77" s="116" t="s">
        <v>37</v>
      </c>
      <c r="M77" s="117" t="s">
        <v>37</v>
      </c>
      <c r="N77" s="119"/>
      <c r="O77" s="41" t="s">
        <v>36</v>
      </c>
    </row>
    <row r="78" s="12" customFormat="true" ht="12.75" hidden="false" customHeight="false" outlineLevel="0" collapsed="false">
      <c r="A78" s="44" t="n">
        <v>74</v>
      </c>
      <c r="B78" s="45" t="n">
        <f aca="false">'APH KIC KIA PC'!D78</f>
        <v>0</v>
      </c>
      <c r="C78" s="111" t="str">
        <f aca="false">IF('1. Artikeldata Grund'!$D78="","", '1. Artikeldata Grund'!$D78&amp;" - "&amp;'1. Artikeldata Grund'!$E78)</f>
        <v/>
      </c>
      <c r="D78" s="111" t="str">
        <f aca="false">IF('1. Artikeldata Grund'!F78="","",'1. Artikeldata Grund'!F78)</f>
        <v/>
      </c>
      <c r="E78" s="112" t="s">
        <v>114</v>
      </c>
      <c r="F78" s="70"/>
      <c r="G78" s="113" t="n">
        <v>1</v>
      </c>
      <c r="H78" s="42" t="s">
        <v>115</v>
      </c>
      <c r="I78" s="114" t="n">
        <v>0</v>
      </c>
      <c r="J78" s="115" t="str">
        <f aca="false">IF(C78="","",ROUND(F78-(F78*I78),2))</f>
        <v/>
      </c>
      <c r="K78" s="115" t="str">
        <f aca="false">IF(C78="","",G78*J78)</f>
        <v/>
      </c>
      <c r="L78" s="116" t="s">
        <v>37</v>
      </c>
      <c r="M78" s="117" t="s">
        <v>37</v>
      </c>
      <c r="N78" s="119"/>
      <c r="O78" s="41" t="s">
        <v>36</v>
      </c>
    </row>
    <row r="79" s="12" customFormat="true" ht="12.75" hidden="false" customHeight="false" outlineLevel="0" collapsed="false">
      <c r="A79" s="44" t="n">
        <v>75</v>
      </c>
      <c r="B79" s="45" t="n">
        <f aca="false">'APH KIC KIA PC'!D79</f>
        <v>0</v>
      </c>
      <c r="C79" s="111" t="str">
        <f aca="false">IF('1. Artikeldata Grund'!$D79="","", '1. Artikeldata Grund'!$D79&amp;" - "&amp;'1. Artikeldata Grund'!$E79)</f>
        <v/>
      </c>
      <c r="D79" s="111" t="str">
        <f aca="false">IF('1. Artikeldata Grund'!F79="","",'1. Artikeldata Grund'!F79)</f>
        <v/>
      </c>
      <c r="E79" s="112" t="s">
        <v>114</v>
      </c>
      <c r="F79" s="70"/>
      <c r="G79" s="113" t="n">
        <v>1</v>
      </c>
      <c r="H79" s="42" t="s">
        <v>115</v>
      </c>
      <c r="I79" s="114" t="n">
        <v>0</v>
      </c>
      <c r="J79" s="115" t="str">
        <f aca="false">IF(C79="","",ROUND(F79-(F79*I79),2))</f>
        <v/>
      </c>
      <c r="K79" s="115" t="str">
        <f aca="false">IF(C79="","",G79*J79)</f>
        <v/>
      </c>
      <c r="L79" s="116" t="s">
        <v>37</v>
      </c>
      <c r="M79" s="117" t="s">
        <v>37</v>
      </c>
      <c r="N79" s="119"/>
      <c r="O79" s="41" t="s">
        <v>36</v>
      </c>
    </row>
    <row r="80" s="12" customFormat="true" ht="12.75" hidden="false" customHeight="false" outlineLevel="0" collapsed="false">
      <c r="A80" s="44" t="n">
        <v>76</v>
      </c>
      <c r="B80" s="45" t="n">
        <f aca="false">'APH KIC KIA PC'!D80</f>
        <v>0</v>
      </c>
      <c r="C80" s="111" t="str">
        <f aca="false">IF('1. Artikeldata Grund'!$D80="","", '1. Artikeldata Grund'!$D80&amp;" - "&amp;'1. Artikeldata Grund'!$E80)</f>
        <v/>
      </c>
      <c r="D80" s="111" t="str">
        <f aca="false">IF('1. Artikeldata Grund'!F80="","",'1. Artikeldata Grund'!F80)</f>
        <v/>
      </c>
      <c r="E80" s="112" t="s">
        <v>114</v>
      </c>
      <c r="F80" s="70"/>
      <c r="G80" s="113" t="n">
        <v>1</v>
      </c>
      <c r="H80" s="42" t="s">
        <v>115</v>
      </c>
      <c r="I80" s="114" t="n">
        <v>0</v>
      </c>
      <c r="J80" s="115" t="str">
        <f aca="false">IF(C80="","",ROUND(F80-(F80*I80),2))</f>
        <v/>
      </c>
      <c r="K80" s="115" t="str">
        <f aca="false">IF(C80="","",G80*J80)</f>
        <v/>
      </c>
      <c r="L80" s="116" t="s">
        <v>37</v>
      </c>
      <c r="M80" s="117" t="s">
        <v>37</v>
      </c>
      <c r="N80" s="119"/>
      <c r="O80" s="41" t="s">
        <v>36</v>
      </c>
    </row>
    <row r="81" s="12" customFormat="true" ht="12.75" hidden="false" customHeight="false" outlineLevel="0" collapsed="false">
      <c r="A81" s="44" t="n">
        <v>77</v>
      </c>
      <c r="B81" s="45" t="n">
        <f aca="false">'APH KIC KIA PC'!D81</f>
        <v>0</v>
      </c>
      <c r="C81" s="111" t="str">
        <f aca="false">IF('1. Artikeldata Grund'!$D81="","", '1. Artikeldata Grund'!$D81&amp;" - "&amp;'1. Artikeldata Grund'!$E81)</f>
        <v/>
      </c>
      <c r="D81" s="111" t="str">
        <f aca="false">IF('1. Artikeldata Grund'!F81="","",'1. Artikeldata Grund'!F81)</f>
        <v/>
      </c>
      <c r="E81" s="112" t="s">
        <v>114</v>
      </c>
      <c r="F81" s="70"/>
      <c r="G81" s="113" t="n">
        <v>1</v>
      </c>
      <c r="H81" s="42" t="s">
        <v>115</v>
      </c>
      <c r="I81" s="114" t="n">
        <v>0</v>
      </c>
      <c r="J81" s="115" t="str">
        <f aca="false">IF(C81="","",ROUND(F81-(F81*I81),2))</f>
        <v/>
      </c>
      <c r="K81" s="115" t="str">
        <f aca="false">IF(C81="","",G81*J81)</f>
        <v/>
      </c>
      <c r="L81" s="116" t="s">
        <v>37</v>
      </c>
      <c r="M81" s="117" t="s">
        <v>37</v>
      </c>
      <c r="N81" s="119"/>
      <c r="O81" s="41" t="s">
        <v>36</v>
      </c>
    </row>
    <row r="82" s="12" customFormat="true" ht="12.75" hidden="false" customHeight="false" outlineLevel="0" collapsed="false">
      <c r="A82" s="44" t="n">
        <v>78</v>
      </c>
      <c r="B82" s="45" t="n">
        <f aca="false">'APH KIC KIA PC'!D82</f>
        <v>0</v>
      </c>
      <c r="C82" s="111" t="str">
        <f aca="false">IF('1. Artikeldata Grund'!$D82="","", '1. Artikeldata Grund'!$D82&amp;" - "&amp;'1. Artikeldata Grund'!$E82)</f>
        <v/>
      </c>
      <c r="D82" s="111" t="str">
        <f aca="false">IF('1. Artikeldata Grund'!F82="","",'1. Artikeldata Grund'!F82)</f>
        <v/>
      </c>
      <c r="E82" s="112" t="s">
        <v>114</v>
      </c>
      <c r="F82" s="70"/>
      <c r="G82" s="113" t="n">
        <v>1</v>
      </c>
      <c r="H82" s="42" t="s">
        <v>115</v>
      </c>
      <c r="I82" s="114" t="n">
        <v>0</v>
      </c>
      <c r="J82" s="115" t="str">
        <f aca="false">IF(C82="","",ROUND(F82-(F82*I82),2))</f>
        <v/>
      </c>
      <c r="K82" s="115" t="str">
        <f aca="false">IF(C82="","",G82*J82)</f>
        <v/>
      </c>
      <c r="L82" s="116" t="s">
        <v>37</v>
      </c>
      <c r="M82" s="117" t="s">
        <v>37</v>
      </c>
      <c r="N82" s="119"/>
      <c r="O82" s="41" t="s">
        <v>36</v>
      </c>
    </row>
    <row r="83" s="12" customFormat="true" ht="12.75" hidden="false" customHeight="false" outlineLevel="0" collapsed="false">
      <c r="A83" s="44" t="n">
        <v>79</v>
      </c>
      <c r="B83" s="45" t="n">
        <f aca="false">'APH KIC KIA PC'!D83</f>
        <v>0</v>
      </c>
      <c r="C83" s="111" t="str">
        <f aca="false">IF('1. Artikeldata Grund'!$D83="","", '1. Artikeldata Grund'!$D83&amp;" - "&amp;'1. Artikeldata Grund'!$E83)</f>
        <v/>
      </c>
      <c r="D83" s="111" t="str">
        <f aca="false">IF('1. Artikeldata Grund'!F83="","",'1. Artikeldata Grund'!F83)</f>
        <v/>
      </c>
      <c r="E83" s="112" t="s">
        <v>114</v>
      </c>
      <c r="F83" s="70"/>
      <c r="G83" s="113" t="n">
        <v>1</v>
      </c>
      <c r="H83" s="42" t="s">
        <v>115</v>
      </c>
      <c r="I83" s="114" t="n">
        <v>0</v>
      </c>
      <c r="J83" s="115" t="str">
        <f aca="false">IF(C83="","",ROUND(F83-(F83*I83),2))</f>
        <v/>
      </c>
      <c r="K83" s="115" t="str">
        <f aca="false">IF(C83="","",G83*J83)</f>
        <v/>
      </c>
      <c r="L83" s="116" t="s">
        <v>37</v>
      </c>
      <c r="M83" s="117" t="s">
        <v>37</v>
      </c>
      <c r="N83" s="119"/>
      <c r="O83" s="41" t="s">
        <v>36</v>
      </c>
    </row>
    <row r="84" s="12" customFormat="true" ht="12.75" hidden="false" customHeight="false" outlineLevel="0" collapsed="false">
      <c r="A84" s="44" t="n">
        <v>80</v>
      </c>
      <c r="B84" s="45" t="n">
        <f aca="false">'APH KIC KIA PC'!D84</f>
        <v>0</v>
      </c>
      <c r="C84" s="111" t="str">
        <f aca="false">IF('1. Artikeldata Grund'!$D84="","", '1. Artikeldata Grund'!$D84&amp;" - "&amp;'1. Artikeldata Grund'!$E84)</f>
        <v/>
      </c>
      <c r="D84" s="111" t="str">
        <f aca="false">IF('1. Artikeldata Grund'!F84="","",'1. Artikeldata Grund'!F84)</f>
        <v/>
      </c>
      <c r="E84" s="112" t="s">
        <v>114</v>
      </c>
      <c r="F84" s="70"/>
      <c r="G84" s="113" t="n">
        <v>1</v>
      </c>
      <c r="H84" s="42" t="s">
        <v>115</v>
      </c>
      <c r="I84" s="114" t="n">
        <v>0</v>
      </c>
      <c r="J84" s="115" t="str">
        <f aca="false">IF(C84="","",ROUND(F84-(F84*I84),2))</f>
        <v/>
      </c>
      <c r="K84" s="115" t="str">
        <f aca="false">IF(C84="","",G84*J84)</f>
        <v/>
      </c>
      <c r="L84" s="116" t="s">
        <v>37</v>
      </c>
      <c r="M84" s="117" t="s">
        <v>37</v>
      </c>
      <c r="N84" s="119"/>
      <c r="O84" s="41" t="s">
        <v>36</v>
      </c>
    </row>
    <row r="85" s="12" customFormat="true" ht="12.75" hidden="false" customHeight="false" outlineLevel="0" collapsed="false">
      <c r="A85" s="44" t="n">
        <v>81</v>
      </c>
      <c r="B85" s="45" t="n">
        <f aca="false">'APH KIC KIA PC'!D85</f>
        <v>0</v>
      </c>
      <c r="C85" s="111" t="str">
        <f aca="false">IF('1. Artikeldata Grund'!$D85="","", '1. Artikeldata Grund'!$D85&amp;" - "&amp;'1. Artikeldata Grund'!$E85)</f>
        <v/>
      </c>
      <c r="D85" s="111" t="str">
        <f aca="false">IF('1. Artikeldata Grund'!F85="","",'1. Artikeldata Grund'!F85)</f>
        <v/>
      </c>
      <c r="E85" s="112" t="s">
        <v>114</v>
      </c>
      <c r="F85" s="70"/>
      <c r="G85" s="113" t="n">
        <v>1</v>
      </c>
      <c r="H85" s="42" t="s">
        <v>115</v>
      </c>
      <c r="I85" s="114" t="n">
        <v>0</v>
      </c>
      <c r="J85" s="115" t="str">
        <f aca="false">IF(C85="","",ROUND(F85-(F85*I85),2))</f>
        <v/>
      </c>
      <c r="K85" s="115" t="str">
        <f aca="false">IF(C85="","",G85*J85)</f>
        <v/>
      </c>
      <c r="L85" s="116" t="s">
        <v>37</v>
      </c>
      <c r="M85" s="117" t="s">
        <v>37</v>
      </c>
      <c r="N85" s="119"/>
      <c r="O85" s="41" t="s">
        <v>36</v>
      </c>
    </row>
    <row r="86" s="12" customFormat="true" ht="12.75" hidden="false" customHeight="false" outlineLevel="0" collapsed="false">
      <c r="A86" s="44" t="n">
        <v>82</v>
      </c>
      <c r="B86" s="45" t="n">
        <f aca="false">'APH KIC KIA PC'!D86</f>
        <v>0</v>
      </c>
      <c r="C86" s="111" t="str">
        <f aca="false">IF('1. Artikeldata Grund'!$D86="","", '1. Artikeldata Grund'!$D86&amp;" - "&amp;'1. Artikeldata Grund'!$E86)</f>
        <v/>
      </c>
      <c r="D86" s="111" t="str">
        <f aca="false">IF('1. Artikeldata Grund'!F86="","",'1. Artikeldata Grund'!F86)</f>
        <v/>
      </c>
      <c r="E86" s="112" t="s">
        <v>114</v>
      </c>
      <c r="F86" s="70"/>
      <c r="G86" s="113" t="n">
        <v>1</v>
      </c>
      <c r="H86" s="42" t="s">
        <v>115</v>
      </c>
      <c r="I86" s="114" t="n">
        <v>0</v>
      </c>
      <c r="J86" s="115" t="str">
        <f aca="false">IF(C86="","",ROUND(F86-(F86*I86),2))</f>
        <v/>
      </c>
      <c r="K86" s="115" t="str">
        <f aca="false">IF(C86="","",G86*J86)</f>
        <v/>
      </c>
      <c r="L86" s="116" t="s">
        <v>37</v>
      </c>
      <c r="M86" s="117" t="s">
        <v>37</v>
      </c>
      <c r="N86" s="119"/>
      <c r="O86" s="41" t="s">
        <v>36</v>
      </c>
    </row>
    <row r="87" s="12" customFormat="true" ht="12.75" hidden="false" customHeight="false" outlineLevel="0" collapsed="false">
      <c r="A87" s="44" t="n">
        <v>83</v>
      </c>
      <c r="B87" s="45" t="n">
        <f aca="false">'APH KIC KIA PC'!D87</f>
        <v>0</v>
      </c>
      <c r="C87" s="111" t="str">
        <f aca="false">IF('1. Artikeldata Grund'!$D87="","", '1. Artikeldata Grund'!$D87&amp;" - "&amp;'1. Artikeldata Grund'!$E87)</f>
        <v/>
      </c>
      <c r="D87" s="111" t="str">
        <f aca="false">IF('1. Artikeldata Grund'!F87="","",'1. Artikeldata Grund'!F87)</f>
        <v/>
      </c>
      <c r="E87" s="112" t="s">
        <v>114</v>
      </c>
      <c r="F87" s="70"/>
      <c r="G87" s="113" t="n">
        <v>1</v>
      </c>
      <c r="H87" s="42" t="s">
        <v>115</v>
      </c>
      <c r="I87" s="114" t="n">
        <v>0</v>
      </c>
      <c r="J87" s="115" t="str">
        <f aca="false">IF(C87="","",ROUND(F87-(F87*I87),2))</f>
        <v/>
      </c>
      <c r="K87" s="115" t="str">
        <f aca="false">IF(C87="","",G87*J87)</f>
        <v/>
      </c>
      <c r="L87" s="116" t="s">
        <v>37</v>
      </c>
      <c r="M87" s="117" t="s">
        <v>37</v>
      </c>
      <c r="N87" s="119"/>
      <c r="O87" s="41" t="s">
        <v>36</v>
      </c>
    </row>
    <row r="88" s="12" customFormat="true" ht="12.75" hidden="false" customHeight="false" outlineLevel="0" collapsed="false">
      <c r="A88" s="44" t="n">
        <v>84</v>
      </c>
      <c r="B88" s="45" t="n">
        <f aca="false">'APH KIC KIA PC'!D88</f>
        <v>0</v>
      </c>
      <c r="C88" s="111" t="str">
        <f aca="false">IF('1. Artikeldata Grund'!$D88="","", '1. Artikeldata Grund'!$D88&amp;" - "&amp;'1. Artikeldata Grund'!$E88)</f>
        <v/>
      </c>
      <c r="D88" s="111" t="str">
        <f aca="false">IF('1. Artikeldata Grund'!F88="","",'1. Artikeldata Grund'!F88)</f>
        <v/>
      </c>
      <c r="E88" s="112" t="s">
        <v>114</v>
      </c>
      <c r="F88" s="70"/>
      <c r="G88" s="113" t="n">
        <v>1</v>
      </c>
      <c r="H88" s="42" t="s">
        <v>115</v>
      </c>
      <c r="I88" s="114" t="n">
        <v>0</v>
      </c>
      <c r="J88" s="115" t="str">
        <f aca="false">IF(C88="","",ROUND(F88-(F88*I88),2))</f>
        <v/>
      </c>
      <c r="K88" s="115" t="str">
        <f aca="false">IF(C88="","",G88*J88)</f>
        <v/>
      </c>
      <c r="L88" s="116" t="s">
        <v>37</v>
      </c>
      <c r="M88" s="117" t="s">
        <v>37</v>
      </c>
      <c r="N88" s="119"/>
      <c r="O88" s="41" t="s">
        <v>36</v>
      </c>
    </row>
    <row r="89" s="12" customFormat="true" ht="12.75" hidden="false" customHeight="false" outlineLevel="0" collapsed="false">
      <c r="A89" s="44" t="n">
        <v>85</v>
      </c>
      <c r="B89" s="45" t="n">
        <f aca="false">'APH KIC KIA PC'!D89</f>
        <v>0</v>
      </c>
      <c r="C89" s="111" t="str">
        <f aca="false">IF('1. Artikeldata Grund'!$D89="","", '1. Artikeldata Grund'!$D89&amp;" - "&amp;'1. Artikeldata Grund'!$E89)</f>
        <v/>
      </c>
      <c r="D89" s="111" t="str">
        <f aca="false">IF('1. Artikeldata Grund'!F89="","",'1. Artikeldata Grund'!F89)</f>
        <v/>
      </c>
      <c r="E89" s="112" t="s">
        <v>114</v>
      </c>
      <c r="F89" s="70"/>
      <c r="G89" s="113" t="n">
        <v>1</v>
      </c>
      <c r="H89" s="42" t="s">
        <v>115</v>
      </c>
      <c r="I89" s="114" t="n">
        <v>0</v>
      </c>
      <c r="J89" s="115" t="str">
        <f aca="false">IF(C89="","",ROUND(F89-(F89*I89),2))</f>
        <v/>
      </c>
      <c r="K89" s="115" t="str">
        <f aca="false">IF(C89="","",G89*J89)</f>
        <v/>
      </c>
      <c r="L89" s="116" t="s">
        <v>37</v>
      </c>
      <c r="M89" s="117" t="s">
        <v>37</v>
      </c>
      <c r="N89" s="119"/>
      <c r="O89" s="41" t="s">
        <v>36</v>
      </c>
    </row>
    <row r="90" s="12" customFormat="true" ht="12.75" hidden="false" customHeight="false" outlineLevel="0" collapsed="false">
      <c r="A90" s="44" t="n">
        <v>86</v>
      </c>
      <c r="B90" s="45" t="n">
        <f aca="false">'APH KIC KIA PC'!D90</f>
        <v>0</v>
      </c>
      <c r="C90" s="111" t="str">
        <f aca="false">IF('1. Artikeldata Grund'!$D90="","", '1. Artikeldata Grund'!$D90&amp;" - "&amp;'1. Artikeldata Grund'!$E90)</f>
        <v/>
      </c>
      <c r="D90" s="111" t="str">
        <f aca="false">IF('1. Artikeldata Grund'!F90="","",'1. Artikeldata Grund'!F90)</f>
        <v/>
      </c>
      <c r="E90" s="112" t="s">
        <v>114</v>
      </c>
      <c r="F90" s="70"/>
      <c r="G90" s="113" t="n">
        <v>1</v>
      </c>
      <c r="H90" s="42" t="s">
        <v>115</v>
      </c>
      <c r="I90" s="114" t="n">
        <v>0</v>
      </c>
      <c r="J90" s="115" t="str">
        <f aca="false">IF(C90="","",ROUND(F90-(F90*I90),2))</f>
        <v/>
      </c>
      <c r="K90" s="115" t="str">
        <f aca="false">IF(C90="","",G90*J90)</f>
        <v/>
      </c>
      <c r="L90" s="116" t="s">
        <v>37</v>
      </c>
      <c r="M90" s="117" t="s">
        <v>37</v>
      </c>
      <c r="N90" s="119"/>
      <c r="O90" s="41" t="s">
        <v>36</v>
      </c>
    </row>
    <row r="91" s="12" customFormat="true" ht="12.75" hidden="false" customHeight="false" outlineLevel="0" collapsed="false">
      <c r="A91" s="44" t="n">
        <v>87</v>
      </c>
      <c r="B91" s="45" t="n">
        <f aca="false">'APH KIC KIA PC'!D91</f>
        <v>0</v>
      </c>
      <c r="C91" s="111" t="str">
        <f aca="false">IF('1. Artikeldata Grund'!$D91="","", '1. Artikeldata Grund'!$D91&amp;" - "&amp;'1. Artikeldata Grund'!$E91)</f>
        <v/>
      </c>
      <c r="D91" s="111" t="str">
        <f aca="false">IF('1. Artikeldata Grund'!F91="","",'1. Artikeldata Grund'!F91)</f>
        <v/>
      </c>
      <c r="E91" s="112" t="s">
        <v>114</v>
      </c>
      <c r="F91" s="70"/>
      <c r="G91" s="113" t="n">
        <v>1</v>
      </c>
      <c r="H91" s="42" t="s">
        <v>115</v>
      </c>
      <c r="I91" s="114" t="n">
        <v>0</v>
      </c>
      <c r="J91" s="115" t="str">
        <f aca="false">IF(C91="","",ROUND(F91-(F91*I91),2))</f>
        <v/>
      </c>
      <c r="K91" s="115" t="str">
        <f aca="false">IF(C91="","",G91*J91)</f>
        <v/>
      </c>
      <c r="L91" s="116" t="s">
        <v>37</v>
      </c>
      <c r="M91" s="117" t="s">
        <v>37</v>
      </c>
      <c r="N91" s="119"/>
      <c r="O91" s="41" t="s">
        <v>36</v>
      </c>
    </row>
    <row r="92" s="12" customFormat="true" ht="12.75" hidden="false" customHeight="false" outlineLevel="0" collapsed="false">
      <c r="A92" s="44" t="n">
        <v>88</v>
      </c>
      <c r="B92" s="45" t="n">
        <f aca="false">'APH KIC KIA PC'!D92</f>
        <v>0</v>
      </c>
      <c r="C92" s="111" t="str">
        <f aca="false">IF('1. Artikeldata Grund'!$D92="","", '1. Artikeldata Grund'!$D92&amp;" - "&amp;'1. Artikeldata Grund'!$E92)</f>
        <v/>
      </c>
      <c r="D92" s="111" t="str">
        <f aca="false">IF('1. Artikeldata Grund'!F92="","",'1. Artikeldata Grund'!F92)</f>
        <v/>
      </c>
      <c r="E92" s="112" t="s">
        <v>114</v>
      </c>
      <c r="F92" s="70"/>
      <c r="G92" s="113" t="n">
        <v>1</v>
      </c>
      <c r="H92" s="42" t="s">
        <v>115</v>
      </c>
      <c r="I92" s="114" t="n">
        <v>0</v>
      </c>
      <c r="J92" s="115" t="str">
        <f aca="false">IF(C92="","",ROUND(F92-(F92*I92),2))</f>
        <v/>
      </c>
      <c r="K92" s="115" t="str">
        <f aca="false">IF(C92="","",G92*J92)</f>
        <v/>
      </c>
      <c r="L92" s="116" t="s">
        <v>37</v>
      </c>
      <c r="M92" s="117" t="s">
        <v>37</v>
      </c>
      <c r="N92" s="119"/>
      <c r="O92" s="41" t="s">
        <v>36</v>
      </c>
    </row>
    <row r="93" s="12" customFormat="true" ht="12.75" hidden="false" customHeight="false" outlineLevel="0" collapsed="false">
      <c r="A93" s="44" t="n">
        <v>89</v>
      </c>
      <c r="B93" s="45" t="n">
        <f aca="false">'APH KIC KIA PC'!D93</f>
        <v>0</v>
      </c>
      <c r="C93" s="111" t="str">
        <f aca="false">IF('1. Artikeldata Grund'!$D93="","", '1. Artikeldata Grund'!$D93&amp;" - "&amp;'1. Artikeldata Grund'!$E93)</f>
        <v/>
      </c>
      <c r="D93" s="111" t="str">
        <f aca="false">IF('1. Artikeldata Grund'!F93="","",'1. Artikeldata Grund'!F93)</f>
        <v/>
      </c>
      <c r="E93" s="112" t="s">
        <v>114</v>
      </c>
      <c r="F93" s="70"/>
      <c r="G93" s="113" t="n">
        <v>1</v>
      </c>
      <c r="H93" s="42" t="s">
        <v>115</v>
      </c>
      <c r="I93" s="114" t="n">
        <v>0</v>
      </c>
      <c r="J93" s="115" t="str">
        <f aca="false">IF(C93="","",ROUND(F93-(F93*I93),2))</f>
        <v/>
      </c>
      <c r="K93" s="115" t="str">
        <f aca="false">IF(C93="","",G93*J93)</f>
        <v/>
      </c>
      <c r="L93" s="116" t="s">
        <v>37</v>
      </c>
      <c r="M93" s="117" t="s">
        <v>37</v>
      </c>
      <c r="N93" s="119"/>
      <c r="O93" s="41" t="s">
        <v>36</v>
      </c>
    </row>
    <row r="94" s="12" customFormat="true" ht="12.75" hidden="false" customHeight="false" outlineLevel="0" collapsed="false">
      <c r="A94" s="44" t="n">
        <v>90</v>
      </c>
      <c r="B94" s="45" t="n">
        <f aca="false">'APH KIC KIA PC'!D94</f>
        <v>0</v>
      </c>
      <c r="C94" s="111" t="str">
        <f aca="false">IF('1. Artikeldata Grund'!$D94="","", '1. Artikeldata Grund'!$D94&amp;" - "&amp;'1. Artikeldata Grund'!$E94)</f>
        <v/>
      </c>
      <c r="D94" s="111" t="str">
        <f aca="false">IF('1. Artikeldata Grund'!F94="","",'1. Artikeldata Grund'!F94)</f>
        <v/>
      </c>
      <c r="E94" s="112" t="s">
        <v>114</v>
      </c>
      <c r="F94" s="70"/>
      <c r="G94" s="113" t="n">
        <v>1</v>
      </c>
      <c r="H94" s="42" t="s">
        <v>115</v>
      </c>
      <c r="I94" s="114" t="n">
        <v>0</v>
      </c>
      <c r="J94" s="115" t="str">
        <f aca="false">IF(C94="","",ROUND(F94-(F94*I94),2))</f>
        <v/>
      </c>
      <c r="K94" s="115" t="str">
        <f aca="false">IF(C94="","",G94*J94)</f>
        <v/>
      </c>
      <c r="L94" s="116" t="s">
        <v>37</v>
      </c>
      <c r="M94" s="117" t="s">
        <v>37</v>
      </c>
      <c r="N94" s="119"/>
      <c r="O94" s="41" t="s">
        <v>36</v>
      </c>
    </row>
    <row r="95" s="12" customFormat="true" ht="12.75" hidden="false" customHeight="false" outlineLevel="0" collapsed="false">
      <c r="A95" s="44" t="n">
        <v>91</v>
      </c>
      <c r="B95" s="45" t="n">
        <f aca="false">'APH KIC KIA PC'!D95</f>
        <v>0</v>
      </c>
      <c r="C95" s="111" t="str">
        <f aca="false">IF('1. Artikeldata Grund'!$D95="","", '1. Artikeldata Grund'!$D95&amp;" - "&amp;'1. Artikeldata Grund'!$E95)</f>
        <v/>
      </c>
      <c r="D95" s="111" t="str">
        <f aca="false">IF('1. Artikeldata Grund'!F95="","",'1. Artikeldata Grund'!F95)</f>
        <v/>
      </c>
      <c r="E95" s="112" t="s">
        <v>114</v>
      </c>
      <c r="F95" s="70"/>
      <c r="G95" s="113" t="n">
        <v>1</v>
      </c>
      <c r="H95" s="42" t="s">
        <v>115</v>
      </c>
      <c r="I95" s="114" t="n">
        <v>0</v>
      </c>
      <c r="J95" s="115" t="str">
        <f aca="false">IF(C95="","",ROUND(F95-(F95*I95),2))</f>
        <v/>
      </c>
      <c r="K95" s="115" t="str">
        <f aca="false">IF(C95="","",G95*J95)</f>
        <v/>
      </c>
      <c r="L95" s="116" t="s">
        <v>37</v>
      </c>
      <c r="M95" s="117" t="s">
        <v>37</v>
      </c>
      <c r="N95" s="119"/>
      <c r="O95" s="41" t="s">
        <v>36</v>
      </c>
    </row>
    <row r="96" s="12" customFormat="true" ht="12.75" hidden="false" customHeight="false" outlineLevel="0" collapsed="false">
      <c r="A96" s="44" t="n">
        <v>92</v>
      </c>
      <c r="B96" s="45" t="n">
        <f aca="false">'APH KIC KIA PC'!D96</f>
        <v>0</v>
      </c>
      <c r="C96" s="111" t="str">
        <f aca="false">IF('1. Artikeldata Grund'!$D96="","", '1. Artikeldata Grund'!$D96&amp;" - "&amp;'1. Artikeldata Grund'!$E96)</f>
        <v/>
      </c>
      <c r="D96" s="111" t="str">
        <f aca="false">IF('1. Artikeldata Grund'!F96="","",'1. Artikeldata Grund'!F96)</f>
        <v/>
      </c>
      <c r="E96" s="112" t="s">
        <v>114</v>
      </c>
      <c r="F96" s="70"/>
      <c r="G96" s="113" t="n">
        <v>1</v>
      </c>
      <c r="H96" s="42" t="s">
        <v>115</v>
      </c>
      <c r="I96" s="114" t="n">
        <v>0</v>
      </c>
      <c r="J96" s="115" t="str">
        <f aca="false">IF(C96="","",ROUND(F96-(F96*I96),2))</f>
        <v/>
      </c>
      <c r="K96" s="115" t="str">
        <f aca="false">IF(C96="","",G96*J96)</f>
        <v/>
      </c>
      <c r="L96" s="116" t="s">
        <v>37</v>
      </c>
      <c r="M96" s="117" t="s">
        <v>37</v>
      </c>
      <c r="N96" s="119"/>
      <c r="O96" s="41" t="s">
        <v>36</v>
      </c>
    </row>
    <row r="97" s="12" customFormat="true" ht="12.75" hidden="false" customHeight="false" outlineLevel="0" collapsed="false">
      <c r="A97" s="44" t="n">
        <v>93</v>
      </c>
      <c r="B97" s="45" t="n">
        <f aca="false">'APH KIC KIA PC'!D97</f>
        <v>0</v>
      </c>
      <c r="C97" s="111" t="str">
        <f aca="false">IF('1. Artikeldata Grund'!$D97="","", '1. Artikeldata Grund'!$D97&amp;" - "&amp;'1. Artikeldata Grund'!$E97)</f>
        <v/>
      </c>
      <c r="D97" s="111" t="str">
        <f aca="false">IF('1. Artikeldata Grund'!F97="","",'1. Artikeldata Grund'!F97)</f>
        <v/>
      </c>
      <c r="E97" s="112" t="s">
        <v>114</v>
      </c>
      <c r="F97" s="70"/>
      <c r="G97" s="113" t="n">
        <v>1</v>
      </c>
      <c r="H97" s="42" t="s">
        <v>115</v>
      </c>
      <c r="I97" s="114" t="n">
        <v>0</v>
      </c>
      <c r="J97" s="115" t="str">
        <f aca="false">IF(C97="","",ROUND(F97-(F97*I97),2))</f>
        <v/>
      </c>
      <c r="K97" s="115" t="str">
        <f aca="false">IF(C97="","",G97*J97)</f>
        <v/>
      </c>
      <c r="L97" s="116" t="s">
        <v>37</v>
      </c>
      <c r="M97" s="117" t="s">
        <v>37</v>
      </c>
      <c r="N97" s="119"/>
      <c r="O97" s="41" t="s">
        <v>36</v>
      </c>
    </row>
    <row r="98" s="12" customFormat="true" ht="12.75" hidden="false" customHeight="false" outlineLevel="0" collapsed="false">
      <c r="A98" s="44" t="n">
        <v>94</v>
      </c>
      <c r="B98" s="45" t="n">
        <f aca="false">'APH KIC KIA PC'!D98</f>
        <v>0</v>
      </c>
      <c r="C98" s="111" t="str">
        <f aca="false">IF('1. Artikeldata Grund'!$D98="","", '1. Artikeldata Grund'!$D98&amp;" - "&amp;'1. Artikeldata Grund'!$E98)</f>
        <v/>
      </c>
      <c r="D98" s="111" t="str">
        <f aca="false">IF('1. Artikeldata Grund'!F98="","",'1. Artikeldata Grund'!F98)</f>
        <v/>
      </c>
      <c r="E98" s="112" t="s">
        <v>114</v>
      </c>
      <c r="F98" s="70"/>
      <c r="G98" s="113" t="n">
        <v>1</v>
      </c>
      <c r="H98" s="42" t="s">
        <v>115</v>
      </c>
      <c r="I98" s="114" t="n">
        <v>0</v>
      </c>
      <c r="J98" s="115" t="str">
        <f aca="false">IF(C98="","",ROUND(F98-(F98*I98),2))</f>
        <v/>
      </c>
      <c r="K98" s="115" t="str">
        <f aca="false">IF(C98="","",G98*J98)</f>
        <v/>
      </c>
      <c r="L98" s="116" t="s">
        <v>37</v>
      </c>
      <c r="M98" s="117" t="s">
        <v>37</v>
      </c>
      <c r="N98" s="119"/>
      <c r="O98" s="41" t="s">
        <v>36</v>
      </c>
    </row>
    <row r="99" s="12" customFormat="true" ht="12.75" hidden="false" customHeight="false" outlineLevel="0" collapsed="false">
      <c r="A99" s="44" t="n">
        <v>95</v>
      </c>
      <c r="B99" s="45" t="n">
        <f aca="false">'APH KIC KIA PC'!D99</f>
        <v>0</v>
      </c>
      <c r="C99" s="111" t="str">
        <f aca="false">IF('1. Artikeldata Grund'!$D99="","", '1. Artikeldata Grund'!$D99&amp;" - "&amp;'1. Artikeldata Grund'!$E99)</f>
        <v/>
      </c>
      <c r="D99" s="111" t="str">
        <f aca="false">IF('1. Artikeldata Grund'!F99="","",'1. Artikeldata Grund'!F99)</f>
        <v/>
      </c>
      <c r="E99" s="112" t="s">
        <v>114</v>
      </c>
      <c r="F99" s="70"/>
      <c r="G99" s="113" t="n">
        <v>1</v>
      </c>
      <c r="H99" s="42" t="s">
        <v>115</v>
      </c>
      <c r="I99" s="114" t="n">
        <v>0</v>
      </c>
      <c r="J99" s="115" t="str">
        <f aca="false">IF(C99="","",ROUND(F99-(F99*I99),2))</f>
        <v/>
      </c>
      <c r="K99" s="115" t="str">
        <f aca="false">IF(C99="","",G99*J99)</f>
        <v/>
      </c>
      <c r="L99" s="116" t="s">
        <v>37</v>
      </c>
      <c r="M99" s="117" t="s">
        <v>37</v>
      </c>
      <c r="N99" s="119"/>
      <c r="O99" s="41" t="s">
        <v>36</v>
      </c>
    </row>
    <row r="100" s="12" customFormat="true" ht="12.75" hidden="false" customHeight="false" outlineLevel="0" collapsed="false">
      <c r="A100" s="44" t="n">
        <v>96</v>
      </c>
      <c r="B100" s="45" t="n">
        <f aca="false">'APH KIC KIA PC'!D100</f>
        <v>0</v>
      </c>
      <c r="C100" s="111" t="str">
        <f aca="false">IF('1. Artikeldata Grund'!$D100="","", '1. Artikeldata Grund'!$D100&amp;" - "&amp;'1. Artikeldata Grund'!$E100)</f>
        <v/>
      </c>
      <c r="D100" s="111" t="str">
        <f aca="false">IF('1. Artikeldata Grund'!F100="","",'1. Artikeldata Grund'!F100)</f>
        <v/>
      </c>
      <c r="E100" s="112" t="s">
        <v>114</v>
      </c>
      <c r="F100" s="70"/>
      <c r="G100" s="113" t="n">
        <v>1</v>
      </c>
      <c r="H100" s="42" t="s">
        <v>115</v>
      </c>
      <c r="I100" s="114" t="n">
        <v>0</v>
      </c>
      <c r="J100" s="115" t="str">
        <f aca="false">IF(C100="","",ROUND(F100-(F100*I100),2))</f>
        <v/>
      </c>
      <c r="K100" s="115" t="str">
        <f aca="false">IF(C100="","",G100*J100)</f>
        <v/>
      </c>
      <c r="L100" s="116" t="s">
        <v>37</v>
      </c>
      <c r="M100" s="117" t="s">
        <v>37</v>
      </c>
      <c r="N100" s="119"/>
      <c r="O100" s="41" t="s">
        <v>36</v>
      </c>
    </row>
    <row r="101" s="12" customFormat="true" ht="12.75" hidden="false" customHeight="false" outlineLevel="0" collapsed="false">
      <c r="A101" s="44" t="n">
        <v>97</v>
      </c>
      <c r="B101" s="45" t="n">
        <f aca="false">'APH KIC KIA PC'!D101</f>
        <v>0</v>
      </c>
      <c r="C101" s="111" t="str">
        <f aca="false">IF('1. Artikeldata Grund'!$D101="","", '1. Artikeldata Grund'!$D101&amp;" - "&amp;'1. Artikeldata Grund'!$E101)</f>
        <v/>
      </c>
      <c r="D101" s="111" t="str">
        <f aca="false">IF('1. Artikeldata Grund'!F101="","",'1. Artikeldata Grund'!F101)</f>
        <v/>
      </c>
      <c r="E101" s="112" t="s">
        <v>114</v>
      </c>
      <c r="F101" s="70"/>
      <c r="G101" s="113" t="n">
        <v>1</v>
      </c>
      <c r="H101" s="42" t="s">
        <v>115</v>
      </c>
      <c r="I101" s="114" t="n">
        <v>0</v>
      </c>
      <c r="J101" s="115" t="str">
        <f aca="false">IF(C101="","",ROUND(F101-(F101*I101),2))</f>
        <v/>
      </c>
      <c r="K101" s="115" t="str">
        <f aca="false">IF(C101="","",G101*J101)</f>
        <v/>
      </c>
      <c r="L101" s="116" t="s">
        <v>37</v>
      </c>
      <c r="M101" s="117" t="s">
        <v>37</v>
      </c>
      <c r="N101" s="119"/>
      <c r="O101" s="41" t="s">
        <v>36</v>
      </c>
    </row>
    <row r="102" s="12" customFormat="true" ht="12.75" hidden="false" customHeight="false" outlineLevel="0" collapsed="false">
      <c r="A102" s="44" t="n">
        <v>98</v>
      </c>
      <c r="B102" s="45" t="n">
        <f aca="false">'APH KIC KIA PC'!D102</f>
        <v>0</v>
      </c>
      <c r="C102" s="111" t="str">
        <f aca="false">IF('1. Artikeldata Grund'!$D102="","", '1. Artikeldata Grund'!$D102&amp;" - "&amp;'1. Artikeldata Grund'!$E102)</f>
        <v/>
      </c>
      <c r="D102" s="111" t="str">
        <f aca="false">IF('1. Artikeldata Grund'!F102="","",'1. Artikeldata Grund'!F102)</f>
        <v/>
      </c>
      <c r="E102" s="112" t="s">
        <v>114</v>
      </c>
      <c r="F102" s="70"/>
      <c r="G102" s="113" t="n">
        <v>1</v>
      </c>
      <c r="H102" s="42" t="s">
        <v>115</v>
      </c>
      <c r="I102" s="114" t="n">
        <v>0</v>
      </c>
      <c r="J102" s="115" t="str">
        <f aca="false">IF(C102="","",ROUND(F102-(F102*I102),2))</f>
        <v/>
      </c>
      <c r="K102" s="115" t="str">
        <f aca="false">IF(C102="","",G102*J102)</f>
        <v/>
      </c>
      <c r="L102" s="116" t="s">
        <v>37</v>
      </c>
      <c r="M102" s="117" t="s">
        <v>37</v>
      </c>
      <c r="N102" s="119"/>
      <c r="O102" s="41" t="s">
        <v>36</v>
      </c>
    </row>
    <row r="103" s="12" customFormat="true" ht="12.75" hidden="false" customHeight="false" outlineLevel="0" collapsed="false">
      <c r="A103" s="44" t="n">
        <v>99</v>
      </c>
      <c r="B103" s="45" t="n">
        <f aca="false">'APH KIC KIA PC'!D103</f>
        <v>0</v>
      </c>
      <c r="C103" s="111" t="str">
        <f aca="false">IF('1. Artikeldata Grund'!$D103="","", '1. Artikeldata Grund'!$D103&amp;" - "&amp;'1. Artikeldata Grund'!$E103)</f>
        <v/>
      </c>
      <c r="D103" s="111" t="str">
        <f aca="false">IF('1. Artikeldata Grund'!F103="","",'1. Artikeldata Grund'!F103)</f>
        <v/>
      </c>
      <c r="E103" s="112" t="s">
        <v>114</v>
      </c>
      <c r="F103" s="70"/>
      <c r="G103" s="113" t="n">
        <v>1</v>
      </c>
      <c r="H103" s="42" t="s">
        <v>115</v>
      </c>
      <c r="I103" s="114" t="n">
        <v>0</v>
      </c>
      <c r="J103" s="115" t="str">
        <f aca="false">IF(C103="","",ROUND(F103-(F103*I103),2))</f>
        <v/>
      </c>
      <c r="K103" s="115" t="str">
        <f aca="false">IF(C103="","",G103*J103)</f>
        <v/>
      </c>
      <c r="L103" s="116" t="s">
        <v>37</v>
      </c>
      <c r="M103" s="117" t="s">
        <v>37</v>
      </c>
      <c r="N103" s="119"/>
      <c r="O103" s="41" t="s">
        <v>36</v>
      </c>
    </row>
    <row r="104" s="12" customFormat="true" ht="12.75" hidden="false" customHeight="false" outlineLevel="0" collapsed="false">
      <c r="A104" s="44" t="n">
        <v>100</v>
      </c>
      <c r="B104" s="45" t="n">
        <f aca="false">'APH KIC KIA PC'!D104</f>
        <v>0</v>
      </c>
      <c r="C104" s="111" t="str">
        <f aca="false">IF('1. Artikeldata Grund'!$D104="","", '1. Artikeldata Grund'!$D104&amp;" - "&amp;'1. Artikeldata Grund'!$E104)</f>
        <v/>
      </c>
      <c r="D104" s="111" t="str">
        <f aca="false">IF('1. Artikeldata Grund'!F104="","",'1. Artikeldata Grund'!F104)</f>
        <v/>
      </c>
      <c r="E104" s="112" t="s">
        <v>114</v>
      </c>
      <c r="F104" s="70"/>
      <c r="G104" s="113" t="n">
        <v>1</v>
      </c>
      <c r="H104" s="42" t="s">
        <v>115</v>
      </c>
      <c r="I104" s="114" t="n">
        <v>0</v>
      </c>
      <c r="J104" s="115" t="str">
        <f aca="false">IF(C104="","",ROUND(F104-(F104*I104),2))</f>
        <v/>
      </c>
      <c r="K104" s="115" t="str">
        <f aca="false">IF(C104="","",G104*J104)</f>
        <v/>
      </c>
      <c r="L104" s="116" t="s">
        <v>37</v>
      </c>
      <c r="M104" s="117" t="s">
        <v>37</v>
      </c>
      <c r="N104" s="119"/>
      <c r="O104" s="41" t="s">
        <v>36</v>
      </c>
    </row>
    <row r="105" s="12" customFormat="true" ht="12.75" hidden="false" customHeight="false" outlineLevel="0" collapsed="false">
      <c r="A105" s="44" t="n">
        <v>101</v>
      </c>
      <c r="B105" s="45" t="n">
        <f aca="false">'APH KIC KIA PC'!D105</f>
        <v>0</v>
      </c>
      <c r="C105" s="111" t="str">
        <f aca="false">IF('1. Artikeldata Grund'!$D105="","", '1. Artikeldata Grund'!$D105&amp;" - "&amp;'1. Artikeldata Grund'!$E105)</f>
        <v/>
      </c>
      <c r="D105" s="111" t="str">
        <f aca="false">IF('1. Artikeldata Grund'!F105="","",'1. Artikeldata Grund'!F105)</f>
        <v/>
      </c>
      <c r="E105" s="112" t="s">
        <v>114</v>
      </c>
      <c r="F105" s="70"/>
      <c r="G105" s="113" t="n">
        <v>1</v>
      </c>
      <c r="H105" s="42" t="s">
        <v>115</v>
      </c>
      <c r="I105" s="114" t="n">
        <v>0</v>
      </c>
      <c r="J105" s="115" t="str">
        <f aca="false">IF(C105="","",ROUND(F105-(F105*I105),2))</f>
        <v/>
      </c>
      <c r="K105" s="115" t="str">
        <f aca="false">IF(C105="","",G105*J105)</f>
        <v/>
      </c>
      <c r="L105" s="116" t="s">
        <v>37</v>
      </c>
      <c r="M105" s="117" t="s">
        <v>37</v>
      </c>
      <c r="N105" s="119"/>
      <c r="O105" s="41" t="s">
        <v>36</v>
      </c>
    </row>
    <row r="106" s="12" customFormat="true" ht="12.75" hidden="false" customHeight="false" outlineLevel="0" collapsed="false">
      <c r="A106" s="44" t="n">
        <v>102</v>
      </c>
      <c r="B106" s="45" t="n">
        <f aca="false">'APH KIC KIA PC'!D106</f>
        <v>0</v>
      </c>
      <c r="C106" s="111" t="str">
        <f aca="false">IF('1. Artikeldata Grund'!$D106="","", '1. Artikeldata Grund'!$D106&amp;" - "&amp;'1. Artikeldata Grund'!$E106)</f>
        <v/>
      </c>
      <c r="D106" s="111" t="str">
        <f aca="false">IF('1. Artikeldata Grund'!F106="","",'1. Artikeldata Grund'!F106)</f>
        <v/>
      </c>
      <c r="E106" s="112" t="s">
        <v>114</v>
      </c>
      <c r="F106" s="70"/>
      <c r="G106" s="113" t="n">
        <v>1</v>
      </c>
      <c r="H106" s="42" t="s">
        <v>115</v>
      </c>
      <c r="I106" s="114" t="n">
        <v>0</v>
      </c>
      <c r="J106" s="115" t="str">
        <f aca="false">IF(C106="","",ROUND(F106-(F106*I106),2))</f>
        <v/>
      </c>
      <c r="K106" s="115" t="str">
        <f aca="false">IF(C106="","",G106*J106)</f>
        <v/>
      </c>
      <c r="L106" s="116" t="s">
        <v>37</v>
      </c>
      <c r="M106" s="117" t="s">
        <v>37</v>
      </c>
      <c r="N106" s="119"/>
      <c r="O106" s="41" t="s">
        <v>36</v>
      </c>
    </row>
    <row r="107" s="12" customFormat="true" ht="12.75" hidden="false" customHeight="false" outlineLevel="0" collapsed="false">
      <c r="A107" s="44" t="n">
        <v>103</v>
      </c>
      <c r="B107" s="45" t="n">
        <f aca="false">'APH KIC KIA PC'!D107</f>
        <v>0</v>
      </c>
      <c r="C107" s="111" t="str">
        <f aca="false">IF('1. Artikeldata Grund'!$D107="","", '1. Artikeldata Grund'!$D107&amp;" - "&amp;'1. Artikeldata Grund'!$E107)</f>
        <v/>
      </c>
      <c r="D107" s="111" t="str">
        <f aca="false">IF('1. Artikeldata Grund'!F107="","",'1. Artikeldata Grund'!F107)</f>
        <v/>
      </c>
      <c r="E107" s="112" t="s">
        <v>114</v>
      </c>
      <c r="F107" s="70"/>
      <c r="G107" s="113" t="n">
        <v>1</v>
      </c>
      <c r="H107" s="42" t="s">
        <v>115</v>
      </c>
      <c r="I107" s="114" t="n">
        <v>0</v>
      </c>
      <c r="J107" s="115" t="str">
        <f aca="false">IF(C107="","",ROUND(F107-(F107*I107),2))</f>
        <v/>
      </c>
      <c r="K107" s="115" t="str">
        <f aca="false">IF(C107="","",G107*J107)</f>
        <v/>
      </c>
      <c r="L107" s="116" t="s">
        <v>37</v>
      </c>
      <c r="M107" s="117" t="s">
        <v>37</v>
      </c>
      <c r="N107" s="119"/>
      <c r="O107" s="41" t="s">
        <v>36</v>
      </c>
    </row>
    <row r="108" s="12" customFormat="true" ht="12.75" hidden="false" customHeight="false" outlineLevel="0" collapsed="false">
      <c r="A108" s="44" t="n">
        <v>104</v>
      </c>
      <c r="B108" s="45" t="n">
        <f aca="false">'APH KIC KIA PC'!D108</f>
        <v>0</v>
      </c>
      <c r="C108" s="111" t="str">
        <f aca="false">IF('1. Artikeldata Grund'!$D108="","", '1. Artikeldata Grund'!$D108&amp;" - "&amp;'1. Artikeldata Grund'!$E108)</f>
        <v/>
      </c>
      <c r="D108" s="111" t="str">
        <f aca="false">IF('1. Artikeldata Grund'!F108="","",'1. Artikeldata Grund'!F108)</f>
        <v/>
      </c>
      <c r="E108" s="112" t="s">
        <v>114</v>
      </c>
      <c r="F108" s="70"/>
      <c r="G108" s="113" t="n">
        <v>1</v>
      </c>
      <c r="H108" s="42" t="s">
        <v>115</v>
      </c>
      <c r="I108" s="114" t="n">
        <v>0</v>
      </c>
      <c r="J108" s="115" t="str">
        <f aca="false">IF(C108="","",ROUND(F108-(F108*I108),2))</f>
        <v/>
      </c>
      <c r="K108" s="115" t="str">
        <f aca="false">IF(C108="","",G108*J108)</f>
        <v/>
      </c>
      <c r="L108" s="116" t="s">
        <v>37</v>
      </c>
      <c r="M108" s="117" t="s">
        <v>37</v>
      </c>
      <c r="N108" s="119"/>
      <c r="O108" s="41" t="s">
        <v>36</v>
      </c>
    </row>
    <row r="109" s="12" customFormat="true" ht="12.75" hidden="false" customHeight="false" outlineLevel="0" collapsed="false">
      <c r="A109" s="44" t="n">
        <v>105</v>
      </c>
      <c r="B109" s="45" t="n">
        <f aca="false">'APH KIC KIA PC'!D109</f>
        <v>0</v>
      </c>
      <c r="C109" s="111" t="str">
        <f aca="false">IF('1. Artikeldata Grund'!$D109="","", '1. Artikeldata Grund'!$D109&amp;" - "&amp;'1. Artikeldata Grund'!$E109)</f>
        <v/>
      </c>
      <c r="D109" s="111" t="str">
        <f aca="false">IF('1. Artikeldata Grund'!F109="","",'1. Artikeldata Grund'!F109)</f>
        <v/>
      </c>
      <c r="E109" s="112" t="s">
        <v>114</v>
      </c>
      <c r="F109" s="70"/>
      <c r="G109" s="113" t="n">
        <v>1</v>
      </c>
      <c r="H109" s="42" t="s">
        <v>115</v>
      </c>
      <c r="I109" s="114" t="n">
        <v>0</v>
      </c>
      <c r="J109" s="115" t="str">
        <f aca="false">IF(C109="","",ROUND(F109-(F109*I109),2))</f>
        <v/>
      </c>
      <c r="K109" s="115" t="str">
        <f aca="false">IF(C109="","",G109*J109)</f>
        <v/>
      </c>
      <c r="L109" s="116" t="s">
        <v>37</v>
      </c>
      <c r="M109" s="117" t="s">
        <v>37</v>
      </c>
      <c r="N109" s="119"/>
      <c r="O109" s="41" t="s">
        <v>36</v>
      </c>
    </row>
    <row r="110" s="12" customFormat="true" ht="12.75" hidden="false" customHeight="false" outlineLevel="0" collapsed="false">
      <c r="A110" s="44" t="n">
        <v>106</v>
      </c>
      <c r="B110" s="45" t="n">
        <f aca="false">'APH KIC KIA PC'!D110</f>
        <v>0</v>
      </c>
      <c r="C110" s="111" t="str">
        <f aca="false">IF('1. Artikeldata Grund'!$D110="","", '1. Artikeldata Grund'!$D110&amp;" - "&amp;'1. Artikeldata Grund'!$E110)</f>
        <v/>
      </c>
      <c r="D110" s="111" t="str">
        <f aca="false">IF('1. Artikeldata Grund'!F110="","",'1. Artikeldata Grund'!F110)</f>
        <v/>
      </c>
      <c r="E110" s="112" t="s">
        <v>114</v>
      </c>
      <c r="F110" s="70"/>
      <c r="G110" s="113" t="n">
        <v>1</v>
      </c>
      <c r="H110" s="42" t="s">
        <v>115</v>
      </c>
      <c r="I110" s="114" t="n">
        <v>0</v>
      </c>
      <c r="J110" s="115" t="str">
        <f aca="false">IF(C110="","",ROUND(F110-(F110*I110),2))</f>
        <v/>
      </c>
      <c r="K110" s="115" t="str">
        <f aca="false">IF(C110="","",G110*J110)</f>
        <v/>
      </c>
      <c r="L110" s="116" t="s">
        <v>37</v>
      </c>
      <c r="M110" s="117" t="s">
        <v>37</v>
      </c>
      <c r="N110" s="119"/>
      <c r="O110" s="41" t="s">
        <v>36</v>
      </c>
    </row>
    <row r="111" s="12" customFormat="true" ht="12.75" hidden="false" customHeight="false" outlineLevel="0" collapsed="false">
      <c r="A111" s="44" t="n">
        <v>107</v>
      </c>
      <c r="B111" s="45" t="n">
        <f aca="false">'APH KIC KIA PC'!D111</f>
        <v>0</v>
      </c>
      <c r="C111" s="111" t="str">
        <f aca="false">IF('1. Artikeldata Grund'!$D111="","", '1. Artikeldata Grund'!$D111&amp;" - "&amp;'1. Artikeldata Grund'!$E111)</f>
        <v/>
      </c>
      <c r="D111" s="111" t="str">
        <f aca="false">IF('1. Artikeldata Grund'!F111="","",'1. Artikeldata Grund'!F111)</f>
        <v/>
      </c>
      <c r="E111" s="112" t="s">
        <v>114</v>
      </c>
      <c r="F111" s="70"/>
      <c r="G111" s="113" t="n">
        <v>1</v>
      </c>
      <c r="H111" s="42" t="s">
        <v>115</v>
      </c>
      <c r="I111" s="114" t="n">
        <v>0</v>
      </c>
      <c r="J111" s="115" t="str">
        <f aca="false">IF(C111="","",ROUND(F111-(F111*I111),2))</f>
        <v/>
      </c>
      <c r="K111" s="115" t="str">
        <f aca="false">IF(C111="","",G111*J111)</f>
        <v/>
      </c>
      <c r="L111" s="116" t="s">
        <v>37</v>
      </c>
      <c r="M111" s="117" t="s">
        <v>37</v>
      </c>
      <c r="N111" s="119"/>
      <c r="O111" s="41" t="s">
        <v>36</v>
      </c>
    </row>
    <row r="112" s="12" customFormat="true" ht="12.75" hidden="false" customHeight="false" outlineLevel="0" collapsed="false">
      <c r="A112" s="44" t="n">
        <v>108</v>
      </c>
      <c r="B112" s="45" t="n">
        <f aca="false">'APH KIC KIA PC'!D112</f>
        <v>0</v>
      </c>
      <c r="C112" s="111" t="str">
        <f aca="false">IF('1. Artikeldata Grund'!$D112="","", '1. Artikeldata Grund'!$D112&amp;" - "&amp;'1. Artikeldata Grund'!$E112)</f>
        <v/>
      </c>
      <c r="D112" s="111" t="str">
        <f aca="false">IF('1. Artikeldata Grund'!F112="","",'1. Artikeldata Grund'!F112)</f>
        <v/>
      </c>
      <c r="E112" s="112" t="s">
        <v>114</v>
      </c>
      <c r="F112" s="70"/>
      <c r="G112" s="113" t="n">
        <v>1</v>
      </c>
      <c r="H112" s="42" t="s">
        <v>115</v>
      </c>
      <c r="I112" s="114" t="n">
        <v>0</v>
      </c>
      <c r="J112" s="115" t="str">
        <f aca="false">IF(C112="","",ROUND(F112-(F112*I112),2))</f>
        <v/>
      </c>
      <c r="K112" s="115" t="str">
        <f aca="false">IF(C112="","",G112*J112)</f>
        <v/>
      </c>
      <c r="L112" s="116" t="s">
        <v>37</v>
      </c>
      <c r="M112" s="117" t="s">
        <v>37</v>
      </c>
      <c r="N112" s="119"/>
      <c r="O112" s="41" t="s">
        <v>36</v>
      </c>
    </row>
    <row r="113" s="12" customFormat="true" ht="12.75" hidden="false" customHeight="false" outlineLevel="0" collapsed="false">
      <c r="A113" s="44" t="n">
        <v>109</v>
      </c>
      <c r="B113" s="45" t="n">
        <f aca="false">'APH KIC KIA PC'!D113</f>
        <v>0</v>
      </c>
      <c r="C113" s="111" t="str">
        <f aca="false">IF('1. Artikeldata Grund'!$D113="","", '1. Artikeldata Grund'!$D113&amp;" - "&amp;'1. Artikeldata Grund'!$E113)</f>
        <v/>
      </c>
      <c r="D113" s="111" t="str">
        <f aca="false">IF('1. Artikeldata Grund'!F113="","",'1. Artikeldata Grund'!F113)</f>
        <v/>
      </c>
      <c r="E113" s="112" t="s">
        <v>114</v>
      </c>
      <c r="F113" s="70"/>
      <c r="G113" s="113" t="n">
        <v>1</v>
      </c>
      <c r="H113" s="42" t="s">
        <v>115</v>
      </c>
      <c r="I113" s="114" t="n">
        <v>0</v>
      </c>
      <c r="J113" s="115" t="str">
        <f aca="false">IF(C113="","",ROUND(F113-(F113*I113),2))</f>
        <v/>
      </c>
      <c r="K113" s="115" t="str">
        <f aca="false">IF(C113="","",G113*J113)</f>
        <v/>
      </c>
      <c r="L113" s="116" t="s">
        <v>37</v>
      </c>
      <c r="M113" s="117" t="s">
        <v>37</v>
      </c>
      <c r="N113" s="119"/>
      <c r="O113" s="41" t="s">
        <v>36</v>
      </c>
    </row>
    <row r="114" s="12" customFormat="true" ht="12.75" hidden="false" customHeight="false" outlineLevel="0" collapsed="false">
      <c r="A114" s="44" t="n">
        <v>110</v>
      </c>
      <c r="B114" s="45" t="n">
        <f aca="false">'APH KIC KIA PC'!D114</f>
        <v>0</v>
      </c>
      <c r="C114" s="111" t="str">
        <f aca="false">IF('1. Artikeldata Grund'!$D114="","", '1. Artikeldata Grund'!$D114&amp;" - "&amp;'1. Artikeldata Grund'!$E114)</f>
        <v/>
      </c>
      <c r="D114" s="111" t="str">
        <f aca="false">IF('1. Artikeldata Grund'!F114="","",'1. Artikeldata Grund'!F114)</f>
        <v/>
      </c>
      <c r="E114" s="112" t="s">
        <v>114</v>
      </c>
      <c r="F114" s="70"/>
      <c r="G114" s="113" t="n">
        <v>1</v>
      </c>
      <c r="H114" s="42" t="s">
        <v>115</v>
      </c>
      <c r="I114" s="114" t="n">
        <v>0</v>
      </c>
      <c r="J114" s="115" t="str">
        <f aca="false">IF(C114="","",ROUND(F114-(F114*I114),2))</f>
        <v/>
      </c>
      <c r="K114" s="115" t="str">
        <f aca="false">IF(C114="","",G114*J114)</f>
        <v/>
      </c>
      <c r="L114" s="116" t="s">
        <v>37</v>
      </c>
      <c r="M114" s="117" t="s">
        <v>37</v>
      </c>
      <c r="N114" s="119"/>
      <c r="O114" s="41" t="s">
        <v>36</v>
      </c>
    </row>
    <row r="115" s="12" customFormat="true" ht="12.75" hidden="false" customHeight="false" outlineLevel="0" collapsed="false">
      <c r="A115" s="44" t="n">
        <v>111</v>
      </c>
      <c r="B115" s="45" t="n">
        <f aca="false">'APH KIC KIA PC'!D115</f>
        <v>0</v>
      </c>
      <c r="C115" s="111" t="str">
        <f aca="false">IF('1. Artikeldata Grund'!$D115="","", '1. Artikeldata Grund'!$D115&amp;" - "&amp;'1. Artikeldata Grund'!$E115)</f>
        <v/>
      </c>
      <c r="D115" s="111" t="str">
        <f aca="false">IF('1. Artikeldata Grund'!F115="","",'1. Artikeldata Grund'!F115)</f>
        <v/>
      </c>
      <c r="E115" s="112" t="s">
        <v>114</v>
      </c>
      <c r="F115" s="70"/>
      <c r="G115" s="113" t="n">
        <v>1</v>
      </c>
      <c r="H115" s="42" t="s">
        <v>115</v>
      </c>
      <c r="I115" s="114" t="n">
        <v>0</v>
      </c>
      <c r="J115" s="115" t="str">
        <f aca="false">IF(C115="","",ROUND(F115-(F115*I115),2))</f>
        <v/>
      </c>
      <c r="K115" s="115" t="str">
        <f aca="false">IF(C115="","",G115*J115)</f>
        <v/>
      </c>
      <c r="L115" s="116" t="s">
        <v>37</v>
      </c>
      <c r="M115" s="117" t="s">
        <v>37</v>
      </c>
      <c r="N115" s="119"/>
      <c r="O115" s="41" t="s">
        <v>36</v>
      </c>
    </row>
    <row r="116" s="12" customFormat="true" ht="12.75" hidden="false" customHeight="false" outlineLevel="0" collapsed="false">
      <c r="A116" s="44" t="n">
        <v>112</v>
      </c>
      <c r="B116" s="45" t="n">
        <f aca="false">'APH KIC KIA PC'!D116</f>
        <v>0</v>
      </c>
      <c r="C116" s="111" t="str">
        <f aca="false">IF('1. Artikeldata Grund'!$D116="","", '1. Artikeldata Grund'!$D116&amp;" - "&amp;'1. Artikeldata Grund'!$E116)</f>
        <v/>
      </c>
      <c r="D116" s="111" t="str">
        <f aca="false">IF('1. Artikeldata Grund'!F116="","",'1. Artikeldata Grund'!F116)</f>
        <v/>
      </c>
      <c r="E116" s="112" t="s">
        <v>114</v>
      </c>
      <c r="F116" s="70"/>
      <c r="G116" s="113" t="n">
        <v>1</v>
      </c>
      <c r="H116" s="42" t="s">
        <v>115</v>
      </c>
      <c r="I116" s="114" t="n">
        <v>0</v>
      </c>
      <c r="J116" s="115" t="str">
        <f aca="false">IF(C116="","",ROUND(F116-(F116*I116),2))</f>
        <v/>
      </c>
      <c r="K116" s="115" t="str">
        <f aca="false">IF(C116="","",G116*J116)</f>
        <v/>
      </c>
      <c r="L116" s="116" t="s">
        <v>37</v>
      </c>
      <c r="M116" s="117" t="s">
        <v>37</v>
      </c>
      <c r="N116" s="119"/>
      <c r="O116" s="41" t="s">
        <v>36</v>
      </c>
    </row>
    <row r="117" s="12" customFormat="true" ht="12.75" hidden="false" customHeight="false" outlineLevel="0" collapsed="false">
      <c r="A117" s="44" t="n">
        <v>113</v>
      </c>
      <c r="B117" s="45" t="n">
        <f aca="false">'APH KIC KIA PC'!D117</f>
        <v>0</v>
      </c>
      <c r="C117" s="111" t="str">
        <f aca="false">IF('1. Artikeldata Grund'!$D117="","", '1. Artikeldata Grund'!$D117&amp;" - "&amp;'1. Artikeldata Grund'!$E117)</f>
        <v/>
      </c>
      <c r="D117" s="111" t="str">
        <f aca="false">IF('1. Artikeldata Grund'!F117="","",'1. Artikeldata Grund'!F117)</f>
        <v/>
      </c>
      <c r="E117" s="112" t="s">
        <v>114</v>
      </c>
      <c r="F117" s="70"/>
      <c r="G117" s="113" t="n">
        <v>1</v>
      </c>
      <c r="H117" s="42" t="s">
        <v>115</v>
      </c>
      <c r="I117" s="114" t="n">
        <v>0</v>
      </c>
      <c r="J117" s="115" t="str">
        <f aca="false">IF(C117="","",ROUND(F117-(F117*I117),2))</f>
        <v/>
      </c>
      <c r="K117" s="115" t="str">
        <f aca="false">IF(C117="","",G117*J117)</f>
        <v/>
      </c>
      <c r="L117" s="116" t="s">
        <v>37</v>
      </c>
      <c r="M117" s="117" t="s">
        <v>37</v>
      </c>
      <c r="N117" s="119"/>
      <c r="O117" s="41" t="s">
        <v>36</v>
      </c>
    </row>
    <row r="118" s="12" customFormat="true" ht="12.75" hidden="false" customHeight="false" outlineLevel="0" collapsed="false">
      <c r="A118" s="44" t="n">
        <v>114</v>
      </c>
      <c r="B118" s="45" t="n">
        <f aca="false">'APH KIC KIA PC'!D118</f>
        <v>0</v>
      </c>
      <c r="C118" s="111" t="str">
        <f aca="false">IF('1. Artikeldata Grund'!$D118="","", '1. Artikeldata Grund'!$D118&amp;" - "&amp;'1. Artikeldata Grund'!$E118)</f>
        <v/>
      </c>
      <c r="D118" s="111" t="str">
        <f aca="false">IF('1. Artikeldata Grund'!F118="","",'1. Artikeldata Grund'!F118)</f>
        <v/>
      </c>
      <c r="E118" s="112" t="s">
        <v>114</v>
      </c>
      <c r="F118" s="70"/>
      <c r="G118" s="113" t="n">
        <v>1</v>
      </c>
      <c r="H118" s="42" t="s">
        <v>115</v>
      </c>
      <c r="I118" s="114" t="n">
        <v>0</v>
      </c>
      <c r="J118" s="115" t="str">
        <f aca="false">IF(C118="","",ROUND(F118-(F118*I118),2))</f>
        <v/>
      </c>
      <c r="K118" s="115" t="str">
        <f aca="false">IF(C118="","",G118*J118)</f>
        <v/>
      </c>
      <c r="L118" s="116" t="s">
        <v>37</v>
      </c>
      <c r="M118" s="117" t="s">
        <v>37</v>
      </c>
      <c r="N118" s="119"/>
      <c r="O118" s="41" t="s">
        <v>36</v>
      </c>
    </row>
    <row r="119" s="12" customFormat="true" ht="12.75" hidden="false" customHeight="false" outlineLevel="0" collapsed="false">
      <c r="A119" s="44" t="n">
        <v>115</v>
      </c>
      <c r="B119" s="45" t="n">
        <f aca="false">'APH KIC KIA PC'!D119</f>
        <v>0</v>
      </c>
      <c r="C119" s="111" t="str">
        <f aca="false">IF('1. Artikeldata Grund'!$D119="","", '1. Artikeldata Grund'!$D119&amp;" - "&amp;'1. Artikeldata Grund'!$E119)</f>
        <v/>
      </c>
      <c r="D119" s="111" t="str">
        <f aca="false">IF('1. Artikeldata Grund'!F119="","",'1. Artikeldata Grund'!F119)</f>
        <v/>
      </c>
      <c r="E119" s="112" t="s">
        <v>114</v>
      </c>
      <c r="F119" s="70"/>
      <c r="G119" s="113" t="n">
        <v>1</v>
      </c>
      <c r="H119" s="42" t="s">
        <v>115</v>
      </c>
      <c r="I119" s="114" t="n">
        <v>0</v>
      </c>
      <c r="J119" s="115" t="str">
        <f aca="false">IF(C119="","",ROUND(F119-(F119*I119),2))</f>
        <v/>
      </c>
      <c r="K119" s="115" t="str">
        <f aca="false">IF(C119="","",G119*J119)</f>
        <v/>
      </c>
      <c r="L119" s="116" t="s">
        <v>37</v>
      </c>
      <c r="M119" s="117" t="s">
        <v>37</v>
      </c>
      <c r="N119" s="119"/>
      <c r="O119" s="41" t="s">
        <v>36</v>
      </c>
    </row>
    <row r="120" s="12" customFormat="true" ht="12.75" hidden="false" customHeight="false" outlineLevel="0" collapsed="false">
      <c r="A120" s="44" t="n">
        <v>116</v>
      </c>
      <c r="B120" s="45" t="n">
        <f aca="false">'APH KIC KIA PC'!D120</f>
        <v>0</v>
      </c>
      <c r="C120" s="111" t="str">
        <f aca="false">IF('1. Artikeldata Grund'!$D120="","", '1. Artikeldata Grund'!$D120&amp;" - "&amp;'1. Artikeldata Grund'!$E120)</f>
        <v/>
      </c>
      <c r="D120" s="111" t="str">
        <f aca="false">IF('1. Artikeldata Grund'!F120="","",'1. Artikeldata Grund'!F120)</f>
        <v/>
      </c>
      <c r="E120" s="112" t="s">
        <v>114</v>
      </c>
      <c r="F120" s="70"/>
      <c r="G120" s="113" t="n">
        <v>1</v>
      </c>
      <c r="H120" s="42" t="s">
        <v>115</v>
      </c>
      <c r="I120" s="114" t="n">
        <v>0</v>
      </c>
      <c r="J120" s="115" t="str">
        <f aca="false">IF(C120="","",ROUND(F120-(F120*I120),2))</f>
        <v/>
      </c>
      <c r="K120" s="115" t="str">
        <f aca="false">IF(C120="","",G120*J120)</f>
        <v/>
      </c>
      <c r="L120" s="116" t="s">
        <v>37</v>
      </c>
      <c r="M120" s="117" t="s">
        <v>37</v>
      </c>
      <c r="N120" s="119"/>
      <c r="O120" s="41" t="s">
        <v>36</v>
      </c>
    </row>
    <row r="121" s="12" customFormat="true" ht="12.75" hidden="false" customHeight="false" outlineLevel="0" collapsed="false">
      <c r="A121" s="44" t="n">
        <v>117</v>
      </c>
      <c r="B121" s="45" t="n">
        <f aca="false">'APH KIC KIA PC'!D121</f>
        <v>0</v>
      </c>
      <c r="C121" s="111" t="str">
        <f aca="false">IF('1. Artikeldata Grund'!$D121="","", '1. Artikeldata Grund'!$D121&amp;" - "&amp;'1. Artikeldata Grund'!$E121)</f>
        <v/>
      </c>
      <c r="D121" s="111" t="str">
        <f aca="false">IF('1. Artikeldata Grund'!F121="","",'1. Artikeldata Grund'!F121)</f>
        <v/>
      </c>
      <c r="E121" s="112" t="s">
        <v>114</v>
      </c>
      <c r="F121" s="70"/>
      <c r="G121" s="113" t="n">
        <v>1</v>
      </c>
      <c r="H121" s="42" t="s">
        <v>115</v>
      </c>
      <c r="I121" s="114" t="n">
        <v>0</v>
      </c>
      <c r="J121" s="115" t="str">
        <f aca="false">IF(C121="","",ROUND(F121-(F121*I121),2))</f>
        <v/>
      </c>
      <c r="K121" s="115" t="str">
        <f aca="false">IF(C121="","",G121*J121)</f>
        <v/>
      </c>
      <c r="L121" s="116" t="s">
        <v>37</v>
      </c>
      <c r="M121" s="117" t="s">
        <v>37</v>
      </c>
      <c r="N121" s="119"/>
      <c r="O121" s="41" t="s">
        <v>36</v>
      </c>
    </row>
    <row r="122" s="12" customFormat="true" ht="12.75" hidden="false" customHeight="false" outlineLevel="0" collapsed="false">
      <c r="A122" s="44" t="n">
        <v>118</v>
      </c>
      <c r="B122" s="45" t="n">
        <f aca="false">'APH KIC KIA PC'!D122</f>
        <v>0</v>
      </c>
      <c r="C122" s="111" t="str">
        <f aca="false">IF('1. Artikeldata Grund'!$D122="","", '1. Artikeldata Grund'!$D122&amp;" - "&amp;'1. Artikeldata Grund'!$E122)</f>
        <v/>
      </c>
      <c r="D122" s="111" t="str">
        <f aca="false">IF('1. Artikeldata Grund'!F122="","",'1. Artikeldata Grund'!F122)</f>
        <v/>
      </c>
      <c r="E122" s="112" t="s">
        <v>114</v>
      </c>
      <c r="F122" s="70"/>
      <c r="G122" s="113" t="n">
        <v>1</v>
      </c>
      <c r="H122" s="42" t="s">
        <v>115</v>
      </c>
      <c r="I122" s="114" t="n">
        <v>0</v>
      </c>
      <c r="J122" s="115" t="str">
        <f aca="false">IF(C122="","",ROUND(F122-(F122*I122),2))</f>
        <v/>
      </c>
      <c r="K122" s="115" t="str">
        <f aca="false">IF(C122="","",G122*J122)</f>
        <v/>
      </c>
      <c r="L122" s="116" t="s">
        <v>37</v>
      </c>
      <c r="M122" s="117" t="s">
        <v>37</v>
      </c>
      <c r="N122" s="119"/>
      <c r="O122" s="41" t="s">
        <v>36</v>
      </c>
    </row>
    <row r="123" s="12" customFormat="true" ht="12.75" hidden="false" customHeight="false" outlineLevel="0" collapsed="false">
      <c r="A123" s="44" t="n">
        <v>119</v>
      </c>
      <c r="B123" s="45" t="n">
        <f aca="false">'APH KIC KIA PC'!D123</f>
        <v>0</v>
      </c>
      <c r="C123" s="111" t="str">
        <f aca="false">IF('1. Artikeldata Grund'!$D123="","", '1. Artikeldata Grund'!$D123&amp;" - "&amp;'1. Artikeldata Grund'!$E123)</f>
        <v/>
      </c>
      <c r="D123" s="111" t="str">
        <f aca="false">IF('1. Artikeldata Grund'!F123="","",'1. Artikeldata Grund'!F123)</f>
        <v/>
      </c>
      <c r="E123" s="112" t="s">
        <v>114</v>
      </c>
      <c r="F123" s="70"/>
      <c r="G123" s="113" t="n">
        <v>1</v>
      </c>
      <c r="H123" s="42" t="s">
        <v>115</v>
      </c>
      <c r="I123" s="114" t="n">
        <v>0</v>
      </c>
      <c r="J123" s="115" t="str">
        <f aca="false">IF(C123="","",ROUND(F123-(F123*I123),2))</f>
        <v/>
      </c>
      <c r="K123" s="115" t="str">
        <f aca="false">IF(C123="","",G123*J123)</f>
        <v/>
      </c>
      <c r="L123" s="116" t="s">
        <v>37</v>
      </c>
      <c r="M123" s="117" t="s">
        <v>37</v>
      </c>
      <c r="N123" s="119"/>
      <c r="O123" s="41" t="s">
        <v>36</v>
      </c>
    </row>
    <row r="124" s="12" customFormat="true" ht="12.75" hidden="false" customHeight="false" outlineLevel="0" collapsed="false">
      <c r="A124" s="44" t="n">
        <v>120</v>
      </c>
      <c r="B124" s="45" t="n">
        <f aca="false">'APH KIC KIA PC'!D124</f>
        <v>0</v>
      </c>
      <c r="C124" s="111" t="str">
        <f aca="false">IF('1. Artikeldata Grund'!$D124="","", '1. Artikeldata Grund'!$D124&amp;" - "&amp;'1. Artikeldata Grund'!$E124)</f>
        <v/>
      </c>
      <c r="D124" s="111" t="str">
        <f aca="false">IF('1. Artikeldata Grund'!F124="","",'1. Artikeldata Grund'!F124)</f>
        <v/>
      </c>
      <c r="E124" s="112" t="s">
        <v>114</v>
      </c>
      <c r="F124" s="70"/>
      <c r="G124" s="113" t="n">
        <v>1</v>
      </c>
      <c r="H124" s="42" t="s">
        <v>115</v>
      </c>
      <c r="I124" s="114" t="n">
        <v>0</v>
      </c>
      <c r="J124" s="115" t="str">
        <f aca="false">IF(C124="","",ROUND(F124-(F124*I124),2))</f>
        <v/>
      </c>
      <c r="K124" s="115" t="str">
        <f aca="false">IF(C124="","",G124*J124)</f>
        <v/>
      </c>
      <c r="L124" s="116" t="s">
        <v>37</v>
      </c>
      <c r="M124" s="117" t="s">
        <v>37</v>
      </c>
      <c r="N124" s="119"/>
      <c r="O124" s="41" t="s">
        <v>36</v>
      </c>
    </row>
    <row r="125" s="12" customFormat="true" ht="12.75" hidden="false" customHeight="false" outlineLevel="0" collapsed="false">
      <c r="A125" s="44" t="n">
        <v>121</v>
      </c>
      <c r="B125" s="45" t="n">
        <f aca="false">'APH KIC KIA PC'!D125</f>
        <v>0</v>
      </c>
      <c r="C125" s="111" t="str">
        <f aca="false">IF('1. Artikeldata Grund'!$D125="","", '1. Artikeldata Grund'!$D125&amp;" - "&amp;'1. Artikeldata Grund'!$E125)</f>
        <v/>
      </c>
      <c r="D125" s="111" t="str">
        <f aca="false">IF('1. Artikeldata Grund'!F125="","",'1. Artikeldata Grund'!F125)</f>
        <v/>
      </c>
      <c r="E125" s="112" t="s">
        <v>114</v>
      </c>
      <c r="F125" s="70"/>
      <c r="G125" s="113" t="n">
        <v>1</v>
      </c>
      <c r="H125" s="42" t="s">
        <v>115</v>
      </c>
      <c r="I125" s="114" t="n">
        <v>0</v>
      </c>
      <c r="J125" s="115" t="str">
        <f aca="false">IF(C125="","",ROUND(F125-(F125*I125),2))</f>
        <v/>
      </c>
      <c r="K125" s="115" t="str">
        <f aca="false">IF(C125="","",G125*J125)</f>
        <v/>
      </c>
      <c r="L125" s="116" t="s">
        <v>37</v>
      </c>
      <c r="M125" s="117" t="s">
        <v>37</v>
      </c>
      <c r="N125" s="119"/>
      <c r="O125" s="41" t="s">
        <v>36</v>
      </c>
    </row>
    <row r="126" s="12" customFormat="true" ht="12.75" hidden="false" customHeight="false" outlineLevel="0" collapsed="false">
      <c r="A126" s="44" t="n">
        <v>122</v>
      </c>
      <c r="B126" s="45" t="n">
        <f aca="false">'APH KIC KIA PC'!D126</f>
        <v>0</v>
      </c>
      <c r="C126" s="111" t="str">
        <f aca="false">IF('1. Artikeldata Grund'!$D126="","", '1. Artikeldata Grund'!$D126&amp;" - "&amp;'1. Artikeldata Grund'!$E126)</f>
        <v/>
      </c>
      <c r="D126" s="111" t="str">
        <f aca="false">IF('1. Artikeldata Grund'!F126="","",'1. Artikeldata Grund'!F126)</f>
        <v/>
      </c>
      <c r="E126" s="112" t="s">
        <v>114</v>
      </c>
      <c r="F126" s="70"/>
      <c r="G126" s="113" t="n">
        <v>1</v>
      </c>
      <c r="H126" s="42" t="s">
        <v>115</v>
      </c>
      <c r="I126" s="114" t="n">
        <v>0</v>
      </c>
      <c r="J126" s="115" t="str">
        <f aca="false">IF(C126="","",ROUND(F126-(F126*I126),2))</f>
        <v/>
      </c>
      <c r="K126" s="115" t="str">
        <f aca="false">IF(C126="","",G126*J126)</f>
        <v/>
      </c>
      <c r="L126" s="116" t="s">
        <v>37</v>
      </c>
      <c r="M126" s="117" t="s">
        <v>37</v>
      </c>
      <c r="N126" s="119"/>
      <c r="O126" s="41" t="s">
        <v>36</v>
      </c>
    </row>
    <row r="127" s="12" customFormat="true" ht="12.75" hidden="false" customHeight="false" outlineLevel="0" collapsed="false">
      <c r="A127" s="44" t="n">
        <v>123</v>
      </c>
      <c r="B127" s="45" t="n">
        <f aca="false">'APH KIC KIA PC'!D127</f>
        <v>0</v>
      </c>
      <c r="C127" s="111" t="str">
        <f aca="false">IF('1. Artikeldata Grund'!$D127="","", '1. Artikeldata Grund'!$D127&amp;" - "&amp;'1. Artikeldata Grund'!$E127)</f>
        <v/>
      </c>
      <c r="D127" s="111" t="str">
        <f aca="false">IF('1. Artikeldata Grund'!F127="","",'1. Artikeldata Grund'!F127)</f>
        <v/>
      </c>
      <c r="E127" s="112" t="s">
        <v>114</v>
      </c>
      <c r="F127" s="70"/>
      <c r="G127" s="113" t="n">
        <v>1</v>
      </c>
      <c r="H127" s="42" t="s">
        <v>115</v>
      </c>
      <c r="I127" s="114" t="n">
        <v>0</v>
      </c>
      <c r="J127" s="115" t="str">
        <f aca="false">IF(C127="","",ROUND(F127-(F127*I127),2))</f>
        <v/>
      </c>
      <c r="K127" s="115" t="str">
        <f aca="false">IF(C127="","",G127*J127)</f>
        <v/>
      </c>
      <c r="L127" s="116" t="s">
        <v>37</v>
      </c>
      <c r="M127" s="117" t="s">
        <v>37</v>
      </c>
      <c r="N127" s="119"/>
      <c r="O127" s="41" t="s">
        <v>36</v>
      </c>
    </row>
    <row r="128" s="12" customFormat="true" ht="12.75" hidden="false" customHeight="false" outlineLevel="0" collapsed="false">
      <c r="A128" s="44" t="n">
        <v>124</v>
      </c>
      <c r="B128" s="45" t="n">
        <f aca="false">'APH KIC KIA PC'!D128</f>
        <v>0</v>
      </c>
      <c r="C128" s="111" t="str">
        <f aca="false">IF('1. Artikeldata Grund'!$D128="","", '1. Artikeldata Grund'!$D128&amp;" - "&amp;'1. Artikeldata Grund'!$E128)</f>
        <v/>
      </c>
      <c r="D128" s="111" t="str">
        <f aca="false">IF('1. Artikeldata Grund'!F128="","",'1. Artikeldata Grund'!F128)</f>
        <v/>
      </c>
      <c r="E128" s="112" t="s">
        <v>114</v>
      </c>
      <c r="F128" s="70"/>
      <c r="G128" s="113" t="n">
        <v>1</v>
      </c>
      <c r="H128" s="42" t="s">
        <v>115</v>
      </c>
      <c r="I128" s="114" t="n">
        <v>0</v>
      </c>
      <c r="J128" s="115" t="str">
        <f aca="false">IF(C128="","",ROUND(F128-(F128*I128),2))</f>
        <v/>
      </c>
      <c r="K128" s="115" t="str">
        <f aca="false">IF(C128="","",G128*J128)</f>
        <v/>
      </c>
      <c r="L128" s="116" t="s">
        <v>37</v>
      </c>
      <c r="M128" s="117" t="s">
        <v>37</v>
      </c>
      <c r="N128" s="119"/>
      <c r="O128" s="41" t="s">
        <v>36</v>
      </c>
    </row>
    <row r="129" s="12" customFormat="true" ht="12.75" hidden="false" customHeight="false" outlineLevel="0" collapsed="false">
      <c r="A129" s="44" t="n">
        <v>125</v>
      </c>
      <c r="B129" s="45" t="n">
        <f aca="false">'APH KIC KIA PC'!D129</f>
        <v>0</v>
      </c>
      <c r="C129" s="111" t="str">
        <f aca="false">IF('1. Artikeldata Grund'!$D129="","", '1. Artikeldata Grund'!$D129&amp;" - "&amp;'1. Artikeldata Grund'!$E129)</f>
        <v/>
      </c>
      <c r="D129" s="111" t="str">
        <f aca="false">IF('1. Artikeldata Grund'!F129="","",'1. Artikeldata Grund'!F129)</f>
        <v/>
      </c>
      <c r="E129" s="112" t="s">
        <v>114</v>
      </c>
      <c r="F129" s="70"/>
      <c r="G129" s="113" t="n">
        <v>1</v>
      </c>
      <c r="H129" s="42" t="s">
        <v>115</v>
      </c>
      <c r="I129" s="114" t="n">
        <v>0</v>
      </c>
      <c r="J129" s="115" t="str">
        <f aca="false">IF(C129="","",ROUND(F129-(F129*I129),2))</f>
        <v/>
      </c>
      <c r="K129" s="115" t="str">
        <f aca="false">IF(C129="","",G129*J129)</f>
        <v/>
      </c>
      <c r="L129" s="116" t="s">
        <v>37</v>
      </c>
      <c r="M129" s="117" t="s">
        <v>37</v>
      </c>
      <c r="N129" s="119"/>
      <c r="O129" s="41" t="s">
        <v>36</v>
      </c>
    </row>
    <row r="130" s="12" customFormat="true" ht="12.75" hidden="false" customHeight="false" outlineLevel="0" collapsed="false">
      <c r="A130" s="44" t="n">
        <v>126</v>
      </c>
      <c r="B130" s="45" t="n">
        <f aca="false">'APH KIC KIA PC'!D130</f>
        <v>0</v>
      </c>
      <c r="C130" s="111" t="str">
        <f aca="false">IF('1. Artikeldata Grund'!$D130="","", '1. Artikeldata Grund'!$D130&amp;" - "&amp;'1. Artikeldata Grund'!$E130)</f>
        <v/>
      </c>
      <c r="D130" s="111" t="str">
        <f aca="false">IF('1. Artikeldata Grund'!F130="","",'1. Artikeldata Grund'!F130)</f>
        <v/>
      </c>
      <c r="E130" s="112" t="s">
        <v>114</v>
      </c>
      <c r="F130" s="70"/>
      <c r="G130" s="113" t="n">
        <v>1</v>
      </c>
      <c r="H130" s="42" t="s">
        <v>115</v>
      </c>
      <c r="I130" s="114" t="n">
        <v>0</v>
      </c>
      <c r="J130" s="115" t="str">
        <f aca="false">IF(C130="","",ROUND(F130-(F130*I130),2))</f>
        <v/>
      </c>
      <c r="K130" s="115" t="str">
        <f aca="false">IF(C130="","",G130*J130)</f>
        <v/>
      </c>
      <c r="L130" s="116" t="s">
        <v>37</v>
      </c>
      <c r="M130" s="117" t="s">
        <v>37</v>
      </c>
      <c r="N130" s="119"/>
      <c r="O130" s="41" t="s">
        <v>36</v>
      </c>
    </row>
    <row r="131" s="12" customFormat="true" ht="12.75" hidden="false" customHeight="false" outlineLevel="0" collapsed="false">
      <c r="A131" s="44" t="n">
        <v>127</v>
      </c>
      <c r="B131" s="45" t="n">
        <f aca="false">'APH KIC KIA PC'!D131</f>
        <v>0</v>
      </c>
      <c r="C131" s="111" t="str">
        <f aca="false">IF('1. Artikeldata Grund'!$D131="","", '1. Artikeldata Grund'!$D131&amp;" - "&amp;'1. Artikeldata Grund'!$E131)</f>
        <v/>
      </c>
      <c r="D131" s="111" t="str">
        <f aca="false">IF('1. Artikeldata Grund'!F131="","",'1. Artikeldata Grund'!F131)</f>
        <v/>
      </c>
      <c r="E131" s="112" t="s">
        <v>114</v>
      </c>
      <c r="F131" s="70"/>
      <c r="G131" s="113" t="n">
        <v>1</v>
      </c>
      <c r="H131" s="42" t="s">
        <v>115</v>
      </c>
      <c r="I131" s="114" t="n">
        <v>0</v>
      </c>
      <c r="J131" s="115" t="str">
        <f aca="false">IF(C131="","",ROUND(F131-(F131*I131),2))</f>
        <v/>
      </c>
      <c r="K131" s="115" t="str">
        <f aca="false">IF(C131="","",G131*J131)</f>
        <v/>
      </c>
      <c r="L131" s="116" t="s">
        <v>37</v>
      </c>
      <c r="M131" s="117" t="s">
        <v>37</v>
      </c>
      <c r="N131" s="119"/>
      <c r="O131" s="41" t="s">
        <v>36</v>
      </c>
    </row>
    <row r="132" s="12" customFormat="true" ht="12.75" hidden="false" customHeight="false" outlineLevel="0" collapsed="false">
      <c r="A132" s="44" t="n">
        <v>128</v>
      </c>
      <c r="B132" s="45" t="n">
        <f aca="false">'APH KIC KIA PC'!D132</f>
        <v>0</v>
      </c>
      <c r="C132" s="111" t="str">
        <f aca="false">IF('1. Artikeldata Grund'!$D132="","", '1. Artikeldata Grund'!$D132&amp;" - "&amp;'1. Artikeldata Grund'!$E132)</f>
        <v/>
      </c>
      <c r="D132" s="111" t="str">
        <f aca="false">IF('1. Artikeldata Grund'!F132="","",'1. Artikeldata Grund'!F132)</f>
        <v/>
      </c>
      <c r="E132" s="112" t="s">
        <v>114</v>
      </c>
      <c r="F132" s="70"/>
      <c r="G132" s="113" t="n">
        <v>1</v>
      </c>
      <c r="H132" s="42" t="s">
        <v>115</v>
      </c>
      <c r="I132" s="114" t="n">
        <v>0</v>
      </c>
      <c r="J132" s="115" t="str">
        <f aca="false">IF(C132="","",ROUND(F132-(F132*I132),2))</f>
        <v/>
      </c>
      <c r="K132" s="115" t="str">
        <f aca="false">IF(C132="","",G132*J132)</f>
        <v/>
      </c>
      <c r="L132" s="116" t="s">
        <v>37</v>
      </c>
      <c r="M132" s="117" t="s">
        <v>37</v>
      </c>
      <c r="N132" s="119"/>
      <c r="O132" s="41" t="s">
        <v>36</v>
      </c>
    </row>
    <row r="133" s="12" customFormat="true" ht="12.75" hidden="false" customHeight="false" outlineLevel="0" collapsed="false">
      <c r="A133" s="44" t="n">
        <v>129</v>
      </c>
      <c r="B133" s="45" t="n">
        <f aca="false">'APH KIC KIA PC'!D133</f>
        <v>0</v>
      </c>
      <c r="C133" s="111" t="str">
        <f aca="false">IF('1. Artikeldata Grund'!$D133="","", '1. Artikeldata Grund'!$D133&amp;" - "&amp;'1. Artikeldata Grund'!$E133)</f>
        <v/>
      </c>
      <c r="D133" s="111" t="str">
        <f aca="false">IF('1. Artikeldata Grund'!F133="","",'1. Artikeldata Grund'!F133)</f>
        <v/>
      </c>
      <c r="E133" s="112" t="s">
        <v>114</v>
      </c>
      <c r="F133" s="70"/>
      <c r="G133" s="113" t="n">
        <v>1</v>
      </c>
      <c r="H133" s="42" t="s">
        <v>115</v>
      </c>
      <c r="I133" s="114" t="n">
        <v>0</v>
      </c>
      <c r="J133" s="115" t="str">
        <f aca="false">IF(C133="","",ROUND(F133-(F133*I133),2))</f>
        <v/>
      </c>
      <c r="K133" s="115" t="str">
        <f aca="false">IF(C133="","",G133*J133)</f>
        <v/>
      </c>
      <c r="L133" s="116" t="s">
        <v>37</v>
      </c>
      <c r="M133" s="117" t="s">
        <v>37</v>
      </c>
      <c r="N133" s="119"/>
      <c r="O133" s="41" t="s">
        <v>36</v>
      </c>
    </row>
    <row r="134" s="12" customFormat="true" ht="12.75" hidden="false" customHeight="false" outlineLevel="0" collapsed="false">
      <c r="A134" s="44" t="n">
        <v>130</v>
      </c>
      <c r="B134" s="45" t="n">
        <f aca="false">'APH KIC KIA PC'!D134</f>
        <v>0</v>
      </c>
      <c r="C134" s="111" t="str">
        <f aca="false">IF('1. Artikeldata Grund'!$D134="","", '1. Artikeldata Grund'!$D134&amp;" - "&amp;'1. Artikeldata Grund'!$E134)</f>
        <v/>
      </c>
      <c r="D134" s="111" t="str">
        <f aca="false">IF('1. Artikeldata Grund'!F134="","",'1. Artikeldata Grund'!F134)</f>
        <v/>
      </c>
      <c r="E134" s="112" t="s">
        <v>114</v>
      </c>
      <c r="F134" s="70"/>
      <c r="G134" s="113" t="n">
        <v>1</v>
      </c>
      <c r="H134" s="42" t="s">
        <v>115</v>
      </c>
      <c r="I134" s="114" t="n">
        <v>0</v>
      </c>
      <c r="J134" s="115" t="str">
        <f aca="false">IF(C134="","",ROUND(F134-(F134*I134),2))</f>
        <v/>
      </c>
      <c r="K134" s="115" t="str">
        <f aca="false">IF(C134="","",G134*J134)</f>
        <v/>
      </c>
      <c r="L134" s="116" t="s">
        <v>37</v>
      </c>
      <c r="M134" s="117" t="s">
        <v>37</v>
      </c>
      <c r="N134" s="119"/>
      <c r="O134" s="41" t="s">
        <v>36</v>
      </c>
    </row>
    <row r="135" s="12" customFormat="true" ht="12.75" hidden="false" customHeight="false" outlineLevel="0" collapsed="false">
      <c r="A135" s="44" t="n">
        <v>131</v>
      </c>
      <c r="B135" s="45" t="n">
        <f aca="false">'APH KIC KIA PC'!D135</f>
        <v>0</v>
      </c>
      <c r="C135" s="111" t="str">
        <f aca="false">IF('1. Artikeldata Grund'!$D135="","", '1. Artikeldata Grund'!$D135&amp;" - "&amp;'1. Artikeldata Grund'!$E135)</f>
        <v/>
      </c>
      <c r="D135" s="111" t="str">
        <f aca="false">IF('1. Artikeldata Grund'!F135="","",'1. Artikeldata Grund'!F135)</f>
        <v/>
      </c>
      <c r="E135" s="112" t="s">
        <v>114</v>
      </c>
      <c r="F135" s="70"/>
      <c r="G135" s="113" t="n">
        <v>1</v>
      </c>
      <c r="H135" s="42" t="s">
        <v>115</v>
      </c>
      <c r="I135" s="114" t="n">
        <v>0</v>
      </c>
      <c r="J135" s="115" t="str">
        <f aca="false">IF(C135="","",ROUND(F135-(F135*I135),2))</f>
        <v/>
      </c>
      <c r="K135" s="115" t="str">
        <f aca="false">IF(C135="","",G135*J135)</f>
        <v/>
      </c>
      <c r="L135" s="116" t="s">
        <v>37</v>
      </c>
      <c r="M135" s="117" t="s">
        <v>37</v>
      </c>
      <c r="N135" s="119"/>
      <c r="O135" s="41" t="s">
        <v>36</v>
      </c>
    </row>
    <row r="136" s="12" customFormat="true" ht="12.75" hidden="false" customHeight="false" outlineLevel="0" collapsed="false">
      <c r="A136" s="44" t="n">
        <v>132</v>
      </c>
      <c r="B136" s="45" t="n">
        <f aca="false">'APH KIC KIA PC'!D136</f>
        <v>0</v>
      </c>
      <c r="C136" s="111" t="str">
        <f aca="false">IF('1. Artikeldata Grund'!$D136="","", '1. Artikeldata Grund'!$D136&amp;" - "&amp;'1. Artikeldata Grund'!$E136)</f>
        <v/>
      </c>
      <c r="D136" s="111" t="str">
        <f aca="false">IF('1. Artikeldata Grund'!F136="","",'1. Artikeldata Grund'!F136)</f>
        <v/>
      </c>
      <c r="E136" s="112" t="s">
        <v>114</v>
      </c>
      <c r="F136" s="70"/>
      <c r="G136" s="113" t="n">
        <v>1</v>
      </c>
      <c r="H136" s="42" t="s">
        <v>115</v>
      </c>
      <c r="I136" s="114" t="n">
        <v>0</v>
      </c>
      <c r="J136" s="115" t="str">
        <f aca="false">IF(C136="","",ROUND(F136-(F136*I136),2))</f>
        <v/>
      </c>
      <c r="K136" s="115" t="str">
        <f aca="false">IF(C136="","",G136*J136)</f>
        <v/>
      </c>
      <c r="L136" s="116" t="s">
        <v>37</v>
      </c>
      <c r="M136" s="117" t="s">
        <v>37</v>
      </c>
      <c r="N136" s="119"/>
      <c r="O136" s="41" t="s">
        <v>36</v>
      </c>
    </row>
    <row r="137" s="12" customFormat="true" ht="12.75" hidden="false" customHeight="false" outlineLevel="0" collapsed="false">
      <c r="A137" s="44" t="n">
        <v>133</v>
      </c>
      <c r="B137" s="45" t="n">
        <f aca="false">'APH KIC KIA PC'!D137</f>
        <v>0</v>
      </c>
      <c r="C137" s="111" t="str">
        <f aca="false">IF('1. Artikeldata Grund'!$D137="","", '1. Artikeldata Grund'!$D137&amp;" - "&amp;'1. Artikeldata Grund'!$E137)</f>
        <v/>
      </c>
      <c r="D137" s="111" t="str">
        <f aca="false">IF('1. Artikeldata Grund'!F137="","",'1. Artikeldata Grund'!F137)</f>
        <v/>
      </c>
      <c r="E137" s="112" t="s">
        <v>114</v>
      </c>
      <c r="F137" s="70"/>
      <c r="G137" s="113" t="n">
        <v>1</v>
      </c>
      <c r="H137" s="42" t="s">
        <v>115</v>
      </c>
      <c r="I137" s="114" t="n">
        <v>0</v>
      </c>
      <c r="J137" s="115" t="str">
        <f aca="false">IF(C137="","",ROUND(F137-(F137*I137),2))</f>
        <v/>
      </c>
      <c r="K137" s="115" t="str">
        <f aca="false">IF(C137="","",G137*J137)</f>
        <v/>
      </c>
      <c r="L137" s="116" t="s">
        <v>37</v>
      </c>
      <c r="M137" s="117" t="s">
        <v>37</v>
      </c>
      <c r="N137" s="119"/>
      <c r="O137" s="41" t="s">
        <v>36</v>
      </c>
    </row>
    <row r="138" s="12" customFormat="true" ht="12.75" hidden="false" customHeight="false" outlineLevel="0" collapsed="false">
      <c r="A138" s="44" t="n">
        <v>134</v>
      </c>
      <c r="B138" s="45" t="n">
        <f aca="false">'APH KIC KIA PC'!D138</f>
        <v>0</v>
      </c>
      <c r="C138" s="111" t="str">
        <f aca="false">IF('1. Artikeldata Grund'!$D138="","", '1. Artikeldata Grund'!$D138&amp;" - "&amp;'1. Artikeldata Grund'!$E138)</f>
        <v/>
      </c>
      <c r="D138" s="111" t="str">
        <f aca="false">IF('1. Artikeldata Grund'!F138="","",'1. Artikeldata Grund'!F138)</f>
        <v/>
      </c>
      <c r="E138" s="112" t="s">
        <v>114</v>
      </c>
      <c r="F138" s="70"/>
      <c r="G138" s="113" t="n">
        <v>1</v>
      </c>
      <c r="H138" s="42" t="s">
        <v>115</v>
      </c>
      <c r="I138" s="114" t="n">
        <v>0</v>
      </c>
      <c r="J138" s="115" t="str">
        <f aca="false">IF(C138="","",ROUND(F138-(F138*I138),2))</f>
        <v/>
      </c>
      <c r="K138" s="115" t="str">
        <f aca="false">IF(C138="","",G138*J138)</f>
        <v/>
      </c>
      <c r="L138" s="116" t="s">
        <v>37</v>
      </c>
      <c r="M138" s="117" t="s">
        <v>37</v>
      </c>
      <c r="N138" s="119"/>
      <c r="O138" s="41" t="s">
        <v>36</v>
      </c>
    </row>
    <row r="139" s="12" customFormat="true" ht="12.75" hidden="false" customHeight="false" outlineLevel="0" collapsed="false">
      <c r="A139" s="44" t="n">
        <v>135</v>
      </c>
      <c r="B139" s="45" t="n">
        <f aca="false">'APH KIC KIA PC'!D139</f>
        <v>0</v>
      </c>
      <c r="C139" s="111" t="str">
        <f aca="false">IF('1. Artikeldata Grund'!$D139="","", '1. Artikeldata Grund'!$D139&amp;" - "&amp;'1. Artikeldata Grund'!$E139)</f>
        <v/>
      </c>
      <c r="D139" s="111" t="str">
        <f aca="false">IF('1. Artikeldata Grund'!F139="","",'1. Artikeldata Grund'!F139)</f>
        <v/>
      </c>
      <c r="E139" s="112" t="s">
        <v>114</v>
      </c>
      <c r="F139" s="70"/>
      <c r="G139" s="113" t="n">
        <v>1</v>
      </c>
      <c r="H139" s="42" t="s">
        <v>115</v>
      </c>
      <c r="I139" s="114" t="n">
        <v>0</v>
      </c>
      <c r="J139" s="115" t="str">
        <f aca="false">IF(C139="","",ROUND(F139-(F139*I139),2))</f>
        <v/>
      </c>
      <c r="K139" s="115" t="str">
        <f aca="false">IF(C139="","",G139*J139)</f>
        <v/>
      </c>
      <c r="L139" s="116" t="s">
        <v>37</v>
      </c>
      <c r="M139" s="117" t="s">
        <v>37</v>
      </c>
      <c r="N139" s="119"/>
      <c r="O139" s="41" t="s">
        <v>36</v>
      </c>
    </row>
    <row r="140" s="12" customFormat="true" ht="12.75" hidden="false" customHeight="false" outlineLevel="0" collapsed="false">
      <c r="A140" s="44" t="n">
        <v>136</v>
      </c>
      <c r="B140" s="45" t="n">
        <f aca="false">'APH KIC KIA PC'!D140</f>
        <v>0</v>
      </c>
      <c r="C140" s="111" t="str">
        <f aca="false">IF('1. Artikeldata Grund'!$D140="","", '1. Artikeldata Grund'!$D140&amp;" - "&amp;'1. Artikeldata Grund'!$E140)</f>
        <v/>
      </c>
      <c r="D140" s="111" t="str">
        <f aca="false">IF('1. Artikeldata Grund'!F140="","",'1. Artikeldata Grund'!F140)</f>
        <v/>
      </c>
      <c r="E140" s="112" t="s">
        <v>114</v>
      </c>
      <c r="F140" s="70"/>
      <c r="G140" s="113" t="n">
        <v>1</v>
      </c>
      <c r="H140" s="42" t="s">
        <v>115</v>
      </c>
      <c r="I140" s="114" t="n">
        <v>0</v>
      </c>
      <c r="J140" s="115" t="str">
        <f aca="false">IF(C140="","",ROUND(F140-(F140*I140),2))</f>
        <v/>
      </c>
      <c r="K140" s="115" t="str">
        <f aca="false">IF(C140="","",G140*J140)</f>
        <v/>
      </c>
      <c r="L140" s="116" t="s">
        <v>37</v>
      </c>
      <c r="M140" s="117" t="s">
        <v>37</v>
      </c>
      <c r="N140" s="119"/>
      <c r="O140" s="41" t="s">
        <v>36</v>
      </c>
    </row>
    <row r="141" s="12" customFormat="true" ht="12.75" hidden="false" customHeight="false" outlineLevel="0" collapsed="false">
      <c r="A141" s="44" t="n">
        <v>137</v>
      </c>
      <c r="B141" s="45" t="n">
        <f aca="false">'APH KIC KIA PC'!D141</f>
        <v>0</v>
      </c>
      <c r="C141" s="111" t="str">
        <f aca="false">IF('1. Artikeldata Grund'!$D141="","", '1. Artikeldata Grund'!$D141&amp;" - "&amp;'1. Artikeldata Grund'!$E141)</f>
        <v/>
      </c>
      <c r="D141" s="111" t="str">
        <f aca="false">IF('1. Artikeldata Grund'!F141="","",'1. Artikeldata Grund'!F141)</f>
        <v/>
      </c>
      <c r="E141" s="112" t="s">
        <v>114</v>
      </c>
      <c r="F141" s="70"/>
      <c r="G141" s="113" t="n">
        <v>1</v>
      </c>
      <c r="H141" s="42" t="s">
        <v>115</v>
      </c>
      <c r="I141" s="114" t="n">
        <v>0</v>
      </c>
      <c r="J141" s="115" t="str">
        <f aca="false">IF(C141="","",ROUND(F141-(F141*I141),2))</f>
        <v/>
      </c>
      <c r="K141" s="115" t="str">
        <f aca="false">IF(C141="","",G141*J141)</f>
        <v/>
      </c>
      <c r="L141" s="116" t="s">
        <v>37</v>
      </c>
      <c r="M141" s="117" t="s">
        <v>37</v>
      </c>
      <c r="N141" s="119"/>
      <c r="O141" s="41" t="s">
        <v>36</v>
      </c>
    </row>
    <row r="142" s="12" customFormat="true" ht="12.75" hidden="false" customHeight="false" outlineLevel="0" collapsed="false">
      <c r="A142" s="44" t="n">
        <v>138</v>
      </c>
      <c r="B142" s="45" t="n">
        <f aca="false">'APH KIC KIA PC'!D142</f>
        <v>0</v>
      </c>
      <c r="C142" s="111" t="str">
        <f aca="false">IF('1. Artikeldata Grund'!$D142="","", '1. Artikeldata Grund'!$D142&amp;" - "&amp;'1. Artikeldata Grund'!$E142)</f>
        <v/>
      </c>
      <c r="D142" s="111" t="str">
        <f aca="false">IF('1. Artikeldata Grund'!F142="","",'1. Artikeldata Grund'!F142)</f>
        <v/>
      </c>
      <c r="E142" s="112" t="s">
        <v>114</v>
      </c>
      <c r="F142" s="70"/>
      <c r="G142" s="113" t="n">
        <v>1</v>
      </c>
      <c r="H142" s="42" t="s">
        <v>115</v>
      </c>
      <c r="I142" s="114" t="n">
        <v>0</v>
      </c>
      <c r="J142" s="115" t="str">
        <f aca="false">IF(C142="","",ROUND(F142-(F142*I142),2))</f>
        <v/>
      </c>
      <c r="K142" s="115" t="str">
        <f aca="false">IF(C142="","",G142*J142)</f>
        <v/>
      </c>
      <c r="L142" s="116" t="s">
        <v>37</v>
      </c>
      <c r="M142" s="117" t="s">
        <v>37</v>
      </c>
      <c r="N142" s="119"/>
      <c r="O142" s="41" t="s">
        <v>36</v>
      </c>
    </row>
    <row r="143" s="12" customFormat="true" ht="12.75" hidden="false" customHeight="false" outlineLevel="0" collapsed="false">
      <c r="A143" s="44" t="n">
        <v>139</v>
      </c>
      <c r="B143" s="45" t="n">
        <f aca="false">'APH KIC KIA PC'!D143</f>
        <v>0</v>
      </c>
      <c r="C143" s="111" t="str">
        <f aca="false">IF('1. Artikeldata Grund'!$D143="","", '1. Artikeldata Grund'!$D143&amp;" - "&amp;'1. Artikeldata Grund'!$E143)</f>
        <v/>
      </c>
      <c r="D143" s="111" t="str">
        <f aca="false">IF('1. Artikeldata Grund'!F143="","",'1. Artikeldata Grund'!F143)</f>
        <v/>
      </c>
      <c r="E143" s="112" t="s">
        <v>114</v>
      </c>
      <c r="F143" s="70"/>
      <c r="G143" s="113" t="n">
        <v>1</v>
      </c>
      <c r="H143" s="42" t="s">
        <v>115</v>
      </c>
      <c r="I143" s="114" t="n">
        <v>0</v>
      </c>
      <c r="J143" s="115" t="str">
        <f aca="false">IF(C143="","",ROUND(F143-(F143*I143),2))</f>
        <v/>
      </c>
      <c r="K143" s="115" t="str">
        <f aca="false">IF(C143="","",G143*J143)</f>
        <v/>
      </c>
      <c r="L143" s="116" t="s">
        <v>37</v>
      </c>
      <c r="M143" s="117" t="s">
        <v>37</v>
      </c>
      <c r="N143" s="119"/>
      <c r="O143" s="41" t="s">
        <v>36</v>
      </c>
    </row>
    <row r="144" s="12" customFormat="true" ht="12.75" hidden="false" customHeight="false" outlineLevel="0" collapsed="false">
      <c r="A144" s="44" t="n">
        <v>140</v>
      </c>
      <c r="B144" s="45" t="n">
        <f aca="false">'APH KIC KIA PC'!D144</f>
        <v>0</v>
      </c>
      <c r="C144" s="111" t="str">
        <f aca="false">IF('1. Artikeldata Grund'!$D144="","", '1. Artikeldata Grund'!$D144&amp;" - "&amp;'1. Artikeldata Grund'!$E144)</f>
        <v/>
      </c>
      <c r="D144" s="111" t="str">
        <f aca="false">IF('1. Artikeldata Grund'!F144="","",'1. Artikeldata Grund'!F144)</f>
        <v/>
      </c>
      <c r="E144" s="112" t="s">
        <v>114</v>
      </c>
      <c r="F144" s="70"/>
      <c r="G144" s="113" t="n">
        <v>1</v>
      </c>
      <c r="H144" s="42" t="s">
        <v>115</v>
      </c>
      <c r="I144" s="114" t="n">
        <v>0</v>
      </c>
      <c r="J144" s="115" t="str">
        <f aca="false">IF(C144="","",ROUND(F144-(F144*I144),2))</f>
        <v/>
      </c>
      <c r="K144" s="115" t="str">
        <f aca="false">IF(C144="","",G144*J144)</f>
        <v/>
      </c>
      <c r="L144" s="116" t="s">
        <v>37</v>
      </c>
      <c r="M144" s="117" t="s">
        <v>37</v>
      </c>
      <c r="N144" s="119"/>
      <c r="O144" s="41" t="s">
        <v>36</v>
      </c>
    </row>
    <row r="145" s="12" customFormat="true" ht="12.75" hidden="false" customHeight="false" outlineLevel="0" collapsed="false">
      <c r="A145" s="44" t="n">
        <v>141</v>
      </c>
      <c r="B145" s="45" t="n">
        <f aca="false">'APH KIC KIA PC'!D145</f>
        <v>0</v>
      </c>
      <c r="C145" s="111" t="str">
        <f aca="false">IF('1. Artikeldata Grund'!$D145="","", '1. Artikeldata Grund'!$D145&amp;" - "&amp;'1. Artikeldata Grund'!$E145)</f>
        <v/>
      </c>
      <c r="D145" s="111" t="str">
        <f aca="false">IF('1. Artikeldata Grund'!F145="","",'1. Artikeldata Grund'!F145)</f>
        <v/>
      </c>
      <c r="E145" s="112" t="s">
        <v>114</v>
      </c>
      <c r="F145" s="70"/>
      <c r="G145" s="113" t="n">
        <v>1</v>
      </c>
      <c r="H145" s="42" t="s">
        <v>115</v>
      </c>
      <c r="I145" s="114" t="n">
        <v>0</v>
      </c>
      <c r="J145" s="115" t="str">
        <f aca="false">IF(C145="","",ROUND(F145-(F145*I145),2))</f>
        <v/>
      </c>
      <c r="K145" s="115" t="str">
        <f aca="false">IF(C145="","",G145*J145)</f>
        <v/>
      </c>
      <c r="L145" s="116" t="s">
        <v>37</v>
      </c>
      <c r="M145" s="117" t="s">
        <v>37</v>
      </c>
      <c r="N145" s="119"/>
      <c r="O145" s="41" t="s">
        <v>36</v>
      </c>
    </row>
    <row r="146" s="12" customFormat="true" ht="12.75" hidden="false" customHeight="false" outlineLevel="0" collapsed="false">
      <c r="A146" s="44" t="n">
        <v>142</v>
      </c>
      <c r="B146" s="45" t="n">
        <f aca="false">'APH KIC KIA PC'!D146</f>
        <v>0</v>
      </c>
      <c r="C146" s="111" t="str">
        <f aca="false">IF('1. Artikeldata Grund'!$D146="","", '1. Artikeldata Grund'!$D146&amp;" - "&amp;'1. Artikeldata Grund'!$E146)</f>
        <v/>
      </c>
      <c r="D146" s="111" t="str">
        <f aca="false">IF('1. Artikeldata Grund'!F146="","",'1. Artikeldata Grund'!F146)</f>
        <v/>
      </c>
      <c r="E146" s="112" t="s">
        <v>114</v>
      </c>
      <c r="F146" s="70"/>
      <c r="G146" s="113" t="n">
        <v>1</v>
      </c>
      <c r="H146" s="42" t="s">
        <v>115</v>
      </c>
      <c r="I146" s="114" t="n">
        <v>0</v>
      </c>
      <c r="J146" s="115" t="str">
        <f aca="false">IF(C146="","",ROUND(F146-(F146*I146),2))</f>
        <v/>
      </c>
      <c r="K146" s="115" t="str">
        <f aca="false">IF(C146="","",G146*J146)</f>
        <v/>
      </c>
      <c r="L146" s="116" t="s">
        <v>37</v>
      </c>
      <c r="M146" s="117" t="s">
        <v>37</v>
      </c>
      <c r="N146" s="119"/>
      <c r="O146" s="41" t="s">
        <v>36</v>
      </c>
    </row>
    <row r="147" s="12" customFormat="true" ht="12.75" hidden="false" customHeight="false" outlineLevel="0" collapsed="false">
      <c r="A147" s="44" t="n">
        <v>143</v>
      </c>
      <c r="B147" s="45" t="n">
        <f aca="false">'APH KIC KIA PC'!D147</f>
        <v>0</v>
      </c>
      <c r="C147" s="111" t="str">
        <f aca="false">IF('1. Artikeldata Grund'!$D147="","", '1. Artikeldata Grund'!$D147&amp;" - "&amp;'1. Artikeldata Grund'!$E147)</f>
        <v/>
      </c>
      <c r="D147" s="111" t="str">
        <f aca="false">IF('1. Artikeldata Grund'!F147="","",'1. Artikeldata Grund'!F147)</f>
        <v/>
      </c>
      <c r="E147" s="112" t="s">
        <v>114</v>
      </c>
      <c r="F147" s="70"/>
      <c r="G147" s="113" t="n">
        <v>1</v>
      </c>
      <c r="H147" s="42" t="s">
        <v>115</v>
      </c>
      <c r="I147" s="114" t="n">
        <v>0</v>
      </c>
      <c r="J147" s="115" t="str">
        <f aca="false">IF(C147="","",ROUND(F147-(F147*I147),2))</f>
        <v/>
      </c>
      <c r="K147" s="115" t="str">
        <f aca="false">IF(C147="","",G147*J147)</f>
        <v/>
      </c>
      <c r="L147" s="116" t="s">
        <v>37</v>
      </c>
      <c r="M147" s="117" t="s">
        <v>37</v>
      </c>
      <c r="N147" s="119"/>
      <c r="O147" s="41" t="s">
        <v>36</v>
      </c>
    </row>
    <row r="148" s="12" customFormat="true" ht="12.75" hidden="false" customHeight="false" outlineLevel="0" collapsed="false">
      <c r="A148" s="44" t="n">
        <v>144</v>
      </c>
      <c r="B148" s="45" t="n">
        <f aca="false">'APH KIC KIA PC'!D148</f>
        <v>0</v>
      </c>
      <c r="C148" s="111" t="str">
        <f aca="false">IF('1. Artikeldata Grund'!$D148="","", '1. Artikeldata Grund'!$D148&amp;" - "&amp;'1. Artikeldata Grund'!$E148)</f>
        <v/>
      </c>
      <c r="D148" s="111" t="str">
        <f aca="false">IF('1. Artikeldata Grund'!F148="","",'1. Artikeldata Grund'!F148)</f>
        <v/>
      </c>
      <c r="E148" s="112" t="s">
        <v>114</v>
      </c>
      <c r="F148" s="70"/>
      <c r="G148" s="113" t="n">
        <v>1</v>
      </c>
      <c r="H148" s="42" t="s">
        <v>115</v>
      </c>
      <c r="I148" s="114" t="n">
        <v>0</v>
      </c>
      <c r="J148" s="115" t="str">
        <f aca="false">IF(C148="","",ROUND(F148-(F148*I148),2))</f>
        <v/>
      </c>
      <c r="K148" s="115" t="str">
        <f aca="false">IF(C148="","",G148*J148)</f>
        <v/>
      </c>
      <c r="L148" s="116" t="s">
        <v>37</v>
      </c>
      <c r="M148" s="117" t="s">
        <v>37</v>
      </c>
      <c r="N148" s="119"/>
      <c r="O148" s="41" t="s">
        <v>36</v>
      </c>
    </row>
    <row r="149" s="12" customFormat="true" ht="12.75" hidden="false" customHeight="false" outlineLevel="0" collapsed="false">
      <c r="A149" s="44" t="n">
        <v>145</v>
      </c>
      <c r="B149" s="45" t="n">
        <f aca="false">'APH KIC KIA PC'!D149</f>
        <v>0</v>
      </c>
      <c r="C149" s="111" t="str">
        <f aca="false">IF('1. Artikeldata Grund'!$D149="","", '1. Artikeldata Grund'!$D149&amp;" - "&amp;'1. Artikeldata Grund'!$E149)</f>
        <v/>
      </c>
      <c r="D149" s="111" t="str">
        <f aca="false">IF('1. Artikeldata Grund'!F149="","",'1. Artikeldata Grund'!F149)</f>
        <v/>
      </c>
      <c r="E149" s="112" t="s">
        <v>114</v>
      </c>
      <c r="F149" s="70"/>
      <c r="G149" s="113" t="n">
        <v>1</v>
      </c>
      <c r="H149" s="42" t="s">
        <v>115</v>
      </c>
      <c r="I149" s="114" t="n">
        <v>0</v>
      </c>
      <c r="J149" s="115" t="str">
        <f aca="false">IF(C149="","",ROUND(F149-(F149*I149),2))</f>
        <v/>
      </c>
      <c r="K149" s="115" t="str">
        <f aca="false">IF(C149="","",G149*J149)</f>
        <v/>
      </c>
      <c r="L149" s="116" t="s">
        <v>37</v>
      </c>
      <c r="M149" s="117" t="s">
        <v>37</v>
      </c>
      <c r="N149" s="119"/>
      <c r="O149" s="41" t="s">
        <v>36</v>
      </c>
    </row>
    <row r="150" s="12" customFormat="true" ht="12.75" hidden="false" customHeight="false" outlineLevel="0" collapsed="false">
      <c r="A150" s="44" t="n">
        <v>146</v>
      </c>
      <c r="B150" s="45" t="n">
        <f aca="false">'APH KIC KIA PC'!D150</f>
        <v>0</v>
      </c>
      <c r="C150" s="111" t="str">
        <f aca="false">IF('1. Artikeldata Grund'!$D150="","", '1. Artikeldata Grund'!$D150&amp;" - "&amp;'1. Artikeldata Grund'!$E150)</f>
        <v/>
      </c>
      <c r="D150" s="111" t="str">
        <f aca="false">IF('1. Artikeldata Grund'!F150="","",'1. Artikeldata Grund'!F150)</f>
        <v/>
      </c>
      <c r="E150" s="112" t="s">
        <v>114</v>
      </c>
      <c r="F150" s="70"/>
      <c r="G150" s="113" t="n">
        <v>1</v>
      </c>
      <c r="H150" s="42" t="s">
        <v>115</v>
      </c>
      <c r="I150" s="114" t="n">
        <v>0</v>
      </c>
      <c r="J150" s="115" t="str">
        <f aca="false">IF(C150="","",ROUND(F150-(F150*I150),2))</f>
        <v/>
      </c>
      <c r="K150" s="115" t="str">
        <f aca="false">IF(C150="","",G150*J150)</f>
        <v/>
      </c>
      <c r="L150" s="116" t="s">
        <v>37</v>
      </c>
      <c r="M150" s="117" t="s">
        <v>37</v>
      </c>
      <c r="N150" s="119"/>
      <c r="O150" s="41" t="s">
        <v>36</v>
      </c>
    </row>
    <row r="151" s="12" customFormat="true" ht="12.75" hidden="false" customHeight="false" outlineLevel="0" collapsed="false">
      <c r="A151" s="44" t="n">
        <v>147</v>
      </c>
      <c r="B151" s="45" t="n">
        <f aca="false">'APH KIC KIA PC'!D151</f>
        <v>0</v>
      </c>
      <c r="C151" s="111" t="str">
        <f aca="false">IF('1. Artikeldata Grund'!$D151="","", '1. Artikeldata Grund'!$D151&amp;" - "&amp;'1. Artikeldata Grund'!$E151)</f>
        <v/>
      </c>
      <c r="D151" s="111" t="str">
        <f aca="false">IF('1. Artikeldata Grund'!F151="","",'1. Artikeldata Grund'!F151)</f>
        <v/>
      </c>
      <c r="E151" s="112" t="s">
        <v>114</v>
      </c>
      <c r="F151" s="70"/>
      <c r="G151" s="113" t="n">
        <v>1</v>
      </c>
      <c r="H151" s="42" t="s">
        <v>115</v>
      </c>
      <c r="I151" s="114" t="n">
        <v>0</v>
      </c>
      <c r="J151" s="115" t="str">
        <f aca="false">IF(C151="","",ROUND(F151-(F151*I151),2))</f>
        <v/>
      </c>
      <c r="K151" s="115" t="str">
        <f aca="false">IF(C151="","",G151*J151)</f>
        <v/>
      </c>
      <c r="L151" s="116" t="s">
        <v>37</v>
      </c>
      <c r="M151" s="117" t="s">
        <v>37</v>
      </c>
      <c r="N151" s="119"/>
      <c r="O151" s="41" t="s">
        <v>36</v>
      </c>
    </row>
    <row r="152" s="12" customFormat="true" ht="12.75" hidden="false" customHeight="false" outlineLevel="0" collapsed="false">
      <c r="A152" s="44" t="n">
        <v>148</v>
      </c>
      <c r="B152" s="45" t="n">
        <f aca="false">'APH KIC KIA PC'!D152</f>
        <v>0</v>
      </c>
      <c r="C152" s="111" t="str">
        <f aca="false">IF('1. Artikeldata Grund'!$D152="","", '1. Artikeldata Grund'!$D152&amp;" - "&amp;'1. Artikeldata Grund'!$E152)</f>
        <v/>
      </c>
      <c r="D152" s="111" t="str">
        <f aca="false">IF('1. Artikeldata Grund'!F152="","",'1. Artikeldata Grund'!F152)</f>
        <v/>
      </c>
      <c r="E152" s="112" t="s">
        <v>114</v>
      </c>
      <c r="F152" s="70"/>
      <c r="G152" s="113" t="n">
        <v>1</v>
      </c>
      <c r="H152" s="42" t="s">
        <v>115</v>
      </c>
      <c r="I152" s="114" t="n">
        <v>0</v>
      </c>
      <c r="J152" s="115" t="str">
        <f aca="false">IF(C152="","",ROUND(F152-(F152*I152),2))</f>
        <v/>
      </c>
      <c r="K152" s="115" t="str">
        <f aca="false">IF(C152="","",G152*J152)</f>
        <v/>
      </c>
      <c r="L152" s="116" t="s">
        <v>37</v>
      </c>
      <c r="M152" s="117" t="s">
        <v>37</v>
      </c>
      <c r="N152" s="119"/>
      <c r="O152" s="41" t="s">
        <v>36</v>
      </c>
    </row>
    <row r="153" s="12" customFormat="true" ht="12.75" hidden="false" customHeight="false" outlineLevel="0" collapsed="false">
      <c r="A153" s="44" t="n">
        <v>149</v>
      </c>
      <c r="B153" s="45" t="n">
        <f aca="false">'APH KIC KIA PC'!D153</f>
        <v>0</v>
      </c>
      <c r="C153" s="111" t="str">
        <f aca="false">IF('1. Artikeldata Grund'!$D153="","", '1. Artikeldata Grund'!$D153&amp;" - "&amp;'1. Artikeldata Grund'!$E153)</f>
        <v/>
      </c>
      <c r="D153" s="111" t="str">
        <f aca="false">IF('1. Artikeldata Grund'!F153="","",'1. Artikeldata Grund'!F153)</f>
        <v/>
      </c>
      <c r="E153" s="112" t="s">
        <v>114</v>
      </c>
      <c r="F153" s="70"/>
      <c r="G153" s="113" t="n">
        <v>1</v>
      </c>
      <c r="H153" s="42" t="s">
        <v>115</v>
      </c>
      <c r="I153" s="114" t="n">
        <v>0</v>
      </c>
      <c r="J153" s="115" t="str">
        <f aca="false">IF(C153="","",ROUND(F153-(F153*I153),2))</f>
        <v/>
      </c>
      <c r="K153" s="115" t="str">
        <f aca="false">IF(C153="","",G153*J153)</f>
        <v/>
      </c>
      <c r="L153" s="116" t="s">
        <v>37</v>
      </c>
      <c r="M153" s="117" t="s">
        <v>37</v>
      </c>
      <c r="N153" s="119"/>
      <c r="O153" s="41" t="s">
        <v>36</v>
      </c>
    </row>
    <row r="154" s="12" customFormat="true" ht="12.75" hidden="false" customHeight="false" outlineLevel="0" collapsed="false">
      <c r="A154" s="44" t="n">
        <v>150</v>
      </c>
      <c r="B154" s="45" t="n">
        <f aca="false">'APH KIC KIA PC'!D154</f>
        <v>0</v>
      </c>
      <c r="C154" s="111" t="str">
        <f aca="false">IF('1. Artikeldata Grund'!$D154="","", '1. Artikeldata Grund'!$D154&amp;" - "&amp;'1. Artikeldata Grund'!$E154)</f>
        <v/>
      </c>
      <c r="D154" s="111" t="str">
        <f aca="false">IF('1. Artikeldata Grund'!F154="","",'1. Artikeldata Grund'!F154)</f>
        <v/>
      </c>
      <c r="E154" s="112" t="s">
        <v>114</v>
      </c>
      <c r="F154" s="70"/>
      <c r="G154" s="113" t="n">
        <v>1</v>
      </c>
      <c r="H154" s="42" t="s">
        <v>115</v>
      </c>
      <c r="I154" s="114" t="n">
        <v>0</v>
      </c>
      <c r="J154" s="115" t="str">
        <f aca="false">IF(C154="","",ROUND(F154-(F154*I154),2))</f>
        <v/>
      </c>
      <c r="K154" s="115" t="str">
        <f aca="false">IF(C154="","",G154*J154)</f>
        <v/>
      </c>
      <c r="L154" s="116" t="s">
        <v>37</v>
      </c>
      <c r="M154" s="117" t="s">
        <v>37</v>
      </c>
      <c r="N154" s="119"/>
      <c r="O154" s="41" t="s">
        <v>36</v>
      </c>
    </row>
    <row r="155" s="12" customFormat="true" ht="12.75" hidden="false" customHeight="false" outlineLevel="0" collapsed="false">
      <c r="A155" s="44" t="n">
        <v>151</v>
      </c>
      <c r="B155" s="45" t="n">
        <f aca="false">'APH KIC KIA PC'!D155</f>
        <v>0</v>
      </c>
      <c r="C155" s="111" t="str">
        <f aca="false">IF('1. Artikeldata Grund'!$D155="","", '1. Artikeldata Grund'!$D155&amp;" - "&amp;'1. Artikeldata Grund'!$E155)</f>
        <v/>
      </c>
      <c r="D155" s="111" t="str">
        <f aca="false">IF('1. Artikeldata Grund'!F155="","",'1. Artikeldata Grund'!F155)</f>
        <v/>
      </c>
      <c r="E155" s="112" t="s">
        <v>114</v>
      </c>
      <c r="F155" s="70"/>
      <c r="G155" s="113" t="n">
        <v>1</v>
      </c>
      <c r="H155" s="42" t="s">
        <v>115</v>
      </c>
      <c r="I155" s="114" t="n">
        <v>0</v>
      </c>
      <c r="J155" s="115" t="str">
        <f aca="false">IF(C155="","",ROUND(F155-(F155*I155),2))</f>
        <v/>
      </c>
      <c r="K155" s="115" t="str">
        <f aca="false">IF(C155="","",G155*J155)</f>
        <v/>
      </c>
      <c r="L155" s="116" t="s">
        <v>37</v>
      </c>
      <c r="M155" s="117" t="s">
        <v>37</v>
      </c>
      <c r="N155" s="119"/>
      <c r="O155" s="41" t="s">
        <v>36</v>
      </c>
    </row>
    <row r="156" s="12" customFormat="true" ht="12.75" hidden="false" customHeight="false" outlineLevel="0" collapsed="false">
      <c r="A156" s="44" t="n">
        <v>152</v>
      </c>
      <c r="B156" s="45" t="n">
        <f aca="false">'APH KIC KIA PC'!D156</f>
        <v>0</v>
      </c>
      <c r="C156" s="111" t="str">
        <f aca="false">IF('1. Artikeldata Grund'!$D156="","", '1. Artikeldata Grund'!$D156&amp;" - "&amp;'1. Artikeldata Grund'!$E156)</f>
        <v/>
      </c>
      <c r="D156" s="111" t="str">
        <f aca="false">IF('1. Artikeldata Grund'!F156="","",'1. Artikeldata Grund'!F156)</f>
        <v/>
      </c>
      <c r="E156" s="112" t="s">
        <v>114</v>
      </c>
      <c r="F156" s="70"/>
      <c r="G156" s="113" t="n">
        <v>1</v>
      </c>
      <c r="H156" s="42" t="s">
        <v>115</v>
      </c>
      <c r="I156" s="114" t="n">
        <v>0</v>
      </c>
      <c r="J156" s="115" t="str">
        <f aca="false">IF(C156="","",ROUND(F156-(F156*I156),2))</f>
        <v/>
      </c>
      <c r="K156" s="115" t="str">
        <f aca="false">IF(C156="","",G156*J156)</f>
        <v/>
      </c>
      <c r="L156" s="116" t="s">
        <v>37</v>
      </c>
      <c r="M156" s="117" t="s">
        <v>37</v>
      </c>
      <c r="N156" s="119"/>
      <c r="O156" s="41" t="s">
        <v>36</v>
      </c>
    </row>
    <row r="157" s="12" customFormat="true" ht="12.75" hidden="false" customHeight="false" outlineLevel="0" collapsed="false">
      <c r="A157" s="44" t="n">
        <v>153</v>
      </c>
      <c r="B157" s="45" t="n">
        <f aca="false">'APH KIC KIA PC'!D157</f>
        <v>0</v>
      </c>
      <c r="C157" s="111" t="str">
        <f aca="false">IF('1. Artikeldata Grund'!$D157="","", '1. Artikeldata Grund'!$D157&amp;" - "&amp;'1. Artikeldata Grund'!$E157)</f>
        <v/>
      </c>
      <c r="D157" s="111" t="str">
        <f aca="false">IF('1. Artikeldata Grund'!F157="","",'1. Artikeldata Grund'!F157)</f>
        <v/>
      </c>
      <c r="E157" s="112" t="s">
        <v>114</v>
      </c>
      <c r="F157" s="70"/>
      <c r="G157" s="113" t="n">
        <v>1</v>
      </c>
      <c r="H157" s="42" t="s">
        <v>115</v>
      </c>
      <c r="I157" s="114" t="n">
        <v>0</v>
      </c>
      <c r="J157" s="115" t="str">
        <f aca="false">IF(C157="","",ROUND(F157-(F157*I157),2))</f>
        <v/>
      </c>
      <c r="K157" s="115" t="str">
        <f aca="false">IF(C157="","",G157*J157)</f>
        <v/>
      </c>
      <c r="L157" s="116" t="s">
        <v>37</v>
      </c>
      <c r="M157" s="117" t="s">
        <v>37</v>
      </c>
      <c r="N157" s="119"/>
      <c r="O157" s="41" t="s">
        <v>36</v>
      </c>
    </row>
    <row r="158" s="12" customFormat="true" ht="12.75" hidden="false" customHeight="false" outlineLevel="0" collapsed="false">
      <c r="A158" s="44" t="n">
        <v>154</v>
      </c>
      <c r="B158" s="45" t="n">
        <f aca="false">'APH KIC KIA PC'!D158</f>
        <v>0</v>
      </c>
      <c r="C158" s="111" t="str">
        <f aca="false">IF('1. Artikeldata Grund'!$D158="","", '1. Artikeldata Grund'!$D158&amp;" - "&amp;'1. Artikeldata Grund'!$E158)</f>
        <v/>
      </c>
      <c r="D158" s="111" t="str">
        <f aca="false">IF('1. Artikeldata Grund'!F158="","",'1. Artikeldata Grund'!F158)</f>
        <v/>
      </c>
      <c r="E158" s="112" t="s">
        <v>114</v>
      </c>
      <c r="F158" s="70"/>
      <c r="G158" s="113" t="n">
        <v>1</v>
      </c>
      <c r="H158" s="42" t="s">
        <v>115</v>
      </c>
      <c r="I158" s="114" t="n">
        <v>0</v>
      </c>
      <c r="J158" s="115" t="str">
        <f aca="false">IF(C158="","",ROUND(F158-(F158*I158),2))</f>
        <v/>
      </c>
      <c r="K158" s="115" t="str">
        <f aca="false">IF(C158="","",G158*J158)</f>
        <v/>
      </c>
      <c r="L158" s="116" t="s">
        <v>37</v>
      </c>
      <c r="M158" s="117" t="s">
        <v>37</v>
      </c>
      <c r="N158" s="119"/>
      <c r="O158" s="41" t="s">
        <v>36</v>
      </c>
    </row>
    <row r="159" s="12" customFormat="true" ht="12.75" hidden="false" customHeight="false" outlineLevel="0" collapsed="false">
      <c r="A159" s="44" t="n">
        <v>155</v>
      </c>
      <c r="B159" s="45" t="n">
        <f aca="false">'APH KIC KIA PC'!D159</f>
        <v>0</v>
      </c>
      <c r="C159" s="111" t="str">
        <f aca="false">IF('1. Artikeldata Grund'!$D159="","", '1. Artikeldata Grund'!$D159&amp;" - "&amp;'1. Artikeldata Grund'!$E159)</f>
        <v/>
      </c>
      <c r="D159" s="111" t="str">
        <f aca="false">IF('1. Artikeldata Grund'!F159="","",'1. Artikeldata Grund'!F159)</f>
        <v/>
      </c>
      <c r="E159" s="112" t="s">
        <v>114</v>
      </c>
      <c r="F159" s="70"/>
      <c r="G159" s="113" t="n">
        <v>1</v>
      </c>
      <c r="H159" s="42" t="s">
        <v>115</v>
      </c>
      <c r="I159" s="114" t="n">
        <v>0</v>
      </c>
      <c r="J159" s="115" t="str">
        <f aca="false">IF(C159="","",ROUND(F159-(F159*I159),2))</f>
        <v/>
      </c>
      <c r="K159" s="115" t="str">
        <f aca="false">IF(C159="","",G159*J159)</f>
        <v/>
      </c>
      <c r="L159" s="116" t="s">
        <v>37</v>
      </c>
      <c r="M159" s="117" t="s">
        <v>37</v>
      </c>
      <c r="N159" s="119"/>
      <c r="O159" s="41" t="s">
        <v>36</v>
      </c>
    </row>
    <row r="160" s="12" customFormat="true" ht="12.75" hidden="false" customHeight="false" outlineLevel="0" collapsed="false">
      <c r="A160" s="44" t="n">
        <v>156</v>
      </c>
      <c r="B160" s="45" t="n">
        <f aca="false">'APH KIC KIA PC'!D160</f>
        <v>0</v>
      </c>
      <c r="C160" s="111" t="str">
        <f aca="false">IF('1. Artikeldata Grund'!$D160="","", '1. Artikeldata Grund'!$D160&amp;" - "&amp;'1. Artikeldata Grund'!$E160)</f>
        <v/>
      </c>
      <c r="D160" s="111" t="str">
        <f aca="false">IF('1. Artikeldata Grund'!F160="","",'1. Artikeldata Grund'!F160)</f>
        <v/>
      </c>
      <c r="E160" s="112" t="s">
        <v>114</v>
      </c>
      <c r="F160" s="70"/>
      <c r="G160" s="113" t="n">
        <v>1</v>
      </c>
      <c r="H160" s="42" t="s">
        <v>115</v>
      </c>
      <c r="I160" s="114" t="n">
        <v>0</v>
      </c>
      <c r="J160" s="115" t="str">
        <f aca="false">IF(C160="","",ROUND(F160-(F160*I160),2))</f>
        <v/>
      </c>
      <c r="K160" s="115" t="str">
        <f aca="false">IF(C160="","",G160*J160)</f>
        <v/>
      </c>
      <c r="L160" s="116" t="s">
        <v>37</v>
      </c>
      <c r="M160" s="117" t="s">
        <v>37</v>
      </c>
      <c r="N160" s="119"/>
      <c r="O160" s="41" t="s">
        <v>36</v>
      </c>
    </row>
    <row r="161" s="12" customFormat="true" ht="12.75" hidden="false" customHeight="false" outlineLevel="0" collapsed="false">
      <c r="A161" s="44" t="n">
        <v>157</v>
      </c>
      <c r="B161" s="45" t="n">
        <f aca="false">'APH KIC KIA PC'!D161</f>
        <v>0</v>
      </c>
      <c r="C161" s="111" t="str">
        <f aca="false">IF('1. Artikeldata Grund'!$D161="","", '1. Artikeldata Grund'!$D161&amp;" - "&amp;'1. Artikeldata Grund'!$E161)</f>
        <v/>
      </c>
      <c r="D161" s="111" t="str">
        <f aca="false">IF('1. Artikeldata Grund'!F161="","",'1. Artikeldata Grund'!F161)</f>
        <v/>
      </c>
      <c r="E161" s="112" t="s">
        <v>114</v>
      </c>
      <c r="F161" s="70"/>
      <c r="G161" s="113" t="n">
        <v>1</v>
      </c>
      <c r="H161" s="42" t="s">
        <v>115</v>
      </c>
      <c r="I161" s="114" t="n">
        <v>0</v>
      </c>
      <c r="J161" s="115" t="str">
        <f aca="false">IF(C161="","",ROUND(F161-(F161*I161),2))</f>
        <v/>
      </c>
      <c r="K161" s="115" t="str">
        <f aca="false">IF(C161="","",G161*J161)</f>
        <v/>
      </c>
      <c r="L161" s="116" t="s">
        <v>37</v>
      </c>
      <c r="M161" s="117" t="s">
        <v>37</v>
      </c>
      <c r="N161" s="119"/>
      <c r="O161" s="41" t="s">
        <v>36</v>
      </c>
    </row>
    <row r="162" s="12" customFormat="true" ht="12.75" hidden="false" customHeight="false" outlineLevel="0" collapsed="false">
      <c r="A162" s="44" t="n">
        <v>158</v>
      </c>
      <c r="B162" s="45" t="n">
        <f aca="false">'APH KIC KIA PC'!D162</f>
        <v>0</v>
      </c>
      <c r="C162" s="111" t="str">
        <f aca="false">IF('1. Artikeldata Grund'!$D162="","", '1. Artikeldata Grund'!$D162&amp;" - "&amp;'1. Artikeldata Grund'!$E162)</f>
        <v/>
      </c>
      <c r="D162" s="111" t="str">
        <f aca="false">IF('1. Artikeldata Grund'!F162="","",'1. Artikeldata Grund'!F162)</f>
        <v/>
      </c>
      <c r="E162" s="112" t="s">
        <v>114</v>
      </c>
      <c r="F162" s="70"/>
      <c r="G162" s="113" t="n">
        <v>1</v>
      </c>
      <c r="H162" s="42" t="s">
        <v>115</v>
      </c>
      <c r="I162" s="114" t="n">
        <v>0</v>
      </c>
      <c r="J162" s="115" t="str">
        <f aca="false">IF(C162="","",ROUND(F162-(F162*I162),2))</f>
        <v/>
      </c>
      <c r="K162" s="115" t="str">
        <f aca="false">IF(C162="","",G162*J162)</f>
        <v/>
      </c>
      <c r="L162" s="116" t="s">
        <v>37</v>
      </c>
      <c r="M162" s="117" t="s">
        <v>37</v>
      </c>
      <c r="N162" s="119"/>
      <c r="O162" s="41" t="s">
        <v>36</v>
      </c>
    </row>
    <row r="163" s="12" customFormat="true" ht="12.75" hidden="false" customHeight="false" outlineLevel="0" collapsed="false">
      <c r="A163" s="44" t="n">
        <v>159</v>
      </c>
      <c r="B163" s="45" t="n">
        <f aca="false">'APH KIC KIA PC'!D163</f>
        <v>0</v>
      </c>
      <c r="C163" s="111" t="str">
        <f aca="false">IF('1. Artikeldata Grund'!$D163="","", '1. Artikeldata Grund'!$D163&amp;" - "&amp;'1. Artikeldata Grund'!$E163)</f>
        <v/>
      </c>
      <c r="D163" s="111" t="str">
        <f aca="false">IF('1. Artikeldata Grund'!F163="","",'1. Artikeldata Grund'!F163)</f>
        <v/>
      </c>
      <c r="E163" s="112" t="s">
        <v>114</v>
      </c>
      <c r="F163" s="70"/>
      <c r="G163" s="113" t="n">
        <v>1</v>
      </c>
      <c r="H163" s="42" t="s">
        <v>115</v>
      </c>
      <c r="I163" s="114" t="n">
        <v>0</v>
      </c>
      <c r="J163" s="115" t="str">
        <f aca="false">IF(C163="","",ROUND(F163-(F163*I163),2))</f>
        <v/>
      </c>
      <c r="K163" s="115" t="str">
        <f aca="false">IF(C163="","",G163*J163)</f>
        <v/>
      </c>
      <c r="L163" s="116" t="s">
        <v>37</v>
      </c>
      <c r="M163" s="117" t="s">
        <v>37</v>
      </c>
      <c r="N163" s="119"/>
      <c r="O163" s="41" t="s">
        <v>36</v>
      </c>
    </row>
    <row r="164" s="12" customFormat="true" ht="12.75" hidden="false" customHeight="false" outlineLevel="0" collapsed="false">
      <c r="A164" s="44" t="n">
        <v>160</v>
      </c>
      <c r="B164" s="45" t="n">
        <f aca="false">'APH KIC KIA PC'!D164</f>
        <v>0</v>
      </c>
      <c r="C164" s="111" t="str">
        <f aca="false">IF('1. Artikeldata Grund'!$D164="","", '1. Artikeldata Grund'!$D164&amp;" - "&amp;'1. Artikeldata Grund'!$E164)</f>
        <v/>
      </c>
      <c r="D164" s="111" t="str">
        <f aca="false">IF('1. Artikeldata Grund'!F164="","",'1. Artikeldata Grund'!F164)</f>
        <v/>
      </c>
      <c r="E164" s="112" t="s">
        <v>114</v>
      </c>
      <c r="F164" s="70"/>
      <c r="G164" s="113" t="n">
        <v>1</v>
      </c>
      <c r="H164" s="42" t="s">
        <v>115</v>
      </c>
      <c r="I164" s="114" t="n">
        <v>0</v>
      </c>
      <c r="J164" s="115" t="str">
        <f aca="false">IF(C164="","",ROUND(F164-(F164*I164),2))</f>
        <v/>
      </c>
      <c r="K164" s="115" t="str">
        <f aca="false">IF(C164="","",G164*J164)</f>
        <v/>
      </c>
      <c r="L164" s="116" t="s">
        <v>37</v>
      </c>
      <c r="M164" s="117" t="s">
        <v>37</v>
      </c>
      <c r="N164" s="119"/>
      <c r="O164" s="41" t="s">
        <v>36</v>
      </c>
    </row>
    <row r="165" s="12" customFormat="true" ht="12.75" hidden="false" customHeight="false" outlineLevel="0" collapsed="false">
      <c r="A165" s="44" t="n">
        <v>161</v>
      </c>
      <c r="B165" s="45" t="n">
        <f aca="false">'APH KIC KIA PC'!D165</f>
        <v>0</v>
      </c>
      <c r="C165" s="111" t="str">
        <f aca="false">IF('1. Artikeldata Grund'!$D165="","", '1. Artikeldata Grund'!$D165&amp;" - "&amp;'1. Artikeldata Grund'!$E165)</f>
        <v/>
      </c>
      <c r="D165" s="111" t="str">
        <f aca="false">IF('1. Artikeldata Grund'!F165="","",'1. Artikeldata Grund'!F165)</f>
        <v/>
      </c>
      <c r="E165" s="112" t="s">
        <v>114</v>
      </c>
      <c r="F165" s="70"/>
      <c r="G165" s="113" t="n">
        <v>1</v>
      </c>
      <c r="H165" s="42" t="s">
        <v>115</v>
      </c>
      <c r="I165" s="114" t="n">
        <v>0</v>
      </c>
      <c r="J165" s="115" t="str">
        <f aca="false">IF(C165="","",ROUND(F165-(F165*I165),2))</f>
        <v/>
      </c>
      <c r="K165" s="115" t="str">
        <f aca="false">IF(C165="","",G165*J165)</f>
        <v/>
      </c>
      <c r="L165" s="116" t="s">
        <v>37</v>
      </c>
      <c r="M165" s="117" t="s">
        <v>37</v>
      </c>
      <c r="N165" s="119"/>
      <c r="O165" s="41" t="s">
        <v>36</v>
      </c>
    </row>
    <row r="166" s="12" customFormat="true" ht="12.75" hidden="false" customHeight="false" outlineLevel="0" collapsed="false">
      <c r="A166" s="44" t="n">
        <v>162</v>
      </c>
      <c r="B166" s="45" t="n">
        <f aca="false">'APH KIC KIA PC'!D166</f>
        <v>0</v>
      </c>
      <c r="C166" s="111" t="str">
        <f aca="false">IF('1. Artikeldata Grund'!$D166="","", '1. Artikeldata Grund'!$D166&amp;" - "&amp;'1. Artikeldata Grund'!$E166)</f>
        <v/>
      </c>
      <c r="D166" s="111" t="str">
        <f aca="false">IF('1. Artikeldata Grund'!F166="","",'1. Artikeldata Grund'!F166)</f>
        <v/>
      </c>
      <c r="E166" s="112" t="s">
        <v>114</v>
      </c>
      <c r="F166" s="70"/>
      <c r="G166" s="113" t="n">
        <v>1</v>
      </c>
      <c r="H166" s="42" t="s">
        <v>115</v>
      </c>
      <c r="I166" s="114" t="n">
        <v>0</v>
      </c>
      <c r="J166" s="115" t="str">
        <f aca="false">IF(C166="","",ROUND(F166-(F166*I166),2))</f>
        <v/>
      </c>
      <c r="K166" s="115" t="str">
        <f aca="false">IF(C166="","",G166*J166)</f>
        <v/>
      </c>
      <c r="L166" s="116" t="s">
        <v>37</v>
      </c>
      <c r="M166" s="117" t="s">
        <v>37</v>
      </c>
      <c r="N166" s="119"/>
      <c r="O166" s="41" t="s">
        <v>36</v>
      </c>
    </row>
    <row r="167" s="12" customFormat="true" ht="12.75" hidden="false" customHeight="false" outlineLevel="0" collapsed="false">
      <c r="A167" s="44" t="n">
        <v>163</v>
      </c>
      <c r="B167" s="45" t="n">
        <f aca="false">'APH KIC KIA PC'!D167</f>
        <v>0</v>
      </c>
      <c r="C167" s="111" t="str">
        <f aca="false">IF('1. Artikeldata Grund'!$D167="","", '1. Artikeldata Grund'!$D167&amp;" - "&amp;'1. Artikeldata Grund'!$E167)</f>
        <v/>
      </c>
      <c r="D167" s="111" t="str">
        <f aca="false">IF('1. Artikeldata Grund'!F167="","",'1. Artikeldata Grund'!F167)</f>
        <v/>
      </c>
      <c r="E167" s="112" t="s">
        <v>114</v>
      </c>
      <c r="F167" s="70"/>
      <c r="G167" s="113" t="n">
        <v>1</v>
      </c>
      <c r="H167" s="42" t="s">
        <v>115</v>
      </c>
      <c r="I167" s="114" t="n">
        <v>0</v>
      </c>
      <c r="J167" s="115" t="str">
        <f aca="false">IF(C167="","",ROUND(F167-(F167*I167),2))</f>
        <v/>
      </c>
      <c r="K167" s="115" t="str">
        <f aca="false">IF(C167="","",G167*J167)</f>
        <v/>
      </c>
      <c r="L167" s="116" t="s">
        <v>37</v>
      </c>
      <c r="M167" s="117" t="s">
        <v>37</v>
      </c>
      <c r="N167" s="119"/>
      <c r="O167" s="41" t="s">
        <v>36</v>
      </c>
    </row>
    <row r="168" s="12" customFormat="true" ht="12.75" hidden="false" customHeight="false" outlineLevel="0" collapsed="false">
      <c r="A168" s="44" t="n">
        <v>164</v>
      </c>
      <c r="B168" s="45" t="n">
        <f aca="false">'APH KIC KIA PC'!D168</f>
        <v>0</v>
      </c>
      <c r="C168" s="111" t="str">
        <f aca="false">IF('1. Artikeldata Grund'!$D168="","", '1. Artikeldata Grund'!$D168&amp;" - "&amp;'1. Artikeldata Grund'!$E168)</f>
        <v/>
      </c>
      <c r="D168" s="111" t="str">
        <f aca="false">IF('1. Artikeldata Grund'!F168="","",'1. Artikeldata Grund'!F168)</f>
        <v/>
      </c>
      <c r="E168" s="112" t="s">
        <v>114</v>
      </c>
      <c r="F168" s="70"/>
      <c r="G168" s="113" t="n">
        <v>1</v>
      </c>
      <c r="H168" s="42" t="s">
        <v>115</v>
      </c>
      <c r="I168" s="114" t="n">
        <v>0</v>
      </c>
      <c r="J168" s="115" t="str">
        <f aca="false">IF(C168="","",ROUND(F168-(F168*I168),2))</f>
        <v/>
      </c>
      <c r="K168" s="115" t="str">
        <f aca="false">IF(C168="","",G168*J168)</f>
        <v/>
      </c>
      <c r="L168" s="116" t="s">
        <v>37</v>
      </c>
      <c r="M168" s="117" t="s">
        <v>37</v>
      </c>
      <c r="N168" s="119"/>
      <c r="O168" s="41" t="s">
        <v>36</v>
      </c>
    </row>
    <row r="169" s="12" customFormat="true" ht="12.75" hidden="false" customHeight="false" outlineLevel="0" collapsed="false">
      <c r="A169" s="44" t="n">
        <v>165</v>
      </c>
      <c r="B169" s="45" t="n">
        <f aca="false">'APH KIC KIA PC'!D169</f>
        <v>0</v>
      </c>
      <c r="C169" s="111" t="str">
        <f aca="false">IF('1. Artikeldata Grund'!$D169="","", '1. Artikeldata Grund'!$D169&amp;" - "&amp;'1. Artikeldata Grund'!$E169)</f>
        <v/>
      </c>
      <c r="D169" s="111" t="str">
        <f aca="false">IF('1. Artikeldata Grund'!F169="","",'1. Artikeldata Grund'!F169)</f>
        <v/>
      </c>
      <c r="E169" s="112" t="s">
        <v>114</v>
      </c>
      <c r="F169" s="70"/>
      <c r="G169" s="113" t="n">
        <v>1</v>
      </c>
      <c r="H169" s="42" t="s">
        <v>115</v>
      </c>
      <c r="I169" s="114" t="n">
        <v>0</v>
      </c>
      <c r="J169" s="115" t="str">
        <f aca="false">IF(C169="","",ROUND(F169-(F169*I169),2))</f>
        <v/>
      </c>
      <c r="K169" s="115" t="str">
        <f aca="false">IF(C169="","",G169*J169)</f>
        <v/>
      </c>
      <c r="L169" s="116" t="s">
        <v>37</v>
      </c>
      <c r="M169" s="117" t="s">
        <v>37</v>
      </c>
      <c r="N169" s="119"/>
      <c r="O169" s="41" t="s">
        <v>36</v>
      </c>
    </row>
    <row r="170" s="12" customFormat="true" ht="12.75" hidden="false" customHeight="false" outlineLevel="0" collapsed="false">
      <c r="A170" s="44" t="n">
        <v>166</v>
      </c>
      <c r="B170" s="45" t="n">
        <f aca="false">'APH KIC KIA PC'!D170</f>
        <v>0</v>
      </c>
      <c r="C170" s="111" t="str">
        <f aca="false">IF('1. Artikeldata Grund'!$D170="","", '1. Artikeldata Grund'!$D170&amp;" - "&amp;'1. Artikeldata Grund'!$E170)</f>
        <v/>
      </c>
      <c r="D170" s="111" t="str">
        <f aca="false">IF('1. Artikeldata Grund'!F170="","",'1. Artikeldata Grund'!F170)</f>
        <v/>
      </c>
      <c r="E170" s="112" t="s">
        <v>114</v>
      </c>
      <c r="F170" s="70"/>
      <c r="G170" s="113" t="n">
        <v>1</v>
      </c>
      <c r="H170" s="42" t="s">
        <v>115</v>
      </c>
      <c r="I170" s="114" t="n">
        <v>0</v>
      </c>
      <c r="J170" s="115" t="str">
        <f aca="false">IF(C170="","",ROUND(F170-(F170*I170),2))</f>
        <v/>
      </c>
      <c r="K170" s="115" t="str">
        <f aca="false">IF(C170="","",G170*J170)</f>
        <v/>
      </c>
      <c r="L170" s="116" t="s">
        <v>37</v>
      </c>
      <c r="M170" s="117" t="s">
        <v>37</v>
      </c>
      <c r="N170" s="119"/>
      <c r="O170" s="41" t="s">
        <v>36</v>
      </c>
    </row>
    <row r="171" s="12" customFormat="true" ht="12.75" hidden="false" customHeight="false" outlineLevel="0" collapsed="false">
      <c r="A171" s="44" t="n">
        <v>167</v>
      </c>
      <c r="B171" s="45" t="n">
        <f aca="false">'APH KIC KIA PC'!D171</f>
        <v>0</v>
      </c>
      <c r="C171" s="111" t="str">
        <f aca="false">IF('1. Artikeldata Grund'!$D171="","", '1. Artikeldata Grund'!$D171&amp;" - "&amp;'1. Artikeldata Grund'!$E171)</f>
        <v/>
      </c>
      <c r="D171" s="111" t="str">
        <f aca="false">IF('1. Artikeldata Grund'!F171="","",'1. Artikeldata Grund'!F171)</f>
        <v/>
      </c>
      <c r="E171" s="112" t="s">
        <v>114</v>
      </c>
      <c r="F171" s="70"/>
      <c r="G171" s="113" t="n">
        <v>1</v>
      </c>
      <c r="H171" s="42" t="s">
        <v>115</v>
      </c>
      <c r="I171" s="114" t="n">
        <v>0</v>
      </c>
      <c r="J171" s="115" t="str">
        <f aca="false">IF(C171="","",ROUND(F171-(F171*I171),2))</f>
        <v/>
      </c>
      <c r="K171" s="115" t="str">
        <f aca="false">IF(C171="","",G171*J171)</f>
        <v/>
      </c>
      <c r="L171" s="116" t="s">
        <v>37</v>
      </c>
      <c r="M171" s="117" t="s">
        <v>37</v>
      </c>
      <c r="N171" s="119"/>
      <c r="O171" s="41" t="s">
        <v>36</v>
      </c>
    </row>
    <row r="172" s="12" customFormat="true" ht="12.75" hidden="false" customHeight="false" outlineLevel="0" collapsed="false">
      <c r="A172" s="44" t="n">
        <v>168</v>
      </c>
      <c r="B172" s="45" t="n">
        <f aca="false">'APH KIC KIA PC'!D172</f>
        <v>0</v>
      </c>
      <c r="C172" s="111" t="str">
        <f aca="false">IF('1. Artikeldata Grund'!$D172="","", '1. Artikeldata Grund'!$D172&amp;" - "&amp;'1. Artikeldata Grund'!$E172)</f>
        <v/>
      </c>
      <c r="D172" s="111" t="str">
        <f aca="false">IF('1. Artikeldata Grund'!F172="","",'1. Artikeldata Grund'!F172)</f>
        <v/>
      </c>
      <c r="E172" s="112" t="s">
        <v>114</v>
      </c>
      <c r="F172" s="70"/>
      <c r="G172" s="113" t="n">
        <v>1</v>
      </c>
      <c r="H172" s="42" t="s">
        <v>115</v>
      </c>
      <c r="I172" s="114" t="n">
        <v>0</v>
      </c>
      <c r="J172" s="115" t="str">
        <f aca="false">IF(C172="","",ROUND(F172-(F172*I172),2))</f>
        <v/>
      </c>
      <c r="K172" s="115" t="str">
        <f aca="false">IF(C172="","",G172*J172)</f>
        <v/>
      </c>
      <c r="L172" s="116" t="s">
        <v>37</v>
      </c>
      <c r="M172" s="117" t="s">
        <v>37</v>
      </c>
      <c r="N172" s="119"/>
      <c r="O172" s="41" t="s">
        <v>36</v>
      </c>
    </row>
    <row r="173" s="12" customFormat="true" ht="12.75" hidden="false" customHeight="false" outlineLevel="0" collapsed="false">
      <c r="A173" s="44" t="n">
        <v>169</v>
      </c>
      <c r="B173" s="45" t="n">
        <f aca="false">'APH KIC KIA PC'!D173</f>
        <v>0</v>
      </c>
      <c r="C173" s="111" t="str">
        <f aca="false">IF('1. Artikeldata Grund'!$D173="","", '1. Artikeldata Grund'!$D173&amp;" - "&amp;'1. Artikeldata Grund'!$E173)</f>
        <v/>
      </c>
      <c r="D173" s="111" t="str">
        <f aca="false">IF('1. Artikeldata Grund'!F173="","",'1. Artikeldata Grund'!F173)</f>
        <v/>
      </c>
      <c r="E173" s="112" t="s">
        <v>114</v>
      </c>
      <c r="F173" s="70"/>
      <c r="G173" s="113" t="n">
        <v>1</v>
      </c>
      <c r="H173" s="42" t="s">
        <v>115</v>
      </c>
      <c r="I173" s="114" t="n">
        <v>0</v>
      </c>
      <c r="J173" s="115" t="str">
        <f aca="false">IF(C173="","",ROUND(F173-(F173*I173),2))</f>
        <v/>
      </c>
      <c r="K173" s="115" t="str">
        <f aca="false">IF(C173="","",G173*J173)</f>
        <v/>
      </c>
      <c r="L173" s="116" t="s">
        <v>37</v>
      </c>
      <c r="M173" s="117" t="s">
        <v>37</v>
      </c>
      <c r="N173" s="119"/>
      <c r="O173" s="41" t="s">
        <v>36</v>
      </c>
    </row>
    <row r="174" s="12" customFormat="true" ht="12.75" hidden="false" customHeight="false" outlineLevel="0" collapsed="false">
      <c r="A174" s="44" t="n">
        <v>170</v>
      </c>
      <c r="B174" s="45" t="n">
        <f aca="false">'APH KIC KIA PC'!D174</f>
        <v>0</v>
      </c>
      <c r="C174" s="111" t="str">
        <f aca="false">IF('1. Artikeldata Grund'!$D174="","", '1. Artikeldata Grund'!$D174&amp;" - "&amp;'1. Artikeldata Grund'!$E174)</f>
        <v/>
      </c>
      <c r="D174" s="111" t="str">
        <f aca="false">IF('1. Artikeldata Grund'!F174="","",'1. Artikeldata Grund'!F174)</f>
        <v/>
      </c>
      <c r="E174" s="112" t="s">
        <v>114</v>
      </c>
      <c r="F174" s="70"/>
      <c r="G174" s="113" t="n">
        <v>1</v>
      </c>
      <c r="H174" s="42" t="s">
        <v>115</v>
      </c>
      <c r="I174" s="114" t="n">
        <v>0</v>
      </c>
      <c r="J174" s="115" t="str">
        <f aca="false">IF(C174="","",ROUND(F174-(F174*I174),2))</f>
        <v/>
      </c>
      <c r="K174" s="115" t="str">
        <f aca="false">IF(C174="","",G174*J174)</f>
        <v/>
      </c>
      <c r="L174" s="116" t="s">
        <v>37</v>
      </c>
      <c r="M174" s="117" t="s">
        <v>37</v>
      </c>
      <c r="N174" s="119"/>
      <c r="O174" s="41" t="s">
        <v>36</v>
      </c>
    </row>
    <row r="175" s="12" customFormat="true" ht="12.75" hidden="false" customHeight="false" outlineLevel="0" collapsed="false">
      <c r="A175" s="44" t="n">
        <v>171</v>
      </c>
      <c r="B175" s="45" t="n">
        <f aca="false">'APH KIC KIA PC'!D175</f>
        <v>0</v>
      </c>
      <c r="C175" s="111" t="str">
        <f aca="false">IF('1. Artikeldata Grund'!$D175="","", '1. Artikeldata Grund'!$D175&amp;" - "&amp;'1. Artikeldata Grund'!$E175)</f>
        <v/>
      </c>
      <c r="D175" s="111" t="str">
        <f aca="false">IF('1. Artikeldata Grund'!F175="","",'1. Artikeldata Grund'!F175)</f>
        <v/>
      </c>
      <c r="E175" s="112" t="s">
        <v>114</v>
      </c>
      <c r="F175" s="70"/>
      <c r="G175" s="113" t="n">
        <v>1</v>
      </c>
      <c r="H175" s="42" t="s">
        <v>115</v>
      </c>
      <c r="I175" s="114" t="n">
        <v>0</v>
      </c>
      <c r="J175" s="115" t="str">
        <f aca="false">IF(C175="","",ROUND(F175-(F175*I175),2))</f>
        <v/>
      </c>
      <c r="K175" s="115" t="str">
        <f aca="false">IF(C175="","",G175*J175)</f>
        <v/>
      </c>
      <c r="L175" s="116" t="s">
        <v>37</v>
      </c>
      <c r="M175" s="117" t="s">
        <v>37</v>
      </c>
      <c r="N175" s="119"/>
      <c r="O175" s="41" t="s">
        <v>36</v>
      </c>
    </row>
    <row r="176" s="12" customFormat="true" ht="12.75" hidden="false" customHeight="false" outlineLevel="0" collapsed="false">
      <c r="A176" s="44" t="n">
        <v>172</v>
      </c>
      <c r="B176" s="45" t="n">
        <f aca="false">'APH KIC KIA PC'!D176</f>
        <v>0</v>
      </c>
      <c r="C176" s="111" t="str">
        <f aca="false">IF('1. Artikeldata Grund'!$D176="","", '1. Artikeldata Grund'!$D176&amp;" - "&amp;'1. Artikeldata Grund'!$E176)</f>
        <v/>
      </c>
      <c r="D176" s="111" t="str">
        <f aca="false">IF('1. Artikeldata Grund'!F176="","",'1. Artikeldata Grund'!F176)</f>
        <v/>
      </c>
      <c r="E176" s="112" t="s">
        <v>114</v>
      </c>
      <c r="F176" s="70"/>
      <c r="G176" s="113" t="n">
        <v>1</v>
      </c>
      <c r="H176" s="42" t="s">
        <v>115</v>
      </c>
      <c r="I176" s="114" t="n">
        <v>0</v>
      </c>
      <c r="J176" s="115" t="str">
        <f aca="false">IF(C176="","",ROUND(F176-(F176*I176),2))</f>
        <v/>
      </c>
      <c r="K176" s="115" t="str">
        <f aca="false">IF(C176="","",G176*J176)</f>
        <v/>
      </c>
      <c r="L176" s="116" t="s">
        <v>37</v>
      </c>
      <c r="M176" s="117" t="s">
        <v>37</v>
      </c>
      <c r="N176" s="119"/>
      <c r="O176" s="41" t="s">
        <v>36</v>
      </c>
    </row>
    <row r="177" s="12" customFormat="true" ht="12.75" hidden="false" customHeight="false" outlineLevel="0" collapsed="false">
      <c r="A177" s="44" t="n">
        <v>173</v>
      </c>
      <c r="B177" s="45" t="n">
        <f aca="false">'APH KIC KIA PC'!D177</f>
        <v>0</v>
      </c>
      <c r="C177" s="111" t="str">
        <f aca="false">IF('1. Artikeldata Grund'!$D177="","", '1. Artikeldata Grund'!$D177&amp;" - "&amp;'1. Artikeldata Grund'!$E177)</f>
        <v/>
      </c>
      <c r="D177" s="111" t="str">
        <f aca="false">IF('1. Artikeldata Grund'!F177="","",'1. Artikeldata Grund'!F177)</f>
        <v/>
      </c>
      <c r="E177" s="112" t="s">
        <v>114</v>
      </c>
      <c r="F177" s="70"/>
      <c r="G177" s="113" t="n">
        <v>1</v>
      </c>
      <c r="H177" s="42" t="s">
        <v>115</v>
      </c>
      <c r="I177" s="114" t="n">
        <v>0</v>
      </c>
      <c r="J177" s="115" t="str">
        <f aca="false">IF(C177="","",ROUND(F177-(F177*I177),2))</f>
        <v/>
      </c>
      <c r="K177" s="115" t="str">
        <f aca="false">IF(C177="","",G177*J177)</f>
        <v/>
      </c>
      <c r="L177" s="116" t="s">
        <v>37</v>
      </c>
      <c r="M177" s="117" t="s">
        <v>37</v>
      </c>
      <c r="N177" s="119"/>
      <c r="O177" s="41" t="s">
        <v>36</v>
      </c>
    </row>
    <row r="178" s="12" customFormat="true" ht="12.75" hidden="false" customHeight="false" outlineLevel="0" collapsed="false">
      <c r="A178" s="44" t="n">
        <v>174</v>
      </c>
      <c r="B178" s="45" t="n">
        <f aca="false">'APH KIC KIA PC'!D178</f>
        <v>0</v>
      </c>
      <c r="C178" s="111" t="str">
        <f aca="false">IF('1. Artikeldata Grund'!$D178="","", '1. Artikeldata Grund'!$D178&amp;" - "&amp;'1. Artikeldata Grund'!$E178)</f>
        <v/>
      </c>
      <c r="D178" s="111" t="str">
        <f aca="false">IF('1. Artikeldata Grund'!F178="","",'1. Artikeldata Grund'!F178)</f>
        <v/>
      </c>
      <c r="E178" s="112" t="s">
        <v>114</v>
      </c>
      <c r="F178" s="70"/>
      <c r="G178" s="113" t="n">
        <v>1</v>
      </c>
      <c r="H178" s="42" t="s">
        <v>115</v>
      </c>
      <c r="I178" s="114" t="n">
        <v>0</v>
      </c>
      <c r="J178" s="115" t="str">
        <f aca="false">IF(C178="","",ROUND(F178-(F178*I178),2))</f>
        <v/>
      </c>
      <c r="K178" s="115" t="str">
        <f aca="false">IF(C178="","",G178*J178)</f>
        <v/>
      </c>
      <c r="L178" s="116" t="s">
        <v>37</v>
      </c>
      <c r="M178" s="117" t="s">
        <v>37</v>
      </c>
      <c r="N178" s="119"/>
      <c r="O178" s="41" t="s">
        <v>36</v>
      </c>
    </row>
    <row r="179" s="12" customFormat="true" ht="12.75" hidden="false" customHeight="false" outlineLevel="0" collapsed="false">
      <c r="A179" s="44" t="n">
        <v>175</v>
      </c>
      <c r="B179" s="45" t="n">
        <f aca="false">'APH KIC KIA PC'!D179</f>
        <v>0</v>
      </c>
      <c r="C179" s="111" t="str">
        <f aca="false">IF('1. Artikeldata Grund'!$D179="","", '1. Artikeldata Grund'!$D179&amp;" - "&amp;'1. Artikeldata Grund'!$E179)</f>
        <v/>
      </c>
      <c r="D179" s="111" t="str">
        <f aca="false">IF('1. Artikeldata Grund'!F179="","",'1. Artikeldata Grund'!F179)</f>
        <v/>
      </c>
      <c r="E179" s="112" t="s">
        <v>114</v>
      </c>
      <c r="F179" s="70"/>
      <c r="G179" s="113" t="n">
        <v>1</v>
      </c>
      <c r="H179" s="42" t="s">
        <v>115</v>
      </c>
      <c r="I179" s="114" t="n">
        <v>0</v>
      </c>
      <c r="J179" s="115" t="str">
        <f aca="false">IF(C179="","",ROUND(F179-(F179*I179),2))</f>
        <v/>
      </c>
      <c r="K179" s="115" t="str">
        <f aca="false">IF(C179="","",G179*J179)</f>
        <v/>
      </c>
      <c r="L179" s="116" t="s">
        <v>37</v>
      </c>
      <c r="M179" s="117" t="s">
        <v>37</v>
      </c>
      <c r="N179" s="119"/>
      <c r="O179" s="41" t="s">
        <v>36</v>
      </c>
    </row>
    <row r="180" s="12" customFormat="true" ht="12.75" hidden="false" customHeight="false" outlineLevel="0" collapsed="false">
      <c r="A180" s="44" t="n">
        <v>176</v>
      </c>
      <c r="B180" s="45" t="n">
        <f aca="false">'APH KIC KIA PC'!D180</f>
        <v>0</v>
      </c>
      <c r="C180" s="111" t="str">
        <f aca="false">IF('1. Artikeldata Grund'!$D180="","", '1. Artikeldata Grund'!$D180&amp;" - "&amp;'1. Artikeldata Grund'!$E180)</f>
        <v/>
      </c>
      <c r="D180" s="111" t="str">
        <f aca="false">IF('1. Artikeldata Grund'!F180="","",'1. Artikeldata Grund'!F180)</f>
        <v/>
      </c>
      <c r="E180" s="112" t="s">
        <v>114</v>
      </c>
      <c r="F180" s="70"/>
      <c r="G180" s="113" t="n">
        <v>1</v>
      </c>
      <c r="H180" s="42" t="s">
        <v>115</v>
      </c>
      <c r="I180" s="114" t="n">
        <v>0</v>
      </c>
      <c r="J180" s="115" t="str">
        <f aca="false">IF(C180="","",ROUND(F180-(F180*I180),2))</f>
        <v/>
      </c>
      <c r="K180" s="115" t="str">
        <f aca="false">IF(C180="","",G180*J180)</f>
        <v/>
      </c>
      <c r="L180" s="116" t="s">
        <v>37</v>
      </c>
      <c r="M180" s="117" t="s">
        <v>37</v>
      </c>
      <c r="N180" s="119"/>
      <c r="O180" s="41" t="s">
        <v>36</v>
      </c>
    </row>
    <row r="181" s="12" customFormat="true" ht="12.75" hidden="false" customHeight="false" outlineLevel="0" collapsed="false">
      <c r="A181" s="44" t="n">
        <v>177</v>
      </c>
      <c r="B181" s="45" t="n">
        <f aca="false">'APH KIC KIA PC'!D181</f>
        <v>0</v>
      </c>
      <c r="C181" s="111" t="str">
        <f aca="false">IF('1. Artikeldata Grund'!$D181="","", '1. Artikeldata Grund'!$D181&amp;" - "&amp;'1. Artikeldata Grund'!$E181)</f>
        <v/>
      </c>
      <c r="D181" s="111" t="str">
        <f aca="false">IF('1. Artikeldata Grund'!F181="","",'1. Artikeldata Grund'!F181)</f>
        <v/>
      </c>
      <c r="E181" s="112" t="s">
        <v>114</v>
      </c>
      <c r="F181" s="70"/>
      <c r="G181" s="113" t="n">
        <v>1</v>
      </c>
      <c r="H181" s="42" t="s">
        <v>115</v>
      </c>
      <c r="I181" s="114" t="n">
        <v>0</v>
      </c>
      <c r="J181" s="115" t="str">
        <f aca="false">IF(C181="","",ROUND(F181-(F181*I181),2))</f>
        <v/>
      </c>
      <c r="K181" s="115" t="str">
        <f aca="false">IF(C181="","",G181*J181)</f>
        <v/>
      </c>
      <c r="L181" s="116" t="s">
        <v>37</v>
      </c>
      <c r="M181" s="117" t="s">
        <v>37</v>
      </c>
      <c r="N181" s="119"/>
      <c r="O181" s="41" t="s">
        <v>36</v>
      </c>
    </row>
    <row r="182" s="12" customFormat="true" ht="12.75" hidden="false" customHeight="false" outlineLevel="0" collapsed="false">
      <c r="A182" s="44" t="n">
        <v>178</v>
      </c>
      <c r="B182" s="45" t="n">
        <f aca="false">'APH KIC KIA PC'!D182</f>
        <v>0</v>
      </c>
      <c r="C182" s="111" t="str">
        <f aca="false">IF('1. Artikeldata Grund'!$D182="","", '1. Artikeldata Grund'!$D182&amp;" - "&amp;'1. Artikeldata Grund'!$E182)</f>
        <v/>
      </c>
      <c r="D182" s="111" t="str">
        <f aca="false">IF('1. Artikeldata Grund'!F182="","",'1. Artikeldata Grund'!F182)</f>
        <v/>
      </c>
      <c r="E182" s="112" t="s">
        <v>114</v>
      </c>
      <c r="F182" s="70"/>
      <c r="G182" s="113" t="n">
        <v>1</v>
      </c>
      <c r="H182" s="42" t="s">
        <v>115</v>
      </c>
      <c r="I182" s="114" t="n">
        <v>0</v>
      </c>
      <c r="J182" s="115" t="str">
        <f aca="false">IF(C182="","",ROUND(F182-(F182*I182),2))</f>
        <v/>
      </c>
      <c r="K182" s="115" t="str">
        <f aca="false">IF(C182="","",G182*J182)</f>
        <v/>
      </c>
      <c r="L182" s="116" t="s">
        <v>37</v>
      </c>
      <c r="M182" s="117" t="s">
        <v>37</v>
      </c>
      <c r="N182" s="119"/>
      <c r="O182" s="41" t="s">
        <v>36</v>
      </c>
    </row>
    <row r="183" s="12" customFormat="true" ht="12.75" hidden="false" customHeight="false" outlineLevel="0" collapsed="false">
      <c r="A183" s="44" t="n">
        <v>179</v>
      </c>
      <c r="B183" s="45" t="n">
        <f aca="false">'APH KIC KIA PC'!D183</f>
        <v>0</v>
      </c>
      <c r="C183" s="111" t="str">
        <f aca="false">IF('1. Artikeldata Grund'!$D183="","", '1. Artikeldata Grund'!$D183&amp;" - "&amp;'1. Artikeldata Grund'!$E183)</f>
        <v/>
      </c>
      <c r="D183" s="111" t="str">
        <f aca="false">IF('1. Artikeldata Grund'!F183="","",'1. Artikeldata Grund'!F183)</f>
        <v/>
      </c>
      <c r="E183" s="112" t="s">
        <v>114</v>
      </c>
      <c r="F183" s="70"/>
      <c r="G183" s="113" t="n">
        <v>1</v>
      </c>
      <c r="H183" s="42" t="s">
        <v>115</v>
      </c>
      <c r="I183" s="114" t="n">
        <v>0</v>
      </c>
      <c r="J183" s="115" t="str">
        <f aca="false">IF(C183="","",ROUND(F183-(F183*I183),2))</f>
        <v/>
      </c>
      <c r="K183" s="115" t="str">
        <f aca="false">IF(C183="","",G183*J183)</f>
        <v/>
      </c>
      <c r="L183" s="116" t="s">
        <v>37</v>
      </c>
      <c r="M183" s="117" t="s">
        <v>37</v>
      </c>
      <c r="N183" s="119"/>
      <c r="O183" s="41" t="s">
        <v>36</v>
      </c>
    </row>
    <row r="184" s="12" customFormat="true" ht="12.75" hidden="false" customHeight="false" outlineLevel="0" collapsed="false">
      <c r="A184" s="44" t="n">
        <v>180</v>
      </c>
      <c r="B184" s="45" t="n">
        <f aca="false">'APH KIC KIA PC'!D184</f>
        <v>0</v>
      </c>
      <c r="C184" s="111" t="str">
        <f aca="false">IF('1. Artikeldata Grund'!$D184="","", '1. Artikeldata Grund'!$D184&amp;" - "&amp;'1. Artikeldata Grund'!$E184)</f>
        <v/>
      </c>
      <c r="D184" s="111" t="str">
        <f aca="false">IF('1. Artikeldata Grund'!F184="","",'1. Artikeldata Grund'!F184)</f>
        <v/>
      </c>
      <c r="E184" s="112" t="s">
        <v>114</v>
      </c>
      <c r="F184" s="70"/>
      <c r="G184" s="113" t="n">
        <v>1</v>
      </c>
      <c r="H184" s="42" t="s">
        <v>115</v>
      </c>
      <c r="I184" s="114" t="n">
        <v>0</v>
      </c>
      <c r="J184" s="115" t="str">
        <f aca="false">IF(C184="","",ROUND(F184-(F184*I184),2))</f>
        <v/>
      </c>
      <c r="K184" s="115" t="str">
        <f aca="false">IF(C184="","",G184*J184)</f>
        <v/>
      </c>
      <c r="L184" s="116" t="s">
        <v>37</v>
      </c>
      <c r="M184" s="117" t="s">
        <v>37</v>
      </c>
      <c r="N184" s="119"/>
      <c r="O184" s="41" t="s">
        <v>36</v>
      </c>
    </row>
    <row r="185" s="12" customFormat="true" ht="12.75" hidden="false" customHeight="false" outlineLevel="0" collapsed="false">
      <c r="A185" s="44" t="n">
        <v>181</v>
      </c>
      <c r="B185" s="45" t="n">
        <f aca="false">'APH KIC KIA PC'!D185</f>
        <v>0</v>
      </c>
      <c r="C185" s="111" t="str">
        <f aca="false">IF('1. Artikeldata Grund'!$D185="","", '1. Artikeldata Grund'!$D185&amp;" - "&amp;'1. Artikeldata Grund'!$E185)</f>
        <v/>
      </c>
      <c r="D185" s="111" t="str">
        <f aca="false">IF('1. Artikeldata Grund'!F185="","",'1. Artikeldata Grund'!F185)</f>
        <v/>
      </c>
      <c r="E185" s="112" t="s">
        <v>114</v>
      </c>
      <c r="F185" s="70"/>
      <c r="G185" s="113" t="n">
        <v>1</v>
      </c>
      <c r="H185" s="42" t="s">
        <v>115</v>
      </c>
      <c r="I185" s="114" t="n">
        <v>0</v>
      </c>
      <c r="J185" s="115" t="str">
        <f aca="false">IF(C185="","",ROUND(F185-(F185*I185),2))</f>
        <v/>
      </c>
      <c r="K185" s="115" t="str">
        <f aca="false">IF(C185="","",G185*J185)</f>
        <v/>
      </c>
      <c r="L185" s="116" t="s">
        <v>37</v>
      </c>
      <c r="M185" s="117" t="s">
        <v>37</v>
      </c>
      <c r="N185" s="119"/>
      <c r="O185" s="41" t="s">
        <v>36</v>
      </c>
    </row>
    <row r="186" s="12" customFormat="true" ht="12.75" hidden="false" customHeight="false" outlineLevel="0" collapsed="false">
      <c r="A186" s="44" t="n">
        <v>182</v>
      </c>
      <c r="B186" s="45" t="n">
        <f aca="false">'APH KIC KIA PC'!D186</f>
        <v>0</v>
      </c>
      <c r="C186" s="111" t="str">
        <f aca="false">IF('1. Artikeldata Grund'!$D186="","", '1. Artikeldata Grund'!$D186&amp;" - "&amp;'1. Artikeldata Grund'!$E186)</f>
        <v/>
      </c>
      <c r="D186" s="111" t="str">
        <f aca="false">IF('1. Artikeldata Grund'!F186="","",'1. Artikeldata Grund'!F186)</f>
        <v/>
      </c>
      <c r="E186" s="112" t="s">
        <v>114</v>
      </c>
      <c r="F186" s="70"/>
      <c r="G186" s="113" t="n">
        <v>1</v>
      </c>
      <c r="H186" s="42" t="s">
        <v>115</v>
      </c>
      <c r="I186" s="114" t="n">
        <v>0</v>
      </c>
      <c r="J186" s="115" t="str">
        <f aca="false">IF(C186="","",ROUND(F186-(F186*I186),2))</f>
        <v/>
      </c>
      <c r="K186" s="115" t="str">
        <f aca="false">IF(C186="","",G186*J186)</f>
        <v/>
      </c>
      <c r="L186" s="116" t="s">
        <v>37</v>
      </c>
      <c r="M186" s="117" t="s">
        <v>37</v>
      </c>
      <c r="N186" s="119"/>
      <c r="O186" s="41" t="s">
        <v>36</v>
      </c>
    </row>
    <row r="187" s="12" customFormat="true" ht="12.75" hidden="false" customHeight="false" outlineLevel="0" collapsed="false">
      <c r="A187" s="44" t="n">
        <v>183</v>
      </c>
      <c r="B187" s="45" t="n">
        <f aca="false">'APH KIC KIA PC'!D187</f>
        <v>0</v>
      </c>
      <c r="C187" s="111" t="str">
        <f aca="false">IF('1. Artikeldata Grund'!$D187="","", '1. Artikeldata Grund'!$D187&amp;" - "&amp;'1. Artikeldata Grund'!$E187)</f>
        <v/>
      </c>
      <c r="D187" s="111" t="str">
        <f aca="false">IF('1. Artikeldata Grund'!F187="","",'1. Artikeldata Grund'!F187)</f>
        <v/>
      </c>
      <c r="E187" s="112" t="s">
        <v>114</v>
      </c>
      <c r="F187" s="70"/>
      <c r="G187" s="113" t="n">
        <v>1</v>
      </c>
      <c r="H187" s="42" t="s">
        <v>115</v>
      </c>
      <c r="I187" s="114" t="n">
        <v>0</v>
      </c>
      <c r="J187" s="115" t="str">
        <f aca="false">IF(C187="","",ROUND(F187-(F187*I187),2))</f>
        <v/>
      </c>
      <c r="K187" s="115" t="str">
        <f aca="false">IF(C187="","",G187*J187)</f>
        <v/>
      </c>
      <c r="L187" s="116" t="s">
        <v>37</v>
      </c>
      <c r="M187" s="117" t="s">
        <v>37</v>
      </c>
      <c r="N187" s="119"/>
      <c r="O187" s="41" t="s">
        <v>36</v>
      </c>
    </row>
    <row r="188" s="12" customFormat="true" ht="12.75" hidden="false" customHeight="false" outlineLevel="0" collapsed="false">
      <c r="A188" s="44" t="n">
        <v>184</v>
      </c>
      <c r="B188" s="45" t="n">
        <f aca="false">'APH KIC KIA PC'!D188</f>
        <v>0</v>
      </c>
      <c r="C188" s="111" t="str">
        <f aca="false">IF('1. Artikeldata Grund'!$D188="","", '1. Artikeldata Grund'!$D188&amp;" - "&amp;'1. Artikeldata Grund'!$E188)</f>
        <v/>
      </c>
      <c r="D188" s="111" t="str">
        <f aca="false">IF('1. Artikeldata Grund'!F188="","",'1. Artikeldata Grund'!F188)</f>
        <v/>
      </c>
      <c r="E188" s="112" t="s">
        <v>114</v>
      </c>
      <c r="F188" s="70"/>
      <c r="G188" s="113" t="n">
        <v>1</v>
      </c>
      <c r="H188" s="42" t="s">
        <v>115</v>
      </c>
      <c r="I188" s="114" t="n">
        <v>0</v>
      </c>
      <c r="J188" s="115" t="str">
        <f aca="false">IF(C188="","",ROUND(F188-(F188*I188),2))</f>
        <v/>
      </c>
      <c r="K188" s="115" t="str">
        <f aca="false">IF(C188="","",G188*J188)</f>
        <v/>
      </c>
      <c r="L188" s="116" t="s">
        <v>37</v>
      </c>
      <c r="M188" s="117" t="s">
        <v>37</v>
      </c>
      <c r="N188" s="119"/>
      <c r="O188" s="41" t="s">
        <v>36</v>
      </c>
    </row>
    <row r="189" s="12" customFormat="true" ht="12.75" hidden="false" customHeight="false" outlineLevel="0" collapsed="false">
      <c r="A189" s="44" t="n">
        <v>185</v>
      </c>
      <c r="B189" s="45" t="n">
        <f aca="false">'APH KIC KIA PC'!D189</f>
        <v>0</v>
      </c>
      <c r="C189" s="111" t="str">
        <f aca="false">IF('1. Artikeldata Grund'!$D189="","", '1. Artikeldata Grund'!$D189&amp;" - "&amp;'1. Artikeldata Grund'!$E189)</f>
        <v/>
      </c>
      <c r="D189" s="111" t="str">
        <f aca="false">IF('1. Artikeldata Grund'!F189="","",'1. Artikeldata Grund'!F189)</f>
        <v/>
      </c>
      <c r="E189" s="112" t="s">
        <v>114</v>
      </c>
      <c r="F189" s="70"/>
      <c r="G189" s="113" t="n">
        <v>1</v>
      </c>
      <c r="H189" s="42" t="s">
        <v>115</v>
      </c>
      <c r="I189" s="114" t="n">
        <v>0</v>
      </c>
      <c r="J189" s="115" t="str">
        <f aca="false">IF(C189="","",ROUND(F189-(F189*I189),2))</f>
        <v/>
      </c>
      <c r="K189" s="115" t="str">
        <f aca="false">IF(C189="","",G189*J189)</f>
        <v/>
      </c>
      <c r="L189" s="116" t="s">
        <v>37</v>
      </c>
      <c r="M189" s="117" t="s">
        <v>37</v>
      </c>
      <c r="N189" s="119"/>
      <c r="O189" s="41" t="s">
        <v>36</v>
      </c>
    </row>
    <row r="190" s="12" customFormat="true" ht="12.75" hidden="false" customHeight="false" outlineLevel="0" collapsed="false">
      <c r="A190" s="44" t="n">
        <v>186</v>
      </c>
      <c r="B190" s="45" t="n">
        <f aca="false">'APH KIC KIA PC'!D190</f>
        <v>0</v>
      </c>
      <c r="C190" s="111" t="str">
        <f aca="false">IF('1. Artikeldata Grund'!$D190="","", '1. Artikeldata Grund'!$D190&amp;" - "&amp;'1. Artikeldata Grund'!$E190)</f>
        <v/>
      </c>
      <c r="D190" s="111" t="str">
        <f aca="false">IF('1. Artikeldata Grund'!F190="","",'1. Artikeldata Grund'!F190)</f>
        <v/>
      </c>
      <c r="E190" s="112" t="s">
        <v>114</v>
      </c>
      <c r="F190" s="70"/>
      <c r="G190" s="113" t="n">
        <v>1</v>
      </c>
      <c r="H190" s="42" t="s">
        <v>115</v>
      </c>
      <c r="I190" s="114" t="n">
        <v>0</v>
      </c>
      <c r="J190" s="115" t="str">
        <f aca="false">IF(C190="","",ROUND(F190-(F190*I190),2))</f>
        <v/>
      </c>
      <c r="K190" s="115" t="str">
        <f aca="false">IF(C190="","",G190*J190)</f>
        <v/>
      </c>
      <c r="L190" s="116" t="s">
        <v>37</v>
      </c>
      <c r="M190" s="117" t="s">
        <v>37</v>
      </c>
      <c r="N190" s="119"/>
      <c r="O190" s="41" t="s">
        <v>36</v>
      </c>
    </row>
    <row r="191" s="12" customFormat="true" ht="12.75" hidden="false" customHeight="false" outlineLevel="0" collapsed="false">
      <c r="A191" s="44" t="n">
        <v>187</v>
      </c>
      <c r="B191" s="45" t="n">
        <f aca="false">'APH KIC KIA PC'!D191</f>
        <v>0</v>
      </c>
      <c r="C191" s="111" t="str">
        <f aca="false">IF('1. Artikeldata Grund'!$D191="","", '1. Artikeldata Grund'!$D191&amp;" - "&amp;'1. Artikeldata Grund'!$E191)</f>
        <v/>
      </c>
      <c r="D191" s="111" t="str">
        <f aca="false">IF('1. Artikeldata Grund'!F191="","",'1. Artikeldata Grund'!F191)</f>
        <v/>
      </c>
      <c r="E191" s="112" t="s">
        <v>114</v>
      </c>
      <c r="F191" s="70"/>
      <c r="G191" s="113" t="n">
        <v>1</v>
      </c>
      <c r="H191" s="42" t="s">
        <v>115</v>
      </c>
      <c r="I191" s="114" t="n">
        <v>0</v>
      </c>
      <c r="J191" s="115" t="str">
        <f aca="false">IF(C191="","",ROUND(F191-(F191*I191),2))</f>
        <v/>
      </c>
      <c r="K191" s="115" t="str">
        <f aca="false">IF(C191="","",G191*J191)</f>
        <v/>
      </c>
      <c r="L191" s="116" t="s">
        <v>37</v>
      </c>
      <c r="M191" s="117" t="s">
        <v>37</v>
      </c>
      <c r="N191" s="119"/>
      <c r="O191" s="41" t="s">
        <v>36</v>
      </c>
    </row>
    <row r="192" s="12" customFormat="true" ht="12.75" hidden="false" customHeight="false" outlineLevel="0" collapsed="false">
      <c r="A192" s="44" t="n">
        <v>188</v>
      </c>
      <c r="B192" s="45" t="n">
        <f aca="false">'APH KIC KIA PC'!D192</f>
        <v>0</v>
      </c>
      <c r="C192" s="111" t="str">
        <f aca="false">IF('1. Artikeldata Grund'!$D192="","", '1. Artikeldata Grund'!$D192&amp;" - "&amp;'1. Artikeldata Grund'!$E192)</f>
        <v/>
      </c>
      <c r="D192" s="111" t="str">
        <f aca="false">IF('1. Artikeldata Grund'!F192="","",'1. Artikeldata Grund'!F192)</f>
        <v/>
      </c>
      <c r="E192" s="112" t="s">
        <v>114</v>
      </c>
      <c r="F192" s="70"/>
      <c r="G192" s="113" t="n">
        <v>1</v>
      </c>
      <c r="H192" s="42" t="s">
        <v>115</v>
      </c>
      <c r="I192" s="114" t="n">
        <v>0</v>
      </c>
      <c r="J192" s="115" t="str">
        <f aca="false">IF(C192="","",ROUND(F192-(F192*I192),2))</f>
        <v/>
      </c>
      <c r="K192" s="115" t="str">
        <f aca="false">IF(C192="","",G192*J192)</f>
        <v/>
      </c>
      <c r="L192" s="116" t="s">
        <v>37</v>
      </c>
      <c r="M192" s="117" t="s">
        <v>37</v>
      </c>
      <c r="N192" s="119"/>
      <c r="O192" s="41" t="s">
        <v>36</v>
      </c>
    </row>
    <row r="193" s="12" customFormat="true" ht="12.75" hidden="false" customHeight="false" outlineLevel="0" collapsed="false">
      <c r="A193" s="44" t="n">
        <v>189</v>
      </c>
      <c r="B193" s="45" t="n">
        <f aca="false">'APH KIC KIA PC'!D193</f>
        <v>0</v>
      </c>
      <c r="C193" s="111" t="str">
        <f aca="false">IF('1. Artikeldata Grund'!$D193="","", '1. Artikeldata Grund'!$D193&amp;" - "&amp;'1. Artikeldata Grund'!$E193)</f>
        <v/>
      </c>
      <c r="D193" s="111" t="str">
        <f aca="false">IF('1. Artikeldata Grund'!F193="","",'1. Artikeldata Grund'!F193)</f>
        <v/>
      </c>
      <c r="E193" s="112" t="s">
        <v>114</v>
      </c>
      <c r="F193" s="70"/>
      <c r="G193" s="113" t="n">
        <v>1</v>
      </c>
      <c r="H193" s="42" t="s">
        <v>115</v>
      </c>
      <c r="I193" s="114" t="n">
        <v>0</v>
      </c>
      <c r="J193" s="115" t="str">
        <f aca="false">IF(C193="","",ROUND(F193-(F193*I193),2))</f>
        <v/>
      </c>
      <c r="K193" s="115" t="str">
        <f aca="false">IF(C193="","",G193*J193)</f>
        <v/>
      </c>
      <c r="L193" s="116" t="s">
        <v>37</v>
      </c>
      <c r="M193" s="117" t="s">
        <v>37</v>
      </c>
      <c r="N193" s="119"/>
      <c r="O193" s="41" t="s">
        <v>36</v>
      </c>
    </row>
    <row r="194" s="12" customFormat="true" ht="12.75" hidden="false" customHeight="false" outlineLevel="0" collapsed="false">
      <c r="A194" s="44" t="n">
        <v>190</v>
      </c>
      <c r="B194" s="45" t="n">
        <f aca="false">'APH KIC KIA PC'!D194</f>
        <v>0</v>
      </c>
      <c r="C194" s="111" t="str">
        <f aca="false">IF('1. Artikeldata Grund'!$D194="","", '1. Artikeldata Grund'!$D194&amp;" - "&amp;'1. Artikeldata Grund'!$E194)</f>
        <v/>
      </c>
      <c r="D194" s="111" t="str">
        <f aca="false">IF('1. Artikeldata Grund'!F194="","",'1. Artikeldata Grund'!F194)</f>
        <v/>
      </c>
      <c r="E194" s="112" t="s">
        <v>114</v>
      </c>
      <c r="F194" s="70"/>
      <c r="G194" s="113" t="n">
        <v>1</v>
      </c>
      <c r="H194" s="42" t="s">
        <v>115</v>
      </c>
      <c r="I194" s="114" t="n">
        <v>0</v>
      </c>
      <c r="J194" s="115" t="str">
        <f aca="false">IF(C194="","",ROUND(F194-(F194*I194),2))</f>
        <v/>
      </c>
      <c r="K194" s="115" t="str">
        <f aca="false">IF(C194="","",G194*J194)</f>
        <v/>
      </c>
      <c r="L194" s="116" t="s">
        <v>37</v>
      </c>
      <c r="M194" s="117" t="s">
        <v>37</v>
      </c>
      <c r="N194" s="119"/>
      <c r="O194" s="41" t="s">
        <v>36</v>
      </c>
    </row>
    <row r="195" s="12" customFormat="true" ht="12.75" hidden="false" customHeight="false" outlineLevel="0" collapsed="false">
      <c r="A195" s="44" t="n">
        <v>191</v>
      </c>
      <c r="B195" s="45" t="n">
        <f aca="false">'APH KIC KIA PC'!D195</f>
        <v>0</v>
      </c>
      <c r="C195" s="111" t="str">
        <f aca="false">IF('1. Artikeldata Grund'!$D195="","", '1. Artikeldata Grund'!$D195&amp;" - "&amp;'1. Artikeldata Grund'!$E195)</f>
        <v/>
      </c>
      <c r="D195" s="111" t="str">
        <f aca="false">IF('1. Artikeldata Grund'!F195="","",'1. Artikeldata Grund'!F195)</f>
        <v/>
      </c>
      <c r="E195" s="112" t="s">
        <v>114</v>
      </c>
      <c r="F195" s="70"/>
      <c r="G195" s="113" t="n">
        <v>1</v>
      </c>
      <c r="H195" s="42" t="s">
        <v>115</v>
      </c>
      <c r="I195" s="114" t="n">
        <v>0</v>
      </c>
      <c r="J195" s="115" t="str">
        <f aca="false">IF(C195="","",ROUND(F195-(F195*I195),2))</f>
        <v/>
      </c>
      <c r="K195" s="115" t="str">
        <f aca="false">IF(C195="","",G195*J195)</f>
        <v/>
      </c>
      <c r="L195" s="116" t="s">
        <v>37</v>
      </c>
      <c r="M195" s="117" t="s">
        <v>37</v>
      </c>
      <c r="N195" s="119"/>
      <c r="O195" s="41" t="s">
        <v>36</v>
      </c>
    </row>
    <row r="196" s="12" customFormat="true" ht="12.75" hidden="false" customHeight="false" outlineLevel="0" collapsed="false">
      <c r="A196" s="44" t="n">
        <v>192</v>
      </c>
      <c r="B196" s="45" t="n">
        <f aca="false">'APH KIC KIA PC'!D196</f>
        <v>0</v>
      </c>
      <c r="C196" s="111" t="str">
        <f aca="false">IF('1. Artikeldata Grund'!$D196="","", '1. Artikeldata Grund'!$D196&amp;" - "&amp;'1. Artikeldata Grund'!$E196)</f>
        <v/>
      </c>
      <c r="D196" s="111" t="str">
        <f aca="false">IF('1. Artikeldata Grund'!F196="","",'1. Artikeldata Grund'!F196)</f>
        <v/>
      </c>
      <c r="E196" s="112" t="s">
        <v>114</v>
      </c>
      <c r="F196" s="70"/>
      <c r="G196" s="113" t="n">
        <v>1</v>
      </c>
      <c r="H196" s="42" t="s">
        <v>115</v>
      </c>
      <c r="I196" s="114" t="n">
        <v>0</v>
      </c>
      <c r="J196" s="115" t="str">
        <f aca="false">IF(C196="","",ROUND(F196-(F196*I196),2))</f>
        <v/>
      </c>
      <c r="K196" s="115" t="str">
        <f aca="false">IF(C196="","",G196*J196)</f>
        <v/>
      </c>
      <c r="L196" s="116" t="s">
        <v>37</v>
      </c>
      <c r="M196" s="117" t="s">
        <v>37</v>
      </c>
      <c r="N196" s="119"/>
      <c r="O196" s="41" t="s">
        <v>36</v>
      </c>
    </row>
    <row r="197" s="12" customFormat="true" ht="12.75" hidden="false" customHeight="false" outlineLevel="0" collapsed="false">
      <c r="A197" s="44" t="n">
        <v>193</v>
      </c>
      <c r="B197" s="45" t="n">
        <f aca="false">'APH KIC KIA PC'!D197</f>
        <v>0</v>
      </c>
      <c r="C197" s="111" t="str">
        <f aca="false">IF('1. Artikeldata Grund'!$D197="","", '1. Artikeldata Grund'!$D197&amp;" - "&amp;'1. Artikeldata Grund'!$E197)</f>
        <v/>
      </c>
      <c r="D197" s="111" t="str">
        <f aca="false">IF('1. Artikeldata Grund'!F197="","",'1. Artikeldata Grund'!F197)</f>
        <v/>
      </c>
      <c r="E197" s="112" t="s">
        <v>114</v>
      </c>
      <c r="F197" s="70"/>
      <c r="G197" s="113" t="n">
        <v>1</v>
      </c>
      <c r="H197" s="42" t="s">
        <v>115</v>
      </c>
      <c r="I197" s="114" t="n">
        <v>0</v>
      </c>
      <c r="J197" s="115" t="str">
        <f aca="false">IF(C197="","",ROUND(F197-(F197*I197),2))</f>
        <v/>
      </c>
      <c r="K197" s="115" t="str">
        <f aca="false">IF(C197="","",G197*J197)</f>
        <v/>
      </c>
      <c r="L197" s="116" t="s">
        <v>37</v>
      </c>
      <c r="M197" s="117" t="s">
        <v>37</v>
      </c>
      <c r="N197" s="119"/>
      <c r="O197" s="41" t="s">
        <v>36</v>
      </c>
    </row>
    <row r="198" s="12" customFormat="true" ht="12.75" hidden="false" customHeight="false" outlineLevel="0" collapsed="false">
      <c r="A198" s="44" t="n">
        <v>194</v>
      </c>
      <c r="B198" s="45" t="n">
        <f aca="false">'APH KIC KIA PC'!D198</f>
        <v>0</v>
      </c>
      <c r="C198" s="111" t="str">
        <f aca="false">IF('1. Artikeldata Grund'!$D198="","", '1. Artikeldata Grund'!$D198&amp;" - "&amp;'1. Artikeldata Grund'!$E198)</f>
        <v/>
      </c>
      <c r="D198" s="111" t="str">
        <f aca="false">IF('1. Artikeldata Grund'!F198="","",'1. Artikeldata Grund'!F198)</f>
        <v/>
      </c>
      <c r="E198" s="112" t="s">
        <v>114</v>
      </c>
      <c r="F198" s="70"/>
      <c r="G198" s="113" t="n">
        <v>1</v>
      </c>
      <c r="H198" s="42" t="s">
        <v>115</v>
      </c>
      <c r="I198" s="114" t="n">
        <v>0</v>
      </c>
      <c r="J198" s="115" t="str">
        <f aca="false">IF(C198="","",ROUND(F198-(F198*I198),2))</f>
        <v/>
      </c>
      <c r="K198" s="115" t="str">
        <f aca="false">IF(C198="","",G198*J198)</f>
        <v/>
      </c>
      <c r="L198" s="116" t="s">
        <v>37</v>
      </c>
      <c r="M198" s="117" t="s">
        <v>37</v>
      </c>
      <c r="N198" s="119"/>
      <c r="O198" s="41" t="s">
        <v>36</v>
      </c>
    </row>
    <row r="199" s="12" customFormat="true" ht="12.75" hidden="false" customHeight="false" outlineLevel="0" collapsed="false">
      <c r="A199" s="44" t="n">
        <v>195</v>
      </c>
      <c r="B199" s="45" t="n">
        <f aca="false">'APH KIC KIA PC'!D199</f>
        <v>0</v>
      </c>
      <c r="C199" s="111" t="str">
        <f aca="false">IF('1. Artikeldata Grund'!$D199="","", '1. Artikeldata Grund'!$D199&amp;" - "&amp;'1. Artikeldata Grund'!$E199)</f>
        <v/>
      </c>
      <c r="D199" s="111" t="str">
        <f aca="false">IF('1. Artikeldata Grund'!F199="","",'1. Artikeldata Grund'!F199)</f>
        <v/>
      </c>
      <c r="E199" s="112" t="s">
        <v>114</v>
      </c>
      <c r="F199" s="70"/>
      <c r="G199" s="113" t="n">
        <v>1</v>
      </c>
      <c r="H199" s="42" t="s">
        <v>115</v>
      </c>
      <c r="I199" s="114" t="n">
        <v>0</v>
      </c>
      <c r="J199" s="115" t="str">
        <f aca="false">IF(C199="","",ROUND(F199-(F199*I199),2))</f>
        <v/>
      </c>
      <c r="K199" s="115" t="str">
        <f aca="false">IF(C199="","",G199*J199)</f>
        <v/>
      </c>
      <c r="L199" s="116" t="s">
        <v>37</v>
      </c>
      <c r="M199" s="117" t="s">
        <v>37</v>
      </c>
      <c r="N199" s="119"/>
      <c r="O199" s="41" t="s">
        <v>36</v>
      </c>
    </row>
    <row r="200" s="12" customFormat="true" ht="12.75" hidden="false" customHeight="false" outlineLevel="0" collapsed="false">
      <c r="A200" s="44" t="n">
        <v>196</v>
      </c>
      <c r="B200" s="45" t="n">
        <f aca="false">'APH KIC KIA PC'!D200</f>
        <v>0</v>
      </c>
      <c r="C200" s="111" t="str">
        <f aca="false">IF('1. Artikeldata Grund'!$D200="","", '1. Artikeldata Grund'!$D200&amp;" - "&amp;'1. Artikeldata Grund'!$E200)</f>
        <v/>
      </c>
      <c r="D200" s="111" t="str">
        <f aca="false">IF('1. Artikeldata Grund'!F200="","",'1. Artikeldata Grund'!F200)</f>
        <v/>
      </c>
      <c r="E200" s="112" t="s">
        <v>114</v>
      </c>
      <c r="F200" s="70"/>
      <c r="G200" s="113" t="n">
        <v>1</v>
      </c>
      <c r="H200" s="42" t="s">
        <v>115</v>
      </c>
      <c r="I200" s="114" t="n">
        <v>0</v>
      </c>
      <c r="J200" s="115" t="str">
        <f aca="false">IF(C200="","",ROUND(F200-(F200*I200),2))</f>
        <v/>
      </c>
      <c r="K200" s="115" t="str">
        <f aca="false">IF(C200="","",G200*J200)</f>
        <v/>
      </c>
      <c r="L200" s="116" t="s">
        <v>37</v>
      </c>
      <c r="M200" s="117" t="s">
        <v>37</v>
      </c>
      <c r="N200" s="119"/>
      <c r="O200" s="41" t="s">
        <v>36</v>
      </c>
    </row>
    <row r="201" s="12" customFormat="true" ht="12.75" hidden="false" customHeight="false" outlineLevel="0" collapsed="false">
      <c r="A201" s="44" t="n">
        <v>197</v>
      </c>
      <c r="B201" s="45" t="n">
        <f aca="false">'APH KIC KIA PC'!D201</f>
        <v>0</v>
      </c>
      <c r="C201" s="111" t="str">
        <f aca="false">IF('1. Artikeldata Grund'!$D201="","", '1. Artikeldata Grund'!$D201&amp;" - "&amp;'1. Artikeldata Grund'!$E201)</f>
        <v/>
      </c>
      <c r="D201" s="111" t="str">
        <f aca="false">IF('1. Artikeldata Grund'!F201="","",'1. Artikeldata Grund'!F201)</f>
        <v/>
      </c>
      <c r="E201" s="112" t="s">
        <v>114</v>
      </c>
      <c r="F201" s="70"/>
      <c r="G201" s="113" t="n">
        <v>1</v>
      </c>
      <c r="H201" s="42" t="s">
        <v>115</v>
      </c>
      <c r="I201" s="114" t="n">
        <v>0</v>
      </c>
      <c r="J201" s="115" t="str">
        <f aca="false">IF(C201="","",ROUND(F201-(F201*I201),2))</f>
        <v/>
      </c>
      <c r="K201" s="115" t="str">
        <f aca="false">IF(C201="","",G201*J201)</f>
        <v/>
      </c>
      <c r="L201" s="116" t="s">
        <v>37</v>
      </c>
      <c r="M201" s="117" t="s">
        <v>37</v>
      </c>
      <c r="N201" s="119"/>
      <c r="O201" s="41" t="s">
        <v>36</v>
      </c>
    </row>
    <row r="202" s="12" customFormat="true" ht="12.75" hidden="false" customHeight="false" outlineLevel="0" collapsed="false">
      <c r="A202" s="44" t="n">
        <v>198</v>
      </c>
      <c r="B202" s="45" t="n">
        <f aca="false">'APH KIC KIA PC'!D202</f>
        <v>0</v>
      </c>
      <c r="C202" s="111" t="str">
        <f aca="false">IF('1. Artikeldata Grund'!$D202="","", '1. Artikeldata Grund'!$D202&amp;" - "&amp;'1. Artikeldata Grund'!$E202)</f>
        <v/>
      </c>
      <c r="D202" s="111" t="str">
        <f aca="false">IF('1. Artikeldata Grund'!F202="","",'1. Artikeldata Grund'!F202)</f>
        <v/>
      </c>
      <c r="E202" s="112" t="s">
        <v>114</v>
      </c>
      <c r="F202" s="70"/>
      <c r="G202" s="113" t="n">
        <v>1</v>
      </c>
      <c r="H202" s="42" t="s">
        <v>115</v>
      </c>
      <c r="I202" s="114" t="n">
        <v>0</v>
      </c>
      <c r="J202" s="115" t="str">
        <f aca="false">IF(C202="","",ROUND(F202-(F202*I202),2))</f>
        <v/>
      </c>
      <c r="K202" s="115" t="str">
        <f aca="false">IF(C202="","",G202*J202)</f>
        <v/>
      </c>
      <c r="L202" s="116" t="s">
        <v>37</v>
      </c>
      <c r="M202" s="117" t="s">
        <v>37</v>
      </c>
      <c r="N202" s="119"/>
      <c r="O202" s="41" t="s">
        <v>36</v>
      </c>
    </row>
    <row r="203" s="12" customFormat="true" ht="12.75" hidden="false" customHeight="false" outlineLevel="0" collapsed="false">
      <c r="A203" s="44" t="n">
        <v>199</v>
      </c>
      <c r="B203" s="45" t="n">
        <f aca="false">'APH KIC KIA PC'!D203</f>
        <v>0</v>
      </c>
      <c r="C203" s="111" t="str">
        <f aca="false">IF('1. Artikeldata Grund'!$D203="","", '1. Artikeldata Grund'!$D203&amp;" - "&amp;'1. Artikeldata Grund'!$E203)</f>
        <v/>
      </c>
      <c r="D203" s="111" t="str">
        <f aca="false">IF('1. Artikeldata Grund'!F203="","",'1. Artikeldata Grund'!F203)</f>
        <v/>
      </c>
      <c r="E203" s="112" t="s">
        <v>114</v>
      </c>
      <c r="F203" s="70"/>
      <c r="G203" s="113" t="n">
        <v>1</v>
      </c>
      <c r="H203" s="42" t="s">
        <v>115</v>
      </c>
      <c r="I203" s="114" t="n">
        <v>0</v>
      </c>
      <c r="J203" s="115" t="str">
        <f aca="false">IF(C203="","",ROUND(F203-(F203*I203),2))</f>
        <v/>
      </c>
      <c r="K203" s="115" t="str">
        <f aca="false">IF(C203="","",G203*J203)</f>
        <v/>
      </c>
      <c r="L203" s="116" t="s">
        <v>37</v>
      </c>
      <c r="M203" s="117" t="s">
        <v>37</v>
      </c>
      <c r="N203" s="119"/>
      <c r="O203" s="41" t="s">
        <v>36</v>
      </c>
    </row>
    <row r="204" s="12" customFormat="true" ht="12.75" hidden="false" customHeight="false" outlineLevel="0" collapsed="false">
      <c r="A204" s="44" t="n">
        <v>200</v>
      </c>
      <c r="B204" s="45" t="n">
        <f aca="false">'APH KIC KIA PC'!D204</f>
        <v>0</v>
      </c>
      <c r="C204" s="111" t="str">
        <f aca="false">IF('1. Artikeldata Grund'!$D204="","", '1. Artikeldata Grund'!$D204&amp;" - "&amp;'1. Artikeldata Grund'!$E204)</f>
        <v/>
      </c>
      <c r="D204" s="111" t="str">
        <f aca="false">IF('1. Artikeldata Grund'!F204="","",'1. Artikeldata Grund'!F204)</f>
        <v/>
      </c>
      <c r="E204" s="112" t="s">
        <v>114</v>
      </c>
      <c r="F204" s="70"/>
      <c r="G204" s="113" t="n">
        <v>1</v>
      </c>
      <c r="H204" s="42" t="s">
        <v>115</v>
      </c>
      <c r="I204" s="114" t="n">
        <v>0</v>
      </c>
      <c r="J204" s="115" t="str">
        <f aca="false">IF(C204="","",ROUND(F204-(F204*I204),2))</f>
        <v/>
      </c>
      <c r="K204" s="115" t="str">
        <f aca="false">IF(C204="","",G204*J204)</f>
        <v/>
      </c>
      <c r="L204" s="116" t="s">
        <v>37</v>
      </c>
      <c r="M204" s="117" t="s">
        <v>37</v>
      </c>
      <c r="N204" s="119"/>
      <c r="O204" s="41" t="s">
        <v>36</v>
      </c>
    </row>
  </sheetData>
  <sheetProtection algorithmName="SHA-512" hashValue="4rdbyzh1ASgnoSzmLhPjTT2F8kTryVXQzy9iR2vUt+WftA0nYL+beuCxDvSbdfOBbq7rSZ3Z8PGnkwzo8yBZ9g==" saltValue="qt9xQIU/Wc9bsDk5vkjbbA==" spinCount="100000" sheet="true" objects="true" scenarios="true"/>
  <mergeCells count="15">
    <mergeCell ref="A1:C1"/>
    <mergeCell ref="D1:D3"/>
    <mergeCell ref="E1:E4"/>
    <mergeCell ref="F1:F4"/>
    <mergeCell ref="G1:G4"/>
    <mergeCell ref="H1:H4"/>
    <mergeCell ref="I1:I4"/>
    <mergeCell ref="J1:J4"/>
    <mergeCell ref="K1:K4"/>
    <mergeCell ref="L1:L4"/>
    <mergeCell ref="M1:M4"/>
    <mergeCell ref="N1:N4"/>
    <mergeCell ref="O1:O4"/>
    <mergeCell ref="A2:B2"/>
    <mergeCell ref="A3:B3"/>
  </mergeCells>
  <dataValidations count="13">
    <dataValidation allowBlank="true" errorStyle="stop" operator="between" prompt="Enter contact person" promptTitle="Contact person" showDropDown="false" showErrorMessage="true" showInputMessage="true" sqref="C2" type="none">
      <formula1>0</formula1>
      <formula2>0</formula2>
    </dataValidation>
    <dataValidation allowBlank="true" errorStyle="stop" operator="between" prompt="Enter email address of contact person" promptTitle="Email address" showDropDown="false" showErrorMessage="true" showInputMessage="true" sqref="C3" type="none">
      <formula1>0</formula1>
      <formula2>0</formula2>
    </dataValidation>
    <dataValidation allowBlank="true" errorStyle="stop" operator="between" promptTitle="Currency" showDropDown="false" showErrorMessage="true" showInputMessage="true" sqref="H5:H204" type="list">
      <formula1>"SEK,EUR,USD,NOK,DKK,GBP"</formula1>
      <formula2>0</formula2>
    </dataValidation>
    <dataValidation allowBlank="true" errorStyle="stop" operator="between" prompt="List price for Consumer package" promptTitle="List price / Gross price" showDropDown="false" showErrorMessage="true" showInputMessage="true" sqref="F5:F204" type="none">
      <formula1>0</formula1>
      <formula2>0</formula2>
    </dataValidation>
    <dataValidation allowBlank="true" errorStyle="stop" operator="between" prompt="Number of Consumer packages in Purchasing Unit " promptTitle="Units in purchasing unit" showDropDown="false" showErrorMessage="true" showInputMessage="true" sqref="G5:G204" type="none">
      <formula1>0</formula1>
      <formula2>0</formula2>
    </dataValidation>
    <dataValidation allowBlank="true" errorStyle="stop" operator="between" prompt="Enter the contracted discount amount for purchasing in % " promptTitle="Contracted discount in %" showDropDown="false" showErrorMessage="true" showInputMessage="true" sqref="I5:I204" type="none">
      <formula1>0</formula1>
      <formula2>0</formula2>
    </dataValidation>
    <dataValidation allowBlank="true" errorStyle="stop" operator="between" prompt="This field is automatically calculated " promptTitle="Net price" showDropDown="false" showErrorMessage="true" showInputMessage="true" sqref="J5:J204" type="none">
      <formula1>0</formula1>
      <formula2>0</formula2>
    </dataValidation>
    <dataValidation allowBlank="true" errorStyle="stop" operator="between" prompt="This field is automatically calculated " promptTitle="Net price per Purchasing Unit " showDropDown="false" showErrorMessage="true" showInputMessage="true" sqref="K5:K204" type="none">
      <formula1>0</formula1>
      <formula2>0</formula2>
    </dataValidation>
    <dataValidation allowBlank="true" errorStyle="stop" operator="between" prompt="Enter recommended consumer price" promptTitle="Recommended consumer price" showDropDown="false" showErrorMessage="true" showInputMessage="true" sqref="N5:N204" type="none">
      <formula1>0</formula1>
      <formula2>0</formula2>
    </dataValidation>
    <dataValidation allowBlank="true" errorStyle="stop" operator="between" prompt="Enter VAT from list &#10;&#10;Momsfritt = 0%" promptTitle="VAT on sales" showDropDown="false" showErrorMessage="true" showInputMessage="true" sqref="M5:M204" type="list">
      <formula1>Tabeller!$G$3:$G$7</formula1>
      <formula2>0</formula2>
    </dataValidation>
    <dataValidation allowBlank="true" errorStyle="stop" operator="between" prompt="Usually ST = One item " promptTitle="Purchasing unit" showDropDown="false" showErrorMessage="true" showInputMessage="true" sqref="E5:E204" type="list">
      <formula1>Tabeller!$AO$3:$AO$8</formula1>
      <formula2>0</formula2>
    </dataValidation>
    <dataValidation allowBlank="true" errorStyle="stop" operator="between" prompt="Enter country code from list" promptTitle="Country of supplier" showDropDown="false" showErrorMessage="true" showInputMessage="true" sqref="O5:O204" type="list">
      <formula1>Tabeller!$AG$3:$AG$243</formula1>
      <formula2>0</formula2>
    </dataValidation>
    <dataValidation allowBlank="true" errorStyle="stop" operator="between" prompt="Enter VAT from list &#10;&#10;Momsfritt = 0%" promptTitle="VAT on purchases" showDropDown="false" showErrorMessage="true" showInputMessage="true" sqref="L5:L204" type="list">
      <formula1>Tabeller!$G$3:$G$7</formula1>
      <formula2>0</formula2>
    </dataValidation>
  </dataValidations>
  <printOptions headings="false" gridLines="false" gridLinesSet="true" horizontalCentered="false" verticalCentered="false"/>
  <pageMargins left="0.7" right="0.7" top="0.75" bottom="0.75" header="0.511811023622047" footer="0.511811023622047"/>
  <pageSetup paperSize="9" scale="33"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205"/>
  <sheetViews>
    <sheetView showFormulas="false" showGridLines="false" showRowColHeaders="true" showZeros="true" rightToLeft="false" tabSelected="false" showOutlineSymbols="true" defaultGridColor="true" view="normal" topLeftCell="A1" colorId="64" zoomScale="80" zoomScaleNormal="80" zoomScalePageLayoutView="100" workbookViewId="0">
      <pane xSplit="5" ySplit="5" topLeftCell="S6" activePane="bottomRight" state="frozen"/>
      <selection pane="topLeft" activeCell="A1" activeCellId="0" sqref="A1"/>
      <selection pane="topRight" activeCell="S1" activeCellId="0" sqref="S1"/>
      <selection pane="bottomLeft" activeCell="A6" activeCellId="0" sqref="A6"/>
      <selection pane="bottomRight" activeCell="S6" activeCellId="0" sqref="S6"/>
    </sheetView>
  </sheetViews>
  <sheetFormatPr defaultColWidth="11.5234375" defaultRowHeight="14.25" zeroHeight="false" outlineLevelRow="0" outlineLevelCol="1"/>
  <cols>
    <col collapsed="false" customWidth="true" hidden="false" outlineLevel="0" max="1" min="1" style="120" width="9.74"/>
    <col collapsed="false" customWidth="false" hidden="false" outlineLevel="0" max="3" min="2" style="120" width="11.51"/>
    <col collapsed="false" customWidth="true" hidden="false" outlineLevel="0" max="4" min="4" style="121" width="86.04"/>
    <col collapsed="false" customWidth="true" hidden="false" outlineLevel="0" max="5" min="5" style="121" width="31.67"/>
    <col collapsed="false" customWidth="true" hidden="false" outlineLevel="0" max="6" min="6" style="122" width="56.54"/>
    <col collapsed="false" customWidth="true" hidden="true" outlineLevel="0" max="9" min="7" style="122" width="34.52"/>
    <col collapsed="false" customWidth="true" hidden="false" outlineLevel="0" max="10" min="10" style="122" width="79.72"/>
    <col collapsed="false" customWidth="true" hidden="true" outlineLevel="0" max="12" min="11" style="122" width="31.67"/>
    <col collapsed="false" customWidth="true" hidden="true" outlineLevel="0" max="15" min="13" style="122" width="22.51"/>
    <col collapsed="false" customWidth="true" hidden="true" outlineLevel="0" max="16" min="16" style="122" width="22.69"/>
    <col collapsed="false" customWidth="true" hidden="true" outlineLevel="0" max="17" min="17" style="122" width="22.51"/>
    <col collapsed="false" customWidth="true" hidden="false" outlineLevel="0" max="18" min="18" style="122" width="60.32"/>
    <col collapsed="false" customWidth="true" hidden="false" outlineLevel="0" max="19" min="19" style="123" width="52.01"/>
    <col collapsed="false" customWidth="true" hidden="false" outlineLevel="0" max="20" min="20" style="123" width="25.54"/>
    <col collapsed="false" customWidth="true" hidden="false" outlineLevel="0" max="21" min="21" style="123" width="31.01"/>
    <col collapsed="false" customWidth="true" hidden="false" outlineLevel="0" max="22" min="22" style="123" width="38.14"/>
    <col collapsed="false" customWidth="true" hidden="false" outlineLevel="0" max="24" min="23" style="123" width="37.3"/>
    <col collapsed="false" customWidth="true" hidden="false" outlineLevel="0" max="25" min="25" style="123" width="45.87"/>
    <col collapsed="false" customWidth="true" hidden="false" outlineLevel="0" max="26" min="26" style="123" width="44.86"/>
    <col collapsed="false" customWidth="true" hidden="false" outlineLevel="0" max="27" min="27" style="123" width="42.67"/>
    <col collapsed="false" customWidth="true" hidden="false" outlineLevel="0" max="28" min="28" style="123" width="44.61"/>
    <col collapsed="false" customWidth="true" hidden="false" outlineLevel="0" max="29" min="29" style="123" width="82.08"/>
    <col collapsed="false" customWidth="true" hidden="false" outlineLevel="0" max="30" min="30" style="123" width="82.83"/>
    <col collapsed="false" customWidth="true" hidden="false" outlineLevel="0" max="31" min="31" style="123" width="79.39"/>
    <col collapsed="false" customWidth="true" hidden="false" outlineLevel="0" max="32" min="32" style="123" width="73.09"/>
    <col collapsed="false" customWidth="true" hidden="false" outlineLevel="0" max="33" min="33" style="123" width="33.86"/>
    <col collapsed="false" customWidth="true" hidden="false" outlineLevel="0" max="34" min="34" style="123" width="32.77"/>
    <col collapsed="false" customWidth="true" hidden="false" outlineLevel="0" max="35" min="35" style="123" width="33.52"/>
    <col collapsed="false" customWidth="true" hidden="false" outlineLevel="0" max="36" min="36" style="123" width="30.24"/>
    <col collapsed="false" customWidth="true" hidden="false" outlineLevel="0" max="37" min="37" style="123" width="28.81"/>
    <col collapsed="false" customWidth="true" hidden="false" outlineLevel="0" max="38" min="38" style="123" width="27.22"/>
    <col collapsed="false" customWidth="true" hidden="false" outlineLevel="0" max="39" min="39" style="123" width="29.15"/>
    <col collapsed="false" customWidth="true" hidden="false" outlineLevel="0" max="41" min="40" style="123" width="26.13"/>
    <col collapsed="false" customWidth="true" hidden="false" outlineLevel="0" max="42" min="42" style="123" width="4.7"/>
    <col collapsed="false" customWidth="true" hidden="false" outlineLevel="0" max="43" min="43" style="123" width="26.13"/>
    <col collapsed="false" customWidth="true" hidden="true" outlineLevel="1" max="44" min="44" style="123" width="37.3"/>
    <col collapsed="false" customWidth="true" hidden="true" outlineLevel="1" max="45" min="45" style="123" width="37.81"/>
    <col collapsed="false" customWidth="true" hidden="true" outlineLevel="1" max="46" min="46" style="123" width="35.12"/>
    <col collapsed="false" customWidth="true" hidden="true" outlineLevel="1" max="47" min="47" style="123" width="34.03"/>
    <col collapsed="false" customWidth="true" hidden="false" outlineLevel="0" max="48" min="48" style="123" width="4.7"/>
    <col collapsed="false" customWidth="true" hidden="false" outlineLevel="0" max="49" min="49" style="123" width="26.13"/>
    <col collapsed="false" customWidth="true" hidden="true" outlineLevel="1" max="50" min="50" style="123" width="33.52"/>
    <col collapsed="false" customWidth="true" hidden="true" outlineLevel="1" max="51" min="51" style="123" width="34.36"/>
    <col collapsed="false" customWidth="true" hidden="false" outlineLevel="0" max="52" min="52" style="123" width="4.87"/>
    <col collapsed="false" customWidth="true" hidden="false" outlineLevel="0" max="53" min="53" style="123" width="26.13"/>
    <col collapsed="false" customWidth="true" hidden="true" outlineLevel="1" max="54" min="54" style="123" width="34.2"/>
    <col collapsed="false" customWidth="true" hidden="true" outlineLevel="1" max="55" min="55" style="123" width="35.29"/>
    <col collapsed="false" customWidth="true" hidden="true" outlineLevel="1" max="56" min="56" style="123" width="32.94"/>
    <col collapsed="false" customWidth="true" hidden="true" outlineLevel="1" max="57" min="57" style="123" width="33.26"/>
    <col collapsed="false" customWidth="true" hidden="true" outlineLevel="1" max="58" min="58" style="123" width="34.52"/>
    <col collapsed="false" customWidth="true" hidden="false" outlineLevel="0" max="59" min="59" style="123" width="4.7"/>
    <col collapsed="false" customWidth="true" hidden="false" outlineLevel="0" max="60" min="60" style="123" width="28.98"/>
    <col collapsed="false" customWidth="true" hidden="false" outlineLevel="0" max="61" min="61" style="123" width="26.13"/>
    <col collapsed="false" customWidth="false" hidden="false" outlineLevel="0" max="1024" min="62" style="123" width="11.51"/>
  </cols>
  <sheetData>
    <row r="1" s="140" customFormat="true" ht="28.5" hidden="false" customHeight="true" outlineLevel="0" collapsed="false">
      <c r="A1" s="124" t="s">
        <v>12</v>
      </c>
      <c r="B1" s="124"/>
      <c r="C1" s="124"/>
      <c r="D1" s="124"/>
      <c r="E1" s="125" t="s">
        <v>116</v>
      </c>
      <c r="F1" s="126" t="s">
        <v>117</v>
      </c>
      <c r="G1" s="126" t="s">
        <v>118</v>
      </c>
      <c r="H1" s="126" t="s">
        <v>119</v>
      </c>
      <c r="I1" s="126" t="s">
        <v>120</v>
      </c>
      <c r="J1" s="127" t="s">
        <v>121</v>
      </c>
      <c r="K1" s="128" t="s">
        <v>122</v>
      </c>
      <c r="L1" s="128" t="s">
        <v>123</v>
      </c>
      <c r="M1" s="129" t="s">
        <v>124</v>
      </c>
      <c r="N1" s="129" t="s">
        <v>124</v>
      </c>
      <c r="O1" s="129" t="s">
        <v>124</v>
      </c>
      <c r="P1" s="129" t="s">
        <v>124</v>
      </c>
      <c r="Q1" s="129" t="s">
        <v>124</v>
      </c>
      <c r="R1" s="130" t="s">
        <v>124</v>
      </c>
      <c r="S1" s="131" t="s">
        <v>125</v>
      </c>
      <c r="T1" s="125" t="s">
        <v>126</v>
      </c>
      <c r="U1" s="131" t="s">
        <v>127</v>
      </c>
      <c r="V1" s="131" t="s">
        <v>128</v>
      </c>
      <c r="W1" s="131" t="s">
        <v>129</v>
      </c>
      <c r="X1" s="131" t="s">
        <v>130</v>
      </c>
      <c r="Y1" s="131" t="s">
        <v>131</v>
      </c>
      <c r="Z1" s="131" t="s">
        <v>132</v>
      </c>
      <c r="AA1" s="131" t="s">
        <v>133</v>
      </c>
      <c r="AB1" s="131" t="s">
        <v>134</v>
      </c>
      <c r="AC1" s="131" t="s">
        <v>135</v>
      </c>
      <c r="AD1" s="131" t="s">
        <v>136</v>
      </c>
      <c r="AE1" s="131" t="s">
        <v>137</v>
      </c>
      <c r="AF1" s="131" t="s">
        <v>138</v>
      </c>
      <c r="AG1" s="131" t="s">
        <v>139</v>
      </c>
      <c r="AH1" s="131" t="s">
        <v>140</v>
      </c>
      <c r="AI1" s="131" t="s">
        <v>141</v>
      </c>
      <c r="AJ1" s="131" t="s">
        <v>142</v>
      </c>
      <c r="AK1" s="131" t="s">
        <v>143</v>
      </c>
      <c r="AL1" s="131" t="s">
        <v>144</v>
      </c>
      <c r="AM1" s="131" t="s">
        <v>145</v>
      </c>
      <c r="AN1" s="125" t="s">
        <v>146</v>
      </c>
      <c r="AO1" s="125" t="s">
        <v>147</v>
      </c>
      <c r="AP1" s="132"/>
      <c r="AQ1" s="133" t="s">
        <v>148</v>
      </c>
      <c r="AR1" s="125" t="s">
        <v>149</v>
      </c>
      <c r="AS1" s="125" t="s">
        <v>150</v>
      </c>
      <c r="AT1" s="134" t="s">
        <v>151</v>
      </c>
      <c r="AU1" s="125" t="s">
        <v>152</v>
      </c>
      <c r="AV1" s="135"/>
      <c r="AW1" s="136" t="s">
        <v>153</v>
      </c>
      <c r="AX1" s="125" t="s">
        <v>154</v>
      </c>
      <c r="AY1" s="125" t="s">
        <v>155</v>
      </c>
      <c r="AZ1" s="132"/>
      <c r="BA1" s="137" t="s">
        <v>156</v>
      </c>
      <c r="BB1" s="138" t="s">
        <v>157</v>
      </c>
      <c r="BC1" s="138" t="s">
        <v>158</v>
      </c>
      <c r="BD1" s="138" t="s">
        <v>159</v>
      </c>
      <c r="BE1" s="138" t="s">
        <v>160</v>
      </c>
      <c r="BF1" s="138" t="s">
        <v>161</v>
      </c>
      <c r="BG1" s="139"/>
      <c r="BH1" s="131" t="s">
        <v>162</v>
      </c>
      <c r="BI1" s="131" t="s">
        <v>163</v>
      </c>
    </row>
    <row r="2" s="140" customFormat="true" ht="34.5" hidden="false" customHeight="true" outlineLevel="0" collapsed="false">
      <c r="A2" s="30" t="s">
        <v>21</v>
      </c>
      <c r="B2" s="30"/>
      <c r="C2" s="30"/>
      <c r="D2" s="57"/>
      <c r="E2" s="125"/>
      <c r="F2" s="126"/>
      <c r="G2" s="126"/>
      <c r="H2" s="126"/>
      <c r="I2" s="126"/>
      <c r="J2" s="141" t="s">
        <v>164</v>
      </c>
      <c r="K2" s="128"/>
      <c r="L2" s="128"/>
      <c r="M2" s="142" t="s">
        <v>165</v>
      </c>
      <c r="N2" s="142" t="s">
        <v>166</v>
      </c>
      <c r="O2" s="142" t="s">
        <v>167</v>
      </c>
      <c r="P2" s="142" t="s">
        <v>168</v>
      </c>
      <c r="Q2" s="142" t="s">
        <v>169</v>
      </c>
      <c r="R2" s="142" t="s">
        <v>164</v>
      </c>
      <c r="S2" s="131"/>
      <c r="T2" s="125"/>
      <c r="U2" s="131"/>
      <c r="V2" s="131"/>
      <c r="W2" s="131"/>
      <c r="X2" s="131"/>
      <c r="Y2" s="131"/>
      <c r="Z2" s="131"/>
      <c r="AA2" s="131"/>
      <c r="AB2" s="131"/>
      <c r="AC2" s="131"/>
      <c r="AD2" s="131"/>
      <c r="AE2" s="131"/>
      <c r="AF2" s="131"/>
      <c r="AG2" s="131"/>
      <c r="AH2" s="131"/>
      <c r="AI2" s="131"/>
      <c r="AJ2" s="131"/>
      <c r="AK2" s="131"/>
      <c r="AL2" s="131"/>
      <c r="AM2" s="131"/>
      <c r="AN2" s="125"/>
      <c r="AO2" s="125"/>
      <c r="AP2" s="143"/>
      <c r="AQ2" s="133"/>
      <c r="AR2" s="125"/>
      <c r="AS2" s="125"/>
      <c r="AT2" s="134"/>
      <c r="AU2" s="125"/>
      <c r="AV2" s="144"/>
      <c r="AW2" s="136"/>
      <c r="AX2" s="125"/>
      <c r="AY2" s="125"/>
      <c r="AZ2" s="143"/>
      <c r="BA2" s="137"/>
      <c r="BB2" s="138"/>
      <c r="BC2" s="138"/>
      <c r="BD2" s="138"/>
      <c r="BE2" s="138"/>
      <c r="BF2" s="138"/>
      <c r="BG2" s="145"/>
      <c r="BH2" s="131"/>
      <c r="BI2" s="131"/>
    </row>
    <row r="3" s="155" customFormat="true" ht="31.5" hidden="false" customHeight="true" outlineLevel="0" collapsed="false">
      <c r="A3" s="30" t="s">
        <v>22</v>
      </c>
      <c r="B3" s="30"/>
      <c r="C3" s="30"/>
      <c r="D3" s="57"/>
      <c r="E3" s="146" t="s">
        <v>170</v>
      </c>
      <c r="F3" s="147"/>
      <c r="G3" s="147"/>
      <c r="H3" s="147"/>
      <c r="I3" s="147"/>
      <c r="J3" s="147"/>
      <c r="K3" s="147"/>
      <c r="L3" s="147"/>
      <c r="M3" s="147"/>
      <c r="N3" s="147"/>
      <c r="O3" s="147"/>
      <c r="P3" s="147"/>
      <c r="Q3" s="146"/>
      <c r="R3" s="146" t="s">
        <v>170</v>
      </c>
      <c r="S3" s="148" t="s">
        <v>171</v>
      </c>
      <c r="T3" s="149" t="s">
        <v>172</v>
      </c>
      <c r="U3" s="148" t="s">
        <v>173</v>
      </c>
      <c r="V3" s="148" t="s">
        <v>174</v>
      </c>
      <c r="W3" s="148" t="s">
        <v>175</v>
      </c>
      <c r="X3" s="148" t="s">
        <v>176</v>
      </c>
      <c r="Y3" s="150" t="s">
        <v>177</v>
      </c>
      <c r="Z3" s="150" t="s">
        <v>178</v>
      </c>
      <c r="AA3" s="150" t="s">
        <v>179</v>
      </c>
      <c r="AB3" s="150" t="s">
        <v>180</v>
      </c>
      <c r="AC3" s="151" t="s">
        <v>181</v>
      </c>
      <c r="AD3" s="151" t="s">
        <v>182</v>
      </c>
      <c r="AE3" s="152" t="s">
        <v>183</v>
      </c>
      <c r="AF3" s="152"/>
      <c r="AG3" s="153" t="s">
        <v>184</v>
      </c>
      <c r="AH3" s="153" t="s">
        <v>185</v>
      </c>
      <c r="AI3" s="153" t="s">
        <v>186</v>
      </c>
      <c r="AJ3" s="153" t="s">
        <v>166</v>
      </c>
      <c r="AK3" s="147" t="s">
        <v>187</v>
      </c>
      <c r="AL3" s="147" t="s">
        <v>188</v>
      </c>
      <c r="AM3" s="147" t="s">
        <v>189</v>
      </c>
      <c r="AN3" s="147" t="s">
        <v>190</v>
      </c>
      <c r="AO3" s="147" t="s">
        <v>191</v>
      </c>
      <c r="AP3" s="143"/>
      <c r="AQ3" s="133"/>
      <c r="AR3" s="154" t="s">
        <v>192</v>
      </c>
      <c r="AS3" s="154" t="s">
        <v>192</v>
      </c>
      <c r="AT3" s="154" t="s">
        <v>193</v>
      </c>
      <c r="AU3" s="154" t="s">
        <v>193</v>
      </c>
      <c r="AV3" s="144"/>
      <c r="AW3" s="136"/>
      <c r="AX3" s="154" t="s">
        <v>193</v>
      </c>
      <c r="AY3" s="154" t="s">
        <v>193</v>
      </c>
      <c r="AZ3" s="143"/>
      <c r="BA3" s="137"/>
      <c r="BB3" s="154" t="s">
        <v>192</v>
      </c>
      <c r="BC3" s="154" t="s">
        <v>192</v>
      </c>
      <c r="BD3" s="154" t="s">
        <v>192</v>
      </c>
      <c r="BE3" s="154" t="s">
        <v>192</v>
      </c>
      <c r="BF3" s="154" t="s">
        <v>192</v>
      </c>
      <c r="BG3" s="145"/>
      <c r="BH3" s="131"/>
      <c r="BI3" s="131"/>
    </row>
    <row r="4" s="155" customFormat="true" ht="32.25" hidden="false" customHeight="true" outlineLevel="0" collapsed="false">
      <c r="A4" s="156"/>
      <c r="B4" s="156"/>
      <c r="C4" s="156"/>
      <c r="D4" s="157"/>
      <c r="E4" s="158"/>
      <c r="F4" s="159"/>
      <c r="G4" s="159"/>
      <c r="H4" s="159"/>
      <c r="I4" s="159"/>
      <c r="J4" s="159"/>
      <c r="K4" s="159"/>
      <c r="L4" s="159"/>
      <c r="M4" s="159"/>
      <c r="N4" s="159"/>
      <c r="O4" s="159"/>
      <c r="P4" s="159"/>
      <c r="Q4" s="159"/>
      <c r="R4" s="159"/>
      <c r="S4" s="160" t="s">
        <v>194</v>
      </c>
      <c r="T4" s="160" t="s">
        <v>195</v>
      </c>
      <c r="U4" s="161" t="s">
        <v>196</v>
      </c>
      <c r="V4" s="160" t="s">
        <v>194</v>
      </c>
      <c r="W4" s="160" t="s">
        <v>194</v>
      </c>
      <c r="X4" s="160" t="s">
        <v>194</v>
      </c>
      <c r="Y4" s="160" t="s">
        <v>194</v>
      </c>
      <c r="Z4" s="160" t="s">
        <v>194</v>
      </c>
      <c r="AA4" s="160" t="s">
        <v>194</v>
      </c>
      <c r="AB4" s="160" t="s">
        <v>194</v>
      </c>
      <c r="AC4" s="160" t="s">
        <v>194</v>
      </c>
      <c r="AD4" s="160" t="s">
        <v>194</v>
      </c>
      <c r="AE4" s="160" t="s">
        <v>194</v>
      </c>
      <c r="AF4" s="131" t="s">
        <v>194</v>
      </c>
      <c r="AG4" s="162" t="s">
        <v>197</v>
      </c>
      <c r="AH4" s="162" t="s">
        <v>198</v>
      </c>
      <c r="AI4" s="162" t="s">
        <v>199</v>
      </c>
      <c r="AJ4" s="162" t="s">
        <v>200</v>
      </c>
      <c r="AK4" s="162" t="s">
        <v>201</v>
      </c>
      <c r="AL4" s="162" t="s">
        <v>202</v>
      </c>
      <c r="AM4" s="162" t="s">
        <v>203</v>
      </c>
      <c r="AN4" s="160" t="s">
        <v>194</v>
      </c>
      <c r="AO4" s="160" t="s">
        <v>194</v>
      </c>
      <c r="AP4" s="143"/>
      <c r="AQ4" s="163" t="s">
        <v>204</v>
      </c>
      <c r="AR4" s="162" t="s">
        <v>205</v>
      </c>
      <c r="AS4" s="162" t="s">
        <v>206</v>
      </c>
      <c r="AT4" s="164" t="s">
        <v>207</v>
      </c>
      <c r="AU4" s="162" t="s">
        <v>208</v>
      </c>
      <c r="AV4" s="144"/>
      <c r="AW4" s="131" t="s">
        <v>209</v>
      </c>
      <c r="AX4" s="164" t="s">
        <v>210</v>
      </c>
      <c r="AY4" s="164" t="s">
        <v>211</v>
      </c>
      <c r="AZ4" s="143"/>
      <c r="BA4" s="163" t="s">
        <v>212</v>
      </c>
      <c r="BB4" s="164" t="s">
        <v>213</v>
      </c>
      <c r="BC4" s="165" t="s">
        <v>214</v>
      </c>
      <c r="BD4" s="164" t="s">
        <v>215</v>
      </c>
      <c r="BE4" s="165" t="s">
        <v>216</v>
      </c>
      <c r="BF4" s="164" t="s">
        <v>217</v>
      </c>
      <c r="BG4" s="145"/>
      <c r="BH4" s="166" t="s">
        <v>218</v>
      </c>
      <c r="BI4" s="167" t="s">
        <v>196</v>
      </c>
    </row>
    <row r="5" s="171" customFormat="true" ht="57" hidden="false" customHeight="false" outlineLevel="0" collapsed="false">
      <c r="A5" s="168" t="s">
        <v>219</v>
      </c>
      <c r="B5" s="168" t="s">
        <v>24</v>
      </c>
      <c r="C5" s="169" t="s">
        <v>220</v>
      </c>
      <c r="D5" s="170" t="s">
        <v>221</v>
      </c>
      <c r="E5" s="167" t="s">
        <v>222</v>
      </c>
      <c r="F5" s="167" t="s">
        <v>223</v>
      </c>
      <c r="G5" s="167" t="s">
        <v>223</v>
      </c>
      <c r="H5" s="167" t="s">
        <v>223</v>
      </c>
      <c r="I5" s="167" t="s">
        <v>223</v>
      </c>
      <c r="J5" s="167" t="s">
        <v>224</v>
      </c>
      <c r="K5" s="167" t="s">
        <v>223</v>
      </c>
      <c r="L5" s="167" t="s">
        <v>223</v>
      </c>
      <c r="M5" s="167" t="s">
        <v>224</v>
      </c>
      <c r="N5" s="167" t="s">
        <v>224</v>
      </c>
      <c r="O5" s="167" t="s">
        <v>224</v>
      </c>
      <c r="P5" s="167" t="s">
        <v>224</v>
      </c>
      <c r="Q5" s="167" t="s">
        <v>224</v>
      </c>
      <c r="R5" s="167" t="s">
        <v>224</v>
      </c>
      <c r="S5" s="131" t="s">
        <v>225</v>
      </c>
      <c r="T5" s="131" t="s">
        <v>226</v>
      </c>
      <c r="U5" s="131" t="s">
        <v>225</v>
      </c>
      <c r="V5" s="131" t="s">
        <v>225</v>
      </c>
      <c r="W5" s="131" t="s">
        <v>225</v>
      </c>
      <c r="X5" s="131" t="s">
        <v>225</v>
      </c>
      <c r="Y5" s="131" t="s">
        <v>225</v>
      </c>
      <c r="Z5" s="131" t="s">
        <v>225</v>
      </c>
      <c r="AA5" s="131" t="s">
        <v>225</v>
      </c>
      <c r="AB5" s="131" t="s">
        <v>225</v>
      </c>
      <c r="AC5" s="131" t="s">
        <v>225</v>
      </c>
      <c r="AD5" s="131" t="s">
        <v>227</v>
      </c>
      <c r="AE5" s="131" t="s">
        <v>227</v>
      </c>
      <c r="AF5" s="131" t="s">
        <v>228</v>
      </c>
      <c r="AG5" s="131" t="s">
        <v>229</v>
      </c>
      <c r="AH5" s="131" t="s">
        <v>229</v>
      </c>
      <c r="AI5" s="131" t="s">
        <v>229</v>
      </c>
      <c r="AJ5" s="131" t="s">
        <v>229</v>
      </c>
      <c r="AK5" s="131" t="s">
        <v>229</v>
      </c>
      <c r="AL5" s="131" t="s">
        <v>229</v>
      </c>
      <c r="AM5" s="131" t="s">
        <v>229</v>
      </c>
      <c r="AN5" s="131" t="s">
        <v>229</v>
      </c>
      <c r="AO5" s="131" t="s">
        <v>229</v>
      </c>
      <c r="AP5" s="143"/>
      <c r="AQ5" s="163"/>
      <c r="AR5" s="131" t="s">
        <v>229</v>
      </c>
      <c r="AS5" s="131" t="s">
        <v>229</v>
      </c>
      <c r="AT5" s="131" t="s">
        <v>229</v>
      </c>
      <c r="AU5" s="131" t="s">
        <v>229</v>
      </c>
      <c r="AV5" s="144"/>
      <c r="AW5" s="131" t="s">
        <v>230</v>
      </c>
      <c r="AX5" s="131" t="s">
        <v>229</v>
      </c>
      <c r="AY5" s="131" t="s">
        <v>229</v>
      </c>
      <c r="AZ5" s="143"/>
      <c r="BA5" s="163"/>
      <c r="BB5" s="131" t="s">
        <v>229</v>
      </c>
      <c r="BC5" s="131" t="s">
        <v>229</v>
      </c>
      <c r="BD5" s="131" t="s">
        <v>229</v>
      </c>
      <c r="BE5" s="131" t="s">
        <v>229</v>
      </c>
      <c r="BF5" s="131" t="s">
        <v>229</v>
      </c>
      <c r="BG5" s="145"/>
      <c r="BH5" s="131" t="s">
        <v>229</v>
      </c>
      <c r="BI5" s="131" t="s">
        <v>229</v>
      </c>
    </row>
    <row r="6" customFormat="false" ht="14.25" hidden="false" customHeight="false" outlineLevel="0" collapsed="false">
      <c r="A6" s="172" t="n">
        <v>1</v>
      </c>
      <c r="B6" s="173" t="n">
        <f aca="false">'APH KIC KIA PC'!D5</f>
        <v>0</v>
      </c>
      <c r="C6" s="173" t="str">
        <f aca="false">'APH KIC KIA PC'!I5</f>
        <v>Välj…</v>
      </c>
      <c r="D6" s="174" t="str">
        <f aca="false">IF('1. Artikeldata Grund'!$E5="","",'1. Artikeldata Grund'!$E5)</f>
        <v/>
      </c>
      <c r="E6" s="175" t="str">
        <f aca="false">IF('1. Artikeldata Grund'!D5="","",'1. Artikeldata Grund'!D5)</f>
        <v>EAN</v>
      </c>
      <c r="F6" s="176" t="str">
        <f aca="false">'2. Artikeldata Utökad'!H5</f>
        <v>  Välj…</v>
      </c>
      <c r="G6" s="176" t="str">
        <f aca="false" t="array" ref="G6:G6">_xlfn.IFS('2. Artikeldata Utökad'!J5="2  KRAV","KRAV",'2. Artikeldata Utökad'!J5="3  Astma- och Allergiförbundet","Astmaochallergiforbundet",'2. Artikeldata Utökad'!J5="4  Svanen","Svanen",'2. Artikeldata Utökad'!J5="5  GOTS","GOTS",'2. Artikeldata Utökad'!J5="6  Ekologiskt Jordbruk EU Ekologisk","Ekologisktjordbruk",'2. Artikeldata Utökad'!J5="7  ECO CERT Cosmos Organic","Ecocertcosmosorganic",'2. Artikeldata Utökad'!J5="8  Bra miljöval","Bramiljoval",'2. Artikeldata Utökad'!J5="9  Fairtrade","fairtrade",'2. Artikeldata Utökad'!J5="10 Natrue Organic","Natrueorganic",'2. Artikeldata Utökad'!J5="11 UTZ Certified","UTZ",'2. Artikeldata Utökad'!J5="15 Asthma Allergy Nordic","Asthmaallergynordic",'2. Artikeldata Utökad'!J5="16 FSC","FSC",'2. Artikeldata Utökad'!J5="17 Välvald (endast vid OTC)","choosewithheart",'2. Artikeldata Utökad'!J5="18 Rainforest Alliance","Rainforestalliance",'2. Artikeldata Utökad'!J5="19 Vegan Society","Vegansociety",'2. Artikeldata Utökad'!J5="20 Certified Vegan","Certifiedvegan",'2. Artikeldata Utökad'!J5="21 I'm Vegan","Imvegan",'2. Artikeldata Utökad'!J5="22 EU Ecolabel","EUEcolabel",'2. Artikeldata Utökad'!J5="23 Soil Association Cosmos Organic","Soilassociation",'2. Artikeldata Utökad'!J5="  Välj…","",'2. Artikeldata Utökad'!J5="0  Ingen symbol","",'2. Artikeldata Utökad'!J5="24 Cosmetique Bio Cosmos Organic","Cosmetiquebio",'2. Artikeldata Utökad'!J5="25 Fair for Life","Fairforlife")</f>
        <v/>
      </c>
      <c r="H6" s="176" t="str">
        <f aca="false" t="array" ref="H6:H6">_xlfn.IFS('2. Artikeldata Utökad'!K5="2  KRAV","KRAV",'2. Artikeldata Utökad'!K5="3  Astma- och Allergiförbundet","Astmaochallergiforbundet",'2. Artikeldata Utökad'!K5="4  Svanen","Svanen",'2. Artikeldata Utökad'!K5="5  GOTS","GOTS",'2. Artikeldata Utökad'!K5="6  Ekologiskt Jordbruk EU Ekologisk","Ekologisktjordbruk",'2. Artikeldata Utökad'!K5="7  ECO CERT Cosmos Organic","Ecocertcosmosorganic",'2. Artikeldata Utökad'!K5="8  Bra miljöval","Bramiljoval",'2. Artikeldata Utökad'!K5="9  Fairtrade","fairtrade",'2. Artikeldata Utökad'!K5="10 Natrue Organic","Natrueorganic",'2. Artikeldata Utökad'!K5="11 UTZ Certified","UTZ",'2. Artikeldata Utökad'!K5="15 Asthma Allergy Nordic","Asthmaallergynordic",'2. Artikeldata Utökad'!K5="16 FSC","FSC",'2. Artikeldata Utökad'!K5="17 Välvald (endast vid OTC)","choosewithheart",'2. Artikeldata Utökad'!K5="18 Rainforest Alliance","Rainforestalliance",'2. Artikeldata Utökad'!K5="19 Vegan Society","Vegansociety",'2. Artikeldata Utökad'!K5="20 Certified Vegan","Certifiedvegan",'2. Artikeldata Utökad'!K5="21 I'm Vegan","Imvegan",'2. Artikeldata Utökad'!K5="22 EU Ecolabel","EUEcolabel",'2. Artikeldata Utökad'!K5="23 Soil Association Cosmos Organic","Soilassociation",'2. Artikeldata Utökad'!K5="  Välj…","",'2. Artikeldata Utökad'!K5="0  Ingen symbol","",'2. Artikeldata Utökad'!K5="24 Cosmetique Bio Cosmos Organic","Cosmetiquebio",'2. Artikeldata Utökad'!K5="25 Fair for Life","Fairforlife")</f>
        <v/>
      </c>
      <c r="I6" s="176" t="str">
        <f aca="false" t="array" ref="I6:I6">_xlfn.IFS('2. Artikeldata Utökad'!L5="2  KRAV","KRAV",'2. Artikeldata Utökad'!L5="3  Astma- och Allergiförbundet","Astmaochallergiforbundet",'2. Artikeldata Utökad'!L5="4  Svanen","Svanen",'2. Artikeldata Utökad'!L5="5  GOTS","GOTS",'2. Artikeldata Utökad'!L5="6  Ekologiskt Jordbruk EU Ekologisk","Ekologisktjordbruk",'2. Artikeldata Utökad'!L5="7  ECO CERT Cosmos Organic","Ecocertcosmosorganic",'2. Artikeldata Utökad'!L5="8  Bra miljöval","Bramiljoval",'2. Artikeldata Utökad'!L5="9  Fairtrade","fairtrade",'2. Artikeldata Utökad'!L5="10 Natrue Organic","Natrueorganic",'2. Artikeldata Utökad'!L5="11 UTZ Certified","UTZ",'2. Artikeldata Utökad'!L5="15 Asthma Allergy Nordic","Asthmaallergynordic",'2. Artikeldata Utökad'!L5="16 FSC","FSC",'2. Artikeldata Utökad'!L5="17 Välvald (endast vid OTC)","choosewithheart",'2. Artikeldata Utökad'!L5="18 Rainforest Alliance","Rainforestalliance",'2. Artikeldata Utökad'!L5="19 Vegan Society","Vegansociety",'2. Artikeldata Utökad'!L5="20 Certified Vegan","Certifiedvegan",'2. Artikeldata Utökad'!L5="21 I'm Vegan","Imvegan",'2. Artikeldata Utökad'!L5="22 EU Ecolabel","EUEcolabel",'2. Artikeldata Utökad'!L5="23 Soil Association Cosmos Organic","Soilassociation",'2. Artikeldata Utökad'!L5="  Välj…","",'2. Artikeldata Utökad'!L5="0  Ingen symbol","",'2. Artikeldata Utökad'!L5="24 Cosmetique Bio Cosmos Organic","Cosmetiquebio",'2. Artikeldata Utökad'!L5="25 Fair for Life","Fairforlife")</f>
        <v/>
      </c>
      <c r="J6" s="176" t="str">
        <f aca="false" t="array" ref="J6:J6">IFERROR(SUBSTITUTE(_xlfn.arraytotext(_xlfn._xlws.filter(G6:I6,G6:I6&lt;&gt;""))," ",""),"")</f>
        <v/>
      </c>
      <c r="K6" s="176" t="str">
        <f aca="false">IF('2. Artikeldata Utökad'!M5="Ja","Nordisk","")</f>
        <v/>
      </c>
      <c r="L6" s="176" t="str">
        <f aca="false">IF('2. Artikeldata Utökad'!N5="Ja","Miljoforpackad","")</f>
        <v/>
      </c>
      <c r="M6" s="176" t="str">
        <f aca="false">IF(OR(G6="Ecocertcosmosorganic",G6="Natrueorganic",G6="GOTS",G6="Ekologisktjordbruk",G6="KRAV",G6="Soilassociation",G6="Cosmetiquebio",H6="Ecocertcosmosorganic",H6="Natrueorganic",H6="GOTS",H6="Ekologisktjordbruk",H6="KRAV",H6="Soilassociation",H6="Cosmetiquebio",I6="Ecocertcosmosorganic",I6="Natrueorganic",I6="GOTS",I6="Ekologisktjordbruk",I6="KRAV",I6="Soilassociation",I6="Cosmetiquebio"),"Ekologisk","")</f>
        <v/>
      </c>
      <c r="N6" s="176" t="str">
        <f aca="false">IF(OR(G6="Vegansociety",G6="Imvegan",G6="Certifiedvegan",H6="Vegansociety",H6="Imvegan",H6="Certifiedvegan",I6="Vegansociety",I6="Imvegan",I6="Certifiedvegan",AJ6="Vegansk"),"Vegansk","")</f>
        <v/>
      </c>
      <c r="O6" s="176" t="str">
        <f aca="false">IF(OR(G6="fairtrade",G6="UTZ",G6="Rainforestalliance",G6="Fairforlife",H6="fairtrade",H6="UTZ",H6="Rainforestalliance",H6="Fairforlife",I6="fairtrade",I6="UTZ",I6="Rainforestalliance",I6="Fairforlife"),"Rattvisemarkt","")</f>
        <v/>
      </c>
      <c r="P6" s="176" t="str">
        <f aca="false">IF(OR(G6="Asthmaallergynordic",G6="Astmaochallergiforbundet",H6="Asthmaallergynordic",H6="Astmaochallergiforbundet",I6="Asthmaallergynordic",I6="Astmaochallergiforbundet"),"Extramildformula","")</f>
        <v/>
      </c>
      <c r="Q6" s="176" t="str">
        <f aca="false">IF(OR(G6="Svanen",G6="Bramiljoval",G6="EUEcolabel",H6="Svanen",H6="Bramiljoval",H6="EUEcolabel",I6="Svanen",I6="Bramiljoval",I6="EUEcolabel"),"Miljomarkt","")</f>
        <v/>
      </c>
      <c r="R6" s="176" t="str">
        <f aca="false" t="array" ref="R6:R6">IFERROR(SUBSTITUTE(_xlfn.arraytotext(_xlfn._xlws.filter(K6:Q6,K6:Q6&lt;&gt;""))," ",""),"")</f>
        <v/>
      </c>
      <c r="S6" s="177"/>
      <c r="T6" s="177"/>
      <c r="U6" s="177" t="s">
        <v>36</v>
      </c>
      <c r="V6" s="178"/>
      <c r="W6" s="178"/>
      <c r="X6" s="178"/>
      <c r="Y6" s="178"/>
      <c r="Z6" s="178"/>
      <c r="AA6" s="178"/>
      <c r="AB6" s="178"/>
      <c r="AC6" s="178"/>
      <c r="AD6" s="178"/>
      <c r="AE6" s="178"/>
      <c r="AF6" s="178"/>
      <c r="AG6" s="177"/>
      <c r="AH6" s="178"/>
      <c r="AI6" s="178"/>
      <c r="AJ6" s="177" t="s">
        <v>37</v>
      </c>
      <c r="AK6" s="178"/>
      <c r="AL6" s="178"/>
      <c r="AM6" s="178"/>
      <c r="AN6" s="178"/>
      <c r="AO6" s="178"/>
      <c r="AP6" s="143"/>
      <c r="AQ6" s="179"/>
      <c r="AR6" s="180"/>
      <c r="AS6" s="180"/>
      <c r="AT6" s="181" t="s">
        <v>37</v>
      </c>
      <c r="AU6" s="181" t="s">
        <v>37</v>
      </c>
      <c r="AV6" s="144"/>
      <c r="AW6" s="182" t="s">
        <v>37</v>
      </c>
      <c r="AX6" s="181" t="s">
        <v>37</v>
      </c>
      <c r="AY6" s="181" t="s">
        <v>37</v>
      </c>
      <c r="AZ6" s="143"/>
      <c r="BA6" s="179"/>
      <c r="BB6" s="180"/>
      <c r="BC6" s="180"/>
      <c r="BD6" s="180"/>
      <c r="BE6" s="180"/>
      <c r="BF6" s="180"/>
      <c r="BG6" s="145"/>
      <c r="BH6" s="181" t="s">
        <v>231</v>
      </c>
      <c r="BI6" s="181" t="s">
        <v>37</v>
      </c>
    </row>
    <row r="7" customFormat="false" ht="14.25" hidden="false" customHeight="false" outlineLevel="0" collapsed="false">
      <c r="A7" s="183" t="n">
        <v>2</v>
      </c>
      <c r="B7" s="173" t="n">
        <f aca="false">'APH KIC KIA PC'!D6</f>
        <v>0</v>
      </c>
      <c r="C7" s="173" t="str">
        <f aca="false">'APH KIC KIA PC'!I6</f>
        <v>Välj…</v>
      </c>
      <c r="D7" s="174" t="str">
        <f aca="false">IF('1. Artikeldata Grund'!$E6="","",'1. Artikeldata Grund'!$E6)</f>
        <v/>
      </c>
      <c r="E7" s="175" t="str">
        <f aca="false">IF('1. Artikeldata Grund'!D6="","",'1. Artikeldata Grund'!D6)</f>
        <v>yhh</v>
      </c>
      <c r="F7" s="184" t="str">
        <f aca="false">'2. Artikeldata Utökad'!H6</f>
        <v>  Välj…</v>
      </c>
      <c r="G7" s="176" t="str">
        <f aca="false" t="array" ref="G7:G7">_xlfn.IFS('2. Artikeldata Utökad'!J6="2  KRAV","KRAV",'2. Artikeldata Utökad'!J6="3  Astma- och Allergiförbundet","Astmaochallergiforbundet",'2. Artikeldata Utökad'!J6="4  Svanen","Svanen",'2. Artikeldata Utökad'!J6="5  GOTS","GOTS",'2. Artikeldata Utökad'!J6="6  Ekologiskt Jordbruk EU Ekologisk","Ekologisktjordbruk",'2. Artikeldata Utökad'!J6="7  ECO CERT Cosmos Organic","Ecocertcosmosorganic",'2. Artikeldata Utökad'!J6="8  Bra miljöval","Bramiljoval",'2. Artikeldata Utökad'!J6="9  Fairtrade","fairtrade",'2. Artikeldata Utökad'!J6="10 Natrue Organic","Natrueorganic",'2. Artikeldata Utökad'!J6="11 UTZ Certified","UTZ",'2. Artikeldata Utökad'!J6="15 Asthma Allergy Nordic","Asthmaallergynordic",'2. Artikeldata Utökad'!J6="16 FSC","FSC",'2. Artikeldata Utökad'!J6="17 Välvald (endast vid OTC)","choosewithheart",'2. Artikeldata Utökad'!J6="18 Rainforest Alliance","Rainforestalliance",'2. Artikeldata Utökad'!J6="19 Vegan Society","Vegansociety",'2. Artikeldata Utökad'!J6="20 Certified Vegan","Certifiedvegan",'2. Artikeldata Utökad'!J6="21 I'm Vegan","Imvegan",'2. Artikeldata Utökad'!J6="22 EU Ecolabel","EUEcolabel",'2. Artikeldata Utökad'!J6="23 Soil Association Cosmos Organic","Soilassociation",'2. Artikeldata Utökad'!J6="  Välj…","",'2. Artikeldata Utökad'!J6="0  Ingen symbol","",'2. Artikeldata Utökad'!J6="24 Cosmetique Bio Cosmos Organic","Cosmetiquebio",'2. Artikeldata Utökad'!J6="25 Fair for Life","Fairforlife")</f>
        <v/>
      </c>
      <c r="H7" s="176" t="str">
        <f aca="false" t="array" ref="H7:H7">_xlfn.IFS('2. Artikeldata Utökad'!K6="2  KRAV","KRAV",'2. Artikeldata Utökad'!K6="3  Astma- och Allergiförbundet","Astmaochallergiforbundet",'2. Artikeldata Utökad'!K6="4  Svanen","Svanen",'2. Artikeldata Utökad'!K6="5  GOTS","GOTS",'2. Artikeldata Utökad'!K6="6  Ekologiskt Jordbruk EU Ekologisk","Ekologisktjordbruk",'2. Artikeldata Utökad'!K6="7  ECO CERT Cosmos Organic","Ecocertcosmosorganic",'2. Artikeldata Utökad'!K6="8  Bra miljöval","Bramiljoval",'2. Artikeldata Utökad'!K6="9  Fairtrade","fairtrade",'2. Artikeldata Utökad'!K6="10 Natrue Organic","Natrueorganic",'2. Artikeldata Utökad'!K6="11 UTZ Certified","UTZ",'2. Artikeldata Utökad'!K6="15 Asthma Allergy Nordic","Asthmaallergynordic",'2. Artikeldata Utökad'!K6="16 FSC","FSC",'2. Artikeldata Utökad'!K6="17 Välvald (endast vid OTC)","choosewithheart",'2. Artikeldata Utökad'!K6="18 Rainforest Alliance","Rainforestalliance",'2. Artikeldata Utökad'!K6="19 Vegan Society","Vegansociety",'2. Artikeldata Utökad'!K6="20 Certified Vegan","Certifiedvegan",'2. Artikeldata Utökad'!K6="21 I'm Vegan","Imvegan",'2. Artikeldata Utökad'!K6="22 EU Ecolabel","EUEcolabel",'2. Artikeldata Utökad'!K6="23 Soil Association Cosmos Organic","Soilassociation",'2. Artikeldata Utökad'!K6="  Välj…","",'2. Artikeldata Utökad'!K6="0  Ingen symbol","",'2. Artikeldata Utökad'!K6="24 Cosmetique Bio Cosmos Organic","Cosmetiquebio",'2. Artikeldata Utökad'!K6="25 Fair for Life","Fairforlife")</f>
        <v/>
      </c>
      <c r="I7" s="176" t="str">
        <f aca="false" t="array" ref="I7:I7">_xlfn.IFS('2. Artikeldata Utökad'!L6="2  KRAV","KRAV",'2. Artikeldata Utökad'!L6="3  Astma- och Allergiförbundet","Astmaochallergiforbundet",'2. Artikeldata Utökad'!L6="4  Svanen","Svanen",'2. Artikeldata Utökad'!L6="5  GOTS","GOTS",'2. Artikeldata Utökad'!L6="6  Ekologiskt Jordbruk EU Ekologisk","Ekologisktjordbruk",'2. Artikeldata Utökad'!L6="7  ECO CERT Cosmos Organic","Ecocertcosmosorganic",'2. Artikeldata Utökad'!L6="8  Bra miljöval","Bramiljoval",'2. Artikeldata Utökad'!L6="9  Fairtrade","fairtrade",'2. Artikeldata Utökad'!L6="10 Natrue Organic","Natrueorganic",'2. Artikeldata Utökad'!L6="11 UTZ Certified","UTZ",'2. Artikeldata Utökad'!L6="15 Asthma Allergy Nordic","Asthmaallergynordic",'2. Artikeldata Utökad'!L6="16 FSC","FSC",'2. Artikeldata Utökad'!L6="17 Välvald (endast vid OTC)","choosewithheart",'2. Artikeldata Utökad'!L6="18 Rainforest Alliance","Rainforestalliance",'2. Artikeldata Utökad'!L6="19 Vegan Society","Vegansociety",'2. Artikeldata Utökad'!L6="20 Certified Vegan","Certifiedvegan",'2. Artikeldata Utökad'!L6="21 I'm Vegan","Imvegan",'2. Artikeldata Utökad'!L6="22 EU Ecolabel","EUEcolabel",'2. Artikeldata Utökad'!L6="23 Soil Association Cosmos Organic","Soilassociation",'2. Artikeldata Utökad'!L6="  Välj…","",'2. Artikeldata Utökad'!L6="0  Ingen symbol","",'2. Artikeldata Utökad'!L6="24 Cosmetique Bio Cosmos Organic","Cosmetiquebio",'2. Artikeldata Utökad'!L6="25 Fair for Life","Fairforlife")</f>
        <v/>
      </c>
      <c r="J7" s="176" t="str">
        <f aca="false" t="array" ref="J7:J7">IFERROR(SUBSTITUTE(_xlfn.arraytotext(_xlfn._xlws.filter(G7:I7,G7:I7&lt;&gt;""))," ",""),"")</f>
        <v/>
      </c>
      <c r="K7" s="176" t="str">
        <f aca="false">IF('2. Artikeldata Utökad'!M6="Ja","Nordisk","")</f>
        <v/>
      </c>
      <c r="L7" s="176" t="str">
        <f aca="false">IF('2. Artikeldata Utökad'!N6="Ja","Miljoforpackad","")</f>
        <v/>
      </c>
      <c r="M7" s="176" t="str">
        <f aca="false">IF(OR(G7="Ecocertcosmosorganic",G7="Natrueorganic",G7="GOTS",G7="Ekologisktjordbruk",G7="KRAV",G7="Soilassociation",G7="Cosmetiquebio",H7="Ecocertcosmosorganic",H7="Natrueorganic",H7="GOTS",H7="Ekologisktjordbruk",H7="KRAV",H7="Soilassociation",H7="Cosmetiquebio",I7="Ecocertcosmosorganic",I7="Natrueorganic",I7="GOTS",I7="Ekologisktjordbruk",I7="KRAV",I7="Soilassociation",I7="Cosmetiquebio"),"Ekologisk","")</f>
        <v/>
      </c>
      <c r="N7" s="176" t="str">
        <f aca="false">IF(OR(G7="Vegansociety",G7="Imvegan",G7="Certifiedvegan",H7="Vegansociety",H7="Imvegan",H7="Certifiedvegan",I7="Vegansociety",I7="Imvegan",I7="Certifiedvegan",AJ7="Vegansk"),"Vegansk","")</f>
        <v/>
      </c>
      <c r="O7" s="176" t="str">
        <f aca="false">IF(OR(G7="fairtrade",G7="UTZ",G7="Rainforestalliance",G7="Fairforlife",H7="fairtrade",H7="UTZ",H7="Rainforestalliance",H7="Fairforlife",I7="fairtrade",I7="UTZ",I7="Rainforestalliance",I7="Fairforlife"),"Rattvisemarkt","")</f>
        <v/>
      </c>
      <c r="P7" s="176" t="str">
        <f aca="false">IF(OR(G7="Asthmaallergynordic",G7="Astmaochallergiforbundet",H7="Asthmaallergynordic",H7="Astmaochallergiforbundet",I7="Asthmaallergynordic",I7="Astmaochallergiforbundet"),"Extramildformula","")</f>
        <v/>
      </c>
      <c r="Q7" s="176" t="str">
        <f aca="false">IF(OR(G7="Svanen",G7="Bramiljoval",G7="EUEcolabel",H7="Svanen",H7="Bramiljoval",H7="EUEcolabel",I7="Svanen",I7="Bramiljoval",I7="EUEcolabel"),"Miljomarkt","")</f>
        <v/>
      </c>
      <c r="R7" s="176" t="str">
        <f aca="false" t="array" ref="R7:R7">IFERROR(SUBSTITUTE(_xlfn.arraytotext(_xlfn._xlws.filter(M7:Q7,M7:Q7&lt;&gt;""))," ",""),"")</f>
        <v/>
      </c>
      <c r="S7" s="177"/>
      <c r="T7" s="185"/>
      <c r="U7" s="177" t="s">
        <v>36</v>
      </c>
      <c r="V7" s="178"/>
      <c r="W7" s="178"/>
      <c r="X7" s="178"/>
      <c r="Y7" s="178"/>
      <c r="Z7" s="178"/>
      <c r="AA7" s="178"/>
      <c r="AB7" s="178"/>
      <c r="AC7" s="178"/>
      <c r="AD7" s="178"/>
      <c r="AE7" s="178"/>
      <c r="AF7" s="178"/>
      <c r="AG7" s="177"/>
      <c r="AH7" s="178"/>
      <c r="AI7" s="178"/>
      <c r="AJ7" s="177" t="s">
        <v>37</v>
      </c>
      <c r="AK7" s="178"/>
      <c r="AL7" s="178"/>
      <c r="AM7" s="178"/>
      <c r="AN7" s="178"/>
      <c r="AO7" s="178"/>
      <c r="AP7" s="143"/>
      <c r="AQ7" s="179"/>
      <c r="AR7" s="180"/>
      <c r="AS7" s="180"/>
      <c r="AT7" s="181" t="s">
        <v>37</v>
      </c>
      <c r="AU7" s="181" t="s">
        <v>37</v>
      </c>
      <c r="AV7" s="144"/>
      <c r="AW7" s="182" t="s">
        <v>231</v>
      </c>
      <c r="AX7" s="181" t="s">
        <v>37</v>
      </c>
      <c r="AY7" s="181" t="s">
        <v>37</v>
      </c>
      <c r="AZ7" s="143"/>
      <c r="BA7" s="179"/>
      <c r="BB7" s="180"/>
      <c r="BC7" s="180"/>
      <c r="BD7" s="180"/>
      <c r="BE7" s="180"/>
      <c r="BF7" s="180"/>
      <c r="BG7" s="145"/>
      <c r="BH7" s="181" t="s">
        <v>231</v>
      </c>
      <c r="BI7" s="181" t="s">
        <v>37</v>
      </c>
    </row>
    <row r="8" customFormat="false" ht="14.25" hidden="false" customHeight="false" outlineLevel="0" collapsed="false">
      <c r="A8" s="183" t="n">
        <v>3</v>
      </c>
      <c r="B8" s="173" t="n">
        <f aca="false">'APH KIC KIA PC'!D7</f>
        <v>0</v>
      </c>
      <c r="C8" s="173" t="str">
        <f aca="false">'APH KIC KIA PC'!I7</f>
        <v>Välj…</v>
      </c>
      <c r="D8" s="174" t="str">
        <f aca="false">IF('1. Artikeldata Grund'!$E7="","",'1. Artikeldata Grund'!$E7)</f>
        <v/>
      </c>
      <c r="E8" s="175" t="str">
        <f aca="false">IF('1. Artikeldata Grund'!D7="","",'1. Artikeldata Grund'!D7)</f>
        <v/>
      </c>
      <c r="F8" s="184" t="str">
        <f aca="false">'2. Artikeldata Utökad'!H7</f>
        <v>  Välj…</v>
      </c>
      <c r="G8" s="176" t="str">
        <f aca="false" t="array" ref="G8:G8">_xlfn.IFS('2. Artikeldata Utökad'!J7="2  KRAV","KRAV",'2. Artikeldata Utökad'!J7="3  Astma- och Allergiförbundet","Astmaochallergiforbundet",'2. Artikeldata Utökad'!J7="4  Svanen","Svanen",'2. Artikeldata Utökad'!J7="5  GOTS","GOTS",'2. Artikeldata Utökad'!J7="6  Ekologiskt Jordbruk EU Ekologisk","Ekologisktjordbruk",'2. Artikeldata Utökad'!J7="7  ECO CERT Cosmos Organic","Ecocertcosmosorganic",'2. Artikeldata Utökad'!J7="8  Bra miljöval","Bramiljoval",'2. Artikeldata Utökad'!J7="9  Fairtrade","fairtrade",'2. Artikeldata Utökad'!J7="10 Natrue Organic","Natrueorganic",'2. Artikeldata Utökad'!J7="11 UTZ Certified","UTZ",'2. Artikeldata Utökad'!J7="15 Asthma Allergy Nordic","Asthmaallergynordic",'2. Artikeldata Utökad'!J7="16 FSC","FSC",'2. Artikeldata Utökad'!J7="17 Välvald (endast vid OTC)","choosewithheart",'2. Artikeldata Utökad'!J7="18 Rainforest Alliance","Rainforestalliance",'2. Artikeldata Utökad'!J7="19 Vegan Society","Vegansociety",'2. Artikeldata Utökad'!J7="20 Certified Vegan","Certifiedvegan",'2. Artikeldata Utökad'!J7="21 I'm Vegan","Imvegan",'2. Artikeldata Utökad'!J7="22 EU Ecolabel","EUEcolabel",'2. Artikeldata Utökad'!J7="23 Soil Association Cosmos Organic","Soilassociation",'2. Artikeldata Utökad'!J7="  Välj…","",'2. Artikeldata Utökad'!J7="0  Ingen symbol","",'2. Artikeldata Utökad'!J7="24 Cosmetique Bio Cosmos Organic","Cosmetiquebio",'2. Artikeldata Utökad'!J7="25 Fair for Life","Fairforlife")</f>
        <v/>
      </c>
      <c r="H8" s="176" t="str">
        <f aca="false" t="array" ref="H8:H8">_xlfn.IFS('2. Artikeldata Utökad'!K7="2  KRAV","KRAV",'2. Artikeldata Utökad'!K7="3  Astma- och Allergiförbundet","Astmaochallergiforbundet",'2. Artikeldata Utökad'!K7="4  Svanen","Svanen",'2. Artikeldata Utökad'!K7="5  GOTS","GOTS",'2. Artikeldata Utökad'!K7="6  Ekologiskt Jordbruk EU Ekologisk","Ekologisktjordbruk",'2. Artikeldata Utökad'!K7="7  ECO CERT Cosmos Organic","Ecocertcosmosorganic",'2. Artikeldata Utökad'!K7="8  Bra miljöval","Bramiljoval",'2. Artikeldata Utökad'!K7="9  Fairtrade","fairtrade",'2. Artikeldata Utökad'!K7="10 Natrue Organic","Natrueorganic",'2. Artikeldata Utökad'!K7="11 UTZ Certified","UTZ",'2. Artikeldata Utökad'!K7="15 Asthma Allergy Nordic","Asthmaallergynordic",'2. Artikeldata Utökad'!K7="16 FSC","FSC",'2. Artikeldata Utökad'!K7="17 Välvald (endast vid OTC)","choosewithheart",'2. Artikeldata Utökad'!K7="18 Rainforest Alliance","Rainforestalliance",'2. Artikeldata Utökad'!K7="19 Vegan Society","Vegansociety",'2. Artikeldata Utökad'!K7="20 Certified Vegan","Certifiedvegan",'2. Artikeldata Utökad'!K7="21 I'm Vegan","Imvegan",'2. Artikeldata Utökad'!K7="22 EU Ecolabel","EUEcolabel",'2. Artikeldata Utökad'!K7="23 Soil Association Cosmos Organic","Soilassociation",'2. Artikeldata Utökad'!K7="  Välj…","",'2. Artikeldata Utökad'!K7="0  Ingen symbol","",'2. Artikeldata Utökad'!K7="24 Cosmetique Bio Cosmos Organic","Cosmetiquebio",'2. Artikeldata Utökad'!K7="25 Fair for Life","Fairforlife")</f>
        <v/>
      </c>
      <c r="I8" s="176" t="str">
        <f aca="false" t="array" ref="I8:I8">_xlfn.IFS('2. Artikeldata Utökad'!L7="2  KRAV","KRAV",'2. Artikeldata Utökad'!L7="3  Astma- och Allergiförbundet","Astmaochallergiforbundet",'2. Artikeldata Utökad'!L7="4  Svanen","Svanen",'2. Artikeldata Utökad'!L7="5  GOTS","GOTS",'2. Artikeldata Utökad'!L7="6  Ekologiskt Jordbruk EU Ekologisk","Ekologisktjordbruk",'2. Artikeldata Utökad'!L7="7  ECO CERT Cosmos Organic","Ecocertcosmosorganic",'2. Artikeldata Utökad'!L7="8  Bra miljöval","Bramiljoval",'2. Artikeldata Utökad'!L7="9  Fairtrade","fairtrade",'2. Artikeldata Utökad'!L7="10 Natrue Organic","Natrueorganic",'2. Artikeldata Utökad'!L7="11 UTZ Certified","UTZ",'2. Artikeldata Utökad'!L7="15 Asthma Allergy Nordic","Asthmaallergynordic",'2. Artikeldata Utökad'!L7="16 FSC","FSC",'2. Artikeldata Utökad'!L7="17 Välvald (endast vid OTC)","choosewithheart",'2. Artikeldata Utökad'!L7="18 Rainforest Alliance","Rainforestalliance",'2. Artikeldata Utökad'!L7="19 Vegan Society","Vegansociety",'2. Artikeldata Utökad'!L7="20 Certified Vegan","Certifiedvegan",'2. Artikeldata Utökad'!L7="21 I'm Vegan","Imvegan",'2. Artikeldata Utökad'!L7="22 EU Ecolabel","EUEcolabel",'2. Artikeldata Utökad'!L7="23 Soil Association Cosmos Organic","Soilassociation",'2. Artikeldata Utökad'!L7="  Välj…","",'2. Artikeldata Utökad'!L7="0  Ingen symbol","",'2. Artikeldata Utökad'!L7="24 Cosmetique Bio Cosmos Organic","Cosmetiquebio",'2. Artikeldata Utökad'!L7="25 Fair for Life","Fairforlife")</f>
        <v/>
      </c>
      <c r="J8" s="176" t="str">
        <f aca="false" t="array" ref="J8:J8">IFERROR(SUBSTITUTE(_xlfn.arraytotext(_xlfn._xlws.filter(G8:I8,G8:I8&lt;&gt;""))," ",""),"")</f>
        <v/>
      </c>
      <c r="K8" s="176" t="str">
        <f aca="false">IF('2. Artikeldata Utökad'!M7="Ja","Nordisk","")</f>
        <v/>
      </c>
      <c r="L8" s="176" t="str">
        <f aca="false">IF('2. Artikeldata Utökad'!N7="Ja","Miljoforpackad","")</f>
        <v/>
      </c>
      <c r="M8" s="176" t="str">
        <f aca="false">IF(OR(G8="Ecocertcosmosorganic",G8="Natrueorganic",G8="GOTS",G8="Ekologisktjordbruk",G8="KRAV",G8="Soilassociation",G8="Cosmetiquebio",H8="Ecocertcosmosorganic",H8="Natrueorganic",H8="GOTS",H8="Ekologisktjordbruk",H8="KRAV",H8="Soilassociation",H8="Cosmetiquebio",I8="Ecocertcosmosorganic",I8="Natrueorganic",I8="GOTS",I8="Ekologisktjordbruk",I8="KRAV",I8="Soilassociation",I8="Cosmetiquebio"),"Ekologisk","")</f>
        <v/>
      </c>
      <c r="N8" s="176" t="str">
        <f aca="false">IF(OR(G8="Vegansociety",G8="Imvegan",G8="Certifiedvegan",H8="Vegansociety",H8="Imvegan",H8="Certifiedvegan",I8="Vegansociety",I8="Imvegan",I8="Certifiedvegan",AJ8="Vegansk"),"Vegansk","")</f>
        <v/>
      </c>
      <c r="O8" s="176" t="str">
        <f aca="false">IF(OR(G8="fairtrade",G8="UTZ",G8="Rainforestalliance",G8="Fairforlife",H8="fairtrade",H8="UTZ",H8="Rainforestalliance",H8="Fairforlife",I8="fairtrade",I8="UTZ",I8="Rainforestalliance",I8="Fairforlife"),"Rattvisemarkt","")</f>
        <v/>
      </c>
      <c r="P8" s="176" t="str">
        <f aca="false">IF(OR(G8="Asthmaallergynordic",G8="Astmaochallergiforbundet",H8="Asthmaallergynordic",H8="Astmaochallergiforbundet",I8="Asthmaallergynordic",I8="Astmaochallergiforbundet"),"Extramildformula","")</f>
        <v/>
      </c>
      <c r="Q8" s="176" t="str">
        <f aca="false">IF(OR(G8="Svanen",G8="Bramiljoval",G8="EUEcolabel",H8="Svanen",H8="Bramiljoval",H8="EUEcolabel",I8="Svanen",I8="Bramiljoval",I8="EUEcolabel"),"Miljomarkt","")</f>
        <v/>
      </c>
      <c r="R8" s="176" t="str">
        <f aca="false" t="array" ref="R8:R8">IFERROR(SUBSTITUTE(_xlfn.arraytotext(_xlfn._xlws.filter(M8:Q8,M8:Q8&lt;&gt;""))," ",""),"")</f>
        <v/>
      </c>
      <c r="S8" s="177"/>
      <c r="T8" s="185"/>
      <c r="U8" s="177" t="s">
        <v>36</v>
      </c>
      <c r="V8" s="178"/>
      <c r="W8" s="178"/>
      <c r="X8" s="178"/>
      <c r="Y8" s="178"/>
      <c r="Z8" s="178"/>
      <c r="AA8" s="178"/>
      <c r="AB8" s="178"/>
      <c r="AC8" s="178"/>
      <c r="AD8" s="178"/>
      <c r="AE8" s="178"/>
      <c r="AF8" s="178"/>
      <c r="AG8" s="177"/>
      <c r="AH8" s="178"/>
      <c r="AI8" s="178"/>
      <c r="AJ8" s="177" t="s">
        <v>37</v>
      </c>
      <c r="AK8" s="178"/>
      <c r="AL8" s="178"/>
      <c r="AM8" s="178"/>
      <c r="AN8" s="178"/>
      <c r="AO8" s="178"/>
      <c r="AP8" s="143"/>
      <c r="AQ8" s="179"/>
      <c r="AR8" s="180"/>
      <c r="AS8" s="180"/>
      <c r="AT8" s="181" t="s">
        <v>37</v>
      </c>
      <c r="AU8" s="181" t="s">
        <v>37</v>
      </c>
      <c r="AV8" s="144"/>
      <c r="AW8" s="182" t="s">
        <v>231</v>
      </c>
      <c r="AX8" s="181" t="s">
        <v>37</v>
      </c>
      <c r="AY8" s="181" t="s">
        <v>37</v>
      </c>
      <c r="AZ8" s="143"/>
      <c r="BA8" s="179"/>
      <c r="BB8" s="180"/>
      <c r="BC8" s="180"/>
      <c r="BD8" s="180"/>
      <c r="BE8" s="180"/>
      <c r="BF8" s="180"/>
      <c r="BG8" s="145"/>
      <c r="BH8" s="181" t="s">
        <v>231</v>
      </c>
      <c r="BI8" s="181" t="s">
        <v>37</v>
      </c>
    </row>
    <row r="9" customFormat="false" ht="14.25" hidden="false" customHeight="false" outlineLevel="0" collapsed="false">
      <c r="A9" s="183" t="n">
        <v>4</v>
      </c>
      <c r="B9" s="173" t="n">
        <f aca="false">'APH KIC KIA PC'!D8</f>
        <v>0</v>
      </c>
      <c r="C9" s="173" t="str">
        <f aca="false">'APH KIC KIA PC'!I8</f>
        <v>Välj…</v>
      </c>
      <c r="D9" s="174" t="str">
        <f aca="false">IF('1. Artikeldata Grund'!$E8="","",'1. Artikeldata Grund'!$E8)</f>
        <v/>
      </c>
      <c r="E9" s="175" t="str">
        <f aca="false">IF('1. Artikeldata Grund'!D8="","",'1. Artikeldata Grund'!D8)</f>
        <v/>
      </c>
      <c r="F9" s="184" t="str">
        <f aca="false">'2. Artikeldata Utökad'!H8</f>
        <v>  Välj…</v>
      </c>
      <c r="G9" s="176" t="str">
        <f aca="false" t="array" ref="G9:G9">_xlfn.IFS('2. Artikeldata Utökad'!J8="2  KRAV","KRAV",'2. Artikeldata Utökad'!J8="3  Astma- och Allergiförbundet","Astmaochallergiforbundet",'2. Artikeldata Utökad'!J8="4  Svanen","Svanen",'2. Artikeldata Utökad'!J8="5  GOTS","GOTS",'2. Artikeldata Utökad'!J8="6  Ekologiskt Jordbruk EU Ekologisk","Ekologisktjordbruk",'2. Artikeldata Utökad'!J8="7  ECO CERT Cosmos Organic","Ecocertcosmosorganic",'2. Artikeldata Utökad'!J8="8  Bra miljöval","Bramiljoval",'2. Artikeldata Utökad'!J8="9  Fairtrade","fairtrade",'2. Artikeldata Utökad'!J8="10 Natrue Organic","Natrueorganic",'2. Artikeldata Utökad'!J8="11 UTZ Certified","UTZ",'2. Artikeldata Utökad'!J8="15 Asthma Allergy Nordic","Asthmaallergynordic",'2. Artikeldata Utökad'!J8="16 FSC","FSC",'2. Artikeldata Utökad'!J8="17 Välvald (endast vid OTC)","choosewithheart",'2. Artikeldata Utökad'!J8="18 Rainforest Alliance","Rainforestalliance",'2. Artikeldata Utökad'!J8="19 Vegan Society","Vegansociety",'2. Artikeldata Utökad'!J8="20 Certified Vegan","Certifiedvegan",'2. Artikeldata Utökad'!J8="21 I'm Vegan","Imvegan",'2. Artikeldata Utökad'!J8="22 EU Ecolabel","EUEcolabel",'2. Artikeldata Utökad'!J8="23 Soil Association Cosmos Organic","Soilassociation",'2. Artikeldata Utökad'!J8="  Välj…","",'2. Artikeldata Utökad'!J8="0  Ingen symbol","",'2. Artikeldata Utökad'!J8="24 Cosmetique Bio Cosmos Organic","Cosmetiquebio",'2. Artikeldata Utökad'!J8="25 Fair for Life","Fairforlife")</f>
        <v/>
      </c>
      <c r="H9" s="176" t="str">
        <f aca="false" t="array" ref="H9:H9">_xlfn.IFS('2. Artikeldata Utökad'!K8="2  KRAV","KRAV",'2. Artikeldata Utökad'!K8="3  Astma- och Allergiförbundet","Astmaochallergiforbundet",'2. Artikeldata Utökad'!K8="4  Svanen","Svanen",'2. Artikeldata Utökad'!K8="5  GOTS","GOTS",'2. Artikeldata Utökad'!K8="6  Ekologiskt Jordbruk EU Ekologisk","Ekologisktjordbruk",'2. Artikeldata Utökad'!K8="7  ECO CERT Cosmos Organic","Ecocertcosmosorganic",'2. Artikeldata Utökad'!K8="8  Bra miljöval","Bramiljoval",'2. Artikeldata Utökad'!K8="9  Fairtrade","fairtrade",'2. Artikeldata Utökad'!K8="10 Natrue Organic","Natrueorganic",'2. Artikeldata Utökad'!K8="11 UTZ Certified","UTZ",'2. Artikeldata Utökad'!K8="15 Asthma Allergy Nordic","Asthmaallergynordic",'2. Artikeldata Utökad'!K8="16 FSC","FSC",'2. Artikeldata Utökad'!K8="17 Välvald (endast vid OTC)","choosewithheart",'2. Artikeldata Utökad'!K8="18 Rainforest Alliance","Rainforestalliance",'2. Artikeldata Utökad'!K8="19 Vegan Society","Vegansociety",'2. Artikeldata Utökad'!K8="20 Certified Vegan","Certifiedvegan",'2. Artikeldata Utökad'!K8="21 I'm Vegan","Imvegan",'2. Artikeldata Utökad'!K8="22 EU Ecolabel","EUEcolabel",'2. Artikeldata Utökad'!K8="23 Soil Association Cosmos Organic","Soilassociation",'2. Artikeldata Utökad'!K8="  Välj…","",'2. Artikeldata Utökad'!K8="0  Ingen symbol","",'2. Artikeldata Utökad'!K8="24 Cosmetique Bio Cosmos Organic","Cosmetiquebio",'2. Artikeldata Utökad'!K8="25 Fair for Life","Fairforlife")</f>
        <v/>
      </c>
      <c r="I9" s="176" t="str">
        <f aca="false" t="array" ref="I9:I9">_xlfn.IFS('2. Artikeldata Utökad'!L8="2  KRAV","KRAV",'2. Artikeldata Utökad'!L8="3  Astma- och Allergiförbundet","Astmaochallergiforbundet",'2. Artikeldata Utökad'!L8="4  Svanen","Svanen",'2. Artikeldata Utökad'!L8="5  GOTS","GOTS",'2. Artikeldata Utökad'!L8="6  Ekologiskt Jordbruk EU Ekologisk","Ekologisktjordbruk",'2. Artikeldata Utökad'!L8="7  ECO CERT Cosmos Organic","Ecocertcosmosorganic",'2. Artikeldata Utökad'!L8="8  Bra miljöval","Bramiljoval",'2. Artikeldata Utökad'!L8="9  Fairtrade","fairtrade",'2. Artikeldata Utökad'!L8="10 Natrue Organic","Natrueorganic",'2. Artikeldata Utökad'!L8="11 UTZ Certified","UTZ",'2. Artikeldata Utökad'!L8="15 Asthma Allergy Nordic","Asthmaallergynordic",'2. Artikeldata Utökad'!L8="16 FSC","FSC",'2. Artikeldata Utökad'!L8="17 Välvald (endast vid OTC)","choosewithheart",'2. Artikeldata Utökad'!L8="18 Rainforest Alliance","Rainforestalliance",'2. Artikeldata Utökad'!L8="19 Vegan Society","Vegansociety",'2. Artikeldata Utökad'!L8="20 Certified Vegan","Certifiedvegan",'2. Artikeldata Utökad'!L8="21 I'm Vegan","Imvegan",'2. Artikeldata Utökad'!L8="22 EU Ecolabel","EUEcolabel",'2. Artikeldata Utökad'!L8="23 Soil Association Cosmos Organic","Soilassociation",'2. Artikeldata Utökad'!L8="  Välj…","",'2. Artikeldata Utökad'!L8="0  Ingen symbol","",'2. Artikeldata Utökad'!L8="24 Cosmetique Bio Cosmos Organic","Cosmetiquebio",'2. Artikeldata Utökad'!L8="25 Fair for Life","Fairforlife")</f>
        <v/>
      </c>
      <c r="J9" s="176" t="str">
        <f aca="false" t="array" ref="J9:J9">IFERROR(SUBSTITUTE(_xlfn.arraytotext(_xlfn._xlws.filter(G9:I9,G9:I9&lt;&gt;""))," ",""),"")</f>
        <v/>
      </c>
      <c r="K9" s="176" t="str">
        <f aca="false">IF('2. Artikeldata Utökad'!M8="Ja","Nordisk","")</f>
        <v/>
      </c>
      <c r="L9" s="176" t="str">
        <f aca="false">IF('2. Artikeldata Utökad'!N8="Ja","Miljoforpackad","")</f>
        <v/>
      </c>
      <c r="M9" s="176" t="str">
        <f aca="false">IF(OR(G9="Ecocertcosmosorganic",G9="Natrueorganic",G9="GOTS",G9="Ekologisktjordbruk",G9="KRAV",G9="Soilassociation",G9="Cosmetiquebio",H9="Ecocertcosmosorganic",H9="Natrueorganic",H9="GOTS",H9="Ekologisktjordbruk",H9="KRAV",H9="Soilassociation",H9="Cosmetiquebio",I9="Ecocertcosmosorganic",I9="Natrueorganic",I9="GOTS",I9="Ekologisktjordbruk",I9="KRAV",I9="Soilassociation",I9="Cosmetiquebio"),"Ekologisk","")</f>
        <v/>
      </c>
      <c r="N9" s="176" t="str">
        <f aca="false">IF(OR(G9="Vegansociety",G9="Imvegan",G9="Certifiedvegan",H9="Vegansociety",H9="Imvegan",H9="Certifiedvegan",I9="Vegansociety",I9="Imvegan",I9="Certifiedvegan",AJ9="Vegansk"),"Vegansk","")</f>
        <v/>
      </c>
      <c r="O9" s="176" t="str">
        <f aca="false">IF(OR(G9="fairtrade",G9="UTZ",G9="Rainforestalliance",G9="Fairforlife",H9="fairtrade",H9="UTZ",H9="Rainforestalliance",H9="Fairforlife",I9="fairtrade",I9="UTZ",I9="Rainforestalliance",I9="Fairforlife"),"Rattvisemarkt","")</f>
        <v/>
      </c>
      <c r="P9" s="176" t="str">
        <f aca="false">IF(OR(G9="Asthmaallergynordic",G9="Astmaochallergiforbundet",H9="Asthmaallergynordic",H9="Astmaochallergiforbundet",I9="Asthmaallergynordic",I9="Astmaochallergiforbundet"),"Extramildformula","")</f>
        <v/>
      </c>
      <c r="Q9" s="176" t="str">
        <f aca="false">IF(OR(G9="Svanen",G9="Bramiljoval",G9="EUEcolabel",H9="Svanen",H9="Bramiljoval",H9="EUEcolabel",I9="Svanen",I9="Bramiljoval",I9="EUEcolabel"),"Miljomarkt","")</f>
        <v/>
      </c>
      <c r="R9" s="176" t="str">
        <f aca="false" t="array" ref="R9:R9">IFERROR(SUBSTITUTE(_xlfn.arraytotext(_xlfn._xlws.filter(M9:Q9,M9:Q9&lt;&gt;""))," ",""),"")</f>
        <v/>
      </c>
      <c r="S9" s="177"/>
      <c r="T9" s="185"/>
      <c r="U9" s="177" t="s">
        <v>36</v>
      </c>
      <c r="V9" s="178"/>
      <c r="W9" s="178"/>
      <c r="X9" s="178"/>
      <c r="Y9" s="178"/>
      <c r="Z9" s="178"/>
      <c r="AA9" s="178"/>
      <c r="AB9" s="178"/>
      <c r="AC9" s="178"/>
      <c r="AD9" s="178"/>
      <c r="AE9" s="178"/>
      <c r="AF9" s="178"/>
      <c r="AG9" s="177"/>
      <c r="AH9" s="178"/>
      <c r="AI9" s="178"/>
      <c r="AJ9" s="177" t="s">
        <v>37</v>
      </c>
      <c r="AK9" s="178"/>
      <c r="AL9" s="178"/>
      <c r="AM9" s="178"/>
      <c r="AN9" s="178"/>
      <c r="AO9" s="178"/>
      <c r="AP9" s="143"/>
      <c r="AQ9" s="179"/>
      <c r="AR9" s="180"/>
      <c r="AS9" s="180"/>
      <c r="AT9" s="181" t="s">
        <v>37</v>
      </c>
      <c r="AU9" s="181" t="s">
        <v>37</v>
      </c>
      <c r="AV9" s="144"/>
      <c r="AW9" s="182" t="s">
        <v>231</v>
      </c>
      <c r="AX9" s="181" t="s">
        <v>37</v>
      </c>
      <c r="AY9" s="181" t="s">
        <v>37</v>
      </c>
      <c r="AZ9" s="143"/>
      <c r="BA9" s="179"/>
      <c r="BB9" s="180"/>
      <c r="BC9" s="180"/>
      <c r="BD9" s="180"/>
      <c r="BE9" s="180"/>
      <c r="BF9" s="180"/>
      <c r="BG9" s="145"/>
      <c r="BH9" s="181" t="s">
        <v>231</v>
      </c>
      <c r="BI9" s="181" t="s">
        <v>37</v>
      </c>
    </row>
    <row r="10" customFormat="false" ht="14.25" hidden="false" customHeight="false" outlineLevel="0" collapsed="false">
      <c r="A10" s="183" t="n">
        <v>5</v>
      </c>
      <c r="B10" s="173" t="n">
        <f aca="false">'APH KIC KIA PC'!D9</f>
        <v>0</v>
      </c>
      <c r="C10" s="173" t="str">
        <f aca="false">'APH KIC KIA PC'!I9</f>
        <v>Välj…</v>
      </c>
      <c r="D10" s="174" t="str">
        <f aca="false">IF('1. Artikeldata Grund'!$E9="","",'1. Artikeldata Grund'!$E9)</f>
        <v/>
      </c>
      <c r="E10" s="175" t="str">
        <f aca="false">IF('1. Artikeldata Grund'!D9="","",'1. Artikeldata Grund'!D9)</f>
        <v/>
      </c>
      <c r="F10" s="184" t="str">
        <f aca="false">'2. Artikeldata Utökad'!H9</f>
        <v>  Välj…</v>
      </c>
      <c r="G10" s="176" t="str">
        <f aca="false" t="array" ref="G10:G10">_xlfn.IFS('2. Artikeldata Utökad'!J9="2  KRAV","KRAV",'2. Artikeldata Utökad'!J9="3  Astma- och Allergiförbundet","Astmaochallergiforbundet",'2. Artikeldata Utökad'!J9="4  Svanen","Svanen",'2. Artikeldata Utökad'!J9="5  GOTS","GOTS",'2. Artikeldata Utökad'!J9="6  Ekologiskt Jordbruk EU Ekologisk","Ekologisktjordbruk",'2. Artikeldata Utökad'!J9="7  ECO CERT Cosmos Organic","Ecocertcosmosorganic",'2. Artikeldata Utökad'!J9="8  Bra miljöval","Bramiljoval",'2. Artikeldata Utökad'!J9="9  Fairtrade","fairtrade",'2. Artikeldata Utökad'!J9="10 Natrue Organic","Natrueorganic",'2. Artikeldata Utökad'!J9="11 UTZ Certified","UTZ",'2. Artikeldata Utökad'!J9="15 Asthma Allergy Nordic","Asthmaallergynordic",'2. Artikeldata Utökad'!J9="16 FSC","FSC",'2. Artikeldata Utökad'!J9="17 Välvald (endast vid OTC)","choosewithheart",'2. Artikeldata Utökad'!J9="18 Rainforest Alliance","Rainforestalliance",'2. Artikeldata Utökad'!J9="19 Vegan Society","Vegansociety",'2. Artikeldata Utökad'!J9="20 Certified Vegan","Certifiedvegan",'2. Artikeldata Utökad'!J9="21 I'm Vegan","Imvegan",'2. Artikeldata Utökad'!J9="22 EU Ecolabel","EUEcolabel",'2. Artikeldata Utökad'!J9="23 Soil Association Cosmos Organic","Soilassociation",'2. Artikeldata Utökad'!J9="  Välj…","",'2. Artikeldata Utökad'!J9="0  Ingen symbol","",'2. Artikeldata Utökad'!J9="24 Cosmetique Bio Cosmos Organic","Cosmetiquebio",'2. Artikeldata Utökad'!J9="25 Fair for Life","Fairforlife")</f>
        <v/>
      </c>
      <c r="H10" s="176" t="str">
        <f aca="false" t="array" ref="H10:H10">_xlfn.IFS('2. Artikeldata Utökad'!K9="2  KRAV","KRAV",'2. Artikeldata Utökad'!K9="3  Astma- och Allergiförbundet","Astmaochallergiforbundet",'2. Artikeldata Utökad'!K9="4  Svanen","Svanen",'2. Artikeldata Utökad'!K9="5  GOTS","GOTS",'2. Artikeldata Utökad'!K9="6  Ekologiskt Jordbruk EU Ekologisk","Ekologisktjordbruk",'2. Artikeldata Utökad'!K9="7  ECO CERT Cosmos Organic","Ecocertcosmosorganic",'2. Artikeldata Utökad'!K9="8  Bra miljöval","Bramiljoval",'2. Artikeldata Utökad'!K9="9  Fairtrade","fairtrade",'2. Artikeldata Utökad'!K9="10 Natrue Organic","Natrueorganic",'2. Artikeldata Utökad'!K9="11 UTZ Certified","UTZ",'2. Artikeldata Utökad'!K9="15 Asthma Allergy Nordic","Asthmaallergynordic",'2. Artikeldata Utökad'!K9="16 FSC","FSC",'2. Artikeldata Utökad'!K9="17 Välvald (endast vid OTC)","choosewithheart",'2. Artikeldata Utökad'!K9="18 Rainforest Alliance","Rainforestalliance",'2. Artikeldata Utökad'!K9="19 Vegan Society","Vegansociety",'2. Artikeldata Utökad'!K9="20 Certified Vegan","Certifiedvegan",'2. Artikeldata Utökad'!K9="21 I'm Vegan","Imvegan",'2. Artikeldata Utökad'!K9="22 EU Ecolabel","EUEcolabel",'2. Artikeldata Utökad'!K9="23 Soil Association Cosmos Organic","Soilassociation",'2. Artikeldata Utökad'!K9="  Välj…","",'2. Artikeldata Utökad'!K9="0  Ingen symbol","",'2. Artikeldata Utökad'!K9="24 Cosmetique Bio Cosmos Organic","Cosmetiquebio",'2. Artikeldata Utökad'!K9="25 Fair for Life","Fairforlife")</f>
        <v/>
      </c>
      <c r="I10" s="176" t="str">
        <f aca="false" t="array" ref="I10:I10">_xlfn.IFS('2. Artikeldata Utökad'!L9="2  KRAV","KRAV",'2. Artikeldata Utökad'!L9="3  Astma- och Allergiförbundet","Astmaochallergiforbundet",'2. Artikeldata Utökad'!L9="4  Svanen","Svanen",'2. Artikeldata Utökad'!L9="5  GOTS","GOTS",'2. Artikeldata Utökad'!L9="6  Ekologiskt Jordbruk EU Ekologisk","Ekologisktjordbruk",'2. Artikeldata Utökad'!L9="7  ECO CERT Cosmos Organic","Ecocertcosmosorganic",'2. Artikeldata Utökad'!L9="8  Bra miljöval","Bramiljoval",'2. Artikeldata Utökad'!L9="9  Fairtrade","fairtrade",'2. Artikeldata Utökad'!L9="10 Natrue Organic","Natrueorganic",'2. Artikeldata Utökad'!L9="11 UTZ Certified","UTZ",'2. Artikeldata Utökad'!L9="15 Asthma Allergy Nordic","Asthmaallergynordic",'2. Artikeldata Utökad'!L9="16 FSC","FSC",'2. Artikeldata Utökad'!L9="17 Välvald (endast vid OTC)","choosewithheart",'2. Artikeldata Utökad'!L9="18 Rainforest Alliance","Rainforestalliance",'2. Artikeldata Utökad'!L9="19 Vegan Society","Vegansociety",'2. Artikeldata Utökad'!L9="20 Certified Vegan","Certifiedvegan",'2. Artikeldata Utökad'!L9="21 I'm Vegan","Imvegan",'2. Artikeldata Utökad'!L9="22 EU Ecolabel","EUEcolabel",'2. Artikeldata Utökad'!L9="23 Soil Association Cosmos Organic","Soilassociation",'2. Artikeldata Utökad'!L9="  Välj…","",'2. Artikeldata Utökad'!L9="0  Ingen symbol","",'2. Artikeldata Utökad'!L9="24 Cosmetique Bio Cosmos Organic","Cosmetiquebio",'2. Artikeldata Utökad'!L9="25 Fair for Life","Fairforlife")</f>
        <v/>
      </c>
      <c r="J10" s="176" t="str">
        <f aca="false" t="array" ref="J10:J10">IFERROR(SUBSTITUTE(_xlfn.arraytotext(_xlfn._xlws.filter(G10:I10,G10:I10&lt;&gt;""))," ",""),"")</f>
        <v/>
      </c>
      <c r="K10" s="176" t="str">
        <f aca="false">IF('2. Artikeldata Utökad'!M9="Ja","Nordisk","")</f>
        <v/>
      </c>
      <c r="L10" s="176" t="str">
        <f aca="false">IF('2. Artikeldata Utökad'!N9="Ja","Miljoforpackad","")</f>
        <v/>
      </c>
      <c r="M10" s="176" t="str">
        <f aca="false">IF(OR(G10="Ecocertcosmosorganic",G10="Natrueorganic",G10="GOTS",G10="Ekologisktjordbruk",G10="KRAV",G10="Soilassociation",G10="Cosmetiquebio",H10="Ecocertcosmosorganic",H10="Natrueorganic",H10="GOTS",H10="Ekologisktjordbruk",H10="KRAV",H10="Soilassociation",H10="Cosmetiquebio",I10="Ecocertcosmosorganic",I10="Natrueorganic",I10="GOTS",I10="Ekologisktjordbruk",I10="KRAV",I10="Soilassociation",I10="Cosmetiquebio"),"Ekologisk","")</f>
        <v/>
      </c>
      <c r="N10" s="176" t="str">
        <f aca="false">IF(OR(G10="Vegansociety",G10="Imvegan",G10="Certifiedvegan",H10="Vegansociety",H10="Imvegan",H10="Certifiedvegan",I10="Vegansociety",I10="Imvegan",I10="Certifiedvegan",AJ10="Vegansk"),"Vegansk","")</f>
        <v/>
      </c>
      <c r="O10" s="176" t="str">
        <f aca="false">IF(OR(G10="fairtrade",G10="UTZ",G10="Rainforestalliance",G10="Fairforlife",H10="fairtrade",H10="UTZ",H10="Rainforestalliance",H10="Fairforlife",I10="fairtrade",I10="UTZ",I10="Rainforestalliance",I10="Fairforlife"),"Rattvisemarkt","")</f>
        <v/>
      </c>
      <c r="P10" s="176" t="str">
        <f aca="false">IF(OR(G10="Asthmaallergynordic",G10="Astmaochallergiforbundet",H10="Asthmaallergynordic",H10="Astmaochallergiforbundet",I10="Asthmaallergynordic",I10="Astmaochallergiforbundet"),"Extramildformula","")</f>
        <v/>
      </c>
      <c r="Q10" s="176" t="str">
        <f aca="false">IF(OR(G10="Svanen",G10="Bramiljoval",G10="EUEcolabel",H10="Svanen",H10="Bramiljoval",H10="EUEcolabel",I10="Svanen",I10="Bramiljoval",I10="EUEcolabel"),"Miljomarkt","")</f>
        <v/>
      </c>
      <c r="R10" s="176" t="str">
        <f aca="false" t="array" ref="R10:R10">IFERROR(SUBSTITUTE(_xlfn.arraytotext(_xlfn._xlws.filter(M10:Q10,M10:Q10&lt;&gt;""))," ",""),"")</f>
        <v/>
      </c>
      <c r="S10" s="177"/>
      <c r="T10" s="185"/>
      <c r="U10" s="177" t="s">
        <v>36</v>
      </c>
      <c r="V10" s="178"/>
      <c r="W10" s="178"/>
      <c r="X10" s="178"/>
      <c r="Y10" s="178"/>
      <c r="Z10" s="178"/>
      <c r="AA10" s="178"/>
      <c r="AB10" s="178"/>
      <c r="AC10" s="178"/>
      <c r="AD10" s="178"/>
      <c r="AE10" s="178"/>
      <c r="AF10" s="178"/>
      <c r="AG10" s="177"/>
      <c r="AH10" s="178"/>
      <c r="AI10" s="178"/>
      <c r="AJ10" s="177" t="s">
        <v>37</v>
      </c>
      <c r="AK10" s="178"/>
      <c r="AL10" s="178"/>
      <c r="AM10" s="178"/>
      <c r="AN10" s="178"/>
      <c r="AO10" s="178"/>
      <c r="AP10" s="143"/>
      <c r="AQ10" s="179"/>
      <c r="AR10" s="180"/>
      <c r="AS10" s="180"/>
      <c r="AT10" s="181" t="s">
        <v>37</v>
      </c>
      <c r="AU10" s="181" t="s">
        <v>37</v>
      </c>
      <c r="AV10" s="144"/>
      <c r="AW10" s="182" t="s">
        <v>231</v>
      </c>
      <c r="AX10" s="181" t="s">
        <v>37</v>
      </c>
      <c r="AY10" s="181" t="s">
        <v>37</v>
      </c>
      <c r="AZ10" s="143"/>
      <c r="BA10" s="179"/>
      <c r="BB10" s="180"/>
      <c r="BC10" s="180"/>
      <c r="BD10" s="180"/>
      <c r="BE10" s="180"/>
      <c r="BF10" s="180"/>
      <c r="BG10" s="145"/>
      <c r="BH10" s="181" t="s">
        <v>231</v>
      </c>
      <c r="BI10" s="181" t="s">
        <v>37</v>
      </c>
    </row>
    <row r="11" customFormat="false" ht="14.25" hidden="false" customHeight="false" outlineLevel="0" collapsed="false">
      <c r="A11" s="183" t="n">
        <v>6</v>
      </c>
      <c r="B11" s="173" t="n">
        <f aca="false">'APH KIC KIA PC'!D10</f>
        <v>0</v>
      </c>
      <c r="C11" s="173" t="str">
        <f aca="false">'APH KIC KIA PC'!I10</f>
        <v>Välj…</v>
      </c>
      <c r="D11" s="174" t="str">
        <f aca="false">IF('1. Artikeldata Grund'!$E10="","",'1. Artikeldata Grund'!$E10)</f>
        <v/>
      </c>
      <c r="E11" s="175" t="str">
        <f aca="false">IF('1. Artikeldata Grund'!D10="","",'1. Artikeldata Grund'!D10)</f>
        <v/>
      </c>
      <c r="F11" s="184" t="str">
        <f aca="false">'2. Artikeldata Utökad'!H10</f>
        <v>  Välj…</v>
      </c>
      <c r="G11" s="176" t="str">
        <f aca="false" t="array" ref="G11:G11">_xlfn.IFS('2. Artikeldata Utökad'!J10="2  KRAV","KRAV",'2. Artikeldata Utökad'!J10="3  Astma- och Allergiförbundet","Astmaochallergiforbundet",'2. Artikeldata Utökad'!J10="4  Svanen","Svanen",'2. Artikeldata Utökad'!J10="5  GOTS","GOTS",'2. Artikeldata Utökad'!J10="6  Ekologiskt Jordbruk EU Ekologisk","Ekologisktjordbruk",'2. Artikeldata Utökad'!J10="7  ECO CERT Cosmos Organic","Ecocertcosmosorganic",'2. Artikeldata Utökad'!J10="8  Bra miljöval","Bramiljoval",'2. Artikeldata Utökad'!J10="9  Fairtrade","fairtrade",'2. Artikeldata Utökad'!J10="10 Natrue Organic","Natrueorganic",'2. Artikeldata Utökad'!J10="11 UTZ Certified","UTZ",'2. Artikeldata Utökad'!J10="15 Asthma Allergy Nordic","Asthmaallergynordic",'2. Artikeldata Utökad'!J10="16 FSC","FSC",'2. Artikeldata Utökad'!J10="17 Välvald (endast vid OTC)","choosewithheart",'2. Artikeldata Utökad'!J10="18 Rainforest Alliance","Rainforestalliance",'2. Artikeldata Utökad'!J10="19 Vegan Society","Vegansociety",'2. Artikeldata Utökad'!J10="20 Certified Vegan","Certifiedvegan",'2. Artikeldata Utökad'!J10="21 I'm Vegan","Imvegan",'2. Artikeldata Utökad'!J10="22 EU Ecolabel","EUEcolabel",'2. Artikeldata Utökad'!J10="23 Soil Association Cosmos Organic","Soilassociation",'2. Artikeldata Utökad'!J10="  Välj…","",'2. Artikeldata Utökad'!J10="0  Ingen symbol","",'2. Artikeldata Utökad'!J10="24 Cosmetique Bio Cosmos Organic","Cosmetiquebio",'2. Artikeldata Utökad'!J10="25 Fair for Life","Fairforlife")</f>
        <v/>
      </c>
      <c r="H11" s="176" t="str">
        <f aca="false" t="array" ref="H11:H11">_xlfn.IFS('2. Artikeldata Utökad'!K10="2  KRAV","KRAV",'2. Artikeldata Utökad'!K10="3  Astma- och Allergiförbundet","Astmaochallergiforbundet",'2. Artikeldata Utökad'!K10="4  Svanen","Svanen",'2. Artikeldata Utökad'!K10="5  GOTS","GOTS",'2. Artikeldata Utökad'!K10="6  Ekologiskt Jordbruk EU Ekologisk","Ekologisktjordbruk",'2. Artikeldata Utökad'!K10="7  ECO CERT Cosmos Organic","Ecocertcosmosorganic",'2. Artikeldata Utökad'!K10="8  Bra miljöval","Bramiljoval",'2. Artikeldata Utökad'!K10="9  Fairtrade","fairtrade",'2. Artikeldata Utökad'!K10="10 Natrue Organic","Natrueorganic",'2. Artikeldata Utökad'!K10="11 UTZ Certified","UTZ",'2. Artikeldata Utökad'!K10="15 Asthma Allergy Nordic","Asthmaallergynordic",'2. Artikeldata Utökad'!K10="16 FSC","FSC",'2. Artikeldata Utökad'!K10="17 Välvald (endast vid OTC)","choosewithheart",'2. Artikeldata Utökad'!K10="18 Rainforest Alliance","Rainforestalliance",'2. Artikeldata Utökad'!K10="19 Vegan Society","Vegansociety",'2. Artikeldata Utökad'!K10="20 Certified Vegan","Certifiedvegan",'2. Artikeldata Utökad'!K10="21 I'm Vegan","Imvegan",'2. Artikeldata Utökad'!K10="22 EU Ecolabel","EUEcolabel",'2. Artikeldata Utökad'!K10="23 Soil Association Cosmos Organic","Soilassociation",'2. Artikeldata Utökad'!K10="  Välj…","",'2. Artikeldata Utökad'!K10="0  Ingen symbol","",'2. Artikeldata Utökad'!K10="24 Cosmetique Bio Cosmos Organic","Cosmetiquebio",'2. Artikeldata Utökad'!K10="25 Fair for Life","Fairforlife")</f>
        <v/>
      </c>
      <c r="I11" s="176" t="str">
        <f aca="false" t="array" ref="I11:I11">_xlfn.IFS('2. Artikeldata Utökad'!L10="2  KRAV","KRAV",'2. Artikeldata Utökad'!L10="3  Astma- och Allergiförbundet","Astmaochallergiforbundet",'2. Artikeldata Utökad'!L10="4  Svanen","Svanen",'2. Artikeldata Utökad'!L10="5  GOTS","GOTS",'2. Artikeldata Utökad'!L10="6  Ekologiskt Jordbruk EU Ekologisk","Ekologisktjordbruk",'2. Artikeldata Utökad'!L10="7  ECO CERT Cosmos Organic","Ecocertcosmosorganic",'2. Artikeldata Utökad'!L10="8  Bra miljöval","Bramiljoval",'2. Artikeldata Utökad'!L10="9  Fairtrade","fairtrade",'2. Artikeldata Utökad'!L10="10 Natrue Organic","Natrueorganic",'2. Artikeldata Utökad'!L10="11 UTZ Certified","UTZ",'2. Artikeldata Utökad'!L10="15 Asthma Allergy Nordic","Asthmaallergynordic",'2. Artikeldata Utökad'!L10="16 FSC","FSC",'2. Artikeldata Utökad'!L10="17 Välvald (endast vid OTC)","choosewithheart",'2. Artikeldata Utökad'!L10="18 Rainforest Alliance","Rainforestalliance",'2. Artikeldata Utökad'!L10="19 Vegan Society","Vegansociety",'2. Artikeldata Utökad'!L10="20 Certified Vegan","Certifiedvegan",'2. Artikeldata Utökad'!L10="21 I'm Vegan","Imvegan",'2. Artikeldata Utökad'!L10="22 EU Ecolabel","EUEcolabel",'2. Artikeldata Utökad'!L10="23 Soil Association Cosmos Organic","Soilassociation",'2. Artikeldata Utökad'!L10="  Välj…","",'2. Artikeldata Utökad'!L10="0  Ingen symbol","",'2. Artikeldata Utökad'!L10="24 Cosmetique Bio Cosmos Organic","Cosmetiquebio",'2. Artikeldata Utökad'!L10="25 Fair for Life","Fairforlife")</f>
        <v/>
      </c>
      <c r="J11" s="176" t="str">
        <f aca="false" t="array" ref="J11:J11">IFERROR(SUBSTITUTE(_xlfn.arraytotext(_xlfn._xlws.filter(G11:I11,G11:I11&lt;&gt;""))," ",""),"")</f>
        <v/>
      </c>
      <c r="K11" s="176" t="str">
        <f aca="false">IF('2. Artikeldata Utökad'!M10="Ja","Nordisk","")</f>
        <v/>
      </c>
      <c r="L11" s="176" t="str">
        <f aca="false">IF('2. Artikeldata Utökad'!N10="Ja","Miljoforpackad","")</f>
        <v/>
      </c>
      <c r="M11" s="176" t="str">
        <f aca="false">IF(OR(G11="Ecocertcosmosorganic",G11="Natrueorganic",G11="GOTS",G11="Ekologisktjordbruk",G11="KRAV",G11="Soilassociation",G11="Cosmetiquebio",H11="Ecocertcosmosorganic",H11="Natrueorganic",H11="GOTS",H11="Ekologisktjordbruk",H11="KRAV",H11="Soilassociation",H11="Cosmetiquebio",I11="Ecocertcosmosorganic",I11="Natrueorganic",I11="GOTS",I11="Ekologisktjordbruk",I11="KRAV",I11="Soilassociation",I11="Cosmetiquebio"),"Ekologisk","")</f>
        <v/>
      </c>
      <c r="N11" s="176" t="str">
        <f aca="false">IF(OR(G11="Vegansociety",G11="Imvegan",G11="Certifiedvegan",H11="Vegansociety",H11="Imvegan",H11="Certifiedvegan",I11="Vegansociety",I11="Imvegan",I11="Certifiedvegan",AJ11="Vegansk"),"Vegansk","")</f>
        <v/>
      </c>
      <c r="O11" s="176" t="str">
        <f aca="false">IF(OR(G11="fairtrade",G11="UTZ",G11="Rainforestalliance",G11="Fairforlife",H11="fairtrade",H11="UTZ",H11="Rainforestalliance",H11="Fairforlife",I11="fairtrade",I11="UTZ",I11="Rainforestalliance",I11="Fairforlife"),"Rattvisemarkt","")</f>
        <v/>
      </c>
      <c r="P11" s="176" t="str">
        <f aca="false">IF(OR(G11="Asthmaallergynordic",G11="Astmaochallergiforbundet",H11="Asthmaallergynordic",H11="Astmaochallergiforbundet",I11="Asthmaallergynordic",I11="Astmaochallergiforbundet"),"Extramildformula","")</f>
        <v/>
      </c>
      <c r="Q11" s="176" t="str">
        <f aca="false">IF(OR(G11="Svanen",G11="Bramiljoval",G11="EUEcolabel",H11="Svanen",H11="Bramiljoval",H11="EUEcolabel",I11="Svanen",I11="Bramiljoval",I11="EUEcolabel"),"Miljomarkt","")</f>
        <v/>
      </c>
      <c r="R11" s="176" t="str">
        <f aca="false" t="array" ref="R11:R11">IFERROR(SUBSTITUTE(_xlfn.arraytotext(_xlfn._xlws.filter(M11:Q11,M11:Q11&lt;&gt;""))," ",""),"")</f>
        <v/>
      </c>
      <c r="S11" s="177"/>
      <c r="T11" s="185"/>
      <c r="U11" s="177" t="s">
        <v>36</v>
      </c>
      <c r="V11" s="178"/>
      <c r="W11" s="178"/>
      <c r="X11" s="178"/>
      <c r="Y11" s="178"/>
      <c r="Z11" s="178"/>
      <c r="AA11" s="178"/>
      <c r="AB11" s="178"/>
      <c r="AC11" s="178"/>
      <c r="AD11" s="178"/>
      <c r="AE11" s="178"/>
      <c r="AF11" s="178"/>
      <c r="AG11" s="177"/>
      <c r="AH11" s="178"/>
      <c r="AI11" s="178"/>
      <c r="AJ11" s="177" t="s">
        <v>37</v>
      </c>
      <c r="AK11" s="178"/>
      <c r="AL11" s="178"/>
      <c r="AM11" s="178"/>
      <c r="AN11" s="178"/>
      <c r="AO11" s="178"/>
      <c r="AP11" s="143"/>
      <c r="AQ11" s="179"/>
      <c r="AR11" s="180"/>
      <c r="AS11" s="180"/>
      <c r="AT11" s="181" t="s">
        <v>37</v>
      </c>
      <c r="AU11" s="181" t="s">
        <v>37</v>
      </c>
      <c r="AV11" s="144"/>
      <c r="AW11" s="182" t="s">
        <v>231</v>
      </c>
      <c r="AX11" s="181" t="s">
        <v>37</v>
      </c>
      <c r="AY11" s="181" t="s">
        <v>37</v>
      </c>
      <c r="AZ11" s="143"/>
      <c r="BA11" s="179"/>
      <c r="BB11" s="180"/>
      <c r="BC11" s="180"/>
      <c r="BD11" s="180"/>
      <c r="BE11" s="180"/>
      <c r="BF11" s="180"/>
      <c r="BG11" s="145"/>
      <c r="BH11" s="181" t="s">
        <v>231</v>
      </c>
      <c r="BI11" s="181" t="s">
        <v>37</v>
      </c>
    </row>
    <row r="12" customFormat="false" ht="14.25" hidden="false" customHeight="false" outlineLevel="0" collapsed="false">
      <c r="A12" s="183" t="n">
        <v>7</v>
      </c>
      <c r="B12" s="173" t="n">
        <f aca="false">'APH KIC KIA PC'!D11</f>
        <v>0</v>
      </c>
      <c r="C12" s="173" t="str">
        <f aca="false">'APH KIC KIA PC'!I11</f>
        <v>Välj…</v>
      </c>
      <c r="D12" s="174" t="str">
        <f aca="false">IF('1. Artikeldata Grund'!$E11="","",'1. Artikeldata Grund'!$E11)</f>
        <v/>
      </c>
      <c r="E12" s="175" t="str">
        <f aca="false">IF('1. Artikeldata Grund'!D11="","",'1. Artikeldata Grund'!D11)</f>
        <v/>
      </c>
      <c r="F12" s="184" t="str">
        <f aca="false">'2. Artikeldata Utökad'!H11</f>
        <v>  Välj…</v>
      </c>
      <c r="G12" s="176" t="str">
        <f aca="false" t="array" ref="G12:G12">_xlfn.IFS('2. Artikeldata Utökad'!J11="2  KRAV","KRAV",'2. Artikeldata Utökad'!J11="3  Astma- och Allergiförbundet","Astmaochallergiforbundet",'2. Artikeldata Utökad'!J11="4  Svanen","Svanen",'2. Artikeldata Utökad'!J11="5  GOTS","GOTS",'2. Artikeldata Utökad'!J11="6  Ekologiskt Jordbruk EU Ekologisk","Ekologisktjordbruk",'2. Artikeldata Utökad'!J11="7  ECO CERT Cosmos Organic","Ecocertcosmosorganic",'2. Artikeldata Utökad'!J11="8  Bra miljöval","Bramiljoval",'2. Artikeldata Utökad'!J11="9  Fairtrade","fairtrade",'2. Artikeldata Utökad'!J11="10 Natrue Organic","Natrueorganic",'2. Artikeldata Utökad'!J11="11 UTZ Certified","UTZ",'2. Artikeldata Utökad'!J11="15 Asthma Allergy Nordic","Asthmaallergynordic",'2. Artikeldata Utökad'!J11="16 FSC","FSC",'2. Artikeldata Utökad'!J11="17 Välvald (endast vid OTC)","choosewithheart",'2. Artikeldata Utökad'!J11="18 Rainforest Alliance","Rainforestalliance",'2. Artikeldata Utökad'!J11="19 Vegan Society","Vegansociety",'2. Artikeldata Utökad'!J11="20 Certified Vegan","Certifiedvegan",'2. Artikeldata Utökad'!J11="21 I'm Vegan","Imvegan",'2. Artikeldata Utökad'!J11="22 EU Ecolabel","EUEcolabel",'2. Artikeldata Utökad'!J11="23 Soil Association Cosmos Organic","Soilassociation",'2. Artikeldata Utökad'!J11="  Välj…","",'2. Artikeldata Utökad'!J11="0  Ingen symbol","",'2. Artikeldata Utökad'!J11="24 Cosmetique Bio Cosmos Organic","Cosmetiquebio",'2. Artikeldata Utökad'!J11="25 Fair for Life","Fairforlife")</f>
        <v/>
      </c>
      <c r="H12" s="176" t="str">
        <f aca="false" t="array" ref="H12:H12">_xlfn.IFS('2. Artikeldata Utökad'!K11="2  KRAV","KRAV",'2. Artikeldata Utökad'!K11="3  Astma- och Allergiförbundet","Astmaochallergiforbundet",'2. Artikeldata Utökad'!K11="4  Svanen","Svanen",'2. Artikeldata Utökad'!K11="5  GOTS","GOTS",'2. Artikeldata Utökad'!K11="6  Ekologiskt Jordbruk EU Ekologisk","Ekologisktjordbruk",'2. Artikeldata Utökad'!K11="7  ECO CERT Cosmos Organic","Ecocertcosmosorganic",'2. Artikeldata Utökad'!K11="8  Bra miljöval","Bramiljoval",'2. Artikeldata Utökad'!K11="9  Fairtrade","fairtrade",'2. Artikeldata Utökad'!K11="10 Natrue Organic","Natrueorganic",'2. Artikeldata Utökad'!K11="11 UTZ Certified","UTZ",'2. Artikeldata Utökad'!K11="15 Asthma Allergy Nordic","Asthmaallergynordic",'2. Artikeldata Utökad'!K11="16 FSC","FSC",'2. Artikeldata Utökad'!K11="17 Välvald (endast vid OTC)","choosewithheart",'2. Artikeldata Utökad'!K11="18 Rainforest Alliance","Rainforestalliance",'2. Artikeldata Utökad'!K11="19 Vegan Society","Vegansociety",'2. Artikeldata Utökad'!K11="20 Certified Vegan","Certifiedvegan",'2. Artikeldata Utökad'!K11="21 I'm Vegan","Imvegan",'2. Artikeldata Utökad'!K11="22 EU Ecolabel","EUEcolabel",'2. Artikeldata Utökad'!K11="23 Soil Association Cosmos Organic","Soilassociation",'2. Artikeldata Utökad'!K11="  Välj…","",'2. Artikeldata Utökad'!K11="0  Ingen symbol","",'2. Artikeldata Utökad'!K11="24 Cosmetique Bio Cosmos Organic","Cosmetiquebio",'2. Artikeldata Utökad'!K11="25 Fair for Life","Fairforlife")</f>
        <v/>
      </c>
      <c r="I12" s="176" t="str">
        <f aca="false" t="array" ref="I12:I12">_xlfn.IFS('2. Artikeldata Utökad'!L11="2  KRAV","KRAV",'2. Artikeldata Utökad'!L11="3  Astma- och Allergiförbundet","Astmaochallergiforbundet",'2. Artikeldata Utökad'!L11="4  Svanen","Svanen",'2. Artikeldata Utökad'!L11="5  GOTS","GOTS",'2. Artikeldata Utökad'!L11="6  Ekologiskt Jordbruk EU Ekologisk","Ekologisktjordbruk",'2. Artikeldata Utökad'!L11="7  ECO CERT Cosmos Organic","Ecocertcosmosorganic",'2. Artikeldata Utökad'!L11="8  Bra miljöval","Bramiljoval",'2. Artikeldata Utökad'!L11="9  Fairtrade","fairtrade",'2. Artikeldata Utökad'!L11="10 Natrue Organic","Natrueorganic",'2. Artikeldata Utökad'!L11="11 UTZ Certified","UTZ",'2. Artikeldata Utökad'!L11="15 Asthma Allergy Nordic","Asthmaallergynordic",'2. Artikeldata Utökad'!L11="16 FSC","FSC",'2. Artikeldata Utökad'!L11="17 Välvald (endast vid OTC)","choosewithheart",'2. Artikeldata Utökad'!L11="18 Rainforest Alliance","Rainforestalliance",'2. Artikeldata Utökad'!L11="19 Vegan Society","Vegansociety",'2. Artikeldata Utökad'!L11="20 Certified Vegan","Certifiedvegan",'2. Artikeldata Utökad'!L11="21 I'm Vegan","Imvegan",'2. Artikeldata Utökad'!L11="22 EU Ecolabel","EUEcolabel",'2. Artikeldata Utökad'!L11="23 Soil Association Cosmos Organic","Soilassociation",'2. Artikeldata Utökad'!L11="  Välj…","",'2. Artikeldata Utökad'!L11="0  Ingen symbol","",'2. Artikeldata Utökad'!L11="24 Cosmetique Bio Cosmos Organic","Cosmetiquebio",'2. Artikeldata Utökad'!L11="25 Fair for Life","Fairforlife")</f>
        <v/>
      </c>
      <c r="J12" s="176" t="str">
        <f aca="false" t="array" ref="J12:J12">IFERROR(SUBSTITUTE(_xlfn.arraytotext(_xlfn._xlws.filter(G12:I12,G12:I12&lt;&gt;""))," ",""),"")</f>
        <v/>
      </c>
      <c r="K12" s="176" t="str">
        <f aca="false">IF('2. Artikeldata Utökad'!M11="Ja","Nordisk","")</f>
        <v/>
      </c>
      <c r="L12" s="176" t="str">
        <f aca="false">IF('2. Artikeldata Utökad'!N11="Ja","Miljoforpackad","")</f>
        <v/>
      </c>
      <c r="M12" s="176" t="str">
        <f aca="false">IF(OR(G12="Ecocertcosmosorganic",G12="Natrueorganic",G12="GOTS",G12="Ekologisktjordbruk",G12="KRAV",G12="Soilassociation",G12="Cosmetiquebio",H12="Ecocertcosmosorganic",H12="Natrueorganic",H12="GOTS",H12="Ekologisktjordbruk",H12="KRAV",H12="Soilassociation",H12="Cosmetiquebio",I12="Ecocertcosmosorganic",I12="Natrueorganic",I12="GOTS",I12="Ekologisktjordbruk",I12="KRAV",I12="Soilassociation",I12="Cosmetiquebio"),"Ekologisk","")</f>
        <v/>
      </c>
      <c r="N12" s="176" t="str">
        <f aca="false">IF(OR(G12="Vegansociety",G12="Imvegan",G12="Certifiedvegan",H12="Vegansociety",H12="Imvegan",H12="Certifiedvegan",I12="Vegansociety",I12="Imvegan",I12="Certifiedvegan",AJ12="Vegansk"),"Vegansk","")</f>
        <v/>
      </c>
      <c r="O12" s="176" t="str">
        <f aca="false">IF(OR(G12="fairtrade",G12="UTZ",G12="Rainforestalliance",G12="Fairforlife",H12="fairtrade",H12="UTZ",H12="Rainforestalliance",H12="Fairforlife",I12="fairtrade",I12="UTZ",I12="Rainforestalliance",I12="Fairforlife"),"Rattvisemarkt","")</f>
        <v/>
      </c>
      <c r="P12" s="176" t="str">
        <f aca="false">IF(OR(G12="Asthmaallergynordic",G12="Astmaochallergiforbundet",H12="Asthmaallergynordic",H12="Astmaochallergiforbundet",I12="Asthmaallergynordic",I12="Astmaochallergiforbundet"),"Extramildformula","")</f>
        <v/>
      </c>
      <c r="Q12" s="176" t="str">
        <f aca="false">IF(OR(G12="Svanen",G12="Bramiljoval",G12="EUEcolabel",H12="Svanen",H12="Bramiljoval",H12="EUEcolabel",I12="Svanen",I12="Bramiljoval",I12="EUEcolabel"),"Miljomarkt","")</f>
        <v/>
      </c>
      <c r="R12" s="176" t="str">
        <f aca="false" t="array" ref="R12:R12">IFERROR(SUBSTITUTE(_xlfn.arraytotext(_xlfn._xlws.filter(M12:Q12,M12:Q12&lt;&gt;""))," ",""),"")</f>
        <v/>
      </c>
      <c r="S12" s="177"/>
      <c r="T12" s="185"/>
      <c r="U12" s="177" t="s">
        <v>36</v>
      </c>
      <c r="V12" s="178"/>
      <c r="W12" s="178"/>
      <c r="X12" s="178"/>
      <c r="Y12" s="178"/>
      <c r="Z12" s="178"/>
      <c r="AA12" s="178"/>
      <c r="AB12" s="178"/>
      <c r="AC12" s="178"/>
      <c r="AD12" s="178"/>
      <c r="AE12" s="178"/>
      <c r="AF12" s="178"/>
      <c r="AG12" s="177"/>
      <c r="AH12" s="178"/>
      <c r="AI12" s="178"/>
      <c r="AJ12" s="177" t="s">
        <v>37</v>
      </c>
      <c r="AK12" s="178"/>
      <c r="AL12" s="178"/>
      <c r="AM12" s="178"/>
      <c r="AN12" s="178"/>
      <c r="AO12" s="178"/>
      <c r="AP12" s="143"/>
      <c r="AQ12" s="179"/>
      <c r="AR12" s="180"/>
      <c r="AS12" s="180"/>
      <c r="AT12" s="181" t="s">
        <v>37</v>
      </c>
      <c r="AU12" s="181" t="s">
        <v>37</v>
      </c>
      <c r="AV12" s="144"/>
      <c r="AW12" s="182" t="s">
        <v>231</v>
      </c>
      <c r="AX12" s="181" t="s">
        <v>37</v>
      </c>
      <c r="AY12" s="181" t="s">
        <v>37</v>
      </c>
      <c r="AZ12" s="143"/>
      <c r="BA12" s="179"/>
      <c r="BB12" s="180"/>
      <c r="BC12" s="180"/>
      <c r="BD12" s="180"/>
      <c r="BE12" s="180"/>
      <c r="BF12" s="180"/>
      <c r="BG12" s="145"/>
      <c r="BH12" s="181" t="s">
        <v>231</v>
      </c>
      <c r="BI12" s="181" t="s">
        <v>37</v>
      </c>
    </row>
    <row r="13" customFormat="false" ht="14.25" hidden="false" customHeight="false" outlineLevel="0" collapsed="false">
      <c r="A13" s="183" t="n">
        <v>8</v>
      </c>
      <c r="B13" s="173" t="n">
        <f aca="false">'APH KIC KIA PC'!D12</f>
        <v>0</v>
      </c>
      <c r="C13" s="173" t="str">
        <f aca="false">'APH KIC KIA PC'!I12</f>
        <v>Välj…</v>
      </c>
      <c r="D13" s="174" t="str">
        <f aca="false">IF('1. Artikeldata Grund'!$E12="","",'1. Artikeldata Grund'!$E12)</f>
        <v/>
      </c>
      <c r="E13" s="175" t="str">
        <f aca="false">IF('1. Artikeldata Grund'!D12="","",'1. Artikeldata Grund'!D12)</f>
        <v/>
      </c>
      <c r="F13" s="184" t="str">
        <f aca="false">'2. Artikeldata Utökad'!H12</f>
        <v>  Välj…</v>
      </c>
      <c r="G13" s="176" t="str">
        <f aca="false" t="array" ref="G13:G13">_xlfn.IFS('2. Artikeldata Utökad'!J12="2  KRAV","KRAV",'2. Artikeldata Utökad'!J12="3  Astma- och Allergiförbundet","Astmaochallergiforbundet",'2. Artikeldata Utökad'!J12="4  Svanen","Svanen",'2. Artikeldata Utökad'!J12="5  GOTS","GOTS",'2. Artikeldata Utökad'!J12="6  Ekologiskt Jordbruk EU Ekologisk","Ekologisktjordbruk",'2. Artikeldata Utökad'!J12="7  ECO CERT Cosmos Organic","Ecocertcosmosorganic",'2. Artikeldata Utökad'!J12="8  Bra miljöval","Bramiljoval",'2. Artikeldata Utökad'!J12="9  Fairtrade","fairtrade",'2. Artikeldata Utökad'!J12="10 Natrue Organic","Natrueorganic",'2. Artikeldata Utökad'!J12="11 UTZ Certified","UTZ",'2. Artikeldata Utökad'!J12="15 Asthma Allergy Nordic","Asthmaallergynordic",'2. Artikeldata Utökad'!J12="16 FSC","FSC",'2. Artikeldata Utökad'!J12="17 Välvald (endast vid OTC)","choosewithheart",'2. Artikeldata Utökad'!J12="18 Rainforest Alliance","Rainforestalliance",'2. Artikeldata Utökad'!J12="19 Vegan Society","Vegansociety",'2. Artikeldata Utökad'!J12="20 Certified Vegan","Certifiedvegan",'2. Artikeldata Utökad'!J12="21 I'm Vegan","Imvegan",'2. Artikeldata Utökad'!J12="22 EU Ecolabel","EUEcolabel",'2. Artikeldata Utökad'!J12="23 Soil Association Cosmos Organic","Soilassociation",'2. Artikeldata Utökad'!J12="  Välj…","",'2. Artikeldata Utökad'!J12="0  Ingen symbol","",'2. Artikeldata Utökad'!J12="24 Cosmetique Bio Cosmos Organic","Cosmetiquebio",'2. Artikeldata Utökad'!J12="25 Fair for Life","Fairforlife")</f>
        <v/>
      </c>
      <c r="H13" s="176" t="str">
        <f aca="false" t="array" ref="H13:H13">_xlfn.IFS('2. Artikeldata Utökad'!K12="2  KRAV","KRAV",'2. Artikeldata Utökad'!K12="3  Astma- och Allergiförbundet","Astmaochallergiforbundet",'2. Artikeldata Utökad'!K12="4  Svanen","Svanen",'2. Artikeldata Utökad'!K12="5  GOTS","GOTS",'2. Artikeldata Utökad'!K12="6  Ekologiskt Jordbruk EU Ekologisk","Ekologisktjordbruk",'2. Artikeldata Utökad'!K12="7  ECO CERT Cosmos Organic","Ecocertcosmosorganic",'2. Artikeldata Utökad'!K12="8  Bra miljöval","Bramiljoval",'2. Artikeldata Utökad'!K12="9  Fairtrade","fairtrade",'2. Artikeldata Utökad'!K12="10 Natrue Organic","Natrueorganic",'2. Artikeldata Utökad'!K12="11 UTZ Certified","UTZ",'2. Artikeldata Utökad'!K12="15 Asthma Allergy Nordic","Asthmaallergynordic",'2. Artikeldata Utökad'!K12="16 FSC","FSC",'2. Artikeldata Utökad'!K12="17 Välvald (endast vid OTC)","choosewithheart",'2. Artikeldata Utökad'!K12="18 Rainforest Alliance","Rainforestalliance",'2. Artikeldata Utökad'!K12="19 Vegan Society","Vegansociety",'2. Artikeldata Utökad'!K12="20 Certified Vegan","Certifiedvegan",'2. Artikeldata Utökad'!K12="21 I'm Vegan","Imvegan",'2. Artikeldata Utökad'!K12="22 EU Ecolabel","EUEcolabel",'2. Artikeldata Utökad'!K12="23 Soil Association Cosmos Organic","Soilassociation",'2. Artikeldata Utökad'!K12="  Välj…","",'2. Artikeldata Utökad'!K12="0  Ingen symbol","",'2. Artikeldata Utökad'!K12="24 Cosmetique Bio Cosmos Organic","Cosmetiquebio",'2. Artikeldata Utökad'!K12="25 Fair for Life","Fairforlife")</f>
        <v/>
      </c>
      <c r="I13" s="176" t="str">
        <f aca="false" t="array" ref="I13:I13">_xlfn.IFS('2. Artikeldata Utökad'!L12="2  KRAV","KRAV",'2. Artikeldata Utökad'!L12="3  Astma- och Allergiförbundet","Astmaochallergiforbundet",'2. Artikeldata Utökad'!L12="4  Svanen","Svanen",'2. Artikeldata Utökad'!L12="5  GOTS","GOTS",'2. Artikeldata Utökad'!L12="6  Ekologiskt Jordbruk EU Ekologisk","Ekologisktjordbruk",'2. Artikeldata Utökad'!L12="7  ECO CERT Cosmos Organic","Ecocertcosmosorganic",'2. Artikeldata Utökad'!L12="8  Bra miljöval","Bramiljoval",'2. Artikeldata Utökad'!L12="9  Fairtrade","fairtrade",'2. Artikeldata Utökad'!L12="10 Natrue Organic","Natrueorganic",'2. Artikeldata Utökad'!L12="11 UTZ Certified","UTZ",'2. Artikeldata Utökad'!L12="15 Asthma Allergy Nordic","Asthmaallergynordic",'2. Artikeldata Utökad'!L12="16 FSC","FSC",'2. Artikeldata Utökad'!L12="17 Välvald (endast vid OTC)","choosewithheart",'2. Artikeldata Utökad'!L12="18 Rainforest Alliance","Rainforestalliance",'2. Artikeldata Utökad'!L12="19 Vegan Society","Vegansociety",'2. Artikeldata Utökad'!L12="20 Certified Vegan","Certifiedvegan",'2. Artikeldata Utökad'!L12="21 I'm Vegan","Imvegan",'2. Artikeldata Utökad'!L12="22 EU Ecolabel","EUEcolabel",'2. Artikeldata Utökad'!L12="23 Soil Association Cosmos Organic","Soilassociation",'2. Artikeldata Utökad'!L12="  Välj…","",'2. Artikeldata Utökad'!L12="0  Ingen symbol","",'2. Artikeldata Utökad'!L12="24 Cosmetique Bio Cosmos Organic","Cosmetiquebio",'2. Artikeldata Utökad'!L12="25 Fair for Life","Fairforlife")</f>
        <v/>
      </c>
      <c r="J13" s="176" t="str">
        <f aca="false" t="array" ref="J13:J13">IFERROR(SUBSTITUTE(_xlfn.arraytotext(_xlfn._xlws.filter(G13:I13,G13:I13&lt;&gt;""))," ",""),"")</f>
        <v/>
      </c>
      <c r="K13" s="176" t="str">
        <f aca="false">IF('2. Artikeldata Utökad'!M12="Ja","Nordisk","")</f>
        <v/>
      </c>
      <c r="L13" s="176" t="str">
        <f aca="false">IF('2. Artikeldata Utökad'!N12="Ja","Miljoforpackad","")</f>
        <v/>
      </c>
      <c r="M13" s="176" t="str">
        <f aca="false">IF(OR(G13="Ecocertcosmosorganic",G13="Natrueorganic",G13="GOTS",G13="Ekologisktjordbruk",G13="KRAV",G13="Soilassociation",G13="Cosmetiquebio",H13="Ecocertcosmosorganic",H13="Natrueorganic",H13="GOTS",H13="Ekologisktjordbruk",H13="KRAV",H13="Soilassociation",H13="Cosmetiquebio",I13="Ecocertcosmosorganic",I13="Natrueorganic",I13="GOTS",I13="Ekologisktjordbruk",I13="KRAV",I13="Soilassociation",I13="Cosmetiquebio"),"Ekologisk","")</f>
        <v/>
      </c>
      <c r="N13" s="176" t="str">
        <f aca="false">IF(OR(G13="Vegansociety",G13="Imvegan",G13="Certifiedvegan",H13="Vegansociety",H13="Imvegan",H13="Certifiedvegan",I13="Vegansociety",I13="Imvegan",I13="Certifiedvegan",AJ13="Vegansk"),"Vegansk","")</f>
        <v/>
      </c>
      <c r="O13" s="176" t="str">
        <f aca="false">IF(OR(G13="fairtrade",G13="UTZ",G13="Rainforestalliance",G13="Fairforlife",H13="fairtrade",H13="UTZ",H13="Rainforestalliance",H13="Fairforlife",I13="fairtrade",I13="UTZ",I13="Rainforestalliance",I13="Fairforlife"),"Rattvisemarkt","")</f>
        <v/>
      </c>
      <c r="P13" s="176" t="str">
        <f aca="false">IF(OR(G13="Asthmaallergynordic",G13="Astmaochallergiforbundet",H13="Asthmaallergynordic",H13="Astmaochallergiforbundet",I13="Asthmaallergynordic",I13="Astmaochallergiforbundet"),"Extramildformula","")</f>
        <v/>
      </c>
      <c r="Q13" s="176" t="str">
        <f aca="false">IF(OR(G13="Svanen",G13="Bramiljoval",G13="EUEcolabel",H13="Svanen",H13="Bramiljoval",H13="EUEcolabel",I13="Svanen",I13="Bramiljoval",I13="EUEcolabel"),"Miljomarkt","")</f>
        <v/>
      </c>
      <c r="R13" s="176" t="str">
        <f aca="false" t="array" ref="R13:R13">IFERROR(SUBSTITUTE(_xlfn.arraytotext(_xlfn._xlws.filter(M13:Q13,M13:Q13&lt;&gt;""))," ",""),"")</f>
        <v/>
      </c>
      <c r="S13" s="177"/>
      <c r="T13" s="185"/>
      <c r="U13" s="177" t="s">
        <v>36</v>
      </c>
      <c r="V13" s="178"/>
      <c r="W13" s="178"/>
      <c r="X13" s="178"/>
      <c r="Y13" s="178"/>
      <c r="Z13" s="178"/>
      <c r="AA13" s="178"/>
      <c r="AB13" s="178"/>
      <c r="AC13" s="178"/>
      <c r="AD13" s="178"/>
      <c r="AE13" s="178"/>
      <c r="AF13" s="178"/>
      <c r="AG13" s="177"/>
      <c r="AH13" s="178"/>
      <c r="AI13" s="178"/>
      <c r="AJ13" s="177" t="s">
        <v>37</v>
      </c>
      <c r="AK13" s="178"/>
      <c r="AL13" s="178"/>
      <c r="AM13" s="178"/>
      <c r="AN13" s="178"/>
      <c r="AO13" s="178"/>
      <c r="AP13" s="143"/>
      <c r="AQ13" s="179"/>
      <c r="AR13" s="180"/>
      <c r="AS13" s="180"/>
      <c r="AT13" s="181" t="s">
        <v>37</v>
      </c>
      <c r="AU13" s="181" t="s">
        <v>37</v>
      </c>
      <c r="AV13" s="144"/>
      <c r="AW13" s="182" t="s">
        <v>231</v>
      </c>
      <c r="AX13" s="181" t="s">
        <v>37</v>
      </c>
      <c r="AY13" s="181" t="s">
        <v>37</v>
      </c>
      <c r="AZ13" s="143"/>
      <c r="BA13" s="179"/>
      <c r="BB13" s="180"/>
      <c r="BC13" s="180"/>
      <c r="BD13" s="180"/>
      <c r="BE13" s="180"/>
      <c r="BF13" s="180"/>
      <c r="BG13" s="145"/>
      <c r="BH13" s="181" t="s">
        <v>231</v>
      </c>
      <c r="BI13" s="181" t="s">
        <v>37</v>
      </c>
    </row>
    <row r="14" customFormat="false" ht="14.25" hidden="false" customHeight="false" outlineLevel="0" collapsed="false">
      <c r="A14" s="183" t="n">
        <v>9</v>
      </c>
      <c r="B14" s="173" t="n">
        <f aca="false">'APH KIC KIA PC'!D13</f>
        <v>0</v>
      </c>
      <c r="C14" s="173" t="str">
        <f aca="false">'APH KIC KIA PC'!I13</f>
        <v>Välj…</v>
      </c>
      <c r="D14" s="174" t="str">
        <f aca="false">IF('1. Artikeldata Grund'!$E13="","",'1. Artikeldata Grund'!$E13)</f>
        <v/>
      </c>
      <c r="E14" s="175" t="str">
        <f aca="false">IF('1. Artikeldata Grund'!D13="","",'1. Artikeldata Grund'!D13)</f>
        <v/>
      </c>
      <c r="F14" s="184" t="str">
        <f aca="false">'2. Artikeldata Utökad'!H13</f>
        <v>  Välj…</v>
      </c>
      <c r="G14" s="176" t="str">
        <f aca="false" t="array" ref="G14:G14">_xlfn.IFS('2. Artikeldata Utökad'!J13="2  KRAV","KRAV",'2. Artikeldata Utökad'!J13="3  Astma- och Allergiförbundet","Astmaochallergiforbundet",'2. Artikeldata Utökad'!J13="4  Svanen","Svanen",'2. Artikeldata Utökad'!J13="5  GOTS","GOTS",'2. Artikeldata Utökad'!J13="6  Ekologiskt Jordbruk EU Ekologisk","Ekologisktjordbruk",'2. Artikeldata Utökad'!J13="7  ECO CERT Cosmos Organic","Ecocertcosmosorganic",'2. Artikeldata Utökad'!J13="8  Bra miljöval","Bramiljoval",'2. Artikeldata Utökad'!J13="9  Fairtrade","fairtrade",'2. Artikeldata Utökad'!J13="10 Natrue Organic","Natrueorganic",'2. Artikeldata Utökad'!J13="11 UTZ Certified","UTZ",'2. Artikeldata Utökad'!J13="15 Asthma Allergy Nordic","Asthmaallergynordic",'2. Artikeldata Utökad'!J13="16 FSC","FSC",'2. Artikeldata Utökad'!J13="17 Välvald (endast vid OTC)","choosewithheart",'2. Artikeldata Utökad'!J13="18 Rainforest Alliance","Rainforestalliance",'2. Artikeldata Utökad'!J13="19 Vegan Society","Vegansociety",'2. Artikeldata Utökad'!J13="20 Certified Vegan","Certifiedvegan",'2. Artikeldata Utökad'!J13="21 I'm Vegan","Imvegan",'2. Artikeldata Utökad'!J13="22 EU Ecolabel","EUEcolabel",'2. Artikeldata Utökad'!J13="23 Soil Association Cosmos Organic","Soilassociation",'2. Artikeldata Utökad'!J13="  Välj…","",'2. Artikeldata Utökad'!J13="0  Ingen symbol","",'2. Artikeldata Utökad'!J13="24 Cosmetique Bio Cosmos Organic","Cosmetiquebio",'2. Artikeldata Utökad'!J13="25 Fair for Life","Fairforlife")</f>
        <v/>
      </c>
      <c r="H14" s="176" t="str">
        <f aca="false" t="array" ref="H14:H14">_xlfn.IFS('2. Artikeldata Utökad'!K13="2  KRAV","KRAV",'2. Artikeldata Utökad'!K13="3  Astma- och Allergiförbundet","Astmaochallergiforbundet",'2. Artikeldata Utökad'!K13="4  Svanen","Svanen",'2. Artikeldata Utökad'!K13="5  GOTS","GOTS",'2. Artikeldata Utökad'!K13="6  Ekologiskt Jordbruk EU Ekologisk","Ekologisktjordbruk",'2. Artikeldata Utökad'!K13="7  ECO CERT Cosmos Organic","Ecocertcosmosorganic",'2. Artikeldata Utökad'!K13="8  Bra miljöval","Bramiljoval",'2. Artikeldata Utökad'!K13="9  Fairtrade","fairtrade",'2. Artikeldata Utökad'!K13="10 Natrue Organic","Natrueorganic",'2. Artikeldata Utökad'!K13="11 UTZ Certified","UTZ",'2. Artikeldata Utökad'!K13="15 Asthma Allergy Nordic","Asthmaallergynordic",'2. Artikeldata Utökad'!K13="16 FSC","FSC",'2. Artikeldata Utökad'!K13="17 Välvald (endast vid OTC)","choosewithheart",'2. Artikeldata Utökad'!K13="18 Rainforest Alliance","Rainforestalliance",'2. Artikeldata Utökad'!K13="19 Vegan Society","Vegansociety",'2. Artikeldata Utökad'!K13="20 Certified Vegan","Certifiedvegan",'2. Artikeldata Utökad'!K13="21 I'm Vegan","Imvegan",'2. Artikeldata Utökad'!K13="22 EU Ecolabel","EUEcolabel",'2. Artikeldata Utökad'!K13="23 Soil Association Cosmos Organic","Soilassociation",'2. Artikeldata Utökad'!K13="  Välj…","",'2. Artikeldata Utökad'!K13="0  Ingen symbol","",'2. Artikeldata Utökad'!K13="24 Cosmetique Bio Cosmos Organic","Cosmetiquebio",'2. Artikeldata Utökad'!K13="25 Fair for Life","Fairforlife")</f>
        <v/>
      </c>
      <c r="I14" s="176" t="str">
        <f aca="false" t="array" ref="I14:I14">_xlfn.IFS('2. Artikeldata Utökad'!L13="2  KRAV","KRAV",'2. Artikeldata Utökad'!L13="3  Astma- och Allergiförbundet","Astmaochallergiforbundet",'2. Artikeldata Utökad'!L13="4  Svanen","Svanen",'2. Artikeldata Utökad'!L13="5  GOTS","GOTS",'2. Artikeldata Utökad'!L13="6  Ekologiskt Jordbruk EU Ekologisk","Ekologisktjordbruk",'2. Artikeldata Utökad'!L13="7  ECO CERT Cosmos Organic","Ecocertcosmosorganic",'2. Artikeldata Utökad'!L13="8  Bra miljöval","Bramiljoval",'2. Artikeldata Utökad'!L13="9  Fairtrade","fairtrade",'2. Artikeldata Utökad'!L13="10 Natrue Organic","Natrueorganic",'2. Artikeldata Utökad'!L13="11 UTZ Certified","UTZ",'2. Artikeldata Utökad'!L13="15 Asthma Allergy Nordic","Asthmaallergynordic",'2. Artikeldata Utökad'!L13="16 FSC","FSC",'2. Artikeldata Utökad'!L13="17 Välvald (endast vid OTC)","choosewithheart",'2. Artikeldata Utökad'!L13="18 Rainforest Alliance","Rainforestalliance",'2. Artikeldata Utökad'!L13="19 Vegan Society","Vegansociety",'2. Artikeldata Utökad'!L13="20 Certified Vegan","Certifiedvegan",'2. Artikeldata Utökad'!L13="21 I'm Vegan","Imvegan",'2. Artikeldata Utökad'!L13="22 EU Ecolabel","EUEcolabel",'2. Artikeldata Utökad'!L13="23 Soil Association Cosmos Organic","Soilassociation",'2. Artikeldata Utökad'!L13="  Välj…","",'2. Artikeldata Utökad'!L13="0  Ingen symbol","",'2. Artikeldata Utökad'!L13="24 Cosmetique Bio Cosmos Organic","Cosmetiquebio",'2. Artikeldata Utökad'!L13="25 Fair for Life","Fairforlife")</f>
        <v/>
      </c>
      <c r="J14" s="176" t="str">
        <f aca="false" t="array" ref="J14:J14">IFERROR(SUBSTITUTE(_xlfn.arraytotext(_xlfn._xlws.filter(G14:I14,G14:I14&lt;&gt;""))," ",""),"")</f>
        <v/>
      </c>
      <c r="K14" s="176" t="str">
        <f aca="false">IF('2. Artikeldata Utökad'!M13="Ja","Nordisk","")</f>
        <v/>
      </c>
      <c r="L14" s="176" t="str">
        <f aca="false">IF('2. Artikeldata Utökad'!N13="Ja","Miljoforpackad","")</f>
        <v/>
      </c>
      <c r="M14" s="176" t="str">
        <f aca="false">IF(OR(G14="Ecocertcosmosorganic",G14="Natrueorganic",G14="GOTS",G14="Ekologisktjordbruk",G14="KRAV",G14="Soilassociation",G14="Cosmetiquebio",H14="Ecocertcosmosorganic",H14="Natrueorganic",H14="GOTS",H14="Ekologisktjordbruk",H14="KRAV",H14="Soilassociation",H14="Cosmetiquebio",I14="Ecocertcosmosorganic",I14="Natrueorganic",I14="GOTS",I14="Ekologisktjordbruk",I14="KRAV",I14="Soilassociation",I14="Cosmetiquebio"),"Ekologisk","")</f>
        <v/>
      </c>
      <c r="N14" s="176" t="str">
        <f aca="false">IF(OR(G14="Vegansociety",G14="Imvegan",G14="Certifiedvegan",H14="Vegansociety",H14="Imvegan",H14="Certifiedvegan",I14="Vegansociety",I14="Imvegan",I14="Certifiedvegan",AJ14="Vegansk"),"Vegansk","")</f>
        <v/>
      </c>
      <c r="O14" s="176" t="str">
        <f aca="false">IF(OR(G14="fairtrade",G14="UTZ",G14="Rainforestalliance",G14="Fairforlife",H14="fairtrade",H14="UTZ",H14="Rainforestalliance",H14="Fairforlife",I14="fairtrade",I14="UTZ",I14="Rainforestalliance",I14="Fairforlife"),"Rattvisemarkt","")</f>
        <v/>
      </c>
      <c r="P14" s="176" t="str">
        <f aca="false">IF(OR(G14="Asthmaallergynordic",G14="Astmaochallergiforbundet",H14="Asthmaallergynordic",H14="Astmaochallergiforbundet",I14="Asthmaallergynordic",I14="Astmaochallergiforbundet"),"Extramildformula","")</f>
        <v/>
      </c>
      <c r="Q14" s="176" t="str">
        <f aca="false">IF(OR(G14="Svanen",G14="Bramiljoval",G14="EUEcolabel",H14="Svanen",H14="Bramiljoval",H14="EUEcolabel",I14="Svanen",I14="Bramiljoval",I14="EUEcolabel"),"Miljomarkt","")</f>
        <v/>
      </c>
      <c r="R14" s="176" t="str">
        <f aca="false" t="array" ref="R14:R14">IFERROR(SUBSTITUTE(_xlfn.arraytotext(_xlfn._xlws.filter(M14:Q14,M14:Q14&lt;&gt;""))," ",""),"")</f>
        <v/>
      </c>
      <c r="S14" s="177"/>
      <c r="T14" s="185"/>
      <c r="U14" s="177" t="s">
        <v>36</v>
      </c>
      <c r="V14" s="178"/>
      <c r="W14" s="178"/>
      <c r="X14" s="178"/>
      <c r="Y14" s="178"/>
      <c r="Z14" s="178"/>
      <c r="AA14" s="178"/>
      <c r="AB14" s="178"/>
      <c r="AC14" s="178"/>
      <c r="AD14" s="178"/>
      <c r="AE14" s="178"/>
      <c r="AF14" s="178"/>
      <c r="AG14" s="177"/>
      <c r="AH14" s="178"/>
      <c r="AI14" s="178"/>
      <c r="AJ14" s="177" t="s">
        <v>37</v>
      </c>
      <c r="AK14" s="178"/>
      <c r="AL14" s="178"/>
      <c r="AM14" s="178"/>
      <c r="AN14" s="178"/>
      <c r="AO14" s="178"/>
      <c r="AP14" s="143"/>
      <c r="AQ14" s="179"/>
      <c r="AR14" s="180"/>
      <c r="AS14" s="180"/>
      <c r="AT14" s="181" t="s">
        <v>37</v>
      </c>
      <c r="AU14" s="181" t="s">
        <v>37</v>
      </c>
      <c r="AV14" s="144"/>
      <c r="AW14" s="182" t="s">
        <v>231</v>
      </c>
      <c r="AX14" s="181" t="s">
        <v>37</v>
      </c>
      <c r="AY14" s="181" t="s">
        <v>37</v>
      </c>
      <c r="AZ14" s="143"/>
      <c r="BA14" s="179"/>
      <c r="BB14" s="180"/>
      <c r="BC14" s="180"/>
      <c r="BD14" s="180"/>
      <c r="BE14" s="180"/>
      <c r="BF14" s="180"/>
      <c r="BG14" s="145"/>
      <c r="BH14" s="181" t="s">
        <v>231</v>
      </c>
      <c r="BI14" s="181" t="s">
        <v>37</v>
      </c>
    </row>
    <row r="15" customFormat="false" ht="14.25" hidden="false" customHeight="false" outlineLevel="0" collapsed="false">
      <c r="A15" s="183" t="n">
        <v>10</v>
      </c>
      <c r="B15" s="173" t="n">
        <f aca="false">'APH KIC KIA PC'!D14</f>
        <v>0</v>
      </c>
      <c r="C15" s="173" t="str">
        <f aca="false">'APH KIC KIA PC'!I14</f>
        <v>Välj…</v>
      </c>
      <c r="D15" s="174" t="str">
        <f aca="false">IF('1. Artikeldata Grund'!$E14="","",'1. Artikeldata Grund'!$E14)</f>
        <v/>
      </c>
      <c r="E15" s="175" t="str">
        <f aca="false">IF('1. Artikeldata Grund'!D14="","",'1. Artikeldata Grund'!D14)</f>
        <v/>
      </c>
      <c r="F15" s="184" t="str">
        <f aca="false">'2. Artikeldata Utökad'!H14</f>
        <v>  Välj…</v>
      </c>
      <c r="G15" s="176" t="str">
        <f aca="false" t="array" ref="G15:G15">_xlfn.IFS('2. Artikeldata Utökad'!J14="2  KRAV","KRAV",'2. Artikeldata Utökad'!J14="3  Astma- och Allergiförbundet","Astmaochallergiforbundet",'2. Artikeldata Utökad'!J14="4  Svanen","Svanen",'2. Artikeldata Utökad'!J14="5  GOTS","GOTS",'2. Artikeldata Utökad'!J14="6  Ekologiskt Jordbruk EU Ekologisk","Ekologisktjordbruk",'2. Artikeldata Utökad'!J14="7  ECO CERT Cosmos Organic","Ecocertcosmosorganic",'2. Artikeldata Utökad'!J14="8  Bra miljöval","Bramiljoval",'2. Artikeldata Utökad'!J14="9  Fairtrade","fairtrade",'2. Artikeldata Utökad'!J14="10 Natrue Organic","Natrueorganic",'2. Artikeldata Utökad'!J14="11 UTZ Certified","UTZ",'2. Artikeldata Utökad'!J14="15 Asthma Allergy Nordic","Asthmaallergynordic",'2. Artikeldata Utökad'!J14="16 FSC","FSC",'2. Artikeldata Utökad'!J14="17 Välvald (endast vid OTC)","choosewithheart",'2. Artikeldata Utökad'!J14="18 Rainforest Alliance","Rainforestalliance",'2. Artikeldata Utökad'!J14="19 Vegan Society","Vegansociety",'2. Artikeldata Utökad'!J14="20 Certified Vegan","Certifiedvegan",'2. Artikeldata Utökad'!J14="21 I'm Vegan","Imvegan",'2. Artikeldata Utökad'!J14="22 EU Ecolabel","EUEcolabel",'2. Artikeldata Utökad'!J14="23 Soil Association Cosmos Organic","Soilassociation",'2. Artikeldata Utökad'!J14="  Välj…","",'2. Artikeldata Utökad'!J14="0  Ingen symbol","",'2. Artikeldata Utökad'!J14="24 Cosmetique Bio Cosmos Organic","Cosmetiquebio",'2. Artikeldata Utökad'!J14="25 Fair for Life","Fairforlife")</f>
        <v/>
      </c>
      <c r="H15" s="176" t="str">
        <f aca="false" t="array" ref="H15:H15">_xlfn.IFS('2. Artikeldata Utökad'!K14="2  KRAV","KRAV",'2. Artikeldata Utökad'!K14="3  Astma- och Allergiförbundet","Astmaochallergiforbundet",'2. Artikeldata Utökad'!K14="4  Svanen","Svanen",'2. Artikeldata Utökad'!K14="5  GOTS","GOTS",'2. Artikeldata Utökad'!K14="6  Ekologiskt Jordbruk EU Ekologisk","Ekologisktjordbruk",'2. Artikeldata Utökad'!K14="7  ECO CERT Cosmos Organic","Ecocertcosmosorganic",'2. Artikeldata Utökad'!K14="8  Bra miljöval","Bramiljoval",'2. Artikeldata Utökad'!K14="9  Fairtrade","fairtrade",'2. Artikeldata Utökad'!K14="10 Natrue Organic","Natrueorganic",'2. Artikeldata Utökad'!K14="11 UTZ Certified","UTZ",'2. Artikeldata Utökad'!K14="15 Asthma Allergy Nordic","Asthmaallergynordic",'2. Artikeldata Utökad'!K14="16 FSC","FSC",'2. Artikeldata Utökad'!K14="17 Välvald (endast vid OTC)","choosewithheart",'2. Artikeldata Utökad'!K14="18 Rainforest Alliance","Rainforestalliance",'2. Artikeldata Utökad'!K14="19 Vegan Society","Vegansociety",'2. Artikeldata Utökad'!K14="20 Certified Vegan","Certifiedvegan",'2. Artikeldata Utökad'!K14="21 I'm Vegan","Imvegan",'2. Artikeldata Utökad'!K14="22 EU Ecolabel","EUEcolabel",'2. Artikeldata Utökad'!K14="23 Soil Association Cosmos Organic","Soilassociation",'2. Artikeldata Utökad'!K14="  Välj…","",'2. Artikeldata Utökad'!K14="0  Ingen symbol","",'2. Artikeldata Utökad'!K14="24 Cosmetique Bio Cosmos Organic","Cosmetiquebio",'2. Artikeldata Utökad'!K14="25 Fair for Life","Fairforlife")</f>
        <v/>
      </c>
      <c r="I15" s="176" t="str">
        <f aca="false" t="array" ref="I15:I15">_xlfn.IFS('2. Artikeldata Utökad'!L14="2  KRAV","KRAV",'2. Artikeldata Utökad'!L14="3  Astma- och Allergiförbundet","Astmaochallergiforbundet",'2. Artikeldata Utökad'!L14="4  Svanen","Svanen",'2. Artikeldata Utökad'!L14="5  GOTS","GOTS",'2. Artikeldata Utökad'!L14="6  Ekologiskt Jordbruk EU Ekologisk","Ekologisktjordbruk",'2. Artikeldata Utökad'!L14="7  ECO CERT Cosmos Organic","Ecocertcosmosorganic",'2. Artikeldata Utökad'!L14="8  Bra miljöval","Bramiljoval",'2. Artikeldata Utökad'!L14="9  Fairtrade","fairtrade",'2. Artikeldata Utökad'!L14="10 Natrue Organic","Natrueorganic",'2. Artikeldata Utökad'!L14="11 UTZ Certified","UTZ",'2. Artikeldata Utökad'!L14="15 Asthma Allergy Nordic","Asthmaallergynordic",'2. Artikeldata Utökad'!L14="16 FSC","FSC",'2. Artikeldata Utökad'!L14="17 Välvald (endast vid OTC)","choosewithheart",'2. Artikeldata Utökad'!L14="18 Rainforest Alliance","Rainforestalliance",'2. Artikeldata Utökad'!L14="19 Vegan Society","Vegansociety",'2. Artikeldata Utökad'!L14="20 Certified Vegan","Certifiedvegan",'2. Artikeldata Utökad'!L14="21 I'm Vegan","Imvegan",'2. Artikeldata Utökad'!L14="22 EU Ecolabel","EUEcolabel",'2. Artikeldata Utökad'!L14="23 Soil Association Cosmos Organic","Soilassociation",'2. Artikeldata Utökad'!L14="  Välj…","",'2. Artikeldata Utökad'!L14="0  Ingen symbol","",'2. Artikeldata Utökad'!L14="24 Cosmetique Bio Cosmos Organic","Cosmetiquebio",'2. Artikeldata Utökad'!L14="25 Fair for Life","Fairforlife")</f>
        <v/>
      </c>
      <c r="J15" s="176" t="str">
        <f aca="false" t="array" ref="J15:J15">IFERROR(SUBSTITUTE(_xlfn.arraytotext(_xlfn._xlws.filter(G15:I15,G15:I15&lt;&gt;""))," ",""),"")</f>
        <v/>
      </c>
      <c r="K15" s="176" t="str">
        <f aca="false">IF('2. Artikeldata Utökad'!M14="Ja","Nordisk","")</f>
        <v/>
      </c>
      <c r="L15" s="176" t="str">
        <f aca="false">IF('2. Artikeldata Utökad'!N14="Ja","Miljoforpackad","")</f>
        <v/>
      </c>
      <c r="M15" s="176" t="str">
        <f aca="false">IF(OR(G15="Ecocertcosmosorganic",G15="Natrueorganic",G15="GOTS",G15="Ekologisktjordbruk",G15="KRAV",G15="Soilassociation",G15="Cosmetiquebio",H15="Ecocertcosmosorganic",H15="Natrueorganic",H15="GOTS",H15="Ekologisktjordbruk",H15="KRAV",H15="Soilassociation",H15="Cosmetiquebio",I15="Ecocertcosmosorganic",I15="Natrueorganic",I15="GOTS",I15="Ekologisktjordbruk",I15="KRAV",I15="Soilassociation",I15="Cosmetiquebio"),"Ekologisk","")</f>
        <v/>
      </c>
      <c r="N15" s="176" t="str">
        <f aca="false">IF(OR(G15="Vegansociety",G15="Imvegan",G15="Certifiedvegan",H15="Vegansociety",H15="Imvegan",H15="Certifiedvegan",I15="Vegansociety",I15="Imvegan",I15="Certifiedvegan",AJ15="Vegansk"),"Vegansk","")</f>
        <v/>
      </c>
      <c r="O15" s="176" t="str">
        <f aca="false">IF(OR(G15="fairtrade",G15="UTZ",G15="Rainforestalliance",G15="Fairforlife",H15="fairtrade",H15="UTZ",H15="Rainforestalliance",H15="Fairforlife",I15="fairtrade",I15="UTZ",I15="Rainforestalliance",I15="Fairforlife"),"Rattvisemarkt","")</f>
        <v/>
      </c>
      <c r="P15" s="176" t="str">
        <f aca="false">IF(OR(G15="Asthmaallergynordic",G15="Astmaochallergiforbundet",H15="Asthmaallergynordic",H15="Astmaochallergiforbundet",I15="Asthmaallergynordic",I15="Astmaochallergiforbundet"),"Extramildformula","")</f>
        <v/>
      </c>
      <c r="Q15" s="176" t="str">
        <f aca="false">IF(OR(G15="Svanen",G15="Bramiljoval",G15="EUEcolabel",H15="Svanen",H15="Bramiljoval",H15="EUEcolabel",I15="Svanen",I15="Bramiljoval",I15="EUEcolabel"),"Miljomarkt","")</f>
        <v/>
      </c>
      <c r="R15" s="176" t="str">
        <f aca="false" t="array" ref="R15:R15">IFERROR(SUBSTITUTE(_xlfn.arraytotext(_xlfn._xlws.filter(M15:Q15,M15:Q15&lt;&gt;""))," ",""),"")</f>
        <v/>
      </c>
      <c r="S15" s="177"/>
      <c r="T15" s="185"/>
      <c r="U15" s="177" t="s">
        <v>36</v>
      </c>
      <c r="V15" s="178"/>
      <c r="W15" s="178"/>
      <c r="X15" s="178"/>
      <c r="Y15" s="178"/>
      <c r="Z15" s="178"/>
      <c r="AA15" s="178"/>
      <c r="AB15" s="178"/>
      <c r="AC15" s="178"/>
      <c r="AD15" s="178"/>
      <c r="AE15" s="178"/>
      <c r="AF15" s="178"/>
      <c r="AG15" s="177"/>
      <c r="AH15" s="178"/>
      <c r="AI15" s="178"/>
      <c r="AJ15" s="177" t="s">
        <v>37</v>
      </c>
      <c r="AK15" s="178"/>
      <c r="AL15" s="178"/>
      <c r="AM15" s="178"/>
      <c r="AN15" s="178"/>
      <c r="AO15" s="178"/>
      <c r="AP15" s="143"/>
      <c r="AQ15" s="179"/>
      <c r="AR15" s="180"/>
      <c r="AS15" s="180"/>
      <c r="AT15" s="181" t="s">
        <v>37</v>
      </c>
      <c r="AU15" s="181" t="s">
        <v>37</v>
      </c>
      <c r="AV15" s="144"/>
      <c r="AW15" s="182" t="s">
        <v>231</v>
      </c>
      <c r="AX15" s="181" t="s">
        <v>37</v>
      </c>
      <c r="AY15" s="181" t="s">
        <v>37</v>
      </c>
      <c r="AZ15" s="143"/>
      <c r="BA15" s="179"/>
      <c r="BB15" s="180"/>
      <c r="BC15" s="180"/>
      <c r="BD15" s="180"/>
      <c r="BE15" s="180"/>
      <c r="BF15" s="180"/>
      <c r="BG15" s="145"/>
      <c r="BH15" s="181" t="s">
        <v>231</v>
      </c>
      <c r="BI15" s="181" t="s">
        <v>37</v>
      </c>
    </row>
    <row r="16" customFormat="false" ht="14.25" hidden="false" customHeight="false" outlineLevel="0" collapsed="false">
      <c r="A16" s="183" t="n">
        <v>11</v>
      </c>
      <c r="B16" s="173" t="n">
        <f aca="false">'APH KIC KIA PC'!D15</f>
        <v>0</v>
      </c>
      <c r="C16" s="173" t="str">
        <f aca="false">'APH KIC KIA PC'!I15</f>
        <v>Välj…</v>
      </c>
      <c r="D16" s="174" t="str">
        <f aca="false">IF('1. Artikeldata Grund'!$E15="","",'1. Artikeldata Grund'!$E15)</f>
        <v/>
      </c>
      <c r="E16" s="175" t="str">
        <f aca="false">IF('1. Artikeldata Grund'!D15="","",'1. Artikeldata Grund'!D15)</f>
        <v/>
      </c>
      <c r="F16" s="184" t="str">
        <f aca="false">'2. Artikeldata Utökad'!H15</f>
        <v>  Välj…</v>
      </c>
      <c r="G16" s="176" t="str">
        <f aca="false" t="array" ref="G16:G16">_xlfn.IFS('2. Artikeldata Utökad'!J15="2  KRAV","KRAV",'2. Artikeldata Utökad'!J15="3  Astma- och Allergiförbundet","Astmaochallergiforbundet",'2. Artikeldata Utökad'!J15="4  Svanen","Svanen",'2. Artikeldata Utökad'!J15="5  GOTS","GOTS",'2. Artikeldata Utökad'!J15="6  Ekologiskt Jordbruk EU Ekologisk","Ekologisktjordbruk",'2. Artikeldata Utökad'!J15="7  ECO CERT Cosmos Organic","Ecocertcosmosorganic",'2. Artikeldata Utökad'!J15="8  Bra miljöval","Bramiljoval",'2. Artikeldata Utökad'!J15="9  Fairtrade","fairtrade",'2. Artikeldata Utökad'!J15="10 Natrue Organic","Natrueorganic",'2. Artikeldata Utökad'!J15="11 UTZ Certified","UTZ",'2. Artikeldata Utökad'!J15="15 Asthma Allergy Nordic","Asthmaallergynordic",'2. Artikeldata Utökad'!J15="16 FSC","FSC",'2. Artikeldata Utökad'!J15="17 Välvald (endast vid OTC)","choosewithheart",'2. Artikeldata Utökad'!J15="18 Rainforest Alliance","Rainforestalliance",'2. Artikeldata Utökad'!J15="19 Vegan Society","Vegansociety",'2. Artikeldata Utökad'!J15="20 Certified Vegan","Certifiedvegan",'2. Artikeldata Utökad'!J15="21 I'm Vegan","Imvegan",'2. Artikeldata Utökad'!J15="22 EU Ecolabel","EUEcolabel",'2. Artikeldata Utökad'!J15="23 Soil Association Cosmos Organic","Soilassociation",'2. Artikeldata Utökad'!J15="  Välj…","",'2. Artikeldata Utökad'!J15="0  Ingen symbol","",'2. Artikeldata Utökad'!J15="24 Cosmetique Bio Cosmos Organic","Cosmetiquebio",'2. Artikeldata Utökad'!J15="25 Fair for Life","Fairforlife")</f>
        <v/>
      </c>
      <c r="H16" s="176" t="str">
        <f aca="false" t="array" ref="H16:H16">_xlfn.IFS('2. Artikeldata Utökad'!K15="2  KRAV","KRAV",'2. Artikeldata Utökad'!K15="3  Astma- och Allergiförbundet","Astmaochallergiforbundet",'2. Artikeldata Utökad'!K15="4  Svanen","Svanen",'2. Artikeldata Utökad'!K15="5  GOTS","GOTS",'2. Artikeldata Utökad'!K15="6  Ekologiskt Jordbruk EU Ekologisk","Ekologisktjordbruk",'2. Artikeldata Utökad'!K15="7  ECO CERT Cosmos Organic","Ecocertcosmosorganic",'2. Artikeldata Utökad'!K15="8  Bra miljöval","Bramiljoval",'2. Artikeldata Utökad'!K15="9  Fairtrade","fairtrade",'2. Artikeldata Utökad'!K15="10 Natrue Organic","Natrueorganic",'2. Artikeldata Utökad'!K15="11 UTZ Certified","UTZ",'2. Artikeldata Utökad'!K15="15 Asthma Allergy Nordic","Asthmaallergynordic",'2. Artikeldata Utökad'!K15="16 FSC","FSC",'2. Artikeldata Utökad'!K15="17 Välvald (endast vid OTC)","choosewithheart",'2. Artikeldata Utökad'!K15="18 Rainforest Alliance","Rainforestalliance",'2. Artikeldata Utökad'!K15="19 Vegan Society","Vegansociety",'2. Artikeldata Utökad'!K15="20 Certified Vegan","Certifiedvegan",'2. Artikeldata Utökad'!K15="21 I'm Vegan","Imvegan",'2. Artikeldata Utökad'!K15="22 EU Ecolabel","EUEcolabel",'2. Artikeldata Utökad'!K15="23 Soil Association Cosmos Organic","Soilassociation",'2. Artikeldata Utökad'!K15="  Välj…","",'2. Artikeldata Utökad'!K15="0  Ingen symbol","",'2. Artikeldata Utökad'!K15="24 Cosmetique Bio Cosmos Organic","Cosmetiquebio",'2. Artikeldata Utökad'!K15="25 Fair for Life","Fairforlife")</f>
        <v/>
      </c>
      <c r="I16" s="176" t="str">
        <f aca="false" t="array" ref="I16:I16">_xlfn.IFS('2. Artikeldata Utökad'!L15="2  KRAV","KRAV",'2. Artikeldata Utökad'!L15="3  Astma- och Allergiförbundet","Astmaochallergiforbundet",'2. Artikeldata Utökad'!L15="4  Svanen","Svanen",'2. Artikeldata Utökad'!L15="5  GOTS","GOTS",'2. Artikeldata Utökad'!L15="6  Ekologiskt Jordbruk EU Ekologisk","Ekologisktjordbruk",'2. Artikeldata Utökad'!L15="7  ECO CERT Cosmos Organic","Ecocertcosmosorganic",'2. Artikeldata Utökad'!L15="8  Bra miljöval","Bramiljoval",'2. Artikeldata Utökad'!L15="9  Fairtrade","fairtrade",'2. Artikeldata Utökad'!L15="10 Natrue Organic","Natrueorganic",'2. Artikeldata Utökad'!L15="11 UTZ Certified","UTZ",'2. Artikeldata Utökad'!L15="15 Asthma Allergy Nordic","Asthmaallergynordic",'2. Artikeldata Utökad'!L15="16 FSC","FSC",'2. Artikeldata Utökad'!L15="17 Välvald (endast vid OTC)","choosewithheart",'2. Artikeldata Utökad'!L15="18 Rainforest Alliance","Rainforestalliance",'2. Artikeldata Utökad'!L15="19 Vegan Society","Vegansociety",'2. Artikeldata Utökad'!L15="20 Certified Vegan","Certifiedvegan",'2. Artikeldata Utökad'!L15="21 I'm Vegan","Imvegan",'2. Artikeldata Utökad'!L15="22 EU Ecolabel","EUEcolabel",'2. Artikeldata Utökad'!L15="23 Soil Association Cosmos Organic","Soilassociation",'2. Artikeldata Utökad'!L15="  Välj…","",'2. Artikeldata Utökad'!L15="0  Ingen symbol","",'2. Artikeldata Utökad'!L15="24 Cosmetique Bio Cosmos Organic","Cosmetiquebio",'2. Artikeldata Utökad'!L15="25 Fair for Life","Fairforlife")</f>
        <v/>
      </c>
      <c r="J16" s="176" t="str">
        <f aca="false" t="array" ref="J16:J16">IFERROR(SUBSTITUTE(_xlfn.arraytotext(_xlfn._xlws.filter(G16:I16,G16:I16&lt;&gt;""))," ",""),"")</f>
        <v/>
      </c>
      <c r="K16" s="176" t="str">
        <f aca="false">IF('2. Artikeldata Utökad'!M15="Ja","Nordisk","")</f>
        <v/>
      </c>
      <c r="L16" s="176" t="str">
        <f aca="false">IF('2. Artikeldata Utökad'!N15="Ja","Miljoforpackad","")</f>
        <v/>
      </c>
      <c r="M16" s="176" t="str">
        <f aca="false">IF(OR(G16="Ecocertcosmosorganic",G16="Natrueorganic",G16="GOTS",G16="Ekologisktjordbruk",G16="KRAV",G16="Soilassociation",G16="Cosmetiquebio",H16="Ecocertcosmosorganic",H16="Natrueorganic",H16="GOTS",H16="Ekologisktjordbruk",H16="KRAV",H16="Soilassociation",H16="Cosmetiquebio",I16="Ecocertcosmosorganic",I16="Natrueorganic",I16="GOTS",I16="Ekologisktjordbruk",I16="KRAV",I16="Soilassociation",I16="Cosmetiquebio"),"Ekologisk","")</f>
        <v/>
      </c>
      <c r="N16" s="176" t="str">
        <f aca="false">IF(OR(G16="Vegansociety",G16="Imvegan",G16="Certifiedvegan",H16="Vegansociety",H16="Imvegan",H16="Certifiedvegan",I16="Vegansociety",I16="Imvegan",I16="Certifiedvegan",AJ16="Vegansk"),"Vegansk","")</f>
        <v/>
      </c>
      <c r="O16" s="176" t="str">
        <f aca="false">IF(OR(G16="fairtrade",G16="UTZ",G16="Rainforestalliance",G16="Fairforlife",H16="fairtrade",H16="UTZ",H16="Rainforestalliance",H16="Fairforlife",I16="fairtrade",I16="UTZ",I16="Rainforestalliance",I16="Fairforlife"),"Rattvisemarkt","")</f>
        <v/>
      </c>
      <c r="P16" s="176" t="str">
        <f aca="false">IF(OR(G16="Asthmaallergynordic",G16="Astmaochallergiforbundet",H16="Asthmaallergynordic",H16="Astmaochallergiforbundet",I16="Asthmaallergynordic",I16="Astmaochallergiforbundet"),"Extramildformula","")</f>
        <v/>
      </c>
      <c r="Q16" s="176" t="str">
        <f aca="false">IF(OR(G16="Svanen",G16="Bramiljoval",G16="EUEcolabel",H16="Svanen",H16="Bramiljoval",H16="EUEcolabel",I16="Svanen",I16="Bramiljoval",I16="EUEcolabel"),"Miljomarkt","")</f>
        <v/>
      </c>
      <c r="R16" s="176" t="str">
        <f aca="false" t="array" ref="R16:R16">IFERROR(SUBSTITUTE(_xlfn.arraytotext(_xlfn._xlws.filter(M16:Q16,M16:Q16&lt;&gt;""))," ",""),"")</f>
        <v/>
      </c>
      <c r="S16" s="177"/>
      <c r="T16" s="185"/>
      <c r="U16" s="177" t="s">
        <v>36</v>
      </c>
      <c r="V16" s="178"/>
      <c r="W16" s="178"/>
      <c r="X16" s="178"/>
      <c r="Y16" s="178"/>
      <c r="Z16" s="178"/>
      <c r="AA16" s="178"/>
      <c r="AB16" s="178"/>
      <c r="AC16" s="178"/>
      <c r="AD16" s="178"/>
      <c r="AE16" s="178"/>
      <c r="AF16" s="178"/>
      <c r="AG16" s="177"/>
      <c r="AH16" s="178"/>
      <c r="AI16" s="178"/>
      <c r="AJ16" s="177" t="s">
        <v>37</v>
      </c>
      <c r="AK16" s="178"/>
      <c r="AL16" s="178"/>
      <c r="AM16" s="178"/>
      <c r="AN16" s="178"/>
      <c r="AO16" s="178"/>
      <c r="AP16" s="143"/>
      <c r="AQ16" s="179"/>
      <c r="AR16" s="180"/>
      <c r="AS16" s="180"/>
      <c r="AT16" s="181" t="s">
        <v>37</v>
      </c>
      <c r="AU16" s="181" t="s">
        <v>37</v>
      </c>
      <c r="AV16" s="144"/>
      <c r="AW16" s="182" t="s">
        <v>231</v>
      </c>
      <c r="AX16" s="181" t="s">
        <v>37</v>
      </c>
      <c r="AY16" s="181" t="s">
        <v>37</v>
      </c>
      <c r="AZ16" s="143"/>
      <c r="BA16" s="179"/>
      <c r="BB16" s="180"/>
      <c r="BC16" s="180"/>
      <c r="BD16" s="180"/>
      <c r="BE16" s="180"/>
      <c r="BF16" s="180"/>
      <c r="BG16" s="145"/>
      <c r="BH16" s="181" t="s">
        <v>231</v>
      </c>
      <c r="BI16" s="181" t="s">
        <v>37</v>
      </c>
    </row>
    <row r="17" customFormat="false" ht="14.25" hidden="false" customHeight="false" outlineLevel="0" collapsed="false">
      <c r="A17" s="183" t="n">
        <v>12</v>
      </c>
      <c r="B17" s="173" t="n">
        <f aca="false">'APH KIC KIA PC'!D16</f>
        <v>0</v>
      </c>
      <c r="C17" s="173" t="str">
        <f aca="false">'APH KIC KIA PC'!I16</f>
        <v>Välj…</v>
      </c>
      <c r="D17" s="174" t="str">
        <f aca="false">IF('1. Artikeldata Grund'!$E16="","",'1. Artikeldata Grund'!$E16)</f>
        <v/>
      </c>
      <c r="E17" s="175" t="str">
        <f aca="false">IF('1. Artikeldata Grund'!D16="","",'1. Artikeldata Grund'!D16)</f>
        <v/>
      </c>
      <c r="F17" s="184" t="str">
        <f aca="false">'2. Artikeldata Utökad'!H16</f>
        <v>  Välj…</v>
      </c>
      <c r="G17" s="176" t="str">
        <f aca="false" t="array" ref="G17:G17">_xlfn.IFS('2. Artikeldata Utökad'!J16="2  KRAV","KRAV",'2. Artikeldata Utökad'!J16="3  Astma- och Allergiförbundet","Astmaochallergiforbundet",'2. Artikeldata Utökad'!J16="4  Svanen","Svanen",'2. Artikeldata Utökad'!J16="5  GOTS","GOTS",'2. Artikeldata Utökad'!J16="6  Ekologiskt Jordbruk EU Ekologisk","Ekologisktjordbruk",'2. Artikeldata Utökad'!J16="7  ECO CERT Cosmos Organic","Ecocertcosmosorganic",'2. Artikeldata Utökad'!J16="8  Bra miljöval","Bramiljoval",'2. Artikeldata Utökad'!J16="9  Fairtrade","fairtrade",'2. Artikeldata Utökad'!J16="10 Natrue Organic","Natrueorganic",'2. Artikeldata Utökad'!J16="11 UTZ Certified","UTZ",'2. Artikeldata Utökad'!J16="15 Asthma Allergy Nordic","Asthmaallergynordic",'2. Artikeldata Utökad'!J16="16 FSC","FSC",'2. Artikeldata Utökad'!J16="17 Välvald (endast vid OTC)","choosewithheart",'2. Artikeldata Utökad'!J16="18 Rainforest Alliance","Rainforestalliance",'2. Artikeldata Utökad'!J16="19 Vegan Society","Vegansociety",'2. Artikeldata Utökad'!J16="20 Certified Vegan","Certifiedvegan",'2. Artikeldata Utökad'!J16="21 I'm Vegan","Imvegan",'2. Artikeldata Utökad'!J16="22 EU Ecolabel","EUEcolabel",'2. Artikeldata Utökad'!J16="23 Soil Association Cosmos Organic","Soilassociation",'2. Artikeldata Utökad'!J16="  Välj…","",'2. Artikeldata Utökad'!J16="0  Ingen symbol","",'2. Artikeldata Utökad'!J16="24 Cosmetique Bio Cosmos Organic","Cosmetiquebio",'2. Artikeldata Utökad'!J16="25 Fair for Life","Fairforlife")</f>
        <v/>
      </c>
      <c r="H17" s="176" t="str">
        <f aca="false" t="array" ref="H17:H17">_xlfn.IFS('2. Artikeldata Utökad'!K16="2  KRAV","KRAV",'2. Artikeldata Utökad'!K16="3  Astma- och Allergiförbundet","Astmaochallergiforbundet",'2. Artikeldata Utökad'!K16="4  Svanen","Svanen",'2. Artikeldata Utökad'!K16="5  GOTS","GOTS",'2. Artikeldata Utökad'!K16="6  Ekologiskt Jordbruk EU Ekologisk","Ekologisktjordbruk",'2. Artikeldata Utökad'!K16="7  ECO CERT Cosmos Organic","Ecocertcosmosorganic",'2. Artikeldata Utökad'!K16="8  Bra miljöval","Bramiljoval",'2. Artikeldata Utökad'!K16="9  Fairtrade","fairtrade",'2. Artikeldata Utökad'!K16="10 Natrue Organic","Natrueorganic",'2. Artikeldata Utökad'!K16="11 UTZ Certified","UTZ",'2. Artikeldata Utökad'!K16="15 Asthma Allergy Nordic","Asthmaallergynordic",'2. Artikeldata Utökad'!K16="16 FSC","FSC",'2. Artikeldata Utökad'!K16="17 Välvald (endast vid OTC)","choosewithheart",'2. Artikeldata Utökad'!K16="18 Rainforest Alliance","Rainforestalliance",'2. Artikeldata Utökad'!K16="19 Vegan Society","Vegansociety",'2. Artikeldata Utökad'!K16="20 Certified Vegan","Certifiedvegan",'2. Artikeldata Utökad'!K16="21 I'm Vegan","Imvegan",'2. Artikeldata Utökad'!K16="22 EU Ecolabel","EUEcolabel",'2. Artikeldata Utökad'!K16="23 Soil Association Cosmos Organic","Soilassociation",'2. Artikeldata Utökad'!K16="  Välj…","",'2. Artikeldata Utökad'!K16="0  Ingen symbol","",'2. Artikeldata Utökad'!K16="24 Cosmetique Bio Cosmos Organic","Cosmetiquebio",'2. Artikeldata Utökad'!K16="25 Fair for Life","Fairforlife")</f>
        <v/>
      </c>
      <c r="I17" s="176" t="str">
        <f aca="false" t="array" ref="I17:I17">_xlfn.IFS('2. Artikeldata Utökad'!L16="2  KRAV","KRAV",'2. Artikeldata Utökad'!L16="3  Astma- och Allergiförbundet","Astmaochallergiforbundet",'2. Artikeldata Utökad'!L16="4  Svanen","Svanen",'2. Artikeldata Utökad'!L16="5  GOTS","GOTS",'2. Artikeldata Utökad'!L16="6  Ekologiskt Jordbruk EU Ekologisk","Ekologisktjordbruk",'2. Artikeldata Utökad'!L16="7  ECO CERT Cosmos Organic","Ecocertcosmosorganic",'2. Artikeldata Utökad'!L16="8  Bra miljöval","Bramiljoval",'2. Artikeldata Utökad'!L16="9  Fairtrade","fairtrade",'2. Artikeldata Utökad'!L16="10 Natrue Organic","Natrueorganic",'2. Artikeldata Utökad'!L16="11 UTZ Certified","UTZ",'2. Artikeldata Utökad'!L16="15 Asthma Allergy Nordic","Asthmaallergynordic",'2. Artikeldata Utökad'!L16="16 FSC","FSC",'2. Artikeldata Utökad'!L16="17 Välvald (endast vid OTC)","choosewithheart",'2. Artikeldata Utökad'!L16="18 Rainforest Alliance","Rainforestalliance",'2. Artikeldata Utökad'!L16="19 Vegan Society","Vegansociety",'2. Artikeldata Utökad'!L16="20 Certified Vegan","Certifiedvegan",'2. Artikeldata Utökad'!L16="21 I'm Vegan","Imvegan",'2. Artikeldata Utökad'!L16="22 EU Ecolabel","EUEcolabel",'2. Artikeldata Utökad'!L16="23 Soil Association Cosmos Organic","Soilassociation",'2. Artikeldata Utökad'!L16="  Välj…","",'2. Artikeldata Utökad'!L16="0  Ingen symbol","",'2. Artikeldata Utökad'!L16="24 Cosmetique Bio Cosmos Organic","Cosmetiquebio",'2. Artikeldata Utökad'!L16="25 Fair for Life","Fairforlife")</f>
        <v/>
      </c>
      <c r="J17" s="176" t="str">
        <f aca="false" t="array" ref="J17:J17">IFERROR(SUBSTITUTE(_xlfn.arraytotext(_xlfn._xlws.filter(G17:I17,G17:I17&lt;&gt;""))," ",""),"")</f>
        <v/>
      </c>
      <c r="K17" s="176" t="str">
        <f aca="false">IF('2. Artikeldata Utökad'!M16="Ja","Nordisk","")</f>
        <v/>
      </c>
      <c r="L17" s="176" t="str">
        <f aca="false">IF('2. Artikeldata Utökad'!N16="Ja","Miljoforpackad","")</f>
        <v/>
      </c>
      <c r="M17" s="176" t="str">
        <f aca="false">IF(OR(G17="Ecocertcosmosorganic",G17="Natrueorganic",G17="GOTS",G17="Ekologisktjordbruk",G17="KRAV",G17="Soilassociation",G17="Cosmetiquebio",H17="Ecocertcosmosorganic",H17="Natrueorganic",H17="GOTS",H17="Ekologisktjordbruk",H17="KRAV",H17="Soilassociation",H17="Cosmetiquebio",I17="Ecocertcosmosorganic",I17="Natrueorganic",I17="GOTS",I17="Ekologisktjordbruk",I17="KRAV",I17="Soilassociation",I17="Cosmetiquebio"),"Ekologisk","")</f>
        <v/>
      </c>
      <c r="N17" s="176" t="str">
        <f aca="false">IF(OR(G17="Vegansociety",G17="Imvegan",G17="Certifiedvegan",H17="Vegansociety",H17="Imvegan",H17="Certifiedvegan",I17="Vegansociety",I17="Imvegan",I17="Certifiedvegan",AJ17="Vegansk"),"Vegansk","")</f>
        <v/>
      </c>
      <c r="O17" s="176" t="str">
        <f aca="false">IF(OR(G17="fairtrade",G17="UTZ",G17="Rainforestalliance",G17="Fairforlife",H17="fairtrade",H17="UTZ",H17="Rainforestalliance",H17="Fairforlife",I17="fairtrade",I17="UTZ",I17="Rainforestalliance",I17="Fairforlife"),"Rattvisemarkt","")</f>
        <v/>
      </c>
      <c r="P17" s="176" t="str">
        <f aca="false">IF(OR(G17="Asthmaallergynordic",G17="Astmaochallergiforbundet",H17="Asthmaallergynordic",H17="Astmaochallergiforbundet",I17="Asthmaallergynordic",I17="Astmaochallergiforbundet"),"Extramildformula","")</f>
        <v/>
      </c>
      <c r="Q17" s="176" t="str">
        <f aca="false">IF(OR(G17="Svanen",G17="Bramiljoval",G17="EUEcolabel",H17="Svanen",H17="Bramiljoval",H17="EUEcolabel",I17="Svanen",I17="Bramiljoval",I17="EUEcolabel"),"Miljomarkt","")</f>
        <v/>
      </c>
      <c r="R17" s="176" t="str">
        <f aca="false" t="array" ref="R17:R17">IFERROR(SUBSTITUTE(_xlfn.arraytotext(_xlfn._xlws.filter(M17:Q17,M17:Q17&lt;&gt;""))," ",""),"")</f>
        <v/>
      </c>
      <c r="S17" s="177"/>
      <c r="T17" s="185"/>
      <c r="U17" s="177" t="s">
        <v>36</v>
      </c>
      <c r="V17" s="178"/>
      <c r="W17" s="178"/>
      <c r="X17" s="178"/>
      <c r="Y17" s="178"/>
      <c r="Z17" s="178"/>
      <c r="AA17" s="178"/>
      <c r="AB17" s="178"/>
      <c r="AC17" s="178"/>
      <c r="AD17" s="178"/>
      <c r="AE17" s="178"/>
      <c r="AF17" s="178"/>
      <c r="AG17" s="177"/>
      <c r="AH17" s="178"/>
      <c r="AI17" s="178"/>
      <c r="AJ17" s="177" t="s">
        <v>37</v>
      </c>
      <c r="AK17" s="178"/>
      <c r="AL17" s="178"/>
      <c r="AM17" s="178"/>
      <c r="AN17" s="178"/>
      <c r="AO17" s="178"/>
      <c r="AP17" s="143"/>
      <c r="AQ17" s="179"/>
      <c r="AR17" s="180"/>
      <c r="AS17" s="180"/>
      <c r="AT17" s="181" t="s">
        <v>37</v>
      </c>
      <c r="AU17" s="181" t="s">
        <v>37</v>
      </c>
      <c r="AV17" s="144"/>
      <c r="AW17" s="182" t="s">
        <v>231</v>
      </c>
      <c r="AX17" s="181" t="s">
        <v>37</v>
      </c>
      <c r="AY17" s="181" t="s">
        <v>37</v>
      </c>
      <c r="AZ17" s="143"/>
      <c r="BA17" s="179"/>
      <c r="BB17" s="180"/>
      <c r="BC17" s="180"/>
      <c r="BD17" s="180"/>
      <c r="BE17" s="180"/>
      <c r="BF17" s="180"/>
      <c r="BG17" s="145"/>
      <c r="BH17" s="181" t="s">
        <v>231</v>
      </c>
      <c r="BI17" s="181" t="s">
        <v>37</v>
      </c>
    </row>
    <row r="18" customFormat="false" ht="14.25" hidden="false" customHeight="false" outlineLevel="0" collapsed="false">
      <c r="A18" s="183" t="n">
        <v>13</v>
      </c>
      <c r="B18" s="173" t="n">
        <f aca="false">'APH KIC KIA PC'!D17</f>
        <v>0</v>
      </c>
      <c r="C18" s="173" t="str">
        <f aca="false">'APH KIC KIA PC'!I17</f>
        <v>Välj…</v>
      </c>
      <c r="D18" s="174" t="str">
        <f aca="false">IF('1. Artikeldata Grund'!$E17="","",'1. Artikeldata Grund'!$E17)</f>
        <v/>
      </c>
      <c r="E18" s="175" t="str">
        <f aca="false">IF('1. Artikeldata Grund'!D17="","",'1. Artikeldata Grund'!D17)</f>
        <v/>
      </c>
      <c r="F18" s="184" t="str">
        <f aca="false">'2. Artikeldata Utökad'!H17</f>
        <v>  Välj…</v>
      </c>
      <c r="G18" s="176" t="str">
        <f aca="false" t="array" ref="G18:G18">_xlfn.IFS('2. Artikeldata Utökad'!J17="2  KRAV","KRAV",'2. Artikeldata Utökad'!J17="3  Astma- och Allergiförbundet","Astmaochallergiforbundet",'2. Artikeldata Utökad'!J17="4  Svanen","Svanen",'2. Artikeldata Utökad'!J17="5  GOTS","GOTS",'2. Artikeldata Utökad'!J17="6  Ekologiskt Jordbruk EU Ekologisk","Ekologisktjordbruk",'2. Artikeldata Utökad'!J17="7  ECO CERT Cosmos Organic","Ecocertcosmosorganic",'2. Artikeldata Utökad'!J17="8  Bra miljöval","Bramiljoval",'2. Artikeldata Utökad'!J17="9  Fairtrade","fairtrade",'2. Artikeldata Utökad'!J17="10 Natrue Organic","Natrueorganic",'2. Artikeldata Utökad'!J17="11 UTZ Certified","UTZ",'2. Artikeldata Utökad'!J17="15 Asthma Allergy Nordic","Asthmaallergynordic",'2. Artikeldata Utökad'!J17="16 FSC","FSC",'2. Artikeldata Utökad'!J17="17 Välvald (endast vid OTC)","choosewithheart",'2. Artikeldata Utökad'!J17="18 Rainforest Alliance","Rainforestalliance",'2. Artikeldata Utökad'!J17="19 Vegan Society","Vegansociety",'2. Artikeldata Utökad'!J17="20 Certified Vegan","Certifiedvegan",'2. Artikeldata Utökad'!J17="21 I'm Vegan","Imvegan",'2. Artikeldata Utökad'!J17="22 EU Ecolabel","EUEcolabel",'2. Artikeldata Utökad'!J17="23 Soil Association Cosmos Organic","Soilassociation",'2. Artikeldata Utökad'!J17="  Välj…","",'2. Artikeldata Utökad'!J17="0  Ingen symbol","",'2. Artikeldata Utökad'!J17="24 Cosmetique Bio Cosmos Organic","Cosmetiquebio",'2. Artikeldata Utökad'!J17="25 Fair for Life","Fairforlife")</f>
        <v/>
      </c>
      <c r="H18" s="176" t="str">
        <f aca="false" t="array" ref="H18:H18">_xlfn.IFS('2. Artikeldata Utökad'!K17="2  KRAV","KRAV",'2. Artikeldata Utökad'!K17="3  Astma- och Allergiförbundet","Astmaochallergiforbundet",'2. Artikeldata Utökad'!K17="4  Svanen","Svanen",'2. Artikeldata Utökad'!K17="5  GOTS","GOTS",'2. Artikeldata Utökad'!K17="6  Ekologiskt Jordbruk EU Ekologisk","Ekologisktjordbruk",'2. Artikeldata Utökad'!K17="7  ECO CERT Cosmos Organic","Ecocertcosmosorganic",'2. Artikeldata Utökad'!K17="8  Bra miljöval","Bramiljoval",'2. Artikeldata Utökad'!K17="9  Fairtrade","fairtrade",'2. Artikeldata Utökad'!K17="10 Natrue Organic","Natrueorganic",'2. Artikeldata Utökad'!K17="11 UTZ Certified","UTZ",'2. Artikeldata Utökad'!K17="15 Asthma Allergy Nordic","Asthmaallergynordic",'2. Artikeldata Utökad'!K17="16 FSC","FSC",'2. Artikeldata Utökad'!K17="17 Välvald (endast vid OTC)","choosewithheart",'2. Artikeldata Utökad'!K17="18 Rainforest Alliance","Rainforestalliance",'2. Artikeldata Utökad'!K17="19 Vegan Society","Vegansociety",'2. Artikeldata Utökad'!K17="20 Certified Vegan","Certifiedvegan",'2. Artikeldata Utökad'!K17="21 I'm Vegan","Imvegan",'2. Artikeldata Utökad'!K17="22 EU Ecolabel","EUEcolabel",'2. Artikeldata Utökad'!K17="23 Soil Association Cosmos Organic","Soilassociation",'2. Artikeldata Utökad'!K17="  Välj…","",'2. Artikeldata Utökad'!K17="0  Ingen symbol","",'2. Artikeldata Utökad'!K17="24 Cosmetique Bio Cosmos Organic","Cosmetiquebio",'2. Artikeldata Utökad'!K17="25 Fair for Life","Fairforlife")</f>
        <v/>
      </c>
      <c r="I18" s="176" t="str">
        <f aca="false" t="array" ref="I18:I18">_xlfn.IFS('2. Artikeldata Utökad'!L17="2  KRAV","KRAV",'2. Artikeldata Utökad'!L17="3  Astma- och Allergiförbundet","Astmaochallergiforbundet",'2. Artikeldata Utökad'!L17="4  Svanen","Svanen",'2. Artikeldata Utökad'!L17="5  GOTS","GOTS",'2. Artikeldata Utökad'!L17="6  Ekologiskt Jordbruk EU Ekologisk","Ekologisktjordbruk",'2. Artikeldata Utökad'!L17="7  ECO CERT Cosmos Organic","Ecocertcosmosorganic",'2. Artikeldata Utökad'!L17="8  Bra miljöval","Bramiljoval",'2. Artikeldata Utökad'!L17="9  Fairtrade","fairtrade",'2. Artikeldata Utökad'!L17="10 Natrue Organic","Natrueorganic",'2. Artikeldata Utökad'!L17="11 UTZ Certified","UTZ",'2. Artikeldata Utökad'!L17="15 Asthma Allergy Nordic","Asthmaallergynordic",'2. Artikeldata Utökad'!L17="16 FSC","FSC",'2. Artikeldata Utökad'!L17="17 Välvald (endast vid OTC)","choosewithheart",'2. Artikeldata Utökad'!L17="18 Rainforest Alliance","Rainforestalliance",'2. Artikeldata Utökad'!L17="19 Vegan Society","Vegansociety",'2. Artikeldata Utökad'!L17="20 Certified Vegan","Certifiedvegan",'2. Artikeldata Utökad'!L17="21 I'm Vegan","Imvegan",'2. Artikeldata Utökad'!L17="22 EU Ecolabel","EUEcolabel",'2. Artikeldata Utökad'!L17="23 Soil Association Cosmos Organic","Soilassociation",'2. Artikeldata Utökad'!L17="  Välj…","",'2. Artikeldata Utökad'!L17="0  Ingen symbol","",'2. Artikeldata Utökad'!L17="24 Cosmetique Bio Cosmos Organic","Cosmetiquebio",'2. Artikeldata Utökad'!L17="25 Fair for Life","Fairforlife")</f>
        <v/>
      </c>
      <c r="J18" s="176" t="str">
        <f aca="false" t="array" ref="J18:J18">IFERROR(SUBSTITUTE(_xlfn.arraytotext(_xlfn._xlws.filter(G18:I18,G18:I18&lt;&gt;""))," ",""),"")</f>
        <v/>
      </c>
      <c r="K18" s="176" t="str">
        <f aca="false">IF('2. Artikeldata Utökad'!M17="Ja","Nordisk","")</f>
        <v/>
      </c>
      <c r="L18" s="176" t="str">
        <f aca="false">IF('2. Artikeldata Utökad'!N17="Ja","Miljoforpackad","")</f>
        <v/>
      </c>
      <c r="M18" s="176" t="str">
        <f aca="false">IF(OR(G18="Ecocertcosmosorganic",G18="Natrueorganic",G18="GOTS",G18="Ekologisktjordbruk",G18="KRAV",G18="Soilassociation",G18="Cosmetiquebio",H18="Ecocertcosmosorganic",H18="Natrueorganic",H18="GOTS",H18="Ekologisktjordbruk",H18="KRAV",H18="Soilassociation",H18="Cosmetiquebio",I18="Ecocertcosmosorganic",I18="Natrueorganic",I18="GOTS",I18="Ekologisktjordbruk",I18="KRAV",I18="Soilassociation",I18="Cosmetiquebio"),"Ekologisk","")</f>
        <v/>
      </c>
      <c r="N18" s="176" t="str">
        <f aca="false">IF(OR(G18="Vegansociety",G18="Imvegan",G18="Certifiedvegan",H18="Vegansociety",H18="Imvegan",H18="Certifiedvegan",I18="Vegansociety",I18="Imvegan",I18="Certifiedvegan",AJ18="Vegansk"),"Vegansk","")</f>
        <v/>
      </c>
      <c r="O18" s="176" t="str">
        <f aca="false">IF(OR(G18="fairtrade",G18="UTZ",G18="Rainforestalliance",G18="Fairforlife",H18="fairtrade",H18="UTZ",H18="Rainforestalliance",H18="Fairforlife",I18="fairtrade",I18="UTZ",I18="Rainforestalliance",I18="Fairforlife"),"Rattvisemarkt","")</f>
        <v/>
      </c>
      <c r="P18" s="176" t="str">
        <f aca="false">IF(OR(G18="Asthmaallergynordic",G18="Astmaochallergiforbundet",H18="Asthmaallergynordic",H18="Astmaochallergiforbundet",I18="Asthmaallergynordic",I18="Astmaochallergiforbundet"),"Extramildformula","")</f>
        <v/>
      </c>
      <c r="Q18" s="176" t="str">
        <f aca="false">IF(OR(G18="Svanen",G18="Bramiljoval",G18="EUEcolabel",H18="Svanen",H18="Bramiljoval",H18="EUEcolabel",I18="Svanen",I18="Bramiljoval",I18="EUEcolabel"),"Miljomarkt","")</f>
        <v/>
      </c>
      <c r="R18" s="176" t="str">
        <f aca="false" t="array" ref="R18:R18">IFERROR(SUBSTITUTE(_xlfn.arraytotext(_xlfn._xlws.filter(M18:Q18,M18:Q18&lt;&gt;""))," ",""),"")</f>
        <v/>
      </c>
      <c r="S18" s="177"/>
      <c r="T18" s="185"/>
      <c r="U18" s="177" t="s">
        <v>36</v>
      </c>
      <c r="V18" s="178"/>
      <c r="W18" s="178"/>
      <c r="X18" s="178"/>
      <c r="Y18" s="178"/>
      <c r="Z18" s="178"/>
      <c r="AA18" s="178"/>
      <c r="AB18" s="178"/>
      <c r="AC18" s="178"/>
      <c r="AD18" s="178"/>
      <c r="AE18" s="178"/>
      <c r="AF18" s="178"/>
      <c r="AG18" s="177"/>
      <c r="AH18" s="178"/>
      <c r="AI18" s="178"/>
      <c r="AJ18" s="177" t="s">
        <v>37</v>
      </c>
      <c r="AK18" s="178"/>
      <c r="AL18" s="178"/>
      <c r="AM18" s="178"/>
      <c r="AN18" s="178"/>
      <c r="AO18" s="178"/>
      <c r="AP18" s="143"/>
      <c r="AQ18" s="179"/>
      <c r="AR18" s="180"/>
      <c r="AS18" s="180"/>
      <c r="AT18" s="181" t="s">
        <v>37</v>
      </c>
      <c r="AU18" s="181" t="s">
        <v>37</v>
      </c>
      <c r="AV18" s="144"/>
      <c r="AW18" s="182" t="s">
        <v>231</v>
      </c>
      <c r="AX18" s="181" t="s">
        <v>37</v>
      </c>
      <c r="AY18" s="181" t="s">
        <v>37</v>
      </c>
      <c r="AZ18" s="143"/>
      <c r="BA18" s="179"/>
      <c r="BB18" s="180"/>
      <c r="BC18" s="180"/>
      <c r="BD18" s="180"/>
      <c r="BE18" s="180"/>
      <c r="BF18" s="180"/>
      <c r="BG18" s="145"/>
      <c r="BH18" s="181" t="s">
        <v>231</v>
      </c>
      <c r="BI18" s="181" t="s">
        <v>37</v>
      </c>
    </row>
    <row r="19" customFormat="false" ht="14.25" hidden="false" customHeight="false" outlineLevel="0" collapsed="false">
      <c r="A19" s="183" t="n">
        <v>14</v>
      </c>
      <c r="B19" s="173" t="n">
        <f aca="false">'APH KIC KIA PC'!D18</f>
        <v>0</v>
      </c>
      <c r="C19" s="173" t="str">
        <f aca="false">'APH KIC KIA PC'!I18</f>
        <v>Välj…</v>
      </c>
      <c r="D19" s="174" t="str">
        <f aca="false">IF('1. Artikeldata Grund'!$E18="","",'1. Artikeldata Grund'!$E18)</f>
        <v/>
      </c>
      <c r="E19" s="175" t="str">
        <f aca="false">IF('1. Artikeldata Grund'!D18="","",'1. Artikeldata Grund'!D18)</f>
        <v/>
      </c>
      <c r="F19" s="184" t="str">
        <f aca="false">'2. Artikeldata Utökad'!H18</f>
        <v>  Välj…</v>
      </c>
      <c r="G19" s="176" t="str">
        <f aca="false" t="array" ref="G19:G19">_xlfn.IFS('2. Artikeldata Utökad'!J18="2  KRAV","KRAV",'2. Artikeldata Utökad'!J18="3  Astma- och Allergiförbundet","Astmaochallergiforbundet",'2. Artikeldata Utökad'!J18="4  Svanen","Svanen",'2. Artikeldata Utökad'!J18="5  GOTS","GOTS",'2. Artikeldata Utökad'!J18="6  Ekologiskt Jordbruk EU Ekologisk","Ekologisktjordbruk",'2. Artikeldata Utökad'!J18="7  ECO CERT Cosmos Organic","Ecocertcosmosorganic",'2. Artikeldata Utökad'!J18="8  Bra miljöval","Bramiljoval",'2. Artikeldata Utökad'!J18="9  Fairtrade","fairtrade",'2. Artikeldata Utökad'!J18="10 Natrue Organic","Natrueorganic",'2. Artikeldata Utökad'!J18="11 UTZ Certified","UTZ",'2. Artikeldata Utökad'!J18="15 Asthma Allergy Nordic","Asthmaallergynordic",'2. Artikeldata Utökad'!J18="16 FSC","FSC",'2. Artikeldata Utökad'!J18="17 Välvald (endast vid OTC)","choosewithheart",'2. Artikeldata Utökad'!J18="18 Rainforest Alliance","Rainforestalliance",'2. Artikeldata Utökad'!J18="19 Vegan Society","Vegansociety",'2. Artikeldata Utökad'!J18="20 Certified Vegan","Certifiedvegan",'2. Artikeldata Utökad'!J18="21 I'm Vegan","Imvegan",'2. Artikeldata Utökad'!J18="22 EU Ecolabel","EUEcolabel",'2. Artikeldata Utökad'!J18="23 Soil Association Cosmos Organic","Soilassociation",'2. Artikeldata Utökad'!J18="  Välj…","",'2. Artikeldata Utökad'!J18="0  Ingen symbol","",'2. Artikeldata Utökad'!J18="24 Cosmetique Bio Cosmos Organic","Cosmetiquebio",'2. Artikeldata Utökad'!J18="25 Fair for Life","Fairforlife")</f>
        <v/>
      </c>
      <c r="H19" s="176" t="str">
        <f aca="false" t="array" ref="H19:H19">_xlfn.IFS('2. Artikeldata Utökad'!K18="2  KRAV","KRAV",'2. Artikeldata Utökad'!K18="3  Astma- och Allergiförbundet","Astmaochallergiforbundet",'2. Artikeldata Utökad'!K18="4  Svanen","Svanen",'2. Artikeldata Utökad'!K18="5  GOTS","GOTS",'2. Artikeldata Utökad'!K18="6  Ekologiskt Jordbruk EU Ekologisk","Ekologisktjordbruk",'2. Artikeldata Utökad'!K18="7  ECO CERT Cosmos Organic","Ecocertcosmosorganic",'2. Artikeldata Utökad'!K18="8  Bra miljöval","Bramiljoval",'2. Artikeldata Utökad'!K18="9  Fairtrade","fairtrade",'2. Artikeldata Utökad'!K18="10 Natrue Organic","Natrueorganic",'2. Artikeldata Utökad'!K18="11 UTZ Certified","UTZ",'2. Artikeldata Utökad'!K18="15 Asthma Allergy Nordic","Asthmaallergynordic",'2. Artikeldata Utökad'!K18="16 FSC","FSC",'2. Artikeldata Utökad'!K18="17 Välvald (endast vid OTC)","choosewithheart",'2. Artikeldata Utökad'!K18="18 Rainforest Alliance","Rainforestalliance",'2. Artikeldata Utökad'!K18="19 Vegan Society","Vegansociety",'2. Artikeldata Utökad'!K18="20 Certified Vegan","Certifiedvegan",'2. Artikeldata Utökad'!K18="21 I'm Vegan","Imvegan",'2. Artikeldata Utökad'!K18="22 EU Ecolabel","EUEcolabel",'2. Artikeldata Utökad'!K18="23 Soil Association Cosmos Organic","Soilassociation",'2. Artikeldata Utökad'!K18="  Välj…","",'2. Artikeldata Utökad'!K18="0  Ingen symbol","",'2. Artikeldata Utökad'!K18="24 Cosmetique Bio Cosmos Organic","Cosmetiquebio",'2. Artikeldata Utökad'!K18="25 Fair for Life","Fairforlife")</f>
        <v/>
      </c>
      <c r="I19" s="176" t="str">
        <f aca="false" t="array" ref="I19:I19">_xlfn.IFS('2. Artikeldata Utökad'!L18="2  KRAV","KRAV",'2. Artikeldata Utökad'!L18="3  Astma- och Allergiförbundet","Astmaochallergiforbundet",'2. Artikeldata Utökad'!L18="4  Svanen","Svanen",'2. Artikeldata Utökad'!L18="5  GOTS","GOTS",'2. Artikeldata Utökad'!L18="6  Ekologiskt Jordbruk EU Ekologisk","Ekologisktjordbruk",'2. Artikeldata Utökad'!L18="7  ECO CERT Cosmos Organic","Ecocertcosmosorganic",'2. Artikeldata Utökad'!L18="8  Bra miljöval","Bramiljoval",'2. Artikeldata Utökad'!L18="9  Fairtrade","fairtrade",'2. Artikeldata Utökad'!L18="10 Natrue Organic","Natrueorganic",'2. Artikeldata Utökad'!L18="11 UTZ Certified","UTZ",'2. Artikeldata Utökad'!L18="15 Asthma Allergy Nordic","Asthmaallergynordic",'2. Artikeldata Utökad'!L18="16 FSC","FSC",'2. Artikeldata Utökad'!L18="17 Välvald (endast vid OTC)","choosewithheart",'2. Artikeldata Utökad'!L18="18 Rainforest Alliance","Rainforestalliance",'2. Artikeldata Utökad'!L18="19 Vegan Society","Vegansociety",'2. Artikeldata Utökad'!L18="20 Certified Vegan","Certifiedvegan",'2. Artikeldata Utökad'!L18="21 I'm Vegan","Imvegan",'2. Artikeldata Utökad'!L18="22 EU Ecolabel","EUEcolabel",'2. Artikeldata Utökad'!L18="23 Soil Association Cosmos Organic","Soilassociation",'2. Artikeldata Utökad'!L18="  Välj…","",'2. Artikeldata Utökad'!L18="0  Ingen symbol","",'2. Artikeldata Utökad'!L18="24 Cosmetique Bio Cosmos Organic","Cosmetiquebio",'2. Artikeldata Utökad'!L18="25 Fair for Life","Fairforlife")</f>
        <v/>
      </c>
      <c r="J19" s="176" t="str">
        <f aca="false" t="array" ref="J19:J19">IFERROR(SUBSTITUTE(_xlfn.arraytotext(_xlfn._xlws.filter(G19:I19,G19:I19&lt;&gt;""))," ",""),"")</f>
        <v/>
      </c>
      <c r="K19" s="176" t="str">
        <f aca="false">IF('2. Artikeldata Utökad'!M18="Ja","Nordisk","")</f>
        <v/>
      </c>
      <c r="L19" s="176" t="str">
        <f aca="false">IF('2. Artikeldata Utökad'!N18="Ja","Miljoforpackad","")</f>
        <v/>
      </c>
      <c r="M19" s="176" t="str">
        <f aca="false">IF(OR(G19="Ecocertcosmosorganic",G19="Natrueorganic",G19="GOTS",G19="Ekologisktjordbruk",G19="KRAV",G19="Soilassociation",G19="Cosmetiquebio",H19="Ecocertcosmosorganic",H19="Natrueorganic",H19="GOTS",H19="Ekologisktjordbruk",H19="KRAV",H19="Soilassociation",H19="Cosmetiquebio",I19="Ecocertcosmosorganic",I19="Natrueorganic",I19="GOTS",I19="Ekologisktjordbruk",I19="KRAV",I19="Soilassociation",I19="Cosmetiquebio"),"Ekologisk","")</f>
        <v/>
      </c>
      <c r="N19" s="176" t="str">
        <f aca="false">IF(OR(G19="Vegansociety",G19="Imvegan",G19="Certifiedvegan",H19="Vegansociety",H19="Imvegan",H19="Certifiedvegan",I19="Vegansociety",I19="Imvegan",I19="Certifiedvegan",AJ19="Vegansk"),"Vegansk","")</f>
        <v/>
      </c>
      <c r="O19" s="176" t="str">
        <f aca="false">IF(OR(G19="fairtrade",G19="UTZ",G19="Rainforestalliance",G19="Fairforlife",H19="fairtrade",H19="UTZ",H19="Rainforestalliance",H19="Fairforlife",I19="fairtrade",I19="UTZ",I19="Rainforestalliance",I19="Fairforlife"),"Rattvisemarkt","")</f>
        <v/>
      </c>
      <c r="P19" s="176" t="str">
        <f aca="false">IF(OR(G19="Asthmaallergynordic",G19="Astmaochallergiforbundet",H19="Asthmaallergynordic",H19="Astmaochallergiforbundet",I19="Asthmaallergynordic",I19="Astmaochallergiforbundet"),"Extramildformula","")</f>
        <v/>
      </c>
      <c r="Q19" s="176" t="str">
        <f aca="false">IF(OR(G19="Svanen",G19="Bramiljoval",G19="EUEcolabel",H19="Svanen",H19="Bramiljoval",H19="EUEcolabel",I19="Svanen",I19="Bramiljoval",I19="EUEcolabel"),"Miljomarkt","")</f>
        <v/>
      </c>
      <c r="R19" s="176" t="str">
        <f aca="false" t="array" ref="R19:R19">IFERROR(SUBSTITUTE(_xlfn.arraytotext(_xlfn._xlws.filter(M19:Q19,M19:Q19&lt;&gt;""))," ",""),"")</f>
        <v/>
      </c>
      <c r="S19" s="177"/>
      <c r="T19" s="185"/>
      <c r="U19" s="177" t="s">
        <v>36</v>
      </c>
      <c r="V19" s="178"/>
      <c r="W19" s="178"/>
      <c r="X19" s="178"/>
      <c r="Y19" s="178"/>
      <c r="Z19" s="178"/>
      <c r="AA19" s="178"/>
      <c r="AB19" s="178"/>
      <c r="AC19" s="178"/>
      <c r="AD19" s="178"/>
      <c r="AE19" s="178"/>
      <c r="AF19" s="178"/>
      <c r="AG19" s="177"/>
      <c r="AH19" s="178"/>
      <c r="AI19" s="178"/>
      <c r="AJ19" s="177" t="s">
        <v>37</v>
      </c>
      <c r="AK19" s="178"/>
      <c r="AL19" s="178"/>
      <c r="AM19" s="178"/>
      <c r="AN19" s="178"/>
      <c r="AO19" s="178"/>
      <c r="AP19" s="143"/>
      <c r="AQ19" s="179"/>
      <c r="AR19" s="180"/>
      <c r="AS19" s="180"/>
      <c r="AT19" s="181" t="s">
        <v>37</v>
      </c>
      <c r="AU19" s="181" t="s">
        <v>37</v>
      </c>
      <c r="AV19" s="144"/>
      <c r="AW19" s="182" t="s">
        <v>231</v>
      </c>
      <c r="AX19" s="181" t="s">
        <v>37</v>
      </c>
      <c r="AY19" s="181" t="s">
        <v>37</v>
      </c>
      <c r="AZ19" s="143"/>
      <c r="BA19" s="179"/>
      <c r="BB19" s="180"/>
      <c r="BC19" s="180"/>
      <c r="BD19" s="180"/>
      <c r="BE19" s="180"/>
      <c r="BF19" s="180"/>
      <c r="BG19" s="145"/>
      <c r="BH19" s="181" t="s">
        <v>231</v>
      </c>
      <c r="BI19" s="181" t="s">
        <v>37</v>
      </c>
    </row>
    <row r="20" customFormat="false" ht="14.25" hidden="false" customHeight="false" outlineLevel="0" collapsed="false">
      <c r="A20" s="183" t="n">
        <v>15</v>
      </c>
      <c r="B20" s="173" t="n">
        <f aca="false">'APH KIC KIA PC'!D19</f>
        <v>0</v>
      </c>
      <c r="C20" s="173" t="str">
        <f aca="false">'APH KIC KIA PC'!I19</f>
        <v>Välj…</v>
      </c>
      <c r="D20" s="174" t="str">
        <f aca="false">IF('1. Artikeldata Grund'!$E19="","",'1. Artikeldata Grund'!$E19)</f>
        <v/>
      </c>
      <c r="E20" s="175" t="str">
        <f aca="false">IF('1. Artikeldata Grund'!D19="","",'1. Artikeldata Grund'!D19)</f>
        <v/>
      </c>
      <c r="F20" s="184" t="str">
        <f aca="false">'2. Artikeldata Utökad'!H19</f>
        <v>  Välj…</v>
      </c>
      <c r="G20" s="176" t="str">
        <f aca="false" t="array" ref="G20:G20">_xlfn.IFS('2. Artikeldata Utökad'!J19="2  KRAV","KRAV",'2. Artikeldata Utökad'!J19="3  Astma- och Allergiförbundet","Astmaochallergiforbundet",'2. Artikeldata Utökad'!J19="4  Svanen","Svanen",'2. Artikeldata Utökad'!J19="5  GOTS","GOTS",'2. Artikeldata Utökad'!J19="6  Ekologiskt Jordbruk EU Ekologisk","Ekologisktjordbruk",'2. Artikeldata Utökad'!J19="7  ECO CERT Cosmos Organic","Ecocertcosmosorganic",'2. Artikeldata Utökad'!J19="8  Bra miljöval","Bramiljoval",'2. Artikeldata Utökad'!J19="9  Fairtrade","fairtrade",'2. Artikeldata Utökad'!J19="10 Natrue Organic","Natrueorganic",'2. Artikeldata Utökad'!J19="11 UTZ Certified","UTZ",'2. Artikeldata Utökad'!J19="15 Asthma Allergy Nordic","Asthmaallergynordic",'2. Artikeldata Utökad'!J19="16 FSC","FSC",'2. Artikeldata Utökad'!J19="17 Välvald (endast vid OTC)","choosewithheart",'2. Artikeldata Utökad'!J19="18 Rainforest Alliance","Rainforestalliance",'2. Artikeldata Utökad'!J19="19 Vegan Society","Vegansociety",'2. Artikeldata Utökad'!J19="20 Certified Vegan","Certifiedvegan",'2. Artikeldata Utökad'!J19="21 I'm Vegan","Imvegan",'2. Artikeldata Utökad'!J19="22 EU Ecolabel","EUEcolabel",'2. Artikeldata Utökad'!J19="23 Soil Association Cosmos Organic","Soilassociation",'2. Artikeldata Utökad'!J19="  Välj…","",'2. Artikeldata Utökad'!J19="0  Ingen symbol","",'2. Artikeldata Utökad'!J19="24 Cosmetique Bio Cosmos Organic","Cosmetiquebio",'2. Artikeldata Utökad'!J19="25 Fair for Life","Fairforlife")</f>
        <v/>
      </c>
      <c r="H20" s="176" t="str">
        <f aca="false" t="array" ref="H20:H20">_xlfn.IFS('2. Artikeldata Utökad'!K19="2  KRAV","KRAV",'2. Artikeldata Utökad'!K19="3  Astma- och Allergiförbundet","Astmaochallergiforbundet",'2. Artikeldata Utökad'!K19="4  Svanen","Svanen",'2. Artikeldata Utökad'!K19="5  GOTS","GOTS",'2. Artikeldata Utökad'!K19="6  Ekologiskt Jordbruk EU Ekologisk","Ekologisktjordbruk",'2. Artikeldata Utökad'!K19="7  ECO CERT Cosmos Organic","Ecocertcosmosorganic",'2. Artikeldata Utökad'!K19="8  Bra miljöval","Bramiljoval",'2. Artikeldata Utökad'!K19="9  Fairtrade","fairtrade",'2. Artikeldata Utökad'!K19="10 Natrue Organic","Natrueorganic",'2. Artikeldata Utökad'!K19="11 UTZ Certified","UTZ",'2. Artikeldata Utökad'!K19="15 Asthma Allergy Nordic","Asthmaallergynordic",'2. Artikeldata Utökad'!K19="16 FSC","FSC",'2. Artikeldata Utökad'!K19="17 Välvald (endast vid OTC)","choosewithheart",'2. Artikeldata Utökad'!K19="18 Rainforest Alliance","Rainforestalliance",'2. Artikeldata Utökad'!K19="19 Vegan Society","Vegansociety",'2. Artikeldata Utökad'!K19="20 Certified Vegan","Certifiedvegan",'2. Artikeldata Utökad'!K19="21 I'm Vegan","Imvegan",'2. Artikeldata Utökad'!K19="22 EU Ecolabel","EUEcolabel",'2. Artikeldata Utökad'!K19="23 Soil Association Cosmos Organic","Soilassociation",'2. Artikeldata Utökad'!K19="  Välj…","",'2. Artikeldata Utökad'!K19="0  Ingen symbol","",'2. Artikeldata Utökad'!K19="24 Cosmetique Bio Cosmos Organic","Cosmetiquebio",'2. Artikeldata Utökad'!K19="25 Fair for Life","Fairforlife")</f>
        <v/>
      </c>
      <c r="I20" s="176" t="str">
        <f aca="false" t="array" ref="I20:I20">_xlfn.IFS('2. Artikeldata Utökad'!L19="2  KRAV","KRAV",'2. Artikeldata Utökad'!L19="3  Astma- och Allergiförbundet","Astmaochallergiforbundet",'2. Artikeldata Utökad'!L19="4  Svanen","Svanen",'2. Artikeldata Utökad'!L19="5  GOTS","GOTS",'2. Artikeldata Utökad'!L19="6  Ekologiskt Jordbruk EU Ekologisk","Ekologisktjordbruk",'2. Artikeldata Utökad'!L19="7  ECO CERT Cosmos Organic","Ecocertcosmosorganic",'2. Artikeldata Utökad'!L19="8  Bra miljöval","Bramiljoval",'2. Artikeldata Utökad'!L19="9  Fairtrade","fairtrade",'2. Artikeldata Utökad'!L19="10 Natrue Organic","Natrueorganic",'2. Artikeldata Utökad'!L19="11 UTZ Certified","UTZ",'2. Artikeldata Utökad'!L19="15 Asthma Allergy Nordic","Asthmaallergynordic",'2. Artikeldata Utökad'!L19="16 FSC","FSC",'2. Artikeldata Utökad'!L19="17 Välvald (endast vid OTC)","choosewithheart",'2. Artikeldata Utökad'!L19="18 Rainforest Alliance","Rainforestalliance",'2. Artikeldata Utökad'!L19="19 Vegan Society","Vegansociety",'2. Artikeldata Utökad'!L19="20 Certified Vegan","Certifiedvegan",'2. Artikeldata Utökad'!L19="21 I'm Vegan","Imvegan",'2. Artikeldata Utökad'!L19="22 EU Ecolabel","EUEcolabel",'2. Artikeldata Utökad'!L19="23 Soil Association Cosmos Organic","Soilassociation",'2. Artikeldata Utökad'!L19="  Välj…","",'2. Artikeldata Utökad'!L19="0  Ingen symbol","",'2. Artikeldata Utökad'!L19="24 Cosmetique Bio Cosmos Organic","Cosmetiquebio",'2. Artikeldata Utökad'!L19="25 Fair for Life","Fairforlife")</f>
        <v/>
      </c>
      <c r="J20" s="176" t="str">
        <f aca="false" t="array" ref="J20:J20">IFERROR(SUBSTITUTE(_xlfn.arraytotext(_xlfn._xlws.filter(G20:I20,G20:I20&lt;&gt;""))," ",""),"")</f>
        <v/>
      </c>
      <c r="K20" s="176" t="str">
        <f aca="false">IF('2. Artikeldata Utökad'!M19="Ja","Nordisk","")</f>
        <v/>
      </c>
      <c r="L20" s="176" t="str">
        <f aca="false">IF('2. Artikeldata Utökad'!N19="Ja","Miljoforpackad","")</f>
        <v/>
      </c>
      <c r="M20" s="176" t="str">
        <f aca="false">IF(OR(G20="Ecocertcosmosorganic",G20="Natrueorganic",G20="GOTS",G20="Ekologisktjordbruk",G20="KRAV",G20="Soilassociation",G20="Cosmetiquebio",H20="Ecocertcosmosorganic",H20="Natrueorganic",H20="GOTS",H20="Ekologisktjordbruk",H20="KRAV",H20="Soilassociation",H20="Cosmetiquebio",I20="Ecocertcosmosorganic",I20="Natrueorganic",I20="GOTS",I20="Ekologisktjordbruk",I20="KRAV",I20="Soilassociation",I20="Cosmetiquebio"),"Ekologisk","")</f>
        <v/>
      </c>
      <c r="N20" s="176" t="str">
        <f aca="false">IF(OR(G20="Vegansociety",G20="Imvegan",G20="Certifiedvegan",H20="Vegansociety",H20="Imvegan",H20="Certifiedvegan",I20="Vegansociety",I20="Imvegan",I20="Certifiedvegan",AJ20="Vegansk"),"Vegansk","")</f>
        <v/>
      </c>
      <c r="O20" s="176" t="str">
        <f aca="false">IF(OR(G20="fairtrade",G20="UTZ",G20="Rainforestalliance",G20="Fairforlife",H20="fairtrade",H20="UTZ",H20="Rainforestalliance",H20="Fairforlife",I20="fairtrade",I20="UTZ",I20="Rainforestalliance",I20="Fairforlife"),"Rattvisemarkt","")</f>
        <v/>
      </c>
      <c r="P20" s="176" t="str">
        <f aca="false">IF(OR(G20="Asthmaallergynordic",G20="Astmaochallergiforbundet",H20="Asthmaallergynordic",H20="Astmaochallergiforbundet",I20="Asthmaallergynordic",I20="Astmaochallergiforbundet"),"Extramildformula","")</f>
        <v/>
      </c>
      <c r="Q20" s="176" t="str">
        <f aca="false">IF(OR(G20="Svanen",G20="Bramiljoval",G20="EUEcolabel",H20="Svanen",H20="Bramiljoval",H20="EUEcolabel",I20="Svanen",I20="Bramiljoval",I20="EUEcolabel"),"Miljomarkt","")</f>
        <v/>
      </c>
      <c r="R20" s="176" t="str">
        <f aca="false" t="array" ref="R20:R20">IFERROR(SUBSTITUTE(_xlfn.arraytotext(_xlfn._xlws.filter(M20:Q20,M20:Q20&lt;&gt;""))," ",""),"")</f>
        <v/>
      </c>
      <c r="S20" s="177"/>
      <c r="T20" s="185"/>
      <c r="U20" s="177" t="s">
        <v>36</v>
      </c>
      <c r="V20" s="178"/>
      <c r="W20" s="178"/>
      <c r="X20" s="178"/>
      <c r="Y20" s="178"/>
      <c r="Z20" s="178"/>
      <c r="AA20" s="178"/>
      <c r="AB20" s="178"/>
      <c r="AC20" s="178"/>
      <c r="AD20" s="178"/>
      <c r="AE20" s="178"/>
      <c r="AF20" s="178"/>
      <c r="AG20" s="177"/>
      <c r="AH20" s="178"/>
      <c r="AI20" s="178"/>
      <c r="AJ20" s="177" t="s">
        <v>37</v>
      </c>
      <c r="AK20" s="178"/>
      <c r="AL20" s="178"/>
      <c r="AM20" s="178"/>
      <c r="AN20" s="178"/>
      <c r="AO20" s="178"/>
      <c r="AP20" s="143"/>
      <c r="AQ20" s="179"/>
      <c r="AR20" s="180"/>
      <c r="AS20" s="180"/>
      <c r="AT20" s="181" t="s">
        <v>37</v>
      </c>
      <c r="AU20" s="181" t="s">
        <v>37</v>
      </c>
      <c r="AV20" s="144"/>
      <c r="AW20" s="182" t="s">
        <v>231</v>
      </c>
      <c r="AX20" s="181" t="s">
        <v>37</v>
      </c>
      <c r="AY20" s="181" t="s">
        <v>37</v>
      </c>
      <c r="AZ20" s="143"/>
      <c r="BA20" s="179"/>
      <c r="BB20" s="180"/>
      <c r="BC20" s="180"/>
      <c r="BD20" s="180"/>
      <c r="BE20" s="180"/>
      <c r="BF20" s="180"/>
      <c r="BG20" s="145"/>
      <c r="BH20" s="181" t="s">
        <v>231</v>
      </c>
      <c r="BI20" s="181" t="s">
        <v>37</v>
      </c>
    </row>
    <row r="21" customFormat="false" ht="14.25" hidden="false" customHeight="false" outlineLevel="0" collapsed="false">
      <c r="A21" s="183" t="n">
        <v>16</v>
      </c>
      <c r="B21" s="173" t="n">
        <f aca="false">'APH KIC KIA PC'!D20</f>
        <v>0</v>
      </c>
      <c r="C21" s="173" t="str">
        <f aca="false">'APH KIC KIA PC'!I20</f>
        <v>Välj…</v>
      </c>
      <c r="D21" s="174" t="str">
        <f aca="false">IF('1. Artikeldata Grund'!$E20="","",'1. Artikeldata Grund'!$E20)</f>
        <v/>
      </c>
      <c r="E21" s="175" t="str">
        <f aca="false">IF('1. Artikeldata Grund'!D20="","",'1. Artikeldata Grund'!D20)</f>
        <v/>
      </c>
      <c r="F21" s="184" t="str">
        <f aca="false">'2. Artikeldata Utökad'!H20</f>
        <v>  Välj…</v>
      </c>
      <c r="G21" s="176" t="str">
        <f aca="false" t="array" ref="G21:G21">_xlfn.IFS('2. Artikeldata Utökad'!J20="2  KRAV","KRAV",'2. Artikeldata Utökad'!J20="3  Astma- och Allergiförbundet","Astmaochallergiforbundet",'2. Artikeldata Utökad'!J20="4  Svanen","Svanen",'2. Artikeldata Utökad'!J20="5  GOTS","GOTS",'2. Artikeldata Utökad'!J20="6  Ekologiskt Jordbruk EU Ekologisk","Ekologisktjordbruk",'2. Artikeldata Utökad'!J20="7  ECO CERT Cosmos Organic","Ecocertcosmosorganic",'2. Artikeldata Utökad'!J20="8  Bra miljöval","Bramiljoval",'2. Artikeldata Utökad'!J20="9  Fairtrade","fairtrade",'2. Artikeldata Utökad'!J20="10 Natrue Organic","Natrueorganic",'2. Artikeldata Utökad'!J20="11 UTZ Certified","UTZ",'2. Artikeldata Utökad'!J20="15 Asthma Allergy Nordic","Asthmaallergynordic",'2. Artikeldata Utökad'!J20="16 FSC","FSC",'2. Artikeldata Utökad'!J20="17 Välvald (endast vid OTC)","choosewithheart",'2. Artikeldata Utökad'!J20="18 Rainforest Alliance","Rainforestalliance",'2. Artikeldata Utökad'!J20="19 Vegan Society","Vegansociety",'2. Artikeldata Utökad'!J20="20 Certified Vegan","Certifiedvegan",'2. Artikeldata Utökad'!J20="21 I'm Vegan","Imvegan",'2. Artikeldata Utökad'!J20="22 EU Ecolabel","EUEcolabel",'2. Artikeldata Utökad'!J20="23 Soil Association Cosmos Organic","Soilassociation",'2. Artikeldata Utökad'!J20="  Välj…","",'2. Artikeldata Utökad'!J20="0  Ingen symbol","",'2. Artikeldata Utökad'!J20="24 Cosmetique Bio Cosmos Organic","Cosmetiquebio",'2. Artikeldata Utökad'!J20="25 Fair for Life","Fairforlife")</f>
        <v/>
      </c>
      <c r="H21" s="176" t="str">
        <f aca="false" t="array" ref="H21:H21">_xlfn.IFS('2. Artikeldata Utökad'!K20="2  KRAV","KRAV",'2. Artikeldata Utökad'!K20="3  Astma- och Allergiförbundet","Astmaochallergiforbundet",'2. Artikeldata Utökad'!K20="4  Svanen","Svanen",'2. Artikeldata Utökad'!K20="5  GOTS","GOTS",'2. Artikeldata Utökad'!K20="6  Ekologiskt Jordbruk EU Ekologisk","Ekologisktjordbruk",'2. Artikeldata Utökad'!K20="7  ECO CERT Cosmos Organic","Ecocertcosmosorganic",'2. Artikeldata Utökad'!K20="8  Bra miljöval","Bramiljoval",'2. Artikeldata Utökad'!K20="9  Fairtrade","fairtrade",'2. Artikeldata Utökad'!K20="10 Natrue Organic","Natrueorganic",'2. Artikeldata Utökad'!K20="11 UTZ Certified","UTZ",'2. Artikeldata Utökad'!K20="15 Asthma Allergy Nordic","Asthmaallergynordic",'2. Artikeldata Utökad'!K20="16 FSC","FSC",'2. Artikeldata Utökad'!K20="17 Välvald (endast vid OTC)","choosewithheart",'2. Artikeldata Utökad'!K20="18 Rainforest Alliance","Rainforestalliance",'2. Artikeldata Utökad'!K20="19 Vegan Society","Vegansociety",'2. Artikeldata Utökad'!K20="20 Certified Vegan","Certifiedvegan",'2. Artikeldata Utökad'!K20="21 I'm Vegan","Imvegan",'2. Artikeldata Utökad'!K20="22 EU Ecolabel","EUEcolabel",'2. Artikeldata Utökad'!K20="23 Soil Association Cosmos Organic","Soilassociation",'2. Artikeldata Utökad'!K20="  Välj…","",'2. Artikeldata Utökad'!K20="0  Ingen symbol","",'2. Artikeldata Utökad'!K20="24 Cosmetique Bio Cosmos Organic","Cosmetiquebio",'2. Artikeldata Utökad'!K20="25 Fair for Life","Fairforlife")</f>
        <v/>
      </c>
      <c r="I21" s="176" t="str">
        <f aca="false" t="array" ref="I21:I21">_xlfn.IFS('2. Artikeldata Utökad'!L20="2  KRAV","KRAV",'2. Artikeldata Utökad'!L20="3  Astma- och Allergiförbundet","Astmaochallergiforbundet",'2. Artikeldata Utökad'!L20="4  Svanen","Svanen",'2. Artikeldata Utökad'!L20="5  GOTS","GOTS",'2. Artikeldata Utökad'!L20="6  Ekologiskt Jordbruk EU Ekologisk","Ekologisktjordbruk",'2. Artikeldata Utökad'!L20="7  ECO CERT Cosmos Organic","Ecocertcosmosorganic",'2. Artikeldata Utökad'!L20="8  Bra miljöval","Bramiljoval",'2. Artikeldata Utökad'!L20="9  Fairtrade","fairtrade",'2. Artikeldata Utökad'!L20="10 Natrue Organic","Natrueorganic",'2. Artikeldata Utökad'!L20="11 UTZ Certified","UTZ",'2. Artikeldata Utökad'!L20="15 Asthma Allergy Nordic","Asthmaallergynordic",'2. Artikeldata Utökad'!L20="16 FSC","FSC",'2. Artikeldata Utökad'!L20="17 Välvald (endast vid OTC)","choosewithheart",'2. Artikeldata Utökad'!L20="18 Rainforest Alliance","Rainforestalliance",'2. Artikeldata Utökad'!L20="19 Vegan Society","Vegansociety",'2. Artikeldata Utökad'!L20="20 Certified Vegan","Certifiedvegan",'2. Artikeldata Utökad'!L20="21 I'm Vegan","Imvegan",'2. Artikeldata Utökad'!L20="22 EU Ecolabel","EUEcolabel",'2. Artikeldata Utökad'!L20="23 Soil Association Cosmos Organic","Soilassociation",'2. Artikeldata Utökad'!L20="  Välj…","",'2. Artikeldata Utökad'!L20="0  Ingen symbol","",'2. Artikeldata Utökad'!L20="24 Cosmetique Bio Cosmos Organic","Cosmetiquebio",'2. Artikeldata Utökad'!L20="25 Fair for Life","Fairforlife")</f>
        <v/>
      </c>
      <c r="J21" s="176" t="str">
        <f aca="false" t="array" ref="J21:J21">IFERROR(SUBSTITUTE(_xlfn.arraytotext(_xlfn._xlws.filter(G21:I21,G21:I21&lt;&gt;""))," ",""),"")</f>
        <v/>
      </c>
      <c r="K21" s="176" t="str">
        <f aca="false">IF('2. Artikeldata Utökad'!M20="Ja","Nordisk","")</f>
        <v/>
      </c>
      <c r="L21" s="176" t="str">
        <f aca="false">IF('2. Artikeldata Utökad'!N20="Ja","Miljoforpackad","")</f>
        <v/>
      </c>
      <c r="M21" s="176" t="str">
        <f aca="false">IF(OR(G21="Ecocertcosmosorganic",G21="Natrueorganic",G21="GOTS",G21="Ekologisktjordbruk",G21="KRAV",G21="Soilassociation",G21="Cosmetiquebio",H21="Ecocertcosmosorganic",H21="Natrueorganic",H21="GOTS",H21="Ekologisktjordbruk",H21="KRAV",H21="Soilassociation",H21="Cosmetiquebio",I21="Ecocertcosmosorganic",I21="Natrueorganic",I21="GOTS",I21="Ekologisktjordbruk",I21="KRAV",I21="Soilassociation",I21="Cosmetiquebio"),"Ekologisk","")</f>
        <v/>
      </c>
      <c r="N21" s="176" t="str">
        <f aca="false">IF(OR(G21="Vegansociety",G21="Imvegan",G21="Certifiedvegan",H21="Vegansociety",H21="Imvegan",H21="Certifiedvegan",I21="Vegansociety",I21="Imvegan",I21="Certifiedvegan",AJ21="Vegansk"),"Vegansk","")</f>
        <v/>
      </c>
      <c r="O21" s="176" t="str">
        <f aca="false">IF(OR(G21="fairtrade",G21="UTZ",G21="Rainforestalliance",G21="Fairforlife",H21="fairtrade",H21="UTZ",H21="Rainforestalliance",H21="Fairforlife",I21="fairtrade",I21="UTZ",I21="Rainforestalliance",I21="Fairforlife"),"Rattvisemarkt","")</f>
        <v/>
      </c>
      <c r="P21" s="176" t="str">
        <f aca="false">IF(OR(G21="Asthmaallergynordic",G21="Astmaochallergiforbundet",H21="Asthmaallergynordic",H21="Astmaochallergiforbundet",I21="Asthmaallergynordic",I21="Astmaochallergiforbundet"),"Extramildformula","")</f>
        <v/>
      </c>
      <c r="Q21" s="176" t="str">
        <f aca="false">IF(OR(G21="Svanen",G21="Bramiljoval",G21="EUEcolabel",H21="Svanen",H21="Bramiljoval",H21="EUEcolabel",I21="Svanen",I21="Bramiljoval",I21="EUEcolabel"),"Miljomarkt","")</f>
        <v/>
      </c>
      <c r="R21" s="176" t="str">
        <f aca="false" t="array" ref="R21:R21">IFERROR(SUBSTITUTE(_xlfn.arraytotext(_xlfn._xlws.filter(M21:Q21,M21:Q21&lt;&gt;""))," ",""),"")</f>
        <v/>
      </c>
      <c r="S21" s="177"/>
      <c r="T21" s="185"/>
      <c r="U21" s="177" t="s">
        <v>36</v>
      </c>
      <c r="V21" s="178"/>
      <c r="W21" s="178"/>
      <c r="X21" s="178"/>
      <c r="Y21" s="178"/>
      <c r="Z21" s="178"/>
      <c r="AA21" s="178"/>
      <c r="AB21" s="178"/>
      <c r="AC21" s="178"/>
      <c r="AD21" s="178"/>
      <c r="AE21" s="178"/>
      <c r="AF21" s="178"/>
      <c r="AG21" s="177"/>
      <c r="AH21" s="178"/>
      <c r="AI21" s="178"/>
      <c r="AJ21" s="177" t="s">
        <v>37</v>
      </c>
      <c r="AK21" s="178"/>
      <c r="AL21" s="178"/>
      <c r="AM21" s="178"/>
      <c r="AN21" s="178"/>
      <c r="AO21" s="178"/>
      <c r="AP21" s="143"/>
      <c r="AQ21" s="179"/>
      <c r="AR21" s="180"/>
      <c r="AS21" s="180"/>
      <c r="AT21" s="181" t="s">
        <v>37</v>
      </c>
      <c r="AU21" s="181" t="s">
        <v>37</v>
      </c>
      <c r="AV21" s="144"/>
      <c r="AW21" s="182" t="s">
        <v>231</v>
      </c>
      <c r="AX21" s="181" t="s">
        <v>37</v>
      </c>
      <c r="AY21" s="181" t="s">
        <v>37</v>
      </c>
      <c r="AZ21" s="143"/>
      <c r="BA21" s="179"/>
      <c r="BB21" s="180"/>
      <c r="BC21" s="180"/>
      <c r="BD21" s="180"/>
      <c r="BE21" s="180"/>
      <c r="BF21" s="180"/>
      <c r="BG21" s="145"/>
      <c r="BH21" s="181" t="s">
        <v>231</v>
      </c>
      <c r="BI21" s="181" t="s">
        <v>37</v>
      </c>
    </row>
    <row r="22" customFormat="false" ht="14.25" hidden="false" customHeight="false" outlineLevel="0" collapsed="false">
      <c r="A22" s="183" t="n">
        <v>17</v>
      </c>
      <c r="B22" s="173" t="n">
        <f aca="false">'APH KIC KIA PC'!D21</f>
        <v>0</v>
      </c>
      <c r="C22" s="173" t="str">
        <f aca="false">'APH KIC KIA PC'!I21</f>
        <v>Välj…</v>
      </c>
      <c r="D22" s="174" t="str">
        <f aca="false">IF('1. Artikeldata Grund'!$E21="","",'1. Artikeldata Grund'!$E21)</f>
        <v/>
      </c>
      <c r="E22" s="175" t="str">
        <f aca="false">IF('1. Artikeldata Grund'!D21="","",'1. Artikeldata Grund'!D21)</f>
        <v/>
      </c>
      <c r="F22" s="184" t="str">
        <f aca="false">'2. Artikeldata Utökad'!H21</f>
        <v>  Välj…</v>
      </c>
      <c r="G22" s="176" t="str">
        <f aca="false" t="array" ref="G22:G22">_xlfn.IFS('2. Artikeldata Utökad'!J21="2  KRAV","KRAV",'2. Artikeldata Utökad'!J21="3  Astma- och Allergiförbundet","Astmaochallergiforbundet",'2. Artikeldata Utökad'!J21="4  Svanen","Svanen",'2. Artikeldata Utökad'!J21="5  GOTS","GOTS",'2. Artikeldata Utökad'!J21="6  Ekologiskt Jordbruk EU Ekologisk","Ekologisktjordbruk",'2. Artikeldata Utökad'!J21="7  ECO CERT Cosmos Organic","Ecocertcosmosorganic",'2. Artikeldata Utökad'!J21="8  Bra miljöval","Bramiljoval",'2. Artikeldata Utökad'!J21="9  Fairtrade","fairtrade",'2. Artikeldata Utökad'!J21="10 Natrue Organic","Natrueorganic",'2. Artikeldata Utökad'!J21="11 UTZ Certified","UTZ",'2. Artikeldata Utökad'!J21="15 Asthma Allergy Nordic","Asthmaallergynordic",'2. Artikeldata Utökad'!J21="16 FSC","FSC",'2. Artikeldata Utökad'!J21="17 Välvald (endast vid OTC)","choosewithheart",'2. Artikeldata Utökad'!J21="18 Rainforest Alliance","Rainforestalliance",'2. Artikeldata Utökad'!J21="19 Vegan Society","Vegansociety",'2. Artikeldata Utökad'!J21="20 Certified Vegan","Certifiedvegan",'2. Artikeldata Utökad'!J21="21 I'm Vegan","Imvegan",'2. Artikeldata Utökad'!J21="22 EU Ecolabel","EUEcolabel",'2. Artikeldata Utökad'!J21="23 Soil Association Cosmos Organic","Soilassociation",'2. Artikeldata Utökad'!J21="  Välj…","",'2. Artikeldata Utökad'!J21="0  Ingen symbol","",'2. Artikeldata Utökad'!J21="24 Cosmetique Bio Cosmos Organic","Cosmetiquebio",'2. Artikeldata Utökad'!J21="25 Fair for Life","Fairforlife")</f>
        <v/>
      </c>
      <c r="H22" s="176" t="str">
        <f aca="false" t="array" ref="H22:H22">_xlfn.IFS('2. Artikeldata Utökad'!K21="2  KRAV","KRAV",'2. Artikeldata Utökad'!K21="3  Astma- och Allergiförbundet","Astmaochallergiforbundet",'2. Artikeldata Utökad'!K21="4  Svanen","Svanen",'2. Artikeldata Utökad'!K21="5  GOTS","GOTS",'2. Artikeldata Utökad'!K21="6  Ekologiskt Jordbruk EU Ekologisk","Ekologisktjordbruk",'2. Artikeldata Utökad'!K21="7  ECO CERT Cosmos Organic","Ecocertcosmosorganic",'2. Artikeldata Utökad'!K21="8  Bra miljöval","Bramiljoval",'2. Artikeldata Utökad'!K21="9  Fairtrade","fairtrade",'2. Artikeldata Utökad'!K21="10 Natrue Organic","Natrueorganic",'2. Artikeldata Utökad'!K21="11 UTZ Certified","UTZ",'2. Artikeldata Utökad'!K21="15 Asthma Allergy Nordic","Asthmaallergynordic",'2. Artikeldata Utökad'!K21="16 FSC","FSC",'2. Artikeldata Utökad'!K21="17 Välvald (endast vid OTC)","choosewithheart",'2. Artikeldata Utökad'!K21="18 Rainforest Alliance","Rainforestalliance",'2. Artikeldata Utökad'!K21="19 Vegan Society","Vegansociety",'2. Artikeldata Utökad'!K21="20 Certified Vegan","Certifiedvegan",'2. Artikeldata Utökad'!K21="21 I'm Vegan","Imvegan",'2. Artikeldata Utökad'!K21="22 EU Ecolabel","EUEcolabel",'2. Artikeldata Utökad'!K21="23 Soil Association Cosmos Organic","Soilassociation",'2. Artikeldata Utökad'!K21="  Välj…","",'2. Artikeldata Utökad'!K21="0  Ingen symbol","",'2. Artikeldata Utökad'!K21="24 Cosmetique Bio Cosmos Organic","Cosmetiquebio",'2. Artikeldata Utökad'!K21="25 Fair for Life","Fairforlife")</f>
        <v/>
      </c>
      <c r="I22" s="176" t="str">
        <f aca="false" t="array" ref="I22:I22">_xlfn.IFS('2. Artikeldata Utökad'!L21="2  KRAV","KRAV",'2. Artikeldata Utökad'!L21="3  Astma- och Allergiförbundet","Astmaochallergiforbundet",'2. Artikeldata Utökad'!L21="4  Svanen","Svanen",'2. Artikeldata Utökad'!L21="5  GOTS","GOTS",'2. Artikeldata Utökad'!L21="6  Ekologiskt Jordbruk EU Ekologisk","Ekologisktjordbruk",'2. Artikeldata Utökad'!L21="7  ECO CERT Cosmos Organic","Ecocertcosmosorganic",'2. Artikeldata Utökad'!L21="8  Bra miljöval","Bramiljoval",'2. Artikeldata Utökad'!L21="9  Fairtrade","fairtrade",'2. Artikeldata Utökad'!L21="10 Natrue Organic","Natrueorganic",'2. Artikeldata Utökad'!L21="11 UTZ Certified","UTZ",'2. Artikeldata Utökad'!L21="15 Asthma Allergy Nordic","Asthmaallergynordic",'2. Artikeldata Utökad'!L21="16 FSC","FSC",'2. Artikeldata Utökad'!L21="17 Välvald (endast vid OTC)","choosewithheart",'2. Artikeldata Utökad'!L21="18 Rainforest Alliance","Rainforestalliance",'2. Artikeldata Utökad'!L21="19 Vegan Society","Vegansociety",'2. Artikeldata Utökad'!L21="20 Certified Vegan","Certifiedvegan",'2. Artikeldata Utökad'!L21="21 I'm Vegan","Imvegan",'2. Artikeldata Utökad'!L21="22 EU Ecolabel","EUEcolabel",'2. Artikeldata Utökad'!L21="23 Soil Association Cosmos Organic","Soilassociation",'2. Artikeldata Utökad'!L21="  Välj…","",'2. Artikeldata Utökad'!L21="0  Ingen symbol","",'2. Artikeldata Utökad'!L21="24 Cosmetique Bio Cosmos Organic","Cosmetiquebio",'2. Artikeldata Utökad'!L21="25 Fair for Life","Fairforlife")</f>
        <v/>
      </c>
      <c r="J22" s="176" t="str">
        <f aca="false" t="array" ref="J22:J22">IFERROR(SUBSTITUTE(_xlfn.arraytotext(_xlfn._xlws.filter(G22:I22,G22:I22&lt;&gt;""))," ",""),"")</f>
        <v/>
      </c>
      <c r="K22" s="176" t="str">
        <f aca="false">IF('2. Artikeldata Utökad'!M21="Ja","Nordisk","")</f>
        <v/>
      </c>
      <c r="L22" s="176" t="str">
        <f aca="false">IF('2. Artikeldata Utökad'!N21="Ja","Miljoforpackad","")</f>
        <v/>
      </c>
      <c r="M22" s="176" t="str">
        <f aca="false">IF(OR(G22="Ecocertcosmosorganic",G22="Natrueorganic",G22="GOTS",G22="Ekologisktjordbruk",G22="KRAV",G22="Soilassociation",G22="Cosmetiquebio",H22="Ecocertcosmosorganic",H22="Natrueorganic",H22="GOTS",H22="Ekologisktjordbruk",H22="KRAV",H22="Soilassociation",H22="Cosmetiquebio",I22="Ecocertcosmosorganic",I22="Natrueorganic",I22="GOTS",I22="Ekologisktjordbruk",I22="KRAV",I22="Soilassociation",I22="Cosmetiquebio"),"Ekologisk","")</f>
        <v/>
      </c>
      <c r="N22" s="176" t="str">
        <f aca="false">IF(OR(G22="Vegansociety",G22="Imvegan",G22="Certifiedvegan",H22="Vegansociety",H22="Imvegan",H22="Certifiedvegan",I22="Vegansociety",I22="Imvegan",I22="Certifiedvegan",AJ22="Vegansk"),"Vegansk","")</f>
        <v/>
      </c>
      <c r="O22" s="176" t="str">
        <f aca="false">IF(OR(G22="fairtrade",G22="UTZ",G22="Rainforestalliance",G22="Fairforlife",H22="fairtrade",H22="UTZ",H22="Rainforestalliance",H22="Fairforlife",I22="fairtrade",I22="UTZ",I22="Rainforestalliance",I22="Fairforlife"),"Rattvisemarkt","")</f>
        <v/>
      </c>
      <c r="P22" s="176" t="str">
        <f aca="false">IF(OR(G22="Asthmaallergynordic",G22="Astmaochallergiforbundet",H22="Asthmaallergynordic",H22="Astmaochallergiforbundet",I22="Asthmaallergynordic",I22="Astmaochallergiforbundet"),"Extramildformula","")</f>
        <v/>
      </c>
      <c r="Q22" s="176" t="str">
        <f aca="false">IF(OR(G22="Svanen",G22="Bramiljoval",G22="EUEcolabel",H22="Svanen",H22="Bramiljoval",H22="EUEcolabel",I22="Svanen",I22="Bramiljoval",I22="EUEcolabel"),"Miljomarkt","")</f>
        <v/>
      </c>
      <c r="R22" s="176" t="str">
        <f aca="false" t="array" ref="R22:R22">IFERROR(SUBSTITUTE(_xlfn.arraytotext(_xlfn._xlws.filter(M22:Q22,M22:Q22&lt;&gt;""))," ",""),"")</f>
        <v/>
      </c>
      <c r="S22" s="177"/>
      <c r="T22" s="185"/>
      <c r="U22" s="177" t="s">
        <v>36</v>
      </c>
      <c r="V22" s="178"/>
      <c r="W22" s="178"/>
      <c r="X22" s="178"/>
      <c r="Y22" s="178"/>
      <c r="Z22" s="178"/>
      <c r="AA22" s="178"/>
      <c r="AB22" s="178"/>
      <c r="AC22" s="178"/>
      <c r="AD22" s="178"/>
      <c r="AE22" s="178"/>
      <c r="AF22" s="178"/>
      <c r="AG22" s="177"/>
      <c r="AH22" s="178"/>
      <c r="AI22" s="178"/>
      <c r="AJ22" s="177" t="s">
        <v>37</v>
      </c>
      <c r="AK22" s="178"/>
      <c r="AL22" s="178"/>
      <c r="AM22" s="178"/>
      <c r="AN22" s="178"/>
      <c r="AO22" s="178"/>
      <c r="AP22" s="143"/>
      <c r="AQ22" s="179"/>
      <c r="AR22" s="180"/>
      <c r="AS22" s="180"/>
      <c r="AT22" s="181" t="s">
        <v>37</v>
      </c>
      <c r="AU22" s="181" t="s">
        <v>37</v>
      </c>
      <c r="AV22" s="144"/>
      <c r="AW22" s="182" t="s">
        <v>231</v>
      </c>
      <c r="AX22" s="181" t="s">
        <v>37</v>
      </c>
      <c r="AY22" s="181" t="s">
        <v>37</v>
      </c>
      <c r="AZ22" s="143"/>
      <c r="BA22" s="179"/>
      <c r="BB22" s="180"/>
      <c r="BC22" s="180"/>
      <c r="BD22" s="180"/>
      <c r="BE22" s="180"/>
      <c r="BF22" s="180"/>
      <c r="BG22" s="145"/>
      <c r="BH22" s="181" t="s">
        <v>231</v>
      </c>
      <c r="BI22" s="181" t="s">
        <v>37</v>
      </c>
    </row>
    <row r="23" customFormat="false" ht="14.25" hidden="false" customHeight="false" outlineLevel="0" collapsed="false">
      <c r="A23" s="183" t="n">
        <v>18</v>
      </c>
      <c r="B23" s="173" t="n">
        <f aca="false">'APH KIC KIA PC'!D22</f>
        <v>0</v>
      </c>
      <c r="C23" s="173" t="str">
        <f aca="false">'APH KIC KIA PC'!I22</f>
        <v>Välj…</v>
      </c>
      <c r="D23" s="174" t="str">
        <f aca="false">IF('1. Artikeldata Grund'!$E22="","",'1. Artikeldata Grund'!$E22)</f>
        <v/>
      </c>
      <c r="E23" s="175" t="str">
        <f aca="false">IF('1. Artikeldata Grund'!D22="","",'1. Artikeldata Grund'!D22)</f>
        <v/>
      </c>
      <c r="F23" s="184" t="str">
        <f aca="false">'2. Artikeldata Utökad'!H22</f>
        <v>  Välj…</v>
      </c>
      <c r="G23" s="176" t="str">
        <f aca="false" t="array" ref="G23:G23">_xlfn.IFS('2. Artikeldata Utökad'!J22="2  KRAV","KRAV",'2. Artikeldata Utökad'!J22="3  Astma- och Allergiförbundet","Astmaochallergiforbundet",'2. Artikeldata Utökad'!J22="4  Svanen","Svanen",'2. Artikeldata Utökad'!J22="5  GOTS","GOTS",'2. Artikeldata Utökad'!J22="6  Ekologiskt Jordbruk EU Ekologisk","Ekologisktjordbruk",'2. Artikeldata Utökad'!J22="7  ECO CERT Cosmos Organic","Ecocertcosmosorganic",'2. Artikeldata Utökad'!J22="8  Bra miljöval","Bramiljoval",'2. Artikeldata Utökad'!J22="9  Fairtrade","fairtrade",'2. Artikeldata Utökad'!J22="10 Natrue Organic","Natrueorganic",'2. Artikeldata Utökad'!J22="11 UTZ Certified","UTZ",'2. Artikeldata Utökad'!J22="15 Asthma Allergy Nordic","Asthmaallergynordic",'2. Artikeldata Utökad'!J22="16 FSC","FSC",'2. Artikeldata Utökad'!J22="17 Välvald (endast vid OTC)","choosewithheart",'2. Artikeldata Utökad'!J22="18 Rainforest Alliance","Rainforestalliance",'2. Artikeldata Utökad'!J22="19 Vegan Society","Vegansociety",'2. Artikeldata Utökad'!J22="20 Certified Vegan","Certifiedvegan",'2. Artikeldata Utökad'!J22="21 I'm Vegan","Imvegan",'2. Artikeldata Utökad'!J22="22 EU Ecolabel","EUEcolabel",'2. Artikeldata Utökad'!J22="23 Soil Association Cosmos Organic","Soilassociation",'2. Artikeldata Utökad'!J22="  Välj…","",'2. Artikeldata Utökad'!J22="0  Ingen symbol","",'2. Artikeldata Utökad'!J22="24 Cosmetique Bio Cosmos Organic","Cosmetiquebio",'2. Artikeldata Utökad'!J22="25 Fair for Life","Fairforlife")</f>
        <v/>
      </c>
      <c r="H23" s="176" t="str">
        <f aca="false" t="array" ref="H23:H23">_xlfn.IFS('2. Artikeldata Utökad'!K22="2  KRAV","KRAV",'2. Artikeldata Utökad'!K22="3  Astma- och Allergiförbundet","Astmaochallergiforbundet",'2. Artikeldata Utökad'!K22="4  Svanen","Svanen",'2. Artikeldata Utökad'!K22="5  GOTS","GOTS",'2. Artikeldata Utökad'!K22="6  Ekologiskt Jordbruk EU Ekologisk","Ekologisktjordbruk",'2. Artikeldata Utökad'!K22="7  ECO CERT Cosmos Organic","Ecocertcosmosorganic",'2. Artikeldata Utökad'!K22="8  Bra miljöval","Bramiljoval",'2. Artikeldata Utökad'!K22="9  Fairtrade","fairtrade",'2. Artikeldata Utökad'!K22="10 Natrue Organic","Natrueorganic",'2. Artikeldata Utökad'!K22="11 UTZ Certified","UTZ",'2. Artikeldata Utökad'!K22="15 Asthma Allergy Nordic","Asthmaallergynordic",'2. Artikeldata Utökad'!K22="16 FSC","FSC",'2. Artikeldata Utökad'!K22="17 Välvald (endast vid OTC)","choosewithheart",'2. Artikeldata Utökad'!K22="18 Rainforest Alliance","Rainforestalliance",'2. Artikeldata Utökad'!K22="19 Vegan Society","Vegansociety",'2. Artikeldata Utökad'!K22="20 Certified Vegan","Certifiedvegan",'2. Artikeldata Utökad'!K22="21 I'm Vegan","Imvegan",'2. Artikeldata Utökad'!K22="22 EU Ecolabel","EUEcolabel",'2. Artikeldata Utökad'!K22="23 Soil Association Cosmos Organic","Soilassociation",'2. Artikeldata Utökad'!K22="  Välj…","",'2. Artikeldata Utökad'!K22="0  Ingen symbol","",'2. Artikeldata Utökad'!K22="24 Cosmetique Bio Cosmos Organic","Cosmetiquebio",'2. Artikeldata Utökad'!K22="25 Fair for Life","Fairforlife")</f>
        <v/>
      </c>
      <c r="I23" s="176" t="str">
        <f aca="false" t="array" ref="I23:I23">_xlfn.IFS('2. Artikeldata Utökad'!L22="2  KRAV","KRAV",'2. Artikeldata Utökad'!L22="3  Astma- och Allergiförbundet","Astmaochallergiforbundet",'2. Artikeldata Utökad'!L22="4  Svanen","Svanen",'2. Artikeldata Utökad'!L22="5  GOTS","GOTS",'2. Artikeldata Utökad'!L22="6  Ekologiskt Jordbruk EU Ekologisk","Ekologisktjordbruk",'2. Artikeldata Utökad'!L22="7  ECO CERT Cosmos Organic","Ecocertcosmosorganic",'2. Artikeldata Utökad'!L22="8  Bra miljöval","Bramiljoval",'2. Artikeldata Utökad'!L22="9  Fairtrade","fairtrade",'2. Artikeldata Utökad'!L22="10 Natrue Organic","Natrueorganic",'2. Artikeldata Utökad'!L22="11 UTZ Certified","UTZ",'2. Artikeldata Utökad'!L22="15 Asthma Allergy Nordic","Asthmaallergynordic",'2. Artikeldata Utökad'!L22="16 FSC","FSC",'2. Artikeldata Utökad'!L22="17 Välvald (endast vid OTC)","choosewithheart",'2. Artikeldata Utökad'!L22="18 Rainforest Alliance","Rainforestalliance",'2. Artikeldata Utökad'!L22="19 Vegan Society","Vegansociety",'2. Artikeldata Utökad'!L22="20 Certified Vegan","Certifiedvegan",'2. Artikeldata Utökad'!L22="21 I'm Vegan","Imvegan",'2. Artikeldata Utökad'!L22="22 EU Ecolabel","EUEcolabel",'2. Artikeldata Utökad'!L22="23 Soil Association Cosmos Organic","Soilassociation",'2. Artikeldata Utökad'!L22="  Välj…","",'2. Artikeldata Utökad'!L22="0  Ingen symbol","",'2. Artikeldata Utökad'!L22="24 Cosmetique Bio Cosmos Organic","Cosmetiquebio",'2. Artikeldata Utökad'!L22="25 Fair for Life","Fairforlife")</f>
        <v/>
      </c>
      <c r="J23" s="176" t="str">
        <f aca="false" t="array" ref="J23:J23">IFERROR(SUBSTITUTE(_xlfn.arraytotext(_xlfn._xlws.filter(G23:I23,G23:I23&lt;&gt;""))," ",""),"")</f>
        <v/>
      </c>
      <c r="K23" s="176" t="str">
        <f aca="false">IF('2. Artikeldata Utökad'!M22="Ja","Nordisk","")</f>
        <v/>
      </c>
      <c r="L23" s="176" t="str">
        <f aca="false">IF('2. Artikeldata Utökad'!N22="Ja","Miljoforpackad","")</f>
        <v/>
      </c>
      <c r="M23" s="176" t="str">
        <f aca="false">IF(OR(G23="Ecocertcosmosorganic",G23="Natrueorganic",G23="GOTS",G23="Ekologisktjordbruk",G23="KRAV",G23="Soilassociation",G23="Cosmetiquebio",H23="Ecocertcosmosorganic",H23="Natrueorganic",H23="GOTS",H23="Ekologisktjordbruk",H23="KRAV",H23="Soilassociation",H23="Cosmetiquebio",I23="Ecocertcosmosorganic",I23="Natrueorganic",I23="GOTS",I23="Ekologisktjordbruk",I23="KRAV",I23="Soilassociation",I23="Cosmetiquebio"),"Ekologisk","")</f>
        <v/>
      </c>
      <c r="N23" s="176" t="str">
        <f aca="false">IF(OR(G23="Vegansociety",G23="Imvegan",G23="Certifiedvegan",H23="Vegansociety",H23="Imvegan",H23="Certifiedvegan",I23="Vegansociety",I23="Imvegan",I23="Certifiedvegan",AJ23="Vegansk"),"Vegansk","")</f>
        <v/>
      </c>
      <c r="O23" s="176" t="str">
        <f aca="false">IF(OR(G23="fairtrade",G23="UTZ",G23="Rainforestalliance",G23="Fairforlife",H23="fairtrade",H23="UTZ",H23="Rainforestalliance",H23="Fairforlife",I23="fairtrade",I23="UTZ",I23="Rainforestalliance",I23="Fairforlife"),"Rattvisemarkt","")</f>
        <v/>
      </c>
      <c r="P23" s="176" t="str">
        <f aca="false">IF(OR(G23="Asthmaallergynordic",G23="Astmaochallergiforbundet",H23="Asthmaallergynordic",H23="Astmaochallergiforbundet",I23="Asthmaallergynordic",I23="Astmaochallergiforbundet"),"Extramildformula","")</f>
        <v/>
      </c>
      <c r="Q23" s="176" t="str">
        <f aca="false">IF(OR(G23="Svanen",G23="Bramiljoval",G23="EUEcolabel",H23="Svanen",H23="Bramiljoval",H23="EUEcolabel",I23="Svanen",I23="Bramiljoval",I23="EUEcolabel"),"Miljomarkt","")</f>
        <v/>
      </c>
      <c r="R23" s="176" t="str">
        <f aca="false" t="array" ref="R23:R23">IFERROR(SUBSTITUTE(_xlfn.arraytotext(_xlfn._xlws.filter(M23:Q23,M23:Q23&lt;&gt;""))," ",""),"")</f>
        <v/>
      </c>
      <c r="S23" s="177"/>
      <c r="T23" s="185"/>
      <c r="U23" s="177" t="s">
        <v>36</v>
      </c>
      <c r="V23" s="178"/>
      <c r="W23" s="178"/>
      <c r="X23" s="178"/>
      <c r="Y23" s="178"/>
      <c r="Z23" s="178"/>
      <c r="AA23" s="178"/>
      <c r="AB23" s="178"/>
      <c r="AC23" s="178"/>
      <c r="AD23" s="178"/>
      <c r="AE23" s="178"/>
      <c r="AF23" s="178"/>
      <c r="AG23" s="177"/>
      <c r="AH23" s="178"/>
      <c r="AI23" s="178"/>
      <c r="AJ23" s="177" t="s">
        <v>37</v>
      </c>
      <c r="AK23" s="178"/>
      <c r="AL23" s="178"/>
      <c r="AM23" s="178"/>
      <c r="AN23" s="178"/>
      <c r="AO23" s="178"/>
      <c r="AP23" s="143"/>
      <c r="AQ23" s="179"/>
      <c r="AR23" s="180"/>
      <c r="AS23" s="180"/>
      <c r="AT23" s="181" t="s">
        <v>37</v>
      </c>
      <c r="AU23" s="181" t="s">
        <v>37</v>
      </c>
      <c r="AV23" s="144"/>
      <c r="AW23" s="182" t="s">
        <v>231</v>
      </c>
      <c r="AX23" s="181" t="s">
        <v>37</v>
      </c>
      <c r="AY23" s="181" t="s">
        <v>37</v>
      </c>
      <c r="AZ23" s="143"/>
      <c r="BA23" s="179"/>
      <c r="BB23" s="180"/>
      <c r="BC23" s="180"/>
      <c r="BD23" s="180"/>
      <c r="BE23" s="180"/>
      <c r="BF23" s="180"/>
      <c r="BG23" s="145"/>
      <c r="BH23" s="181" t="s">
        <v>231</v>
      </c>
      <c r="BI23" s="181" t="s">
        <v>37</v>
      </c>
    </row>
    <row r="24" customFormat="false" ht="14.25" hidden="false" customHeight="false" outlineLevel="0" collapsed="false">
      <c r="A24" s="183" t="n">
        <v>19</v>
      </c>
      <c r="B24" s="173" t="n">
        <f aca="false">'APH KIC KIA PC'!D23</f>
        <v>0</v>
      </c>
      <c r="C24" s="173" t="str">
        <f aca="false">'APH KIC KIA PC'!I23</f>
        <v>Välj…</v>
      </c>
      <c r="D24" s="174" t="str">
        <f aca="false">IF('1. Artikeldata Grund'!$E23="","",'1. Artikeldata Grund'!$E23)</f>
        <v/>
      </c>
      <c r="E24" s="175" t="str">
        <f aca="false">IF('1. Artikeldata Grund'!D23="","",'1. Artikeldata Grund'!D23)</f>
        <v/>
      </c>
      <c r="F24" s="184" t="str">
        <f aca="false">'2. Artikeldata Utökad'!H23</f>
        <v>  Välj…</v>
      </c>
      <c r="G24" s="176" t="str">
        <f aca="false" t="array" ref="G24:G24">_xlfn.IFS('2. Artikeldata Utökad'!J23="2  KRAV","KRAV",'2. Artikeldata Utökad'!J23="3  Astma- och Allergiförbundet","Astmaochallergiforbundet",'2. Artikeldata Utökad'!J23="4  Svanen","Svanen",'2. Artikeldata Utökad'!J23="5  GOTS","GOTS",'2. Artikeldata Utökad'!J23="6  Ekologiskt Jordbruk EU Ekologisk","Ekologisktjordbruk",'2. Artikeldata Utökad'!J23="7  ECO CERT Cosmos Organic","Ecocertcosmosorganic",'2. Artikeldata Utökad'!J23="8  Bra miljöval","Bramiljoval",'2. Artikeldata Utökad'!J23="9  Fairtrade","fairtrade",'2. Artikeldata Utökad'!J23="10 Natrue Organic","Natrueorganic",'2. Artikeldata Utökad'!J23="11 UTZ Certified","UTZ",'2. Artikeldata Utökad'!J23="15 Asthma Allergy Nordic","Asthmaallergynordic",'2. Artikeldata Utökad'!J23="16 FSC","FSC",'2. Artikeldata Utökad'!J23="17 Välvald (endast vid OTC)","choosewithheart",'2. Artikeldata Utökad'!J23="18 Rainforest Alliance","Rainforestalliance",'2. Artikeldata Utökad'!J23="19 Vegan Society","Vegansociety",'2. Artikeldata Utökad'!J23="20 Certified Vegan","Certifiedvegan",'2. Artikeldata Utökad'!J23="21 I'm Vegan","Imvegan",'2. Artikeldata Utökad'!J23="22 EU Ecolabel","EUEcolabel",'2. Artikeldata Utökad'!J23="23 Soil Association Cosmos Organic","Soilassociation",'2. Artikeldata Utökad'!J23="  Välj…","",'2. Artikeldata Utökad'!J23="0  Ingen symbol","",'2. Artikeldata Utökad'!J23="24 Cosmetique Bio Cosmos Organic","Cosmetiquebio",'2. Artikeldata Utökad'!J23="25 Fair for Life","Fairforlife")</f>
        <v/>
      </c>
      <c r="H24" s="176" t="str">
        <f aca="false" t="array" ref="H24:H24">_xlfn.IFS('2. Artikeldata Utökad'!K23="2  KRAV","KRAV",'2. Artikeldata Utökad'!K23="3  Astma- och Allergiförbundet","Astmaochallergiforbundet",'2. Artikeldata Utökad'!K23="4  Svanen","Svanen",'2. Artikeldata Utökad'!K23="5  GOTS","GOTS",'2. Artikeldata Utökad'!K23="6  Ekologiskt Jordbruk EU Ekologisk","Ekologisktjordbruk",'2. Artikeldata Utökad'!K23="7  ECO CERT Cosmos Organic","Ecocertcosmosorganic",'2. Artikeldata Utökad'!K23="8  Bra miljöval","Bramiljoval",'2. Artikeldata Utökad'!K23="9  Fairtrade","fairtrade",'2. Artikeldata Utökad'!K23="10 Natrue Organic","Natrueorganic",'2. Artikeldata Utökad'!K23="11 UTZ Certified","UTZ",'2. Artikeldata Utökad'!K23="15 Asthma Allergy Nordic","Asthmaallergynordic",'2. Artikeldata Utökad'!K23="16 FSC","FSC",'2. Artikeldata Utökad'!K23="17 Välvald (endast vid OTC)","choosewithheart",'2. Artikeldata Utökad'!K23="18 Rainforest Alliance","Rainforestalliance",'2. Artikeldata Utökad'!K23="19 Vegan Society","Vegansociety",'2. Artikeldata Utökad'!K23="20 Certified Vegan","Certifiedvegan",'2. Artikeldata Utökad'!K23="21 I'm Vegan","Imvegan",'2. Artikeldata Utökad'!K23="22 EU Ecolabel","EUEcolabel",'2. Artikeldata Utökad'!K23="23 Soil Association Cosmos Organic","Soilassociation",'2. Artikeldata Utökad'!K23="  Välj…","",'2. Artikeldata Utökad'!K23="0  Ingen symbol","",'2. Artikeldata Utökad'!K23="24 Cosmetique Bio Cosmos Organic","Cosmetiquebio",'2. Artikeldata Utökad'!K23="25 Fair for Life","Fairforlife")</f>
        <v/>
      </c>
      <c r="I24" s="176" t="str">
        <f aca="false" t="array" ref="I24:I24">_xlfn.IFS('2. Artikeldata Utökad'!L23="2  KRAV","KRAV",'2. Artikeldata Utökad'!L23="3  Astma- och Allergiförbundet","Astmaochallergiforbundet",'2. Artikeldata Utökad'!L23="4  Svanen","Svanen",'2. Artikeldata Utökad'!L23="5  GOTS","GOTS",'2. Artikeldata Utökad'!L23="6  Ekologiskt Jordbruk EU Ekologisk","Ekologisktjordbruk",'2. Artikeldata Utökad'!L23="7  ECO CERT Cosmos Organic","Ecocertcosmosorganic",'2. Artikeldata Utökad'!L23="8  Bra miljöval","Bramiljoval",'2. Artikeldata Utökad'!L23="9  Fairtrade","fairtrade",'2. Artikeldata Utökad'!L23="10 Natrue Organic","Natrueorganic",'2. Artikeldata Utökad'!L23="11 UTZ Certified","UTZ",'2. Artikeldata Utökad'!L23="15 Asthma Allergy Nordic","Asthmaallergynordic",'2. Artikeldata Utökad'!L23="16 FSC","FSC",'2. Artikeldata Utökad'!L23="17 Välvald (endast vid OTC)","choosewithheart",'2. Artikeldata Utökad'!L23="18 Rainforest Alliance","Rainforestalliance",'2. Artikeldata Utökad'!L23="19 Vegan Society","Vegansociety",'2. Artikeldata Utökad'!L23="20 Certified Vegan","Certifiedvegan",'2. Artikeldata Utökad'!L23="21 I'm Vegan","Imvegan",'2. Artikeldata Utökad'!L23="22 EU Ecolabel","EUEcolabel",'2. Artikeldata Utökad'!L23="23 Soil Association Cosmos Organic","Soilassociation",'2. Artikeldata Utökad'!L23="  Välj…","",'2. Artikeldata Utökad'!L23="0  Ingen symbol","",'2. Artikeldata Utökad'!L23="24 Cosmetique Bio Cosmos Organic","Cosmetiquebio",'2. Artikeldata Utökad'!L23="25 Fair for Life","Fairforlife")</f>
        <v/>
      </c>
      <c r="J24" s="176" t="str">
        <f aca="false" t="array" ref="J24:J24">IFERROR(SUBSTITUTE(_xlfn.arraytotext(_xlfn._xlws.filter(G24:I24,G24:I24&lt;&gt;""))," ",""),"")</f>
        <v/>
      </c>
      <c r="K24" s="176" t="str">
        <f aca="false">IF('2. Artikeldata Utökad'!M23="Ja","Nordisk","")</f>
        <v/>
      </c>
      <c r="L24" s="176" t="str">
        <f aca="false">IF('2. Artikeldata Utökad'!N23="Ja","Miljoforpackad","")</f>
        <v/>
      </c>
      <c r="M24" s="176" t="str">
        <f aca="false">IF(OR(G24="Ecocertcosmosorganic",G24="Natrueorganic",G24="GOTS",G24="Ekologisktjordbruk",G24="KRAV",G24="Soilassociation",G24="Cosmetiquebio",H24="Ecocertcosmosorganic",H24="Natrueorganic",H24="GOTS",H24="Ekologisktjordbruk",H24="KRAV",H24="Soilassociation",H24="Cosmetiquebio",I24="Ecocertcosmosorganic",I24="Natrueorganic",I24="GOTS",I24="Ekologisktjordbruk",I24="KRAV",I24="Soilassociation",I24="Cosmetiquebio"),"Ekologisk","")</f>
        <v/>
      </c>
      <c r="N24" s="176" t="str">
        <f aca="false">IF(OR(G24="Vegansociety",G24="Imvegan",G24="Certifiedvegan",H24="Vegansociety",H24="Imvegan",H24="Certifiedvegan",I24="Vegansociety",I24="Imvegan",I24="Certifiedvegan",AJ24="Vegansk"),"Vegansk","")</f>
        <v/>
      </c>
      <c r="O24" s="176" t="str">
        <f aca="false">IF(OR(G24="fairtrade",G24="UTZ",G24="Rainforestalliance",G24="Fairforlife",H24="fairtrade",H24="UTZ",H24="Rainforestalliance",H24="Fairforlife",I24="fairtrade",I24="UTZ",I24="Rainforestalliance",I24="Fairforlife"),"Rattvisemarkt","")</f>
        <v/>
      </c>
      <c r="P24" s="176" t="str">
        <f aca="false">IF(OR(G24="Asthmaallergynordic",G24="Astmaochallergiforbundet",H24="Asthmaallergynordic",H24="Astmaochallergiforbundet",I24="Asthmaallergynordic",I24="Astmaochallergiforbundet"),"Extramildformula","")</f>
        <v/>
      </c>
      <c r="Q24" s="176" t="str">
        <f aca="false">IF(OR(G24="Svanen",G24="Bramiljoval",G24="EUEcolabel",H24="Svanen",H24="Bramiljoval",H24="EUEcolabel",I24="Svanen",I24="Bramiljoval",I24="EUEcolabel"),"Miljomarkt","")</f>
        <v/>
      </c>
      <c r="R24" s="176" t="str">
        <f aca="false" t="array" ref="R24:R24">IFERROR(SUBSTITUTE(_xlfn.arraytotext(_xlfn._xlws.filter(M24:Q24,M24:Q24&lt;&gt;""))," ",""),"")</f>
        <v/>
      </c>
      <c r="S24" s="177"/>
      <c r="T24" s="185"/>
      <c r="U24" s="177" t="s">
        <v>36</v>
      </c>
      <c r="V24" s="178"/>
      <c r="W24" s="178"/>
      <c r="X24" s="178"/>
      <c r="Y24" s="178"/>
      <c r="Z24" s="178"/>
      <c r="AA24" s="178"/>
      <c r="AB24" s="178"/>
      <c r="AC24" s="178"/>
      <c r="AD24" s="178"/>
      <c r="AE24" s="178"/>
      <c r="AF24" s="178"/>
      <c r="AG24" s="177"/>
      <c r="AH24" s="178"/>
      <c r="AI24" s="178"/>
      <c r="AJ24" s="177" t="s">
        <v>37</v>
      </c>
      <c r="AK24" s="178"/>
      <c r="AL24" s="178"/>
      <c r="AM24" s="178"/>
      <c r="AN24" s="178"/>
      <c r="AO24" s="178"/>
      <c r="AP24" s="143"/>
      <c r="AQ24" s="179"/>
      <c r="AR24" s="180"/>
      <c r="AS24" s="180"/>
      <c r="AT24" s="181" t="s">
        <v>37</v>
      </c>
      <c r="AU24" s="181" t="s">
        <v>37</v>
      </c>
      <c r="AV24" s="144"/>
      <c r="AW24" s="182" t="s">
        <v>231</v>
      </c>
      <c r="AX24" s="181" t="s">
        <v>37</v>
      </c>
      <c r="AY24" s="181" t="s">
        <v>37</v>
      </c>
      <c r="AZ24" s="143"/>
      <c r="BA24" s="179"/>
      <c r="BB24" s="180"/>
      <c r="BC24" s="180"/>
      <c r="BD24" s="180"/>
      <c r="BE24" s="180"/>
      <c r="BF24" s="180"/>
      <c r="BG24" s="145"/>
      <c r="BH24" s="181" t="s">
        <v>231</v>
      </c>
      <c r="BI24" s="181" t="s">
        <v>37</v>
      </c>
    </row>
    <row r="25" customFormat="false" ht="14.25" hidden="false" customHeight="false" outlineLevel="0" collapsed="false">
      <c r="A25" s="183" t="n">
        <v>20</v>
      </c>
      <c r="B25" s="173" t="n">
        <f aca="false">'APH KIC KIA PC'!D24</f>
        <v>0</v>
      </c>
      <c r="C25" s="173" t="str">
        <f aca="false">'APH KIC KIA PC'!I24</f>
        <v>Välj…</v>
      </c>
      <c r="D25" s="174" t="str">
        <f aca="false">IF('1. Artikeldata Grund'!$E24="","",'1. Artikeldata Grund'!$E24)</f>
        <v/>
      </c>
      <c r="E25" s="175" t="str">
        <f aca="false">IF('1. Artikeldata Grund'!D24="","",'1. Artikeldata Grund'!D24)</f>
        <v/>
      </c>
      <c r="F25" s="184" t="str">
        <f aca="false">'2. Artikeldata Utökad'!H24</f>
        <v>  Välj…</v>
      </c>
      <c r="G25" s="176" t="str">
        <f aca="false" t="array" ref="G25:G25">_xlfn.IFS('2. Artikeldata Utökad'!J24="2  KRAV","KRAV",'2. Artikeldata Utökad'!J24="3  Astma- och Allergiförbundet","Astmaochallergiforbundet",'2. Artikeldata Utökad'!J24="4  Svanen","Svanen",'2. Artikeldata Utökad'!J24="5  GOTS","GOTS",'2. Artikeldata Utökad'!J24="6  Ekologiskt Jordbruk EU Ekologisk","Ekologisktjordbruk",'2. Artikeldata Utökad'!J24="7  ECO CERT Cosmos Organic","Ecocertcosmosorganic",'2. Artikeldata Utökad'!J24="8  Bra miljöval","Bramiljoval",'2. Artikeldata Utökad'!J24="9  Fairtrade","fairtrade",'2. Artikeldata Utökad'!J24="10 Natrue Organic","Natrueorganic",'2. Artikeldata Utökad'!J24="11 UTZ Certified","UTZ",'2. Artikeldata Utökad'!J24="15 Asthma Allergy Nordic","Asthmaallergynordic",'2. Artikeldata Utökad'!J24="16 FSC","FSC",'2. Artikeldata Utökad'!J24="17 Välvald (endast vid OTC)","choosewithheart",'2. Artikeldata Utökad'!J24="18 Rainforest Alliance","Rainforestalliance",'2. Artikeldata Utökad'!J24="19 Vegan Society","Vegansociety",'2. Artikeldata Utökad'!J24="20 Certified Vegan","Certifiedvegan",'2. Artikeldata Utökad'!J24="21 I'm Vegan","Imvegan",'2. Artikeldata Utökad'!J24="22 EU Ecolabel","EUEcolabel",'2. Artikeldata Utökad'!J24="23 Soil Association Cosmos Organic","Soilassociation",'2. Artikeldata Utökad'!J24="  Välj…","",'2. Artikeldata Utökad'!J24="0  Ingen symbol","",'2. Artikeldata Utökad'!J24="24 Cosmetique Bio Cosmos Organic","Cosmetiquebio",'2. Artikeldata Utökad'!J24="25 Fair for Life","Fairforlife")</f>
        <v/>
      </c>
      <c r="H25" s="176" t="str">
        <f aca="false" t="array" ref="H25:H25">_xlfn.IFS('2. Artikeldata Utökad'!K24="2  KRAV","KRAV",'2. Artikeldata Utökad'!K24="3  Astma- och Allergiförbundet","Astmaochallergiforbundet",'2. Artikeldata Utökad'!K24="4  Svanen","Svanen",'2. Artikeldata Utökad'!K24="5  GOTS","GOTS",'2. Artikeldata Utökad'!K24="6  Ekologiskt Jordbruk EU Ekologisk","Ekologisktjordbruk",'2. Artikeldata Utökad'!K24="7  ECO CERT Cosmos Organic","Ecocertcosmosorganic",'2. Artikeldata Utökad'!K24="8  Bra miljöval","Bramiljoval",'2. Artikeldata Utökad'!K24="9  Fairtrade","fairtrade",'2. Artikeldata Utökad'!K24="10 Natrue Organic","Natrueorganic",'2. Artikeldata Utökad'!K24="11 UTZ Certified","UTZ",'2. Artikeldata Utökad'!K24="15 Asthma Allergy Nordic","Asthmaallergynordic",'2. Artikeldata Utökad'!K24="16 FSC","FSC",'2. Artikeldata Utökad'!K24="17 Välvald (endast vid OTC)","choosewithheart",'2. Artikeldata Utökad'!K24="18 Rainforest Alliance","Rainforestalliance",'2. Artikeldata Utökad'!K24="19 Vegan Society","Vegansociety",'2. Artikeldata Utökad'!K24="20 Certified Vegan","Certifiedvegan",'2. Artikeldata Utökad'!K24="21 I'm Vegan","Imvegan",'2. Artikeldata Utökad'!K24="22 EU Ecolabel","EUEcolabel",'2. Artikeldata Utökad'!K24="23 Soil Association Cosmos Organic","Soilassociation",'2. Artikeldata Utökad'!K24="  Välj…","",'2. Artikeldata Utökad'!K24="0  Ingen symbol","",'2. Artikeldata Utökad'!K24="24 Cosmetique Bio Cosmos Organic","Cosmetiquebio",'2. Artikeldata Utökad'!K24="25 Fair for Life","Fairforlife")</f>
        <v/>
      </c>
      <c r="I25" s="176" t="str">
        <f aca="false" t="array" ref="I25:I25">_xlfn.IFS('2. Artikeldata Utökad'!L24="2  KRAV","KRAV",'2. Artikeldata Utökad'!L24="3  Astma- och Allergiförbundet","Astmaochallergiforbundet",'2. Artikeldata Utökad'!L24="4  Svanen","Svanen",'2. Artikeldata Utökad'!L24="5  GOTS","GOTS",'2. Artikeldata Utökad'!L24="6  Ekologiskt Jordbruk EU Ekologisk","Ekologisktjordbruk",'2. Artikeldata Utökad'!L24="7  ECO CERT Cosmos Organic","Ecocertcosmosorganic",'2. Artikeldata Utökad'!L24="8  Bra miljöval","Bramiljoval",'2. Artikeldata Utökad'!L24="9  Fairtrade","fairtrade",'2. Artikeldata Utökad'!L24="10 Natrue Organic","Natrueorganic",'2. Artikeldata Utökad'!L24="11 UTZ Certified","UTZ",'2. Artikeldata Utökad'!L24="15 Asthma Allergy Nordic","Asthmaallergynordic",'2. Artikeldata Utökad'!L24="16 FSC","FSC",'2. Artikeldata Utökad'!L24="17 Välvald (endast vid OTC)","choosewithheart",'2. Artikeldata Utökad'!L24="18 Rainforest Alliance","Rainforestalliance",'2. Artikeldata Utökad'!L24="19 Vegan Society","Vegansociety",'2. Artikeldata Utökad'!L24="20 Certified Vegan","Certifiedvegan",'2. Artikeldata Utökad'!L24="21 I'm Vegan","Imvegan",'2. Artikeldata Utökad'!L24="22 EU Ecolabel","EUEcolabel",'2. Artikeldata Utökad'!L24="23 Soil Association Cosmos Organic","Soilassociation",'2. Artikeldata Utökad'!L24="  Välj…","",'2. Artikeldata Utökad'!L24="0  Ingen symbol","",'2. Artikeldata Utökad'!L24="24 Cosmetique Bio Cosmos Organic","Cosmetiquebio",'2. Artikeldata Utökad'!L24="25 Fair for Life","Fairforlife")</f>
        <v/>
      </c>
      <c r="J25" s="176" t="str">
        <f aca="false" t="array" ref="J25:J25">IFERROR(SUBSTITUTE(_xlfn.arraytotext(_xlfn._xlws.filter(G25:I25,G25:I25&lt;&gt;""))," ",""),"")</f>
        <v/>
      </c>
      <c r="K25" s="176" t="str">
        <f aca="false">IF('2. Artikeldata Utökad'!M24="Ja","Nordisk","")</f>
        <v/>
      </c>
      <c r="L25" s="176" t="str">
        <f aca="false">IF('2. Artikeldata Utökad'!N24="Ja","Miljoforpackad","")</f>
        <v/>
      </c>
      <c r="M25" s="176" t="str">
        <f aca="false">IF(OR(G25="Ecocertcosmosorganic",G25="Natrueorganic",G25="GOTS",G25="Ekologisktjordbruk",G25="KRAV",G25="Soilassociation",G25="Cosmetiquebio",H25="Ecocertcosmosorganic",H25="Natrueorganic",H25="GOTS",H25="Ekologisktjordbruk",H25="KRAV",H25="Soilassociation",H25="Cosmetiquebio",I25="Ecocertcosmosorganic",I25="Natrueorganic",I25="GOTS",I25="Ekologisktjordbruk",I25="KRAV",I25="Soilassociation",I25="Cosmetiquebio"),"Ekologisk","")</f>
        <v/>
      </c>
      <c r="N25" s="176" t="str">
        <f aca="false">IF(OR(G25="Vegansociety",G25="Imvegan",G25="Certifiedvegan",H25="Vegansociety",H25="Imvegan",H25="Certifiedvegan",I25="Vegansociety",I25="Imvegan",I25="Certifiedvegan",AJ25="Vegansk"),"Vegansk","")</f>
        <v/>
      </c>
      <c r="O25" s="176" t="str">
        <f aca="false">IF(OR(G25="fairtrade",G25="UTZ",G25="Rainforestalliance",G25="Fairforlife",H25="fairtrade",H25="UTZ",H25="Rainforestalliance",H25="Fairforlife",I25="fairtrade",I25="UTZ",I25="Rainforestalliance",I25="Fairforlife"),"Rattvisemarkt","")</f>
        <v/>
      </c>
      <c r="P25" s="176" t="str">
        <f aca="false">IF(OR(G25="Asthmaallergynordic",G25="Astmaochallergiforbundet",H25="Asthmaallergynordic",H25="Astmaochallergiforbundet",I25="Asthmaallergynordic",I25="Astmaochallergiforbundet"),"Extramildformula","")</f>
        <v/>
      </c>
      <c r="Q25" s="176" t="str">
        <f aca="false">IF(OR(G25="Svanen",G25="Bramiljoval",G25="EUEcolabel",H25="Svanen",H25="Bramiljoval",H25="EUEcolabel",I25="Svanen",I25="Bramiljoval",I25="EUEcolabel"),"Miljomarkt","")</f>
        <v/>
      </c>
      <c r="R25" s="176" t="str">
        <f aca="false" t="array" ref="R25:R25">IFERROR(SUBSTITUTE(_xlfn.arraytotext(_xlfn._xlws.filter(M25:Q25,M25:Q25&lt;&gt;""))," ",""),"")</f>
        <v/>
      </c>
      <c r="S25" s="177"/>
      <c r="T25" s="185"/>
      <c r="U25" s="177" t="s">
        <v>36</v>
      </c>
      <c r="V25" s="178"/>
      <c r="W25" s="178"/>
      <c r="X25" s="178"/>
      <c r="Y25" s="178"/>
      <c r="Z25" s="178"/>
      <c r="AA25" s="178"/>
      <c r="AB25" s="178"/>
      <c r="AC25" s="178"/>
      <c r="AD25" s="178"/>
      <c r="AE25" s="178"/>
      <c r="AF25" s="178"/>
      <c r="AG25" s="177"/>
      <c r="AH25" s="178"/>
      <c r="AI25" s="178"/>
      <c r="AJ25" s="177" t="s">
        <v>37</v>
      </c>
      <c r="AK25" s="178"/>
      <c r="AL25" s="178"/>
      <c r="AM25" s="178"/>
      <c r="AN25" s="178"/>
      <c r="AO25" s="178"/>
      <c r="AP25" s="143"/>
      <c r="AQ25" s="179"/>
      <c r="AR25" s="180"/>
      <c r="AS25" s="180"/>
      <c r="AT25" s="181" t="s">
        <v>37</v>
      </c>
      <c r="AU25" s="181" t="s">
        <v>37</v>
      </c>
      <c r="AV25" s="144"/>
      <c r="AW25" s="182" t="s">
        <v>231</v>
      </c>
      <c r="AX25" s="181" t="s">
        <v>37</v>
      </c>
      <c r="AY25" s="181" t="s">
        <v>37</v>
      </c>
      <c r="AZ25" s="143"/>
      <c r="BA25" s="179"/>
      <c r="BB25" s="180"/>
      <c r="BC25" s="180"/>
      <c r="BD25" s="180"/>
      <c r="BE25" s="180"/>
      <c r="BF25" s="180"/>
      <c r="BG25" s="145"/>
      <c r="BH25" s="181" t="s">
        <v>231</v>
      </c>
      <c r="BI25" s="181" t="s">
        <v>37</v>
      </c>
    </row>
    <row r="26" customFormat="false" ht="14.25" hidden="false" customHeight="false" outlineLevel="0" collapsed="false">
      <c r="A26" s="183" t="n">
        <v>21</v>
      </c>
      <c r="B26" s="173" t="n">
        <f aca="false">'APH KIC KIA PC'!D25</f>
        <v>0</v>
      </c>
      <c r="C26" s="173" t="str">
        <f aca="false">'APH KIC KIA PC'!I25</f>
        <v>Välj…</v>
      </c>
      <c r="D26" s="174" t="str">
        <f aca="false">IF('1. Artikeldata Grund'!$E25="","",'1. Artikeldata Grund'!$E25)</f>
        <v/>
      </c>
      <c r="E26" s="175" t="str">
        <f aca="false">IF('1. Artikeldata Grund'!D25="","",'1. Artikeldata Grund'!D25)</f>
        <v/>
      </c>
      <c r="F26" s="184" t="str">
        <f aca="false">'2. Artikeldata Utökad'!H25</f>
        <v>  Välj…</v>
      </c>
      <c r="G26" s="176" t="str">
        <f aca="false" t="array" ref="G26:G26">_xlfn.IFS('2. Artikeldata Utökad'!J25="2  KRAV","KRAV",'2. Artikeldata Utökad'!J25="3  Astma- och Allergiförbundet","Astmaochallergiforbundet",'2. Artikeldata Utökad'!J25="4  Svanen","Svanen",'2. Artikeldata Utökad'!J25="5  GOTS","GOTS",'2. Artikeldata Utökad'!J25="6  Ekologiskt Jordbruk EU Ekologisk","Ekologisktjordbruk",'2. Artikeldata Utökad'!J25="7  ECO CERT Cosmos Organic","Ecocertcosmosorganic",'2. Artikeldata Utökad'!J25="8  Bra miljöval","Bramiljoval",'2. Artikeldata Utökad'!J25="9  Fairtrade","fairtrade",'2. Artikeldata Utökad'!J25="10 Natrue Organic","Natrueorganic",'2. Artikeldata Utökad'!J25="11 UTZ Certified","UTZ",'2. Artikeldata Utökad'!J25="15 Asthma Allergy Nordic","Asthmaallergynordic",'2. Artikeldata Utökad'!J25="16 FSC","FSC",'2. Artikeldata Utökad'!J25="17 Välvald (endast vid OTC)","choosewithheart",'2. Artikeldata Utökad'!J25="18 Rainforest Alliance","Rainforestalliance",'2. Artikeldata Utökad'!J25="19 Vegan Society","Vegansociety",'2. Artikeldata Utökad'!J25="20 Certified Vegan","Certifiedvegan",'2. Artikeldata Utökad'!J25="21 I'm Vegan","Imvegan",'2. Artikeldata Utökad'!J25="22 EU Ecolabel","EUEcolabel",'2. Artikeldata Utökad'!J25="23 Soil Association Cosmos Organic","Soilassociation",'2. Artikeldata Utökad'!J25="  Välj…","",'2. Artikeldata Utökad'!J25="0  Ingen symbol","",'2. Artikeldata Utökad'!J25="24 Cosmetique Bio Cosmos Organic","Cosmetiquebio",'2. Artikeldata Utökad'!J25="25 Fair for Life","Fairforlife")</f>
        <v/>
      </c>
      <c r="H26" s="176" t="str">
        <f aca="false" t="array" ref="H26:H26">_xlfn.IFS('2. Artikeldata Utökad'!K25="2  KRAV","KRAV",'2. Artikeldata Utökad'!K25="3  Astma- och Allergiförbundet","Astmaochallergiforbundet",'2. Artikeldata Utökad'!K25="4  Svanen","Svanen",'2. Artikeldata Utökad'!K25="5  GOTS","GOTS",'2. Artikeldata Utökad'!K25="6  Ekologiskt Jordbruk EU Ekologisk","Ekologisktjordbruk",'2. Artikeldata Utökad'!K25="7  ECO CERT Cosmos Organic","Ecocertcosmosorganic",'2. Artikeldata Utökad'!K25="8  Bra miljöval","Bramiljoval",'2. Artikeldata Utökad'!K25="9  Fairtrade","fairtrade",'2. Artikeldata Utökad'!K25="10 Natrue Organic","Natrueorganic",'2. Artikeldata Utökad'!K25="11 UTZ Certified","UTZ",'2. Artikeldata Utökad'!K25="15 Asthma Allergy Nordic","Asthmaallergynordic",'2. Artikeldata Utökad'!K25="16 FSC","FSC",'2. Artikeldata Utökad'!K25="17 Välvald (endast vid OTC)","choosewithheart",'2. Artikeldata Utökad'!K25="18 Rainforest Alliance","Rainforestalliance",'2. Artikeldata Utökad'!K25="19 Vegan Society","Vegansociety",'2. Artikeldata Utökad'!K25="20 Certified Vegan","Certifiedvegan",'2. Artikeldata Utökad'!K25="21 I'm Vegan","Imvegan",'2. Artikeldata Utökad'!K25="22 EU Ecolabel","EUEcolabel",'2. Artikeldata Utökad'!K25="23 Soil Association Cosmos Organic","Soilassociation",'2. Artikeldata Utökad'!K25="  Välj…","",'2. Artikeldata Utökad'!K25="0  Ingen symbol","",'2. Artikeldata Utökad'!K25="24 Cosmetique Bio Cosmos Organic","Cosmetiquebio",'2. Artikeldata Utökad'!K25="25 Fair for Life","Fairforlife")</f>
        <v/>
      </c>
      <c r="I26" s="176" t="str">
        <f aca="false" t="array" ref="I26:I26">_xlfn.IFS('2. Artikeldata Utökad'!L25="2  KRAV","KRAV",'2. Artikeldata Utökad'!L25="3  Astma- och Allergiförbundet","Astmaochallergiforbundet",'2. Artikeldata Utökad'!L25="4  Svanen","Svanen",'2. Artikeldata Utökad'!L25="5  GOTS","GOTS",'2. Artikeldata Utökad'!L25="6  Ekologiskt Jordbruk EU Ekologisk","Ekologisktjordbruk",'2. Artikeldata Utökad'!L25="7  ECO CERT Cosmos Organic","Ecocertcosmosorganic",'2. Artikeldata Utökad'!L25="8  Bra miljöval","Bramiljoval",'2. Artikeldata Utökad'!L25="9  Fairtrade","fairtrade",'2. Artikeldata Utökad'!L25="10 Natrue Organic","Natrueorganic",'2. Artikeldata Utökad'!L25="11 UTZ Certified","UTZ",'2. Artikeldata Utökad'!L25="15 Asthma Allergy Nordic","Asthmaallergynordic",'2. Artikeldata Utökad'!L25="16 FSC","FSC",'2. Artikeldata Utökad'!L25="17 Välvald (endast vid OTC)","choosewithheart",'2. Artikeldata Utökad'!L25="18 Rainforest Alliance","Rainforestalliance",'2. Artikeldata Utökad'!L25="19 Vegan Society","Vegansociety",'2. Artikeldata Utökad'!L25="20 Certified Vegan","Certifiedvegan",'2. Artikeldata Utökad'!L25="21 I'm Vegan","Imvegan",'2. Artikeldata Utökad'!L25="22 EU Ecolabel","EUEcolabel",'2. Artikeldata Utökad'!L25="23 Soil Association Cosmos Organic","Soilassociation",'2. Artikeldata Utökad'!L25="  Välj…","",'2. Artikeldata Utökad'!L25="0  Ingen symbol","",'2. Artikeldata Utökad'!L25="24 Cosmetique Bio Cosmos Organic","Cosmetiquebio",'2. Artikeldata Utökad'!L25="25 Fair for Life","Fairforlife")</f>
        <v/>
      </c>
      <c r="J26" s="176" t="str">
        <f aca="false" t="array" ref="J26:J26">IFERROR(SUBSTITUTE(_xlfn.arraytotext(_xlfn._xlws.filter(G26:I26,G26:I26&lt;&gt;""))," ",""),"")</f>
        <v/>
      </c>
      <c r="K26" s="176" t="str">
        <f aca="false">IF('2. Artikeldata Utökad'!M25="Ja","Nordisk","")</f>
        <v/>
      </c>
      <c r="L26" s="176" t="str">
        <f aca="false">IF('2. Artikeldata Utökad'!N25="Ja","Miljoforpackad","")</f>
        <v/>
      </c>
      <c r="M26" s="176" t="str">
        <f aca="false">IF(OR(G26="Ecocertcosmosorganic",G26="Natrueorganic",G26="GOTS",G26="Ekologisktjordbruk",G26="KRAV",G26="Soilassociation",G26="Cosmetiquebio",H26="Ecocertcosmosorganic",H26="Natrueorganic",H26="GOTS",H26="Ekologisktjordbruk",H26="KRAV",H26="Soilassociation",H26="Cosmetiquebio",I26="Ecocertcosmosorganic",I26="Natrueorganic",I26="GOTS",I26="Ekologisktjordbruk",I26="KRAV",I26="Soilassociation",I26="Cosmetiquebio"),"Ekologisk","")</f>
        <v/>
      </c>
      <c r="N26" s="176" t="str">
        <f aca="false">IF(OR(G26="Vegansociety",G26="Imvegan",G26="Certifiedvegan",H26="Vegansociety",H26="Imvegan",H26="Certifiedvegan",I26="Vegansociety",I26="Imvegan",I26="Certifiedvegan",AJ26="Vegansk"),"Vegansk","")</f>
        <v/>
      </c>
      <c r="O26" s="176" t="str">
        <f aca="false">IF(OR(G26="fairtrade",G26="UTZ",G26="Rainforestalliance",G26="Fairforlife",H26="fairtrade",H26="UTZ",H26="Rainforestalliance",H26="Fairforlife",I26="fairtrade",I26="UTZ",I26="Rainforestalliance",I26="Fairforlife"),"Rattvisemarkt","")</f>
        <v/>
      </c>
      <c r="P26" s="176" t="str">
        <f aca="false">IF(OR(G26="Asthmaallergynordic",G26="Astmaochallergiforbundet",H26="Asthmaallergynordic",H26="Astmaochallergiforbundet",I26="Asthmaallergynordic",I26="Astmaochallergiforbundet"),"Extramildformula","")</f>
        <v/>
      </c>
      <c r="Q26" s="176" t="str">
        <f aca="false">IF(OR(G26="Svanen",G26="Bramiljoval",G26="EUEcolabel",H26="Svanen",H26="Bramiljoval",H26="EUEcolabel",I26="Svanen",I26="Bramiljoval",I26="EUEcolabel"),"Miljomarkt","")</f>
        <v/>
      </c>
      <c r="R26" s="176" t="str">
        <f aca="false" t="array" ref="R26:R26">IFERROR(SUBSTITUTE(_xlfn.arraytotext(_xlfn._xlws.filter(M26:Q26,M26:Q26&lt;&gt;""))," ",""),"")</f>
        <v/>
      </c>
      <c r="S26" s="177"/>
      <c r="T26" s="185"/>
      <c r="U26" s="177" t="s">
        <v>36</v>
      </c>
      <c r="V26" s="178"/>
      <c r="W26" s="178"/>
      <c r="X26" s="178"/>
      <c r="Y26" s="178"/>
      <c r="Z26" s="178"/>
      <c r="AA26" s="178"/>
      <c r="AB26" s="178"/>
      <c r="AC26" s="178"/>
      <c r="AD26" s="178"/>
      <c r="AE26" s="178"/>
      <c r="AF26" s="178"/>
      <c r="AG26" s="177"/>
      <c r="AH26" s="178"/>
      <c r="AI26" s="178"/>
      <c r="AJ26" s="177" t="s">
        <v>37</v>
      </c>
      <c r="AK26" s="178"/>
      <c r="AL26" s="178"/>
      <c r="AM26" s="178"/>
      <c r="AN26" s="178"/>
      <c r="AO26" s="178"/>
      <c r="AP26" s="143"/>
      <c r="AQ26" s="179"/>
      <c r="AR26" s="180"/>
      <c r="AS26" s="180"/>
      <c r="AT26" s="181" t="s">
        <v>37</v>
      </c>
      <c r="AU26" s="181" t="s">
        <v>37</v>
      </c>
      <c r="AV26" s="144"/>
      <c r="AW26" s="182" t="s">
        <v>231</v>
      </c>
      <c r="AX26" s="181" t="s">
        <v>37</v>
      </c>
      <c r="AY26" s="181" t="s">
        <v>37</v>
      </c>
      <c r="AZ26" s="143"/>
      <c r="BA26" s="179"/>
      <c r="BB26" s="180"/>
      <c r="BC26" s="180"/>
      <c r="BD26" s="180"/>
      <c r="BE26" s="180"/>
      <c r="BF26" s="180"/>
      <c r="BG26" s="145"/>
      <c r="BH26" s="181" t="s">
        <v>231</v>
      </c>
      <c r="BI26" s="181" t="s">
        <v>37</v>
      </c>
    </row>
    <row r="27" customFormat="false" ht="14.25" hidden="false" customHeight="false" outlineLevel="0" collapsed="false">
      <c r="A27" s="183" t="n">
        <v>22</v>
      </c>
      <c r="B27" s="173" t="n">
        <f aca="false">'APH KIC KIA PC'!D26</f>
        <v>0</v>
      </c>
      <c r="C27" s="173" t="str">
        <f aca="false">'APH KIC KIA PC'!I26</f>
        <v>Välj…</v>
      </c>
      <c r="D27" s="174" t="str">
        <f aca="false">IF('1. Artikeldata Grund'!$E26="","",'1. Artikeldata Grund'!$E26)</f>
        <v/>
      </c>
      <c r="E27" s="175" t="str">
        <f aca="false">IF('1. Artikeldata Grund'!D26="","",'1. Artikeldata Grund'!D26)</f>
        <v/>
      </c>
      <c r="F27" s="184" t="str">
        <f aca="false">'2. Artikeldata Utökad'!H26</f>
        <v>  Välj…</v>
      </c>
      <c r="G27" s="176" t="str">
        <f aca="false" t="array" ref="G27:G27">_xlfn.IFS('2. Artikeldata Utökad'!J26="2  KRAV","KRAV",'2. Artikeldata Utökad'!J26="3  Astma- och Allergiförbundet","Astmaochallergiforbundet",'2. Artikeldata Utökad'!J26="4  Svanen","Svanen",'2. Artikeldata Utökad'!J26="5  GOTS","GOTS",'2. Artikeldata Utökad'!J26="6  Ekologiskt Jordbruk EU Ekologisk","Ekologisktjordbruk",'2. Artikeldata Utökad'!J26="7  ECO CERT Cosmos Organic","Ecocertcosmosorganic",'2. Artikeldata Utökad'!J26="8  Bra miljöval","Bramiljoval",'2. Artikeldata Utökad'!J26="9  Fairtrade","fairtrade",'2. Artikeldata Utökad'!J26="10 Natrue Organic","Natrueorganic",'2. Artikeldata Utökad'!J26="11 UTZ Certified","UTZ",'2. Artikeldata Utökad'!J26="15 Asthma Allergy Nordic","Asthmaallergynordic",'2. Artikeldata Utökad'!J26="16 FSC","FSC",'2. Artikeldata Utökad'!J26="17 Välvald (endast vid OTC)","choosewithheart",'2. Artikeldata Utökad'!J26="18 Rainforest Alliance","Rainforestalliance",'2. Artikeldata Utökad'!J26="19 Vegan Society","Vegansociety",'2. Artikeldata Utökad'!J26="20 Certified Vegan","Certifiedvegan",'2. Artikeldata Utökad'!J26="21 I'm Vegan","Imvegan",'2. Artikeldata Utökad'!J26="22 EU Ecolabel","EUEcolabel",'2. Artikeldata Utökad'!J26="23 Soil Association Cosmos Organic","Soilassociation",'2. Artikeldata Utökad'!J26="  Välj…","",'2. Artikeldata Utökad'!J26="0  Ingen symbol","",'2. Artikeldata Utökad'!J26="24 Cosmetique Bio Cosmos Organic","Cosmetiquebio",'2. Artikeldata Utökad'!J26="25 Fair for Life","Fairforlife")</f>
        <v/>
      </c>
      <c r="H27" s="176" t="str">
        <f aca="false" t="array" ref="H27:H27">_xlfn.IFS('2. Artikeldata Utökad'!K26="2  KRAV","KRAV",'2. Artikeldata Utökad'!K26="3  Astma- och Allergiförbundet","Astmaochallergiforbundet",'2. Artikeldata Utökad'!K26="4  Svanen","Svanen",'2. Artikeldata Utökad'!K26="5  GOTS","GOTS",'2. Artikeldata Utökad'!K26="6  Ekologiskt Jordbruk EU Ekologisk","Ekologisktjordbruk",'2. Artikeldata Utökad'!K26="7  ECO CERT Cosmos Organic","Ecocertcosmosorganic",'2. Artikeldata Utökad'!K26="8  Bra miljöval","Bramiljoval",'2. Artikeldata Utökad'!K26="9  Fairtrade","fairtrade",'2. Artikeldata Utökad'!K26="10 Natrue Organic","Natrueorganic",'2. Artikeldata Utökad'!K26="11 UTZ Certified","UTZ",'2. Artikeldata Utökad'!K26="15 Asthma Allergy Nordic","Asthmaallergynordic",'2. Artikeldata Utökad'!K26="16 FSC","FSC",'2. Artikeldata Utökad'!K26="17 Välvald (endast vid OTC)","choosewithheart",'2. Artikeldata Utökad'!K26="18 Rainforest Alliance","Rainforestalliance",'2. Artikeldata Utökad'!K26="19 Vegan Society","Vegansociety",'2. Artikeldata Utökad'!K26="20 Certified Vegan","Certifiedvegan",'2. Artikeldata Utökad'!K26="21 I'm Vegan","Imvegan",'2. Artikeldata Utökad'!K26="22 EU Ecolabel","EUEcolabel",'2. Artikeldata Utökad'!K26="23 Soil Association Cosmos Organic","Soilassociation",'2. Artikeldata Utökad'!K26="  Välj…","",'2. Artikeldata Utökad'!K26="0  Ingen symbol","",'2. Artikeldata Utökad'!K26="24 Cosmetique Bio Cosmos Organic","Cosmetiquebio",'2. Artikeldata Utökad'!K26="25 Fair for Life","Fairforlife")</f>
        <v/>
      </c>
      <c r="I27" s="176" t="str">
        <f aca="false" t="array" ref="I27:I27">_xlfn.IFS('2. Artikeldata Utökad'!L26="2  KRAV","KRAV",'2. Artikeldata Utökad'!L26="3  Astma- och Allergiförbundet","Astmaochallergiforbundet",'2. Artikeldata Utökad'!L26="4  Svanen","Svanen",'2. Artikeldata Utökad'!L26="5  GOTS","GOTS",'2. Artikeldata Utökad'!L26="6  Ekologiskt Jordbruk EU Ekologisk","Ekologisktjordbruk",'2. Artikeldata Utökad'!L26="7  ECO CERT Cosmos Organic","Ecocertcosmosorganic",'2. Artikeldata Utökad'!L26="8  Bra miljöval","Bramiljoval",'2. Artikeldata Utökad'!L26="9  Fairtrade","fairtrade",'2. Artikeldata Utökad'!L26="10 Natrue Organic","Natrueorganic",'2. Artikeldata Utökad'!L26="11 UTZ Certified","UTZ",'2. Artikeldata Utökad'!L26="15 Asthma Allergy Nordic","Asthmaallergynordic",'2. Artikeldata Utökad'!L26="16 FSC","FSC",'2. Artikeldata Utökad'!L26="17 Välvald (endast vid OTC)","choosewithheart",'2. Artikeldata Utökad'!L26="18 Rainforest Alliance","Rainforestalliance",'2. Artikeldata Utökad'!L26="19 Vegan Society","Vegansociety",'2. Artikeldata Utökad'!L26="20 Certified Vegan","Certifiedvegan",'2. Artikeldata Utökad'!L26="21 I'm Vegan","Imvegan",'2. Artikeldata Utökad'!L26="22 EU Ecolabel","EUEcolabel",'2. Artikeldata Utökad'!L26="23 Soil Association Cosmos Organic","Soilassociation",'2. Artikeldata Utökad'!L26="  Välj…","",'2. Artikeldata Utökad'!L26="0  Ingen symbol","",'2. Artikeldata Utökad'!L26="24 Cosmetique Bio Cosmos Organic","Cosmetiquebio",'2. Artikeldata Utökad'!L26="25 Fair for Life","Fairforlife")</f>
        <v/>
      </c>
      <c r="J27" s="176" t="str">
        <f aca="false" t="array" ref="J27:J27">IFERROR(SUBSTITUTE(_xlfn.arraytotext(_xlfn._xlws.filter(G27:I27,G27:I27&lt;&gt;""))," ",""),"")</f>
        <v/>
      </c>
      <c r="K27" s="176" t="str">
        <f aca="false">IF('2. Artikeldata Utökad'!M26="Ja","Nordisk","")</f>
        <v/>
      </c>
      <c r="L27" s="176" t="str">
        <f aca="false">IF('2. Artikeldata Utökad'!N26="Ja","Miljoforpackad","")</f>
        <v/>
      </c>
      <c r="M27" s="176" t="str">
        <f aca="false">IF(OR(G27="Ecocertcosmosorganic",G27="Natrueorganic",G27="GOTS",G27="Ekologisktjordbruk",G27="KRAV",G27="Soilassociation",G27="Cosmetiquebio",H27="Ecocertcosmosorganic",H27="Natrueorganic",H27="GOTS",H27="Ekologisktjordbruk",H27="KRAV",H27="Soilassociation",H27="Cosmetiquebio",I27="Ecocertcosmosorganic",I27="Natrueorganic",I27="GOTS",I27="Ekologisktjordbruk",I27="KRAV",I27="Soilassociation",I27="Cosmetiquebio"),"Ekologisk","")</f>
        <v/>
      </c>
      <c r="N27" s="176" t="str">
        <f aca="false">IF(OR(G27="Vegansociety",G27="Imvegan",G27="Certifiedvegan",H27="Vegansociety",H27="Imvegan",H27="Certifiedvegan",I27="Vegansociety",I27="Imvegan",I27="Certifiedvegan",AJ27="Vegansk"),"Vegansk","")</f>
        <v/>
      </c>
      <c r="O27" s="176" t="str">
        <f aca="false">IF(OR(G27="fairtrade",G27="UTZ",G27="Rainforestalliance",G27="Fairforlife",H27="fairtrade",H27="UTZ",H27="Rainforestalliance",H27="Fairforlife",I27="fairtrade",I27="UTZ",I27="Rainforestalliance",I27="Fairforlife"),"Rattvisemarkt","")</f>
        <v/>
      </c>
      <c r="P27" s="176" t="str">
        <f aca="false">IF(OR(G27="Asthmaallergynordic",G27="Astmaochallergiforbundet",H27="Asthmaallergynordic",H27="Astmaochallergiforbundet",I27="Asthmaallergynordic",I27="Astmaochallergiforbundet"),"Extramildformula","")</f>
        <v/>
      </c>
      <c r="Q27" s="176" t="str">
        <f aca="false">IF(OR(G27="Svanen",G27="Bramiljoval",G27="EUEcolabel",H27="Svanen",H27="Bramiljoval",H27="EUEcolabel",I27="Svanen",I27="Bramiljoval",I27="EUEcolabel"),"Miljomarkt","")</f>
        <v/>
      </c>
      <c r="R27" s="176" t="str">
        <f aca="false" t="array" ref="R27:R27">IFERROR(SUBSTITUTE(_xlfn.arraytotext(_xlfn._xlws.filter(M27:Q27,M27:Q27&lt;&gt;""))," ",""),"")</f>
        <v/>
      </c>
      <c r="S27" s="177"/>
      <c r="T27" s="185"/>
      <c r="U27" s="177" t="s">
        <v>36</v>
      </c>
      <c r="V27" s="178"/>
      <c r="W27" s="178"/>
      <c r="X27" s="178"/>
      <c r="Y27" s="178"/>
      <c r="Z27" s="178"/>
      <c r="AA27" s="178"/>
      <c r="AB27" s="178"/>
      <c r="AC27" s="178"/>
      <c r="AD27" s="178"/>
      <c r="AE27" s="178"/>
      <c r="AF27" s="178"/>
      <c r="AG27" s="177"/>
      <c r="AH27" s="178"/>
      <c r="AI27" s="178"/>
      <c r="AJ27" s="177" t="s">
        <v>37</v>
      </c>
      <c r="AK27" s="178"/>
      <c r="AL27" s="178"/>
      <c r="AM27" s="178"/>
      <c r="AN27" s="178"/>
      <c r="AO27" s="178"/>
      <c r="AP27" s="143"/>
      <c r="AQ27" s="179"/>
      <c r="AR27" s="180"/>
      <c r="AS27" s="180"/>
      <c r="AT27" s="181" t="s">
        <v>37</v>
      </c>
      <c r="AU27" s="181" t="s">
        <v>37</v>
      </c>
      <c r="AV27" s="144"/>
      <c r="AW27" s="182" t="s">
        <v>231</v>
      </c>
      <c r="AX27" s="181" t="s">
        <v>37</v>
      </c>
      <c r="AY27" s="181" t="s">
        <v>37</v>
      </c>
      <c r="AZ27" s="143"/>
      <c r="BA27" s="179"/>
      <c r="BB27" s="180"/>
      <c r="BC27" s="180"/>
      <c r="BD27" s="180"/>
      <c r="BE27" s="180"/>
      <c r="BF27" s="180"/>
      <c r="BG27" s="145"/>
      <c r="BH27" s="181" t="s">
        <v>231</v>
      </c>
      <c r="BI27" s="181" t="s">
        <v>37</v>
      </c>
    </row>
    <row r="28" customFormat="false" ht="14.25" hidden="false" customHeight="false" outlineLevel="0" collapsed="false">
      <c r="A28" s="183" t="n">
        <v>23</v>
      </c>
      <c r="B28" s="173" t="n">
        <f aca="false">'APH KIC KIA PC'!D27</f>
        <v>0</v>
      </c>
      <c r="C28" s="173" t="str">
        <f aca="false">'APH KIC KIA PC'!I27</f>
        <v>Välj…</v>
      </c>
      <c r="D28" s="174" t="str">
        <f aca="false">IF('1. Artikeldata Grund'!$E27="","",'1. Artikeldata Grund'!$E27)</f>
        <v/>
      </c>
      <c r="E28" s="175" t="str">
        <f aca="false">IF('1. Artikeldata Grund'!D27="","",'1. Artikeldata Grund'!D27)</f>
        <v/>
      </c>
      <c r="F28" s="184" t="str">
        <f aca="false">'2. Artikeldata Utökad'!H27</f>
        <v>  Välj…</v>
      </c>
      <c r="G28" s="176" t="str">
        <f aca="false" t="array" ref="G28:G28">_xlfn.IFS('2. Artikeldata Utökad'!J27="2  KRAV","KRAV",'2. Artikeldata Utökad'!J27="3  Astma- och Allergiförbundet","Astmaochallergiforbundet",'2. Artikeldata Utökad'!J27="4  Svanen","Svanen",'2. Artikeldata Utökad'!J27="5  GOTS","GOTS",'2. Artikeldata Utökad'!J27="6  Ekologiskt Jordbruk EU Ekologisk","Ekologisktjordbruk",'2. Artikeldata Utökad'!J27="7  ECO CERT Cosmos Organic","Ecocertcosmosorganic",'2. Artikeldata Utökad'!J27="8  Bra miljöval","Bramiljoval",'2. Artikeldata Utökad'!J27="9  Fairtrade","fairtrade",'2. Artikeldata Utökad'!J27="10 Natrue Organic","Natrueorganic",'2. Artikeldata Utökad'!J27="11 UTZ Certified","UTZ",'2. Artikeldata Utökad'!J27="15 Asthma Allergy Nordic","Asthmaallergynordic",'2. Artikeldata Utökad'!J27="16 FSC","FSC",'2. Artikeldata Utökad'!J27="17 Välvald (endast vid OTC)","choosewithheart",'2. Artikeldata Utökad'!J27="18 Rainforest Alliance","Rainforestalliance",'2. Artikeldata Utökad'!J27="19 Vegan Society","Vegansociety",'2. Artikeldata Utökad'!J27="20 Certified Vegan","Certifiedvegan",'2. Artikeldata Utökad'!J27="21 I'm Vegan","Imvegan",'2. Artikeldata Utökad'!J27="22 EU Ecolabel","EUEcolabel",'2. Artikeldata Utökad'!J27="23 Soil Association Cosmos Organic","Soilassociation",'2. Artikeldata Utökad'!J27="  Välj…","",'2. Artikeldata Utökad'!J27="0  Ingen symbol","",'2. Artikeldata Utökad'!J27="24 Cosmetique Bio Cosmos Organic","Cosmetiquebio",'2. Artikeldata Utökad'!J27="25 Fair for Life","Fairforlife")</f>
        <v/>
      </c>
      <c r="H28" s="176" t="str">
        <f aca="false" t="array" ref="H28:H28">_xlfn.IFS('2. Artikeldata Utökad'!K27="2  KRAV","KRAV",'2. Artikeldata Utökad'!K27="3  Astma- och Allergiförbundet","Astmaochallergiforbundet",'2. Artikeldata Utökad'!K27="4  Svanen","Svanen",'2. Artikeldata Utökad'!K27="5  GOTS","GOTS",'2. Artikeldata Utökad'!K27="6  Ekologiskt Jordbruk EU Ekologisk","Ekologisktjordbruk",'2. Artikeldata Utökad'!K27="7  ECO CERT Cosmos Organic","Ecocertcosmosorganic",'2. Artikeldata Utökad'!K27="8  Bra miljöval","Bramiljoval",'2. Artikeldata Utökad'!K27="9  Fairtrade","fairtrade",'2. Artikeldata Utökad'!K27="10 Natrue Organic","Natrueorganic",'2. Artikeldata Utökad'!K27="11 UTZ Certified","UTZ",'2. Artikeldata Utökad'!K27="15 Asthma Allergy Nordic","Asthmaallergynordic",'2. Artikeldata Utökad'!K27="16 FSC","FSC",'2. Artikeldata Utökad'!K27="17 Välvald (endast vid OTC)","choosewithheart",'2. Artikeldata Utökad'!K27="18 Rainforest Alliance","Rainforestalliance",'2. Artikeldata Utökad'!K27="19 Vegan Society","Vegansociety",'2. Artikeldata Utökad'!K27="20 Certified Vegan","Certifiedvegan",'2. Artikeldata Utökad'!K27="21 I'm Vegan","Imvegan",'2. Artikeldata Utökad'!K27="22 EU Ecolabel","EUEcolabel",'2. Artikeldata Utökad'!K27="23 Soil Association Cosmos Organic","Soilassociation",'2. Artikeldata Utökad'!K27="  Välj…","",'2. Artikeldata Utökad'!K27="0  Ingen symbol","",'2. Artikeldata Utökad'!K27="24 Cosmetique Bio Cosmos Organic","Cosmetiquebio",'2. Artikeldata Utökad'!K27="25 Fair for Life","Fairforlife")</f>
        <v/>
      </c>
      <c r="I28" s="176" t="str">
        <f aca="false" t="array" ref="I28:I28">_xlfn.IFS('2. Artikeldata Utökad'!L27="2  KRAV","KRAV",'2. Artikeldata Utökad'!L27="3  Astma- och Allergiförbundet","Astmaochallergiforbundet",'2. Artikeldata Utökad'!L27="4  Svanen","Svanen",'2. Artikeldata Utökad'!L27="5  GOTS","GOTS",'2. Artikeldata Utökad'!L27="6  Ekologiskt Jordbruk EU Ekologisk","Ekologisktjordbruk",'2. Artikeldata Utökad'!L27="7  ECO CERT Cosmos Organic","Ecocertcosmosorganic",'2. Artikeldata Utökad'!L27="8  Bra miljöval","Bramiljoval",'2. Artikeldata Utökad'!L27="9  Fairtrade","fairtrade",'2. Artikeldata Utökad'!L27="10 Natrue Organic","Natrueorganic",'2. Artikeldata Utökad'!L27="11 UTZ Certified","UTZ",'2. Artikeldata Utökad'!L27="15 Asthma Allergy Nordic","Asthmaallergynordic",'2. Artikeldata Utökad'!L27="16 FSC","FSC",'2. Artikeldata Utökad'!L27="17 Välvald (endast vid OTC)","choosewithheart",'2. Artikeldata Utökad'!L27="18 Rainforest Alliance","Rainforestalliance",'2. Artikeldata Utökad'!L27="19 Vegan Society","Vegansociety",'2. Artikeldata Utökad'!L27="20 Certified Vegan","Certifiedvegan",'2. Artikeldata Utökad'!L27="21 I'm Vegan","Imvegan",'2. Artikeldata Utökad'!L27="22 EU Ecolabel","EUEcolabel",'2. Artikeldata Utökad'!L27="23 Soil Association Cosmos Organic","Soilassociation",'2. Artikeldata Utökad'!L27="  Välj…","",'2. Artikeldata Utökad'!L27="0  Ingen symbol","",'2. Artikeldata Utökad'!L27="24 Cosmetique Bio Cosmos Organic","Cosmetiquebio",'2. Artikeldata Utökad'!L27="25 Fair for Life","Fairforlife")</f>
        <v/>
      </c>
      <c r="J28" s="176" t="str">
        <f aca="false" t="array" ref="J28:J28">IFERROR(SUBSTITUTE(_xlfn.arraytotext(_xlfn._xlws.filter(G28:I28,G28:I28&lt;&gt;""))," ",""),"")</f>
        <v/>
      </c>
      <c r="K28" s="176" t="str">
        <f aca="false">IF('2. Artikeldata Utökad'!M27="Ja","Nordisk","")</f>
        <v/>
      </c>
      <c r="L28" s="176" t="str">
        <f aca="false">IF('2. Artikeldata Utökad'!N27="Ja","Miljoforpackad","")</f>
        <v/>
      </c>
      <c r="M28" s="176" t="str">
        <f aca="false">IF(OR(G28="Ecocertcosmosorganic",G28="Natrueorganic",G28="GOTS",G28="Ekologisktjordbruk",G28="KRAV",G28="Soilassociation",G28="Cosmetiquebio",H28="Ecocertcosmosorganic",H28="Natrueorganic",H28="GOTS",H28="Ekologisktjordbruk",H28="KRAV",H28="Soilassociation",H28="Cosmetiquebio",I28="Ecocertcosmosorganic",I28="Natrueorganic",I28="GOTS",I28="Ekologisktjordbruk",I28="KRAV",I28="Soilassociation",I28="Cosmetiquebio"),"Ekologisk","")</f>
        <v/>
      </c>
      <c r="N28" s="176" t="str">
        <f aca="false">IF(OR(G28="Vegansociety",G28="Imvegan",G28="Certifiedvegan",H28="Vegansociety",H28="Imvegan",H28="Certifiedvegan",I28="Vegansociety",I28="Imvegan",I28="Certifiedvegan",AJ28="Vegansk"),"Vegansk","")</f>
        <v/>
      </c>
      <c r="O28" s="176" t="str">
        <f aca="false">IF(OR(G28="fairtrade",G28="UTZ",G28="Rainforestalliance",G28="Fairforlife",H28="fairtrade",H28="UTZ",H28="Rainforestalliance",H28="Fairforlife",I28="fairtrade",I28="UTZ",I28="Rainforestalliance",I28="Fairforlife"),"Rattvisemarkt","")</f>
        <v/>
      </c>
      <c r="P28" s="176" t="str">
        <f aca="false">IF(OR(G28="Asthmaallergynordic",G28="Astmaochallergiforbundet",H28="Asthmaallergynordic",H28="Astmaochallergiforbundet",I28="Asthmaallergynordic",I28="Astmaochallergiforbundet"),"Extramildformula","")</f>
        <v/>
      </c>
      <c r="Q28" s="176" t="str">
        <f aca="false">IF(OR(G28="Svanen",G28="Bramiljoval",G28="EUEcolabel",H28="Svanen",H28="Bramiljoval",H28="EUEcolabel",I28="Svanen",I28="Bramiljoval",I28="EUEcolabel"),"Miljomarkt","")</f>
        <v/>
      </c>
      <c r="R28" s="176" t="str">
        <f aca="false" t="array" ref="R28:R28">IFERROR(SUBSTITUTE(_xlfn.arraytotext(_xlfn._xlws.filter(M28:Q28,M28:Q28&lt;&gt;""))," ",""),"")</f>
        <v/>
      </c>
      <c r="S28" s="177"/>
      <c r="T28" s="185"/>
      <c r="U28" s="177" t="s">
        <v>36</v>
      </c>
      <c r="V28" s="178"/>
      <c r="W28" s="178"/>
      <c r="X28" s="178"/>
      <c r="Y28" s="178"/>
      <c r="Z28" s="178"/>
      <c r="AA28" s="178"/>
      <c r="AB28" s="178"/>
      <c r="AC28" s="178"/>
      <c r="AD28" s="178"/>
      <c r="AE28" s="178"/>
      <c r="AF28" s="178"/>
      <c r="AG28" s="177"/>
      <c r="AH28" s="178"/>
      <c r="AI28" s="178"/>
      <c r="AJ28" s="177" t="s">
        <v>37</v>
      </c>
      <c r="AK28" s="178"/>
      <c r="AL28" s="178"/>
      <c r="AM28" s="178"/>
      <c r="AN28" s="178"/>
      <c r="AO28" s="178"/>
      <c r="AP28" s="143"/>
      <c r="AQ28" s="179"/>
      <c r="AR28" s="180"/>
      <c r="AS28" s="180"/>
      <c r="AT28" s="181" t="s">
        <v>37</v>
      </c>
      <c r="AU28" s="181" t="s">
        <v>37</v>
      </c>
      <c r="AV28" s="144"/>
      <c r="AW28" s="182" t="s">
        <v>231</v>
      </c>
      <c r="AX28" s="181" t="s">
        <v>37</v>
      </c>
      <c r="AY28" s="181" t="s">
        <v>37</v>
      </c>
      <c r="AZ28" s="143"/>
      <c r="BA28" s="179"/>
      <c r="BB28" s="180"/>
      <c r="BC28" s="180"/>
      <c r="BD28" s="180"/>
      <c r="BE28" s="180"/>
      <c r="BF28" s="180"/>
      <c r="BG28" s="145"/>
      <c r="BH28" s="181" t="s">
        <v>231</v>
      </c>
      <c r="BI28" s="181" t="s">
        <v>37</v>
      </c>
    </row>
    <row r="29" customFormat="false" ht="14.25" hidden="false" customHeight="false" outlineLevel="0" collapsed="false">
      <c r="A29" s="183" t="n">
        <v>24</v>
      </c>
      <c r="B29" s="173" t="n">
        <f aca="false">'APH KIC KIA PC'!D28</f>
        <v>0</v>
      </c>
      <c r="C29" s="173" t="str">
        <f aca="false">'APH KIC KIA PC'!I28</f>
        <v>Välj…</v>
      </c>
      <c r="D29" s="174" t="str">
        <f aca="false">IF('1. Artikeldata Grund'!$E28="","",'1. Artikeldata Grund'!$E28)</f>
        <v/>
      </c>
      <c r="E29" s="175" t="str">
        <f aca="false">IF('1. Artikeldata Grund'!D28="","",'1. Artikeldata Grund'!D28)</f>
        <v/>
      </c>
      <c r="F29" s="184" t="str">
        <f aca="false">'2. Artikeldata Utökad'!H28</f>
        <v>  Välj…</v>
      </c>
      <c r="G29" s="176" t="str">
        <f aca="false" t="array" ref="G29:G29">_xlfn.IFS('2. Artikeldata Utökad'!J28="2  KRAV","KRAV",'2. Artikeldata Utökad'!J28="3  Astma- och Allergiförbundet","Astmaochallergiforbundet",'2. Artikeldata Utökad'!J28="4  Svanen","Svanen",'2. Artikeldata Utökad'!J28="5  GOTS","GOTS",'2. Artikeldata Utökad'!J28="6  Ekologiskt Jordbruk EU Ekologisk","Ekologisktjordbruk",'2. Artikeldata Utökad'!J28="7  ECO CERT Cosmos Organic","Ecocertcosmosorganic",'2. Artikeldata Utökad'!J28="8  Bra miljöval","Bramiljoval",'2. Artikeldata Utökad'!J28="9  Fairtrade","fairtrade",'2. Artikeldata Utökad'!J28="10 Natrue Organic","Natrueorganic",'2. Artikeldata Utökad'!J28="11 UTZ Certified","UTZ",'2. Artikeldata Utökad'!J28="15 Asthma Allergy Nordic","Asthmaallergynordic",'2. Artikeldata Utökad'!J28="16 FSC","FSC",'2. Artikeldata Utökad'!J28="17 Välvald (endast vid OTC)","choosewithheart",'2. Artikeldata Utökad'!J28="18 Rainforest Alliance","Rainforestalliance",'2. Artikeldata Utökad'!J28="19 Vegan Society","Vegansociety",'2. Artikeldata Utökad'!J28="20 Certified Vegan","Certifiedvegan",'2. Artikeldata Utökad'!J28="21 I'm Vegan","Imvegan",'2. Artikeldata Utökad'!J28="22 EU Ecolabel","EUEcolabel",'2. Artikeldata Utökad'!J28="23 Soil Association Cosmos Organic","Soilassociation",'2. Artikeldata Utökad'!J28="  Välj…","",'2. Artikeldata Utökad'!J28="0  Ingen symbol","",'2. Artikeldata Utökad'!J28="24 Cosmetique Bio Cosmos Organic","Cosmetiquebio",'2. Artikeldata Utökad'!J28="25 Fair for Life","Fairforlife")</f>
        <v/>
      </c>
      <c r="H29" s="176" t="str">
        <f aca="false" t="array" ref="H29:H29">_xlfn.IFS('2. Artikeldata Utökad'!K28="2  KRAV","KRAV",'2. Artikeldata Utökad'!K28="3  Astma- och Allergiförbundet","Astmaochallergiforbundet",'2. Artikeldata Utökad'!K28="4  Svanen","Svanen",'2. Artikeldata Utökad'!K28="5  GOTS","GOTS",'2. Artikeldata Utökad'!K28="6  Ekologiskt Jordbruk EU Ekologisk","Ekologisktjordbruk",'2. Artikeldata Utökad'!K28="7  ECO CERT Cosmos Organic","Ecocertcosmosorganic",'2. Artikeldata Utökad'!K28="8  Bra miljöval","Bramiljoval",'2. Artikeldata Utökad'!K28="9  Fairtrade","fairtrade",'2. Artikeldata Utökad'!K28="10 Natrue Organic","Natrueorganic",'2. Artikeldata Utökad'!K28="11 UTZ Certified","UTZ",'2. Artikeldata Utökad'!K28="15 Asthma Allergy Nordic","Asthmaallergynordic",'2. Artikeldata Utökad'!K28="16 FSC","FSC",'2. Artikeldata Utökad'!K28="17 Välvald (endast vid OTC)","choosewithheart",'2. Artikeldata Utökad'!K28="18 Rainforest Alliance","Rainforestalliance",'2. Artikeldata Utökad'!K28="19 Vegan Society","Vegansociety",'2. Artikeldata Utökad'!K28="20 Certified Vegan","Certifiedvegan",'2. Artikeldata Utökad'!K28="21 I'm Vegan","Imvegan",'2. Artikeldata Utökad'!K28="22 EU Ecolabel","EUEcolabel",'2. Artikeldata Utökad'!K28="23 Soil Association Cosmos Organic","Soilassociation",'2. Artikeldata Utökad'!K28="  Välj…","",'2. Artikeldata Utökad'!K28="0  Ingen symbol","",'2. Artikeldata Utökad'!K28="24 Cosmetique Bio Cosmos Organic","Cosmetiquebio",'2. Artikeldata Utökad'!K28="25 Fair for Life","Fairforlife")</f>
        <v/>
      </c>
      <c r="I29" s="176" t="str">
        <f aca="false" t="array" ref="I29:I29">_xlfn.IFS('2. Artikeldata Utökad'!L28="2  KRAV","KRAV",'2. Artikeldata Utökad'!L28="3  Astma- och Allergiförbundet","Astmaochallergiforbundet",'2. Artikeldata Utökad'!L28="4  Svanen","Svanen",'2. Artikeldata Utökad'!L28="5  GOTS","GOTS",'2. Artikeldata Utökad'!L28="6  Ekologiskt Jordbruk EU Ekologisk","Ekologisktjordbruk",'2. Artikeldata Utökad'!L28="7  ECO CERT Cosmos Organic","Ecocertcosmosorganic",'2. Artikeldata Utökad'!L28="8  Bra miljöval","Bramiljoval",'2. Artikeldata Utökad'!L28="9  Fairtrade","fairtrade",'2. Artikeldata Utökad'!L28="10 Natrue Organic","Natrueorganic",'2. Artikeldata Utökad'!L28="11 UTZ Certified","UTZ",'2. Artikeldata Utökad'!L28="15 Asthma Allergy Nordic","Asthmaallergynordic",'2. Artikeldata Utökad'!L28="16 FSC","FSC",'2. Artikeldata Utökad'!L28="17 Välvald (endast vid OTC)","choosewithheart",'2. Artikeldata Utökad'!L28="18 Rainforest Alliance","Rainforestalliance",'2. Artikeldata Utökad'!L28="19 Vegan Society","Vegansociety",'2. Artikeldata Utökad'!L28="20 Certified Vegan","Certifiedvegan",'2. Artikeldata Utökad'!L28="21 I'm Vegan","Imvegan",'2. Artikeldata Utökad'!L28="22 EU Ecolabel","EUEcolabel",'2. Artikeldata Utökad'!L28="23 Soil Association Cosmos Organic","Soilassociation",'2. Artikeldata Utökad'!L28="  Välj…","",'2. Artikeldata Utökad'!L28="0  Ingen symbol","",'2. Artikeldata Utökad'!L28="24 Cosmetique Bio Cosmos Organic","Cosmetiquebio",'2. Artikeldata Utökad'!L28="25 Fair for Life","Fairforlife")</f>
        <v/>
      </c>
      <c r="J29" s="176" t="str">
        <f aca="false" t="array" ref="J29:J29">IFERROR(SUBSTITUTE(_xlfn.arraytotext(_xlfn._xlws.filter(G29:I29,G29:I29&lt;&gt;""))," ",""),"")</f>
        <v/>
      </c>
      <c r="K29" s="176" t="str">
        <f aca="false">IF('2. Artikeldata Utökad'!M28="Ja","Nordisk","")</f>
        <v/>
      </c>
      <c r="L29" s="176" t="str">
        <f aca="false">IF('2. Artikeldata Utökad'!N28="Ja","Miljoforpackad","")</f>
        <v/>
      </c>
      <c r="M29" s="176" t="str">
        <f aca="false">IF(OR(G29="Ecocertcosmosorganic",G29="Natrueorganic",G29="GOTS",G29="Ekologisktjordbruk",G29="KRAV",G29="Soilassociation",G29="Cosmetiquebio",H29="Ecocertcosmosorganic",H29="Natrueorganic",H29="GOTS",H29="Ekologisktjordbruk",H29="KRAV",H29="Soilassociation",H29="Cosmetiquebio",I29="Ecocertcosmosorganic",I29="Natrueorganic",I29="GOTS",I29="Ekologisktjordbruk",I29="KRAV",I29="Soilassociation",I29="Cosmetiquebio"),"Ekologisk","")</f>
        <v/>
      </c>
      <c r="N29" s="176" t="str">
        <f aca="false">IF(OR(G29="Vegansociety",G29="Imvegan",G29="Certifiedvegan",H29="Vegansociety",H29="Imvegan",H29="Certifiedvegan",I29="Vegansociety",I29="Imvegan",I29="Certifiedvegan",AJ29="Vegansk"),"Vegansk","")</f>
        <v/>
      </c>
      <c r="O29" s="176" t="str">
        <f aca="false">IF(OR(G29="fairtrade",G29="UTZ",G29="Rainforestalliance",G29="Fairforlife",H29="fairtrade",H29="UTZ",H29="Rainforestalliance",H29="Fairforlife",I29="fairtrade",I29="UTZ",I29="Rainforestalliance",I29="Fairforlife"),"Rattvisemarkt","")</f>
        <v/>
      </c>
      <c r="P29" s="176" t="str">
        <f aca="false">IF(OR(G29="Asthmaallergynordic",G29="Astmaochallergiforbundet",H29="Asthmaallergynordic",H29="Astmaochallergiforbundet",I29="Asthmaallergynordic",I29="Astmaochallergiforbundet"),"Extramildformula","")</f>
        <v/>
      </c>
      <c r="Q29" s="176" t="str">
        <f aca="false">IF(OR(G29="Svanen",G29="Bramiljoval",G29="EUEcolabel",H29="Svanen",H29="Bramiljoval",H29="EUEcolabel",I29="Svanen",I29="Bramiljoval",I29="EUEcolabel"),"Miljomarkt","")</f>
        <v/>
      </c>
      <c r="R29" s="176" t="str">
        <f aca="false" t="array" ref="R29:R29">IFERROR(SUBSTITUTE(_xlfn.arraytotext(_xlfn._xlws.filter(M29:Q29,M29:Q29&lt;&gt;""))," ",""),"")</f>
        <v/>
      </c>
      <c r="S29" s="177"/>
      <c r="T29" s="185"/>
      <c r="U29" s="177" t="s">
        <v>36</v>
      </c>
      <c r="V29" s="178"/>
      <c r="W29" s="178"/>
      <c r="X29" s="178"/>
      <c r="Y29" s="178"/>
      <c r="Z29" s="178"/>
      <c r="AA29" s="178"/>
      <c r="AB29" s="178"/>
      <c r="AC29" s="178"/>
      <c r="AD29" s="178"/>
      <c r="AE29" s="178"/>
      <c r="AF29" s="178"/>
      <c r="AG29" s="177"/>
      <c r="AH29" s="178"/>
      <c r="AI29" s="178"/>
      <c r="AJ29" s="177" t="s">
        <v>37</v>
      </c>
      <c r="AK29" s="178"/>
      <c r="AL29" s="178"/>
      <c r="AM29" s="178"/>
      <c r="AN29" s="178"/>
      <c r="AO29" s="178"/>
      <c r="AP29" s="143"/>
      <c r="AQ29" s="179"/>
      <c r="AR29" s="180"/>
      <c r="AS29" s="180"/>
      <c r="AT29" s="181" t="s">
        <v>37</v>
      </c>
      <c r="AU29" s="181" t="s">
        <v>37</v>
      </c>
      <c r="AV29" s="144"/>
      <c r="AW29" s="182" t="s">
        <v>231</v>
      </c>
      <c r="AX29" s="181" t="s">
        <v>37</v>
      </c>
      <c r="AY29" s="181" t="s">
        <v>37</v>
      </c>
      <c r="AZ29" s="143"/>
      <c r="BA29" s="179"/>
      <c r="BB29" s="180"/>
      <c r="BC29" s="180"/>
      <c r="BD29" s="180"/>
      <c r="BE29" s="180"/>
      <c r="BF29" s="180"/>
      <c r="BG29" s="145"/>
      <c r="BH29" s="181" t="s">
        <v>231</v>
      </c>
      <c r="BI29" s="181" t="s">
        <v>37</v>
      </c>
    </row>
    <row r="30" customFormat="false" ht="14.25" hidden="false" customHeight="false" outlineLevel="0" collapsed="false">
      <c r="A30" s="183" t="n">
        <v>25</v>
      </c>
      <c r="B30" s="173" t="n">
        <f aca="false">'APH KIC KIA PC'!D29</f>
        <v>0</v>
      </c>
      <c r="C30" s="173" t="str">
        <f aca="false">'APH KIC KIA PC'!I29</f>
        <v>Välj…</v>
      </c>
      <c r="D30" s="174" t="str">
        <f aca="false">IF('1. Artikeldata Grund'!$E29="","",'1. Artikeldata Grund'!$E29)</f>
        <v/>
      </c>
      <c r="E30" s="175" t="str">
        <f aca="false">IF('1. Artikeldata Grund'!D29="","",'1. Artikeldata Grund'!D29)</f>
        <v/>
      </c>
      <c r="F30" s="184" t="str">
        <f aca="false">'2. Artikeldata Utökad'!H29</f>
        <v>  Välj…</v>
      </c>
      <c r="G30" s="176" t="str">
        <f aca="false" t="array" ref="G30:G30">_xlfn.IFS('2. Artikeldata Utökad'!J29="2  KRAV","KRAV",'2. Artikeldata Utökad'!J29="3  Astma- och Allergiförbundet","Astmaochallergiforbundet",'2. Artikeldata Utökad'!J29="4  Svanen","Svanen",'2. Artikeldata Utökad'!J29="5  GOTS","GOTS",'2. Artikeldata Utökad'!J29="6  Ekologiskt Jordbruk EU Ekologisk","Ekologisktjordbruk",'2. Artikeldata Utökad'!J29="7  ECO CERT Cosmos Organic","Ecocertcosmosorganic",'2. Artikeldata Utökad'!J29="8  Bra miljöval","Bramiljoval",'2. Artikeldata Utökad'!J29="9  Fairtrade","fairtrade",'2. Artikeldata Utökad'!J29="10 Natrue Organic","Natrueorganic",'2. Artikeldata Utökad'!J29="11 UTZ Certified","UTZ",'2. Artikeldata Utökad'!J29="15 Asthma Allergy Nordic","Asthmaallergynordic",'2. Artikeldata Utökad'!J29="16 FSC","FSC",'2. Artikeldata Utökad'!J29="17 Välvald (endast vid OTC)","choosewithheart",'2. Artikeldata Utökad'!J29="18 Rainforest Alliance","Rainforestalliance",'2. Artikeldata Utökad'!J29="19 Vegan Society","Vegansociety",'2. Artikeldata Utökad'!J29="20 Certified Vegan","Certifiedvegan",'2. Artikeldata Utökad'!J29="21 I'm Vegan","Imvegan",'2. Artikeldata Utökad'!J29="22 EU Ecolabel","EUEcolabel",'2. Artikeldata Utökad'!J29="23 Soil Association Cosmos Organic","Soilassociation",'2. Artikeldata Utökad'!J29="  Välj…","",'2. Artikeldata Utökad'!J29="0  Ingen symbol","",'2. Artikeldata Utökad'!J29="24 Cosmetique Bio Cosmos Organic","Cosmetiquebio",'2. Artikeldata Utökad'!J29="25 Fair for Life","Fairforlife")</f>
        <v/>
      </c>
      <c r="H30" s="176" t="str">
        <f aca="false" t="array" ref="H30:H30">_xlfn.IFS('2. Artikeldata Utökad'!K29="2  KRAV","KRAV",'2. Artikeldata Utökad'!K29="3  Astma- och Allergiförbundet","Astmaochallergiforbundet",'2. Artikeldata Utökad'!K29="4  Svanen","Svanen",'2. Artikeldata Utökad'!K29="5  GOTS","GOTS",'2. Artikeldata Utökad'!K29="6  Ekologiskt Jordbruk EU Ekologisk","Ekologisktjordbruk",'2. Artikeldata Utökad'!K29="7  ECO CERT Cosmos Organic","Ecocertcosmosorganic",'2. Artikeldata Utökad'!K29="8  Bra miljöval","Bramiljoval",'2. Artikeldata Utökad'!K29="9  Fairtrade","fairtrade",'2. Artikeldata Utökad'!K29="10 Natrue Organic","Natrueorganic",'2. Artikeldata Utökad'!K29="11 UTZ Certified","UTZ",'2. Artikeldata Utökad'!K29="15 Asthma Allergy Nordic","Asthmaallergynordic",'2. Artikeldata Utökad'!K29="16 FSC","FSC",'2. Artikeldata Utökad'!K29="17 Välvald (endast vid OTC)","choosewithheart",'2. Artikeldata Utökad'!K29="18 Rainforest Alliance","Rainforestalliance",'2. Artikeldata Utökad'!K29="19 Vegan Society","Vegansociety",'2. Artikeldata Utökad'!K29="20 Certified Vegan","Certifiedvegan",'2. Artikeldata Utökad'!K29="21 I'm Vegan","Imvegan",'2. Artikeldata Utökad'!K29="22 EU Ecolabel","EUEcolabel",'2. Artikeldata Utökad'!K29="23 Soil Association Cosmos Organic","Soilassociation",'2. Artikeldata Utökad'!K29="  Välj…","",'2. Artikeldata Utökad'!K29="0  Ingen symbol","",'2. Artikeldata Utökad'!K29="24 Cosmetique Bio Cosmos Organic","Cosmetiquebio",'2. Artikeldata Utökad'!K29="25 Fair for Life","Fairforlife")</f>
        <v/>
      </c>
      <c r="I30" s="176" t="str">
        <f aca="false" t="array" ref="I30:I30">_xlfn.IFS('2. Artikeldata Utökad'!L29="2  KRAV","KRAV",'2. Artikeldata Utökad'!L29="3  Astma- och Allergiförbundet","Astmaochallergiforbundet",'2. Artikeldata Utökad'!L29="4  Svanen","Svanen",'2. Artikeldata Utökad'!L29="5  GOTS","GOTS",'2. Artikeldata Utökad'!L29="6  Ekologiskt Jordbruk EU Ekologisk","Ekologisktjordbruk",'2. Artikeldata Utökad'!L29="7  ECO CERT Cosmos Organic","Ecocertcosmosorganic",'2. Artikeldata Utökad'!L29="8  Bra miljöval","Bramiljoval",'2. Artikeldata Utökad'!L29="9  Fairtrade","fairtrade",'2. Artikeldata Utökad'!L29="10 Natrue Organic","Natrueorganic",'2. Artikeldata Utökad'!L29="11 UTZ Certified","UTZ",'2. Artikeldata Utökad'!L29="15 Asthma Allergy Nordic","Asthmaallergynordic",'2. Artikeldata Utökad'!L29="16 FSC","FSC",'2. Artikeldata Utökad'!L29="17 Välvald (endast vid OTC)","choosewithheart",'2. Artikeldata Utökad'!L29="18 Rainforest Alliance","Rainforestalliance",'2. Artikeldata Utökad'!L29="19 Vegan Society","Vegansociety",'2. Artikeldata Utökad'!L29="20 Certified Vegan","Certifiedvegan",'2. Artikeldata Utökad'!L29="21 I'm Vegan","Imvegan",'2. Artikeldata Utökad'!L29="22 EU Ecolabel","EUEcolabel",'2. Artikeldata Utökad'!L29="23 Soil Association Cosmos Organic","Soilassociation",'2. Artikeldata Utökad'!L29="  Välj…","",'2. Artikeldata Utökad'!L29="0  Ingen symbol","",'2. Artikeldata Utökad'!L29="24 Cosmetique Bio Cosmos Organic","Cosmetiquebio",'2. Artikeldata Utökad'!L29="25 Fair for Life","Fairforlife")</f>
        <v/>
      </c>
      <c r="J30" s="176" t="str">
        <f aca="false" t="array" ref="J30:J30">IFERROR(SUBSTITUTE(_xlfn.arraytotext(_xlfn._xlws.filter(G30:I30,G30:I30&lt;&gt;""))," ",""),"")</f>
        <v/>
      </c>
      <c r="K30" s="176" t="str">
        <f aca="false">IF('2. Artikeldata Utökad'!M29="Ja","Nordisk","")</f>
        <v/>
      </c>
      <c r="L30" s="176" t="str">
        <f aca="false">IF('2. Artikeldata Utökad'!N29="Ja","Miljoforpackad","")</f>
        <v/>
      </c>
      <c r="M30" s="176" t="str">
        <f aca="false">IF(OR(G30="Ecocertcosmosorganic",G30="Natrueorganic",G30="GOTS",G30="Ekologisktjordbruk",G30="KRAV",G30="Soilassociation",G30="Cosmetiquebio",H30="Ecocertcosmosorganic",H30="Natrueorganic",H30="GOTS",H30="Ekologisktjordbruk",H30="KRAV",H30="Soilassociation",H30="Cosmetiquebio",I30="Ecocertcosmosorganic",I30="Natrueorganic",I30="GOTS",I30="Ekologisktjordbruk",I30="KRAV",I30="Soilassociation",I30="Cosmetiquebio"),"Ekologisk","")</f>
        <v/>
      </c>
      <c r="N30" s="176" t="str">
        <f aca="false">IF(OR(G30="Vegansociety",G30="Imvegan",G30="Certifiedvegan",H30="Vegansociety",H30="Imvegan",H30="Certifiedvegan",I30="Vegansociety",I30="Imvegan",I30="Certifiedvegan",AJ30="Vegansk"),"Vegansk","")</f>
        <v/>
      </c>
      <c r="O30" s="176" t="str">
        <f aca="false">IF(OR(G30="fairtrade",G30="UTZ",G30="Rainforestalliance",G30="Fairforlife",H30="fairtrade",H30="UTZ",H30="Rainforestalliance",H30="Fairforlife",I30="fairtrade",I30="UTZ",I30="Rainforestalliance",I30="Fairforlife"),"Rattvisemarkt","")</f>
        <v/>
      </c>
      <c r="P30" s="176" t="str">
        <f aca="false">IF(OR(G30="Asthmaallergynordic",G30="Astmaochallergiforbundet",H30="Asthmaallergynordic",H30="Astmaochallergiforbundet",I30="Asthmaallergynordic",I30="Astmaochallergiforbundet"),"Extramildformula","")</f>
        <v/>
      </c>
      <c r="Q30" s="176" t="str">
        <f aca="false">IF(OR(G30="Svanen",G30="Bramiljoval",G30="EUEcolabel",H30="Svanen",H30="Bramiljoval",H30="EUEcolabel",I30="Svanen",I30="Bramiljoval",I30="EUEcolabel"),"Miljomarkt","")</f>
        <v/>
      </c>
      <c r="R30" s="176" t="str">
        <f aca="false" t="array" ref="R30:R30">IFERROR(SUBSTITUTE(_xlfn.arraytotext(_xlfn._xlws.filter(M30:Q30,M30:Q30&lt;&gt;""))," ",""),"")</f>
        <v/>
      </c>
      <c r="S30" s="177"/>
      <c r="T30" s="185"/>
      <c r="U30" s="177" t="s">
        <v>36</v>
      </c>
      <c r="V30" s="178"/>
      <c r="W30" s="178"/>
      <c r="X30" s="178"/>
      <c r="Y30" s="178"/>
      <c r="Z30" s="178"/>
      <c r="AA30" s="178"/>
      <c r="AB30" s="178"/>
      <c r="AC30" s="178"/>
      <c r="AD30" s="178"/>
      <c r="AE30" s="178"/>
      <c r="AF30" s="178"/>
      <c r="AG30" s="177"/>
      <c r="AH30" s="178"/>
      <c r="AI30" s="178"/>
      <c r="AJ30" s="177" t="s">
        <v>37</v>
      </c>
      <c r="AK30" s="178"/>
      <c r="AL30" s="178"/>
      <c r="AM30" s="178"/>
      <c r="AN30" s="178"/>
      <c r="AO30" s="178"/>
      <c r="AP30" s="143"/>
      <c r="AQ30" s="179"/>
      <c r="AR30" s="180"/>
      <c r="AS30" s="180"/>
      <c r="AT30" s="181" t="s">
        <v>37</v>
      </c>
      <c r="AU30" s="181" t="s">
        <v>37</v>
      </c>
      <c r="AV30" s="144"/>
      <c r="AW30" s="182" t="s">
        <v>231</v>
      </c>
      <c r="AX30" s="181" t="s">
        <v>37</v>
      </c>
      <c r="AY30" s="181" t="s">
        <v>37</v>
      </c>
      <c r="AZ30" s="143"/>
      <c r="BA30" s="179"/>
      <c r="BB30" s="180"/>
      <c r="BC30" s="180"/>
      <c r="BD30" s="180"/>
      <c r="BE30" s="180"/>
      <c r="BF30" s="180"/>
      <c r="BG30" s="145"/>
      <c r="BH30" s="181" t="s">
        <v>231</v>
      </c>
      <c r="BI30" s="181" t="s">
        <v>37</v>
      </c>
    </row>
    <row r="31" customFormat="false" ht="14.25" hidden="false" customHeight="false" outlineLevel="0" collapsed="false">
      <c r="A31" s="183" t="n">
        <v>26</v>
      </c>
      <c r="B31" s="173" t="n">
        <f aca="false">'APH KIC KIA PC'!D30</f>
        <v>0</v>
      </c>
      <c r="C31" s="173" t="str">
        <f aca="false">'APH KIC KIA PC'!I30</f>
        <v>Välj…</v>
      </c>
      <c r="D31" s="174" t="str">
        <f aca="false">IF('1. Artikeldata Grund'!$E30="","",'1. Artikeldata Grund'!$E30)</f>
        <v/>
      </c>
      <c r="E31" s="175" t="str">
        <f aca="false">IF('1. Artikeldata Grund'!D30="","",'1. Artikeldata Grund'!D30)</f>
        <v/>
      </c>
      <c r="F31" s="184" t="str">
        <f aca="false">'2. Artikeldata Utökad'!H30</f>
        <v>  Välj…</v>
      </c>
      <c r="G31" s="176" t="str">
        <f aca="false" t="array" ref="G31:G31">_xlfn.IFS('2. Artikeldata Utökad'!J30="2  KRAV","KRAV",'2. Artikeldata Utökad'!J30="3  Astma- och Allergiförbundet","Astmaochallergiforbundet",'2. Artikeldata Utökad'!J30="4  Svanen","Svanen",'2. Artikeldata Utökad'!J30="5  GOTS","GOTS",'2. Artikeldata Utökad'!J30="6  Ekologiskt Jordbruk EU Ekologisk","Ekologisktjordbruk",'2. Artikeldata Utökad'!J30="7  ECO CERT Cosmos Organic","Ecocertcosmosorganic",'2. Artikeldata Utökad'!J30="8  Bra miljöval","Bramiljoval",'2. Artikeldata Utökad'!J30="9  Fairtrade","fairtrade",'2. Artikeldata Utökad'!J30="10 Natrue Organic","Natrueorganic",'2. Artikeldata Utökad'!J30="11 UTZ Certified","UTZ",'2. Artikeldata Utökad'!J30="15 Asthma Allergy Nordic","Asthmaallergynordic",'2. Artikeldata Utökad'!J30="16 FSC","FSC",'2. Artikeldata Utökad'!J30="17 Välvald (endast vid OTC)","choosewithheart",'2. Artikeldata Utökad'!J30="18 Rainforest Alliance","Rainforestalliance",'2. Artikeldata Utökad'!J30="19 Vegan Society","Vegansociety",'2. Artikeldata Utökad'!J30="20 Certified Vegan","Certifiedvegan",'2. Artikeldata Utökad'!J30="21 I'm Vegan","Imvegan",'2. Artikeldata Utökad'!J30="22 EU Ecolabel","EUEcolabel",'2. Artikeldata Utökad'!J30="23 Soil Association Cosmos Organic","Soilassociation",'2. Artikeldata Utökad'!J30="  Välj…","",'2. Artikeldata Utökad'!J30="0  Ingen symbol","",'2. Artikeldata Utökad'!J30="24 Cosmetique Bio Cosmos Organic","Cosmetiquebio",'2. Artikeldata Utökad'!J30="25 Fair for Life","Fairforlife")</f>
        <v/>
      </c>
      <c r="H31" s="176" t="str">
        <f aca="false" t="array" ref="H31:H31">_xlfn.IFS('2. Artikeldata Utökad'!K30="2  KRAV","KRAV",'2. Artikeldata Utökad'!K30="3  Astma- och Allergiförbundet","Astmaochallergiforbundet",'2. Artikeldata Utökad'!K30="4  Svanen","Svanen",'2. Artikeldata Utökad'!K30="5  GOTS","GOTS",'2. Artikeldata Utökad'!K30="6  Ekologiskt Jordbruk EU Ekologisk","Ekologisktjordbruk",'2. Artikeldata Utökad'!K30="7  ECO CERT Cosmos Organic","Ecocertcosmosorganic",'2. Artikeldata Utökad'!K30="8  Bra miljöval","Bramiljoval",'2. Artikeldata Utökad'!K30="9  Fairtrade","fairtrade",'2. Artikeldata Utökad'!K30="10 Natrue Organic","Natrueorganic",'2. Artikeldata Utökad'!K30="11 UTZ Certified","UTZ",'2. Artikeldata Utökad'!K30="15 Asthma Allergy Nordic","Asthmaallergynordic",'2. Artikeldata Utökad'!K30="16 FSC","FSC",'2. Artikeldata Utökad'!K30="17 Välvald (endast vid OTC)","choosewithheart",'2. Artikeldata Utökad'!K30="18 Rainforest Alliance","Rainforestalliance",'2. Artikeldata Utökad'!K30="19 Vegan Society","Vegansociety",'2. Artikeldata Utökad'!K30="20 Certified Vegan","Certifiedvegan",'2. Artikeldata Utökad'!K30="21 I'm Vegan","Imvegan",'2. Artikeldata Utökad'!K30="22 EU Ecolabel","EUEcolabel",'2. Artikeldata Utökad'!K30="23 Soil Association Cosmos Organic","Soilassociation",'2. Artikeldata Utökad'!K30="  Välj…","",'2. Artikeldata Utökad'!K30="0  Ingen symbol","",'2. Artikeldata Utökad'!K30="24 Cosmetique Bio Cosmos Organic","Cosmetiquebio",'2. Artikeldata Utökad'!K30="25 Fair for Life","Fairforlife")</f>
        <v/>
      </c>
      <c r="I31" s="176" t="str">
        <f aca="false" t="array" ref="I31:I31">_xlfn.IFS('2. Artikeldata Utökad'!L30="2  KRAV","KRAV",'2. Artikeldata Utökad'!L30="3  Astma- och Allergiförbundet","Astmaochallergiforbundet",'2. Artikeldata Utökad'!L30="4  Svanen","Svanen",'2. Artikeldata Utökad'!L30="5  GOTS","GOTS",'2. Artikeldata Utökad'!L30="6  Ekologiskt Jordbruk EU Ekologisk","Ekologisktjordbruk",'2. Artikeldata Utökad'!L30="7  ECO CERT Cosmos Organic","Ecocertcosmosorganic",'2. Artikeldata Utökad'!L30="8  Bra miljöval","Bramiljoval",'2. Artikeldata Utökad'!L30="9  Fairtrade","fairtrade",'2. Artikeldata Utökad'!L30="10 Natrue Organic","Natrueorganic",'2. Artikeldata Utökad'!L30="11 UTZ Certified","UTZ",'2. Artikeldata Utökad'!L30="15 Asthma Allergy Nordic","Asthmaallergynordic",'2. Artikeldata Utökad'!L30="16 FSC","FSC",'2. Artikeldata Utökad'!L30="17 Välvald (endast vid OTC)","choosewithheart",'2. Artikeldata Utökad'!L30="18 Rainforest Alliance","Rainforestalliance",'2. Artikeldata Utökad'!L30="19 Vegan Society","Vegansociety",'2. Artikeldata Utökad'!L30="20 Certified Vegan","Certifiedvegan",'2. Artikeldata Utökad'!L30="21 I'm Vegan","Imvegan",'2. Artikeldata Utökad'!L30="22 EU Ecolabel","EUEcolabel",'2. Artikeldata Utökad'!L30="23 Soil Association Cosmos Organic","Soilassociation",'2. Artikeldata Utökad'!L30="  Välj…","",'2. Artikeldata Utökad'!L30="0  Ingen symbol","",'2. Artikeldata Utökad'!L30="24 Cosmetique Bio Cosmos Organic","Cosmetiquebio",'2. Artikeldata Utökad'!L30="25 Fair for Life","Fairforlife")</f>
        <v/>
      </c>
      <c r="J31" s="176" t="str">
        <f aca="false" t="array" ref="J31:J31">IFERROR(SUBSTITUTE(_xlfn.arraytotext(_xlfn._xlws.filter(G31:I31,G31:I31&lt;&gt;""))," ",""),"")</f>
        <v/>
      </c>
      <c r="K31" s="176" t="str">
        <f aca="false">IF('2. Artikeldata Utökad'!M30="Ja","Nordisk","")</f>
        <v/>
      </c>
      <c r="L31" s="176" t="str">
        <f aca="false">IF('2. Artikeldata Utökad'!N30="Ja","Miljoforpackad","")</f>
        <v/>
      </c>
      <c r="M31" s="176" t="str">
        <f aca="false">IF(OR(G31="Ecocertcosmosorganic",G31="Natrueorganic",G31="GOTS",G31="Ekologisktjordbruk",G31="KRAV",G31="Soilassociation",G31="Cosmetiquebio",H31="Ecocertcosmosorganic",H31="Natrueorganic",H31="GOTS",H31="Ekologisktjordbruk",H31="KRAV",H31="Soilassociation",H31="Cosmetiquebio",I31="Ecocertcosmosorganic",I31="Natrueorganic",I31="GOTS",I31="Ekologisktjordbruk",I31="KRAV",I31="Soilassociation",I31="Cosmetiquebio"),"Ekologisk","")</f>
        <v/>
      </c>
      <c r="N31" s="176" t="str">
        <f aca="false">IF(OR(G31="Vegansociety",G31="Imvegan",G31="Certifiedvegan",H31="Vegansociety",H31="Imvegan",H31="Certifiedvegan",I31="Vegansociety",I31="Imvegan",I31="Certifiedvegan",AJ31="Vegansk"),"Vegansk","")</f>
        <v/>
      </c>
      <c r="O31" s="176" t="str">
        <f aca="false">IF(OR(G31="fairtrade",G31="UTZ",G31="Rainforestalliance",G31="Fairforlife",H31="fairtrade",H31="UTZ",H31="Rainforestalliance",H31="Fairforlife",I31="fairtrade",I31="UTZ",I31="Rainforestalliance",I31="Fairforlife"),"Rattvisemarkt","")</f>
        <v/>
      </c>
      <c r="P31" s="176" t="str">
        <f aca="false">IF(OR(G31="Asthmaallergynordic",G31="Astmaochallergiforbundet",H31="Asthmaallergynordic",H31="Astmaochallergiforbundet",I31="Asthmaallergynordic",I31="Astmaochallergiforbundet"),"Extramildformula","")</f>
        <v/>
      </c>
      <c r="Q31" s="176" t="str">
        <f aca="false">IF(OR(G31="Svanen",G31="Bramiljoval",G31="EUEcolabel",H31="Svanen",H31="Bramiljoval",H31="EUEcolabel",I31="Svanen",I31="Bramiljoval",I31="EUEcolabel"),"Miljomarkt","")</f>
        <v/>
      </c>
      <c r="R31" s="176" t="str">
        <f aca="false" t="array" ref="R31:R31">IFERROR(SUBSTITUTE(_xlfn.arraytotext(_xlfn._xlws.filter(M31:Q31,M31:Q31&lt;&gt;""))," ",""),"")</f>
        <v/>
      </c>
      <c r="S31" s="177"/>
      <c r="T31" s="185"/>
      <c r="U31" s="177" t="s">
        <v>36</v>
      </c>
      <c r="V31" s="178"/>
      <c r="W31" s="178"/>
      <c r="X31" s="178"/>
      <c r="Y31" s="178"/>
      <c r="Z31" s="178"/>
      <c r="AA31" s="178"/>
      <c r="AB31" s="178"/>
      <c r="AC31" s="178"/>
      <c r="AD31" s="178"/>
      <c r="AE31" s="178"/>
      <c r="AF31" s="178"/>
      <c r="AG31" s="177"/>
      <c r="AH31" s="178"/>
      <c r="AI31" s="178"/>
      <c r="AJ31" s="177" t="s">
        <v>37</v>
      </c>
      <c r="AK31" s="178"/>
      <c r="AL31" s="178"/>
      <c r="AM31" s="178"/>
      <c r="AN31" s="178"/>
      <c r="AO31" s="178"/>
      <c r="AP31" s="143"/>
      <c r="AQ31" s="179"/>
      <c r="AR31" s="180"/>
      <c r="AS31" s="180"/>
      <c r="AT31" s="181" t="s">
        <v>37</v>
      </c>
      <c r="AU31" s="181" t="s">
        <v>37</v>
      </c>
      <c r="AV31" s="144"/>
      <c r="AW31" s="182" t="s">
        <v>231</v>
      </c>
      <c r="AX31" s="181" t="s">
        <v>37</v>
      </c>
      <c r="AY31" s="181" t="s">
        <v>37</v>
      </c>
      <c r="AZ31" s="143"/>
      <c r="BA31" s="179"/>
      <c r="BB31" s="180"/>
      <c r="BC31" s="180"/>
      <c r="BD31" s="180"/>
      <c r="BE31" s="180"/>
      <c r="BF31" s="180"/>
      <c r="BG31" s="145"/>
      <c r="BH31" s="181" t="s">
        <v>231</v>
      </c>
      <c r="BI31" s="181" t="s">
        <v>37</v>
      </c>
    </row>
    <row r="32" customFormat="false" ht="14.25" hidden="false" customHeight="false" outlineLevel="0" collapsed="false">
      <c r="A32" s="183" t="n">
        <v>27</v>
      </c>
      <c r="B32" s="173" t="n">
        <f aca="false">'APH KIC KIA PC'!D31</f>
        <v>0</v>
      </c>
      <c r="C32" s="173" t="str">
        <f aca="false">'APH KIC KIA PC'!I31</f>
        <v>Välj…</v>
      </c>
      <c r="D32" s="174" t="str">
        <f aca="false">IF('1. Artikeldata Grund'!$E31="","",'1. Artikeldata Grund'!$E31)</f>
        <v/>
      </c>
      <c r="E32" s="175" t="str">
        <f aca="false">IF('1. Artikeldata Grund'!D31="","",'1. Artikeldata Grund'!D31)</f>
        <v/>
      </c>
      <c r="F32" s="184" t="str">
        <f aca="false">'2. Artikeldata Utökad'!H31</f>
        <v>  Välj…</v>
      </c>
      <c r="G32" s="176" t="str">
        <f aca="false" t="array" ref="G32:G32">_xlfn.IFS('2. Artikeldata Utökad'!J31="2  KRAV","KRAV",'2. Artikeldata Utökad'!J31="3  Astma- och Allergiförbundet","Astmaochallergiforbundet",'2. Artikeldata Utökad'!J31="4  Svanen","Svanen",'2. Artikeldata Utökad'!J31="5  GOTS","GOTS",'2. Artikeldata Utökad'!J31="6  Ekologiskt Jordbruk EU Ekologisk","Ekologisktjordbruk",'2. Artikeldata Utökad'!J31="7  ECO CERT Cosmos Organic","Ecocertcosmosorganic",'2. Artikeldata Utökad'!J31="8  Bra miljöval","Bramiljoval",'2. Artikeldata Utökad'!J31="9  Fairtrade","fairtrade",'2. Artikeldata Utökad'!J31="10 Natrue Organic","Natrueorganic",'2. Artikeldata Utökad'!J31="11 UTZ Certified","UTZ",'2. Artikeldata Utökad'!J31="15 Asthma Allergy Nordic","Asthmaallergynordic",'2. Artikeldata Utökad'!J31="16 FSC","FSC",'2. Artikeldata Utökad'!J31="17 Välvald (endast vid OTC)","choosewithheart",'2. Artikeldata Utökad'!J31="18 Rainforest Alliance","Rainforestalliance",'2. Artikeldata Utökad'!J31="19 Vegan Society","Vegansociety",'2. Artikeldata Utökad'!J31="20 Certified Vegan","Certifiedvegan",'2. Artikeldata Utökad'!J31="21 I'm Vegan","Imvegan",'2. Artikeldata Utökad'!J31="22 EU Ecolabel","EUEcolabel",'2. Artikeldata Utökad'!J31="23 Soil Association Cosmos Organic","Soilassociation",'2. Artikeldata Utökad'!J31="  Välj…","",'2. Artikeldata Utökad'!J31="0  Ingen symbol","",'2. Artikeldata Utökad'!J31="24 Cosmetique Bio Cosmos Organic","Cosmetiquebio",'2. Artikeldata Utökad'!J31="25 Fair for Life","Fairforlife")</f>
        <v/>
      </c>
      <c r="H32" s="176" t="str">
        <f aca="false" t="array" ref="H32:H32">_xlfn.IFS('2. Artikeldata Utökad'!K31="2  KRAV","KRAV",'2. Artikeldata Utökad'!K31="3  Astma- och Allergiförbundet","Astmaochallergiforbundet",'2. Artikeldata Utökad'!K31="4  Svanen","Svanen",'2. Artikeldata Utökad'!K31="5  GOTS","GOTS",'2. Artikeldata Utökad'!K31="6  Ekologiskt Jordbruk EU Ekologisk","Ekologisktjordbruk",'2. Artikeldata Utökad'!K31="7  ECO CERT Cosmos Organic","Ecocertcosmosorganic",'2. Artikeldata Utökad'!K31="8  Bra miljöval","Bramiljoval",'2. Artikeldata Utökad'!K31="9  Fairtrade","fairtrade",'2. Artikeldata Utökad'!K31="10 Natrue Organic","Natrueorganic",'2. Artikeldata Utökad'!K31="11 UTZ Certified","UTZ",'2. Artikeldata Utökad'!K31="15 Asthma Allergy Nordic","Asthmaallergynordic",'2. Artikeldata Utökad'!K31="16 FSC","FSC",'2. Artikeldata Utökad'!K31="17 Välvald (endast vid OTC)","choosewithheart",'2. Artikeldata Utökad'!K31="18 Rainforest Alliance","Rainforestalliance",'2. Artikeldata Utökad'!K31="19 Vegan Society","Vegansociety",'2. Artikeldata Utökad'!K31="20 Certified Vegan","Certifiedvegan",'2. Artikeldata Utökad'!K31="21 I'm Vegan","Imvegan",'2. Artikeldata Utökad'!K31="22 EU Ecolabel","EUEcolabel",'2. Artikeldata Utökad'!K31="23 Soil Association Cosmos Organic","Soilassociation",'2. Artikeldata Utökad'!K31="  Välj…","",'2. Artikeldata Utökad'!K31="0  Ingen symbol","",'2. Artikeldata Utökad'!K31="24 Cosmetique Bio Cosmos Organic","Cosmetiquebio",'2. Artikeldata Utökad'!K31="25 Fair for Life","Fairforlife")</f>
        <v/>
      </c>
      <c r="I32" s="176" t="str">
        <f aca="false" t="array" ref="I32:I32">_xlfn.IFS('2. Artikeldata Utökad'!L31="2  KRAV","KRAV",'2. Artikeldata Utökad'!L31="3  Astma- och Allergiförbundet","Astmaochallergiforbundet",'2. Artikeldata Utökad'!L31="4  Svanen","Svanen",'2. Artikeldata Utökad'!L31="5  GOTS","GOTS",'2. Artikeldata Utökad'!L31="6  Ekologiskt Jordbruk EU Ekologisk","Ekologisktjordbruk",'2. Artikeldata Utökad'!L31="7  ECO CERT Cosmos Organic","Ecocertcosmosorganic",'2. Artikeldata Utökad'!L31="8  Bra miljöval","Bramiljoval",'2. Artikeldata Utökad'!L31="9  Fairtrade","fairtrade",'2. Artikeldata Utökad'!L31="10 Natrue Organic","Natrueorganic",'2. Artikeldata Utökad'!L31="11 UTZ Certified","UTZ",'2. Artikeldata Utökad'!L31="15 Asthma Allergy Nordic","Asthmaallergynordic",'2. Artikeldata Utökad'!L31="16 FSC","FSC",'2. Artikeldata Utökad'!L31="17 Välvald (endast vid OTC)","choosewithheart",'2. Artikeldata Utökad'!L31="18 Rainforest Alliance","Rainforestalliance",'2. Artikeldata Utökad'!L31="19 Vegan Society","Vegansociety",'2. Artikeldata Utökad'!L31="20 Certified Vegan","Certifiedvegan",'2. Artikeldata Utökad'!L31="21 I'm Vegan","Imvegan",'2. Artikeldata Utökad'!L31="22 EU Ecolabel","EUEcolabel",'2. Artikeldata Utökad'!L31="23 Soil Association Cosmos Organic","Soilassociation",'2. Artikeldata Utökad'!L31="  Välj…","",'2. Artikeldata Utökad'!L31="0  Ingen symbol","",'2. Artikeldata Utökad'!L31="24 Cosmetique Bio Cosmos Organic","Cosmetiquebio",'2. Artikeldata Utökad'!L31="25 Fair for Life","Fairforlife")</f>
        <v/>
      </c>
      <c r="J32" s="176" t="str">
        <f aca="false" t="array" ref="J32:J32">IFERROR(SUBSTITUTE(_xlfn.arraytotext(_xlfn._xlws.filter(G32:I32,G32:I32&lt;&gt;""))," ",""),"")</f>
        <v/>
      </c>
      <c r="K32" s="176" t="str">
        <f aca="false">IF('2. Artikeldata Utökad'!M31="Ja","Nordisk","")</f>
        <v/>
      </c>
      <c r="L32" s="176" t="str">
        <f aca="false">IF('2. Artikeldata Utökad'!N31="Ja","Miljoforpackad","")</f>
        <v/>
      </c>
      <c r="M32" s="176" t="str">
        <f aca="false">IF(OR(G32="Ecocertcosmosorganic",G32="Natrueorganic",G32="GOTS",G32="Ekologisktjordbruk",G32="KRAV",G32="Soilassociation",G32="Cosmetiquebio",H32="Ecocertcosmosorganic",H32="Natrueorganic",H32="GOTS",H32="Ekologisktjordbruk",H32="KRAV",H32="Soilassociation",H32="Cosmetiquebio",I32="Ecocertcosmosorganic",I32="Natrueorganic",I32="GOTS",I32="Ekologisktjordbruk",I32="KRAV",I32="Soilassociation",I32="Cosmetiquebio"),"Ekologisk","")</f>
        <v/>
      </c>
      <c r="N32" s="176" t="str">
        <f aca="false">IF(OR(G32="Vegansociety",G32="Imvegan",G32="Certifiedvegan",H32="Vegansociety",H32="Imvegan",H32="Certifiedvegan",I32="Vegansociety",I32="Imvegan",I32="Certifiedvegan",AJ32="Vegansk"),"Vegansk","")</f>
        <v/>
      </c>
      <c r="O32" s="176" t="str">
        <f aca="false">IF(OR(G32="fairtrade",G32="UTZ",G32="Rainforestalliance",G32="Fairforlife",H32="fairtrade",H32="UTZ",H32="Rainforestalliance",H32="Fairforlife",I32="fairtrade",I32="UTZ",I32="Rainforestalliance",I32="Fairforlife"),"Rattvisemarkt","")</f>
        <v/>
      </c>
      <c r="P32" s="176" t="str">
        <f aca="false">IF(OR(G32="Asthmaallergynordic",G32="Astmaochallergiforbundet",H32="Asthmaallergynordic",H32="Astmaochallergiforbundet",I32="Asthmaallergynordic",I32="Astmaochallergiforbundet"),"Extramildformula","")</f>
        <v/>
      </c>
      <c r="Q32" s="176" t="str">
        <f aca="false">IF(OR(G32="Svanen",G32="Bramiljoval",G32="EUEcolabel",H32="Svanen",H32="Bramiljoval",H32="EUEcolabel",I32="Svanen",I32="Bramiljoval",I32="EUEcolabel"),"Miljomarkt","")</f>
        <v/>
      </c>
      <c r="R32" s="176" t="str">
        <f aca="false" t="array" ref="R32:R32">IFERROR(SUBSTITUTE(_xlfn.arraytotext(_xlfn._xlws.filter(M32:Q32,M32:Q32&lt;&gt;""))," ",""),"")</f>
        <v/>
      </c>
      <c r="S32" s="177"/>
      <c r="T32" s="185"/>
      <c r="U32" s="177" t="s">
        <v>36</v>
      </c>
      <c r="V32" s="178"/>
      <c r="W32" s="178"/>
      <c r="X32" s="178"/>
      <c r="Y32" s="178"/>
      <c r="Z32" s="178"/>
      <c r="AA32" s="178"/>
      <c r="AB32" s="178"/>
      <c r="AC32" s="178"/>
      <c r="AD32" s="178"/>
      <c r="AE32" s="178"/>
      <c r="AF32" s="178"/>
      <c r="AG32" s="177"/>
      <c r="AH32" s="178"/>
      <c r="AI32" s="178"/>
      <c r="AJ32" s="177" t="s">
        <v>37</v>
      </c>
      <c r="AK32" s="178"/>
      <c r="AL32" s="178"/>
      <c r="AM32" s="178"/>
      <c r="AN32" s="178"/>
      <c r="AO32" s="178"/>
      <c r="AP32" s="143"/>
      <c r="AQ32" s="179"/>
      <c r="AR32" s="180"/>
      <c r="AS32" s="180"/>
      <c r="AT32" s="181" t="s">
        <v>37</v>
      </c>
      <c r="AU32" s="181" t="s">
        <v>37</v>
      </c>
      <c r="AV32" s="144"/>
      <c r="AW32" s="182" t="s">
        <v>231</v>
      </c>
      <c r="AX32" s="181" t="s">
        <v>37</v>
      </c>
      <c r="AY32" s="181" t="s">
        <v>37</v>
      </c>
      <c r="AZ32" s="143"/>
      <c r="BA32" s="179"/>
      <c r="BB32" s="180"/>
      <c r="BC32" s="180"/>
      <c r="BD32" s="180"/>
      <c r="BE32" s="180"/>
      <c r="BF32" s="180"/>
      <c r="BG32" s="145"/>
      <c r="BH32" s="181" t="s">
        <v>231</v>
      </c>
      <c r="BI32" s="181" t="s">
        <v>37</v>
      </c>
    </row>
    <row r="33" customFormat="false" ht="14.25" hidden="false" customHeight="false" outlineLevel="0" collapsed="false">
      <c r="A33" s="183" t="n">
        <v>28</v>
      </c>
      <c r="B33" s="173" t="n">
        <f aca="false">'APH KIC KIA PC'!D32</f>
        <v>0</v>
      </c>
      <c r="C33" s="173" t="str">
        <f aca="false">'APH KIC KIA PC'!I32</f>
        <v>Välj…</v>
      </c>
      <c r="D33" s="174" t="str">
        <f aca="false">IF('1. Artikeldata Grund'!$E32="","",'1. Artikeldata Grund'!$E32)</f>
        <v/>
      </c>
      <c r="E33" s="175" t="str">
        <f aca="false">IF('1. Artikeldata Grund'!D32="","",'1. Artikeldata Grund'!D32)</f>
        <v/>
      </c>
      <c r="F33" s="184" t="str">
        <f aca="false">'2. Artikeldata Utökad'!H32</f>
        <v>  Välj…</v>
      </c>
      <c r="G33" s="176" t="str">
        <f aca="false" t="array" ref="G33:G33">_xlfn.IFS('2. Artikeldata Utökad'!J32="2  KRAV","KRAV",'2. Artikeldata Utökad'!J32="3  Astma- och Allergiförbundet","Astmaochallergiforbundet",'2. Artikeldata Utökad'!J32="4  Svanen","Svanen",'2. Artikeldata Utökad'!J32="5  GOTS","GOTS",'2. Artikeldata Utökad'!J32="6  Ekologiskt Jordbruk EU Ekologisk","Ekologisktjordbruk",'2. Artikeldata Utökad'!J32="7  ECO CERT Cosmos Organic","Ecocertcosmosorganic",'2. Artikeldata Utökad'!J32="8  Bra miljöval","Bramiljoval",'2. Artikeldata Utökad'!J32="9  Fairtrade","fairtrade",'2. Artikeldata Utökad'!J32="10 Natrue Organic","Natrueorganic",'2. Artikeldata Utökad'!J32="11 UTZ Certified","UTZ",'2. Artikeldata Utökad'!J32="15 Asthma Allergy Nordic","Asthmaallergynordic",'2. Artikeldata Utökad'!J32="16 FSC","FSC",'2. Artikeldata Utökad'!J32="17 Välvald (endast vid OTC)","choosewithheart",'2. Artikeldata Utökad'!J32="18 Rainforest Alliance","Rainforestalliance",'2. Artikeldata Utökad'!J32="19 Vegan Society","Vegansociety",'2. Artikeldata Utökad'!J32="20 Certified Vegan","Certifiedvegan",'2. Artikeldata Utökad'!J32="21 I'm Vegan","Imvegan",'2. Artikeldata Utökad'!J32="22 EU Ecolabel","EUEcolabel",'2. Artikeldata Utökad'!J32="23 Soil Association Cosmos Organic","Soilassociation",'2. Artikeldata Utökad'!J32="  Välj…","",'2. Artikeldata Utökad'!J32="0  Ingen symbol","",'2. Artikeldata Utökad'!J32="24 Cosmetique Bio Cosmos Organic","Cosmetiquebio",'2. Artikeldata Utökad'!J32="25 Fair for Life","Fairforlife")</f>
        <v/>
      </c>
      <c r="H33" s="176" t="str">
        <f aca="false" t="array" ref="H33:H33">_xlfn.IFS('2. Artikeldata Utökad'!K32="2  KRAV","KRAV",'2. Artikeldata Utökad'!K32="3  Astma- och Allergiförbundet","Astmaochallergiforbundet",'2. Artikeldata Utökad'!K32="4  Svanen","Svanen",'2. Artikeldata Utökad'!K32="5  GOTS","GOTS",'2. Artikeldata Utökad'!K32="6  Ekologiskt Jordbruk EU Ekologisk","Ekologisktjordbruk",'2. Artikeldata Utökad'!K32="7  ECO CERT Cosmos Organic","Ecocertcosmosorganic",'2. Artikeldata Utökad'!K32="8  Bra miljöval","Bramiljoval",'2. Artikeldata Utökad'!K32="9  Fairtrade","fairtrade",'2. Artikeldata Utökad'!K32="10 Natrue Organic","Natrueorganic",'2. Artikeldata Utökad'!K32="11 UTZ Certified","UTZ",'2. Artikeldata Utökad'!K32="15 Asthma Allergy Nordic","Asthmaallergynordic",'2. Artikeldata Utökad'!K32="16 FSC","FSC",'2. Artikeldata Utökad'!K32="17 Välvald (endast vid OTC)","choosewithheart",'2. Artikeldata Utökad'!K32="18 Rainforest Alliance","Rainforestalliance",'2. Artikeldata Utökad'!K32="19 Vegan Society","Vegansociety",'2. Artikeldata Utökad'!K32="20 Certified Vegan","Certifiedvegan",'2. Artikeldata Utökad'!K32="21 I'm Vegan","Imvegan",'2. Artikeldata Utökad'!K32="22 EU Ecolabel","EUEcolabel",'2. Artikeldata Utökad'!K32="23 Soil Association Cosmos Organic","Soilassociation",'2. Artikeldata Utökad'!K32="  Välj…","",'2. Artikeldata Utökad'!K32="0  Ingen symbol","",'2. Artikeldata Utökad'!K32="24 Cosmetique Bio Cosmos Organic","Cosmetiquebio",'2. Artikeldata Utökad'!K32="25 Fair for Life","Fairforlife")</f>
        <v/>
      </c>
      <c r="I33" s="176" t="str">
        <f aca="false" t="array" ref="I33:I33">_xlfn.IFS('2. Artikeldata Utökad'!L32="2  KRAV","KRAV",'2. Artikeldata Utökad'!L32="3  Astma- och Allergiförbundet","Astmaochallergiforbundet",'2. Artikeldata Utökad'!L32="4  Svanen","Svanen",'2. Artikeldata Utökad'!L32="5  GOTS","GOTS",'2. Artikeldata Utökad'!L32="6  Ekologiskt Jordbruk EU Ekologisk","Ekologisktjordbruk",'2. Artikeldata Utökad'!L32="7  ECO CERT Cosmos Organic","Ecocertcosmosorganic",'2. Artikeldata Utökad'!L32="8  Bra miljöval","Bramiljoval",'2. Artikeldata Utökad'!L32="9  Fairtrade","fairtrade",'2. Artikeldata Utökad'!L32="10 Natrue Organic","Natrueorganic",'2. Artikeldata Utökad'!L32="11 UTZ Certified","UTZ",'2. Artikeldata Utökad'!L32="15 Asthma Allergy Nordic","Asthmaallergynordic",'2. Artikeldata Utökad'!L32="16 FSC","FSC",'2. Artikeldata Utökad'!L32="17 Välvald (endast vid OTC)","choosewithheart",'2. Artikeldata Utökad'!L32="18 Rainforest Alliance","Rainforestalliance",'2. Artikeldata Utökad'!L32="19 Vegan Society","Vegansociety",'2. Artikeldata Utökad'!L32="20 Certified Vegan","Certifiedvegan",'2. Artikeldata Utökad'!L32="21 I'm Vegan","Imvegan",'2. Artikeldata Utökad'!L32="22 EU Ecolabel","EUEcolabel",'2. Artikeldata Utökad'!L32="23 Soil Association Cosmos Organic","Soilassociation",'2. Artikeldata Utökad'!L32="  Välj…","",'2. Artikeldata Utökad'!L32="0  Ingen symbol","",'2. Artikeldata Utökad'!L32="24 Cosmetique Bio Cosmos Organic","Cosmetiquebio",'2. Artikeldata Utökad'!L32="25 Fair for Life","Fairforlife")</f>
        <v/>
      </c>
      <c r="J33" s="176" t="str">
        <f aca="false" t="array" ref="J33:J33">IFERROR(SUBSTITUTE(_xlfn.arraytotext(_xlfn._xlws.filter(G33:I33,G33:I33&lt;&gt;""))," ",""),"")</f>
        <v/>
      </c>
      <c r="K33" s="176" t="str">
        <f aca="false">IF('2. Artikeldata Utökad'!M32="Ja","Nordisk","")</f>
        <v/>
      </c>
      <c r="L33" s="176" t="str">
        <f aca="false">IF('2. Artikeldata Utökad'!N32="Ja","Miljoforpackad","")</f>
        <v/>
      </c>
      <c r="M33" s="176" t="str">
        <f aca="false">IF(OR(G33="Ecocertcosmosorganic",G33="Natrueorganic",G33="GOTS",G33="Ekologisktjordbruk",G33="KRAV",G33="Soilassociation",G33="Cosmetiquebio",H33="Ecocertcosmosorganic",H33="Natrueorganic",H33="GOTS",H33="Ekologisktjordbruk",H33="KRAV",H33="Soilassociation",H33="Cosmetiquebio",I33="Ecocertcosmosorganic",I33="Natrueorganic",I33="GOTS",I33="Ekologisktjordbruk",I33="KRAV",I33="Soilassociation",I33="Cosmetiquebio"),"Ekologisk","")</f>
        <v/>
      </c>
      <c r="N33" s="176" t="str">
        <f aca="false">IF(OR(G33="Vegansociety",G33="Imvegan",G33="Certifiedvegan",H33="Vegansociety",H33="Imvegan",H33="Certifiedvegan",I33="Vegansociety",I33="Imvegan",I33="Certifiedvegan",AJ33="Vegansk"),"Vegansk","")</f>
        <v/>
      </c>
      <c r="O33" s="176" t="str">
        <f aca="false">IF(OR(G33="fairtrade",G33="UTZ",G33="Rainforestalliance",G33="Fairforlife",H33="fairtrade",H33="UTZ",H33="Rainforestalliance",H33="Fairforlife",I33="fairtrade",I33="UTZ",I33="Rainforestalliance",I33="Fairforlife"),"Rattvisemarkt","")</f>
        <v/>
      </c>
      <c r="P33" s="176" t="str">
        <f aca="false">IF(OR(G33="Asthmaallergynordic",G33="Astmaochallergiforbundet",H33="Asthmaallergynordic",H33="Astmaochallergiforbundet",I33="Asthmaallergynordic",I33="Astmaochallergiforbundet"),"Extramildformula","")</f>
        <v/>
      </c>
      <c r="Q33" s="176" t="str">
        <f aca="false">IF(OR(G33="Svanen",G33="Bramiljoval",G33="EUEcolabel",H33="Svanen",H33="Bramiljoval",H33="EUEcolabel",I33="Svanen",I33="Bramiljoval",I33="EUEcolabel"),"Miljomarkt","")</f>
        <v/>
      </c>
      <c r="R33" s="176" t="str">
        <f aca="false" t="array" ref="R33:R33">IFERROR(SUBSTITUTE(_xlfn.arraytotext(_xlfn._xlws.filter(M33:Q33,M33:Q33&lt;&gt;""))," ",""),"")</f>
        <v/>
      </c>
      <c r="S33" s="177"/>
      <c r="T33" s="185"/>
      <c r="U33" s="177" t="s">
        <v>36</v>
      </c>
      <c r="V33" s="178"/>
      <c r="W33" s="178"/>
      <c r="X33" s="178"/>
      <c r="Y33" s="178"/>
      <c r="Z33" s="178"/>
      <c r="AA33" s="178"/>
      <c r="AB33" s="178"/>
      <c r="AC33" s="178"/>
      <c r="AD33" s="178"/>
      <c r="AE33" s="178"/>
      <c r="AF33" s="178"/>
      <c r="AG33" s="177"/>
      <c r="AH33" s="178"/>
      <c r="AI33" s="178"/>
      <c r="AJ33" s="177" t="s">
        <v>37</v>
      </c>
      <c r="AK33" s="178"/>
      <c r="AL33" s="178"/>
      <c r="AM33" s="178"/>
      <c r="AN33" s="178"/>
      <c r="AO33" s="178"/>
      <c r="AP33" s="143"/>
      <c r="AQ33" s="179"/>
      <c r="AR33" s="180"/>
      <c r="AS33" s="180"/>
      <c r="AT33" s="181" t="s">
        <v>37</v>
      </c>
      <c r="AU33" s="181" t="s">
        <v>37</v>
      </c>
      <c r="AV33" s="144"/>
      <c r="AW33" s="182" t="s">
        <v>231</v>
      </c>
      <c r="AX33" s="181" t="s">
        <v>37</v>
      </c>
      <c r="AY33" s="181" t="s">
        <v>37</v>
      </c>
      <c r="AZ33" s="143"/>
      <c r="BA33" s="179"/>
      <c r="BB33" s="180"/>
      <c r="BC33" s="180"/>
      <c r="BD33" s="180"/>
      <c r="BE33" s="180"/>
      <c r="BF33" s="180"/>
      <c r="BG33" s="145"/>
      <c r="BH33" s="181" t="s">
        <v>231</v>
      </c>
      <c r="BI33" s="181" t="s">
        <v>37</v>
      </c>
    </row>
    <row r="34" customFormat="false" ht="14.25" hidden="false" customHeight="false" outlineLevel="0" collapsed="false">
      <c r="A34" s="183" t="n">
        <v>29</v>
      </c>
      <c r="B34" s="173" t="n">
        <f aca="false">'APH KIC KIA PC'!D33</f>
        <v>0</v>
      </c>
      <c r="C34" s="173" t="str">
        <f aca="false">'APH KIC KIA PC'!I33</f>
        <v>Välj…</v>
      </c>
      <c r="D34" s="174" t="str">
        <f aca="false">IF('1. Artikeldata Grund'!$E33="","",'1. Artikeldata Grund'!$E33)</f>
        <v/>
      </c>
      <c r="E34" s="175" t="str">
        <f aca="false">IF('1. Artikeldata Grund'!D33="","",'1. Artikeldata Grund'!D33)</f>
        <v/>
      </c>
      <c r="F34" s="184" t="str">
        <f aca="false">'2. Artikeldata Utökad'!H33</f>
        <v>  Välj…</v>
      </c>
      <c r="G34" s="176" t="str">
        <f aca="false" t="array" ref="G34:G34">_xlfn.IFS('2. Artikeldata Utökad'!J33="2  KRAV","KRAV",'2. Artikeldata Utökad'!J33="3  Astma- och Allergiförbundet","Astmaochallergiforbundet",'2. Artikeldata Utökad'!J33="4  Svanen","Svanen",'2. Artikeldata Utökad'!J33="5  GOTS","GOTS",'2. Artikeldata Utökad'!J33="6  Ekologiskt Jordbruk EU Ekologisk","Ekologisktjordbruk",'2. Artikeldata Utökad'!J33="7  ECO CERT Cosmos Organic","Ecocertcosmosorganic",'2. Artikeldata Utökad'!J33="8  Bra miljöval","Bramiljoval",'2. Artikeldata Utökad'!J33="9  Fairtrade","fairtrade",'2. Artikeldata Utökad'!J33="10 Natrue Organic","Natrueorganic",'2. Artikeldata Utökad'!J33="11 UTZ Certified","UTZ",'2. Artikeldata Utökad'!J33="15 Asthma Allergy Nordic","Asthmaallergynordic",'2. Artikeldata Utökad'!J33="16 FSC","FSC",'2. Artikeldata Utökad'!J33="17 Välvald (endast vid OTC)","choosewithheart",'2. Artikeldata Utökad'!J33="18 Rainforest Alliance","Rainforestalliance",'2. Artikeldata Utökad'!J33="19 Vegan Society","Vegansociety",'2. Artikeldata Utökad'!J33="20 Certified Vegan","Certifiedvegan",'2. Artikeldata Utökad'!J33="21 I'm Vegan","Imvegan",'2. Artikeldata Utökad'!J33="22 EU Ecolabel","EUEcolabel",'2. Artikeldata Utökad'!J33="23 Soil Association Cosmos Organic","Soilassociation",'2. Artikeldata Utökad'!J33="  Välj…","",'2. Artikeldata Utökad'!J33="0  Ingen symbol","",'2. Artikeldata Utökad'!J33="24 Cosmetique Bio Cosmos Organic","Cosmetiquebio",'2. Artikeldata Utökad'!J33="25 Fair for Life","Fairforlife")</f>
        <v/>
      </c>
      <c r="H34" s="176" t="str">
        <f aca="false" t="array" ref="H34:H34">_xlfn.IFS('2. Artikeldata Utökad'!K33="2  KRAV","KRAV",'2. Artikeldata Utökad'!K33="3  Astma- och Allergiförbundet","Astmaochallergiforbundet",'2. Artikeldata Utökad'!K33="4  Svanen","Svanen",'2. Artikeldata Utökad'!K33="5  GOTS","GOTS",'2. Artikeldata Utökad'!K33="6  Ekologiskt Jordbruk EU Ekologisk","Ekologisktjordbruk",'2. Artikeldata Utökad'!K33="7  ECO CERT Cosmos Organic","Ecocertcosmosorganic",'2. Artikeldata Utökad'!K33="8  Bra miljöval","Bramiljoval",'2. Artikeldata Utökad'!K33="9  Fairtrade","fairtrade",'2. Artikeldata Utökad'!K33="10 Natrue Organic","Natrueorganic",'2. Artikeldata Utökad'!K33="11 UTZ Certified","UTZ",'2. Artikeldata Utökad'!K33="15 Asthma Allergy Nordic","Asthmaallergynordic",'2. Artikeldata Utökad'!K33="16 FSC","FSC",'2. Artikeldata Utökad'!K33="17 Välvald (endast vid OTC)","choosewithheart",'2. Artikeldata Utökad'!K33="18 Rainforest Alliance","Rainforestalliance",'2. Artikeldata Utökad'!K33="19 Vegan Society","Vegansociety",'2. Artikeldata Utökad'!K33="20 Certified Vegan","Certifiedvegan",'2. Artikeldata Utökad'!K33="21 I'm Vegan","Imvegan",'2. Artikeldata Utökad'!K33="22 EU Ecolabel","EUEcolabel",'2. Artikeldata Utökad'!K33="23 Soil Association Cosmos Organic","Soilassociation",'2. Artikeldata Utökad'!K33="  Välj…","",'2. Artikeldata Utökad'!K33="0  Ingen symbol","",'2. Artikeldata Utökad'!K33="24 Cosmetique Bio Cosmos Organic","Cosmetiquebio",'2. Artikeldata Utökad'!K33="25 Fair for Life","Fairforlife")</f>
        <v/>
      </c>
      <c r="I34" s="176" t="str">
        <f aca="false" t="array" ref="I34:I34">_xlfn.IFS('2. Artikeldata Utökad'!L33="2  KRAV","KRAV",'2. Artikeldata Utökad'!L33="3  Astma- och Allergiförbundet","Astmaochallergiforbundet",'2. Artikeldata Utökad'!L33="4  Svanen","Svanen",'2. Artikeldata Utökad'!L33="5  GOTS","GOTS",'2. Artikeldata Utökad'!L33="6  Ekologiskt Jordbruk EU Ekologisk","Ekologisktjordbruk",'2. Artikeldata Utökad'!L33="7  ECO CERT Cosmos Organic","Ecocertcosmosorganic",'2. Artikeldata Utökad'!L33="8  Bra miljöval","Bramiljoval",'2. Artikeldata Utökad'!L33="9  Fairtrade","fairtrade",'2. Artikeldata Utökad'!L33="10 Natrue Organic","Natrueorganic",'2. Artikeldata Utökad'!L33="11 UTZ Certified","UTZ",'2. Artikeldata Utökad'!L33="15 Asthma Allergy Nordic","Asthmaallergynordic",'2. Artikeldata Utökad'!L33="16 FSC","FSC",'2. Artikeldata Utökad'!L33="17 Välvald (endast vid OTC)","choosewithheart",'2. Artikeldata Utökad'!L33="18 Rainforest Alliance","Rainforestalliance",'2. Artikeldata Utökad'!L33="19 Vegan Society","Vegansociety",'2. Artikeldata Utökad'!L33="20 Certified Vegan","Certifiedvegan",'2. Artikeldata Utökad'!L33="21 I'm Vegan","Imvegan",'2. Artikeldata Utökad'!L33="22 EU Ecolabel","EUEcolabel",'2. Artikeldata Utökad'!L33="23 Soil Association Cosmos Organic","Soilassociation",'2. Artikeldata Utökad'!L33="  Välj…","",'2. Artikeldata Utökad'!L33="0  Ingen symbol","",'2. Artikeldata Utökad'!L33="24 Cosmetique Bio Cosmos Organic","Cosmetiquebio",'2. Artikeldata Utökad'!L33="25 Fair for Life","Fairforlife")</f>
        <v/>
      </c>
      <c r="J34" s="176" t="str">
        <f aca="false" t="array" ref="J34:J34">IFERROR(SUBSTITUTE(_xlfn.arraytotext(_xlfn._xlws.filter(G34:I34,G34:I34&lt;&gt;""))," ",""),"")</f>
        <v/>
      </c>
      <c r="K34" s="176" t="str">
        <f aca="false">IF('2. Artikeldata Utökad'!M33="Ja","Nordisk","")</f>
        <v/>
      </c>
      <c r="L34" s="176" t="str">
        <f aca="false">IF('2. Artikeldata Utökad'!N33="Ja","Miljoforpackad","")</f>
        <v/>
      </c>
      <c r="M34" s="176" t="str">
        <f aca="false">IF(OR(G34="Ecocertcosmosorganic",G34="Natrueorganic",G34="GOTS",G34="Ekologisktjordbruk",G34="KRAV",G34="Soilassociation",G34="Cosmetiquebio",H34="Ecocertcosmosorganic",H34="Natrueorganic",H34="GOTS",H34="Ekologisktjordbruk",H34="KRAV",H34="Soilassociation",H34="Cosmetiquebio",I34="Ecocertcosmosorganic",I34="Natrueorganic",I34="GOTS",I34="Ekologisktjordbruk",I34="KRAV",I34="Soilassociation",I34="Cosmetiquebio"),"Ekologisk","")</f>
        <v/>
      </c>
      <c r="N34" s="176" t="str">
        <f aca="false">IF(OR(G34="Vegansociety",G34="Imvegan",G34="Certifiedvegan",H34="Vegansociety",H34="Imvegan",H34="Certifiedvegan",I34="Vegansociety",I34="Imvegan",I34="Certifiedvegan",AJ34="Vegansk"),"Vegansk","")</f>
        <v/>
      </c>
      <c r="O34" s="176" t="str">
        <f aca="false">IF(OR(G34="fairtrade",G34="UTZ",G34="Rainforestalliance",G34="Fairforlife",H34="fairtrade",H34="UTZ",H34="Rainforestalliance",H34="Fairforlife",I34="fairtrade",I34="UTZ",I34="Rainforestalliance",I34="Fairforlife"),"Rattvisemarkt","")</f>
        <v/>
      </c>
      <c r="P34" s="176" t="str">
        <f aca="false">IF(OR(G34="Asthmaallergynordic",G34="Astmaochallergiforbundet",H34="Asthmaallergynordic",H34="Astmaochallergiforbundet",I34="Asthmaallergynordic",I34="Astmaochallergiforbundet"),"Extramildformula","")</f>
        <v/>
      </c>
      <c r="Q34" s="176" t="str">
        <f aca="false">IF(OR(G34="Svanen",G34="Bramiljoval",G34="EUEcolabel",H34="Svanen",H34="Bramiljoval",H34="EUEcolabel",I34="Svanen",I34="Bramiljoval",I34="EUEcolabel"),"Miljomarkt","")</f>
        <v/>
      </c>
      <c r="R34" s="176" t="str">
        <f aca="false" t="array" ref="R34:R34">IFERROR(SUBSTITUTE(_xlfn.arraytotext(_xlfn._xlws.filter(M34:Q34,M34:Q34&lt;&gt;""))," ",""),"")</f>
        <v/>
      </c>
      <c r="S34" s="177"/>
      <c r="T34" s="185"/>
      <c r="U34" s="177" t="s">
        <v>36</v>
      </c>
      <c r="V34" s="178"/>
      <c r="W34" s="178"/>
      <c r="X34" s="178"/>
      <c r="Y34" s="178"/>
      <c r="Z34" s="178"/>
      <c r="AA34" s="178"/>
      <c r="AB34" s="178"/>
      <c r="AC34" s="178"/>
      <c r="AD34" s="178"/>
      <c r="AE34" s="178"/>
      <c r="AF34" s="178"/>
      <c r="AG34" s="177"/>
      <c r="AH34" s="178"/>
      <c r="AI34" s="178"/>
      <c r="AJ34" s="177" t="s">
        <v>37</v>
      </c>
      <c r="AK34" s="178"/>
      <c r="AL34" s="178"/>
      <c r="AM34" s="178"/>
      <c r="AN34" s="178"/>
      <c r="AO34" s="178"/>
      <c r="AP34" s="143"/>
      <c r="AQ34" s="179"/>
      <c r="AR34" s="180"/>
      <c r="AS34" s="180"/>
      <c r="AT34" s="181" t="s">
        <v>37</v>
      </c>
      <c r="AU34" s="181" t="s">
        <v>37</v>
      </c>
      <c r="AV34" s="144"/>
      <c r="AW34" s="182" t="s">
        <v>231</v>
      </c>
      <c r="AX34" s="181" t="s">
        <v>37</v>
      </c>
      <c r="AY34" s="181" t="s">
        <v>37</v>
      </c>
      <c r="AZ34" s="143"/>
      <c r="BA34" s="179"/>
      <c r="BB34" s="180"/>
      <c r="BC34" s="180"/>
      <c r="BD34" s="180"/>
      <c r="BE34" s="180"/>
      <c r="BF34" s="180"/>
      <c r="BG34" s="145"/>
      <c r="BH34" s="181" t="s">
        <v>231</v>
      </c>
      <c r="BI34" s="181" t="s">
        <v>37</v>
      </c>
    </row>
    <row r="35" customFormat="false" ht="14.25" hidden="false" customHeight="false" outlineLevel="0" collapsed="false">
      <c r="A35" s="183" t="n">
        <v>30</v>
      </c>
      <c r="B35" s="173" t="n">
        <f aca="false">'APH KIC KIA PC'!D34</f>
        <v>0</v>
      </c>
      <c r="C35" s="173" t="str">
        <f aca="false">'APH KIC KIA PC'!I34</f>
        <v>Välj…</v>
      </c>
      <c r="D35" s="174" t="str">
        <f aca="false">IF('1. Artikeldata Grund'!$E34="","",'1. Artikeldata Grund'!$E34)</f>
        <v/>
      </c>
      <c r="E35" s="175" t="str">
        <f aca="false">IF('1. Artikeldata Grund'!D34="","",'1. Artikeldata Grund'!D34)</f>
        <v/>
      </c>
      <c r="F35" s="184" t="str">
        <f aca="false">'2. Artikeldata Utökad'!H34</f>
        <v>  Välj…</v>
      </c>
      <c r="G35" s="176" t="str">
        <f aca="false" t="array" ref="G35:G35">_xlfn.IFS('2. Artikeldata Utökad'!J34="2  KRAV","KRAV",'2. Artikeldata Utökad'!J34="3  Astma- och Allergiförbundet","Astmaochallergiforbundet",'2. Artikeldata Utökad'!J34="4  Svanen","Svanen",'2. Artikeldata Utökad'!J34="5  GOTS","GOTS",'2. Artikeldata Utökad'!J34="6  Ekologiskt Jordbruk EU Ekologisk","Ekologisktjordbruk",'2. Artikeldata Utökad'!J34="7  ECO CERT Cosmos Organic","Ecocertcosmosorganic",'2. Artikeldata Utökad'!J34="8  Bra miljöval","Bramiljoval",'2. Artikeldata Utökad'!J34="9  Fairtrade","fairtrade",'2. Artikeldata Utökad'!J34="10 Natrue Organic","Natrueorganic",'2. Artikeldata Utökad'!J34="11 UTZ Certified","UTZ",'2. Artikeldata Utökad'!J34="15 Asthma Allergy Nordic","Asthmaallergynordic",'2. Artikeldata Utökad'!J34="16 FSC","FSC",'2. Artikeldata Utökad'!J34="17 Välvald (endast vid OTC)","choosewithheart",'2. Artikeldata Utökad'!J34="18 Rainforest Alliance","Rainforestalliance",'2. Artikeldata Utökad'!J34="19 Vegan Society","Vegansociety",'2. Artikeldata Utökad'!J34="20 Certified Vegan","Certifiedvegan",'2. Artikeldata Utökad'!J34="21 I'm Vegan","Imvegan",'2. Artikeldata Utökad'!J34="22 EU Ecolabel","EUEcolabel",'2. Artikeldata Utökad'!J34="23 Soil Association Cosmos Organic","Soilassociation",'2. Artikeldata Utökad'!J34="  Välj…","",'2. Artikeldata Utökad'!J34="0  Ingen symbol","",'2. Artikeldata Utökad'!J34="24 Cosmetique Bio Cosmos Organic","Cosmetiquebio",'2. Artikeldata Utökad'!J34="25 Fair for Life","Fairforlife")</f>
        <v/>
      </c>
      <c r="H35" s="176" t="str">
        <f aca="false" t="array" ref="H35:H35">_xlfn.IFS('2. Artikeldata Utökad'!K34="2  KRAV","KRAV",'2. Artikeldata Utökad'!K34="3  Astma- och Allergiförbundet","Astmaochallergiforbundet",'2. Artikeldata Utökad'!K34="4  Svanen","Svanen",'2. Artikeldata Utökad'!K34="5  GOTS","GOTS",'2. Artikeldata Utökad'!K34="6  Ekologiskt Jordbruk EU Ekologisk","Ekologisktjordbruk",'2. Artikeldata Utökad'!K34="7  ECO CERT Cosmos Organic","Ecocertcosmosorganic",'2. Artikeldata Utökad'!K34="8  Bra miljöval","Bramiljoval",'2. Artikeldata Utökad'!K34="9  Fairtrade","fairtrade",'2. Artikeldata Utökad'!K34="10 Natrue Organic","Natrueorganic",'2. Artikeldata Utökad'!K34="11 UTZ Certified","UTZ",'2. Artikeldata Utökad'!K34="15 Asthma Allergy Nordic","Asthmaallergynordic",'2. Artikeldata Utökad'!K34="16 FSC","FSC",'2. Artikeldata Utökad'!K34="17 Välvald (endast vid OTC)","choosewithheart",'2. Artikeldata Utökad'!K34="18 Rainforest Alliance","Rainforestalliance",'2. Artikeldata Utökad'!K34="19 Vegan Society","Vegansociety",'2. Artikeldata Utökad'!K34="20 Certified Vegan","Certifiedvegan",'2. Artikeldata Utökad'!K34="21 I'm Vegan","Imvegan",'2. Artikeldata Utökad'!K34="22 EU Ecolabel","EUEcolabel",'2. Artikeldata Utökad'!K34="23 Soil Association Cosmos Organic","Soilassociation",'2. Artikeldata Utökad'!K34="  Välj…","",'2. Artikeldata Utökad'!K34="0  Ingen symbol","",'2. Artikeldata Utökad'!K34="24 Cosmetique Bio Cosmos Organic","Cosmetiquebio",'2. Artikeldata Utökad'!K34="25 Fair for Life","Fairforlife")</f>
        <v/>
      </c>
      <c r="I35" s="176" t="str">
        <f aca="false" t="array" ref="I35:I35">_xlfn.IFS('2. Artikeldata Utökad'!L34="2  KRAV","KRAV",'2. Artikeldata Utökad'!L34="3  Astma- och Allergiförbundet","Astmaochallergiforbundet",'2. Artikeldata Utökad'!L34="4  Svanen","Svanen",'2. Artikeldata Utökad'!L34="5  GOTS","GOTS",'2. Artikeldata Utökad'!L34="6  Ekologiskt Jordbruk EU Ekologisk","Ekologisktjordbruk",'2. Artikeldata Utökad'!L34="7  ECO CERT Cosmos Organic","Ecocertcosmosorganic",'2. Artikeldata Utökad'!L34="8  Bra miljöval","Bramiljoval",'2. Artikeldata Utökad'!L34="9  Fairtrade","fairtrade",'2. Artikeldata Utökad'!L34="10 Natrue Organic","Natrueorganic",'2. Artikeldata Utökad'!L34="11 UTZ Certified","UTZ",'2. Artikeldata Utökad'!L34="15 Asthma Allergy Nordic","Asthmaallergynordic",'2. Artikeldata Utökad'!L34="16 FSC","FSC",'2. Artikeldata Utökad'!L34="17 Välvald (endast vid OTC)","choosewithheart",'2. Artikeldata Utökad'!L34="18 Rainforest Alliance","Rainforestalliance",'2. Artikeldata Utökad'!L34="19 Vegan Society","Vegansociety",'2. Artikeldata Utökad'!L34="20 Certified Vegan","Certifiedvegan",'2. Artikeldata Utökad'!L34="21 I'm Vegan","Imvegan",'2. Artikeldata Utökad'!L34="22 EU Ecolabel","EUEcolabel",'2. Artikeldata Utökad'!L34="23 Soil Association Cosmos Organic","Soilassociation",'2. Artikeldata Utökad'!L34="  Välj…","",'2. Artikeldata Utökad'!L34="0  Ingen symbol","",'2. Artikeldata Utökad'!L34="24 Cosmetique Bio Cosmos Organic","Cosmetiquebio",'2. Artikeldata Utökad'!L34="25 Fair for Life","Fairforlife")</f>
        <v/>
      </c>
      <c r="J35" s="176" t="str">
        <f aca="false" t="array" ref="J35:J35">IFERROR(SUBSTITUTE(_xlfn.arraytotext(_xlfn._xlws.filter(G35:I35,G35:I35&lt;&gt;""))," ",""),"")</f>
        <v/>
      </c>
      <c r="K35" s="176" t="str">
        <f aca="false">IF('2. Artikeldata Utökad'!M34="Ja","Nordisk","")</f>
        <v/>
      </c>
      <c r="L35" s="176" t="str">
        <f aca="false">IF('2. Artikeldata Utökad'!N34="Ja","Miljoforpackad","")</f>
        <v/>
      </c>
      <c r="M35" s="176" t="str">
        <f aca="false">IF(OR(G35="Ecocertcosmosorganic",G35="Natrueorganic",G35="GOTS",G35="Ekologisktjordbruk",G35="KRAV",G35="Soilassociation",G35="Cosmetiquebio",H35="Ecocertcosmosorganic",H35="Natrueorganic",H35="GOTS",H35="Ekologisktjordbruk",H35="KRAV",H35="Soilassociation",H35="Cosmetiquebio",I35="Ecocertcosmosorganic",I35="Natrueorganic",I35="GOTS",I35="Ekologisktjordbruk",I35="KRAV",I35="Soilassociation",I35="Cosmetiquebio"),"Ekologisk","")</f>
        <v/>
      </c>
      <c r="N35" s="176" t="str">
        <f aca="false">IF(OR(G35="Vegansociety",G35="Imvegan",G35="Certifiedvegan",H35="Vegansociety",H35="Imvegan",H35="Certifiedvegan",I35="Vegansociety",I35="Imvegan",I35="Certifiedvegan",AJ35="Vegansk"),"Vegansk","")</f>
        <v/>
      </c>
      <c r="O35" s="176" t="str">
        <f aca="false">IF(OR(G35="fairtrade",G35="UTZ",G35="Rainforestalliance",G35="Fairforlife",H35="fairtrade",H35="UTZ",H35="Rainforestalliance",H35="Fairforlife",I35="fairtrade",I35="UTZ",I35="Rainforestalliance",I35="Fairforlife"),"Rattvisemarkt","")</f>
        <v/>
      </c>
      <c r="P35" s="176" t="str">
        <f aca="false">IF(OR(G35="Asthmaallergynordic",G35="Astmaochallergiforbundet",H35="Asthmaallergynordic",H35="Astmaochallergiforbundet",I35="Asthmaallergynordic",I35="Astmaochallergiforbundet"),"Extramildformula","")</f>
        <v/>
      </c>
      <c r="Q35" s="176" t="str">
        <f aca="false">IF(OR(G35="Svanen",G35="Bramiljoval",G35="EUEcolabel",H35="Svanen",H35="Bramiljoval",H35="EUEcolabel",I35="Svanen",I35="Bramiljoval",I35="EUEcolabel"),"Miljomarkt","")</f>
        <v/>
      </c>
      <c r="R35" s="176" t="str">
        <f aca="false" t="array" ref="R35:R35">IFERROR(SUBSTITUTE(_xlfn.arraytotext(_xlfn._xlws.filter(M35:Q35,M35:Q35&lt;&gt;""))," ",""),"")</f>
        <v/>
      </c>
      <c r="S35" s="177"/>
      <c r="T35" s="185"/>
      <c r="U35" s="177" t="s">
        <v>36</v>
      </c>
      <c r="V35" s="178"/>
      <c r="W35" s="178"/>
      <c r="X35" s="178"/>
      <c r="Y35" s="178"/>
      <c r="Z35" s="178"/>
      <c r="AA35" s="178"/>
      <c r="AB35" s="178"/>
      <c r="AC35" s="178"/>
      <c r="AD35" s="178"/>
      <c r="AE35" s="178"/>
      <c r="AF35" s="178"/>
      <c r="AG35" s="177"/>
      <c r="AH35" s="178"/>
      <c r="AI35" s="178"/>
      <c r="AJ35" s="177" t="s">
        <v>37</v>
      </c>
      <c r="AK35" s="178"/>
      <c r="AL35" s="178"/>
      <c r="AM35" s="178"/>
      <c r="AN35" s="178"/>
      <c r="AO35" s="178"/>
      <c r="AP35" s="143"/>
      <c r="AQ35" s="179"/>
      <c r="AR35" s="180"/>
      <c r="AS35" s="180"/>
      <c r="AT35" s="181" t="s">
        <v>37</v>
      </c>
      <c r="AU35" s="181" t="s">
        <v>37</v>
      </c>
      <c r="AV35" s="144"/>
      <c r="AW35" s="182" t="s">
        <v>231</v>
      </c>
      <c r="AX35" s="181" t="s">
        <v>37</v>
      </c>
      <c r="AY35" s="181" t="s">
        <v>37</v>
      </c>
      <c r="AZ35" s="143"/>
      <c r="BA35" s="179"/>
      <c r="BB35" s="180"/>
      <c r="BC35" s="180"/>
      <c r="BD35" s="180"/>
      <c r="BE35" s="180"/>
      <c r="BF35" s="180"/>
      <c r="BG35" s="145"/>
      <c r="BH35" s="181" t="s">
        <v>231</v>
      </c>
      <c r="BI35" s="181" t="s">
        <v>37</v>
      </c>
    </row>
    <row r="36" customFormat="false" ht="14.25" hidden="false" customHeight="false" outlineLevel="0" collapsed="false">
      <c r="A36" s="183" t="n">
        <v>31</v>
      </c>
      <c r="B36" s="173" t="n">
        <f aca="false">'APH KIC KIA PC'!D35</f>
        <v>0</v>
      </c>
      <c r="C36" s="173" t="str">
        <f aca="false">'APH KIC KIA PC'!I35</f>
        <v>Välj…</v>
      </c>
      <c r="D36" s="174" t="str">
        <f aca="false">IF('1. Artikeldata Grund'!$E35="","",'1. Artikeldata Grund'!$E35)</f>
        <v/>
      </c>
      <c r="E36" s="175" t="str">
        <f aca="false">IF('1. Artikeldata Grund'!D35="","",'1. Artikeldata Grund'!D35)</f>
        <v/>
      </c>
      <c r="F36" s="184" t="str">
        <f aca="false">'2. Artikeldata Utökad'!H35</f>
        <v>  Välj…</v>
      </c>
      <c r="G36" s="176" t="str">
        <f aca="false" t="array" ref="G36:G36">_xlfn.IFS('2. Artikeldata Utökad'!J35="2  KRAV","KRAV",'2. Artikeldata Utökad'!J35="3  Astma- och Allergiförbundet","Astmaochallergiforbundet",'2. Artikeldata Utökad'!J35="4  Svanen","Svanen",'2. Artikeldata Utökad'!J35="5  GOTS","GOTS",'2. Artikeldata Utökad'!J35="6  Ekologiskt Jordbruk EU Ekologisk","Ekologisktjordbruk",'2. Artikeldata Utökad'!J35="7  ECO CERT Cosmos Organic","Ecocertcosmosorganic",'2. Artikeldata Utökad'!J35="8  Bra miljöval","Bramiljoval",'2. Artikeldata Utökad'!J35="9  Fairtrade","fairtrade",'2. Artikeldata Utökad'!J35="10 Natrue Organic","Natrueorganic",'2. Artikeldata Utökad'!J35="11 UTZ Certified","UTZ",'2. Artikeldata Utökad'!J35="15 Asthma Allergy Nordic","Asthmaallergynordic",'2. Artikeldata Utökad'!J35="16 FSC","FSC",'2. Artikeldata Utökad'!J35="17 Välvald (endast vid OTC)","choosewithheart",'2. Artikeldata Utökad'!J35="18 Rainforest Alliance","Rainforestalliance",'2. Artikeldata Utökad'!J35="19 Vegan Society","Vegansociety",'2. Artikeldata Utökad'!J35="20 Certified Vegan","Certifiedvegan",'2. Artikeldata Utökad'!J35="21 I'm Vegan","Imvegan",'2. Artikeldata Utökad'!J35="22 EU Ecolabel","EUEcolabel",'2. Artikeldata Utökad'!J35="23 Soil Association Cosmos Organic","Soilassociation",'2. Artikeldata Utökad'!J35="  Välj…","",'2. Artikeldata Utökad'!J35="0  Ingen symbol","",'2. Artikeldata Utökad'!J35="24 Cosmetique Bio Cosmos Organic","Cosmetiquebio",'2. Artikeldata Utökad'!J35="25 Fair for Life","Fairforlife")</f>
        <v/>
      </c>
      <c r="H36" s="176" t="str">
        <f aca="false" t="array" ref="H36:H36">_xlfn.IFS('2. Artikeldata Utökad'!K35="2  KRAV","KRAV",'2. Artikeldata Utökad'!K35="3  Astma- och Allergiförbundet","Astmaochallergiforbundet",'2. Artikeldata Utökad'!K35="4  Svanen","Svanen",'2. Artikeldata Utökad'!K35="5  GOTS","GOTS",'2. Artikeldata Utökad'!K35="6  Ekologiskt Jordbruk EU Ekologisk","Ekologisktjordbruk",'2. Artikeldata Utökad'!K35="7  ECO CERT Cosmos Organic","Ecocertcosmosorganic",'2. Artikeldata Utökad'!K35="8  Bra miljöval","Bramiljoval",'2. Artikeldata Utökad'!K35="9  Fairtrade","fairtrade",'2. Artikeldata Utökad'!K35="10 Natrue Organic","Natrueorganic",'2. Artikeldata Utökad'!K35="11 UTZ Certified","UTZ",'2. Artikeldata Utökad'!K35="15 Asthma Allergy Nordic","Asthmaallergynordic",'2. Artikeldata Utökad'!K35="16 FSC","FSC",'2. Artikeldata Utökad'!K35="17 Välvald (endast vid OTC)","choosewithheart",'2. Artikeldata Utökad'!K35="18 Rainforest Alliance","Rainforestalliance",'2. Artikeldata Utökad'!K35="19 Vegan Society","Vegansociety",'2. Artikeldata Utökad'!K35="20 Certified Vegan","Certifiedvegan",'2. Artikeldata Utökad'!K35="21 I'm Vegan","Imvegan",'2. Artikeldata Utökad'!K35="22 EU Ecolabel","EUEcolabel",'2. Artikeldata Utökad'!K35="23 Soil Association Cosmos Organic","Soilassociation",'2. Artikeldata Utökad'!K35="  Välj…","",'2. Artikeldata Utökad'!K35="0  Ingen symbol","",'2. Artikeldata Utökad'!K35="24 Cosmetique Bio Cosmos Organic","Cosmetiquebio",'2. Artikeldata Utökad'!K35="25 Fair for Life","Fairforlife")</f>
        <v/>
      </c>
      <c r="I36" s="176" t="str">
        <f aca="false" t="array" ref="I36:I36">_xlfn.IFS('2. Artikeldata Utökad'!L35="2  KRAV","KRAV",'2. Artikeldata Utökad'!L35="3  Astma- och Allergiförbundet","Astmaochallergiforbundet",'2. Artikeldata Utökad'!L35="4  Svanen","Svanen",'2. Artikeldata Utökad'!L35="5  GOTS","GOTS",'2. Artikeldata Utökad'!L35="6  Ekologiskt Jordbruk EU Ekologisk","Ekologisktjordbruk",'2. Artikeldata Utökad'!L35="7  ECO CERT Cosmos Organic","Ecocertcosmosorganic",'2. Artikeldata Utökad'!L35="8  Bra miljöval","Bramiljoval",'2. Artikeldata Utökad'!L35="9  Fairtrade","fairtrade",'2. Artikeldata Utökad'!L35="10 Natrue Organic","Natrueorganic",'2. Artikeldata Utökad'!L35="11 UTZ Certified","UTZ",'2. Artikeldata Utökad'!L35="15 Asthma Allergy Nordic","Asthmaallergynordic",'2. Artikeldata Utökad'!L35="16 FSC","FSC",'2. Artikeldata Utökad'!L35="17 Välvald (endast vid OTC)","choosewithheart",'2. Artikeldata Utökad'!L35="18 Rainforest Alliance","Rainforestalliance",'2. Artikeldata Utökad'!L35="19 Vegan Society","Vegansociety",'2. Artikeldata Utökad'!L35="20 Certified Vegan","Certifiedvegan",'2. Artikeldata Utökad'!L35="21 I'm Vegan","Imvegan",'2. Artikeldata Utökad'!L35="22 EU Ecolabel","EUEcolabel",'2. Artikeldata Utökad'!L35="23 Soil Association Cosmos Organic","Soilassociation",'2. Artikeldata Utökad'!L35="  Välj…","",'2. Artikeldata Utökad'!L35="0  Ingen symbol","",'2. Artikeldata Utökad'!L35="24 Cosmetique Bio Cosmos Organic","Cosmetiquebio",'2. Artikeldata Utökad'!L35="25 Fair for Life","Fairforlife")</f>
        <v/>
      </c>
      <c r="J36" s="176" t="str">
        <f aca="false" t="array" ref="J36:J36">IFERROR(SUBSTITUTE(_xlfn.arraytotext(_xlfn._xlws.filter(G36:I36,G36:I36&lt;&gt;""))," ",""),"")</f>
        <v/>
      </c>
      <c r="K36" s="176" t="str">
        <f aca="false">IF('2. Artikeldata Utökad'!M35="Ja","Nordisk","")</f>
        <v/>
      </c>
      <c r="L36" s="176" t="str">
        <f aca="false">IF('2. Artikeldata Utökad'!N35="Ja","Miljoforpackad","")</f>
        <v/>
      </c>
      <c r="M36" s="176" t="str">
        <f aca="false">IF(OR(G36="Ecocertcosmosorganic",G36="Natrueorganic",G36="GOTS",G36="Ekologisktjordbruk",G36="KRAV",G36="Soilassociation",G36="Cosmetiquebio",H36="Ecocertcosmosorganic",H36="Natrueorganic",H36="GOTS",H36="Ekologisktjordbruk",H36="KRAV",H36="Soilassociation",H36="Cosmetiquebio",I36="Ecocertcosmosorganic",I36="Natrueorganic",I36="GOTS",I36="Ekologisktjordbruk",I36="KRAV",I36="Soilassociation",I36="Cosmetiquebio"),"Ekologisk","")</f>
        <v/>
      </c>
      <c r="N36" s="176" t="str">
        <f aca="false">IF(OR(G36="Vegansociety",G36="Imvegan",G36="Certifiedvegan",H36="Vegansociety",H36="Imvegan",H36="Certifiedvegan",I36="Vegansociety",I36="Imvegan",I36="Certifiedvegan",AJ36="Vegansk"),"Vegansk","")</f>
        <v/>
      </c>
      <c r="O36" s="176" t="str">
        <f aca="false">IF(OR(G36="fairtrade",G36="UTZ",G36="Rainforestalliance",G36="Fairforlife",H36="fairtrade",H36="UTZ",H36="Rainforestalliance",H36="Fairforlife",I36="fairtrade",I36="UTZ",I36="Rainforestalliance",I36="Fairforlife"),"Rattvisemarkt","")</f>
        <v/>
      </c>
      <c r="P36" s="176" t="str">
        <f aca="false">IF(OR(G36="Asthmaallergynordic",G36="Astmaochallergiforbundet",H36="Asthmaallergynordic",H36="Astmaochallergiforbundet",I36="Asthmaallergynordic",I36="Astmaochallergiforbundet"),"Extramildformula","")</f>
        <v/>
      </c>
      <c r="Q36" s="176" t="str">
        <f aca="false">IF(OR(G36="Svanen",G36="Bramiljoval",G36="EUEcolabel",H36="Svanen",H36="Bramiljoval",H36="EUEcolabel",I36="Svanen",I36="Bramiljoval",I36="EUEcolabel"),"Miljomarkt","")</f>
        <v/>
      </c>
      <c r="R36" s="176" t="str">
        <f aca="false" t="array" ref="R36:R36">IFERROR(SUBSTITUTE(_xlfn.arraytotext(_xlfn._xlws.filter(M36:Q36,M36:Q36&lt;&gt;""))," ",""),"")</f>
        <v/>
      </c>
      <c r="S36" s="177"/>
      <c r="T36" s="185"/>
      <c r="U36" s="177" t="s">
        <v>36</v>
      </c>
      <c r="V36" s="178"/>
      <c r="W36" s="178"/>
      <c r="X36" s="178"/>
      <c r="Y36" s="178"/>
      <c r="Z36" s="178"/>
      <c r="AA36" s="178"/>
      <c r="AB36" s="178"/>
      <c r="AC36" s="178"/>
      <c r="AD36" s="178"/>
      <c r="AE36" s="178"/>
      <c r="AF36" s="178"/>
      <c r="AG36" s="177"/>
      <c r="AH36" s="178"/>
      <c r="AI36" s="178"/>
      <c r="AJ36" s="177" t="s">
        <v>37</v>
      </c>
      <c r="AK36" s="178"/>
      <c r="AL36" s="178"/>
      <c r="AM36" s="178"/>
      <c r="AN36" s="178"/>
      <c r="AO36" s="178"/>
      <c r="AP36" s="143"/>
      <c r="AQ36" s="179"/>
      <c r="AR36" s="180"/>
      <c r="AS36" s="180"/>
      <c r="AT36" s="181" t="s">
        <v>37</v>
      </c>
      <c r="AU36" s="181" t="s">
        <v>37</v>
      </c>
      <c r="AV36" s="144"/>
      <c r="AW36" s="182" t="s">
        <v>231</v>
      </c>
      <c r="AX36" s="181" t="s">
        <v>37</v>
      </c>
      <c r="AY36" s="181" t="s">
        <v>37</v>
      </c>
      <c r="AZ36" s="143"/>
      <c r="BA36" s="179"/>
      <c r="BB36" s="180"/>
      <c r="BC36" s="180"/>
      <c r="BD36" s="180"/>
      <c r="BE36" s="180"/>
      <c r="BF36" s="180"/>
      <c r="BG36" s="145"/>
      <c r="BH36" s="181" t="s">
        <v>231</v>
      </c>
      <c r="BI36" s="181" t="s">
        <v>37</v>
      </c>
    </row>
    <row r="37" customFormat="false" ht="14.25" hidden="false" customHeight="false" outlineLevel="0" collapsed="false">
      <c r="A37" s="183" t="n">
        <v>32</v>
      </c>
      <c r="B37" s="173" t="n">
        <f aca="false">'APH KIC KIA PC'!D36</f>
        <v>0</v>
      </c>
      <c r="C37" s="173" t="str">
        <f aca="false">'APH KIC KIA PC'!I36</f>
        <v>Välj…</v>
      </c>
      <c r="D37" s="174" t="str">
        <f aca="false">IF('1. Artikeldata Grund'!$E36="","",'1. Artikeldata Grund'!$E36)</f>
        <v/>
      </c>
      <c r="E37" s="175" t="str">
        <f aca="false">IF('1. Artikeldata Grund'!D36="","",'1. Artikeldata Grund'!D36)</f>
        <v/>
      </c>
      <c r="F37" s="184" t="str">
        <f aca="false">'2. Artikeldata Utökad'!H36</f>
        <v>  Välj…</v>
      </c>
      <c r="G37" s="176" t="str">
        <f aca="false" t="array" ref="G37:G37">_xlfn.IFS('2. Artikeldata Utökad'!J36="2  KRAV","KRAV",'2. Artikeldata Utökad'!J36="3  Astma- och Allergiförbundet","Astmaochallergiforbundet",'2. Artikeldata Utökad'!J36="4  Svanen","Svanen",'2. Artikeldata Utökad'!J36="5  GOTS","GOTS",'2. Artikeldata Utökad'!J36="6  Ekologiskt Jordbruk EU Ekologisk","Ekologisktjordbruk",'2. Artikeldata Utökad'!J36="7  ECO CERT Cosmos Organic","Ecocertcosmosorganic",'2. Artikeldata Utökad'!J36="8  Bra miljöval","Bramiljoval",'2. Artikeldata Utökad'!J36="9  Fairtrade","fairtrade",'2. Artikeldata Utökad'!J36="10 Natrue Organic","Natrueorganic",'2. Artikeldata Utökad'!J36="11 UTZ Certified","UTZ",'2. Artikeldata Utökad'!J36="15 Asthma Allergy Nordic","Asthmaallergynordic",'2. Artikeldata Utökad'!J36="16 FSC","FSC",'2. Artikeldata Utökad'!J36="17 Välvald (endast vid OTC)","choosewithheart",'2. Artikeldata Utökad'!J36="18 Rainforest Alliance","Rainforestalliance",'2. Artikeldata Utökad'!J36="19 Vegan Society","Vegansociety",'2. Artikeldata Utökad'!J36="20 Certified Vegan","Certifiedvegan",'2. Artikeldata Utökad'!J36="21 I'm Vegan","Imvegan",'2. Artikeldata Utökad'!J36="22 EU Ecolabel","EUEcolabel",'2. Artikeldata Utökad'!J36="23 Soil Association Cosmos Organic","Soilassociation",'2. Artikeldata Utökad'!J36="  Välj…","",'2. Artikeldata Utökad'!J36="0  Ingen symbol","",'2. Artikeldata Utökad'!J36="24 Cosmetique Bio Cosmos Organic","Cosmetiquebio",'2. Artikeldata Utökad'!J36="25 Fair for Life","Fairforlife")</f>
        <v/>
      </c>
      <c r="H37" s="176" t="str">
        <f aca="false" t="array" ref="H37:H37">_xlfn.IFS('2. Artikeldata Utökad'!K36="2  KRAV","KRAV",'2. Artikeldata Utökad'!K36="3  Astma- och Allergiförbundet","Astmaochallergiforbundet",'2. Artikeldata Utökad'!K36="4  Svanen","Svanen",'2. Artikeldata Utökad'!K36="5  GOTS","GOTS",'2. Artikeldata Utökad'!K36="6  Ekologiskt Jordbruk EU Ekologisk","Ekologisktjordbruk",'2. Artikeldata Utökad'!K36="7  ECO CERT Cosmos Organic","Ecocertcosmosorganic",'2. Artikeldata Utökad'!K36="8  Bra miljöval","Bramiljoval",'2. Artikeldata Utökad'!K36="9  Fairtrade","fairtrade",'2. Artikeldata Utökad'!K36="10 Natrue Organic","Natrueorganic",'2. Artikeldata Utökad'!K36="11 UTZ Certified","UTZ",'2. Artikeldata Utökad'!K36="15 Asthma Allergy Nordic","Asthmaallergynordic",'2. Artikeldata Utökad'!K36="16 FSC","FSC",'2. Artikeldata Utökad'!K36="17 Välvald (endast vid OTC)","choosewithheart",'2. Artikeldata Utökad'!K36="18 Rainforest Alliance","Rainforestalliance",'2. Artikeldata Utökad'!K36="19 Vegan Society","Vegansociety",'2. Artikeldata Utökad'!K36="20 Certified Vegan","Certifiedvegan",'2. Artikeldata Utökad'!K36="21 I'm Vegan","Imvegan",'2. Artikeldata Utökad'!K36="22 EU Ecolabel","EUEcolabel",'2. Artikeldata Utökad'!K36="23 Soil Association Cosmos Organic","Soilassociation",'2. Artikeldata Utökad'!K36="  Välj…","",'2. Artikeldata Utökad'!K36="0  Ingen symbol","",'2. Artikeldata Utökad'!K36="24 Cosmetique Bio Cosmos Organic","Cosmetiquebio",'2. Artikeldata Utökad'!K36="25 Fair for Life","Fairforlife")</f>
        <v/>
      </c>
      <c r="I37" s="176" t="str">
        <f aca="false" t="array" ref="I37:I37">_xlfn.IFS('2. Artikeldata Utökad'!L36="2  KRAV","KRAV",'2. Artikeldata Utökad'!L36="3  Astma- och Allergiförbundet","Astmaochallergiforbundet",'2. Artikeldata Utökad'!L36="4  Svanen","Svanen",'2. Artikeldata Utökad'!L36="5  GOTS","GOTS",'2. Artikeldata Utökad'!L36="6  Ekologiskt Jordbruk EU Ekologisk","Ekologisktjordbruk",'2. Artikeldata Utökad'!L36="7  ECO CERT Cosmos Organic","Ecocertcosmosorganic",'2. Artikeldata Utökad'!L36="8  Bra miljöval","Bramiljoval",'2. Artikeldata Utökad'!L36="9  Fairtrade","fairtrade",'2. Artikeldata Utökad'!L36="10 Natrue Organic","Natrueorganic",'2. Artikeldata Utökad'!L36="11 UTZ Certified","UTZ",'2. Artikeldata Utökad'!L36="15 Asthma Allergy Nordic","Asthmaallergynordic",'2. Artikeldata Utökad'!L36="16 FSC","FSC",'2. Artikeldata Utökad'!L36="17 Välvald (endast vid OTC)","choosewithheart",'2. Artikeldata Utökad'!L36="18 Rainforest Alliance","Rainforestalliance",'2. Artikeldata Utökad'!L36="19 Vegan Society","Vegansociety",'2. Artikeldata Utökad'!L36="20 Certified Vegan","Certifiedvegan",'2. Artikeldata Utökad'!L36="21 I'm Vegan","Imvegan",'2. Artikeldata Utökad'!L36="22 EU Ecolabel","EUEcolabel",'2. Artikeldata Utökad'!L36="23 Soil Association Cosmos Organic","Soilassociation",'2. Artikeldata Utökad'!L36="  Välj…","",'2. Artikeldata Utökad'!L36="0  Ingen symbol","",'2. Artikeldata Utökad'!L36="24 Cosmetique Bio Cosmos Organic","Cosmetiquebio",'2. Artikeldata Utökad'!L36="25 Fair for Life","Fairforlife")</f>
        <v/>
      </c>
      <c r="J37" s="176" t="str">
        <f aca="false" t="array" ref="J37:J37">IFERROR(SUBSTITUTE(_xlfn.arraytotext(_xlfn._xlws.filter(G37:I37,G37:I37&lt;&gt;""))," ",""),"")</f>
        <v/>
      </c>
      <c r="K37" s="176" t="str">
        <f aca="false">IF('2. Artikeldata Utökad'!M36="Ja","Nordisk","")</f>
        <v/>
      </c>
      <c r="L37" s="176" t="str">
        <f aca="false">IF('2. Artikeldata Utökad'!N36="Ja","Miljoforpackad","")</f>
        <v/>
      </c>
      <c r="M37" s="176" t="str">
        <f aca="false">IF(OR(G37="Ecocertcosmosorganic",G37="Natrueorganic",G37="GOTS",G37="Ekologisktjordbruk",G37="KRAV",G37="Soilassociation",G37="Cosmetiquebio",H37="Ecocertcosmosorganic",H37="Natrueorganic",H37="GOTS",H37="Ekologisktjordbruk",H37="KRAV",H37="Soilassociation",H37="Cosmetiquebio",I37="Ecocertcosmosorganic",I37="Natrueorganic",I37="GOTS",I37="Ekologisktjordbruk",I37="KRAV",I37="Soilassociation",I37="Cosmetiquebio"),"Ekologisk","")</f>
        <v/>
      </c>
      <c r="N37" s="176" t="str">
        <f aca="false">IF(OR(G37="Vegansociety",G37="Imvegan",G37="Certifiedvegan",H37="Vegansociety",H37="Imvegan",H37="Certifiedvegan",I37="Vegansociety",I37="Imvegan",I37="Certifiedvegan",AJ37="Vegansk"),"Vegansk","")</f>
        <v/>
      </c>
      <c r="O37" s="176" t="str">
        <f aca="false">IF(OR(G37="fairtrade",G37="UTZ",G37="Rainforestalliance",G37="Fairforlife",H37="fairtrade",H37="UTZ",H37="Rainforestalliance",H37="Fairforlife",I37="fairtrade",I37="UTZ",I37="Rainforestalliance",I37="Fairforlife"),"Rattvisemarkt","")</f>
        <v/>
      </c>
      <c r="P37" s="176" t="str">
        <f aca="false">IF(OR(G37="Asthmaallergynordic",G37="Astmaochallergiforbundet",H37="Asthmaallergynordic",H37="Astmaochallergiforbundet",I37="Asthmaallergynordic",I37="Astmaochallergiforbundet"),"Extramildformula","")</f>
        <v/>
      </c>
      <c r="Q37" s="176" t="str">
        <f aca="false">IF(OR(G37="Svanen",G37="Bramiljoval",G37="EUEcolabel",H37="Svanen",H37="Bramiljoval",H37="EUEcolabel",I37="Svanen",I37="Bramiljoval",I37="EUEcolabel"),"Miljomarkt","")</f>
        <v/>
      </c>
      <c r="R37" s="176" t="str">
        <f aca="false" t="array" ref="R37:R37">IFERROR(SUBSTITUTE(_xlfn.arraytotext(_xlfn._xlws.filter(M37:Q37,M37:Q37&lt;&gt;""))," ",""),"")</f>
        <v/>
      </c>
      <c r="S37" s="177"/>
      <c r="T37" s="185"/>
      <c r="U37" s="177" t="s">
        <v>36</v>
      </c>
      <c r="V37" s="178"/>
      <c r="W37" s="178"/>
      <c r="X37" s="178"/>
      <c r="Y37" s="178"/>
      <c r="Z37" s="178"/>
      <c r="AA37" s="178"/>
      <c r="AB37" s="178"/>
      <c r="AC37" s="178"/>
      <c r="AD37" s="178"/>
      <c r="AE37" s="178"/>
      <c r="AF37" s="178"/>
      <c r="AG37" s="177"/>
      <c r="AH37" s="178"/>
      <c r="AI37" s="178"/>
      <c r="AJ37" s="177" t="s">
        <v>37</v>
      </c>
      <c r="AK37" s="178"/>
      <c r="AL37" s="178"/>
      <c r="AM37" s="178"/>
      <c r="AN37" s="178"/>
      <c r="AO37" s="178"/>
      <c r="AP37" s="143"/>
      <c r="AQ37" s="179"/>
      <c r="AR37" s="180"/>
      <c r="AS37" s="180"/>
      <c r="AT37" s="181" t="s">
        <v>37</v>
      </c>
      <c r="AU37" s="181" t="s">
        <v>37</v>
      </c>
      <c r="AV37" s="144"/>
      <c r="AW37" s="182" t="s">
        <v>231</v>
      </c>
      <c r="AX37" s="181" t="s">
        <v>37</v>
      </c>
      <c r="AY37" s="181" t="s">
        <v>37</v>
      </c>
      <c r="AZ37" s="143"/>
      <c r="BA37" s="179"/>
      <c r="BB37" s="180"/>
      <c r="BC37" s="180"/>
      <c r="BD37" s="180"/>
      <c r="BE37" s="180"/>
      <c r="BF37" s="180"/>
      <c r="BG37" s="145"/>
      <c r="BH37" s="181" t="s">
        <v>231</v>
      </c>
      <c r="BI37" s="181" t="s">
        <v>37</v>
      </c>
    </row>
    <row r="38" customFormat="false" ht="14.25" hidden="false" customHeight="false" outlineLevel="0" collapsed="false">
      <c r="A38" s="183" t="n">
        <v>33</v>
      </c>
      <c r="B38" s="173" t="n">
        <f aca="false">'APH KIC KIA PC'!D37</f>
        <v>0</v>
      </c>
      <c r="C38" s="173" t="str">
        <f aca="false">'APH KIC KIA PC'!I37</f>
        <v>Välj…</v>
      </c>
      <c r="D38" s="174" t="str">
        <f aca="false">IF('1. Artikeldata Grund'!$E37="","",'1. Artikeldata Grund'!$E37)</f>
        <v/>
      </c>
      <c r="E38" s="175" t="str">
        <f aca="false">IF('1. Artikeldata Grund'!D37="","",'1. Artikeldata Grund'!D37)</f>
        <v/>
      </c>
      <c r="F38" s="184" t="str">
        <f aca="false">'2. Artikeldata Utökad'!H37</f>
        <v>  Välj…</v>
      </c>
      <c r="G38" s="176" t="str">
        <f aca="false" t="array" ref="G38:G38">_xlfn.IFS('2. Artikeldata Utökad'!J37="2  KRAV","KRAV",'2. Artikeldata Utökad'!J37="3  Astma- och Allergiförbundet","Astmaochallergiforbundet",'2. Artikeldata Utökad'!J37="4  Svanen","Svanen",'2. Artikeldata Utökad'!J37="5  GOTS","GOTS",'2. Artikeldata Utökad'!J37="6  Ekologiskt Jordbruk EU Ekologisk","Ekologisktjordbruk",'2. Artikeldata Utökad'!J37="7  ECO CERT Cosmos Organic","Ecocertcosmosorganic",'2. Artikeldata Utökad'!J37="8  Bra miljöval","Bramiljoval",'2. Artikeldata Utökad'!J37="9  Fairtrade","fairtrade",'2. Artikeldata Utökad'!J37="10 Natrue Organic","Natrueorganic",'2. Artikeldata Utökad'!J37="11 UTZ Certified","UTZ",'2. Artikeldata Utökad'!J37="15 Asthma Allergy Nordic","Asthmaallergynordic",'2. Artikeldata Utökad'!J37="16 FSC","FSC",'2. Artikeldata Utökad'!J37="17 Välvald (endast vid OTC)","choosewithheart",'2. Artikeldata Utökad'!J37="18 Rainforest Alliance","Rainforestalliance",'2. Artikeldata Utökad'!J37="19 Vegan Society","Vegansociety",'2. Artikeldata Utökad'!J37="20 Certified Vegan","Certifiedvegan",'2. Artikeldata Utökad'!J37="21 I'm Vegan","Imvegan",'2. Artikeldata Utökad'!J37="22 EU Ecolabel","EUEcolabel",'2. Artikeldata Utökad'!J37="23 Soil Association Cosmos Organic","Soilassociation",'2. Artikeldata Utökad'!J37="  Välj…","",'2. Artikeldata Utökad'!J37="0  Ingen symbol","",'2. Artikeldata Utökad'!J37="24 Cosmetique Bio Cosmos Organic","Cosmetiquebio",'2. Artikeldata Utökad'!J37="25 Fair for Life","Fairforlife")</f>
        <v/>
      </c>
      <c r="H38" s="176" t="str">
        <f aca="false" t="array" ref="H38:H38">_xlfn.IFS('2. Artikeldata Utökad'!K37="2  KRAV","KRAV",'2. Artikeldata Utökad'!K37="3  Astma- och Allergiförbundet","Astmaochallergiforbundet",'2. Artikeldata Utökad'!K37="4  Svanen","Svanen",'2. Artikeldata Utökad'!K37="5  GOTS","GOTS",'2. Artikeldata Utökad'!K37="6  Ekologiskt Jordbruk EU Ekologisk","Ekologisktjordbruk",'2. Artikeldata Utökad'!K37="7  ECO CERT Cosmos Organic","Ecocertcosmosorganic",'2. Artikeldata Utökad'!K37="8  Bra miljöval","Bramiljoval",'2. Artikeldata Utökad'!K37="9  Fairtrade","fairtrade",'2. Artikeldata Utökad'!K37="10 Natrue Organic","Natrueorganic",'2. Artikeldata Utökad'!K37="11 UTZ Certified","UTZ",'2. Artikeldata Utökad'!K37="15 Asthma Allergy Nordic","Asthmaallergynordic",'2. Artikeldata Utökad'!K37="16 FSC","FSC",'2. Artikeldata Utökad'!K37="17 Välvald (endast vid OTC)","choosewithheart",'2. Artikeldata Utökad'!K37="18 Rainforest Alliance","Rainforestalliance",'2. Artikeldata Utökad'!K37="19 Vegan Society","Vegansociety",'2. Artikeldata Utökad'!K37="20 Certified Vegan","Certifiedvegan",'2. Artikeldata Utökad'!K37="21 I'm Vegan","Imvegan",'2. Artikeldata Utökad'!K37="22 EU Ecolabel","EUEcolabel",'2. Artikeldata Utökad'!K37="23 Soil Association Cosmos Organic","Soilassociation",'2. Artikeldata Utökad'!K37="  Välj…","",'2. Artikeldata Utökad'!K37="0  Ingen symbol","",'2. Artikeldata Utökad'!K37="24 Cosmetique Bio Cosmos Organic","Cosmetiquebio",'2. Artikeldata Utökad'!K37="25 Fair for Life","Fairforlife")</f>
        <v/>
      </c>
      <c r="I38" s="176" t="str">
        <f aca="false" t="array" ref="I38:I38">_xlfn.IFS('2. Artikeldata Utökad'!L37="2  KRAV","KRAV",'2. Artikeldata Utökad'!L37="3  Astma- och Allergiförbundet","Astmaochallergiforbundet",'2. Artikeldata Utökad'!L37="4  Svanen","Svanen",'2. Artikeldata Utökad'!L37="5  GOTS","GOTS",'2. Artikeldata Utökad'!L37="6  Ekologiskt Jordbruk EU Ekologisk","Ekologisktjordbruk",'2. Artikeldata Utökad'!L37="7  ECO CERT Cosmos Organic","Ecocertcosmosorganic",'2. Artikeldata Utökad'!L37="8  Bra miljöval","Bramiljoval",'2. Artikeldata Utökad'!L37="9  Fairtrade","fairtrade",'2. Artikeldata Utökad'!L37="10 Natrue Organic","Natrueorganic",'2. Artikeldata Utökad'!L37="11 UTZ Certified","UTZ",'2. Artikeldata Utökad'!L37="15 Asthma Allergy Nordic","Asthmaallergynordic",'2. Artikeldata Utökad'!L37="16 FSC","FSC",'2. Artikeldata Utökad'!L37="17 Välvald (endast vid OTC)","choosewithheart",'2. Artikeldata Utökad'!L37="18 Rainforest Alliance","Rainforestalliance",'2. Artikeldata Utökad'!L37="19 Vegan Society","Vegansociety",'2. Artikeldata Utökad'!L37="20 Certified Vegan","Certifiedvegan",'2. Artikeldata Utökad'!L37="21 I'm Vegan","Imvegan",'2. Artikeldata Utökad'!L37="22 EU Ecolabel","EUEcolabel",'2. Artikeldata Utökad'!L37="23 Soil Association Cosmos Organic","Soilassociation",'2. Artikeldata Utökad'!L37="  Välj…","",'2. Artikeldata Utökad'!L37="0  Ingen symbol","",'2. Artikeldata Utökad'!L37="24 Cosmetique Bio Cosmos Organic","Cosmetiquebio",'2. Artikeldata Utökad'!L37="25 Fair for Life","Fairforlife")</f>
        <v/>
      </c>
      <c r="J38" s="176" t="str">
        <f aca="false" t="array" ref="J38:J38">IFERROR(SUBSTITUTE(_xlfn.arraytotext(_xlfn._xlws.filter(G38:I38,G38:I38&lt;&gt;""))," ",""),"")</f>
        <v/>
      </c>
      <c r="K38" s="176" t="str">
        <f aca="false">IF('2. Artikeldata Utökad'!M37="Ja","Nordisk","")</f>
        <v/>
      </c>
      <c r="L38" s="176" t="str">
        <f aca="false">IF('2. Artikeldata Utökad'!N37="Ja","Miljoforpackad","")</f>
        <v/>
      </c>
      <c r="M38" s="176" t="str">
        <f aca="false">IF(OR(G38="Ecocertcosmosorganic",G38="Natrueorganic",G38="GOTS",G38="Ekologisktjordbruk",G38="KRAV",G38="Soilassociation",G38="Cosmetiquebio",H38="Ecocertcosmosorganic",H38="Natrueorganic",H38="GOTS",H38="Ekologisktjordbruk",H38="KRAV",H38="Soilassociation",H38="Cosmetiquebio",I38="Ecocertcosmosorganic",I38="Natrueorganic",I38="GOTS",I38="Ekologisktjordbruk",I38="KRAV",I38="Soilassociation",I38="Cosmetiquebio"),"Ekologisk","")</f>
        <v/>
      </c>
      <c r="N38" s="176" t="str">
        <f aca="false">IF(OR(G38="Vegansociety",G38="Imvegan",G38="Certifiedvegan",H38="Vegansociety",H38="Imvegan",H38="Certifiedvegan",I38="Vegansociety",I38="Imvegan",I38="Certifiedvegan",AJ38="Vegansk"),"Vegansk","")</f>
        <v/>
      </c>
      <c r="O38" s="176" t="str">
        <f aca="false">IF(OR(G38="fairtrade",G38="UTZ",G38="Rainforestalliance",G38="Fairforlife",H38="fairtrade",H38="UTZ",H38="Rainforestalliance",H38="Fairforlife",I38="fairtrade",I38="UTZ",I38="Rainforestalliance",I38="Fairforlife"),"Rattvisemarkt","")</f>
        <v/>
      </c>
      <c r="P38" s="176" t="str">
        <f aca="false">IF(OR(G38="Asthmaallergynordic",G38="Astmaochallergiforbundet",H38="Asthmaallergynordic",H38="Astmaochallergiforbundet",I38="Asthmaallergynordic",I38="Astmaochallergiforbundet"),"Extramildformula","")</f>
        <v/>
      </c>
      <c r="Q38" s="176" t="str">
        <f aca="false">IF(OR(G38="Svanen",G38="Bramiljoval",G38="EUEcolabel",H38="Svanen",H38="Bramiljoval",H38="EUEcolabel",I38="Svanen",I38="Bramiljoval",I38="EUEcolabel"),"Miljomarkt","")</f>
        <v/>
      </c>
      <c r="R38" s="176" t="str">
        <f aca="false" t="array" ref="R38:R38">IFERROR(SUBSTITUTE(_xlfn.arraytotext(_xlfn._xlws.filter(M38:Q38,M38:Q38&lt;&gt;""))," ",""),"")</f>
        <v/>
      </c>
      <c r="S38" s="177"/>
      <c r="T38" s="185"/>
      <c r="U38" s="177" t="s">
        <v>36</v>
      </c>
      <c r="V38" s="178"/>
      <c r="W38" s="178"/>
      <c r="X38" s="178"/>
      <c r="Y38" s="178"/>
      <c r="Z38" s="178"/>
      <c r="AA38" s="178"/>
      <c r="AB38" s="178"/>
      <c r="AC38" s="178"/>
      <c r="AD38" s="178"/>
      <c r="AE38" s="178"/>
      <c r="AF38" s="178"/>
      <c r="AG38" s="177"/>
      <c r="AH38" s="178"/>
      <c r="AI38" s="178"/>
      <c r="AJ38" s="177" t="s">
        <v>37</v>
      </c>
      <c r="AK38" s="178"/>
      <c r="AL38" s="178"/>
      <c r="AM38" s="178"/>
      <c r="AN38" s="178"/>
      <c r="AO38" s="178"/>
      <c r="AP38" s="143"/>
      <c r="AQ38" s="179"/>
      <c r="AR38" s="180"/>
      <c r="AS38" s="180"/>
      <c r="AT38" s="181" t="s">
        <v>37</v>
      </c>
      <c r="AU38" s="181" t="s">
        <v>37</v>
      </c>
      <c r="AV38" s="144"/>
      <c r="AW38" s="182" t="s">
        <v>231</v>
      </c>
      <c r="AX38" s="181" t="s">
        <v>37</v>
      </c>
      <c r="AY38" s="181" t="s">
        <v>37</v>
      </c>
      <c r="AZ38" s="143"/>
      <c r="BA38" s="179"/>
      <c r="BB38" s="180"/>
      <c r="BC38" s="180"/>
      <c r="BD38" s="180"/>
      <c r="BE38" s="180"/>
      <c r="BF38" s="180"/>
      <c r="BG38" s="145"/>
      <c r="BH38" s="181" t="s">
        <v>231</v>
      </c>
      <c r="BI38" s="181" t="s">
        <v>37</v>
      </c>
    </row>
    <row r="39" customFormat="false" ht="14.25" hidden="false" customHeight="false" outlineLevel="0" collapsed="false">
      <c r="A39" s="183" t="n">
        <v>34</v>
      </c>
      <c r="B39" s="173" t="n">
        <f aca="false">'APH KIC KIA PC'!D38</f>
        <v>0</v>
      </c>
      <c r="C39" s="173" t="str">
        <f aca="false">'APH KIC KIA PC'!I38</f>
        <v>Välj…</v>
      </c>
      <c r="D39" s="174" t="str">
        <f aca="false">IF('1. Artikeldata Grund'!$E38="","",'1. Artikeldata Grund'!$E38)</f>
        <v/>
      </c>
      <c r="E39" s="175" t="str">
        <f aca="false">IF('1. Artikeldata Grund'!D38="","",'1. Artikeldata Grund'!D38)</f>
        <v/>
      </c>
      <c r="F39" s="184" t="str">
        <f aca="false">'2. Artikeldata Utökad'!H38</f>
        <v>  Välj…</v>
      </c>
      <c r="G39" s="176" t="str">
        <f aca="false" t="array" ref="G39:G39">_xlfn.IFS('2. Artikeldata Utökad'!J38="2  KRAV","KRAV",'2. Artikeldata Utökad'!J38="3  Astma- och Allergiförbundet","Astmaochallergiforbundet",'2. Artikeldata Utökad'!J38="4  Svanen","Svanen",'2. Artikeldata Utökad'!J38="5  GOTS","GOTS",'2. Artikeldata Utökad'!J38="6  Ekologiskt Jordbruk EU Ekologisk","Ekologisktjordbruk",'2. Artikeldata Utökad'!J38="7  ECO CERT Cosmos Organic","Ecocertcosmosorganic",'2. Artikeldata Utökad'!J38="8  Bra miljöval","Bramiljoval",'2. Artikeldata Utökad'!J38="9  Fairtrade","fairtrade",'2. Artikeldata Utökad'!J38="10 Natrue Organic","Natrueorganic",'2. Artikeldata Utökad'!J38="11 UTZ Certified","UTZ",'2. Artikeldata Utökad'!J38="15 Asthma Allergy Nordic","Asthmaallergynordic",'2. Artikeldata Utökad'!J38="16 FSC","FSC",'2. Artikeldata Utökad'!J38="17 Välvald (endast vid OTC)","choosewithheart",'2. Artikeldata Utökad'!J38="18 Rainforest Alliance","Rainforestalliance",'2. Artikeldata Utökad'!J38="19 Vegan Society","Vegansociety",'2. Artikeldata Utökad'!J38="20 Certified Vegan","Certifiedvegan",'2. Artikeldata Utökad'!J38="21 I'm Vegan","Imvegan",'2. Artikeldata Utökad'!J38="22 EU Ecolabel","EUEcolabel",'2. Artikeldata Utökad'!J38="23 Soil Association Cosmos Organic","Soilassociation",'2. Artikeldata Utökad'!J38="  Välj…","",'2. Artikeldata Utökad'!J38="0  Ingen symbol","",'2. Artikeldata Utökad'!J38="24 Cosmetique Bio Cosmos Organic","Cosmetiquebio",'2. Artikeldata Utökad'!J38="25 Fair for Life","Fairforlife")</f>
        <v/>
      </c>
      <c r="H39" s="176" t="str">
        <f aca="false" t="array" ref="H39:H39">_xlfn.IFS('2. Artikeldata Utökad'!K38="2  KRAV","KRAV",'2. Artikeldata Utökad'!K38="3  Astma- och Allergiförbundet","Astmaochallergiforbundet",'2. Artikeldata Utökad'!K38="4  Svanen","Svanen",'2. Artikeldata Utökad'!K38="5  GOTS","GOTS",'2. Artikeldata Utökad'!K38="6  Ekologiskt Jordbruk EU Ekologisk","Ekologisktjordbruk",'2. Artikeldata Utökad'!K38="7  ECO CERT Cosmos Organic","Ecocertcosmosorganic",'2. Artikeldata Utökad'!K38="8  Bra miljöval","Bramiljoval",'2. Artikeldata Utökad'!K38="9  Fairtrade","fairtrade",'2. Artikeldata Utökad'!K38="10 Natrue Organic","Natrueorganic",'2. Artikeldata Utökad'!K38="11 UTZ Certified","UTZ",'2. Artikeldata Utökad'!K38="15 Asthma Allergy Nordic","Asthmaallergynordic",'2. Artikeldata Utökad'!K38="16 FSC","FSC",'2. Artikeldata Utökad'!K38="17 Välvald (endast vid OTC)","choosewithheart",'2. Artikeldata Utökad'!K38="18 Rainforest Alliance","Rainforestalliance",'2. Artikeldata Utökad'!K38="19 Vegan Society","Vegansociety",'2. Artikeldata Utökad'!K38="20 Certified Vegan","Certifiedvegan",'2. Artikeldata Utökad'!K38="21 I'm Vegan","Imvegan",'2. Artikeldata Utökad'!K38="22 EU Ecolabel","EUEcolabel",'2. Artikeldata Utökad'!K38="23 Soil Association Cosmos Organic","Soilassociation",'2. Artikeldata Utökad'!K38="  Välj…","",'2. Artikeldata Utökad'!K38="0  Ingen symbol","",'2. Artikeldata Utökad'!K38="24 Cosmetique Bio Cosmos Organic","Cosmetiquebio",'2. Artikeldata Utökad'!K38="25 Fair for Life","Fairforlife")</f>
        <v/>
      </c>
      <c r="I39" s="176" t="str">
        <f aca="false" t="array" ref="I39:I39">_xlfn.IFS('2. Artikeldata Utökad'!L38="2  KRAV","KRAV",'2. Artikeldata Utökad'!L38="3  Astma- och Allergiförbundet","Astmaochallergiforbundet",'2. Artikeldata Utökad'!L38="4  Svanen","Svanen",'2. Artikeldata Utökad'!L38="5  GOTS","GOTS",'2. Artikeldata Utökad'!L38="6  Ekologiskt Jordbruk EU Ekologisk","Ekologisktjordbruk",'2. Artikeldata Utökad'!L38="7  ECO CERT Cosmos Organic","Ecocertcosmosorganic",'2. Artikeldata Utökad'!L38="8  Bra miljöval","Bramiljoval",'2. Artikeldata Utökad'!L38="9  Fairtrade","fairtrade",'2. Artikeldata Utökad'!L38="10 Natrue Organic","Natrueorganic",'2. Artikeldata Utökad'!L38="11 UTZ Certified","UTZ",'2. Artikeldata Utökad'!L38="15 Asthma Allergy Nordic","Asthmaallergynordic",'2. Artikeldata Utökad'!L38="16 FSC","FSC",'2. Artikeldata Utökad'!L38="17 Välvald (endast vid OTC)","choosewithheart",'2. Artikeldata Utökad'!L38="18 Rainforest Alliance","Rainforestalliance",'2. Artikeldata Utökad'!L38="19 Vegan Society","Vegansociety",'2. Artikeldata Utökad'!L38="20 Certified Vegan","Certifiedvegan",'2. Artikeldata Utökad'!L38="21 I'm Vegan","Imvegan",'2. Artikeldata Utökad'!L38="22 EU Ecolabel","EUEcolabel",'2. Artikeldata Utökad'!L38="23 Soil Association Cosmos Organic","Soilassociation",'2. Artikeldata Utökad'!L38="  Välj…","",'2. Artikeldata Utökad'!L38="0  Ingen symbol","",'2. Artikeldata Utökad'!L38="24 Cosmetique Bio Cosmos Organic","Cosmetiquebio",'2. Artikeldata Utökad'!L38="25 Fair for Life","Fairforlife")</f>
        <v/>
      </c>
      <c r="J39" s="176" t="str">
        <f aca="false" t="array" ref="J39:J39">IFERROR(SUBSTITUTE(_xlfn.arraytotext(_xlfn._xlws.filter(G39:I39,G39:I39&lt;&gt;""))," ",""),"")</f>
        <v/>
      </c>
      <c r="K39" s="176" t="str">
        <f aca="false">IF('2. Artikeldata Utökad'!M38="Ja","Nordisk","")</f>
        <v/>
      </c>
      <c r="L39" s="176" t="str">
        <f aca="false">IF('2. Artikeldata Utökad'!N38="Ja","Miljoforpackad","")</f>
        <v/>
      </c>
      <c r="M39" s="176" t="str">
        <f aca="false">IF(OR(G39="Ecocertcosmosorganic",G39="Natrueorganic",G39="GOTS",G39="Ekologisktjordbruk",G39="KRAV",G39="Soilassociation",G39="Cosmetiquebio",H39="Ecocertcosmosorganic",H39="Natrueorganic",H39="GOTS",H39="Ekologisktjordbruk",H39="KRAV",H39="Soilassociation",H39="Cosmetiquebio",I39="Ecocertcosmosorganic",I39="Natrueorganic",I39="GOTS",I39="Ekologisktjordbruk",I39="KRAV",I39="Soilassociation",I39="Cosmetiquebio"),"Ekologisk","")</f>
        <v/>
      </c>
      <c r="N39" s="176" t="str">
        <f aca="false">IF(OR(G39="Vegansociety",G39="Imvegan",G39="Certifiedvegan",H39="Vegansociety",H39="Imvegan",H39="Certifiedvegan",I39="Vegansociety",I39="Imvegan",I39="Certifiedvegan",AJ39="Vegansk"),"Vegansk","")</f>
        <v/>
      </c>
      <c r="O39" s="176" t="str">
        <f aca="false">IF(OR(G39="fairtrade",G39="UTZ",G39="Rainforestalliance",G39="Fairforlife",H39="fairtrade",H39="UTZ",H39="Rainforestalliance",H39="Fairforlife",I39="fairtrade",I39="UTZ",I39="Rainforestalliance",I39="Fairforlife"),"Rattvisemarkt","")</f>
        <v/>
      </c>
      <c r="P39" s="176" t="str">
        <f aca="false">IF(OR(G39="Asthmaallergynordic",G39="Astmaochallergiforbundet",H39="Asthmaallergynordic",H39="Astmaochallergiforbundet",I39="Asthmaallergynordic",I39="Astmaochallergiforbundet"),"Extramildformula","")</f>
        <v/>
      </c>
      <c r="Q39" s="176" t="str">
        <f aca="false">IF(OR(G39="Svanen",G39="Bramiljoval",G39="EUEcolabel",H39="Svanen",H39="Bramiljoval",H39="EUEcolabel",I39="Svanen",I39="Bramiljoval",I39="EUEcolabel"),"Miljomarkt","")</f>
        <v/>
      </c>
      <c r="R39" s="176" t="str">
        <f aca="false" t="array" ref="R39:R39">IFERROR(SUBSTITUTE(_xlfn.arraytotext(_xlfn._xlws.filter(M39:Q39,M39:Q39&lt;&gt;""))," ",""),"")</f>
        <v/>
      </c>
      <c r="S39" s="177"/>
      <c r="T39" s="185"/>
      <c r="U39" s="177" t="s">
        <v>36</v>
      </c>
      <c r="V39" s="178"/>
      <c r="W39" s="178"/>
      <c r="X39" s="178"/>
      <c r="Y39" s="178"/>
      <c r="Z39" s="178"/>
      <c r="AA39" s="178"/>
      <c r="AB39" s="178"/>
      <c r="AC39" s="178"/>
      <c r="AD39" s="178"/>
      <c r="AE39" s="178"/>
      <c r="AF39" s="178"/>
      <c r="AG39" s="177"/>
      <c r="AH39" s="178"/>
      <c r="AI39" s="178"/>
      <c r="AJ39" s="177" t="s">
        <v>37</v>
      </c>
      <c r="AK39" s="178"/>
      <c r="AL39" s="178"/>
      <c r="AM39" s="178"/>
      <c r="AN39" s="178"/>
      <c r="AO39" s="178"/>
      <c r="AP39" s="143"/>
      <c r="AQ39" s="179"/>
      <c r="AR39" s="180"/>
      <c r="AS39" s="180"/>
      <c r="AT39" s="181" t="s">
        <v>37</v>
      </c>
      <c r="AU39" s="181" t="s">
        <v>37</v>
      </c>
      <c r="AV39" s="144"/>
      <c r="AW39" s="182" t="s">
        <v>231</v>
      </c>
      <c r="AX39" s="181" t="s">
        <v>37</v>
      </c>
      <c r="AY39" s="181" t="s">
        <v>37</v>
      </c>
      <c r="AZ39" s="143"/>
      <c r="BA39" s="179"/>
      <c r="BB39" s="180"/>
      <c r="BC39" s="180"/>
      <c r="BD39" s="180"/>
      <c r="BE39" s="180"/>
      <c r="BF39" s="180"/>
      <c r="BG39" s="145"/>
      <c r="BH39" s="181" t="s">
        <v>231</v>
      </c>
      <c r="BI39" s="181" t="s">
        <v>37</v>
      </c>
    </row>
    <row r="40" customFormat="false" ht="14.25" hidden="false" customHeight="false" outlineLevel="0" collapsed="false">
      <c r="A40" s="183" t="n">
        <v>35</v>
      </c>
      <c r="B40" s="173" t="n">
        <f aca="false">'APH KIC KIA PC'!D39</f>
        <v>0</v>
      </c>
      <c r="C40" s="173" t="str">
        <f aca="false">'APH KIC KIA PC'!I39</f>
        <v>Välj…</v>
      </c>
      <c r="D40" s="174" t="str">
        <f aca="false">IF('1. Artikeldata Grund'!$E39="","",'1. Artikeldata Grund'!$E39)</f>
        <v/>
      </c>
      <c r="E40" s="175" t="str">
        <f aca="false">IF('1. Artikeldata Grund'!D39="","",'1. Artikeldata Grund'!D39)</f>
        <v/>
      </c>
      <c r="F40" s="184" t="str">
        <f aca="false">'2. Artikeldata Utökad'!H39</f>
        <v>  Välj…</v>
      </c>
      <c r="G40" s="176" t="str">
        <f aca="false" t="array" ref="G40:G40">_xlfn.IFS('2. Artikeldata Utökad'!J39="2  KRAV","KRAV",'2. Artikeldata Utökad'!J39="3  Astma- och Allergiförbundet","Astmaochallergiforbundet",'2. Artikeldata Utökad'!J39="4  Svanen","Svanen",'2. Artikeldata Utökad'!J39="5  GOTS","GOTS",'2. Artikeldata Utökad'!J39="6  Ekologiskt Jordbruk EU Ekologisk","Ekologisktjordbruk",'2. Artikeldata Utökad'!J39="7  ECO CERT Cosmos Organic","Ecocertcosmosorganic",'2. Artikeldata Utökad'!J39="8  Bra miljöval","Bramiljoval",'2. Artikeldata Utökad'!J39="9  Fairtrade","fairtrade",'2. Artikeldata Utökad'!J39="10 Natrue Organic","Natrueorganic",'2. Artikeldata Utökad'!J39="11 UTZ Certified","UTZ",'2. Artikeldata Utökad'!J39="15 Asthma Allergy Nordic","Asthmaallergynordic",'2. Artikeldata Utökad'!J39="16 FSC","FSC",'2. Artikeldata Utökad'!J39="17 Välvald (endast vid OTC)","choosewithheart",'2. Artikeldata Utökad'!J39="18 Rainforest Alliance","Rainforestalliance",'2. Artikeldata Utökad'!J39="19 Vegan Society","Vegansociety",'2. Artikeldata Utökad'!J39="20 Certified Vegan","Certifiedvegan",'2. Artikeldata Utökad'!J39="21 I'm Vegan","Imvegan",'2. Artikeldata Utökad'!J39="22 EU Ecolabel","EUEcolabel",'2. Artikeldata Utökad'!J39="23 Soil Association Cosmos Organic","Soilassociation",'2. Artikeldata Utökad'!J39="  Välj…","",'2. Artikeldata Utökad'!J39="0  Ingen symbol","",'2. Artikeldata Utökad'!J39="24 Cosmetique Bio Cosmos Organic","Cosmetiquebio",'2. Artikeldata Utökad'!J39="25 Fair for Life","Fairforlife")</f>
        <v/>
      </c>
      <c r="H40" s="176" t="str">
        <f aca="false" t="array" ref="H40:H40">_xlfn.IFS('2. Artikeldata Utökad'!K39="2  KRAV","KRAV",'2. Artikeldata Utökad'!K39="3  Astma- och Allergiförbundet","Astmaochallergiforbundet",'2. Artikeldata Utökad'!K39="4  Svanen","Svanen",'2. Artikeldata Utökad'!K39="5  GOTS","GOTS",'2. Artikeldata Utökad'!K39="6  Ekologiskt Jordbruk EU Ekologisk","Ekologisktjordbruk",'2. Artikeldata Utökad'!K39="7  ECO CERT Cosmos Organic","Ecocertcosmosorganic",'2. Artikeldata Utökad'!K39="8  Bra miljöval","Bramiljoval",'2. Artikeldata Utökad'!K39="9  Fairtrade","fairtrade",'2. Artikeldata Utökad'!K39="10 Natrue Organic","Natrueorganic",'2. Artikeldata Utökad'!K39="11 UTZ Certified","UTZ",'2. Artikeldata Utökad'!K39="15 Asthma Allergy Nordic","Asthmaallergynordic",'2. Artikeldata Utökad'!K39="16 FSC","FSC",'2. Artikeldata Utökad'!K39="17 Välvald (endast vid OTC)","choosewithheart",'2. Artikeldata Utökad'!K39="18 Rainforest Alliance","Rainforestalliance",'2. Artikeldata Utökad'!K39="19 Vegan Society","Vegansociety",'2. Artikeldata Utökad'!K39="20 Certified Vegan","Certifiedvegan",'2. Artikeldata Utökad'!K39="21 I'm Vegan","Imvegan",'2. Artikeldata Utökad'!K39="22 EU Ecolabel","EUEcolabel",'2. Artikeldata Utökad'!K39="23 Soil Association Cosmos Organic","Soilassociation",'2. Artikeldata Utökad'!K39="  Välj…","",'2. Artikeldata Utökad'!K39="0  Ingen symbol","",'2. Artikeldata Utökad'!K39="24 Cosmetique Bio Cosmos Organic","Cosmetiquebio",'2. Artikeldata Utökad'!K39="25 Fair for Life","Fairforlife")</f>
        <v/>
      </c>
      <c r="I40" s="176" t="str">
        <f aca="false" t="array" ref="I40:I40">_xlfn.IFS('2. Artikeldata Utökad'!L39="2  KRAV","KRAV",'2. Artikeldata Utökad'!L39="3  Astma- och Allergiförbundet","Astmaochallergiforbundet",'2. Artikeldata Utökad'!L39="4  Svanen","Svanen",'2. Artikeldata Utökad'!L39="5  GOTS","GOTS",'2. Artikeldata Utökad'!L39="6  Ekologiskt Jordbruk EU Ekologisk","Ekologisktjordbruk",'2. Artikeldata Utökad'!L39="7  ECO CERT Cosmos Organic","Ecocertcosmosorganic",'2. Artikeldata Utökad'!L39="8  Bra miljöval","Bramiljoval",'2. Artikeldata Utökad'!L39="9  Fairtrade","fairtrade",'2. Artikeldata Utökad'!L39="10 Natrue Organic","Natrueorganic",'2. Artikeldata Utökad'!L39="11 UTZ Certified","UTZ",'2. Artikeldata Utökad'!L39="15 Asthma Allergy Nordic","Asthmaallergynordic",'2. Artikeldata Utökad'!L39="16 FSC","FSC",'2. Artikeldata Utökad'!L39="17 Välvald (endast vid OTC)","choosewithheart",'2. Artikeldata Utökad'!L39="18 Rainforest Alliance","Rainforestalliance",'2. Artikeldata Utökad'!L39="19 Vegan Society","Vegansociety",'2. Artikeldata Utökad'!L39="20 Certified Vegan","Certifiedvegan",'2. Artikeldata Utökad'!L39="21 I'm Vegan","Imvegan",'2. Artikeldata Utökad'!L39="22 EU Ecolabel","EUEcolabel",'2. Artikeldata Utökad'!L39="23 Soil Association Cosmos Organic","Soilassociation",'2. Artikeldata Utökad'!L39="  Välj…","",'2. Artikeldata Utökad'!L39="0  Ingen symbol","",'2. Artikeldata Utökad'!L39="24 Cosmetique Bio Cosmos Organic","Cosmetiquebio",'2. Artikeldata Utökad'!L39="25 Fair for Life","Fairforlife")</f>
        <v/>
      </c>
      <c r="J40" s="176" t="str">
        <f aca="false" t="array" ref="J40:J40">IFERROR(SUBSTITUTE(_xlfn.arraytotext(_xlfn._xlws.filter(G40:I40,G40:I40&lt;&gt;""))," ",""),"")</f>
        <v/>
      </c>
      <c r="K40" s="176" t="str">
        <f aca="false">IF('2. Artikeldata Utökad'!M39="Ja","Nordisk","")</f>
        <v/>
      </c>
      <c r="L40" s="176" t="str">
        <f aca="false">IF('2. Artikeldata Utökad'!N39="Ja","Miljoforpackad","")</f>
        <v/>
      </c>
      <c r="M40" s="176" t="str">
        <f aca="false">IF(OR(G40="Ecocertcosmosorganic",G40="Natrueorganic",G40="GOTS",G40="Ekologisktjordbruk",G40="KRAV",G40="Soilassociation",G40="Cosmetiquebio",H40="Ecocertcosmosorganic",H40="Natrueorganic",H40="GOTS",H40="Ekologisktjordbruk",H40="KRAV",H40="Soilassociation",H40="Cosmetiquebio",I40="Ecocertcosmosorganic",I40="Natrueorganic",I40="GOTS",I40="Ekologisktjordbruk",I40="KRAV",I40="Soilassociation",I40="Cosmetiquebio"),"Ekologisk","")</f>
        <v/>
      </c>
      <c r="N40" s="176" t="str">
        <f aca="false">IF(OR(G40="Vegansociety",G40="Imvegan",G40="Certifiedvegan",H40="Vegansociety",H40="Imvegan",H40="Certifiedvegan",I40="Vegansociety",I40="Imvegan",I40="Certifiedvegan",AJ40="Vegansk"),"Vegansk","")</f>
        <v/>
      </c>
      <c r="O40" s="176" t="str">
        <f aca="false">IF(OR(G40="fairtrade",G40="UTZ",G40="Rainforestalliance",G40="Fairforlife",H40="fairtrade",H40="UTZ",H40="Rainforestalliance",H40="Fairforlife",I40="fairtrade",I40="UTZ",I40="Rainforestalliance",I40="Fairforlife"),"Rattvisemarkt","")</f>
        <v/>
      </c>
      <c r="P40" s="176" t="str">
        <f aca="false">IF(OR(G40="Asthmaallergynordic",G40="Astmaochallergiforbundet",H40="Asthmaallergynordic",H40="Astmaochallergiforbundet",I40="Asthmaallergynordic",I40="Astmaochallergiforbundet"),"Extramildformula","")</f>
        <v/>
      </c>
      <c r="Q40" s="176" t="str">
        <f aca="false">IF(OR(G40="Svanen",G40="Bramiljoval",G40="EUEcolabel",H40="Svanen",H40="Bramiljoval",H40="EUEcolabel",I40="Svanen",I40="Bramiljoval",I40="EUEcolabel"),"Miljomarkt","")</f>
        <v/>
      </c>
      <c r="R40" s="176" t="str">
        <f aca="false" t="array" ref="R40:R40">IFERROR(SUBSTITUTE(_xlfn.arraytotext(_xlfn._xlws.filter(M40:Q40,M40:Q40&lt;&gt;""))," ",""),"")</f>
        <v/>
      </c>
      <c r="S40" s="177"/>
      <c r="T40" s="185"/>
      <c r="U40" s="177" t="s">
        <v>36</v>
      </c>
      <c r="V40" s="178"/>
      <c r="W40" s="178"/>
      <c r="X40" s="178"/>
      <c r="Y40" s="178"/>
      <c r="Z40" s="178"/>
      <c r="AA40" s="178"/>
      <c r="AB40" s="178"/>
      <c r="AC40" s="178"/>
      <c r="AD40" s="178"/>
      <c r="AE40" s="178"/>
      <c r="AF40" s="178"/>
      <c r="AG40" s="177"/>
      <c r="AH40" s="178"/>
      <c r="AI40" s="178"/>
      <c r="AJ40" s="177" t="s">
        <v>37</v>
      </c>
      <c r="AK40" s="178"/>
      <c r="AL40" s="178"/>
      <c r="AM40" s="178"/>
      <c r="AN40" s="178"/>
      <c r="AO40" s="178"/>
      <c r="AP40" s="143"/>
      <c r="AQ40" s="179"/>
      <c r="AR40" s="180"/>
      <c r="AS40" s="180"/>
      <c r="AT40" s="181" t="s">
        <v>37</v>
      </c>
      <c r="AU40" s="181" t="s">
        <v>37</v>
      </c>
      <c r="AV40" s="144"/>
      <c r="AW40" s="182" t="s">
        <v>231</v>
      </c>
      <c r="AX40" s="181" t="s">
        <v>37</v>
      </c>
      <c r="AY40" s="181" t="s">
        <v>37</v>
      </c>
      <c r="AZ40" s="143"/>
      <c r="BA40" s="179"/>
      <c r="BB40" s="180"/>
      <c r="BC40" s="180"/>
      <c r="BD40" s="180"/>
      <c r="BE40" s="180"/>
      <c r="BF40" s="180"/>
      <c r="BG40" s="145"/>
      <c r="BH40" s="181" t="s">
        <v>231</v>
      </c>
      <c r="BI40" s="181" t="s">
        <v>37</v>
      </c>
    </row>
    <row r="41" customFormat="false" ht="14.25" hidden="false" customHeight="false" outlineLevel="0" collapsed="false">
      <c r="A41" s="183" t="n">
        <v>36</v>
      </c>
      <c r="B41" s="173" t="n">
        <f aca="false">'APH KIC KIA PC'!D40</f>
        <v>0</v>
      </c>
      <c r="C41" s="173" t="str">
        <f aca="false">'APH KIC KIA PC'!I40</f>
        <v>Välj…</v>
      </c>
      <c r="D41" s="174" t="str">
        <f aca="false">IF('1. Artikeldata Grund'!$E40="","",'1. Artikeldata Grund'!$E40)</f>
        <v/>
      </c>
      <c r="E41" s="175" t="str">
        <f aca="false">IF('1. Artikeldata Grund'!D40="","",'1. Artikeldata Grund'!D40)</f>
        <v/>
      </c>
      <c r="F41" s="184" t="str">
        <f aca="false">'2. Artikeldata Utökad'!H40</f>
        <v>  Välj…</v>
      </c>
      <c r="G41" s="176" t="str">
        <f aca="false" t="array" ref="G41:G41">_xlfn.IFS('2. Artikeldata Utökad'!J40="2  KRAV","KRAV",'2. Artikeldata Utökad'!J40="3  Astma- och Allergiförbundet","Astmaochallergiforbundet",'2. Artikeldata Utökad'!J40="4  Svanen","Svanen",'2. Artikeldata Utökad'!J40="5  GOTS","GOTS",'2. Artikeldata Utökad'!J40="6  Ekologiskt Jordbruk EU Ekologisk","Ekologisktjordbruk",'2. Artikeldata Utökad'!J40="7  ECO CERT Cosmos Organic","Ecocertcosmosorganic",'2. Artikeldata Utökad'!J40="8  Bra miljöval","Bramiljoval",'2. Artikeldata Utökad'!J40="9  Fairtrade","fairtrade",'2. Artikeldata Utökad'!J40="10 Natrue Organic","Natrueorganic",'2. Artikeldata Utökad'!J40="11 UTZ Certified","UTZ",'2. Artikeldata Utökad'!J40="15 Asthma Allergy Nordic","Asthmaallergynordic",'2. Artikeldata Utökad'!J40="16 FSC","FSC",'2. Artikeldata Utökad'!J40="17 Välvald (endast vid OTC)","choosewithheart",'2. Artikeldata Utökad'!J40="18 Rainforest Alliance","Rainforestalliance",'2. Artikeldata Utökad'!J40="19 Vegan Society","Vegansociety",'2. Artikeldata Utökad'!J40="20 Certified Vegan","Certifiedvegan",'2. Artikeldata Utökad'!J40="21 I'm Vegan","Imvegan",'2. Artikeldata Utökad'!J40="22 EU Ecolabel","EUEcolabel",'2. Artikeldata Utökad'!J40="23 Soil Association Cosmos Organic","Soilassociation",'2. Artikeldata Utökad'!J40="  Välj…","",'2. Artikeldata Utökad'!J40="0  Ingen symbol","",'2. Artikeldata Utökad'!J40="24 Cosmetique Bio Cosmos Organic","Cosmetiquebio",'2. Artikeldata Utökad'!J40="25 Fair for Life","Fairforlife")</f>
        <v/>
      </c>
      <c r="H41" s="176" t="str">
        <f aca="false" t="array" ref="H41:H41">_xlfn.IFS('2. Artikeldata Utökad'!K40="2  KRAV","KRAV",'2. Artikeldata Utökad'!K40="3  Astma- och Allergiförbundet","Astmaochallergiforbundet",'2. Artikeldata Utökad'!K40="4  Svanen","Svanen",'2. Artikeldata Utökad'!K40="5  GOTS","GOTS",'2. Artikeldata Utökad'!K40="6  Ekologiskt Jordbruk EU Ekologisk","Ekologisktjordbruk",'2. Artikeldata Utökad'!K40="7  ECO CERT Cosmos Organic","Ecocertcosmosorganic",'2. Artikeldata Utökad'!K40="8  Bra miljöval","Bramiljoval",'2. Artikeldata Utökad'!K40="9  Fairtrade","fairtrade",'2. Artikeldata Utökad'!K40="10 Natrue Organic","Natrueorganic",'2. Artikeldata Utökad'!K40="11 UTZ Certified","UTZ",'2. Artikeldata Utökad'!K40="15 Asthma Allergy Nordic","Asthmaallergynordic",'2. Artikeldata Utökad'!K40="16 FSC","FSC",'2. Artikeldata Utökad'!K40="17 Välvald (endast vid OTC)","choosewithheart",'2. Artikeldata Utökad'!K40="18 Rainforest Alliance","Rainforestalliance",'2. Artikeldata Utökad'!K40="19 Vegan Society","Vegansociety",'2. Artikeldata Utökad'!K40="20 Certified Vegan","Certifiedvegan",'2. Artikeldata Utökad'!K40="21 I'm Vegan","Imvegan",'2. Artikeldata Utökad'!K40="22 EU Ecolabel","EUEcolabel",'2. Artikeldata Utökad'!K40="23 Soil Association Cosmos Organic","Soilassociation",'2. Artikeldata Utökad'!K40="  Välj…","",'2. Artikeldata Utökad'!K40="0  Ingen symbol","",'2. Artikeldata Utökad'!K40="24 Cosmetique Bio Cosmos Organic","Cosmetiquebio",'2. Artikeldata Utökad'!K40="25 Fair for Life","Fairforlife")</f>
        <v/>
      </c>
      <c r="I41" s="176" t="str">
        <f aca="false" t="array" ref="I41:I41">_xlfn.IFS('2. Artikeldata Utökad'!L40="2  KRAV","KRAV",'2. Artikeldata Utökad'!L40="3  Astma- och Allergiförbundet","Astmaochallergiforbundet",'2. Artikeldata Utökad'!L40="4  Svanen","Svanen",'2. Artikeldata Utökad'!L40="5  GOTS","GOTS",'2. Artikeldata Utökad'!L40="6  Ekologiskt Jordbruk EU Ekologisk","Ekologisktjordbruk",'2. Artikeldata Utökad'!L40="7  ECO CERT Cosmos Organic","Ecocertcosmosorganic",'2. Artikeldata Utökad'!L40="8  Bra miljöval","Bramiljoval",'2. Artikeldata Utökad'!L40="9  Fairtrade","fairtrade",'2. Artikeldata Utökad'!L40="10 Natrue Organic","Natrueorganic",'2. Artikeldata Utökad'!L40="11 UTZ Certified","UTZ",'2. Artikeldata Utökad'!L40="15 Asthma Allergy Nordic","Asthmaallergynordic",'2. Artikeldata Utökad'!L40="16 FSC","FSC",'2. Artikeldata Utökad'!L40="17 Välvald (endast vid OTC)","choosewithheart",'2. Artikeldata Utökad'!L40="18 Rainforest Alliance","Rainforestalliance",'2. Artikeldata Utökad'!L40="19 Vegan Society","Vegansociety",'2. Artikeldata Utökad'!L40="20 Certified Vegan","Certifiedvegan",'2. Artikeldata Utökad'!L40="21 I'm Vegan","Imvegan",'2. Artikeldata Utökad'!L40="22 EU Ecolabel","EUEcolabel",'2. Artikeldata Utökad'!L40="23 Soil Association Cosmos Organic","Soilassociation",'2. Artikeldata Utökad'!L40="  Välj…","",'2. Artikeldata Utökad'!L40="0  Ingen symbol","",'2. Artikeldata Utökad'!L40="24 Cosmetique Bio Cosmos Organic","Cosmetiquebio",'2. Artikeldata Utökad'!L40="25 Fair for Life","Fairforlife")</f>
        <v/>
      </c>
      <c r="J41" s="176" t="str">
        <f aca="false" t="array" ref="J41:J41">IFERROR(SUBSTITUTE(_xlfn.arraytotext(_xlfn._xlws.filter(G41:I41,G41:I41&lt;&gt;""))," ",""),"")</f>
        <v/>
      </c>
      <c r="K41" s="176" t="str">
        <f aca="false">IF('2. Artikeldata Utökad'!M40="Ja","Nordisk","")</f>
        <v/>
      </c>
      <c r="L41" s="176" t="str">
        <f aca="false">IF('2. Artikeldata Utökad'!N40="Ja","Miljoforpackad","")</f>
        <v/>
      </c>
      <c r="M41" s="176" t="str">
        <f aca="false">IF(OR(G41="Ecocertcosmosorganic",G41="Natrueorganic",G41="GOTS",G41="Ekologisktjordbruk",G41="KRAV",G41="Soilassociation",G41="Cosmetiquebio",H41="Ecocertcosmosorganic",H41="Natrueorganic",H41="GOTS",H41="Ekologisktjordbruk",H41="KRAV",H41="Soilassociation",H41="Cosmetiquebio",I41="Ecocertcosmosorganic",I41="Natrueorganic",I41="GOTS",I41="Ekologisktjordbruk",I41="KRAV",I41="Soilassociation",I41="Cosmetiquebio"),"Ekologisk","")</f>
        <v/>
      </c>
      <c r="N41" s="176" t="str">
        <f aca="false">IF(OR(G41="Vegansociety",G41="Imvegan",G41="Certifiedvegan",H41="Vegansociety",H41="Imvegan",H41="Certifiedvegan",I41="Vegansociety",I41="Imvegan",I41="Certifiedvegan",AJ41="Vegansk"),"Vegansk","")</f>
        <v/>
      </c>
      <c r="O41" s="176" t="str">
        <f aca="false">IF(OR(G41="fairtrade",G41="UTZ",G41="Rainforestalliance",G41="Fairforlife",H41="fairtrade",H41="UTZ",H41="Rainforestalliance",H41="Fairforlife",I41="fairtrade",I41="UTZ",I41="Rainforestalliance",I41="Fairforlife"),"Rattvisemarkt","")</f>
        <v/>
      </c>
      <c r="P41" s="176" t="str">
        <f aca="false">IF(OR(G41="Asthmaallergynordic",G41="Astmaochallergiforbundet",H41="Asthmaallergynordic",H41="Astmaochallergiforbundet",I41="Asthmaallergynordic",I41="Astmaochallergiforbundet"),"Extramildformula","")</f>
        <v/>
      </c>
      <c r="Q41" s="176" t="str">
        <f aca="false">IF(OR(G41="Svanen",G41="Bramiljoval",G41="EUEcolabel",H41="Svanen",H41="Bramiljoval",H41="EUEcolabel",I41="Svanen",I41="Bramiljoval",I41="EUEcolabel"),"Miljomarkt","")</f>
        <v/>
      </c>
      <c r="R41" s="176" t="str">
        <f aca="false" t="array" ref="R41:R41">IFERROR(SUBSTITUTE(_xlfn.arraytotext(_xlfn._xlws.filter(M41:Q41,M41:Q41&lt;&gt;""))," ",""),"")</f>
        <v/>
      </c>
      <c r="S41" s="177"/>
      <c r="T41" s="185"/>
      <c r="U41" s="177" t="s">
        <v>36</v>
      </c>
      <c r="V41" s="178"/>
      <c r="W41" s="178"/>
      <c r="X41" s="178"/>
      <c r="Y41" s="178"/>
      <c r="Z41" s="178"/>
      <c r="AA41" s="178"/>
      <c r="AB41" s="178"/>
      <c r="AC41" s="178"/>
      <c r="AD41" s="178"/>
      <c r="AE41" s="178"/>
      <c r="AF41" s="178"/>
      <c r="AG41" s="177"/>
      <c r="AH41" s="178"/>
      <c r="AI41" s="178"/>
      <c r="AJ41" s="177" t="s">
        <v>37</v>
      </c>
      <c r="AK41" s="178"/>
      <c r="AL41" s="178"/>
      <c r="AM41" s="178"/>
      <c r="AN41" s="178"/>
      <c r="AO41" s="178"/>
      <c r="AP41" s="143"/>
      <c r="AQ41" s="179"/>
      <c r="AR41" s="180"/>
      <c r="AS41" s="180"/>
      <c r="AT41" s="181" t="s">
        <v>37</v>
      </c>
      <c r="AU41" s="181" t="s">
        <v>37</v>
      </c>
      <c r="AV41" s="144"/>
      <c r="AW41" s="182" t="s">
        <v>231</v>
      </c>
      <c r="AX41" s="181" t="s">
        <v>37</v>
      </c>
      <c r="AY41" s="181" t="s">
        <v>37</v>
      </c>
      <c r="AZ41" s="143"/>
      <c r="BA41" s="179"/>
      <c r="BB41" s="180"/>
      <c r="BC41" s="180"/>
      <c r="BD41" s="180"/>
      <c r="BE41" s="180"/>
      <c r="BF41" s="180"/>
      <c r="BG41" s="145"/>
      <c r="BH41" s="181" t="s">
        <v>231</v>
      </c>
      <c r="BI41" s="181" t="s">
        <v>37</v>
      </c>
    </row>
    <row r="42" customFormat="false" ht="14.25" hidden="false" customHeight="false" outlineLevel="0" collapsed="false">
      <c r="A42" s="183" t="n">
        <v>37</v>
      </c>
      <c r="B42" s="173" t="n">
        <f aca="false">'APH KIC KIA PC'!D41</f>
        <v>0</v>
      </c>
      <c r="C42" s="173" t="str">
        <f aca="false">'APH KIC KIA PC'!I41</f>
        <v>Välj…</v>
      </c>
      <c r="D42" s="174" t="str">
        <f aca="false">IF('1. Artikeldata Grund'!$E41="","",'1. Artikeldata Grund'!$E41)</f>
        <v/>
      </c>
      <c r="E42" s="175" t="str">
        <f aca="false">IF('1. Artikeldata Grund'!D41="","",'1. Artikeldata Grund'!D41)</f>
        <v/>
      </c>
      <c r="F42" s="184" t="str">
        <f aca="false">'2. Artikeldata Utökad'!H41</f>
        <v>  Välj…</v>
      </c>
      <c r="G42" s="176" t="str">
        <f aca="false" t="array" ref="G42:G42">_xlfn.IFS('2. Artikeldata Utökad'!J41="2  KRAV","KRAV",'2. Artikeldata Utökad'!J41="3  Astma- och Allergiförbundet","Astmaochallergiforbundet",'2. Artikeldata Utökad'!J41="4  Svanen","Svanen",'2. Artikeldata Utökad'!J41="5  GOTS","GOTS",'2. Artikeldata Utökad'!J41="6  Ekologiskt Jordbruk EU Ekologisk","Ekologisktjordbruk",'2. Artikeldata Utökad'!J41="7  ECO CERT Cosmos Organic","Ecocertcosmosorganic",'2. Artikeldata Utökad'!J41="8  Bra miljöval","Bramiljoval",'2. Artikeldata Utökad'!J41="9  Fairtrade","fairtrade",'2. Artikeldata Utökad'!J41="10 Natrue Organic","Natrueorganic",'2. Artikeldata Utökad'!J41="11 UTZ Certified","UTZ",'2. Artikeldata Utökad'!J41="15 Asthma Allergy Nordic","Asthmaallergynordic",'2. Artikeldata Utökad'!J41="16 FSC","FSC",'2. Artikeldata Utökad'!J41="17 Välvald (endast vid OTC)","choosewithheart",'2. Artikeldata Utökad'!J41="18 Rainforest Alliance","Rainforestalliance",'2. Artikeldata Utökad'!J41="19 Vegan Society","Vegansociety",'2. Artikeldata Utökad'!J41="20 Certified Vegan","Certifiedvegan",'2. Artikeldata Utökad'!J41="21 I'm Vegan","Imvegan",'2. Artikeldata Utökad'!J41="22 EU Ecolabel","EUEcolabel",'2. Artikeldata Utökad'!J41="23 Soil Association Cosmos Organic","Soilassociation",'2. Artikeldata Utökad'!J41="  Välj…","",'2. Artikeldata Utökad'!J41="0  Ingen symbol","",'2. Artikeldata Utökad'!J41="24 Cosmetique Bio Cosmos Organic","Cosmetiquebio",'2. Artikeldata Utökad'!J41="25 Fair for Life","Fairforlife")</f>
        <v/>
      </c>
      <c r="H42" s="176" t="str">
        <f aca="false" t="array" ref="H42:H42">_xlfn.IFS('2. Artikeldata Utökad'!K41="2  KRAV","KRAV",'2. Artikeldata Utökad'!K41="3  Astma- och Allergiförbundet","Astmaochallergiforbundet",'2. Artikeldata Utökad'!K41="4  Svanen","Svanen",'2. Artikeldata Utökad'!K41="5  GOTS","GOTS",'2. Artikeldata Utökad'!K41="6  Ekologiskt Jordbruk EU Ekologisk","Ekologisktjordbruk",'2. Artikeldata Utökad'!K41="7  ECO CERT Cosmos Organic","Ecocertcosmosorganic",'2. Artikeldata Utökad'!K41="8  Bra miljöval","Bramiljoval",'2. Artikeldata Utökad'!K41="9  Fairtrade","fairtrade",'2. Artikeldata Utökad'!K41="10 Natrue Organic","Natrueorganic",'2. Artikeldata Utökad'!K41="11 UTZ Certified","UTZ",'2. Artikeldata Utökad'!K41="15 Asthma Allergy Nordic","Asthmaallergynordic",'2. Artikeldata Utökad'!K41="16 FSC","FSC",'2. Artikeldata Utökad'!K41="17 Välvald (endast vid OTC)","choosewithheart",'2. Artikeldata Utökad'!K41="18 Rainforest Alliance","Rainforestalliance",'2. Artikeldata Utökad'!K41="19 Vegan Society","Vegansociety",'2. Artikeldata Utökad'!K41="20 Certified Vegan","Certifiedvegan",'2. Artikeldata Utökad'!K41="21 I'm Vegan","Imvegan",'2. Artikeldata Utökad'!K41="22 EU Ecolabel","EUEcolabel",'2. Artikeldata Utökad'!K41="23 Soil Association Cosmos Organic","Soilassociation",'2. Artikeldata Utökad'!K41="  Välj…","",'2. Artikeldata Utökad'!K41="0  Ingen symbol","",'2. Artikeldata Utökad'!K41="24 Cosmetique Bio Cosmos Organic","Cosmetiquebio",'2. Artikeldata Utökad'!K41="25 Fair for Life","Fairforlife")</f>
        <v/>
      </c>
      <c r="I42" s="176" t="str">
        <f aca="false" t="array" ref="I42:I42">_xlfn.IFS('2. Artikeldata Utökad'!L41="2  KRAV","KRAV",'2. Artikeldata Utökad'!L41="3  Astma- och Allergiförbundet","Astmaochallergiforbundet",'2. Artikeldata Utökad'!L41="4  Svanen","Svanen",'2. Artikeldata Utökad'!L41="5  GOTS","GOTS",'2. Artikeldata Utökad'!L41="6  Ekologiskt Jordbruk EU Ekologisk","Ekologisktjordbruk",'2. Artikeldata Utökad'!L41="7  ECO CERT Cosmos Organic","Ecocertcosmosorganic",'2. Artikeldata Utökad'!L41="8  Bra miljöval","Bramiljoval",'2. Artikeldata Utökad'!L41="9  Fairtrade","fairtrade",'2. Artikeldata Utökad'!L41="10 Natrue Organic","Natrueorganic",'2. Artikeldata Utökad'!L41="11 UTZ Certified","UTZ",'2. Artikeldata Utökad'!L41="15 Asthma Allergy Nordic","Asthmaallergynordic",'2. Artikeldata Utökad'!L41="16 FSC","FSC",'2. Artikeldata Utökad'!L41="17 Välvald (endast vid OTC)","choosewithheart",'2. Artikeldata Utökad'!L41="18 Rainforest Alliance","Rainforestalliance",'2. Artikeldata Utökad'!L41="19 Vegan Society","Vegansociety",'2. Artikeldata Utökad'!L41="20 Certified Vegan","Certifiedvegan",'2. Artikeldata Utökad'!L41="21 I'm Vegan","Imvegan",'2. Artikeldata Utökad'!L41="22 EU Ecolabel","EUEcolabel",'2. Artikeldata Utökad'!L41="23 Soil Association Cosmos Organic","Soilassociation",'2. Artikeldata Utökad'!L41="  Välj…","",'2. Artikeldata Utökad'!L41="0  Ingen symbol","",'2. Artikeldata Utökad'!L41="24 Cosmetique Bio Cosmos Organic","Cosmetiquebio",'2. Artikeldata Utökad'!L41="25 Fair for Life","Fairforlife")</f>
        <v/>
      </c>
      <c r="J42" s="176" t="str">
        <f aca="false" t="array" ref="J42:J42">IFERROR(SUBSTITUTE(_xlfn.arraytotext(_xlfn._xlws.filter(G42:I42,G42:I42&lt;&gt;""))," ",""),"")</f>
        <v/>
      </c>
      <c r="K42" s="176" t="str">
        <f aca="false">IF('2. Artikeldata Utökad'!M41="Ja","Nordisk","")</f>
        <v/>
      </c>
      <c r="L42" s="176" t="str">
        <f aca="false">IF('2. Artikeldata Utökad'!N41="Ja","Miljoforpackad","")</f>
        <v/>
      </c>
      <c r="M42" s="176" t="str">
        <f aca="false">IF(OR(G42="Ecocertcosmosorganic",G42="Natrueorganic",G42="GOTS",G42="Ekologisktjordbruk",G42="KRAV",G42="Soilassociation",G42="Cosmetiquebio",H42="Ecocertcosmosorganic",H42="Natrueorganic",H42="GOTS",H42="Ekologisktjordbruk",H42="KRAV",H42="Soilassociation",H42="Cosmetiquebio",I42="Ecocertcosmosorganic",I42="Natrueorganic",I42="GOTS",I42="Ekologisktjordbruk",I42="KRAV",I42="Soilassociation",I42="Cosmetiquebio"),"Ekologisk","")</f>
        <v/>
      </c>
      <c r="N42" s="176" t="str">
        <f aca="false">IF(OR(G42="Vegansociety",G42="Imvegan",G42="Certifiedvegan",H42="Vegansociety",H42="Imvegan",H42="Certifiedvegan",I42="Vegansociety",I42="Imvegan",I42="Certifiedvegan",AJ42="Vegansk"),"Vegansk","")</f>
        <v/>
      </c>
      <c r="O42" s="176" t="str">
        <f aca="false">IF(OR(G42="fairtrade",G42="UTZ",G42="Rainforestalliance",G42="Fairforlife",H42="fairtrade",H42="UTZ",H42="Rainforestalliance",H42="Fairforlife",I42="fairtrade",I42="UTZ",I42="Rainforestalliance",I42="Fairforlife"),"Rattvisemarkt","")</f>
        <v/>
      </c>
      <c r="P42" s="176" t="str">
        <f aca="false">IF(OR(G42="Asthmaallergynordic",G42="Astmaochallergiforbundet",H42="Asthmaallergynordic",H42="Astmaochallergiforbundet",I42="Asthmaallergynordic",I42="Astmaochallergiforbundet"),"Extramildformula","")</f>
        <v/>
      </c>
      <c r="Q42" s="176" t="str">
        <f aca="false">IF(OR(G42="Svanen",G42="Bramiljoval",G42="EUEcolabel",H42="Svanen",H42="Bramiljoval",H42="EUEcolabel",I42="Svanen",I42="Bramiljoval",I42="EUEcolabel"),"Miljomarkt","")</f>
        <v/>
      </c>
      <c r="R42" s="176" t="str">
        <f aca="false" t="array" ref="R42:R42">IFERROR(SUBSTITUTE(_xlfn.arraytotext(_xlfn._xlws.filter(M42:Q42,M42:Q42&lt;&gt;""))," ",""),"")</f>
        <v/>
      </c>
      <c r="S42" s="177"/>
      <c r="T42" s="185"/>
      <c r="U42" s="177" t="s">
        <v>36</v>
      </c>
      <c r="V42" s="178"/>
      <c r="W42" s="178"/>
      <c r="X42" s="178"/>
      <c r="Y42" s="178"/>
      <c r="Z42" s="178"/>
      <c r="AA42" s="178"/>
      <c r="AB42" s="178"/>
      <c r="AC42" s="178"/>
      <c r="AD42" s="178"/>
      <c r="AE42" s="178"/>
      <c r="AF42" s="178"/>
      <c r="AG42" s="177"/>
      <c r="AH42" s="178"/>
      <c r="AI42" s="178"/>
      <c r="AJ42" s="177" t="s">
        <v>37</v>
      </c>
      <c r="AK42" s="178"/>
      <c r="AL42" s="178"/>
      <c r="AM42" s="178"/>
      <c r="AN42" s="178"/>
      <c r="AO42" s="178"/>
      <c r="AP42" s="143"/>
      <c r="AQ42" s="179"/>
      <c r="AR42" s="180"/>
      <c r="AS42" s="180"/>
      <c r="AT42" s="181" t="s">
        <v>37</v>
      </c>
      <c r="AU42" s="181" t="s">
        <v>37</v>
      </c>
      <c r="AV42" s="144"/>
      <c r="AW42" s="182" t="s">
        <v>231</v>
      </c>
      <c r="AX42" s="181" t="s">
        <v>37</v>
      </c>
      <c r="AY42" s="181" t="s">
        <v>37</v>
      </c>
      <c r="AZ42" s="143"/>
      <c r="BA42" s="179"/>
      <c r="BB42" s="180"/>
      <c r="BC42" s="180"/>
      <c r="BD42" s="180"/>
      <c r="BE42" s="180"/>
      <c r="BF42" s="180"/>
      <c r="BG42" s="145"/>
      <c r="BH42" s="181" t="s">
        <v>231</v>
      </c>
      <c r="BI42" s="181" t="s">
        <v>37</v>
      </c>
    </row>
    <row r="43" customFormat="false" ht="14.25" hidden="false" customHeight="false" outlineLevel="0" collapsed="false">
      <c r="A43" s="183" t="n">
        <v>38</v>
      </c>
      <c r="B43" s="173" t="n">
        <f aca="false">'APH KIC KIA PC'!D42</f>
        <v>0</v>
      </c>
      <c r="C43" s="173" t="str">
        <f aca="false">'APH KIC KIA PC'!I42</f>
        <v>Välj…</v>
      </c>
      <c r="D43" s="174" t="str">
        <f aca="false">IF('1. Artikeldata Grund'!$E42="","",'1. Artikeldata Grund'!$E42)</f>
        <v/>
      </c>
      <c r="E43" s="175" t="str">
        <f aca="false">IF('1. Artikeldata Grund'!D42="","",'1. Artikeldata Grund'!D42)</f>
        <v/>
      </c>
      <c r="F43" s="184" t="str">
        <f aca="false">'2. Artikeldata Utökad'!H42</f>
        <v>  Välj…</v>
      </c>
      <c r="G43" s="176" t="str">
        <f aca="false" t="array" ref="G43:G43">_xlfn.IFS('2. Artikeldata Utökad'!J42="2  KRAV","KRAV",'2. Artikeldata Utökad'!J42="3  Astma- och Allergiförbundet","Astmaochallergiforbundet",'2. Artikeldata Utökad'!J42="4  Svanen","Svanen",'2. Artikeldata Utökad'!J42="5  GOTS","GOTS",'2. Artikeldata Utökad'!J42="6  Ekologiskt Jordbruk EU Ekologisk","Ekologisktjordbruk",'2. Artikeldata Utökad'!J42="7  ECO CERT Cosmos Organic","Ecocertcosmosorganic",'2. Artikeldata Utökad'!J42="8  Bra miljöval","Bramiljoval",'2. Artikeldata Utökad'!J42="9  Fairtrade","fairtrade",'2. Artikeldata Utökad'!J42="10 Natrue Organic","Natrueorganic",'2. Artikeldata Utökad'!J42="11 UTZ Certified","UTZ",'2. Artikeldata Utökad'!J42="15 Asthma Allergy Nordic","Asthmaallergynordic",'2. Artikeldata Utökad'!J42="16 FSC","FSC",'2. Artikeldata Utökad'!J42="17 Välvald (endast vid OTC)","choosewithheart",'2. Artikeldata Utökad'!J42="18 Rainforest Alliance","Rainforestalliance",'2. Artikeldata Utökad'!J42="19 Vegan Society","Vegansociety",'2. Artikeldata Utökad'!J42="20 Certified Vegan","Certifiedvegan",'2. Artikeldata Utökad'!J42="21 I'm Vegan","Imvegan",'2. Artikeldata Utökad'!J42="22 EU Ecolabel","EUEcolabel",'2. Artikeldata Utökad'!J42="23 Soil Association Cosmos Organic","Soilassociation",'2. Artikeldata Utökad'!J42="  Välj…","",'2. Artikeldata Utökad'!J42="0  Ingen symbol","",'2. Artikeldata Utökad'!J42="24 Cosmetique Bio Cosmos Organic","Cosmetiquebio",'2. Artikeldata Utökad'!J42="25 Fair for Life","Fairforlife")</f>
        <v/>
      </c>
      <c r="H43" s="176" t="str">
        <f aca="false" t="array" ref="H43:H43">_xlfn.IFS('2. Artikeldata Utökad'!K42="2  KRAV","KRAV",'2. Artikeldata Utökad'!K42="3  Astma- och Allergiförbundet","Astmaochallergiforbundet",'2. Artikeldata Utökad'!K42="4  Svanen","Svanen",'2. Artikeldata Utökad'!K42="5  GOTS","GOTS",'2. Artikeldata Utökad'!K42="6  Ekologiskt Jordbruk EU Ekologisk","Ekologisktjordbruk",'2. Artikeldata Utökad'!K42="7  ECO CERT Cosmos Organic","Ecocertcosmosorganic",'2. Artikeldata Utökad'!K42="8  Bra miljöval","Bramiljoval",'2. Artikeldata Utökad'!K42="9  Fairtrade","fairtrade",'2. Artikeldata Utökad'!K42="10 Natrue Organic","Natrueorganic",'2. Artikeldata Utökad'!K42="11 UTZ Certified","UTZ",'2. Artikeldata Utökad'!K42="15 Asthma Allergy Nordic","Asthmaallergynordic",'2. Artikeldata Utökad'!K42="16 FSC","FSC",'2. Artikeldata Utökad'!K42="17 Välvald (endast vid OTC)","choosewithheart",'2. Artikeldata Utökad'!K42="18 Rainforest Alliance","Rainforestalliance",'2. Artikeldata Utökad'!K42="19 Vegan Society","Vegansociety",'2. Artikeldata Utökad'!K42="20 Certified Vegan","Certifiedvegan",'2. Artikeldata Utökad'!K42="21 I'm Vegan","Imvegan",'2. Artikeldata Utökad'!K42="22 EU Ecolabel","EUEcolabel",'2. Artikeldata Utökad'!K42="23 Soil Association Cosmos Organic","Soilassociation",'2. Artikeldata Utökad'!K42="  Välj…","",'2. Artikeldata Utökad'!K42="0  Ingen symbol","",'2. Artikeldata Utökad'!K42="24 Cosmetique Bio Cosmos Organic","Cosmetiquebio",'2. Artikeldata Utökad'!K42="25 Fair for Life","Fairforlife")</f>
        <v/>
      </c>
      <c r="I43" s="176" t="str">
        <f aca="false" t="array" ref="I43:I43">_xlfn.IFS('2. Artikeldata Utökad'!L42="2  KRAV","KRAV",'2. Artikeldata Utökad'!L42="3  Astma- och Allergiförbundet","Astmaochallergiforbundet",'2. Artikeldata Utökad'!L42="4  Svanen","Svanen",'2. Artikeldata Utökad'!L42="5  GOTS","GOTS",'2. Artikeldata Utökad'!L42="6  Ekologiskt Jordbruk EU Ekologisk","Ekologisktjordbruk",'2. Artikeldata Utökad'!L42="7  ECO CERT Cosmos Organic","Ecocertcosmosorganic",'2. Artikeldata Utökad'!L42="8  Bra miljöval","Bramiljoval",'2. Artikeldata Utökad'!L42="9  Fairtrade","fairtrade",'2. Artikeldata Utökad'!L42="10 Natrue Organic","Natrueorganic",'2. Artikeldata Utökad'!L42="11 UTZ Certified","UTZ",'2. Artikeldata Utökad'!L42="15 Asthma Allergy Nordic","Asthmaallergynordic",'2. Artikeldata Utökad'!L42="16 FSC","FSC",'2. Artikeldata Utökad'!L42="17 Välvald (endast vid OTC)","choosewithheart",'2. Artikeldata Utökad'!L42="18 Rainforest Alliance","Rainforestalliance",'2. Artikeldata Utökad'!L42="19 Vegan Society","Vegansociety",'2. Artikeldata Utökad'!L42="20 Certified Vegan","Certifiedvegan",'2. Artikeldata Utökad'!L42="21 I'm Vegan","Imvegan",'2. Artikeldata Utökad'!L42="22 EU Ecolabel","EUEcolabel",'2. Artikeldata Utökad'!L42="23 Soil Association Cosmos Organic","Soilassociation",'2. Artikeldata Utökad'!L42="  Välj…","",'2. Artikeldata Utökad'!L42="0  Ingen symbol","",'2. Artikeldata Utökad'!L42="24 Cosmetique Bio Cosmos Organic","Cosmetiquebio",'2. Artikeldata Utökad'!L42="25 Fair for Life","Fairforlife")</f>
        <v/>
      </c>
      <c r="J43" s="176" t="str">
        <f aca="false" t="array" ref="J43:J43">IFERROR(SUBSTITUTE(_xlfn.arraytotext(_xlfn._xlws.filter(G43:I43,G43:I43&lt;&gt;""))," ",""),"")</f>
        <v/>
      </c>
      <c r="K43" s="176" t="str">
        <f aca="false">IF('2. Artikeldata Utökad'!M42="Ja","Nordisk","")</f>
        <v/>
      </c>
      <c r="L43" s="176" t="str">
        <f aca="false">IF('2. Artikeldata Utökad'!N42="Ja","Miljoforpackad","")</f>
        <v/>
      </c>
      <c r="M43" s="176" t="str">
        <f aca="false">IF(OR(G43="Ecocertcosmosorganic",G43="Natrueorganic",G43="GOTS",G43="Ekologisktjordbruk",G43="KRAV",G43="Soilassociation",G43="Cosmetiquebio",H43="Ecocertcosmosorganic",H43="Natrueorganic",H43="GOTS",H43="Ekologisktjordbruk",H43="KRAV",H43="Soilassociation",H43="Cosmetiquebio",I43="Ecocertcosmosorganic",I43="Natrueorganic",I43="GOTS",I43="Ekologisktjordbruk",I43="KRAV",I43="Soilassociation",I43="Cosmetiquebio"),"Ekologisk","")</f>
        <v/>
      </c>
      <c r="N43" s="176" t="str">
        <f aca="false">IF(OR(G43="Vegansociety",G43="Imvegan",G43="Certifiedvegan",H43="Vegansociety",H43="Imvegan",H43="Certifiedvegan",I43="Vegansociety",I43="Imvegan",I43="Certifiedvegan",AJ43="Vegansk"),"Vegansk","")</f>
        <v/>
      </c>
      <c r="O43" s="176" t="str">
        <f aca="false">IF(OR(G43="fairtrade",G43="UTZ",G43="Rainforestalliance",G43="Fairforlife",H43="fairtrade",H43="UTZ",H43="Rainforestalliance",H43="Fairforlife",I43="fairtrade",I43="UTZ",I43="Rainforestalliance",I43="Fairforlife"),"Rattvisemarkt","")</f>
        <v/>
      </c>
      <c r="P43" s="176" t="str">
        <f aca="false">IF(OR(G43="Asthmaallergynordic",G43="Astmaochallergiforbundet",H43="Asthmaallergynordic",H43="Astmaochallergiforbundet",I43="Asthmaallergynordic",I43="Astmaochallergiforbundet"),"Extramildformula","")</f>
        <v/>
      </c>
      <c r="Q43" s="176" t="str">
        <f aca="false">IF(OR(G43="Svanen",G43="Bramiljoval",G43="EUEcolabel",H43="Svanen",H43="Bramiljoval",H43="EUEcolabel",I43="Svanen",I43="Bramiljoval",I43="EUEcolabel"),"Miljomarkt","")</f>
        <v/>
      </c>
      <c r="R43" s="176" t="str">
        <f aca="false" t="array" ref="R43:R43">IFERROR(SUBSTITUTE(_xlfn.arraytotext(_xlfn._xlws.filter(M43:Q43,M43:Q43&lt;&gt;""))," ",""),"")</f>
        <v/>
      </c>
      <c r="S43" s="177"/>
      <c r="T43" s="185"/>
      <c r="U43" s="177" t="s">
        <v>36</v>
      </c>
      <c r="V43" s="178"/>
      <c r="W43" s="178"/>
      <c r="X43" s="178"/>
      <c r="Y43" s="178"/>
      <c r="Z43" s="178"/>
      <c r="AA43" s="178"/>
      <c r="AB43" s="178"/>
      <c r="AC43" s="178"/>
      <c r="AD43" s="178"/>
      <c r="AE43" s="178"/>
      <c r="AF43" s="178"/>
      <c r="AG43" s="177"/>
      <c r="AH43" s="178"/>
      <c r="AI43" s="178"/>
      <c r="AJ43" s="177" t="s">
        <v>37</v>
      </c>
      <c r="AK43" s="178"/>
      <c r="AL43" s="178"/>
      <c r="AM43" s="178"/>
      <c r="AN43" s="178"/>
      <c r="AO43" s="178"/>
      <c r="AP43" s="143"/>
      <c r="AQ43" s="179"/>
      <c r="AR43" s="180"/>
      <c r="AS43" s="180"/>
      <c r="AT43" s="181" t="s">
        <v>37</v>
      </c>
      <c r="AU43" s="181" t="s">
        <v>37</v>
      </c>
      <c r="AV43" s="144"/>
      <c r="AW43" s="182" t="s">
        <v>231</v>
      </c>
      <c r="AX43" s="181" t="s">
        <v>37</v>
      </c>
      <c r="AY43" s="181" t="s">
        <v>37</v>
      </c>
      <c r="AZ43" s="143"/>
      <c r="BA43" s="179"/>
      <c r="BB43" s="180"/>
      <c r="BC43" s="180"/>
      <c r="BD43" s="180"/>
      <c r="BE43" s="180"/>
      <c r="BF43" s="180"/>
      <c r="BG43" s="145"/>
      <c r="BH43" s="181" t="s">
        <v>231</v>
      </c>
      <c r="BI43" s="181" t="s">
        <v>37</v>
      </c>
    </row>
    <row r="44" customFormat="false" ht="14.25" hidden="false" customHeight="false" outlineLevel="0" collapsed="false">
      <c r="A44" s="183" t="n">
        <v>39</v>
      </c>
      <c r="B44" s="173" t="n">
        <f aca="false">'APH KIC KIA PC'!D43</f>
        <v>0</v>
      </c>
      <c r="C44" s="173" t="str">
        <f aca="false">'APH KIC KIA PC'!I43</f>
        <v>Välj…</v>
      </c>
      <c r="D44" s="174" t="str">
        <f aca="false">IF('1. Artikeldata Grund'!$E43="","",'1. Artikeldata Grund'!$E43)</f>
        <v/>
      </c>
      <c r="E44" s="175" t="str">
        <f aca="false">IF('1. Artikeldata Grund'!D43="","",'1. Artikeldata Grund'!D43)</f>
        <v/>
      </c>
      <c r="F44" s="184" t="str">
        <f aca="false">'2. Artikeldata Utökad'!H43</f>
        <v>  Välj…</v>
      </c>
      <c r="G44" s="176" t="str">
        <f aca="false" t="array" ref="G44:G44">_xlfn.IFS('2. Artikeldata Utökad'!J43="2  KRAV","KRAV",'2. Artikeldata Utökad'!J43="3  Astma- och Allergiförbundet","Astmaochallergiforbundet",'2. Artikeldata Utökad'!J43="4  Svanen","Svanen",'2. Artikeldata Utökad'!J43="5  GOTS","GOTS",'2. Artikeldata Utökad'!J43="6  Ekologiskt Jordbruk EU Ekologisk","Ekologisktjordbruk",'2. Artikeldata Utökad'!J43="7  ECO CERT Cosmos Organic","Ecocertcosmosorganic",'2. Artikeldata Utökad'!J43="8  Bra miljöval","Bramiljoval",'2. Artikeldata Utökad'!J43="9  Fairtrade","fairtrade",'2. Artikeldata Utökad'!J43="10 Natrue Organic","Natrueorganic",'2. Artikeldata Utökad'!J43="11 UTZ Certified","UTZ",'2. Artikeldata Utökad'!J43="15 Asthma Allergy Nordic","Asthmaallergynordic",'2. Artikeldata Utökad'!J43="16 FSC","FSC",'2. Artikeldata Utökad'!J43="17 Välvald (endast vid OTC)","choosewithheart",'2. Artikeldata Utökad'!J43="18 Rainforest Alliance","Rainforestalliance",'2. Artikeldata Utökad'!J43="19 Vegan Society","Vegansociety",'2. Artikeldata Utökad'!J43="20 Certified Vegan","Certifiedvegan",'2. Artikeldata Utökad'!J43="21 I'm Vegan","Imvegan",'2. Artikeldata Utökad'!J43="22 EU Ecolabel","EUEcolabel",'2. Artikeldata Utökad'!J43="23 Soil Association Cosmos Organic","Soilassociation",'2. Artikeldata Utökad'!J43="  Välj…","",'2. Artikeldata Utökad'!J43="0  Ingen symbol","",'2. Artikeldata Utökad'!J43="24 Cosmetique Bio Cosmos Organic","Cosmetiquebio",'2. Artikeldata Utökad'!J43="25 Fair for Life","Fairforlife")</f>
        <v/>
      </c>
      <c r="H44" s="176" t="str">
        <f aca="false" t="array" ref="H44:H44">_xlfn.IFS('2. Artikeldata Utökad'!K43="2  KRAV","KRAV",'2. Artikeldata Utökad'!K43="3  Astma- och Allergiförbundet","Astmaochallergiforbundet",'2. Artikeldata Utökad'!K43="4  Svanen","Svanen",'2. Artikeldata Utökad'!K43="5  GOTS","GOTS",'2. Artikeldata Utökad'!K43="6  Ekologiskt Jordbruk EU Ekologisk","Ekologisktjordbruk",'2. Artikeldata Utökad'!K43="7  ECO CERT Cosmos Organic","Ecocertcosmosorganic",'2. Artikeldata Utökad'!K43="8  Bra miljöval","Bramiljoval",'2. Artikeldata Utökad'!K43="9  Fairtrade","fairtrade",'2. Artikeldata Utökad'!K43="10 Natrue Organic","Natrueorganic",'2. Artikeldata Utökad'!K43="11 UTZ Certified","UTZ",'2. Artikeldata Utökad'!K43="15 Asthma Allergy Nordic","Asthmaallergynordic",'2. Artikeldata Utökad'!K43="16 FSC","FSC",'2. Artikeldata Utökad'!K43="17 Välvald (endast vid OTC)","choosewithheart",'2. Artikeldata Utökad'!K43="18 Rainforest Alliance","Rainforestalliance",'2. Artikeldata Utökad'!K43="19 Vegan Society","Vegansociety",'2. Artikeldata Utökad'!K43="20 Certified Vegan","Certifiedvegan",'2. Artikeldata Utökad'!K43="21 I'm Vegan","Imvegan",'2. Artikeldata Utökad'!K43="22 EU Ecolabel","EUEcolabel",'2. Artikeldata Utökad'!K43="23 Soil Association Cosmos Organic","Soilassociation",'2. Artikeldata Utökad'!K43="  Välj…","",'2. Artikeldata Utökad'!K43="0  Ingen symbol","",'2. Artikeldata Utökad'!K43="24 Cosmetique Bio Cosmos Organic","Cosmetiquebio",'2. Artikeldata Utökad'!K43="25 Fair for Life","Fairforlife")</f>
        <v/>
      </c>
      <c r="I44" s="176" t="str">
        <f aca="false" t="array" ref="I44:I44">_xlfn.IFS('2. Artikeldata Utökad'!L43="2  KRAV","KRAV",'2. Artikeldata Utökad'!L43="3  Astma- och Allergiförbundet","Astmaochallergiforbundet",'2. Artikeldata Utökad'!L43="4  Svanen","Svanen",'2. Artikeldata Utökad'!L43="5  GOTS","GOTS",'2. Artikeldata Utökad'!L43="6  Ekologiskt Jordbruk EU Ekologisk","Ekologisktjordbruk",'2. Artikeldata Utökad'!L43="7  ECO CERT Cosmos Organic","Ecocertcosmosorganic",'2. Artikeldata Utökad'!L43="8  Bra miljöval","Bramiljoval",'2. Artikeldata Utökad'!L43="9  Fairtrade","fairtrade",'2. Artikeldata Utökad'!L43="10 Natrue Organic","Natrueorganic",'2. Artikeldata Utökad'!L43="11 UTZ Certified","UTZ",'2. Artikeldata Utökad'!L43="15 Asthma Allergy Nordic","Asthmaallergynordic",'2. Artikeldata Utökad'!L43="16 FSC","FSC",'2. Artikeldata Utökad'!L43="17 Välvald (endast vid OTC)","choosewithheart",'2. Artikeldata Utökad'!L43="18 Rainforest Alliance","Rainforestalliance",'2. Artikeldata Utökad'!L43="19 Vegan Society","Vegansociety",'2. Artikeldata Utökad'!L43="20 Certified Vegan","Certifiedvegan",'2. Artikeldata Utökad'!L43="21 I'm Vegan","Imvegan",'2. Artikeldata Utökad'!L43="22 EU Ecolabel","EUEcolabel",'2. Artikeldata Utökad'!L43="23 Soil Association Cosmos Organic","Soilassociation",'2. Artikeldata Utökad'!L43="  Välj…","",'2. Artikeldata Utökad'!L43="0  Ingen symbol","",'2. Artikeldata Utökad'!L43="24 Cosmetique Bio Cosmos Organic","Cosmetiquebio",'2. Artikeldata Utökad'!L43="25 Fair for Life","Fairforlife")</f>
        <v/>
      </c>
      <c r="J44" s="176" t="str">
        <f aca="false" t="array" ref="J44:J44">IFERROR(SUBSTITUTE(_xlfn.arraytotext(_xlfn._xlws.filter(G44:I44,G44:I44&lt;&gt;""))," ",""),"")</f>
        <v/>
      </c>
      <c r="K44" s="176" t="str">
        <f aca="false">IF('2. Artikeldata Utökad'!M43="Ja","Nordisk","")</f>
        <v/>
      </c>
      <c r="L44" s="176" t="str">
        <f aca="false">IF('2. Artikeldata Utökad'!N43="Ja","Miljoforpackad","")</f>
        <v/>
      </c>
      <c r="M44" s="176" t="str">
        <f aca="false">IF(OR(G44="Ecocertcosmosorganic",G44="Natrueorganic",G44="GOTS",G44="Ekologisktjordbruk",G44="KRAV",G44="Soilassociation",G44="Cosmetiquebio",H44="Ecocertcosmosorganic",H44="Natrueorganic",H44="GOTS",H44="Ekologisktjordbruk",H44="KRAV",H44="Soilassociation",H44="Cosmetiquebio",I44="Ecocertcosmosorganic",I44="Natrueorganic",I44="GOTS",I44="Ekologisktjordbruk",I44="KRAV",I44="Soilassociation",I44="Cosmetiquebio"),"Ekologisk","")</f>
        <v/>
      </c>
      <c r="N44" s="176" t="str">
        <f aca="false">IF(OR(G44="Vegansociety",G44="Imvegan",G44="Certifiedvegan",H44="Vegansociety",H44="Imvegan",H44="Certifiedvegan",I44="Vegansociety",I44="Imvegan",I44="Certifiedvegan",AJ44="Vegansk"),"Vegansk","")</f>
        <v/>
      </c>
      <c r="O44" s="176" t="str">
        <f aca="false">IF(OR(G44="fairtrade",G44="UTZ",G44="Rainforestalliance",G44="Fairforlife",H44="fairtrade",H44="UTZ",H44="Rainforestalliance",H44="Fairforlife",I44="fairtrade",I44="UTZ",I44="Rainforestalliance",I44="Fairforlife"),"Rattvisemarkt","")</f>
        <v/>
      </c>
      <c r="P44" s="176" t="str">
        <f aca="false">IF(OR(G44="Asthmaallergynordic",G44="Astmaochallergiforbundet",H44="Asthmaallergynordic",H44="Astmaochallergiforbundet",I44="Asthmaallergynordic",I44="Astmaochallergiforbundet"),"Extramildformula","")</f>
        <v/>
      </c>
      <c r="Q44" s="176" t="str">
        <f aca="false">IF(OR(G44="Svanen",G44="Bramiljoval",G44="EUEcolabel",H44="Svanen",H44="Bramiljoval",H44="EUEcolabel",I44="Svanen",I44="Bramiljoval",I44="EUEcolabel"),"Miljomarkt","")</f>
        <v/>
      </c>
      <c r="R44" s="176" t="str">
        <f aca="false" t="array" ref="R44:R44">IFERROR(SUBSTITUTE(_xlfn.arraytotext(_xlfn._xlws.filter(M44:Q44,M44:Q44&lt;&gt;""))," ",""),"")</f>
        <v/>
      </c>
      <c r="S44" s="177"/>
      <c r="T44" s="185"/>
      <c r="U44" s="177" t="s">
        <v>36</v>
      </c>
      <c r="V44" s="178"/>
      <c r="W44" s="178"/>
      <c r="X44" s="178"/>
      <c r="Y44" s="178"/>
      <c r="Z44" s="178"/>
      <c r="AA44" s="178"/>
      <c r="AB44" s="178"/>
      <c r="AC44" s="178"/>
      <c r="AD44" s="178"/>
      <c r="AE44" s="178"/>
      <c r="AF44" s="178"/>
      <c r="AG44" s="177"/>
      <c r="AH44" s="178"/>
      <c r="AI44" s="178"/>
      <c r="AJ44" s="177" t="s">
        <v>37</v>
      </c>
      <c r="AK44" s="178"/>
      <c r="AL44" s="178"/>
      <c r="AM44" s="178"/>
      <c r="AN44" s="178"/>
      <c r="AO44" s="178"/>
      <c r="AP44" s="143"/>
      <c r="AQ44" s="179"/>
      <c r="AR44" s="180"/>
      <c r="AS44" s="180"/>
      <c r="AT44" s="181" t="s">
        <v>37</v>
      </c>
      <c r="AU44" s="181" t="s">
        <v>37</v>
      </c>
      <c r="AV44" s="144"/>
      <c r="AW44" s="182" t="s">
        <v>231</v>
      </c>
      <c r="AX44" s="181" t="s">
        <v>37</v>
      </c>
      <c r="AY44" s="181" t="s">
        <v>37</v>
      </c>
      <c r="AZ44" s="143"/>
      <c r="BA44" s="179"/>
      <c r="BB44" s="180"/>
      <c r="BC44" s="180"/>
      <c r="BD44" s="180"/>
      <c r="BE44" s="180"/>
      <c r="BF44" s="180"/>
      <c r="BG44" s="145"/>
      <c r="BH44" s="181" t="s">
        <v>231</v>
      </c>
      <c r="BI44" s="181" t="s">
        <v>37</v>
      </c>
    </row>
    <row r="45" customFormat="false" ht="14.25" hidden="false" customHeight="false" outlineLevel="0" collapsed="false">
      <c r="A45" s="183" t="n">
        <v>40</v>
      </c>
      <c r="B45" s="173" t="n">
        <f aca="false">'APH KIC KIA PC'!D44</f>
        <v>0</v>
      </c>
      <c r="C45" s="173" t="str">
        <f aca="false">'APH KIC KIA PC'!I44</f>
        <v>Välj…</v>
      </c>
      <c r="D45" s="174" t="str">
        <f aca="false">IF('1. Artikeldata Grund'!$E44="","",'1. Artikeldata Grund'!$E44)</f>
        <v/>
      </c>
      <c r="E45" s="175" t="str">
        <f aca="false">IF('1. Artikeldata Grund'!D44="","",'1. Artikeldata Grund'!D44)</f>
        <v/>
      </c>
      <c r="F45" s="184" t="str">
        <f aca="false">'2. Artikeldata Utökad'!H44</f>
        <v>  Välj…</v>
      </c>
      <c r="G45" s="176" t="str">
        <f aca="false" t="array" ref="G45:G45">_xlfn.IFS('2. Artikeldata Utökad'!J44="2  KRAV","KRAV",'2. Artikeldata Utökad'!J44="3  Astma- och Allergiförbundet","Astmaochallergiforbundet",'2. Artikeldata Utökad'!J44="4  Svanen","Svanen",'2. Artikeldata Utökad'!J44="5  GOTS","GOTS",'2. Artikeldata Utökad'!J44="6  Ekologiskt Jordbruk EU Ekologisk","Ekologisktjordbruk",'2. Artikeldata Utökad'!J44="7  ECO CERT Cosmos Organic","Ecocertcosmosorganic",'2. Artikeldata Utökad'!J44="8  Bra miljöval","Bramiljoval",'2. Artikeldata Utökad'!J44="9  Fairtrade","fairtrade",'2. Artikeldata Utökad'!J44="10 Natrue Organic","Natrueorganic",'2. Artikeldata Utökad'!J44="11 UTZ Certified","UTZ",'2. Artikeldata Utökad'!J44="15 Asthma Allergy Nordic","Asthmaallergynordic",'2. Artikeldata Utökad'!J44="16 FSC","FSC",'2. Artikeldata Utökad'!J44="17 Välvald (endast vid OTC)","choosewithheart",'2. Artikeldata Utökad'!J44="18 Rainforest Alliance","Rainforestalliance",'2. Artikeldata Utökad'!J44="19 Vegan Society","Vegansociety",'2. Artikeldata Utökad'!J44="20 Certified Vegan","Certifiedvegan",'2. Artikeldata Utökad'!J44="21 I'm Vegan","Imvegan",'2. Artikeldata Utökad'!J44="22 EU Ecolabel","EUEcolabel",'2. Artikeldata Utökad'!J44="23 Soil Association Cosmos Organic","Soilassociation",'2. Artikeldata Utökad'!J44="  Välj…","",'2. Artikeldata Utökad'!J44="0  Ingen symbol","",'2. Artikeldata Utökad'!J44="24 Cosmetique Bio Cosmos Organic","Cosmetiquebio",'2. Artikeldata Utökad'!J44="25 Fair for Life","Fairforlife")</f>
        <v/>
      </c>
      <c r="H45" s="176" t="str">
        <f aca="false" t="array" ref="H45:H45">_xlfn.IFS('2. Artikeldata Utökad'!K44="2  KRAV","KRAV",'2. Artikeldata Utökad'!K44="3  Astma- och Allergiförbundet","Astmaochallergiforbundet",'2. Artikeldata Utökad'!K44="4  Svanen","Svanen",'2. Artikeldata Utökad'!K44="5  GOTS","GOTS",'2. Artikeldata Utökad'!K44="6  Ekologiskt Jordbruk EU Ekologisk","Ekologisktjordbruk",'2. Artikeldata Utökad'!K44="7  ECO CERT Cosmos Organic","Ecocertcosmosorganic",'2. Artikeldata Utökad'!K44="8  Bra miljöval","Bramiljoval",'2. Artikeldata Utökad'!K44="9  Fairtrade","fairtrade",'2. Artikeldata Utökad'!K44="10 Natrue Organic","Natrueorganic",'2. Artikeldata Utökad'!K44="11 UTZ Certified","UTZ",'2. Artikeldata Utökad'!K44="15 Asthma Allergy Nordic","Asthmaallergynordic",'2. Artikeldata Utökad'!K44="16 FSC","FSC",'2. Artikeldata Utökad'!K44="17 Välvald (endast vid OTC)","choosewithheart",'2. Artikeldata Utökad'!K44="18 Rainforest Alliance","Rainforestalliance",'2. Artikeldata Utökad'!K44="19 Vegan Society","Vegansociety",'2. Artikeldata Utökad'!K44="20 Certified Vegan","Certifiedvegan",'2. Artikeldata Utökad'!K44="21 I'm Vegan","Imvegan",'2. Artikeldata Utökad'!K44="22 EU Ecolabel","EUEcolabel",'2. Artikeldata Utökad'!K44="23 Soil Association Cosmos Organic","Soilassociation",'2. Artikeldata Utökad'!K44="  Välj…","",'2. Artikeldata Utökad'!K44="0  Ingen symbol","",'2. Artikeldata Utökad'!K44="24 Cosmetique Bio Cosmos Organic","Cosmetiquebio",'2. Artikeldata Utökad'!K44="25 Fair for Life","Fairforlife")</f>
        <v/>
      </c>
      <c r="I45" s="176" t="str">
        <f aca="false" t="array" ref="I45:I45">_xlfn.IFS('2. Artikeldata Utökad'!L44="2  KRAV","KRAV",'2. Artikeldata Utökad'!L44="3  Astma- och Allergiförbundet","Astmaochallergiforbundet",'2. Artikeldata Utökad'!L44="4  Svanen","Svanen",'2. Artikeldata Utökad'!L44="5  GOTS","GOTS",'2. Artikeldata Utökad'!L44="6  Ekologiskt Jordbruk EU Ekologisk","Ekologisktjordbruk",'2. Artikeldata Utökad'!L44="7  ECO CERT Cosmos Organic","Ecocertcosmosorganic",'2. Artikeldata Utökad'!L44="8  Bra miljöval","Bramiljoval",'2. Artikeldata Utökad'!L44="9  Fairtrade","fairtrade",'2. Artikeldata Utökad'!L44="10 Natrue Organic","Natrueorganic",'2. Artikeldata Utökad'!L44="11 UTZ Certified","UTZ",'2. Artikeldata Utökad'!L44="15 Asthma Allergy Nordic","Asthmaallergynordic",'2. Artikeldata Utökad'!L44="16 FSC","FSC",'2. Artikeldata Utökad'!L44="17 Välvald (endast vid OTC)","choosewithheart",'2. Artikeldata Utökad'!L44="18 Rainforest Alliance","Rainforestalliance",'2. Artikeldata Utökad'!L44="19 Vegan Society","Vegansociety",'2. Artikeldata Utökad'!L44="20 Certified Vegan","Certifiedvegan",'2. Artikeldata Utökad'!L44="21 I'm Vegan","Imvegan",'2. Artikeldata Utökad'!L44="22 EU Ecolabel","EUEcolabel",'2. Artikeldata Utökad'!L44="23 Soil Association Cosmos Organic","Soilassociation",'2. Artikeldata Utökad'!L44="  Välj…","",'2. Artikeldata Utökad'!L44="0  Ingen symbol","",'2. Artikeldata Utökad'!L44="24 Cosmetique Bio Cosmos Organic","Cosmetiquebio",'2. Artikeldata Utökad'!L44="25 Fair for Life","Fairforlife")</f>
        <v/>
      </c>
      <c r="J45" s="176" t="str">
        <f aca="false" t="array" ref="J45:J45">IFERROR(SUBSTITUTE(_xlfn.arraytotext(_xlfn._xlws.filter(G45:I45,G45:I45&lt;&gt;""))," ",""),"")</f>
        <v/>
      </c>
      <c r="K45" s="176" t="str">
        <f aca="false">IF('2. Artikeldata Utökad'!M44="Ja","Nordisk","")</f>
        <v/>
      </c>
      <c r="L45" s="176" t="str">
        <f aca="false">IF('2. Artikeldata Utökad'!N44="Ja","Miljoforpackad","")</f>
        <v/>
      </c>
      <c r="M45" s="176" t="str">
        <f aca="false">IF(OR(G45="Ecocertcosmosorganic",G45="Natrueorganic",G45="GOTS",G45="Ekologisktjordbruk",G45="KRAV",G45="Soilassociation",G45="Cosmetiquebio",H45="Ecocertcosmosorganic",H45="Natrueorganic",H45="GOTS",H45="Ekologisktjordbruk",H45="KRAV",H45="Soilassociation",H45="Cosmetiquebio",I45="Ecocertcosmosorganic",I45="Natrueorganic",I45="GOTS",I45="Ekologisktjordbruk",I45="KRAV",I45="Soilassociation",I45="Cosmetiquebio"),"Ekologisk","")</f>
        <v/>
      </c>
      <c r="N45" s="176" t="str">
        <f aca="false">IF(OR(G45="Vegansociety",G45="Imvegan",G45="Certifiedvegan",H45="Vegansociety",H45="Imvegan",H45="Certifiedvegan",I45="Vegansociety",I45="Imvegan",I45="Certifiedvegan",AJ45="Vegansk"),"Vegansk","")</f>
        <v/>
      </c>
      <c r="O45" s="176" t="str">
        <f aca="false">IF(OR(G45="fairtrade",G45="UTZ",G45="Rainforestalliance",G45="Fairforlife",H45="fairtrade",H45="UTZ",H45="Rainforestalliance",H45="Fairforlife",I45="fairtrade",I45="UTZ",I45="Rainforestalliance",I45="Fairforlife"),"Rattvisemarkt","")</f>
        <v/>
      </c>
      <c r="P45" s="176" t="str">
        <f aca="false">IF(OR(G45="Asthmaallergynordic",G45="Astmaochallergiforbundet",H45="Asthmaallergynordic",H45="Astmaochallergiforbundet",I45="Asthmaallergynordic",I45="Astmaochallergiforbundet"),"Extramildformula","")</f>
        <v/>
      </c>
      <c r="Q45" s="176" t="str">
        <f aca="false">IF(OR(G45="Svanen",G45="Bramiljoval",G45="EUEcolabel",H45="Svanen",H45="Bramiljoval",H45="EUEcolabel",I45="Svanen",I45="Bramiljoval",I45="EUEcolabel"),"Miljomarkt","")</f>
        <v/>
      </c>
      <c r="R45" s="176" t="str">
        <f aca="false" t="array" ref="R45:R45">IFERROR(SUBSTITUTE(_xlfn.arraytotext(_xlfn._xlws.filter(M45:Q45,M45:Q45&lt;&gt;""))," ",""),"")</f>
        <v/>
      </c>
      <c r="S45" s="177"/>
      <c r="T45" s="185"/>
      <c r="U45" s="177" t="s">
        <v>36</v>
      </c>
      <c r="V45" s="178"/>
      <c r="W45" s="178"/>
      <c r="X45" s="178"/>
      <c r="Y45" s="178"/>
      <c r="Z45" s="178"/>
      <c r="AA45" s="178"/>
      <c r="AB45" s="178"/>
      <c r="AC45" s="178"/>
      <c r="AD45" s="178"/>
      <c r="AE45" s="178"/>
      <c r="AF45" s="178"/>
      <c r="AG45" s="177"/>
      <c r="AH45" s="178"/>
      <c r="AI45" s="178"/>
      <c r="AJ45" s="177" t="s">
        <v>37</v>
      </c>
      <c r="AK45" s="178"/>
      <c r="AL45" s="178"/>
      <c r="AM45" s="178"/>
      <c r="AN45" s="178"/>
      <c r="AO45" s="178"/>
      <c r="AP45" s="143"/>
      <c r="AQ45" s="179"/>
      <c r="AR45" s="180"/>
      <c r="AS45" s="180"/>
      <c r="AT45" s="181" t="s">
        <v>37</v>
      </c>
      <c r="AU45" s="181" t="s">
        <v>37</v>
      </c>
      <c r="AV45" s="144"/>
      <c r="AW45" s="182" t="s">
        <v>231</v>
      </c>
      <c r="AX45" s="181" t="s">
        <v>37</v>
      </c>
      <c r="AY45" s="181" t="s">
        <v>37</v>
      </c>
      <c r="AZ45" s="143"/>
      <c r="BA45" s="179"/>
      <c r="BB45" s="180"/>
      <c r="BC45" s="180"/>
      <c r="BD45" s="180"/>
      <c r="BE45" s="180"/>
      <c r="BF45" s="180"/>
      <c r="BG45" s="145"/>
      <c r="BH45" s="181" t="s">
        <v>231</v>
      </c>
      <c r="BI45" s="181" t="s">
        <v>37</v>
      </c>
    </row>
    <row r="46" customFormat="false" ht="14.25" hidden="false" customHeight="false" outlineLevel="0" collapsed="false">
      <c r="A46" s="183" t="n">
        <v>41</v>
      </c>
      <c r="B46" s="173" t="n">
        <f aca="false">'APH KIC KIA PC'!D45</f>
        <v>0</v>
      </c>
      <c r="C46" s="173" t="str">
        <f aca="false">'APH KIC KIA PC'!I45</f>
        <v>Välj…</v>
      </c>
      <c r="D46" s="174" t="str">
        <f aca="false">IF('1. Artikeldata Grund'!$E45="","",'1. Artikeldata Grund'!$E45)</f>
        <v/>
      </c>
      <c r="E46" s="175" t="str">
        <f aca="false">IF('1. Artikeldata Grund'!D45="","",'1. Artikeldata Grund'!D45)</f>
        <v/>
      </c>
      <c r="F46" s="184" t="str">
        <f aca="false">'2. Artikeldata Utökad'!H45</f>
        <v>  Välj…</v>
      </c>
      <c r="G46" s="176" t="str">
        <f aca="false" t="array" ref="G46:G46">_xlfn.IFS('2. Artikeldata Utökad'!J45="2  KRAV","KRAV",'2. Artikeldata Utökad'!J45="3  Astma- och Allergiförbundet","Astmaochallergiforbundet",'2. Artikeldata Utökad'!J45="4  Svanen","Svanen",'2. Artikeldata Utökad'!J45="5  GOTS","GOTS",'2. Artikeldata Utökad'!J45="6  Ekologiskt Jordbruk EU Ekologisk","Ekologisktjordbruk",'2. Artikeldata Utökad'!J45="7  ECO CERT Cosmos Organic","Ecocertcosmosorganic",'2. Artikeldata Utökad'!J45="8  Bra miljöval","Bramiljoval",'2. Artikeldata Utökad'!J45="9  Fairtrade","fairtrade",'2. Artikeldata Utökad'!J45="10 Natrue Organic","Natrueorganic",'2. Artikeldata Utökad'!J45="11 UTZ Certified","UTZ",'2. Artikeldata Utökad'!J45="15 Asthma Allergy Nordic","Asthmaallergynordic",'2. Artikeldata Utökad'!J45="16 FSC","FSC",'2. Artikeldata Utökad'!J45="17 Välvald (endast vid OTC)","choosewithheart",'2. Artikeldata Utökad'!J45="18 Rainforest Alliance","Rainforestalliance",'2. Artikeldata Utökad'!J45="19 Vegan Society","Vegansociety",'2. Artikeldata Utökad'!J45="20 Certified Vegan","Certifiedvegan",'2. Artikeldata Utökad'!J45="21 I'm Vegan","Imvegan",'2. Artikeldata Utökad'!J45="22 EU Ecolabel","EUEcolabel",'2. Artikeldata Utökad'!J45="23 Soil Association Cosmos Organic","Soilassociation",'2. Artikeldata Utökad'!J45="  Välj…","",'2. Artikeldata Utökad'!J45="0  Ingen symbol","",'2. Artikeldata Utökad'!J45="24 Cosmetique Bio Cosmos Organic","Cosmetiquebio",'2. Artikeldata Utökad'!J45="25 Fair for Life","Fairforlife")</f>
        <v/>
      </c>
      <c r="H46" s="176" t="str">
        <f aca="false" t="array" ref="H46:H46">_xlfn.IFS('2. Artikeldata Utökad'!K45="2  KRAV","KRAV",'2. Artikeldata Utökad'!K45="3  Astma- och Allergiförbundet","Astmaochallergiforbundet",'2. Artikeldata Utökad'!K45="4  Svanen","Svanen",'2. Artikeldata Utökad'!K45="5  GOTS","GOTS",'2. Artikeldata Utökad'!K45="6  Ekologiskt Jordbruk EU Ekologisk","Ekologisktjordbruk",'2. Artikeldata Utökad'!K45="7  ECO CERT Cosmos Organic","Ecocertcosmosorganic",'2. Artikeldata Utökad'!K45="8  Bra miljöval","Bramiljoval",'2. Artikeldata Utökad'!K45="9  Fairtrade","fairtrade",'2. Artikeldata Utökad'!K45="10 Natrue Organic","Natrueorganic",'2. Artikeldata Utökad'!K45="11 UTZ Certified","UTZ",'2. Artikeldata Utökad'!K45="15 Asthma Allergy Nordic","Asthmaallergynordic",'2. Artikeldata Utökad'!K45="16 FSC","FSC",'2. Artikeldata Utökad'!K45="17 Välvald (endast vid OTC)","choosewithheart",'2. Artikeldata Utökad'!K45="18 Rainforest Alliance","Rainforestalliance",'2. Artikeldata Utökad'!K45="19 Vegan Society","Vegansociety",'2. Artikeldata Utökad'!K45="20 Certified Vegan","Certifiedvegan",'2. Artikeldata Utökad'!K45="21 I'm Vegan","Imvegan",'2. Artikeldata Utökad'!K45="22 EU Ecolabel","EUEcolabel",'2. Artikeldata Utökad'!K45="23 Soil Association Cosmos Organic","Soilassociation",'2. Artikeldata Utökad'!K45="  Välj…","",'2. Artikeldata Utökad'!K45="0  Ingen symbol","",'2. Artikeldata Utökad'!K45="24 Cosmetique Bio Cosmos Organic","Cosmetiquebio",'2. Artikeldata Utökad'!K45="25 Fair for Life","Fairforlife")</f>
        <v/>
      </c>
      <c r="I46" s="176" t="str">
        <f aca="false" t="array" ref="I46:I46">_xlfn.IFS('2. Artikeldata Utökad'!L45="2  KRAV","KRAV",'2. Artikeldata Utökad'!L45="3  Astma- och Allergiförbundet","Astmaochallergiforbundet",'2. Artikeldata Utökad'!L45="4  Svanen","Svanen",'2. Artikeldata Utökad'!L45="5  GOTS","GOTS",'2. Artikeldata Utökad'!L45="6  Ekologiskt Jordbruk EU Ekologisk","Ekologisktjordbruk",'2. Artikeldata Utökad'!L45="7  ECO CERT Cosmos Organic","Ecocertcosmosorganic",'2. Artikeldata Utökad'!L45="8  Bra miljöval","Bramiljoval",'2. Artikeldata Utökad'!L45="9  Fairtrade","fairtrade",'2. Artikeldata Utökad'!L45="10 Natrue Organic","Natrueorganic",'2. Artikeldata Utökad'!L45="11 UTZ Certified","UTZ",'2. Artikeldata Utökad'!L45="15 Asthma Allergy Nordic","Asthmaallergynordic",'2. Artikeldata Utökad'!L45="16 FSC","FSC",'2. Artikeldata Utökad'!L45="17 Välvald (endast vid OTC)","choosewithheart",'2. Artikeldata Utökad'!L45="18 Rainforest Alliance","Rainforestalliance",'2. Artikeldata Utökad'!L45="19 Vegan Society","Vegansociety",'2. Artikeldata Utökad'!L45="20 Certified Vegan","Certifiedvegan",'2. Artikeldata Utökad'!L45="21 I'm Vegan","Imvegan",'2. Artikeldata Utökad'!L45="22 EU Ecolabel","EUEcolabel",'2. Artikeldata Utökad'!L45="23 Soil Association Cosmos Organic","Soilassociation",'2. Artikeldata Utökad'!L45="  Välj…","",'2. Artikeldata Utökad'!L45="0  Ingen symbol","",'2. Artikeldata Utökad'!L45="24 Cosmetique Bio Cosmos Organic","Cosmetiquebio",'2. Artikeldata Utökad'!L45="25 Fair for Life","Fairforlife")</f>
        <v/>
      </c>
      <c r="J46" s="176" t="str">
        <f aca="false" t="array" ref="J46:J46">IFERROR(SUBSTITUTE(_xlfn.arraytotext(_xlfn._xlws.filter(G46:I46,G46:I46&lt;&gt;""))," ",""),"")</f>
        <v/>
      </c>
      <c r="K46" s="176" t="str">
        <f aca="false">IF('2. Artikeldata Utökad'!M45="Ja","Nordisk","")</f>
        <v/>
      </c>
      <c r="L46" s="176" t="str">
        <f aca="false">IF('2. Artikeldata Utökad'!N45="Ja","Miljoforpackad","")</f>
        <v/>
      </c>
      <c r="M46" s="176" t="str">
        <f aca="false">IF(OR(G46="Ecocertcosmosorganic",G46="Natrueorganic",G46="GOTS",G46="Ekologisktjordbruk",G46="KRAV",G46="Soilassociation",G46="Cosmetiquebio",H46="Ecocertcosmosorganic",H46="Natrueorganic",H46="GOTS",H46="Ekologisktjordbruk",H46="KRAV",H46="Soilassociation",H46="Cosmetiquebio",I46="Ecocertcosmosorganic",I46="Natrueorganic",I46="GOTS",I46="Ekologisktjordbruk",I46="KRAV",I46="Soilassociation",I46="Cosmetiquebio"),"Ekologisk","")</f>
        <v/>
      </c>
      <c r="N46" s="176" t="str">
        <f aca="false">IF(OR(G46="Vegansociety",G46="Imvegan",G46="Certifiedvegan",H46="Vegansociety",H46="Imvegan",H46="Certifiedvegan",I46="Vegansociety",I46="Imvegan",I46="Certifiedvegan",AJ46="Vegansk"),"Vegansk","")</f>
        <v/>
      </c>
      <c r="O46" s="176" t="str">
        <f aca="false">IF(OR(G46="fairtrade",G46="UTZ",G46="Rainforestalliance",G46="Fairforlife",H46="fairtrade",H46="UTZ",H46="Rainforestalliance",H46="Fairforlife",I46="fairtrade",I46="UTZ",I46="Rainforestalliance",I46="Fairforlife"),"Rattvisemarkt","")</f>
        <v/>
      </c>
      <c r="P46" s="176" t="str">
        <f aca="false">IF(OR(G46="Asthmaallergynordic",G46="Astmaochallergiforbundet",H46="Asthmaallergynordic",H46="Astmaochallergiforbundet",I46="Asthmaallergynordic",I46="Astmaochallergiforbundet"),"Extramildformula","")</f>
        <v/>
      </c>
      <c r="Q46" s="176" t="str">
        <f aca="false">IF(OR(G46="Svanen",G46="Bramiljoval",G46="EUEcolabel",H46="Svanen",H46="Bramiljoval",H46="EUEcolabel",I46="Svanen",I46="Bramiljoval",I46="EUEcolabel"),"Miljomarkt","")</f>
        <v/>
      </c>
      <c r="R46" s="176" t="str">
        <f aca="false" t="array" ref="R46:R46">IFERROR(SUBSTITUTE(_xlfn.arraytotext(_xlfn._xlws.filter(M46:Q46,M46:Q46&lt;&gt;""))," ",""),"")</f>
        <v/>
      </c>
      <c r="S46" s="177"/>
      <c r="T46" s="185"/>
      <c r="U46" s="177" t="s">
        <v>36</v>
      </c>
      <c r="V46" s="178"/>
      <c r="W46" s="178"/>
      <c r="X46" s="178"/>
      <c r="Y46" s="178"/>
      <c r="Z46" s="178"/>
      <c r="AA46" s="178"/>
      <c r="AB46" s="178"/>
      <c r="AC46" s="178"/>
      <c r="AD46" s="178"/>
      <c r="AE46" s="178"/>
      <c r="AF46" s="178"/>
      <c r="AG46" s="177"/>
      <c r="AH46" s="178"/>
      <c r="AI46" s="178"/>
      <c r="AJ46" s="177" t="s">
        <v>37</v>
      </c>
      <c r="AK46" s="178"/>
      <c r="AL46" s="178"/>
      <c r="AM46" s="178"/>
      <c r="AN46" s="178"/>
      <c r="AO46" s="178"/>
      <c r="AP46" s="143"/>
      <c r="AQ46" s="179"/>
      <c r="AR46" s="180"/>
      <c r="AS46" s="180"/>
      <c r="AT46" s="181" t="s">
        <v>37</v>
      </c>
      <c r="AU46" s="181" t="s">
        <v>37</v>
      </c>
      <c r="AV46" s="144"/>
      <c r="AW46" s="182" t="s">
        <v>231</v>
      </c>
      <c r="AX46" s="181" t="s">
        <v>37</v>
      </c>
      <c r="AY46" s="181" t="s">
        <v>37</v>
      </c>
      <c r="AZ46" s="143"/>
      <c r="BA46" s="179"/>
      <c r="BB46" s="180"/>
      <c r="BC46" s="180"/>
      <c r="BD46" s="180"/>
      <c r="BE46" s="180"/>
      <c r="BF46" s="180"/>
      <c r="BG46" s="145"/>
      <c r="BH46" s="181" t="s">
        <v>231</v>
      </c>
      <c r="BI46" s="181" t="s">
        <v>37</v>
      </c>
    </row>
    <row r="47" customFormat="false" ht="14.25" hidden="false" customHeight="false" outlineLevel="0" collapsed="false">
      <c r="A47" s="183" t="n">
        <v>42</v>
      </c>
      <c r="B47" s="173" t="n">
        <f aca="false">'APH KIC KIA PC'!D46</f>
        <v>0</v>
      </c>
      <c r="C47" s="173" t="str">
        <f aca="false">'APH KIC KIA PC'!I46</f>
        <v>Välj…</v>
      </c>
      <c r="D47" s="174" t="str">
        <f aca="false">IF('1. Artikeldata Grund'!$E46="","",'1. Artikeldata Grund'!$E46)</f>
        <v/>
      </c>
      <c r="E47" s="175" t="str">
        <f aca="false">IF('1. Artikeldata Grund'!D46="","",'1. Artikeldata Grund'!D46)</f>
        <v/>
      </c>
      <c r="F47" s="184" t="str">
        <f aca="false">'2. Artikeldata Utökad'!H46</f>
        <v>  Välj…</v>
      </c>
      <c r="G47" s="176" t="str">
        <f aca="false" t="array" ref="G47:G47">_xlfn.IFS('2. Artikeldata Utökad'!J46="2  KRAV","KRAV",'2. Artikeldata Utökad'!J46="3  Astma- och Allergiförbundet","Astmaochallergiforbundet",'2. Artikeldata Utökad'!J46="4  Svanen","Svanen",'2. Artikeldata Utökad'!J46="5  GOTS","GOTS",'2. Artikeldata Utökad'!J46="6  Ekologiskt Jordbruk EU Ekologisk","Ekologisktjordbruk",'2. Artikeldata Utökad'!J46="7  ECO CERT Cosmos Organic","Ecocertcosmosorganic",'2. Artikeldata Utökad'!J46="8  Bra miljöval","Bramiljoval",'2. Artikeldata Utökad'!J46="9  Fairtrade","fairtrade",'2. Artikeldata Utökad'!J46="10 Natrue Organic","Natrueorganic",'2. Artikeldata Utökad'!J46="11 UTZ Certified","UTZ",'2. Artikeldata Utökad'!J46="15 Asthma Allergy Nordic","Asthmaallergynordic",'2. Artikeldata Utökad'!J46="16 FSC","FSC",'2. Artikeldata Utökad'!J46="17 Välvald (endast vid OTC)","choosewithheart",'2. Artikeldata Utökad'!J46="18 Rainforest Alliance","Rainforestalliance",'2. Artikeldata Utökad'!J46="19 Vegan Society","Vegansociety",'2. Artikeldata Utökad'!J46="20 Certified Vegan","Certifiedvegan",'2. Artikeldata Utökad'!J46="21 I'm Vegan","Imvegan",'2. Artikeldata Utökad'!J46="22 EU Ecolabel","EUEcolabel",'2. Artikeldata Utökad'!J46="23 Soil Association Cosmos Organic","Soilassociation",'2. Artikeldata Utökad'!J46="  Välj…","",'2. Artikeldata Utökad'!J46="0  Ingen symbol","",'2. Artikeldata Utökad'!J46="24 Cosmetique Bio Cosmos Organic","Cosmetiquebio",'2. Artikeldata Utökad'!J46="25 Fair for Life","Fairforlife")</f>
        <v/>
      </c>
      <c r="H47" s="176" t="str">
        <f aca="false" t="array" ref="H47:H47">_xlfn.IFS('2. Artikeldata Utökad'!K46="2  KRAV","KRAV",'2. Artikeldata Utökad'!K46="3  Astma- och Allergiförbundet","Astmaochallergiforbundet",'2. Artikeldata Utökad'!K46="4  Svanen","Svanen",'2. Artikeldata Utökad'!K46="5  GOTS","GOTS",'2. Artikeldata Utökad'!K46="6  Ekologiskt Jordbruk EU Ekologisk","Ekologisktjordbruk",'2. Artikeldata Utökad'!K46="7  ECO CERT Cosmos Organic","Ecocertcosmosorganic",'2. Artikeldata Utökad'!K46="8  Bra miljöval","Bramiljoval",'2. Artikeldata Utökad'!K46="9  Fairtrade","fairtrade",'2. Artikeldata Utökad'!K46="10 Natrue Organic","Natrueorganic",'2. Artikeldata Utökad'!K46="11 UTZ Certified","UTZ",'2. Artikeldata Utökad'!K46="15 Asthma Allergy Nordic","Asthmaallergynordic",'2. Artikeldata Utökad'!K46="16 FSC","FSC",'2. Artikeldata Utökad'!K46="17 Välvald (endast vid OTC)","choosewithheart",'2. Artikeldata Utökad'!K46="18 Rainforest Alliance","Rainforestalliance",'2. Artikeldata Utökad'!K46="19 Vegan Society","Vegansociety",'2. Artikeldata Utökad'!K46="20 Certified Vegan","Certifiedvegan",'2. Artikeldata Utökad'!K46="21 I'm Vegan","Imvegan",'2. Artikeldata Utökad'!K46="22 EU Ecolabel","EUEcolabel",'2. Artikeldata Utökad'!K46="23 Soil Association Cosmos Organic","Soilassociation",'2. Artikeldata Utökad'!K46="  Välj…","",'2. Artikeldata Utökad'!K46="0  Ingen symbol","",'2. Artikeldata Utökad'!K46="24 Cosmetique Bio Cosmos Organic","Cosmetiquebio",'2. Artikeldata Utökad'!K46="25 Fair for Life","Fairforlife")</f>
        <v/>
      </c>
      <c r="I47" s="176" t="str">
        <f aca="false" t="array" ref="I47:I47">_xlfn.IFS('2. Artikeldata Utökad'!L46="2  KRAV","KRAV",'2. Artikeldata Utökad'!L46="3  Astma- och Allergiförbundet","Astmaochallergiforbundet",'2. Artikeldata Utökad'!L46="4  Svanen","Svanen",'2. Artikeldata Utökad'!L46="5  GOTS","GOTS",'2. Artikeldata Utökad'!L46="6  Ekologiskt Jordbruk EU Ekologisk","Ekologisktjordbruk",'2. Artikeldata Utökad'!L46="7  ECO CERT Cosmos Organic","Ecocertcosmosorganic",'2. Artikeldata Utökad'!L46="8  Bra miljöval","Bramiljoval",'2. Artikeldata Utökad'!L46="9  Fairtrade","fairtrade",'2. Artikeldata Utökad'!L46="10 Natrue Organic","Natrueorganic",'2. Artikeldata Utökad'!L46="11 UTZ Certified","UTZ",'2. Artikeldata Utökad'!L46="15 Asthma Allergy Nordic","Asthmaallergynordic",'2. Artikeldata Utökad'!L46="16 FSC","FSC",'2. Artikeldata Utökad'!L46="17 Välvald (endast vid OTC)","choosewithheart",'2. Artikeldata Utökad'!L46="18 Rainforest Alliance","Rainforestalliance",'2. Artikeldata Utökad'!L46="19 Vegan Society","Vegansociety",'2. Artikeldata Utökad'!L46="20 Certified Vegan","Certifiedvegan",'2. Artikeldata Utökad'!L46="21 I'm Vegan","Imvegan",'2. Artikeldata Utökad'!L46="22 EU Ecolabel","EUEcolabel",'2. Artikeldata Utökad'!L46="23 Soil Association Cosmos Organic","Soilassociation",'2. Artikeldata Utökad'!L46="  Välj…","",'2. Artikeldata Utökad'!L46="0  Ingen symbol","",'2. Artikeldata Utökad'!L46="24 Cosmetique Bio Cosmos Organic","Cosmetiquebio",'2. Artikeldata Utökad'!L46="25 Fair for Life","Fairforlife")</f>
        <v/>
      </c>
      <c r="J47" s="176" t="str">
        <f aca="false" t="array" ref="J47:J47">IFERROR(SUBSTITUTE(_xlfn.arraytotext(_xlfn._xlws.filter(G47:I47,G47:I47&lt;&gt;""))," ",""),"")</f>
        <v/>
      </c>
      <c r="K47" s="176" t="str">
        <f aca="false">IF('2. Artikeldata Utökad'!M46="Ja","Nordisk","")</f>
        <v/>
      </c>
      <c r="L47" s="176" t="str">
        <f aca="false">IF('2. Artikeldata Utökad'!N46="Ja","Miljoforpackad","")</f>
        <v/>
      </c>
      <c r="M47" s="176" t="str">
        <f aca="false">IF(OR(G47="Ecocertcosmosorganic",G47="Natrueorganic",G47="GOTS",G47="Ekologisktjordbruk",G47="KRAV",G47="Soilassociation",G47="Cosmetiquebio",H47="Ecocertcosmosorganic",H47="Natrueorganic",H47="GOTS",H47="Ekologisktjordbruk",H47="KRAV",H47="Soilassociation",H47="Cosmetiquebio",I47="Ecocertcosmosorganic",I47="Natrueorganic",I47="GOTS",I47="Ekologisktjordbruk",I47="KRAV",I47="Soilassociation",I47="Cosmetiquebio"),"Ekologisk","")</f>
        <v/>
      </c>
      <c r="N47" s="176" t="str">
        <f aca="false">IF(OR(G47="Vegansociety",G47="Imvegan",G47="Certifiedvegan",H47="Vegansociety",H47="Imvegan",H47="Certifiedvegan",I47="Vegansociety",I47="Imvegan",I47="Certifiedvegan",AJ47="Vegansk"),"Vegansk","")</f>
        <v/>
      </c>
      <c r="O47" s="176" t="str">
        <f aca="false">IF(OR(G47="fairtrade",G47="UTZ",G47="Rainforestalliance",G47="Fairforlife",H47="fairtrade",H47="UTZ",H47="Rainforestalliance",H47="Fairforlife",I47="fairtrade",I47="UTZ",I47="Rainforestalliance",I47="Fairforlife"),"Rattvisemarkt","")</f>
        <v/>
      </c>
      <c r="P47" s="176" t="str">
        <f aca="false">IF(OR(G47="Asthmaallergynordic",G47="Astmaochallergiforbundet",H47="Asthmaallergynordic",H47="Astmaochallergiforbundet",I47="Asthmaallergynordic",I47="Astmaochallergiforbundet"),"Extramildformula","")</f>
        <v/>
      </c>
      <c r="Q47" s="176" t="str">
        <f aca="false">IF(OR(G47="Svanen",G47="Bramiljoval",G47="EUEcolabel",H47="Svanen",H47="Bramiljoval",H47="EUEcolabel",I47="Svanen",I47="Bramiljoval",I47="EUEcolabel"),"Miljomarkt","")</f>
        <v/>
      </c>
      <c r="R47" s="176" t="str">
        <f aca="false" t="array" ref="R47:R47">IFERROR(SUBSTITUTE(_xlfn.arraytotext(_xlfn._xlws.filter(M47:Q47,M47:Q47&lt;&gt;""))," ",""),"")</f>
        <v/>
      </c>
      <c r="S47" s="177"/>
      <c r="T47" s="185"/>
      <c r="U47" s="177" t="s">
        <v>36</v>
      </c>
      <c r="V47" s="178"/>
      <c r="W47" s="178"/>
      <c r="X47" s="178"/>
      <c r="Y47" s="178"/>
      <c r="Z47" s="178"/>
      <c r="AA47" s="178"/>
      <c r="AB47" s="178"/>
      <c r="AC47" s="178"/>
      <c r="AD47" s="178"/>
      <c r="AE47" s="178"/>
      <c r="AF47" s="178"/>
      <c r="AG47" s="177"/>
      <c r="AH47" s="178"/>
      <c r="AI47" s="178"/>
      <c r="AJ47" s="177" t="s">
        <v>37</v>
      </c>
      <c r="AK47" s="178"/>
      <c r="AL47" s="178"/>
      <c r="AM47" s="178"/>
      <c r="AN47" s="178"/>
      <c r="AO47" s="178"/>
      <c r="AP47" s="143"/>
      <c r="AQ47" s="179"/>
      <c r="AR47" s="180"/>
      <c r="AS47" s="180"/>
      <c r="AT47" s="181" t="s">
        <v>37</v>
      </c>
      <c r="AU47" s="181" t="s">
        <v>37</v>
      </c>
      <c r="AV47" s="144"/>
      <c r="AW47" s="182" t="s">
        <v>231</v>
      </c>
      <c r="AX47" s="181" t="s">
        <v>37</v>
      </c>
      <c r="AY47" s="181" t="s">
        <v>37</v>
      </c>
      <c r="AZ47" s="143"/>
      <c r="BA47" s="179"/>
      <c r="BB47" s="180"/>
      <c r="BC47" s="180"/>
      <c r="BD47" s="180"/>
      <c r="BE47" s="180"/>
      <c r="BF47" s="180"/>
      <c r="BG47" s="145"/>
      <c r="BH47" s="181" t="s">
        <v>231</v>
      </c>
      <c r="BI47" s="181" t="s">
        <v>37</v>
      </c>
    </row>
    <row r="48" customFormat="false" ht="14.25" hidden="false" customHeight="false" outlineLevel="0" collapsed="false">
      <c r="A48" s="183" t="n">
        <v>43</v>
      </c>
      <c r="B48" s="173" t="n">
        <f aca="false">'APH KIC KIA PC'!D47</f>
        <v>0</v>
      </c>
      <c r="C48" s="173" t="str">
        <f aca="false">'APH KIC KIA PC'!I47</f>
        <v>Välj…</v>
      </c>
      <c r="D48" s="174" t="str">
        <f aca="false">IF('1. Artikeldata Grund'!$E47="","",'1. Artikeldata Grund'!$E47)</f>
        <v/>
      </c>
      <c r="E48" s="175" t="str">
        <f aca="false">IF('1. Artikeldata Grund'!D47="","",'1. Artikeldata Grund'!D47)</f>
        <v/>
      </c>
      <c r="F48" s="184" t="str">
        <f aca="false">'2. Artikeldata Utökad'!H47</f>
        <v>  Välj…</v>
      </c>
      <c r="G48" s="176" t="str">
        <f aca="false" t="array" ref="G48:G48">_xlfn.IFS('2. Artikeldata Utökad'!J47="2  KRAV","KRAV",'2. Artikeldata Utökad'!J47="3  Astma- och Allergiförbundet","Astmaochallergiforbundet",'2. Artikeldata Utökad'!J47="4  Svanen","Svanen",'2. Artikeldata Utökad'!J47="5  GOTS","GOTS",'2. Artikeldata Utökad'!J47="6  Ekologiskt Jordbruk EU Ekologisk","Ekologisktjordbruk",'2. Artikeldata Utökad'!J47="7  ECO CERT Cosmos Organic","Ecocertcosmosorganic",'2. Artikeldata Utökad'!J47="8  Bra miljöval","Bramiljoval",'2. Artikeldata Utökad'!J47="9  Fairtrade","fairtrade",'2. Artikeldata Utökad'!J47="10 Natrue Organic","Natrueorganic",'2. Artikeldata Utökad'!J47="11 UTZ Certified","UTZ",'2. Artikeldata Utökad'!J47="15 Asthma Allergy Nordic","Asthmaallergynordic",'2. Artikeldata Utökad'!J47="16 FSC","FSC",'2. Artikeldata Utökad'!J47="17 Välvald (endast vid OTC)","choosewithheart",'2. Artikeldata Utökad'!J47="18 Rainforest Alliance","Rainforestalliance",'2. Artikeldata Utökad'!J47="19 Vegan Society","Vegansociety",'2. Artikeldata Utökad'!J47="20 Certified Vegan","Certifiedvegan",'2. Artikeldata Utökad'!J47="21 I'm Vegan","Imvegan",'2. Artikeldata Utökad'!J47="22 EU Ecolabel","EUEcolabel",'2. Artikeldata Utökad'!J47="23 Soil Association Cosmos Organic","Soilassociation",'2. Artikeldata Utökad'!J47="  Välj…","",'2. Artikeldata Utökad'!J47="0  Ingen symbol","",'2. Artikeldata Utökad'!J47="24 Cosmetique Bio Cosmos Organic","Cosmetiquebio",'2. Artikeldata Utökad'!J47="25 Fair for Life","Fairforlife")</f>
        <v/>
      </c>
      <c r="H48" s="176" t="str">
        <f aca="false" t="array" ref="H48:H48">_xlfn.IFS('2. Artikeldata Utökad'!K47="2  KRAV","KRAV",'2. Artikeldata Utökad'!K47="3  Astma- och Allergiförbundet","Astmaochallergiforbundet",'2. Artikeldata Utökad'!K47="4  Svanen","Svanen",'2. Artikeldata Utökad'!K47="5  GOTS","GOTS",'2. Artikeldata Utökad'!K47="6  Ekologiskt Jordbruk EU Ekologisk","Ekologisktjordbruk",'2. Artikeldata Utökad'!K47="7  ECO CERT Cosmos Organic","Ecocertcosmosorganic",'2. Artikeldata Utökad'!K47="8  Bra miljöval","Bramiljoval",'2. Artikeldata Utökad'!K47="9  Fairtrade","fairtrade",'2. Artikeldata Utökad'!K47="10 Natrue Organic","Natrueorganic",'2. Artikeldata Utökad'!K47="11 UTZ Certified","UTZ",'2. Artikeldata Utökad'!K47="15 Asthma Allergy Nordic","Asthmaallergynordic",'2. Artikeldata Utökad'!K47="16 FSC","FSC",'2. Artikeldata Utökad'!K47="17 Välvald (endast vid OTC)","choosewithheart",'2. Artikeldata Utökad'!K47="18 Rainforest Alliance","Rainforestalliance",'2. Artikeldata Utökad'!K47="19 Vegan Society","Vegansociety",'2. Artikeldata Utökad'!K47="20 Certified Vegan","Certifiedvegan",'2. Artikeldata Utökad'!K47="21 I'm Vegan","Imvegan",'2. Artikeldata Utökad'!K47="22 EU Ecolabel","EUEcolabel",'2. Artikeldata Utökad'!K47="23 Soil Association Cosmos Organic","Soilassociation",'2. Artikeldata Utökad'!K47="  Välj…","",'2. Artikeldata Utökad'!K47="0  Ingen symbol","",'2. Artikeldata Utökad'!K47="24 Cosmetique Bio Cosmos Organic","Cosmetiquebio",'2. Artikeldata Utökad'!K47="25 Fair for Life","Fairforlife")</f>
        <v/>
      </c>
      <c r="I48" s="176" t="str">
        <f aca="false" t="array" ref="I48:I48">_xlfn.IFS('2. Artikeldata Utökad'!L47="2  KRAV","KRAV",'2. Artikeldata Utökad'!L47="3  Astma- och Allergiförbundet","Astmaochallergiforbundet",'2. Artikeldata Utökad'!L47="4  Svanen","Svanen",'2. Artikeldata Utökad'!L47="5  GOTS","GOTS",'2. Artikeldata Utökad'!L47="6  Ekologiskt Jordbruk EU Ekologisk","Ekologisktjordbruk",'2. Artikeldata Utökad'!L47="7  ECO CERT Cosmos Organic","Ecocertcosmosorganic",'2. Artikeldata Utökad'!L47="8  Bra miljöval","Bramiljoval",'2. Artikeldata Utökad'!L47="9  Fairtrade","fairtrade",'2. Artikeldata Utökad'!L47="10 Natrue Organic","Natrueorganic",'2. Artikeldata Utökad'!L47="11 UTZ Certified","UTZ",'2. Artikeldata Utökad'!L47="15 Asthma Allergy Nordic","Asthmaallergynordic",'2. Artikeldata Utökad'!L47="16 FSC","FSC",'2. Artikeldata Utökad'!L47="17 Välvald (endast vid OTC)","choosewithheart",'2. Artikeldata Utökad'!L47="18 Rainforest Alliance","Rainforestalliance",'2. Artikeldata Utökad'!L47="19 Vegan Society","Vegansociety",'2. Artikeldata Utökad'!L47="20 Certified Vegan","Certifiedvegan",'2. Artikeldata Utökad'!L47="21 I'm Vegan","Imvegan",'2. Artikeldata Utökad'!L47="22 EU Ecolabel","EUEcolabel",'2. Artikeldata Utökad'!L47="23 Soil Association Cosmos Organic","Soilassociation",'2. Artikeldata Utökad'!L47="  Välj…","",'2. Artikeldata Utökad'!L47="0  Ingen symbol","",'2. Artikeldata Utökad'!L47="24 Cosmetique Bio Cosmos Organic","Cosmetiquebio",'2. Artikeldata Utökad'!L47="25 Fair for Life","Fairforlife")</f>
        <v/>
      </c>
      <c r="J48" s="176" t="str">
        <f aca="false" t="array" ref="J48:J48">IFERROR(SUBSTITUTE(_xlfn.arraytotext(_xlfn._xlws.filter(G48:I48,G48:I48&lt;&gt;""))," ",""),"")</f>
        <v/>
      </c>
      <c r="K48" s="176" t="str">
        <f aca="false">IF('2. Artikeldata Utökad'!M47="Ja","Nordisk","")</f>
        <v/>
      </c>
      <c r="L48" s="176" t="str">
        <f aca="false">IF('2. Artikeldata Utökad'!N47="Ja","Miljoforpackad","")</f>
        <v/>
      </c>
      <c r="M48" s="176" t="str">
        <f aca="false">IF(OR(G48="Ecocertcosmosorganic",G48="Natrueorganic",G48="GOTS",G48="Ekologisktjordbruk",G48="KRAV",G48="Soilassociation",G48="Cosmetiquebio",H48="Ecocertcosmosorganic",H48="Natrueorganic",H48="GOTS",H48="Ekologisktjordbruk",H48="KRAV",H48="Soilassociation",H48="Cosmetiquebio",I48="Ecocertcosmosorganic",I48="Natrueorganic",I48="GOTS",I48="Ekologisktjordbruk",I48="KRAV",I48="Soilassociation",I48="Cosmetiquebio"),"Ekologisk","")</f>
        <v/>
      </c>
      <c r="N48" s="176" t="str">
        <f aca="false">IF(OR(G48="Vegansociety",G48="Imvegan",G48="Certifiedvegan",H48="Vegansociety",H48="Imvegan",H48="Certifiedvegan",I48="Vegansociety",I48="Imvegan",I48="Certifiedvegan",AJ48="Vegansk"),"Vegansk","")</f>
        <v/>
      </c>
      <c r="O48" s="176" t="str">
        <f aca="false">IF(OR(G48="fairtrade",G48="UTZ",G48="Rainforestalliance",G48="Fairforlife",H48="fairtrade",H48="UTZ",H48="Rainforestalliance",H48="Fairforlife",I48="fairtrade",I48="UTZ",I48="Rainforestalliance",I48="Fairforlife"),"Rattvisemarkt","")</f>
        <v/>
      </c>
      <c r="P48" s="176" t="str">
        <f aca="false">IF(OR(G48="Asthmaallergynordic",G48="Astmaochallergiforbundet",H48="Asthmaallergynordic",H48="Astmaochallergiforbundet",I48="Asthmaallergynordic",I48="Astmaochallergiforbundet"),"Extramildformula","")</f>
        <v/>
      </c>
      <c r="Q48" s="176" t="str">
        <f aca="false">IF(OR(G48="Svanen",G48="Bramiljoval",G48="EUEcolabel",H48="Svanen",H48="Bramiljoval",H48="EUEcolabel",I48="Svanen",I48="Bramiljoval",I48="EUEcolabel"),"Miljomarkt","")</f>
        <v/>
      </c>
      <c r="R48" s="176" t="str">
        <f aca="false" t="array" ref="R48:R48">IFERROR(SUBSTITUTE(_xlfn.arraytotext(_xlfn._xlws.filter(M48:Q48,M48:Q48&lt;&gt;""))," ",""),"")</f>
        <v/>
      </c>
      <c r="S48" s="177"/>
      <c r="T48" s="185"/>
      <c r="U48" s="177" t="s">
        <v>36</v>
      </c>
      <c r="V48" s="178"/>
      <c r="W48" s="178"/>
      <c r="X48" s="178"/>
      <c r="Y48" s="178"/>
      <c r="Z48" s="178"/>
      <c r="AA48" s="178"/>
      <c r="AB48" s="178"/>
      <c r="AC48" s="178"/>
      <c r="AD48" s="178"/>
      <c r="AE48" s="178"/>
      <c r="AF48" s="178"/>
      <c r="AG48" s="177"/>
      <c r="AH48" s="178"/>
      <c r="AI48" s="178"/>
      <c r="AJ48" s="177" t="s">
        <v>37</v>
      </c>
      <c r="AK48" s="178"/>
      <c r="AL48" s="178"/>
      <c r="AM48" s="178"/>
      <c r="AN48" s="178"/>
      <c r="AO48" s="178"/>
      <c r="AP48" s="143"/>
      <c r="AQ48" s="179"/>
      <c r="AR48" s="180"/>
      <c r="AS48" s="180"/>
      <c r="AT48" s="181" t="s">
        <v>37</v>
      </c>
      <c r="AU48" s="181" t="s">
        <v>37</v>
      </c>
      <c r="AV48" s="144"/>
      <c r="AW48" s="182" t="s">
        <v>231</v>
      </c>
      <c r="AX48" s="181" t="s">
        <v>37</v>
      </c>
      <c r="AY48" s="181" t="s">
        <v>37</v>
      </c>
      <c r="AZ48" s="143"/>
      <c r="BA48" s="179"/>
      <c r="BB48" s="180"/>
      <c r="BC48" s="180"/>
      <c r="BD48" s="180"/>
      <c r="BE48" s="180"/>
      <c r="BF48" s="180"/>
      <c r="BG48" s="145"/>
      <c r="BH48" s="181" t="s">
        <v>231</v>
      </c>
      <c r="BI48" s="181" t="s">
        <v>37</v>
      </c>
    </row>
    <row r="49" customFormat="false" ht="14.25" hidden="false" customHeight="false" outlineLevel="0" collapsed="false">
      <c r="A49" s="183" t="n">
        <v>44</v>
      </c>
      <c r="B49" s="173" t="n">
        <f aca="false">'APH KIC KIA PC'!D48</f>
        <v>0</v>
      </c>
      <c r="C49" s="173" t="str">
        <f aca="false">'APH KIC KIA PC'!I48</f>
        <v>Välj…</v>
      </c>
      <c r="D49" s="174" t="str">
        <f aca="false">IF('1. Artikeldata Grund'!$E48="","",'1. Artikeldata Grund'!$E48)</f>
        <v/>
      </c>
      <c r="E49" s="175" t="str">
        <f aca="false">IF('1. Artikeldata Grund'!D48="","",'1. Artikeldata Grund'!D48)</f>
        <v/>
      </c>
      <c r="F49" s="184" t="str">
        <f aca="false">'2. Artikeldata Utökad'!H48</f>
        <v>  Välj…</v>
      </c>
      <c r="G49" s="176" t="str">
        <f aca="false" t="array" ref="G49:G49">_xlfn.IFS('2. Artikeldata Utökad'!J48="2  KRAV","KRAV",'2. Artikeldata Utökad'!J48="3  Astma- och Allergiförbundet","Astmaochallergiforbundet",'2. Artikeldata Utökad'!J48="4  Svanen","Svanen",'2. Artikeldata Utökad'!J48="5  GOTS","GOTS",'2. Artikeldata Utökad'!J48="6  Ekologiskt Jordbruk EU Ekologisk","Ekologisktjordbruk",'2. Artikeldata Utökad'!J48="7  ECO CERT Cosmos Organic","Ecocertcosmosorganic",'2. Artikeldata Utökad'!J48="8  Bra miljöval","Bramiljoval",'2. Artikeldata Utökad'!J48="9  Fairtrade","fairtrade",'2. Artikeldata Utökad'!J48="10 Natrue Organic","Natrueorganic",'2. Artikeldata Utökad'!J48="11 UTZ Certified","UTZ",'2. Artikeldata Utökad'!J48="15 Asthma Allergy Nordic","Asthmaallergynordic",'2. Artikeldata Utökad'!J48="16 FSC","FSC",'2. Artikeldata Utökad'!J48="17 Välvald (endast vid OTC)","choosewithheart",'2. Artikeldata Utökad'!J48="18 Rainforest Alliance","Rainforestalliance",'2. Artikeldata Utökad'!J48="19 Vegan Society","Vegansociety",'2. Artikeldata Utökad'!J48="20 Certified Vegan","Certifiedvegan",'2. Artikeldata Utökad'!J48="21 I'm Vegan","Imvegan",'2. Artikeldata Utökad'!J48="22 EU Ecolabel","EUEcolabel",'2. Artikeldata Utökad'!J48="23 Soil Association Cosmos Organic","Soilassociation",'2. Artikeldata Utökad'!J48="  Välj…","",'2. Artikeldata Utökad'!J48="0  Ingen symbol","",'2. Artikeldata Utökad'!J48="24 Cosmetique Bio Cosmos Organic","Cosmetiquebio",'2. Artikeldata Utökad'!J48="25 Fair for Life","Fairforlife")</f>
        <v/>
      </c>
      <c r="H49" s="176" t="str">
        <f aca="false" t="array" ref="H49:H49">_xlfn.IFS('2. Artikeldata Utökad'!K48="2  KRAV","KRAV",'2. Artikeldata Utökad'!K48="3  Astma- och Allergiförbundet","Astmaochallergiforbundet",'2. Artikeldata Utökad'!K48="4  Svanen","Svanen",'2. Artikeldata Utökad'!K48="5  GOTS","GOTS",'2. Artikeldata Utökad'!K48="6  Ekologiskt Jordbruk EU Ekologisk","Ekologisktjordbruk",'2. Artikeldata Utökad'!K48="7  ECO CERT Cosmos Organic","Ecocertcosmosorganic",'2. Artikeldata Utökad'!K48="8  Bra miljöval","Bramiljoval",'2. Artikeldata Utökad'!K48="9  Fairtrade","fairtrade",'2. Artikeldata Utökad'!K48="10 Natrue Organic","Natrueorganic",'2. Artikeldata Utökad'!K48="11 UTZ Certified","UTZ",'2. Artikeldata Utökad'!K48="15 Asthma Allergy Nordic","Asthmaallergynordic",'2. Artikeldata Utökad'!K48="16 FSC","FSC",'2. Artikeldata Utökad'!K48="17 Välvald (endast vid OTC)","choosewithheart",'2. Artikeldata Utökad'!K48="18 Rainforest Alliance","Rainforestalliance",'2. Artikeldata Utökad'!K48="19 Vegan Society","Vegansociety",'2. Artikeldata Utökad'!K48="20 Certified Vegan","Certifiedvegan",'2. Artikeldata Utökad'!K48="21 I'm Vegan","Imvegan",'2. Artikeldata Utökad'!K48="22 EU Ecolabel","EUEcolabel",'2. Artikeldata Utökad'!K48="23 Soil Association Cosmos Organic","Soilassociation",'2. Artikeldata Utökad'!K48="  Välj…","",'2. Artikeldata Utökad'!K48="0  Ingen symbol","",'2. Artikeldata Utökad'!K48="24 Cosmetique Bio Cosmos Organic","Cosmetiquebio",'2. Artikeldata Utökad'!K48="25 Fair for Life","Fairforlife")</f>
        <v/>
      </c>
      <c r="I49" s="176" t="str">
        <f aca="false" t="array" ref="I49:I49">_xlfn.IFS('2. Artikeldata Utökad'!L48="2  KRAV","KRAV",'2. Artikeldata Utökad'!L48="3  Astma- och Allergiförbundet","Astmaochallergiforbundet",'2. Artikeldata Utökad'!L48="4  Svanen","Svanen",'2. Artikeldata Utökad'!L48="5  GOTS","GOTS",'2. Artikeldata Utökad'!L48="6  Ekologiskt Jordbruk EU Ekologisk","Ekologisktjordbruk",'2. Artikeldata Utökad'!L48="7  ECO CERT Cosmos Organic","Ecocertcosmosorganic",'2. Artikeldata Utökad'!L48="8  Bra miljöval","Bramiljoval",'2. Artikeldata Utökad'!L48="9  Fairtrade","fairtrade",'2. Artikeldata Utökad'!L48="10 Natrue Organic","Natrueorganic",'2. Artikeldata Utökad'!L48="11 UTZ Certified","UTZ",'2. Artikeldata Utökad'!L48="15 Asthma Allergy Nordic","Asthmaallergynordic",'2. Artikeldata Utökad'!L48="16 FSC","FSC",'2. Artikeldata Utökad'!L48="17 Välvald (endast vid OTC)","choosewithheart",'2. Artikeldata Utökad'!L48="18 Rainforest Alliance","Rainforestalliance",'2. Artikeldata Utökad'!L48="19 Vegan Society","Vegansociety",'2. Artikeldata Utökad'!L48="20 Certified Vegan","Certifiedvegan",'2. Artikeldata Utökad'!L48="21 I'm Vegan","Imvegan",'2. Artikeldata Utökad'!L48="22 EU Ecolabel","EUEcolabel",'2. Artikeldata Utökad'!L48="23 Soil Association Cosmos Organic","Soilassociation",'2. Artikeldata Utökad'!L48="  Välj…","",'2. Artikeldata Utökad'!L48="0  Ingen symbol","",'2. Artikeldata Utökad'!L48="24 Cosmetique Bio Cosmos Organic","Cosmetiquebio",'2. Artikeldata Utökad'!L48="25 Fair for Life","Fairforlife")</f>
        <v/>
      </c>
      <c r="J49" s="176" t="str">
        <f aca="false" t="array" ref="J49:J49">IFERROR(SUBSTITUTE(_xlfn.arraytotext(_xlfn._xlws.filter(G49:I49,G49:I49&lt;&gt;""))," ",""),"")</f>
        <v/>
      </c>
      <c r="K49" s="176" t="str">
        <f aca="false">IF('2. Artikeldata Utökad'!M48="Ja","Nordisk","")</f>
        <v/>
      </c>
      <c r="L49" s="176" t="str">
        <f aca="false">IF('2. Artikeldata Utökad'!N48="Ja","Miljoforpackad","")</f>
        <v/>
      </c>
      <c r="M49" s="176" t="str">
        <f aca="false">IF(OR(G49="Ecocertcosmosorganic",G49="Natrueorganic",G49="GOTS",G49="Ekologisktjordbruk",G49="KRAV",G49="Soilassociation",G49="Cosmetiquebio",H49="Ecocertcosmosorganic",H49="Natrueorganic",H49="GOTS",H49="Ekologisktjordbruk",H49="KRAV",H49="Soilassociation",H49="Cosmetiquebio",I49="Ecocertcosmosorganic",I49="Natrueorganic",I49="GOTS",I49="Ekologisktjordbruk",I49="KRAV",I49="Soilassociation",I49="Cosmetiquebio"),"Ekologisk","")</f>
        <v/>
      </c>
      <c r="N49" s="176" t="str">
        <f aca="false">IF(OR(G49="Vegansociety",G49="Imvegan",G49="Certifiedvegan",H49="Vegansociety",H49="Imvegan",H49="Certifiedvegan",I49="Vegansociety",I49="Imvegan",I49="Certifiedvegan",AJ49="Vegansk"),"Vegansk","")</f>
        <v/>
      </c>
      <c r="O49" s="176" t="str">
        <f aca="false">IF(OR(G49="fairtrade",G49="UTZ",G49="Rainforestalliance",G49="Fairforlife",H49="fairtrade",H49="UTZ",H49="Rainforestalliance",H49="Fairforlife",I49="fairtrade",I49="UTZ",I49="Rainforestalliance",I49="Fairforlife"),"Rattvisemarkt","")</f>
        <v/>
      </c>
      <c r="P49" s="176" t="str">
        <f aca="false">IF(OR(G49="Asthmaallergynordic",G49="Astmaochallergiforbundet",H49="Asthmaallergynordic",H49="Astmaochallergiforbundet",I49="Asthmaallergynordic",I49="Astmaochallergiforbundet"),"Extramildformula","")</f>
        <v/>
      </c>
      <c r="Q49" s="176" t="str">
        <f aca="false">IF(OR(G49="Svanen",G49="Bramiljoval",G49="EUEcolabel",H49="Svanen",H49="Bramiljoval",H49="EUEcolabel",I49="Svanen",I49="Bramiljoval",I49="EUEcolabel"),"Miljomarkt","")</f>
        <v/>
      </c>
      <c r="R49" s="176" t="str">
        <f aca="false" t="array" ref="R49:R49">IFERROR(SUBSTITUTE(_xlfn.arraytotext(_xlfn._xlws.filter(M49:Q49,M49:Q49&lt;&gt;""))," ",""),"")</f>
        <v/>
      </c>
      <c r="S49" s="177"/>
      <c r="T49" s="185"/>
      <c r="U49" s="177" t="s">
        <v>36</v>
      </c>
      <c r="V49" s="178"/>
      <c r="W49" s="178"/>
      <c r="X49" s="178"/>
      <c r="Y49" s="178"/>
      <c r="Z49" s="178"/>
      <c r="AA49" s="178"/>
      <c r="AB49" s="178"/>
      <c r="AC49" s="178"/>
      <c r="AD49" s="178"/>
      <c r="AE49" s="178"/>
      <c r="AF49" s="178"/>
      <c r="AG49" s="177"/>
      <c r="AH49" s="178"/>
      <c r="AI49" s="178"/>
      <c r="AJ49" s="177" t="s">
        <v>37</v>
      </c>
      <c r="AK49" s="178"/>
      <c r="AL49" s="178"/>
      <c r="AM49" s="178"/>
      <c r="AN49" s="178"/>
      <c r="AO49" s="178"/>
      <c r="AP49" s="143"/>
      <c r="AQ49" s="179"/>
      <c r="AR49" s="180"/>
      <c r="AS49" s="180"/>
      <c r="AT49" s="181" t="s">
        <v>37</v>
      </c>
      <c r="AU49" s="181" t="s">
        <v>37</v>
      </c>
      <c r="AV49" s="144"/>
      <c r="AW49" s="182" t="s">
        <v>231</v>
      </c>
      <c r="AX49" s="181" t="s">
        <v>37</v>
      </c>
      <c r="AY49" s="181" t="s">
        <v>37</v>
      </c>
      <c r="AZ49" s="143"/>
      <c r="BA49" s="179"/>
      <c r="BB49" s="180"/>
      <c r="BC49" s="180"/>
      <c r="BD49" s="180"/>
      <c r="BE49" s="180"/>
      <c r="BF49" s="180"/>
      <c r="BG49" s="145"/>
      <c r="BH49" s="181" t="s">
        <v>231</v>
      </c>
      <c r="BI49" s="181" t="s">
        <v>37</v>
      </c>
    </row>
    <row r="50" customFormat="false" ht="14.25" hidden="false" customHeight="false" outlineLevel="0" collapsed="false">
      <c r="A50" s="183" t="n">
        <v>45</v>
      </c>
      <c r="B50" s="173" t="n">
        <f aca="false">'APH KIC KIA PC'!D49</f>
        <v>0</v>
      </c>
      <c r="C50" s="173" t="str">
        <f aca="false">'APH KIC KIA PC'!I49</f>
        <v>Välj…</v>
      </c>
      <c r="D50" s="174" t="str">
        <f aca="false">IF('1. Artikeldata Grund'!$E49="","",'1. Artikeldata Grund'!$E49)</f>
        <v/>
      </c>
      <c r="E50" s="175" t="str">
        <f aca="false">IF('1. Artikeldata Grund'!D49="","",'1. Artikeldata Grund'!D49)</f>
        <v/>
      </c>
      <c r="F50" s="184" t="str">
        <f aca="false">'2. Artikeldata Utökad'!H49</f>
        <v>  Välj…</v>
      </c>
      <c r="G50" s="176" t="str">
        <f aca="false" t="array" ref="G50:G50">_xlfn.IFS('2. Artikeldata Utökad'!J49="2  KRAV","KRAV",'2. Artikeldata Utökad'!J49="3  Astma- och Allergiförbundet","Astmaochallergiforbundet",'2. Artikeldata Utökad'!J49="4  Svanen","Svanen",'2. Artikeldata Utökad'!J49="5  GOTS","GOTS",'2. Artikeldata Utökad'!J49="6  Ekologiskt Jordbruk EU Ekologisk","Ekologisktjordbruk",'2. Artikeldata Utökad'!J49="7  ECO CERT Cosmos Organic","Ecocertcosmosorganic",'2. Artikeldata Utökad'!J49="8  Bra miljöval","Bramiljoval",'2. Artikeldata Utökad'!J49="9  Fairtrade","fairtrade",'2. Artikeldata Utökad'!J49="10 Natrue Organic","Natrueorganic",'2. Artikeldata Utökad'!J49="11 UTZ Certified","UTZ",'2. Artikeldata Utökad'!J49="15 Asthma Allergy Nordic","Asthmaallergynordic",'2. Artikeldata Utökad'!J49="16 FSC","FSC",'2. Artikeldata Utökad'!J49="17 Välvald (endast vid OTC)","choosewithheart",'2. Artikeldata Utökad'!J49="18 Rainforest Alliance","Rainforestalliance",'2. Artikeldata Utökad'!J49="19 Vegan Society","Vegansociety",'2. Artikeldata Utökad'!J49="20 Certified Vegan","Certifiedvegan",'2. Artikeldata Utökad'!J49="21 I'm Vegan","Imvegan",'2. Artikeldata Utökad'!J49="22 EU Ecolabel","EUEcolabel",'2. Artikeldata Utökad'!J49="23 Soil Association Cosmos Organic","Soilassociation",'2. Artikeldata Utökad'!J49="  Välj…","",'2. Artikeldata Utökad'!J49="0  Ingen symbol","",'2. Artikeldata Utökad'!J49="24 Cosmetique Bio Cosmos Organic","Cosmetiquebio",'2. Artikeldata Utökad'!J49="25 Fair for Life","Fairforlife")</f>
        <v/>
      </c>
      <c r="H50" s="176" t="str">
        <f aca="false" t="array" ref="H50:H50">_xlfn.IFS('2. Artikeldata Utökad'!K49="2  KRAV","KRAV",'2. Artikeldata Utökad'!K49="3  Astma- och Allergiförbundet","Astmaochallergiforbundet",'2. Artikeldata Utökad'!K49="4  Svanen","Svanen",'2. Artikeldata Utökad'!K49="5  GOTS","GOTS",'2. Artikeldata Utökad'!K49="6  Ekologiskt Jordbruk EU Ekologisk","Ekologisktjordbruk",'2. Artikeldata Utökad'!K49="7  ECO CERT Cosmos Organic","Ecocertcosmosorganic",'2. Artikeldata Utökad'!K49="8  Bra miljöval","Bramiljoval",'2. Artikeldata Utökad'!K49="9  Fairtrade","fairtrade",'2. Artikeldata Utökad'!K49="10 Natrue Organic","Natrueorganic",'2. Artikeldata Utökad'!K49="11 UTZ Certified","UTZ",'2. Artikeldata Utökad'!K49="15 Asthma Allergy Nordic","Asthmaallergynordic",'2. Artikeldata Utökad'!K49="16 FSC","FSC",'2. Artikeldata Utökad'!K49="17 Välvald (endast vid OTC)","choosewithheart",'2. Artikeldata Utökad'!K49="18 Rainforest Alliance","Rainforestalliance",'2. Artikeldata Utökad'!K49="19 Vegan Society","Vegansociety",'2. Artikeldata Utökad'!K49="20 Certified Vegan","Certifiedvegan",'2. Artikeldata Utökad'!K49="21 I'm Vegan","Imvegan",'2. Artikeldata Utökad'!K49="22 EU Ecolabel","EUEcolabel",'2. Artikeldata Utökad'!K49="23 Soil Association Cosmos Organic","Soilassociation",'2. Artikeldata Utökad'!K49="  Välj…","",'2. Artikeldata Utökad'!K49="0  Ingen symbol","",'2. Artikeldata Utökad'!K49="24 Cosmetique Bio Cosmos Organic","Cosmetiquebio",'2. Artikeldata Utökad'!K49="25 Fair for Life","Fairforlife")</f>
        <v/>
      </c>
      <c r="I50" s="176" t="str">
        <f aca="false" t="array" ref="I50:I50">_xlfn.IFS('2. Artikeldata Utökad'!L49="2  KRAV","KRAV",'2. Artikeldata Utökad'!L49="3  Astma- och Allergiförbundet","Astmaochallergiforbundet",'2. Artikeldata Utökad'!L49="4  Svanen","Svanen",'2. Artikeldata Utökad'!L49="5  GOTS","GOTS",'2. Artikeldata Utökad'!L49="6  Ekologiskt Jordbruk EU Ekologisk","Ekologisktjordbruk",'2. Artikeldata Utökad'!L49="7  ECO CERT Cosmos Organic","Ecocertcosmosorganic",'2. Artikeldata Utökad'!L49="8  Bra miljöval","Bramiljoval",'2. Artikeldata Utökad'!L49="9  Fairtrade","fairtrade",'2. Artikeldata Utökad'!L49="10 Natrue Organic","Natrueorganic",'2. Artikeldata Utökad'!L49="11 UTZ Certified","UTZ",'2. Artikeldata Utökad'!L49="15 Asthma Allergy Nordic","Asthmaallergynordic",'2. Artikeldata Utökad'!L49="16 FSC","FSC",'2. Artikeldata Utökad'!L49="17 Välvald (endast vid OTC)","choosewithheart",'2. Artikeldata Utökad'!L49="18 Rainforest Alliance","Rainforestalliance",'2. Artikeldata Utökad'!L49="19 Vegan Society","Vegansociety",'2. Artikeldata Utökad'!L49="20 Certified Vegan","Certifiedvegan",'2. Artikeldata Utökad'!L49="21 I'm Vegan","Imvegan",'2. Artikeldata Utökad'!L49="22 EU Ecolabel","EUEcolabel",'2. Artikeldata Utökad'!L49="23 Soil Association Cosmos Organic","Soilassociation",'2. Artikeldata Utökad'!L49="  Välj…","",'2. Artikeldata Utökad'!L49="0  Ingen symbol","",'2. Artikeldata Utökad'!L49="24 Cosmetique Bio Cosmos Organic","Cosmetiquebio",'2. Artikeldata Utökad'!L49="25 Fair for Life","Fairforlife")</f>
        <v/>
      </c>
      <c r="J50" s="176" t="str">
        <f aca="false" t="array" ref="J50:J50">IFERROR(SUBSTITUTE(_xlfn.arraytotext(_xlfn._xlws.filter(G50:I50,G50:I50&lt;&gt;""))," ",""),"")</f>
        <v/>
      </c>
      <c r="K50" s="176" t="str">
        <f aca="false">IF('2. Artikeldata Utökad'!M49="Ja","Nordisk","")</f>
        <v/>
      </c>
      <c r="L50" s="176" t="str">
        <f aca="false">IF('2. Artikeldata Utökad'!N49="Ja","Miljoforpackad","")</f>
        <v/>
      </c>
      <c r="M50" s="176" t="str">
        <f aca="false">IF(OR(G50="Ecocertcosmosorganic",G50="Natrueorganic",G50="GOTS",G50="Ekologisktjordbruk",G50="KRAV",G50="Soilassociation",G50="Cosmetiquebio",H50="Ecocertcosmosorganic",H50="Natrueorganic",H50="GOTS",H50="Ekologisktjordbruk",H50="KRAV",H50="Soilassociation",H50="Cosmetiquebio",I50="Ecocertcosmosorganic",I50="Natrueorganic",I50="GOTS",I50="Ekologisktjordbruk",I50="KRAV",I50="Soilassociation",I50="Cosmetiquebio"),"Ekologisk","")</f>
        <v/>
      </c>
      <c r="N50" s="176" t="str">
        <f aca="false">IF(OR(G50="Vegansociety",G50="Imvegan",G50="Certifiedvegan",H50="Vegansociety",H50="Imvegan",H50="Certifiedvegan",I50="Vegansociety",I50="Imvegan",I50="Certifiedvegan",AJ50="Vegansk"),"Vegansk","")</f>
        <v/>
      </c>
      <c r="O50" s="176" t="str">
        <f aca="false">IF(OR(G50="fairtrade",G50="UTZ",G50="Rainforestalliance",G50="Fairforlife",H50="fairtrade",H50="UTZ",H50="Rainforestalliance",H50="Fairforlife",I50="fairtrade",I50="UTZ",I50="Rainforestalliance",I50="Fairforlife"),"Rattvisemarkt","")</f>
        <v/>
      </c>
      <c r="P50" s="176" t="str">
        <f aca="false">IF(OR(G50="Asthmaallergynordic",G50="Astmaochallergiforbundet",H50="Asthmaallergynordic",H50="Astmaochallergiforbundet",I50="Asthmaallergynordic",I50="Astmaochallergiforbundet"),"Extramildformula","")</f>
        <v/>
      </c>
      <c r="Q50" s="176" t="str">
        <f aca="false">IF(OR(G50="Svanen",G50="Bramiljoval",G50="EUEcolabel",H50="Svanen",H50="Bramiljoval",H50="EUEcolabel",I50="Svanen",I50="Bramiljoval",I50="EUEcolabel"),"Miljomarkt","")</f>
        <v/>
      </c>
      <c r="R50" s="176" t="str">
        <f aca="false" t="array" ref="R50:R50">IFERROR(SUBSTITUTE(_xlfn.arraytotext(_xlfn._xlws.filter(M50:Q50,M50:Q50&lt;&gt;""))," ",""),"")</f>
        <v/>
      </c>
      <c r="S50" s="177"/>
      <c r="T50" s="185"/>
      <c r="U50" s="177" t="s">
        <v>36</v>
      </c>
      <c r="V50" s="178"/>
      <c r="W50" s="178"/>
      <c r="X50" s="178"/>
      <c r="Y50" s="178"/>
      <c r="Z50" s="178"/>
      <c r="AA50" s="178"/>
      <c r="AB50" s="178"/>
      <c r="AC50" s="178"/>
      <c r="AD50" s="178"/>
      <c r="AE50" s="178"/>
      <c r="AF50" s="178"/>
      <c r="AG50" s="177"/>
      <c r="AH50" s="178"/>
      <c r="AI50" s="178"/>
      <c r="AJ50" s="177" t="s">
        <v>37</v>
      </c>
      <c r="AK50" s="178"/>
      <c r="AL50" s="178"/>
      <c r="AM50" s="178"/>
      <c r="AN50" s="178"/>
      <c r="AO50" s="178"/>
      <c r="AP50" s="143"/>
      <c r="AQ50" s="179"/>
      <c r="AR50" s="180"/>
      <c r="AS50" s="180"/>
      <c r="AT50" s="181" t="s">
        <v>37</v>
      </c>
      <c r="AU50" s="181" t="s">
        <v>37</v>
      </c>
      <c r="AV50" s="144"/>
      <c r="AW50" s="182" t="s">
        <v>231</v>
      </c>
      <c r="AX50" s="181" t="s">
        <v>37</v>
      </c>
      <c r="AY50" s="181" t="s">
        <v>37</v>
      </c>
      <c r="AZ50" s="143"/>
      <c r="BA50" s="179"/>
      <c r="BB50" s="180"/>
      <c r="BC50" s="180"/>
      <c r="BD50" s="180"/>
      <c r="BE50" s="180"/>
      <c r="BF50" s="180"/>
      <c r="BG50" s="145"/>
      <c r="BH50" s="181" t="s">
        <v>231</v>
      </c>
      <c r="BI50" s="181" t="s">
        <v>37</v>
      </c>
    </row>
    <row r="51" customFormat="false" ht="14.25" hidden="false" customHeight="false" outlineLevel="0" collapsed="false">
      <c r="A51" s="183" t="n">
        <v>46</v>
      </c>
      <c r="B51" s="173" t="n">
        <f aca="false">'APH KIC KIA PC'!D50</f>
        <v>0</v>
      </c>
      <c r="C51" s="173" t="str">
        <f aca="false">'APH KIC KIA PC'!I50</f>
        <v>Välj…</v>
      </c>
      <c r="D51" s="174" t="str">
        <f aca="false">IF('1. Artikeldata Grund'!$E50="","",'1. Artikeldata Grund'!$E50)</f>
        <v/>
      </c>
      <c r="E51" s="175" t="str">
        <f aca="false">IF('1. Artikeldata Grund'!D50="","",'1. Artikeldata Grund'!D50)</f>
        <v/>
      </c>
      <c r="F51" s="184" t="str">
        <f aca="false">'2. Artikeldata Utökad'!H50</f>
        <v>  Välj…</v>
      </c>
      <c r="G51" s="176" t="str">
        <f aca="false" t="array" ref="G51:G51">_xlfn.IFS('2. Artikeldata Utökad'!J50="2  KRAV","KRAV",'2. Artikeldata Utökad'!J50="3  Astma- och Allergiförbundet","Astmaochallergiforbundet",'2. Artikeldata Utökad'!J50="4  Svanen","Svanen",'2. Artikeldata Utökad'!J50="5  GOTS","GOTS",'2. Artikeldata Utökad'!J50="6  Ekologiskt Jordbruk EU Ekologisk","Ekologisktjordbruk",'2. Artikeldata Utökad'!J50="7  ECO CERT Cosmos Organic","Ecocertcosmosorganic",'2. Artikeldata Utökad'!J50="8  Bra miljöval","Bramiljoval",'2. Artikeldata Utökad'!J50="9  Fairtrade","fairtrade",'2. Artikeldata Utökad'!J50="10 Natrue Organic","Natrueorganic",'2. Artikeldata Utökad'!J50="11 UTZ Certified","UTZ",'2. Artikeldata Utökad'!J50="15 Asthma Allergy Nordic","Asthmaallergynordic",'2. Artikeldata Utökad'!J50="16 FSC","FSC",'2. Artikeldata Utökad'!J50="17 Välvald (endast vid OTC)","choosewithheart",'2. Artikeldata Utökad'!J50="18 Rainforest Alliance","Rainforestalliance",'2. Artikeldata Utökad'!J50="19 Vegan Society","Vegansociety",'2. Artikeldata Utökad'!J50="20 Certified Vegan","Certifiedvegan",'2. Artikeldata Utökad'!J50="21 I'm Vegan","Imvegan",'2. Artikeldata Utökad'!J50="22 EU Ecolabel","EUEcolabel",'2. Artikeldata Utökad'!J50="23 Soil Association Cosmos Organic","Soilassociation",'2. Artikeldata Utökad'!J50="  Välj…","",'2. Artikeldata Utökad'!J50="0  Ingen symbol","",'2. Artikeldata Utökad'!J50="24 Cosmetique Bio Cosmos Organic","Cosmetiquebio",'2. Artikeldata Utökad'!J50="25 Fair for Life","Fairforlife")</f>
        <v/>
      </c>
      <c r="H51" s="176" t="str">
        <f aca="false" t="array" ref="H51:H51">_xlfn.IFS('2. Artikeldata Utökad'!K50="2  KRAV","KRAV",'2. Artikeldata Utökad'!K50="3  Astma- och Allergiförbundet","Astmaochallergiforbundet",'2. Artikeldata Utökad'!K50="4  Svanen","Svanen",'2. Artikeldata Utökad'!K50="5  GOTS","GOTS",'2. Artikeldata Utökad'!K50="6  Ekologiskt Jordbruk EU Ekologisk","Ekologisktjordbruk",'2. Artikeldata Utökad'!K50="7  ECO CERT Cosmos Organic","Ecocertcosmosorganic",'2. Artikeldata Utökad'!K50="8  Bra miljöval","Bramiljoval",'2. Artikeldata Utökad'!K50="9  Fairtrade","fairtrade",'2. Artikeldata Utökad'!K50="10 Natrue Organic","Natrueorganic",'2. Artikeldata Utökad'!K50="11 UTZ Certified","UTZ",'2. Artikeldata Utökad'!K50="15 Asthma Allergy Nordic","Asthmaallergynordic",'2. Artikeldata Utökad'!K50="16 FSC","FSC",'2. Artikeldata Utökad'!K50="17 Välvald (endast vid OTC)","choosewithheart",'2. Artikeldata Utökad'!K50="18 Rainforest Alliance","Rainforestalliance",'2. Artikeldata Utökad'!K50="19 Vegan Society","Vegansociety",'2. Artikeldata Utökad'!K50="20 Certified Vegan","Certifiedvegan",'2. Artikeldata Utökad'!K50="21 I'm Vegan","Imvegan",'2. Artikeldata Utökad'!K50="22 EU Ecolabel","EUEcolabel",'2. Artikeldata Utökad'!K50="23 Soil Association Cosmos Organic","Soilassociation",'2. Artikeldata Utökad'!K50="  Välj…","",'2. Artikeldata Utökad'!K50="0  Ingen symbol","",'2. Artikeldata Utökad'!K50="24 Cosmetique Bio Cosmos Organic","Cosmetiquebio",'2. Artikeldata Utökad'!K50="25 Fair for Life","Fairforlife")</f>
        <v/>
      </c>
      <c r="I51" s="176" t="str">
        <f aca="false" t="array" ref="I51:I51">_xlfn.IFS('2. Artikeldata Utökad'!L50="2  KRAV","KRAV",'2. Artikeldata Utökad'!L50="3  Astma- och Allergiförbundet","Astmaochallergiforbundet",'2. Artikeldata Utökad'!L50="4  Svanen","Svanen",'2. Artikeldata Utökad'!L50="5  GOTS","GOTS",'2. Artikeldata Utökad'!L50="6  Ekologiskt Jordbruk EU Ekologisk","Ekologisktjordbruk",'2. Artikeldata Utökad'!L50="7  ECO CERT Cosmos Organic","Ecocertcosmosorganic",'2. Artikeldata Utökad'!L50="8  Bra miljöval","Bramiljoval",'2. Artikeldata Utökad'!L50="9  Fairtrade","fairtrade",'2. Artikeldata Utökad'!L50="10 Natrue Organic","Natrueorganic",'2. Artikeldata Utökad'!L50="11 UTZ Certified","UTZ",'2. Artikeldata Utökad'!L50="15 Asthma Allergy Nordic","Asthmaallergynordic",'2. Artikeldata Utökad'!L50="16 FSC","FSC",'2. Artikeldata Utökad'!L50="17 Välvald (endast vid OTC)","choosewithheart",'2. Artikeldata Utökad'!L50="18 Rainforest Alliance","Rainforestalliance",'2. Artikeldata Utökad'!L50="19 Vegan Society","Vegansociety",'2. Artikeldata Utökad'!L50="20 Certified Vegan","Certifiedvegan",'2. Artikeldata Utökad'!L50="21 I'm Vegan","Imvegan",'2. Artikeldata Utökad'!L50="22 EU Ecolabel","EUEcolabel",'2. Artikeldata Utökad'!L50="23 Soil Association Cosmos Organic","Soilassociation",'2. Artikeldata Utökad'!L50="  Välj…","",'2. Artikeldata Utökad'!L50="0  Ingen symbol","",'2. Artikeldata Utökad'!L50="24 Cosmetique Bio Cosmos Organic","Cosmetiquebio",'2. Artikeldata Utökad'!L50="25 Fair for Life","Fairforlife")</f>
        <v/>
      </c>
      <c r="J51" s="176" t="str">
        <f aca="false" t="array" ref="J51:J51">IFERROR(SUBSTITUTE(_xlfn.arraytotext(_xlfn._xlws.filter(G51:I51,G51:I51&lt;&gt;""))," ",""),"")</f>
        <v/>
      </c>
      <c r="K51" s="176" t="str">
        <f aca="false">IF('2. Artikeldata Utökad'!M50="Ja","Nordisk","")</f>
        <v/>
      </c>
      <c r="L51" s="176" t="str">
        <f aca="false">IF('2. Artikeldata Utökad'!N50="Ja","Miljoforpackad","")</f>
        <v/>
      </c>
      <c r="M51" s="176" t="str">
        <f aca="false">IF(OR(G51="Ecocertcosmosorganic",G51="Natrueorganic",G51="GOTS",G51="Ekologisktjordbruk",G51="KRAV",G51="Soilassociation",G51="Cosmetiquebio",H51="Ecocertcosmosorganic",H51="Natrueorganic",H51="GOTS",H51="Ekologisktjordbruk",H51="KRAV",H51="Soilassociation",H51="Cosmetiquebio",I51="Ecocertcosmosorganic",I51="Natrueorganic",I51="GOTS",I51="Ekologisktjordbruk",I51="KRAV",I51="Soilassociation",I51="Cosmetiquebio"),"Ekologisk","")</f>
        <v/>
      </c>
      <c r="N51" s="176" t="str">
        <f aca="false">IF(OR(G51="Vegansociety",G51="Imvegan",G51="Certifiedvegan",H51="Vegansociety",H51="Imvegan",H51="Certifiedvegan",I51="Vegansociety",I51="Imvegan",I51="Certifiedvegan",AJ51="Vegansk"),"Vegansk","")</f>
        <v/>
      </c>
      <c r="O51" s="176" t="str">
        <f aca="false">IF(OR(G51="fairtrade",G51="UTZ",G51="Rainforestalliance",G51="Fairforlife",H51="fairtrade",H51="UTZ",H51="Rainforestalliance",H51="Fairforlife",I51="fairtrade",I51="UTZ",I51="Rainforestalliance",I51="Fairforlife"),"Rattvisemarkt","")</f>
        <v/>
      </c>
      <c r="P51" s="176" t="str">
        <f aca="false">IF(OR(G51="Asthmaallergynordic",G51="Astmaochallergiforbundet",H51="Asthmaallergynordic",H51="Astmaochallergiforbundet",I51="Asthmaallergynordic",I51="Astmaochallergiforbundet"),"Extramildformula","")</f>
        <v/>
      </c>
      <c r="Q51" s="176" t="str">
        <f aca="false">IF(OR(G51="Svanen",G51="Bramiljoval",G51="EUEcolabel",H51="Svanen",H51="Bramiljoval",H51="EUEcolabel",I51="Svanen",I51="Bramiljoval",I51="EUEcolabel"),"Miljomarkt","")</f>
        <v/>
      </c>
      <c r="R51" s="176" t="str">
        <f aca="false" t="array" ref="R51:R51">IFERROR(SUBSTITUTE(_xlfn.arraytotext(_xlfn._xlws.filter(M51:Q51,M51:Q51&lt;&gt;""))," ",""),"")</f>
        <v/>
      </c>
      <c r="S51" s="177"/>
      <c r="T51" s="185"/>
      <c r="U51" s="177" t="s">
        <v>36</v>
      </c>
      <c r="V51" s="178"/>
      <c r="W51" s="178"/>
      <c r="X51" s="178"/>
      <c r="Y51" s="178"/>
      <c r="Z51" s="178"/>
      <c r="AA51" s="178"/>
      <c r="AB51" s="178"/>
      <c r="AC51" s="178"/>
      <c r="AD51" s="178"/>
      <c r="AE51" s="178"/>
      <c r="AF51" s="178"/>
      <c r="AG51" s="177"/>
      <c r="AH51" s="178"/>
      <c r="AI51" s="178"/>
      <c r="AJ51" s="177" t="s">
        <v>37</v>
      </c>
      <c r="AK51" s="178"/>
      <c r="AL51" s="178"/>
      <c r="AM51" s="178"/>
      <c r="AN51" s="178"/>
      <c r="AO51" s="178"/>
      <c r="AP51" s="143"/>
      <c r="AQ51" s="179"/>
      <c r="AR51" s="180"/>
      <c r="AS51" s="180"/>
      <c r="AT51" s="181" t="s">
        <v>37</v>
      </c>
      <c r="AU51" s="181" t="s">
        <v>37</v>
      </c>
      <c r="AV51" s="144"/>
      <c r="AW51" s="182" t="s">
        <v>231</v>
      </c>
      <c r="AX51" s="181" t="s">
        <v>37</v>
      </c>
      <c r="AY51" s="181" t="s">
        <v>37</v>
      </c>
      <c r="AZ51" s="143"/>
      <c r="BA51" s="179"/>
      <c r="BB51" s="180"/>
      <c r="BC51" s="180"/>
      <c r="BD51" s="180"/>
      <c r="BE51" s="180"/>
      <c r="BF51" s="180"/>
      <c r="BG51" s="145"/>
      <c r="BH51" s="181" t="s">
        <v>231</v>
      </c>
      <c r="BI51" s="181" t="s">
        <v>37</v>
      </c>
    </row>
    <row r="52" customFormat="false" ht="14.25" hidden="false" customHeight="false" outlineLevel="0" collapsed="false">
      <c r="A52" s="183" t="n">
        <v>47</v>
      </c>
      <c r="B52" s="173" t="n">
        <f aca="false">'APH KIC KIA PC'!D51</f>
        <v>0</v>
      </c>
      <c r="C52" s="173" t="str">
        <f aca="false">'APH KIC KIA PC'!I51</f>
        <v>Välj…</v>
      </c>
      <c r="D52" s="174" t="str">
        <f aca="false">IF('1. Artikeldata Grund'!$E51="","",'1. Artikeldata Grund'!$E51)</f>
        <v/>
      </c>
      <c r="E52" s="175" t="str">
        <f aca="false">IF('1. Artikeldata Grund'!D51="","",'1. Artikeldata Grund'!D51)</f>
        <v/>
      </c>
      <c r="F52" s="184" t="str">
        <f aca="false">'2. Artikeldata Utökad'!H51</f>
        <v>  Välj…</v>
      </c>
      <c r="G52" s="176" t="str">
        <f aca="false" t="array" ref="G52:G52">_xlfn.IFS('2. Artikeldata Utökad'!J51="2  KRAV","KRAV",'2. Artikeldata Utökad'!J51="3  Astma- och Allergiförbundet","Astmaochallergiforbundet",'2. Artikeldata Utökad'!J51="4  Svanen","Svanen",'2. Artikeldata Utökad'!J51="5  GOTS","GOTS",'2. Artikeldata Utökad'!J51="6  Ekologiskt Jordbruk EU Ekologisk","Ekologisktjordbruk",'2. Artikeldata Utökad'!J51="7  ECO CERT Cosmos Organic","Ecocertcosmosorganic",'2. Artikeldata Utökad'!J51="8  Bra miljöval","Bramiljoval",'2. Artikeldata Utökad'!J51="9  Fairtrade","fairtrade",'2. Artikeldata Utökad'!J51="10 Natrue Organic","Natrueorganic",'2. Artikeldata Utökad'!J51="11 UTZ Certified","UTZ",'2. Artikeldata Utökad'!J51="15 Asthma Allergy Nordic","Asthmaallergynordic",'2. Artikeldata Utökad'!J51="16 FSC","FSC",'2. Artikeldata Utökad'!J51="17 Välvald (endast vid OTC)","choosewithheart",'2. Artikeldata Utökad'!J51="18 Rainforest Alliance","Rainforestalliance",'2. Artikeldata Utökad'!J51="19 Vegan Society","Vegansociety",'2. Artikeldata Utökad'!J51="20 Certified Vegan","Certifiedvegan",'2. Artikeldata Utökad'!J51="21 I'm Vegan","Imvegan",'2. Artikeldata Utökad'!J51="22 EU Ecolabel","EUEcolabel",'2. Artikeldata Utökad'!J51="23 Soil Association Cosmos Organic","Soilassociation",'2. Artikeldata Utökad'!J51="  Välj…","",'2. Artikeldata Utökad'!J51="0  Ingen symbol","",'2. Artikeldata Utökad'!J51="24 Cosmetique Bio Cosmos Organic","Cosmetiquebio",'2. Artikeldata Utökad'!J51="25 Fair for Life","Fairforlife")</f>
        <v/>
      </c>
      <c r="H52" s="176" t="str">
        <f aca="false" t="array" ref="H52:H52">_xlfn.IFS('2. Artikeldata Utökad'!K51="2  KRAV","KRAV",'2. Artikeldata Utökad'!K51="3  Astma- och Allergiförbundet","Astmaochallergiforbundet",'2. Artikeldata Utökad'!K51="4  Svanen","Svanen",'2. Artikeldata Utökad'!K51="5  GOTS","GOTS",'2. Artikeldata Utökad'!K51="6  Ekologiskt Jordbruk EU Ekologisk","Ekologisktjordbruk",'2. Artikeldata Utökad'!K51="7  ECO CERT Cosmos Organic","Ecocertcosmosorganic",'2. Artikeldata Utökad'!K51="8  Bra miljöval","Bramiljoval",'2. Artikeldata Utökad'!K51="9  Fairtrade","fairtrade",'2. Artikeldata Utökad'!K51="10 Natrue Organic","Natrueorganic",'2. Artikeldata Utökad'!K51="11 UTZ Certified","UTZ",'2. Artikeldata Utökad'!K51="15 Asthma Allergy Nordic","Asthmaallergynordic",'2. Artikeldata Utökad'!K51="16 FSC","FSC",'2. Artikeldata Utökad'!K51="17 Välvald (endast vid OTC)","choosewithheart",'2. Artikeldata Utökad'!K51="18 Rainforest Alliance","Rainforestalliance",'2. Artikeldata Utökad'!K51="19 Vegan Society","Vegansociety",'2. Artikeldata Utökad'!K51="20 Certified Vegan","Certifiedvegan",'2. Artikeldata Utökad'!K51="21 I'm Vegan","Imvegan",'2. Artikeldata Utökad'!K51="22 EU Ecolabel","EUEcolabel",'2. Artikeldata Utökad'!K51="23 Soil Association Cosmos Organic","Soilassociation",'2. Artikeldata Utökad'!K51="  Välj…","",'2. Artikeldata Utökad'!K51="0  Ingen symbol","",'2. Artikeldata Utökad'!K51="24 Cosmetique Bio Cosmos Organic","Cosmetiquebio",'2. Artikeldata Utökad'!K51="25 Fair for Life","Fairforlife")</f>
        <v/>
      </c>
      <c r="I52" s="176" t="str">
        <f aca="false" t="array" ref="I52:I52">_xlfn.IFS('2. Artikeldata Utökad'!L51="2  KRAV","KRAV",'2. Artikeldata Utökad'!L51="3  Astma- och Allergiförbundet","Astmaochallergiforbundet",'2. Artikeldata Utökad'!L51="4  Svanen","Svanen",'2. Artikeldata Utökad'!L51="5  GOTS","GOTS",'2. Artikeldata Utökad'!L51="6  Ekologiskt Jordbruk EU Ekologisk","Ekologisktjordbruk",'2. Artikeldata Utökad'!L51="7  ECO CERT Cosmos Organic","Ecocertcosmosorganic",'2. Artikeldata Utökad'!L51="8  Bra miljöval","Bramiljoval",'2. Artikeldata Utökad'!L51="9  Fairtrade","fairtrade",'2. Artikeldata Utökad'!L51="10 Natrue Organic","Natrueorganic",'2. Artikeldata Utökad'!L51="11 UTZ Certified","UTZ",'2. Artikeldata Utökad'!L51="15 Asthma Allergy Nordic","Asthmaallergynordic",'2. Artikeldata Utökad'!L51="16 FSC","FSC",'2. Artikeldata Utökad'!L51="17 Välvald (endast vid OTC)","choosewithheart",'2. Artikeldata Utökad'!L51="18 Rainforest Alliance","Rainforestalliance",'2. Artikeldata Utökad'!L51="19 Vegan Society","Vegansociety",'2. Artikeldata Utökad'!L51="20 Certified Vegan","Certifiedvegan",'2. Artikeldata Utökad'!L51="21 I'm Vegan","Imvegan",'2. Artikeldata Utökad'!L51="22 EU Ecolabel","EUEcolabel",'2. Artikeldata Utökad'!L51="23 Soil Association Cosmos Organic","Soilassociation",'2. Artikeldata Utökad'!L51="  Välj…","",'2. Artikeldata Utökad'!L51="0  Ingen symbol","",'2. Artikeldata Utökad'!L51="24 Cosmetique Bio Cosmos Organic","Cosmetiquebio",'2. Artikeldata Utökad'!L51="25 Fair for Life","Fairforlife")</f>
        <v/>
      </c>
      <c r="J52" s="176" t="str">
        <f aca="false" t="array" ref="J52:J52">IFERROR(SUBSTITUTE(_xlfn.arraytotext(_xlfn._xlws.filter(G52:I52,G52:I52&lt;&gt;""))," ",""),"")</f>
        <v/>
      </c>
      <c r="K52" s="176" t="str">
        <f aca="false">IF('2. Artikeldata Utökad'!M51="Ja","Nordisk","")</f>
        <v/>
      </c>
      <c r="L52" s="176" t="str">
        <f aca="false">IF('2. Artikeldata Utökad'!N51="Ja","Miljoforpackad","")</f>
        <v/>
      </c>
      <c r="M52" s="176" t="str">
        <f aca="false">IF(OR(G52="Ecocertcosmosorganic",G52="Natrueorganic",G52="GOTS",G52="Ekologisktjordbruk",G52="KRAV",G52="Soilassociation",G52="Cosmetiquebio",H52="Ecocertcosmosorganic",H52="Natrueorganic",H52="GOTS",H52="Ekologisktjordbruk",H52="KRAV",H52="Soilassociation",H52="Cosmetiquebio",I52="Ecocertcosmosorganic",I52="Natrueorganic",I52="GOTS",I52="Ekologisktjordbruk",I52="KRAV",I52="Soilassociation",I52="Cosmetiquebio"),"Ekologisk","")</f>
        <v/>
      </c>
      <c r="N52" s="176" t="str">
        <f aca="false">IF(OR(G52="Vegansociety",G52="Imvegan",G52="Certifiedvegan",H52="Vegansociety",H52="Imvegan",H52="Certifiedvegan",I52="Vegansociety",I52="Imvegan",I52="Certifiedvegan",AJ52="Vegansk"),"Vegansk","")</f>
        <v/>
      </c>
      <c r="O52" s="176" t="str">
        <f aca="false">IF(OR(G52="fairtrade",G52="UTZ",G52="Rainforestalliance",G52="Fairforlife",H52="fairtrade",H52="UTZ",H52="Rainforestalliance",H52="Fairforlife",I52="fairtrade",I52="UTZ",I52="Rainforestalliance",I52="Fairforlife"),"Rattvisemarkt","")</f>
        <v/>
      </c>
      <c r="P52" s="176" t="str">
        <f aca="false">IF(OR(G52="Asthmaallergynordic",G52="Astmaochallergiforbundet",H52="Asthmaallergynordic",H52="Astmaochallergiforbundet",I52="Asthmaallergynordic",I52="Astmaochallergiforbundet"),"Extramildformula","")</f>
        <v/>
      </c>
      <c r="Q52" s="176" t="str">
        <f aca="false">IF(OR(G52="Svanen",G52="Bramiljoval",G52="EUEcolabel",H52="Svanen",H52="Bramiljoval",H52="EUEcolabel",I52="Svanen",I52="Bramiljoval",I52="EUEcolabel"),"Miljomarkt","")</f>
        <v/>
      </c>
      <c r="R52" s="176" t="str">
        <f aca="false" t="array" ref="R52:R52">IFERROR(SUBSTITUTE(_xlfn.arraytotext(_xlfn._xlws.filter(M52:Q52,M52:Q52&lt;&gt;""))," ",""),"")</f>
        <v/>
      </c>
      <c r="S52" s="177"/>
      <c r="T52" s="185"/>
      <c r="U52" s="177" t="s">
        <v>36</v>
      </c>
      <c r="V52" s="178"/>
      <c r="W52" s="178"/>
      <c r="X52" s="178"/>
      <c r="Y52" s="178"/>
      <c r="Z52" s="178"/>
      <c r="AA52" s="178"/>
      <c r="AB52" s="178"/>
      <c r="AC52" s="178"/>
      <c r="AD52" s="178"/>
      <c r="AE52" s="178"/>
      <c r="AF52" s="178"/>
      <c r="AG52" s="177"/>
      <c r="AH52" s="178"/>
      <c r="AI52" s="178"/>
      <c r="AJ52" s="177" t="s">
        <v>37</v>
      </c>
      <c r="AK52" s="178"/>
      <c r="AL52" s="178"/>
      <c r="AM52" s="178"/>
      <c r="AN52" s="178"/>
      <c r="AO52" s="178"/>
      <c r="AP52" s="143"/>
      <c r="AQ52" s="179"/>
      <c r="AR52" s="180"/>
      <c r="AS52" s="180"/>
      <c r="AT52" s="181" t="s">
        <v>37</v>
      </c>
      <c r="AU52" s="181" t="s">
        <v>37</v>
      </c>
      <c r="AV52" s="144"/>
      <c r="AW52" s="182" t="s">
        <v>231</v>
      </c>
      <c r="AX52" s="181" t="s">
        <v>37</v>
      </c>
      <c r="AY52" s="181" t="s">
        <v>37</v>
      </c>
      <c r="AZ52" s="143"/>
      <c r="BA52" s="179"/>
      <c r="BB52" s="180"/>
      <c r="BC52" s="180"/>
      <c r="BD52" s="180"/>
      <c r="BE52" s="180"/>
      <c r="BF52" s="180"/>
      <c r="BG52" s="145"/>
      <c r="BH52" s="181" t="s">
        <v>231</v>
      </c>
      <c r="BI52" s="181" t="s">
        <v>37</v>
      </c>
    </row>
    <row r="53" customFormat="false" ht="14.25" hidden="false" customHeight="false" outlineLevel="0" collapsed="false">
      <c r="A53" s="183" t="n">
        <v>48</v>
      </c>
      <c r="B53" s="173" t="n">
        <f aca="false">'APH KIC KIA PC'!D52</f>
        <v>0</v>
      </c>
      <c r="C53" s="173" t="str">
        <f aca="false">'APH KIC KIA PC'!I52</f>
        <v>Välj…</v>
      </c>
      <c r="D53" s="174" t="str">
        <f aca="false">IF('1. Artikeldata Grund'!$E52="","",'1. Artikeldata Grund'!$E52)</f>
        <v/>
      </c>
      <c r="E53" s="175" t="str">
        <f aca="false">IF('1. Artikeldata Grund'!D52="","",'1. Artikeldata Grund'!D52)</f>
        <v/>
      </c>
      <c r="F53" s="184" t="str">
        <f aca="false">'2. Artikeldata Utökad'!H52</f>
        <v>  Välj…</v>
      </c>
      <c r="G53" s="176" t="str">
        <f aca="false" t="array" ref="G53:G53">_xlfn.IFS('2. Artikeldata Utökad'!J52="2  KRAV","KRAV",'2. Artikeldata Utökad'!J52="3  Astma- och Allergiförbundet","Astmaochallergiforbundet",'2. Artikeldata Utökad'!J52="4  Svanen","Svanen",'2. Artikeldata Utökad'!J52="5  GOTS","GOTS",'2. Artikeldata Utökad'!J52="6  Ekologiskt Jordbruk EU Ekologisk","Ekologisktjordbruk",'2. Artikeldata Utökad'!J52="7  ECO CERT Cosmos Organic","Ecocertcosmosorganic",'2. Artikeldata Utökad'!J52="8  Bra miljöval","Bramiljoval",'2. Artikeldata Utökad'!J52="9  Fairtrade","fairtrade",'2. Artikeldata Utökad'!J52="10 Natrue Organic","Natrueorganic",'2. Artikeldata Utökad'!J52="11 UTZ Certified","UTZ",'2. Artikeldata Utökad'!J52="15 Asthma Allergy Nordic","Asthmaallergynordic",'2. Artikeldata Utökad'!J52="16 FSC","FSC",'2. Artikeldata Utökad'!J52="17 Välvald (endast vid OTC)","choosewithheart",'2. Artikeldata Utökad'!J52="18 Rainforest Alliance","Rainforestalliance",'2. Artikeldata Utökad'!J52="19 Vegan Society","Vegansociety",'2. Artikeldata Utökad'!J52="20 Certified Vegan","Certifiedvegan",'2. Artikeldata Utökad'!J52="21 I'm Vegan","Imvegan",'2. Artikeldata Utökad'!J52="22 EU Ecolabel","EUEcolabel",'2. Artikeldata Utökad'!J52="23 Soil Association Cosmos Organic","Soilassociation",'2. Artikeldata Utökad'!J52="  Välj…","",'2. Artikeldata Utökad'!J52="0  Ingen symbol","",'2. Artikeldata Utökad'!J52="24 Cosmetique Bio Cosmos Organic","Cosmetiquebio",'2. Artikeldata Utökad'!J52="25 Fair for Life","Fairforlife")</f>
        <v/>
      </c>
      <c r="H53" s="176" t="str">
        <f aca="false" t="array" ref="H53:H53">_xlfn.IFS('2. Artikeldata Utökad'!K52="2  KRAV","KRAV",'2. Artikeldata Utökad'!K52="3  Astma- och Allergiförbundet","Astmaochallergiforbundet",'2. Artikeldata Utökad'!K52="4  Svanen","Svanen",'2. Artikeldata Utökad'!K52="5  GOTS","GOTS",'2. Artikeldata Utökad'!K52="6  Ekologiskt Jordbruk EU Ekologisk","Ekologisktjordbruk",'2. Artikeldata Utökad'!K52="7  ECO CERT Cosmos Organic","Ecocertcosmosorganic",'2. Artikeldata Utökad'!K52="8  Bra miljöval","Bramiljoval",'2. Artikeldata Utökad'!K52="9  Fairtrade","fairtrade",'2. Artikeldata Utökad'!K52="10 Natrue Organic","Natrueorganic",'2. Artikeldata Utökad'!K52="11 UTZ Certified","UTZ",'2. Artikeldata Utökad'!K52="15 Asthma Allergy Nordic","Asthmaallergynordic",'2. Artikeldata Utökad'!K52="16 FSC","FSC",'2. Artikeldata Utökad'!K52="17 Välvald (endast vid OTC)","choosewithheart",'2. Artikeldata Utökad'!K52="18 Rainforest Alliance","Rainforestalliance",'2. Artikeldata Utökad'!K52="19 Vegan Society","Vegansociety",'2. Artikeldata Utökad'!K52="20 Certified Vegan","Certifiedvegan",'2. Artikeldata Utökad'!K52="21 I'm Vegan","Imvegan",'2. Artikeldata Utökad'!K52="22 EU Ecolabel","EUEcolabel",'2. Artikeldata Utökad'!K52="23 Soil Association Cosmos Organic","Soilassociation",'2. Artikeldata Utökad'!K52="  Välj…","",'2. Artikeldata Utökad'!K52="0  Ingen symbol","",'2. Artikeldata Utökad'!K52="24 Cosmetique Bio Cosmos Organic","Cosmetiquebio",'2. Artikeldata Utökad'!K52="25 Fair for Life","Fairforlife")</f>
        <v/>
      </c>
      <c r="I53" s="176" t="str">
        <f aca="false" t="array" ref="I53:I53">_xlfn.IFS('2. Artikeldata Utökad'!L52="2  KRAV","KRAV",'2. Artikeldata Utökad'!L52="3  Astma- och Allergiförbundet","Astmaochallergiforbundet",'2. Artikeldata Utökad'!L52="4  Svanen","Svanen",'2. Artikeldata Utökad'!L52="5  GOTS","GOTS",'2. Artikeldata Utökad'!L52="6  Ekologiskt Jordbruk EU Ekologisk","Ekologisktjordbruk",'2. Artikeldata Utökad'!L52="7  ECO CERT Cosmos Organic","Ecocertcosmosorganic",'2. Artikeldata Utökad'!L52="8  Bra miljöval","Bramiljoval",'2. Artikeldata Utökad'!L52="9  Fairtrade","fairtrade",'2. Artikeldata Utökad'!L52="10 Natrue Organic","Natrueorganic",'2. Artikeldata Utökad'!L52="11 UTZ Certified","UTZ",'2. Artikeldata Utökad'!L52="15 Asthma Allergy Nordic","Asthmaallergynordic",'2. Artikeldata Utökad'!L52="16 FSC","FSC",'2. Artikeldata Utökad'!L52="17 Välvald (endast vid OTC)","choosewithheart",'2. Artikeldata Utökad'!L52="18 Rainforest Alliance","Rainforestalliance",'2. Artikeldata Utökad'!L52="19 Vegan Society","Vegansociety",'2. Artikeldata Utökad'!L52="20 Certified Vegan","Certifiedvegan",'2. Artikeldata Utökad'!L52="21 I'm Vegan","Imvegan",'2. Artikeldata Utökad'!L52="22 EU Ecolabel","EUEcolabel",'2. Artikeldata Utökad'!L52="23 Soil Association Cosmos Organic","Soilassociation",'2. Artikeldata Utökad'!L52="  Välj…","",'2. Artikeldata Utökad'!L52="0  Ingen symbol","",'2. Artikeldata Utökad'!L52="24 Cosmetique Bio Cosmos Organic","Cosmetiquebio",'2. Artikeldata Utökad'!L52="25 Fair for Life","Fairforlife")</f>
        <v/>
      </c>
      <c r="J53" s="176" t="str">
        <f aca="false" t="array" ref="J53:J53">IFERROR(SUBSTITUTE(_xlfn.arraytotext(_xlfn._xlws.filter(G53:I53,G53:I53&lt;&gt;""))," ",""),"")</f>
        <v/>
      </c>
      <c r="K53" s="176" t="str">
        <f aca="false">IF('2. Artikeldata Utökad'!M52="Ja","Nordisk","")</f>
        <v/>
      </c>
      <c r="L53" s="176" t="str">
        <f aca="false">IF('2. Artikeldata Utökad'!N52="Ja","Miljoforpackad","")</f>
        <v/>
      </c>
      <c r="M53" s="176" t="str">
        <f aca="false">IF(OR(G53="Ecocertcosmosorganic",G53="Natrueorganic",G53="GOTS",G53="Ekologisktjordbruk",G53="KRAV",G53="Soilassociation",G53="Cosmetiquebio",H53="Ecocertcosmosorganic",H53="Natrueorganic",H53="GOTS",H53="Ekologisktjordbruk",H53="KRAV",H53="Soilassociation",H53="Cosmetiquebio",I53="Ecocertcosmosorganic",I53="Natrueorganic",I53="GOTS",I53="Ekologisktjordbruk",I53="KRAV",I53="Soilassociation",I53="Cosmetiquebio"),"Ekologisk","")</f>
        <v/>
      </c>
      <c r="N53" s="176" t="str">
        <f aca="false">IF(OR(G53="Vegansociety",G53="Imvegan",G53="Certifiedvegan",H53="Vegansociety",H53="Imvegan",H53="Certifiedvegan",I53="Vegansociety",I53="Imvegan",I53="Certifiedvegan",AJ53="Vegansk"),"Vegansk","")</f>
        <v/>
      </c>
      <c r="O53" s="176" t="str">
        <f aca="false">IF(OR(G53="fairtrade",G53="UTZ",G53="Rainforestalliance",G53="Fairforlife",H53="fairtrade",H53="UTZ",H53="Rainforestalliance",H53="Fairforlife",I53="fairtrade",I53="UTZ",I53="Rainforestalliance",I53="Fairforlife"),"Rattvisemarkt","")</f>
        <v/>
      </c>
      <c r="P53" s="176" t="str">
        <f aca="false">IF(OR(G53="Asthmaallergynordic",G53="Astmaochallergiforbundet",H53="Asthmaallergynordic",H53="Astmaochallergiforbundet",I53="Asthmaallergynordic",I53="Astmaochallergiforbundet"),"Extramildformula","")</f>
        <v/>
      </c>
      <c r="Q53" s="176" t="str">
        <f aca="false">IF(OR(G53="Svanen",G53="Bramiljoval",G53="EUEcolabel",H53="Svanen",H53="Bramiljoval",H53="EUEcolabel",I53="Svanen",I53="Bramiljoval",I53="EUEcolabel"),"Miljomarkt","")</f>
        <v/>
      </c>
      <c r="R53" s="176" t="str">
        <f aca="false" t="array" ref="R53:R53">IFERROR(SUBSTITUTE(_xlfn.arraytotext(_xlfn._xlws.filter(M53:Q53,M53:Q53&lt;&gt;""))," ",""),"")</f>
        <v/>
      </c>
      <c r="S53" s="177"/>
      <c r="T53" s="185"/>
      <c r="U53" s="177" t="s">
        <v>36</v>
      </c>
      <c r="V53" s="178"/>
      <c r="W53" s="178"/>
      <c r="X53" s="178"/>
      <c r="Y53" s="178"/>
      <c r="Z53" s="178"/>
      <c r="AA53" s="178"/>
      <c r="AB53" s="178"/>
      <c r="AC53" s="178"/>
      <c r="AD53" s="178"/>
      <c r="AE53" s="178"/>
      <c r="AF53" s="178"/>
      <c r="AG53" s="177"/>
      <c r="AH53" s="178"/>
      <c r="AI53" s="178"/>
      <c r="AJ53" s="177" t="s">
        <v>37</v>
      </c>
      <c r="AK53" s="178"/>
      <c r="AL53" s="178"/>
      <c r="AM53" s="178"/>
      <c r="AN53" s="178"/>
      <c r="AO53" s="178"/>
      <c r="AP53" s="143"/>
      <c r="AQ53" s="179"/>
      <c r="AR53" s="180"/>
      <c r="AS53" s="180"/>
      <c r="AT53" s="181" t="s">
        <v>37</v>
      </c>
      <c r="AU53" s="181" t="s">
        <v>37</v>
      </c>
      <c r="AV53" s="144"/>
      <c r="AW53" s="182" t="s">
        <v>231</v>
      </c>
      <c r="AX53" s="181" t="s">
        <v>37</v>
      </c>
      <c r="AY53" s="181" t="s">
        <v>37</v>
      </c>
      <c r="AZ53" s="143"/>
      <c r="BA53" s="179"/>
      <c r="BB53" s="180"/>
      <c r="BC53" s="180"/>
      <c r="BD53" s="180"/>
      <c r="BE53" s="180"/>
      <c r="BF53" s="180"/>
      <c r="BG53" s="145"/>
      <c r="BH53" s="181" t="s">
        <v>231</v>
      </c>
      <c r="BI53" s="181" t="s">
        <v>37</v>
      </c>
    </row>
    <row r="54" customFormat="false" ht="14.25" hidden="false" customHeight="false" outlineLevel="0" collapsed="false">
      <c r="A54" s="183" t="n">
        <v>49</v>
      </c>
      <c r="B54" s="173" t="n">
        <f aca="false">'APH KIC KIA PC'!D53</f>
        <v>0</v>
      </c>
      <c r="C54" s="173" t="str">
        <f aca="false">'APH KIC KIA PC'!I53</f>
        <v>Välj…</v>
      </c>
      <c r="D54" s="174" t="str">
        <f aca="false">IF('1. Artikeldata Grund'!$E53="","",'1. Artikeldata Grund'!$E53)</f>
        <v/>
      </c>
      <c r="E54" s="175" t="str">
        <f aca="false">IF('1. Artikeldata Grund'!D53="","",'1. Artikeldata Grund'!D53)</f>
        <v/>
      </c>
      <c r="F54" s="184" t="str">
        <f aca="false">'2. Artikeldata Utökad'!H53</f>
        <v>  Välj…</v>
      </c>
      <c r="G54" s="176" t="str">
        <f aca="false" t="array" ref="G54:G54">_xlfn.IFS('2. Artikeldata Utökad'!J53="2  KRAV","KRAV",'2. Artikeldata Utökad'!J53="3  Astma- och Allergiförbundet","Astmaochallergiforbundet",'2. Artikeldata Utökad'!J53="4  Svanen","Svanen",'2. Artikeldata Utökad'!J53="5  GOTS","GOTS",'2. Artikeldata Utökad'!J53="6  Ekologiskt Jordbruk EU Ekologisk","Ekologisktjordbruk",'2. Artikeldata Utökad'!J53="7  ECO CERT Cosmos Organic","Ecocertcosmosorganic",'2. Artikeldata Utökad'!J53="8  Bra miljöval","Bramiljoval",'2. Artikeldata Utökad'!J53="9  Fairtrade","fairtrade",'2. Artikeldata Utökad'!J53="10 Natrue Organic","Natrueorganic",'2. Artikeldata Utökad'!J53="11 UTZ Certified","UTZ",'2. Artikeldata Utökad'!J53="15 Asthma Allergy Nordic","Asthmaallergynordic",'2. Artikeldata Utökad'!J53="16 FSC","FSC",'2. Artikeldata Utökad'!J53="17 Välvald (endast vid OTC)","choosewithheart",'2. Artikeldata Utökad'!J53="18 Rainforest Alliance","Rainforestalliance",'2. Artikeldata Utökad'!J53="19 Vegan Society","Vegansociety",'2. Artikeldata Utökad'!J53="20 Certified Vegan","Certifiedvegan",'2. Artikeldata Utökad'!J53="21 I'm Vegan","Imvegan",'2. Artikeldata Utökad'!J53="22 EU Ecolabel","EUEcolabel",'2. Artikeldata Utökad'!J53="23 Soil Association Cosmos Organic","Soilassociation",'2. Artikeldata Utökad'!J53="  Välj…","",'2. Artikeldata Utökad'!J53="0  Ingen symbol","",'2. Artikeldata Utökad'!J53="24 Cosmetique Bio Cosmos Organic","Cosmetiquebio",'2. Artikeldata Utökad'!J53="25 Fair for Life","Fairforlife")</f>
        <v/>
      </c>
      <c r="H54" s="176" t="str">
        <f aca="false" t="array" ref="H54:H54">_xlfn.IFS('2. Artikeldata Utökad'!K53="2  KRAV","KRAV",'2. Artikeldata Utökad'!K53="3  Astma- och Allergiförbundet","Astmaochallergiforbundet",'2. Artikeldata Utökad'!K53="4  Svanen","Svanen",'2. Artikeldata Utökad'!K53="5  GOTS","GOTS",'2. Artikeldata Utökad'!K53="6  Ekologiskt Jordbruk EU Ekologisk","Ekologisktjordbruk",'2. Artikeldata Utökad'!K53="7  ECO CERT Cosmos Organic","Ecocertcosmosorganic",'2. Artikeldata Utökad'!K53="8  Bra miljöval","Bramiljoval",'2. Artikeldata Utökad'!K53="9  Fairtrade","fairtrade",'2. Artikeldata Utökad'!K53="10 Natrue Organic","Natrueorganic",'2. Artikeldata Utökad'!K53="11 UTZ Certified","UTZ",'2. Artikeldata Utökad'!K53="15 Asthma Allergy Nordic","Asthmaallergynordic",'2. Artikeldata Utökad'!K53="16 FSC","FSC",'2. Artikeldata Utökad'!K53="17 Välvald (endast vid OTC)","choosewithheart",'2. Artikeldata Utökad'!K53="18 Rainforest Alliance","Rainforestalliance",'2. Artikeldata Utökad'!K53="19 Vegan Society","Vegansociety",'2. Artikeldata Utökad'!K53="20 Certified Vegan","Certifiedvegan",'2. Artikeldata Utökad'!K53="21 I'm Vegan","Imvegan",'2. Artikeldata Utökad'!K53="22 EU Ecolabel","EUEcolabel",'2. Artikeldata Utökad'!K53="23 Soil Association Cosmos Organic","Soilassociation",'2. Artikeldata Utökad'!K53="  Välj…","",'2. Artikeldata Utökad'!K53="0  Ingen symbol","",'2. Artikeldata Utökad'!K53="24 Cosmetique Bio Cosmos Organic","Cosmetiquebio",'2. Artikeldata Utökad'!K53="25 Fair for Life","Fairforlife")</f>
        <v/>
      </c>
      <c r="I54" s="176" t="str">
        <f aca="false" t="array" ref="I54:I54">_xlfn.IFS('2. Artikeldata Utökad'!L53="2  KRAV","KRAV",'2. Artikeldata Utökad'!L53="3  Astma- och Allergiförbundet","Astmaochallergiforbundet",'2. Artikeldata Utökad'!L53="4  Svanen","Svanen",'2. Artikeldata Utökad'!L53="5  GOTS","GOTS",'2. Artikeldata Utökad'!L53="6  Ekologiskt Jordbruk EU Ekologisk","Ekologisktjordbruk",'2. Artikeldata Utökad'!L53="7  ECO CERT Cosmos Organic","Ecocertcosmosorganic",'2. Artikeldata Utökad'!L53="8  Bra miljöval","Bramiljoval",'2. Artikeldata Utökad'!L53="9  Fairtrade","fairtrade",'2. Artikeldata Utökad'!L53="10 Natrue Organic","Natrueorganic",'2. Artikeldata Utökad'!L53="11 UTZ Certified","UTZ",'2. Artikeldata Utökad'!L53="15 Asthma Allergy Nordic","Asthmaallergynordic",'2. Artikeldata Utökad'!L53="16 FSC","FSC",'2. Artikeldata Utökad'!L53="17 Välvald (endast vid OTC)","choosewithheart",'2. Artikeldata Utökad'!L53="18 Rainforest Alliance","Rainforestalliance",'2. Artikeldata Utökad'!L53="19 Vegan Society","Vegansociety",'2. Artikeldata Utökad'!L53="20 Certified Vegan","Certifiedvegan",'2. Artikeldata Utökad'!L53="21 I'm Vegan","Imvegan",'2. Artikeldata Utökad'!L53="22 EU Ecolabel","EUEcolabel",'2. Artikeldata Utökad'!L53="23 Soil Association Cosmos Organic","Soilassociation",'2. Artikeldata Utökad'!L53="  Välj…","",'2. Artikeldata Utökad'!L53="0  Ingen symbol","",'2. Artikeldata Utökad'!L53="24 Cosmetique Bio Cosmos Organic","Cosmetiquebio",'2. Artikeldata Utökad'!L53="25 Fair for Life","Fairforlife")</f>
        <v/>
      </c>
      <c r="J54" s="176" t="str">
        <f aca="false" t="array" ref="J54:J54">IFERROR(SUBSTITUTE(_xlfn.arraytotext(_xlfn._xlws.filter(G54:I54,G54:I54&lt;&gt;""))," ",""),"")</f>
        <v/>
      </c>
      <c r="K54" s="176" t="str">
        <f aca="false">IF('2. Artikeldata Utökad'!M53="Ja","Nordisk","")</f>
        <v/>
      </c>
      <c r="L54" s="176" t="str">
        <f aca="false">IF('2. Artikeldata Utökad'!N53="Ja","Miljoforpackad","")</f>
        <v/>
      </c>
      <c r="M54" s="176" t="str">
        <f aca="false">IF(OR(G54="Ecocertcosmosorganic",G54="Natrueorganic",G54="GOTS",G54="Ekologisktjordbruk",G54="KRAV",G54="Soilassociation",G54="Cosmetiquebio",H54="Ecocertcosmosorganic",H54="Natrueorganic",H54="GOTS",H54="Ekologisktjordbruk",H54="KRAV",H54="Soilassociation",H54="Cosmetiquebio",I54="Ecocertcosmosorganic",I54="Natrueorganic",I54="GOTS",I54="Ekologisktjordbruk",I54="KRAV",I54="Soilassociation",I54="Cosmetiquebio"),"Ekologisk","")</f>
        <v/>
      </c>
      <c r="N54" s="176" t="str">
        <f aca="false">IF(OR(G54="Vegansociety",G54="Imvegan",G54="Certifiedvegan",H54="Vegansociety",H54="Imvegan",H54="Certifiedvegan",I54="Vegansociety",I54="Imvegan",I54="Certifiedvegan",AJ54="Vegansk"),"Vegansk","")</f>
        <v/>
      </c>
      <c r="O54" s="176" t="str">
        <f aca="false">IF(OR(G54="fairtrade",G54="UTZ",G54="Rainforestalliance",G54="Fairforlife",H54="fairtrade",H54="UTZ",H54="Rainforestalliance",H54="Fairforlife",I54="fairtrade",I54="UTZ",I54="Rainforestalliance",I54="Fairforlife"),"Rattvisemarkt","")</f>
        <v/>
      </c>
      <c r="P54" s="176" t="str">
        <f aca="false">IF(OR(G54="Asthmaallergynordic",G54="Astmaochallergiforbundet",H54="Asthmaallergynordic",H54="Astmaochallergiforbundet",I54="Asthmaallergynordic",I54="Astmaochallergiforbundet"),"Extramildformula","")</f>
        <v/>
      </c>
      <c r="Q54" s="176" t="str">
        <f aca="false">IF(OR(G54="Svanen",G54="Bramiljoval",G54="EUEcolabel",H54="Svanen",H54="Bramiljoval",H54="EUEcolabel",I54="Svanen",I54="Bramiljoval",I54="EUEcolabel"),"Miljomarkt","")</f>
        <v/>
      </c>
      <c r="R54" s="176" t="str">
        <f aca="false" t="array" ref="R54:R54">IFERROR(SUBSTITUTE(_xlfn.arraytotext(_xlfn._xlws.filter(M54:Q54,M54:Q54&lt;&gt;""))," ",""),"")</f>
        <v/>
      </c>
      <c r="S54" s="177"/>
      <c r="T54" s="185"/>
      <c r="U54" s="177" t="s">
        <v>36</v>
      </c>
      <c r="V54" s="178"/>
      <c r="W54" s="178"/>
      <c r="X54" s="178"/>
      <c r="Y54" s="178"/>
      <c r="Z54" s="178"/>
      <c r="AA54" s="178"/>
      <c r="AB54" s="178"/>
      <c r="AC54" s="178"/>
      <c r="AD54" s="178"/>
      <c r="AE54" s="178"/>
      <c r="AF54" s="178"/>
      <c r="AG54" s="177"/>
      <c r="AH54" s="178"/>
      <c r="AI54" s="178"/>
      <c r="AJ54" s="177" t="s">
        <v>37</v>
      </c>
      <c r="AK54" s="178"/>
      <c r="AL54" s="178"/>
      <c r="AM54" s="178"/>
      <c r="AN54" s="178"/>
      <c r="AO54" s="178"/>
      <c r="AP54" s="143"/>
      <c r="AQ54" s="179"/>
      <c r="AR54" s="180"/>
      <c r="AS54" s="180"/>
      <c r="AT54" s="181" t="s">
        <v>37</v>
      </c>
      <c r="AU54" s="181" t="s">
        <v>37</v>
      </c>
      <c r="AV54" s="144"/>
      <c r="AW54" s="182" t="s">
        <v>231</v>
      </c>
      <c r="AX54" s="181" t="s">
        <v>37</v>
      </c>
      <c r="AY54" s="181" t="s">
        <v>37</v>
      </c>
      <c r="AZ54" s="143"/>
      <c r="BA54" s="179"/>
      <c r="BB54" s="180"/>
      <c r="BC54" s="180"/>
      <c r="BD54" s="180"/>
      <c r="BE54" s="180"/>
      <c r="BF54" s="180"/>
      <c r="BG54" s="145"/>
      <c r="BH54" s="181" t="s">
        <v>231</v>
      </c>
      <c r="BI54" s="181" t="s">
        <v>37</v>
      </c>
    </row>
    <row r="55" customFormat="false" ht="14.25" hidden="false" customHeight="false" outlineLevel="0" collapsed="false">
      <c r="A55" s="183" t="n">
        <v>50</v>
      </c>
      <c r="B55" s="173" t="n">
        <f aca="false">'APH KIC KIA PC'!D54</f>
        <v>0</v>
      </c>
      <c r="C55" s="173" t="str">
        <f aca="false">'APH KIC KIA PC'!I54</f>
        <v>Välj…</v>
      </c>
      <c r="D55" s="174" t="str">
        <f aca="false">IF('1. Artikeldata Grund'!$E54="","",'1. Artikeldata Grund'!$E54)</f>
        <v/>
      </c>
      <c r="E55" s="175" t="str">
        <f aca="false">IF('1. Artikeldata Grund'!D54="","",'1. Artikeldata Grund'!D54)</f>
        <v/>
      </c>
      <c r="F55" s="184" t="str">
        <f aca="false">'2. Artikeldata Utökad'!H54</f>
        <v>  Välj…</v>
      </c>
      <c r="G55" s="176" t="str">
        <f aca="false" t="array" ref="G55:G55">_xlfn.IFS('2. Artikeldata Utökad'!J54="2  KRAV","KRAV",'2. Artikeldata Utökad'!J54="3  Astma- och Allergiförbundet","Astmaochallergiforbundet",'2. Artikeldata Utökad'!J54="4  Svanen","Svanen",'2. Artikeldata Utökad'!J54="5  GOTS","GOTS",'2. Artikeldata Utökad'!J54="6  Ekologiskt Jordbruk EU Ekologisk","Ekologisktjordbruk",'2. Artikeldata Utökad'!J54="7  ECO CERT Cosmos Organic","Ecocertcosmosorganic",'2. Artikeldata Utökad'!J54="8  Bra miljöval","Bramiljoval",'2. Artikeldata Utökad'!J54="9  Fairtrade","fairtrade",'2. Artikeldata Utökad'!J54="10 Natrue Organic","Natrueorganic",'2. Artikeldata Utökad'!J54="11 UTZ Certified","UTZ",'2. Artikeldata Utökad'!J54="15 Asthma Allergy Nordic","Asthmaallergynordic",'2. Artikeldata Utökad'!J54="16 FSC","FSC",'2. Artikeldata Utökad'!J54="17 Välvald (endast vid OTC)","choosewithheart",'2. Artikeldata Utökad'!J54="18 Rainforest Alliance","Rainforestalliance",'2. Artikeldata Utökad'!J54="19 Vegan Society","Vegansociety",'2. Artikeldata Utökad'!J54="20 Certified Vegan","Certifiedvegan",'2. Artikeldata Utökad'!J54="21 I'm Vegan","Imvegan",'2. Artikeldata Utökad'!J54="22 EU Ecolabel","EUEcolabel",'2. Artikeldata Utökad'!J54="23 Soil Association Cosmos Organic","Soilassociation",'2. Artikeldata Utökad'!J54="  Välj…","",'2. Artikeldata Utökad'!J54="0  Ingen symbol","",'2. Artikeldata Utökad'!J54="24 Cosmetique Bio Cosmos Organic","Cosmetiquebio",'2. Artikeldata Utökad'!J54="25 Fair for Life","Fairforlife")</f>
        <v/>
      </c>
      <c r="H55" s="176" t="str">
        <f aca="false" t="array" ref="H55:H55">_xlfn.IFS('2. Artikeldata Utökad'!K54="2  KRAV","KRAV",'2. Artikeldata Utökad'!K54="3  Astma- och Allergiförbundet","Astmaochallergiforbundet",'2. Artikeldata Utökad'!K54="4  Svanen","Svanen",'2. Artikeldata Utökad'!K54="5  GOTS","GOTS",'2. Artikeldata Utökad'!K54="6  Ekologiskt Jordbruk EU Ekologisk","Ekologisktjordbruk",'2. Artikeldata Utökad'!K54="7  ECO CERT Cosmos Organic","Ecocertcosmosorganic",'2. Artikeldata Utökad'!K54="8  Bra miljöval","Bramiljoval",'2. Artikeldata Utökad'!K54="9  Fairtrade","fairtrade",'2. Artikeldata Utökad'!K54="10 Natrue Organic","Natrueorganic",'2. Artikeldata Utökad'!K54="11 UTZ Certified","UTZ",'2. Artikeldata Utökad'!K54="15 Asthma Allergy Nordic","Asthmaallergynordic",'2. Artikeldata Utökad'!K54="16 FSC","FSC",'2. Artikeldata Utökad'!K54="17 Välvald (endast vid OTC)","choosewithheart",'2. Artikeldata Utökad'!K54="18 Rainforest Alliance","Rainforestalliance",'2. Artikeldata Utökad'!K54="19 Vegan Society","Vegansociety",'2. Artikeldata Utökad'!K54="20 Certified Vegan","Certifiedvegan",'2. Artikeldata Utökad'!K54="21 I'm Vegan","Imvegan",'2. Artikeldata Utökad'!K54="22 EU Ecolabel","EUEcolabel",'2. Artikeldata Utökad'!K54="23 Soil Association Cosmos Organic","Soilassociation",'2. Artikeldata Utökad'!K54="  Välj…","",'2. Artikeldata Utökad'!K54="0  Ingen symbol","",'2. Artikeldata Utökad'!K54="24 Cosmetique Bio Cosmos Organic","Cosmetiquebio",'2. Artikeldata Utökad'!K54="25 Fair for Life","Fairforlife")</f>
        <v/>
      </c>
      <c r="I55" s="176" t="str">
        <f aca="false" t="array" ref="I55:I55">_xlfn.IFS('2. Artikeldata Utökad'!L54="2  KRAV","KRAV",'2. Artikeldata Utökad'!L54="3  Astma- och Allergiförbundet","Astmaochallergiforbundet",'2. Artikeldata Utökad'!L54="4  Svanen","Svanen",'2. Artikeldata Utökad'!L54="5  GOTS","GOTS",'2. Artikeldata Utökad'!L54="6  Ekologiskt Jordbruk EU Ekologisk","Ekologisktjordbruk",'2. Artikeldata Utökad'!L54="7  ECO CERT Cosmos Organic","Ecocertcosmosorganic",'2. Artikeldata Utökad'!L54="8  Bra miljöval","Bramiljoval",'2. Artikeldata Utökad'!L54="9  Fairtrade","fairtrade",'2. Artikeldata Utökad'!L54="10 Natrue Organic","Natrueorganic",'2. Artikeldata Utökad'!L54="11 UTZ Certified","UTZ",'2. Artikeldata Utökad'!L54="15 Asthma Allergy Nordic","Asthmaallergynordic",'2. Artikeldata Utökad'!L54="16 FSC","FSC",'2. Artikeldata Utökad'!L54="17 Välvald (endast vid OTC)","choosewithheart",'2. Artikeldata Utökad'!L54="18 Rainforest Alliance","Rainforestalliance",'2. Artikeldata Utökad'!L54="19 Vegan Society","Vegansociety",'2. Artikeldata Utökad'!L54="20 Certified Vegan","Certifiedvegan",'2. Artikeldata Utökad'!L54="21 I'm Vegan","Imvegan",'2. Artikeldata Utökad'!L54="22 EU Ecolabel","EUEcolabel",'2. Artikeldata Utökad'!L54="23 Soil Association Cosmos Organic","Soilassociation",'2. Artikeldata Utökad'!L54="  Välj…","",'2. Artikeldata Utökad'!L54="0  Ingen symbol","",'2. Artikeldata Utökad'!L54="24 Cosmetique Bio Cosmos Organic","Cosmetiquebio",'2. Artikeldata Utökad'!L54="25 Fair for Life","Fairforlife")</f>
        <v/>
      </c>
      <c r="J55" s="176" t="str">
        <f aca="false" t="array" ref="J55:J55">IFERROR(SUBSTITUTE(_xlfn.arraytotext(_xlfn._xlws.filter(G55:I55,G55:I55&lt;&gt;""))," ",""),"")</f>
        <v/>
      </c>
      <c r="K55" s="176" t="str">
        <f aca="false">IF('2. Artikeldata Utökad'!M54="Ja","Nordisk","")</f>
        <v/>
      </c>
      <c r="L55" s="176" t="str">
        <f aca="false">IF('2. Artikeldata Utökad'!N54="Ja","Miljoforpackad","")</f>
        <v/>
      </c>
      <c r="M55" s="176" t="str">
        <f aca="false">IF(OR(G55="Ecocertcosmosorganic",G55="Natrueorganic",G55="GOTS",G55="Ekologisktjordbruk",G55="KRAV",G55="Soilassociation",G55="Cosmetiquebio",H55="Ecocertcosmosorganic",H55="Natrueorganic",H55="GOTS",H55="Ekologisktjordbruk",H55="KRAV",H55="Soilassociation",H55="Cosmetiquebio",I55="Ecocertcosmosorganic",I55="Natrueorganic",I55="GOTS",I55="Ekologisktjordbruk",I55="KRAV",I55="Soilassociation",I55="Cosmetiquebio"),"Ekologisk","")</f>
        <v/>
      </c>
      <c r="N55" s="176" t="str">
        <f aca="false">IF(OR(G55="Vegansociety",G55="Imvegan",G55="Certifiedvegan",H55="Vegansociety",H55="Imvegan",H55="Certifiedvegan",I55="Vegansociety",I55="Imvegan",I55="Certifiedvegan",AJ55="Vegansk"),"Vegansk","")</f>
        <v/>
      </c>
      <c r="O55" s="176" t="str">
        <f aca="false">IF(OR(G55="fairtrade",G55="UTZ",G55="Rainforestalliance",G55="Fairforlife",H55="fairtrade",H55="UTZ",H55="Rainforestalliance",H55="Fairforlife",I55="fairtrade",I55="UTZ",I55="Rainforestalliance",I55="Fairforlife"),"Rattvisemarkt","")</f>
        <v/>
      </c>
      <c r="P55" s="176" t="str">
        <f aca="false">IF(OR(G55="Asthmaallergynordic",G55="Astmaochallergiforbundet",H55="Asthmaallergynordic",H55="Astmaochallergiforbundet",I55="Asthmaallergynordic",I55="Astmaochallergiforbundet"),"Extramildformula","")</f>
        <v/>
      </c>
      <c r="Q55" s="176" t="str">
        <f aca="false">IF(OR(G55="Svanen",G55="Bramiljoval",G55="EUEcolabel",H55="Svanen",H55="Bramiljoval",H55="EUEcolabel",I55="Svanen",I55="Bramiljoval",I55="EUEcolabel"),"Miljomarkt","")</f>
        <v/>
      </c>
      <c r="R55" s="176" t="str">
        <f aca="false" t="array" ref="R55:R55">IFERROR(SUBSTITUTE(_xlfn.arraytotext(_xlfn._xlws.filter(M55:Q55,M55:Q55&lt;&gt;""))," ",""),"")</f>
        <v/>
      </c>
      <c r="S55" s="177"/>
      <c r="T55" s="185"/>
      <c r="U55" s="177" t="s">
        <v>36</v>
      </c>
      <c r="V55" s="178"/>
      <c r="W55" s="178"/>
      <c r="X55" s="178"/>
      <c r="Y55" s="178"/>
      <c r="Z55" s="178"/>
      <c r="AA55" s="178"/>
      <c r="AB55" s="178"/>
      <c r="AC55" s="178"/>
      <c r="AD55" s="178"/>
      <c r="AE55" s="178"/>
      <c r="AF55" s="178"/>
      <c r="AG55" s="177"/>
      <c r="AH55" s="178"/>
      <c r="AI55" s="178"/>
      <c r="AJ55" s="177" t="s">
        <v>37</v>
      </c>
      <c r="AK55" s="178"/>
      <c r="AL55" s="178"/>
      <c r="AM55" s="178"/>
      <c r="AN55" s="178"/>
      <c r="AO55" s="178"/>
      <c r="AP55" s="143"/>
      <c r="AQ55" s="179"/>
      <c r="AR55" s="180"/>
      <c r="AS55" s="180"/>
      <c r="AT55" s="181" t="s">
        <v>37</v>
      </c>
      <c r="AU55" s="181" t="s">
        <v>37</v>
      </c>
      <c r="AV55" s="144"/>
      <c r="AW55" s="182" t="s">
        <v>231</v>
      </c>
      <c r="AX55" s="181" t="s">
        <v>37</v>
      </c>
      <c r="AY55" s="181" t="s">
        <v>37</v>
      </c>
      <c r="AZ55" s="143"/>
      <c r="BA55" s="179"/>
      <c r="BB55" s="180"/>
      <c r="BC55" s="180"/>
      <c r="BD55" s="180"/>
      <c r="BE55" s="180"/>
      <c r="BF55" s="180"/>
      <c r="BG55" s="145"/>
      <c r="BH55" s="181" t="s">
        <v>231</v>
      </c>
      <c r="BI55" s="181" t="s">
        <v>37</v>
      </c>
    </row>
    <row r="56" customFormat="false" ht="14.25" hidden="false" customHeight="false" outlineLevel="0" collapsed="false">
      <c r="A56" s="183" t="n">
        <v>51</v>
      </c>
      <c r="B56" s="173" t="n">
        <f aca="false">'APH KIC KIA PC'!D55</f>
        <v>0</v>
      </c>
      <c r="C56" s="173" t="str">
        <f aca="false">'APH KIC KIA PC'!I55</f>
        <v>Välj…</v>
      </c>
      <c r="D56" s="174" t="str">
        <f aca="false">IF('1. Artikeldata Grund'!$E55="","",'1. Artikeldata Grund'!$E55)</f>
        <v/>
      </c>
      <c r="E56" s="175" t="str">
        <f aca="false">IF('1. Artikeldata Grund'!D55="","",'1. Artikeldata Grund'!D55)</f>
        <v/>
      </c>
      <c r="F56" s="184" t="str">
        <f aca="false">'2. Artikeldata Utökad'!H55</f>
        <v>  Välj…</v>
      </c>
      <c r="G56" s="176" t="str">
        <f aca="false" t="array" ref="G56:G56">_xlfn.IFS('2. Artikeldata Utökad'!J55="2  KRAV","KRAV",'2. Artikeldata Utökad'!J55="3  Astma- och Allergiförbundet","Astmaochallergiforbundet",'2. Artikeldata Utökad'!J55="4  Svanen","Svanen",'2. Artikeldata Utökad'!J55="5  GOTS","GOTS",'2. Artikeldata Utökad'!J55="6  Ekologiskt Jordbruk EU Ekologisk","Ekologisktjordbruk",'2. Artikeldata Utökad'!J55="7  ECO CERT Cosmos Organic","Ecocertcosmosorganic",'2. Artikeldata Utökad'!J55="8  Bra miljöval","Bramiljoval",'2. Artikeldata Utökad'!J55="9  Fairtrade","fairtrade",'2. Artikeldata Utökad'!J55="10 Natrue Organic","Natrueorganic",'2. Artikeldata Utökad'!J55="11 UTZ Certified","UTZ",'2. Artikeldata Utökad'!J55="15 Asthma Allergy Nordic","Asthmaallergynordic",'2. Artikeldata Utökad'!J55="16 FSC","FSC",'2. Artikeldata Utökad'!J55="17 Välvald (endast vid OTC)","choosewithheart",'2. Artikeldata Utökad'!J55="18 Rainforest Alliance","Rainforestalliance",'2. Artikeldata Utökad'!J55="19 Vegan Society","Vegansociety",'2. Artikeldata Utökad'!J55="20 Certified Vegan","Certifiedvegan",'2. Artikeldata Utökad'!J55="21 I'm Vegan","Imvegan",'2. Artikeldata Utökad'!J55="22 EU Ecolabel","EUEcolabel",'2. Artikeldata Utökad'!J55="23 Soil Association Cosmos Organic","Soilassociation",'2. Artikeldata Utökad'!J55="  Välj…","",'2. Artikeldata Utökad'!J55="0  Ingen symbol","",'2. Artikeldata Utökad'!J55="24 Cosmetique Bio Cosmos Organic","Cosmetiquebio",'2. Artikeldata Utökad'!J55="25 Fair for Life","Fairforlife")</f>
        <v/>
      </c>
      <c r="H56" s="176" t="str">
        <f aca="false" t="array" ref="H56:H56">_xlfn.IFS('2. Artikeldata Utökad'!K55="2  KRAV","KRAV",'2. Artikeldata Utökad'!K55="3  Astma- och Allergiförbundet","Astmaochallergiforbundet",'2. Artikeldata Utökad'!K55="4  Svanen","Svanen",'2. Artikeldata Utökad'!K55="5  GOTS","GOTS",'2. Artikeldata Utökad'!K55="6  Ekologiskt Jordbruk EU Ekologisk","Ekologisktjordbruk",'2. Artikeldata Utökad'!K55="7  ECO CERT Cosmos Organic","Ecocertcosmosorganic",'2. Artikeldata Utökad'!K55="8  Bra miljöval","Bramiljoval",'2. Artikeldata Utökad'!K55="9  Fairtrade","fairtrade",'2. Artikeldata Utökad'!K55="10 Natrue Organic","Natrueorganic",'2. Artikeldata Utökad'!K55="11 UTZ Certified","UTZ",'2. Artikeldata Utökad'!K55="15 Asthma Allergy Nordic","Asthmaallergynordic",'2. Artikeldata Utökad'!K55="16 FSC","FSC",'2. Artikeldata Utökad'!K55="17 Välvald (endast vid OTC)","choosewithheart",'2. Artikeldata Utökad'!K55="18 Rainforest Alliance","Rainforestalliance",'2. Artikeldata Utökad'!K55="19 Vegan Society","Vegansociety",'2. Artikeldata Utökad'!K55="20 Certified Vegan","Certifiedvegan",'2. Artikeldata Utökad'!K55="21 I'm Vegan","Imvegan",'2. Artikeldata Utökad'!K55="22 EU Ecolabel","EUEcolabel",'2. Artikeldata Utökad'!K55="23 Soil Association Cosmos Organic","Soilassociation",'2. Artikeldata Utökad'!K55="  Välj…","",'2. Artikeldata Utökad'!K55="0  Ingen symbol","",'2. Artikeldata Utökad'!K55="24 Cosmetique Bio Cosmos Organic","Cosmetiquebio",'2. Artikeldata Utökad'!K55="25 Fair for Life","Fairforlife")</f>
        <v/>
      </c>
      <c r="I56" s="176" t="str">
        <f aca="false" t="array" ref="I56:I56">_xlfn.IFS('2. Artikeldata Utökad'!L55="2  KRAV","KRAV",'2. Artikeldata Utökad'!L55="3  Astma- och Allergiförbundet","Astmaochallergiforbundet",'2. Artikeldata Utökad'!L55="4  Svanen","Svanen",'2. Artikeldata Utökad'!L55="5  GOTS","GOTS",'2. Artikeldata Utökad'!L55="6  Ekologiskt Jordbruk EU Ekologisk","Ekologisktjordbruk",'2. Artikeldata Utökad'!L55="7  ECO CERT Cosmos Organic","Ecocertcosmosorganic",'2. Artikeldata Utökad'!L55="8  Bra miljöval","Bramiljoval",'2. Artikeldata Utökad'!L55="9  Fairtrade","fairtrade",'2. Artikeldata Utökad'!L55="10 Natrue Organic","Natrueorganic",'2. Artikeldata Utökad'!L55="11 UTZ Certified","UTZ",'2. Artikeldata Utökad'!L55="15 Asthma Allergy Nordic","Asthmaallergynordic",'2. Artikeldata Utökad'!L55="16 FSC","FSC",'2. Artikeldata Utökad'!L55="17 Välvald (endast vid OTC)","choosewithheart",'2. Artikeldata Utökad'!L55="18 Rainforest Alliance","Rainforestalliance",'2. Artikeldata Utökad'!L55="19 Vegan Society","Vegansociety",'2. Artikeldata Utökad'!L55="20 Certified Vegan","Certifiedvegan",'2. Artikeldata Utökad'!L55="21 I'm Vegan","Imvegan",'2. Artikeldata Utökad'!L55="22 EU Ecolabel","EUEcolabel",'2. Artikeldata Utökad'!L55="23 Soil Association Cosmos Organic","Soilassociation",'2. Artikeldata Utökad'!L55="  Välj…","",'2. Artikeldata Utökad'!L55="0  Ingen symbol","",'2. Artikeldata Utökad'!L55="24 Cosmetique Bio Cosmos Organic","Cosmetiquebio",'2. Artikeldata Utökad'!L55="25 Fair for Life","Fairforlife")</f>
        <v/>
      </c>
      <c r="J56" s="176" t="str">
        <f aca="false" t="array" ref="J56:J56">IFERROR(SUBSTITUTE(_xlfn.arraytotext(_xlfn._xlws.filter(G56:I56,G56:I56&lt;&gt;""))," ",""),"")</f>
        <v/>
      </c>
      <c r="K56" s="176" t="str">
        <f aca="false">IF('2. Artikeldata Utökad'!M55="Ja","Nordisk","")</f>
        <v/>
      </c>
      <c r="L56" s="176" t="str">
        <f aca="false">IF('2. Artikeldata Utökad'!N55="Ja","Miljoforpackad","")</f>
        <v/>
      </c>
      <c r="M56" s="176" t="str">
        <f aca="false">IF(OR(G56="Ecocertcosmosorganic",G56="Natrueorganic",G56="GOTS",G56="Ekologisktjordbruk",G56="KRAV",G56="Soilassociation",G56="Cosmetiquebio",H56="Ecocertcosmosorganic",H56="Natrueorganic",H56="GOTS",H56="Ekologisktjordbruk",H56="KRAV",H56="Soilassociation",H56="Cosmetiquebio",I56="Ecocertcosmosorganic",I56="Natrueorganic",I56="GOTS",I56="Ekologisktjordbruk",I56="KRAV",I56="Soilassociation",I56="Cosmetiquebio"),"Ekologisk","")</f>
        <v/>
      </c>
      <c r="N56" s="176" t="str">
        <f aca="false">IF(OR(G56="Vegansociety",G56="Imvegan",G56="Certifiedvegan",H56="Vegansociety",H56="Imvegan",H56="Certifiedvegan",I56="Vegansociety",I56="Imvegan",I56="Certifiedvegan",AJ56="Vegansk"),"Vegansk","")</f>
        <v/>
      </c>
      <c r="O56" s="176" t="str">
        <f aca="false">IF(OR(G56="fairtrade",G56="UTZ",G56="Rainforestalliance",G56="Fairforlife",H56="fairtrade",H56="UTZ",H56="Rainforestalliance",H56="Fairforlife",I56="fairtrade",I56="UTZ",I56="Rainforestalliance",I56="Fairforlife"),"Rattvisemarkt","")</f>
        <v/>
      </c>
      <c r="P56" s="176" t="str">
        <f aca="false">IF(OR(G56="Asthmaallergynordic",G56="Astmaochallergiforbundet",H56="Asthmaallergynordic",H56="Astmaochallergiforbundet",I56="Asthmaallergynordic",I56="Astmaochallergiforbundet"),"Extramildformula","")</f>
        <v/>
      </c>
      <c r="Q56" s="176" t="str">
        <f aca="false">IF(OR(G56="Svanen",G56="Bramiljoval",G56="EUEcolabel",H56="Svanen",H56="Bramiljoval",H56="EUEcolabel",I56="Svanen",I56="Bramiljoval",I56="EUEcolabel"),"Miljomarkt","")</f>
        <v/>
      </c>
      <c r="R56" s="176" t="str">
        <f aca="false" t="array" ref="R56:R56">IFERROR(SUBSTITUTE(_xlfn.arraytotext(_xlfn._xlws.filter(M56:Q56,M56:Q56&lt;&gt;""))," ",""),"")</f>
        <v/>
      </c>
      <c r="S56" s="177"/>
      <c r="T56" s="185"/>
      <c r="U56" s="177" t="s">
        <v>36</v>
      </c>
      <c r="V56" s="178"/>
      <c r="W56" s="178"/>
      <c r="X56" s="178"/>
      <c r="Y56" s="178"/>
      <c r="Z56" s="178"/>
      <c r="AA56" s="178"/>
      <c r="AB56" s="178"/>
      <c r="AC56" s="178"/>
      <c r="AD56" s="178"/>
      <c r="AE56" s="178"/>
      <c r="AF56" s="178"/>
      <c r="AG56" s="177"/>
      <c r="AH56" s="178"/>
      <c r="AI56" s="178"/>
      <c r="AJ56" s="177" t="s">
        <v>37</v>
      </c>
      <c r="AK56" s="178"/>
      <c r="AL56" s="178"/>
      <c r="AM56" s="178"/>
      <c r="AN56" s="178"/>
      <c r="AO56" s="178"/>
      <c r="AP56" s="143"/>
      <c r="AQ56" s="179"/>
      <c r="AR56" s="180"/>
      <c r="AS56" s="180"/>
      <c r="AT56" s="181" t="s">
        <v>37</v>
      </c>
      <c r="AU56" s="181" t="s">
        <v>37</v>
      </c>
      <c r="AV56" s="144"/>
      <c r="AW56" s="182" t="s">
        <v>231</v>
      </c>
      <c r="AX56" s="181" t="s">
        <v>37</v>
      </c>
      <c r="AY56" s="181" t="s">
        <v>37</v>
      </c>
      <c r="AZ56" s="143"/>
      <c r="BA56" s="179"/>
      <c r="BB56" s="180"/>
      <c r="BC56" s="180"/>
      <c r="BD56" s="180"/>
      <c r="BE56" s="180"/>
      <c r="BF56" s="180"/>
      <c r="BG56" s="145"/>
      <c r="BH56" s="181" t="s">
        <v>231</v>
      </c>
      <c r="BI56" s="181" t="s">
        <v>37</v>
      </c>
    </row>
    <row r="57" customFormat="false" ht="14.25" hidden="false" customHeight="false" outlineLevel="0" collapsed="false">
      <c r="A57" s="183" t="n">
        <v>52</v>
      </c>
      <c r="B57" s="173" t="n">
        <f aca="false">'APH KIC KIA PC'!D56</f>
        <v>0</v>
      </c>
      <c r="C57" s="173" t="str">
        <f aca="false">'APH KIC KIA PC'!I56</f>
        <v>Välj…</v>
      </c>
      <c r="D57" s="174" t="str">
        <f aca="false">IF('1. Artikeldata Grund'!$E56="","",'1. Artikeldata Grund'!$E56)</f>
        <v/>
      </c>
      <c r="E57" s="175" t="str">
        <f aca="false">IF('1. Artikeldata Grund'!D56="","",'1. Artikeldata Grund'!D56)</f>
        <v/>
      </c>
      <c r="F57" s="184" t="str">
        <f aca="false">'2. Artikeldata Utökad'!H56</f>
        <v>  Välj…</v>
      </c>
      <c r="G57" s="176" t="str">
        <f aca="false" t="array" ref="G57:G57">_xlfn.IFS('2. Artikeldata Utökad'!J56="2  KRAV","KRAV",'2. Artikeldata Utökad'!J56="3  Astma- och Allergiförbundet","Astmaochallergiforbundet",'2. Artikeldata Utökad'!J56="4  Svanen","Svanen",'2. Artikeldata Utökad'!J56="5  GOTS","GOTS",'2. Artikeldata Utökad'!J56="6  Ekologiskt Jordbruk EU Ekologisk","Ekologisktjordbruk",'2. Artikeldata Utökad'!J56="7  ECO CERT Cosmos Organic","Ecocertcosmosorganic",'2. Artikeldata Utökad'!J56="8  Bra miljöval","Bramiljoval",'2. Artikeldata Utökad'!J56="9  Fairtrade","fairtrade",'2. Artikeldata Utökad'!J56="10 Natrue Organic","Natrueorganic",'2. Artikeldata Utökad'!J56="11 UTZ Certified","UTZ",'2. Artikeldata Utökad'!J56="15 Asthma Allergy Nordic","Asthmaallergynordic",'2. Artikeldata Utökad'!J56="16 FSC","FSC",'2. Artikeldata Utökad'!J56="17 Välvald (endast vid OTC)","choosewithheart",'2. Artikeldata Utökad'!J56="18 Rainforest Alliance","Rainforestalliance",'2. Artikeldata Utökad'!J56="19 Vegan Society","Vegansociety",'2. Artikeldata Utökad'!J56="20 Certified Vegan","Certifiedvegan",'2. Artikeldata Utökad'!J56="21 I'm Vegan","Imvegan",'2. Artikeldata Utökad'!J56="22 EU Ecolabel","EUEcolabel",'2. Artikeldata Utökad'!J56="23 Soil Association Cosmos Organic","Soilassociation",'2. Artikeldata Utökad'!J56="  Välj…","",'2. Artikeldata Utökad'!J56="0  Ingen symbol","",'2. Artikeldata Utökad'!J56="24 Cosmetique Bio Cosmos Organic","Cosmetiquebio",'2. Artikeldata Utökad'!J56="25 Fair for Life","Fairforlife")</f>
        <v/>
      </c>
      <c r="H57" s="176" t="str">
        <f aca="false" t="array" ref="H57:H57">_xlfn.IFS('2. Artikeldata Utökad'!K56="2  KRAV","KRAV",'2. Artikeldata Utökad'!K56="3  Astma- och Allergiförbundet","Astmaochallergiforbundet",'2. Artikeldata Utökad'!K56="4  Svanen","Svanen",'2. Artikeldata Utökad'!K56="5  GOTS","GOTS",'2. Artikeldata Utökad'!K56="6  Ekologiskt Jordbruk EU Ekologisk","Ekologisktjordbruk",'2. Artikeldata Utökad'!K56="7  ECO CERT Cosmos Organic","Ecocertcosmosorganic",'2. Artikeldata Utökad'!K56="8  Bra miljöval","Bramiljoval",'2. Artikeldata Utökad'!K56="9  Fairtrade","fairtrade",'2. Artikeldata Utökad'!K56="10 Natrue Organic","Natrueorganic",'2. Artikeldata Utökad'!K56="11 UTZ Certified","UTZ",'2. Artikeldata Utökad'!K56="15 Asthma Allergy Nordic","Asthmaallergynordic",'2. Artikeldata Utökad'!K56="16 FSC","FSC",'2. Artikeldata Utökad'!K56="17 Välvald (endast vid OTC)","choosewithheart",'2. Artikeldata Utökad'!K56="18 Rainforest Alliance","Rainforestalliance",'2. Artikeldata Utökad'!K56="19 Vegan Society","Vegansociety",'2. Artikeldata Utökad'!K56="20 Certified Vegan","Certifiedvegan",'2. Artikeldata Utökad'!K56="21 I'm Vegan","Imvegan",'2. Artikeldata Utökad'!K56="22 EU Ecolabel","EUEcolabel",'2. Artikeldata Utökad'!K56="23 Soil Association Cosmos Organic","Soilassociation",'2. Artikeldata Utökad'!K56="  Välj…","",'2. Artikeldata Utökad'!K56="0  Ingen symbol","",'2. Artikeldata Utökad'!K56="24 Cosmetique Bio Cosmos Organic","Cosmetiquebio",'2. Artikeldata Utökad'!K56="25 Fair for Life","Fairforlife")</f>
        <v/>
      </c>
      <c r="I57" s="176" t="str">
        <f aca="false" t="array" ref="I57:I57">_xlfn.IFS('2. Artikeldata Utökad'!L56="2  KRAV","KRAV",'2. Artikeldata Utökad'!L56="3  Astma- och Allergiförbundet","Astmaochallergiforbundet",'2. Artikeldata Utökad'!L56="4  Svanen","Svanen",'2. Artikeldata Utökad'!L56="5  GOTS","GOTS",'2. Artikeldata Utökad'!L56="6  Ekologiskt Jordbruk EU Ekologisk","Ekologisktjordbruk",'2. Artikeldata Utökad'!L56="7  ECO CERT Cosmos Organic","Ecocertcosmosorganic",'2. Artikeldata Utökad'!L56="8  Bra miljöval","Bramiljoval",'2. Artikeldata Utökad'!L56="9  Fairtrade","fairtrade",'2. Artikeldata Utökad'!L56="10 Natrue Organic","Natrueorganic",'2. Artikeldata Utökad'!L56="11 UTZ Certified","UTZ",'2. Artikeldata Utökad'!L56="15 Asthma Allergy Nordic","Asthmaallergynordic",'2. Artikeldata Utökad'!L56="16 FSC","FSC",'2. Artikeldata Utökad'!L56="17 Välvald (endast vid OTC)","choosewithheart",'2. Artikeldata Utökad'!L56="18 Rainforest Alliance","Rainforestalliance",'2. Artikeldata Utökad'!L56="19 Vegan Society","Vegansociety",'2. Artikeldata Utökad'!L56="20 Certified Vegan","Certifiedvegan",'2. Artikeldata Utökad'!L56="21 I'm Vegan","Imvegan",'2. Artikeldata Utökad'!L56="22 EU Ecolabel","EUEcolabel",'2. Artikeldata Utökad'!L56="23 Soil Association Cosmos Organic","Soilassociation",'2. Artikeldata Utökad'!L56="  Välj…","",'2. Artikeldata Utökad'!L56="0  Ingen symbol","",'2. Artikeldata Utökad'!L56="24 Cosmetique Bio Cosmos Organic","Cosmetiquebio",'2. Artikeldata Utökad'!L56="25 Fair for Life","Fairforlife")</f>
        <v/>
      </c>
      <c r="J57" s="176" t="str">
        <f aca="false" t="array" ref="J57:J57">IFERROR(SUBSTITUTE(_xlfn.arraytotext(_xlfn._xlws.filter(G57:I57,G57:I57&lt;&gt;""))," ",""),"")</f>
        <v/>
      </c>
      <c r="K57" s="176" t="str">
        <f aca="false">IF('2. Artikeldata Utökad'!M56="Ja","Nordisk","")</f>
        <v/>
      </c>
      <c r="L57" s="176" t="str">
        <f aca="false">IF('2. Artikeldata Utökad'!N56="Ja","Miljoforpackad","")</f>
        <v/>
      </c>
      <c r="M57" s="176" t="str">
        <f aca="false">IF(OR(G57="Ecocertcosmosorganic",G57="Natrueorganic",G57="GOTS",G57="Ekologisktjordbruk",G57="KRAV",G57="Soilassociation",G57="Cosmetiquebio",H57="Ecocertcosmosorganic",H57="Natrueorganic",H57="GOTS",H57="Ekologisktjordbruk",H57="KRAV",H57="Soilassociation",H57="Cosmetiquebio",I57="Ecocertcosmosorganic",I57="Natrueorganic",I57="GOTS",I57="Ekologisktjordbruk",I57="KRAV",I57="Soilassociation",I57="Cosmetiquebio"),"Ekologisk","")</f>
        <v/>
      </c>
      <c r="N57" s="176" t="str">
        <f aca="false">IF(OR(G57="Vegansociety",G57="Imvegan",G57="Certifiedvegan",H57="Vegansociety",H57="Imvegan",H57="Certifiedvegan",I57="Vegansociety",I57="Imvegan",I57="Certifiedvegan",AJ57="Vegansk"),"Vegansk","")</f>
        <v/>
      </c>
      <c r="O57" s="176" t="str">
        <f aca="false">IF(OR(G57="fairtrade",G57="UTZ",G57="Rainforestalliance",G57="Fairforlife",H57="fairtrade",H57="UTZ",H57="Rainforestalliance",H57="Fairforlife",I57="fairtrade",I57="UTZ",I57="Rainforestalliance",I57="Fairforlife"),"Rattvisemarkt","")</f>
        <v/>
      </c>
      <c r="P57" s="176" t="str">
        <f aca="false">IF(OR(G57="Asthmaallergynordic",G57="Astmaochallergiforbundet",H57="Asthmaallergynordic",H57="Astmaochallergiforbundet",I57="Asthmaallergynordic",I57="Astmaochallergiforbundet"),"Extramildformula","")</f>
        <v/>
      </c>
      <c r="Q57" s="176" t="str">
        <f aca="false">IF(OR(G57="Svanen",G57="Bramiljoval",G57="EUEcolabel",H57="Svanen",H57="Bramiljoval",H57="EUEcolabel",I57="Svanen",I57="Bramiljoval",I57="EUEcolabel"),"Miljomarkt","")</f>
        <v/>
      </c>
      <c r="R57" s="176" t="str">
        <f aca="false" t="array" ref="R57:R57">IFERROR(SUBSTITUTE(_xlfn.arraytotext(_xlfn._xlws.filter(M57:Q57,M57:Q57&lt;&gt;""))," ",""),"")</f>
        <v/>
      </c>
      <c r="S57" s="177"/>
      <c r="T57" s="185"/>
      <c r="U57" s="177" t="s">
        <v>36</v>
      </c>
      <c r="V57" s="178"/>
      <c r="W57" s="178"/>
      <c r="X57" s="178"/>
      <c r="Y57" s="178"/>
      <c r="Z57" s="178"/>
      <c r="AA57" s="178"/>
      <c r="AB57" s="178"/>
      <c r="AC57" s="178"/>
      <c r="AD57" s="178"/>
      <c r="AE57" s="178"/>
      <c r="AF57" s="178"/>
      <c r="AG57" s="177"/>
      <c r="AH57" s="178"/>
      <c r="AI57" s="178"/>
      <c r="AJ57" s="177" t="s">
        <v>37</v>
      </c>
      <c r="AK57" s="178"/>
      <c r="AL57" s="178"/>
      <c r="AM57" s="178"/>
      <c r="AN57" s="178"/>
      <c r="AO57" s="178"/>
      <c r="AP57" s="143"/>
      <c r="AQ57" s="179"/>
      <c r="AR57" s="180"/>
      <c r="AS57" s="180"/>
      <c r="AT57" s="181" t="s">
        <v>37</v>
      </c>
      <c r="AU57" s="181" t="s">
        <v>37</v>
      </c>
      <c r="AV57" s="144"/>
      <c r="AW57" s="182" t="s">
        <v>231</v>
      </c>
      <c r="AX57" s="181" t="s">
        <v>37</v>
      </c>
      <c r="AY57" s="181" t="s">
        <v>37</v>
      </c>
      <c r="AZ57" s="143"/>
      <c r="BA57" s="179"/>
      <c r="BB57" s="180"/>
      <c r="BC57" s="180"/>
      <c r="BD57" s="180"/>
      <c r="BE57" s="180"/>
      <c r="BF57" s="180"/>
      <c r="BG57" s="145"/>
      <c r="BH57" s="181" t="s">
        <v>231</v>
      </c>
      <c r="BI57" s="181" t="s">
        <v>37</v>
      </c>
    </row>
    <row r="58" customFormat="false" ht="14.25" hidden="false" customHeight="false" outlineLevel="0" collapsed="false">
      <c r="A58" s="183" t="n">
        <v>53</v>
      </c>
      <c r="B58" s="173" t="n">
        <f aca="false">'APH KIC KIA PC'!D57</f>
        <v>0</v>
      </c>
      <c r="C58" s="173" t="str">
        <f aca="false">'APH KIC KIA PC'!I57</f>
        <v>Välj…</v>
      </c>
      <c r="D58" s="174" t="str">
        <f aca="false">IF('1. Artikeldata Grund'!$E57="","",'1. Artikeldata Grund'!$E57)</f>
        <v/>
      </c>
      <c r="E58" s="175" t="str">
        <f aca="false">IF('1. Artikeldata Grund'!D57="","",'1. Artikeldata Grund'!D57)</f>
        <v/>
      </c>
      <c r="F58" s="184" t="str">
        <f aca="false">'2. Artikeldata Utökad'!H57</f>
        <v>  Välj…</v>
      </c>
      <c r="G58" s="176" t="str">
        <f aca="false" t="array" ref="G58:G58">_xlfn.IFS('2. Artikeldata Utökad'!J57="2  KRAV","KRAV",'2. Artikeldata Utökad'!J57="3  Astma- och Allergiförbundet","Astmaochallergiforbundet",'2. Artikeldata Utökad'!J57="4  Svanen","Svanen",'2. Artikeldata Utökad'!J57="5  GOTS","GOTS",'2. Artikeldata Utökad'!J57="6  Ekologiskt Jordbruk EU Ekologisk","Ekologisktjordbruk",'2. Artikeldata Utökad'!J57="7  ECO CERT Cosmos Organic","Ecocertcosmosorganic",'2. Artikeldata Utökad'!J57="8  Bra miljöval","Bramiljoval",'2. Artikeldata Utökad'!J57="9  Fairtrade","fairtrade",'2. Artikeldata Utökad'!J57="10 Natrue Organic","Natrueorganic",'2. Artikeldata Utökad'!J57="11 UTZ Certified","UTZ",'2. Artikeldata Utökad'!J57="15 Asthma Allergy Nordic","Asthmaallergynordic",'2. Artikeldata Utökad'!J57="16 FSC","FSC",'2. Artikeldata Utökad'!J57="17 Välvald (endast vid OTC)","choosewithheart",'2. Artikeldata Utökad'!J57="18 Rainforest Alliance","Rainforestalliance",'2. Artikeldata Utökad'!J57="19 Vegan Society","Vegansociety",'2. Artikeldata Utökad'!J57="20 Certified Vegan","Certifiedvegan",'2. Artikeldata Utökad'!J57="21 I'm Vegan","Imvegan",'2. Artikeldata Utökad'!J57="22 EU Ecolabel","EUEcolabel",'2. Artikeldata Utökad'!J57="23 Soil Association Cosmos Organic","Soilassociation",'2. Artikeldata Utökad'!J57="  Välj…","",'2. Artikeldata Utökad'!J57="0  Ingen symbol","",'2. Artikeldata Utökad'!J57="24 Cosmetique Bio Cosmos Organic","Cosmetiquebio",'2. Artikeldata Utökad'!J57="25 Fair for Life","Fairforlife")</f>
        <v/>
      </c>
      <c r="H58" s="176" t="str">
        <f aca="false" t="array" ref="H58:H58">_xlfn.IFS('2. Artikeldata Utökad'!K57="2  KRAV","KRAV",'2. Artikeldata Utökad'!K57="3  Astma- och Allergiförbundet","Astmaochallergiforbundet",'2. Artikeldata Utökad'!K57="4  Svanen","Svanen",'2. Artikeldata Utökad'!K57="5  GOTS","GOTS",'2. Artikeldata Utökad'!K57="6  Ekologiskt Jordbruk EU Ekologisk","Ekologisktjordbruk",'2. Artikeldata Utökad'!K57="7  ECO CERT Cosmos Organic","Ecocertcosmosorganic",'2. Artikeldata Utökad'!K57="8  Bra miljöval","Bramiljoval",'2. Artikeldata Utökad'!K57="9  Fairtrade","fairtrade",'2. Artikeldata Utökad'!K57="10 Natrue Organic","Natrueorganic",'2. Artikeldata Utökad'!K57="11 UTZ Certified","UTZ",'2. Artikeldata Utökad'!K57="15 Asthma Allergy Nordic","Asthmaallergynordic",'2. Artikeldata Utökad'!K57="16 FSC","FSC",'2. Artikeldata Utökad'!K57="17 Välvald (endast vid OTC)","choosewithheart",'2. Artikeldata Utökad'!K57="18 Rainforest Alliance","Rainforestalliance",'2. Artikeldata Utökad'!K57="19 Vegan Society","Vegansociety",'2. Artikeldata Utökad'!K57="20 Certified Vegan","Certifiedvegan",'2. Artikeldata Utökad'!K57="21 I'm Vegan","Imvegan",'2. Artikeldata Utökad'!K57="22 EU Ecolabel","EUEcolabel",'2. Artikeldata Utökad'!K57="23 Soil Association Cosmos Organic","Soilassociation",'2. Artikeldata Utökad'!K57="  Välj…","",'2. Artikeldata Utökad'!K57="0  Ingen symbol","",'2. Artikeldata Utökad'!K57="24 Cosmetique Bio Cosmos Organic","Cosmetiquebio",'2. Artikeldata Utökad'!K57="25 Fair for Life","Fairforlife")</f>
        <v/>
      </c>
      <c r="I58" s="176" t="str">
        <f aca="false" t="array" ref="I58:I58">_xlfn.IFS('2. Artikeldata Utökad'!L57="2  KRAV","KRAV",'2. Artikeldata Utökad'!L57="3  Astma- och Allergiförbundet","Astmaochallergiforbundet",'2. Artikeldata Utökad'!L57="4  Svanen","Svanen",'2. Artikeldata Utökad'!L57="5  GOTS","GOTS",'2. Artikeldata Utökad'!L57="6  Ekologiskt Jordbruk EU Ekologisk","Ekologisktjordbruk",'2. Artikeldata Utökad'!L57="7  ECO CERT Cosmos Organic","Ecocertcosmosorganic",'2. Artikeldata Utökad'!L57="8  Bra miljöval","Bramiljoval",'2. Artikeldata Utökad'!L57="9  Fairtrade","fairtrade",'2. Artikeldata Utökad'!L57="10 Natrue Organic","Natrueorganic",'2. Artikeldata Utökad'!L57="11 UTZ Certified","UTZ",'2. Artikeldata Utökad'!L57="15 Asthma Allergy Nordic","Asthmaallergynordic",'2. Artikeldata Utökad'!L57="16 FSC","FSC",'2. Artikeldata Utökad'!L57="17 Välvald (endast vid OTC)","choosewithheart",'2. Artikeldata Utökad'!L57="18 Rainforest Alliance","Rainforestalliance",'2. Artikeldata Utökad'!L57="19 Vegan Society","Vegansociety",'2. Artikeldata Utökad'!L57="20 Certified Vegan","Certifiedvegan",'2. Artikeldata Utökad'!L57="21 I'm Vegan","Imvegan",'2. Artikeldata Utökad'!L57="22 EU Ecolabel","EUEcolabel",'2. Artikeldata Utökad'!L57="23 Soil Association Cosmos Organic","Soilassociation",'2. Artikeldata Utökad'!L57="  Välj…","",'2. Artikeldata Utökad'!L57="0  Ingen symbol","",'2. Artikeldata Utökad'!L57="24 Cosmetique Bio Cosmos Organic","Cosmetiquebio",'2. Artikeldata Utökad'!L57="25 Fair for Life","Fairforlife")</f>
        <v/>
      </c>
      <c r="J58" s="176" t="str">
        <f aca="false" t="array" ref="J58:J58">IFERROR(SUBSTITUTE(_xlfn.arraytotext(_xlfn._xlws.filter(G58:I58,G58:I58&lt;&gt;""))," ",""),"")</f>
        <v/>
      </c>
      <c r="K58" s="176" t="str">
        <f aca="false">IF('2. Artikeldata Utökad'!M57="Ja","Nordisk","")</f>
        <v/>
      </c>
      <c r="L58" s="176" t="str">
        <f aca="false">IF('2. Artikeldata Utökad'!N57="Ja","Miljoforpackad","")</f>
        <v/>
      </c>
      <c r="M58" s="176" t="str">
        <f aca="false">IF(OR(G58="Ecocertcosmosorganic",G58="Natrueorganic",G58="GOTS",G58="Ekologisktjordbruk",G58="KRAV",G58="Soilassociation",G58="Cosmetiquebio",H58="Ecocertcosmosorganic",H58="Natrueorganic",H58="GOTS",H58="Ekologisktjordbruk",H58="KRAV",H58="Soilassociation",H58="Cosmetiquebio",I58="Ecocertcosmosorganic",I58="Natrueorganic",I58="GOTS",I58="Ekologisktjordbruk",I58="KRAV",I58="Soilassociation",I58="Cosmetiquebio"),"Ekologisk","")</f>
        <v/>
      </c>
      <c r="N58" s="176" t="str">
        <f aca="false">IF(OR(G58="Vegansociety",G58="Imvegan",G58="Certifiedvegan",H58="Vegansociety",H58="Imvegan",H58="Certifiedvegan",I58="Vegansociety",I58="Imvegan",I58="Certifiedvegan",AJ58="Vegansk"),"Vegansk","")</f>
        <v/>
      </c>
      <c r="O58" s="176" t="str">
        <f aca="false">IF(OR(G58="fairtrade",G58="UTZ",G58="Rainforestalliance",G58="Fairforlife",H58="fairtrade",H58="UTZ",H58="Rainforestalliance",H58="Fairforlife",I58="fairtrade",I58="UTZ",I58="Rainforestalliance",I58="Fairforlife"),"Rattvisemarkt","")</f>
        <v/>
      </c>
      <c r="P58" s="176" t="str">
        <f aca="false">IF(OR(G58="Asthmaallergynordic",G58="Astmaochallergiforbundet",H58="Asthmaallergynordic",H58="Astmaochallergiforbundet",I58="Asthmaallergynordic",I58="Astmaochallergiforbundet"),"Extramildformula","")</f>
        <v/>
      </c>
      <c r="Q58" s="176" t="str">
        <f aca="false">IF(OR(G58="Svanen",G58="Bramiljoval",G58="EUEcolabel",H58="Svanen",H58="Bramiljoval",H58="EUEcolabel",I58="Svanen",I58="Bramiljoval",I58="EUEcolabel"),"Miljomarkt","")</f>
        <v/>
      </c>
      <c r="R58" s="176" t="str">
        <f aca="false" t="array" ref="R58:R58">IFERROR(SUBSTITUTE(_xlfn.arraytotext(_xlfn._xlws.filter(M58:Q58,M58:Q58&lt;&gt;""))," ",""),"")</f>
        <v/>
      </c>
      <c r="S58" s="177"/>
      <c r="T58" s="185"/>
      <c r="U58" s="177" t="s">
        <v>36</v>
      </c>
      <c r="V58" s="178"/>
      <c r="W58" s="178"/>
      <c r="X58" s="178"/>
      <c r="Y58" s="178"/>
      <c r="Z58" s="178"/>
      <c r="AA58" s="178"/>
      <c r="AB58" s="178"/>
      <c r="AC58" s="178"/>
      <c r="AD58" s="178"/>
      <c r="AE58" s="178"/>
      <c r="AF58" s="178"/>
      <c r="AG58" s="177"/>
      <c r="AH58" s="178"/>
      <c r="AI58" s="178"/>
      <c r="AJ58" s="177" t="s">
        <v>37</v>
      </c>
      <c r="AK58" s="178"/>
      <c r="AL58" s="178"/>
      <c r="AM58" s="178"/>
      <c r="AN58" s="178"/>
      <c r="AO58" s="178"/>
      <c r="AP58" s="143"/>
      <c r="AQ58" s="179"/>
      <c r="AR58" s="180"/>
      <c r="AS58" s="180"/>
      <c r="AT58" s="181" t="s">
        <v>37</v>
      </c>
      <c r="AU58" s="181" t="s">
        <v>37</v>
      </c>
      <c r="AV58" s="144"/>
      <c r="AW58" s="182" t="s">
        <v>231</v>
      </c>
      <c r="AX58" s="181" t="s">
        <v>37</v>
      </c>
      <c r="AY58" s="181" t="s">
        <v>37</v>
      </c>
      <c r="AZ58" s="143"/>
      <c r="BA58" s="179"/>
      <c r="BB58" s="180"/>
      <c r="BC58" s="180"/>
      <c r="BD58" s="180"/>
      <c r="BE58" s="180"/>
      <c r="BF58" s="180"/>
      <c r="BG58" s="145"/>
      <c r="BH58" s="181" t="s">
        <v>231</v>
      </c>
      <c r="BI58" s="181" t="s">
        <v>37</v>
      </c>
    </row>
    <row r="59" customFormat="false" ht="14.25" hidden="false" customHeight="false" outlineLevel="0" collapsed="false">
      <c r="A59" s="183" t="n">
        <v>54</v>
      </c>
      <c r="B59" s="173" t="n">
        <f aca="false">'APH KIC KIA PC'!D58</f>
        <v>0</v>
      </c>
      <c r="C59" s="173" t="str">
        <f aca="false">'APH KIC KIA PC'!I58</f>
        <v>Välj…</v>
      </c>
      <c r="D59" s="174" t="str">
        <f aca="false">IF('1. Artikeldata Grund'!$E58="","",'1. Artikeldata Grund'!$E58)</f>
        <v/>
      </c>
      <c r="E59" s="175" t="str">
        <f aca="false">IF('1. Artikeldata Grund'!D58="","",'1. Artikeldata Grund'!D58)</f>
        <v/>
      </c>
      <c r="F59" s="184" t="str">
        <f aca="false">'2. Artikeldata Utökad'!H58</f>
        <v>  Välj…</v>
      </c>
      <c r="G59" s="176" t="str">
        <f aca="false" t="array" ref="G59:G59">_xlfn.IFS('2. Artikeldata Utökad'!J58="2  KRAV","KRAV",'2. Artikeldata Utökad'!J58="3  Astma- och Allergiförbundet","Astmaochallergiforbundet",'2. Artikeldata Utökad'!J58="4  Svanen","Svanen",'2. Artikeldata Utökad'!J58="5  GOTS","GOTS",'2. Artikeldata Utökad'!J58="6  Ekologiskt Jordbruk EU Ekologisk","Ekologisktjordbruk",'2. Artikeldata Utökad'!J58="7  ECO CERT Cosmos Organic","Ecocertcosmosorganic",'2. Artikeldata Utökad'!J58="8  Bra miljöval","Bramiljoval",'2. Artikeldata Utökad'!J58="9  Fairtrade","fairtrade",'2. Artikeldata Utökad'!J58="10 Natrue Organic","Natrueorganic",'2. Artikeldata Utökad'!J58="11 UTZ Certified","UTZ",'2. Artikeldata Utökad'!J58="15 Asthma Allergy Nordic","Asthmaallergynordic",'2. Artikeldata Utökad'!J58="16 FSC","FSC",'2. Artikeldata Utökad'!J58="17 Välvald (endast vid OTC)","choosewithheart",'2. Artikeldata Utökad'!J58="18 Rainforest Alliance","Rainforestalliance",'2. Artikeldata Utökad'!J58="19 Vegan Society","Vegansociety",'2. Artikeldata Utökad'!J58="20 Certified Vegan","Certifiedvegan",'2. Artikeldata Utökad'!J58="21 I'm Vegan","Imvegan",'2. Artikeldata Utökad'!J58="22 EU Ecolabel","EUEcolabel",'2. Artikeldata Utökad'!J58="23 Soil Association Cosmos Organic","Soilassociation",'2. Artikeldata Utökad'!J58="  Välj…","",'2. Artikeldata Utökad'!J58="0  Ingen symbol","",'2. Artikeldata Utökad'!J58="24 Cosmetique Bio Cosmos Organic","Cosmetiquebio",'2. Artikeldata Utökad'!J58="25 Fair for Life","Fairforlife")</f>
        <v/>
      </c>
      <c r="H59" s="176" t="str">
        <f aca="false" t="array" ref="H59:H59">_xlfn.IFS('2. Artikeldata Utökad'!K58="2  KRAV","KRAV",'2. Artikeldata Utökad'!K58="3  Astma- och Allergiförbundet","Astmaochallergiforbundet",'2. Artikeldata Utökad'!K58="4  Svanen","Svanen",'2. Artikeldata Utökad'!K58="5  GOTS","GOTS",'2. Artikeldata Utökad'!K58="6  Ekologiskt Jordbruk EU Ekologisk","Ekologisktjordbruk",'2. Artikeldata Utökad'!K58="7  ECO CERT Cosmos Organic","Ecocertcosmosorganic",'2. Artikeldata Utökad'!K58="8  Bra miljöval","Bramiljoval",'2. Artikeldata Utökad'!K58="9  Fairtrade","fairtrade",'2. Artikeldata Utökad'!K58="10 Natrue Organic","Natrueorganic",'2. Artikeldata Utökad'!K58="11 UTZ Certified","UTZ",'2. Artikeldata Utökad'!K58="15 Asthma Allergy Nordic","Asthmaallergynordic",'2. Artikeldata Utökad'!K58="16 FSC","FSC",'2. Artikeldata Utökad'!K58="17 Välvald (endast vid OTC)","choosewithheart",'2. Artikeldata Utökad'!K58="18 Rainforest Alliance","Rainforestalliance",'2. Artikeldata Utökad'!K58="19 Vegan Society","Vegansociety",'2. Artikeldata Utökad'!K58="20 Certified Vegan","Certifiedvegan",'2. Artikeldata Utökad'!K58="21 I'm Vegan","Imvegan",'2. Artikeldata Utökad'!K58="22 EU Ecolabel","EUEcolabel",'2. Artikeldata Utökad'!K58="23 Soil Association Cosmos Organic","Soilassociation",'2. Artikeldata Utökad'!K58="  Välj…","",'2. Artikeldata Utökad'!K58="0  Ingen symbol","",'2. Artikeldata Utökad'!K58="24 Cosmetique Bio Cosmos Organic","Cosmetiquebio",'2. Artikeldata Utökad'!K58="25 Fair for Life","Fairforlife")</f>
        <v/>
      </c>
      <c r="I59" s="176" t="str">
        <f aca="false" t="array" ref="I59:I59">_xlfn.IFS('2. Artikeldata Utökad'!L58="2  KRAV","KRAV",'2. Artikeldata Utökad'!L58="3  Astma- och Allergiförbundet","Astmaochallergiforbundet",'2. Artikeldata Utökad'!L58="4  Svanen","Svanen",'2. Artikeldata Utökad'!L58="5  GOTS","GOTS",'2. Artikeldata Utökad'!L58="6  Ekologiskt Jordbruk EU Ekologisk","Ekologisktjordbruk",'2. Artikeldata Utökad'!L58="7  ECO CERT Cosmos Organic","Ecocertcosmosorganic",'2. Artikeldata Utökad'!L58="8  Bra miljöval","Bramiljoval",'2. Artikeldata Utökad'!L58="9  Fairtrade","fairtrade",'2. Artikeldata Utökad'!L58="10 Natrue Organic","Natrueorganic",'2. Artikeldata Utökad'!L58="11 UTZ Certified","UTZ",'2. Artikeldata Utökad'!L58="15 Asthma Allergy Nordic","Asthmaallergynordic",'2. Artikeldata Utökad'!L58="16 FSC","FSC",'2. Artikeldata Utökad'!L58="17 Välvald (endast vid OTC)","choosewithheart",'2. Artikeldata Utökad'!L58="18 Rainforest Alliance","Rainforestalliance",'2. Artikeldata Utökad'!L58="19 Vegan Society","Vegansociety",'2. Artikeldata Utökad'!L58="20 Certified Vegan","Certifiedvegan",'2. Artikeldata Utökad'!L58="21 I'm Vegan","Imvegan",'2. Artikeldata Utökad'!L58="22 EU Ecolabel","EUEcolabel",'2. Artikeldata Utökad'!L58="23 Soil Association Cosmos Organic","Soilassociation",'2. Artikeldata Utökad'!L58="  Välj…","",'2. Artikeldata Utökad'!L58="0  Ingen symbol","",'2. Artikeldata Utökad'!L58="24 Cosmetique Bio Cosmos Organic","Cosmetiquebio",'2. Artikeldata Utökad'!L58="25 Fair for Life","Fairforlife")</f>
        <v/>
      </c>
      <c r="J59" s="176" t="str">
        <f aca="false" t="array" ref="J59:J59">IFERROR(SUBSTITUTE(_xlfn.arraytotext(_xlfn._xlws.filter(G59:I59,G59:I59&lt;&gt;""))," ",""),"")</f>
        <v/>
      </c>
      <c r="K59" s="176" t="str">
        <f aca="false">IF('2. Artikeldata Utökad'!M58="Ja","Nordisk","")</f>
        <v/>
      </c>
      <c r="L59" s="176" t="str">
        <f aca="false">IF('2. Artikeldata Utökad'!N58="Ja","Miljoforpackad","")</f>
        <v/>
      </c>
      <c r="M59" s="176" t="str">
        <f aca="false">IF(OR(G59="Ecocertcosmosorganic",G59="Natrueorganic",G59="GOTS",G59="Ekologisktjordbruk",G59="KRAV",G59="Soilassociation",G59="Cosmetiquebio",H59="Ecocertcosmosorganic",H59="Natrueorganic",H59="GOTS",H59="Ekologisktjordbruk",H59="KRAV",H59="Soilassociation",H59="Cosmetiquebio",I59="Ecocertcosmosorganic",I59="Natrueorganic",I59="GOTS",I59="Ekologisktjordbruk",I59="KRAV",I59="Soilassociation",I59="Cosmetiquebio"),"Ekologisk","")</f>
        <v/>
      </c>
      <c r="N59" s="176" t="str">
        <f aca="false">IF(OR(G59="Vegansociety",G59="Imvegan",G59="Certifiedvegan",H59="Vegansociety",H59="Imvegan",H59="Certifiedvegan",I59="Vegansociety",I59="Imvegan",I59="Certifiedvegan",AJ59="Vegansk"),"Vegansk","")</f>
        <v/>
      </c>
      <c r="O59" s="176" t="str">
        <f aca="false">IF(OR(G59="fairtrade",G59="UTZ",G59="Rainforestalliance",G59="Fairforlife",H59="fairtrade",H59="UTZ",H59="Rainforestalliance",H59="Fairforlife",I59="fairtrade",I59="UTZ",I59="Rainforestalliance",I59="Fairforlife"),"Rattvisemarkt","")</f>
        <v/>
      </c>
      <c r="P59" s="176" t="str">
        <f aca="false">IF(OR(G59="Asthmaallergynordic",G59="Astmaochallergiforbundet",H59="Asthmaallergynordic",H59="Astmaochallergiforbundet",I59="Asthmaallergynordic",I59="Astmaochallergiforbundet"),"Extramildformula","")</f>
        <v/>
      </c>
      <c r="Q59" s="176" t="str">
        <f aca="false">IF(OR(G59="Svanen",G59="Bramiljoval",G59="EUEcolabel",H59="Svanen",H59="Bramiljoval",H59="EUEcolabel",I59="Svanen",I59="Bramiljoval",I59="EUEcolabel"),"Miljomarkt","")</f>
        <v/>
      </c>
      <c r="R59" s="176" t="str">
        <f aca="false" t="array" ref="R59:R59">IFERROR(SUBSTITUTE(_xlfn.arraytotext(_xlfn._xlws.filter(M59:Q59,M59:Q59&lt;&gt;""))," ",""),"")</f>
        <v/>
      </c>
      <c r="S59" s="177"/>
      <c r="T59" s="185"/>
      <c r="U59" s="177" t="s">
        <v>36</v>
      </c>
      <c r="V59" s="178"/>
      <c r="W59" s="178"/>
      <c r="X59" s="178"/>
      <c r="Y59" s="178"/>
      <c r="Z59" s="178"/>
      <c r="AA59" s="178"/>
      <c r="AB59" s="178"/>
      <c r="AC59" s="178"/>
      <c r="AD59" s="178"/>
      <c r="AE59" s="178"/>
      <c r="AF59" s="178"/>
      <c r="AG59" s="177"/>
      <c r="AH59" s="178"/>
      <c r="AI59" s="178"/>
      <c r="AJ59" s="177" t="s">
        <v>37</v>
      </c>
      <c r="AK59" s="178"/>
      <c r="AL59" s="178"/>
      <c r="AM59" s="178"/>
      <c r="AN59" s="178"/>
      <c r="AO59" s="178"/>
      <c r="AP59" s="143"/>
      <c r="AQ59" s="179"/>
      <c r="AR59" s="180"/>
      <c r="AS59" s="180"/>
      <c r="AT59" s="181" t="s">
        <v>37</v>
      </c>
      <c r="AU59" s="181" t="s">
        <v>37</v>
      </c>
      <c r="AV59" s="144"/>
      <c r="AW59" s="182" t="s">
        <v>231</v>
      </c>
      <c r="AX59" s="181" t="s">
        <v>37</v>
      </c>
      <c r="AY59" s="181" t="s">
        <v>37</v>
      </c>
      <c r="AZ59" s="143"/>
      <c r="BA59" s="179"/>
      <c r="BB59" s="180"/>
      <c r="BC59" s="180"/>
      <c r="BD59" s="180"/>
      <c r="BE59" s="180"/>
      <c r="BF59" s="180"/>
      <c r="BG59" s="145"/>
      <c r="BH59" s="181" t="s">
        <v>231</v>
      </c>
      <c r="BI59" s="181" t="s">
        <v>37</v>
      </c>
    </row>
    <row r="60" customFormat="false" ht="14.25" hidden="false" customHeight="false" outlineLevel="0" collapsed="false">
      <c r="A60" s="183" t="n">
        <v>55</v>
      </c>
      <c r="B60" s="173" t="n">
        <f aca="false">'APH KIC KIA PC'!D59</f>
        <v>0</v>
      </c>
      <c r="C60" s="173" t="str">
        <f aca="false">'APH KIC KIA PC'!I59</f>
        <v>Välj…</v>
      </c>
      <c r="D60" s="174" t="str">
        <f aca="false">IF('1. Artikeldata Grund'!$E59="","",'1. Artikeldata Grund'!$E59)</f>
        <v/>
      </c>
      <c r="E60" s="175" t="str">
        <f aca="false">IF('1. Artikeldata Grund'!D59="","",'1. Artikeldata Grund'!D59)</f>
        <v/>
      </c>
      <c r="F60" s="184" t="str">
        <f aca="false">'2. Artikeldata Utökad'!H59</f>
        <v>  Välj…</v>
      </c>
      <c r="G60" s="176" t="str">
        <f aca="false" t="array" ref="G60:G60">_xlfn.IFS('2. Artikeldata Utökad'!J59="2  KRAV","KRAV",'2. Artikeldata Utökad'!J59="3  Astma- och Allergiförbundet","Astmaochallergiforbundet",'2. Artikeldata Utökad'!J59="4  Svanen","Svanen",'2. Artikeldata Utökad'!J59="5  GOTS","GOTS",'2. Artikeldata Utökad'!J59="6  Ekologiskt Jordbruk EU Ekologisk","Ekologisktjordbruk",'2. Artikeldata Utökad'!J59="7  ECO CERT Cosmos Organic","Ecocertcosmosorganic",'2. Artikeldata Utökad'!J59="8  Bra miljöval","Bramiljoval",'2. Artikeldata Utökad'!J59="9  Fairtrade","fairtrade",'2. Artikeldata Utökad'!J59="10 Natrue Organic","Natrueorganic",'2. Artikeldata Utökad'!J59="11 UTZ Certified","UTZ",'2. Artikeldata Utökad'!J59="15 Asthma Allergy Nordic","Asthmaallergynordic",'2. Artikeldata Utökad'!J59="16 FSC","FSC",'2. Artikeldata Utökad'!J59="17 Välvald (endast vid OTC)","choosewithheart",'2. Artikeldata Utökad'!J59="18 Rainforest Alliance","Rainforestalliance",'2. Artikeldata Utökad'!J59="19 Vegan Society","Vegansociety",'2. Artikeldata Utökad'!J59="20 Certified Vegan","Certifiedvegan",'2. Artikeldata Utökad'!J59="21 I'm Vegan","Imvegan",'2. Artikeldata Utökad'!J59="22 EU Ecolabel","EUEcolabel",'2. Artikeldata Utökad'!J59="23 Soil Association Cosmos Organic","Soilassociation",'2. Artikeldata Utökad'!J59="  Välj…","",'2. Artikeldata Utökad'!J59="0  Ingen symbol","",'2. Artikeldata Utökad'!J59="24 Cosmetique Bio Cosmos Organic","Cosmetiquebio",'2. Artikeldata Utökad'!J59="25 Fair for Life","Fairforlife")</f>
        <v/>
      </c>
      <c r="H60" s="176" t="str">
        <f aca="false" t="array" ref="H60:H60">_xlfn.IFS('2. Artikeldata Utökad'!K59="2  KRAV","KRAV",'2. Artikeldata Utökad'!K59="3  Astma- och Allergiförbundet","Astmaochallergiforbundet",'2. Artikeldata Utökad'!K59="4  Svanen","Svanen",'2. Artikeldata Utökad'!K59="5  GOTS","GOTS",'2. Artikeldata Utökad'!K59="6  Ekologiskt Jordbruk EU Ekologisk","Ekologisktjordbruk",'2. Artikeldata Utökad'!K59="7  ECO CERT Cosmos Organic","Ecocertcosmosorganic",'2. Artikeldata Utökad'!K59="8  Bra miljöval","Bramiljoval",'2. Artikeldata Utökad'!K59="9  Fairtrade","fairtrade",'2. Artikeldata Utökad'!K59="10 Natrue Organic","Natrueorganic",'2. Artikeldata Utökad'!K59="11 UTZ Certified","UTZ",'2. Artikeldata Utökad'!K59="15 Asthma Allergy Nordic","Asthmaallergynordic",'2. Artikeldata Utökad'!K59="16 FSC","FSC",'2. Artikeldata Utökad'!K59="17 Välvald (endast vid OTC)","choosewithheart",'2. Artikeldata Utökad'!K59="18 Rainforest Alliance","Rainforestalliance",'2. Artikeldata Utökad'!K59="19 Vegan Society","Vegansociety",'2. Artikeldata Utökad'!K59="20 Certified Vegan","Certifiedvegan",'2. Artikeldata Utökad'!K59="21 I'm Vegan","Imvegan",'2. Artikeldata Utökad'!K59="22 EU Ecolabel","EUEcolabel",'2. Artikeldata Utökad'!K59="23 Soil Association Cosmos Organic","Soilassociation",'2. Artikeldata Utökad'!K59="  Välj…","",'2. Artikeldata Utökad'!K59="0  Ingen symbol","",'2. Artikeldata Utökad'!K59="24 Cosmetique Bio Cosmos Organic","Cosmetiquebio",'2. Artikeldata Utökad'!K59="25 Fair for Life","Fairforlife")</f>
        <v/>
      </c>
      <c r="I60" s="176" t="str">
        <f aca="false" t="array" ref="I60:I60">_xlfn.IFS('2. Artikeldata Utökad'!L59="2  KRAV","KRAV",'2. Artikeldata Utökad'!L59="3  Astma- och Allergiförbundet","Astmaochallergiforbundet",'2. Artikeldata Utökad'!L59="4  Svanen","Svanen",'2. Artikeldata Utökad'!L59="5  GOTS","GOTS",'2. Artikeldata Utökad'!L59="6  Ekologiskt Jordbruk EU Ekologisk","Ekologisktjordbruk",'2. Artikeldata Utökad'!L59="7  ECO CERT Cosmos Organic","Ecocertcosmosorganic",'2. Artikeldata Utökad'!L59="8  Bra miljöval","Bramiljoval",'2. Artikeldata Utökad'!L59="9  Fairtrade","fairtrade",'2. Artikeldata Utökad'!L59="10 Natrue Organic","Natrueorganic",'2. Artikeldata Utökad'!L59="11 UTZ Certified","UTZ",'2. Artikeldata Utökad'!L59="15 Asthma Allergy Nordic","Asthmaallergynordic",'2. Artikeldata Utökad'!L59="16 FSC","FSC",'2. Artikeldata Utökad'!L59="17 Välvald (endast vid OTC)","choosewithheart",'2. Artikeldata Utökad'!L59="18 Rainforest Alliance","Rainforestalliance",'2. Artikeldata Utökad'!L59="19 Vegan Society","Vegansociety",'2. Artikeldata Utökad'!L59="20 Certified Vegan","Certifiedvegan",'2. Artikeldata Utökad'!L59="21 I'm Vegan","Imvegan",'2. Artikeldata Utökad'!L59="22 EU Ecolabel","EUEcolabel",'2. Artikeldata Utökad'!L59="23 Soil Association Cosmos Organic","Soilassociation",'2. Artikeldata Utökad'!L59="  Välj…","",'2. Artikeldata Utökad'!L59="0  Ingen symbol","",'2. Artikeldata Utökad'!L59="24 Cosmetique Bio Cosmos Organic","Cosmetiquebio",'2. Artikeldata Utökad'!L59="25 Fair for Life","Fairforlife")</f>
        <v/>
      </c>
      <c r="J60" s="176" t="str">
        <f aca="false" t="array" ref="J60:J60">IFERROR(SUBSTITUTE(_xlfn.arraytotext(_xlfn._xlws.filter(G60:I60,G60:I60&lt;&gt;""))," ",""),"")</f>
        <v/>
      </c>
      <c r="K60" s="176" t="str">
        <f aca="false">IF('2. Artikeldata Utökad'!M59="Ja","Nordisk","")</f>
        <v/>
      </c>
      <c r="L60" s="176" t="str">
        <f aca="false">IF('2. Artikeldata Utökad'!N59="Ja","Miljoforpackad","")</f>
        <v/>
      </c>
      <c r="M60" s="176" t="str">
        <f aca="false">IF(OR(G60="Ecocertcosmosorganic",G60="Natrueorganic",G60="GOTS",G60="Ekologisktjordbruk",G60="KRAV",G60="Soilassociation",G60="Cosmetiquebio",H60="Ecocertcosmosorganic",H60="Natrueorganic",H60="GOTS",H60="Ekologisktjordbruk",H60="KRAV",H60="Soilassociation",H60="Cosmetiquebio",I60="Ecocertcosmosorganic",I60="Natrueorganic",I60="GOTS",I60="Ekologisktjordbruk",I60="KRAV",I60="Soilassociation",I60="Cosmetiquebio"),"Ekologisk","")</f>
        <v/>
      </c>
      <c r="N60" s="176" t="str">
        <f aca="false">IF(OR(G60="Vegansociety",G60="Imvegan",G60="Certifiedvegan",H60="Vegansociety",H60="Imvegan",H60="Certifiedvegan",I60="Vegansociety",I60="Imvegan",I60="Certifiedvegan",AJ60="Vegansk"),"Vegansk","")</f>
        <v/>
      </c>
      <c r="O60" s="176" t="str">
        <f aca="false">IF(OR(G60="fairtrade",G60="UTZ",G60="Rainforestalliance",G60="Fairforlife",H60="fairtrade",H60="UTZ",H60="Rainforestalliance",H60="Fairforlife",I60="fairtrade",I60="UTZ",I60="Rainforestalliance",I60="Fairforlife"),"Rattvisemarkt","")</f>
        <v/>
      </c>
      <c r="P60" s="176" t="str">
        <f aca="false">IF(OR(G60="Asthmaallergynordic",G60="Astmaochallergiforbundet",H60="Asthmaallergynordic",H60="Astmaochallergiforbundet",I60="Asthmaallergynordic",I60="Astmaochallergiforbundet"),"Extramildformula","")</f>
        <v/>
      </c>
      <c r="Q60" s="176" t="str">
        <f aca="false">IF(OR(G60="Svanen",G60="Bramiljoval",G60="EUEcolabel",H60="Svanen",H60="Bramiljoval",H60="EUEcolabel",I60="Svanen",I60="Bramiljoval",I60="EUEcolabel"),"Miljomarkt","")</f>
        <v/>
      </c>
      <c r="R60" s="176" t="str">
        <f aca="false" t="array" ref="R60:R60">IFERROR(SUBSTITUTE(_xlfn.arraytotext(_xlfn._xlws.filter(M60:Q60,M60:Q60&lt;&gt;""))," ",""),"")</f>
        <v/>
      </c>
      <c r="S60" s="177"/>
      <c r="T60" s="185"/>
      <c r="U60" s="177" t="s">
        <v>36</v>
      </c>
      <c r="V60" s="178"/>
      <c r="W60" s="178"/>
      <c r="X60" s="178"/>
      <c r="Y60" s="178"/>
      <c r="Z60" s="178"/>
      <c r="AA60" s="178"/>
      <c r="AB60" s="178"/>
      <c r="AC60" s="178"/>
      <c r="AD60" s="178"/>
      <c r="AE60" s="178"/>
      <c r="AF60" s="178"/>
      <c r="AG60" s="177"/>
      <c r="AH60" s="178"/>
      <c r="AI60" s="178"/>
      <c r="AJ60" s="177" t="s">
        <v>37</v>
      </c>
      <c r="AK60" s="178"/>
      <c r="AL60" s="178"/>
      <c r="AM60" s="178"/>
      <c r="AN60" s="178"/>
      <c r="AO60" s="178"/>
      <c r="AP60" s="143"/>
      <c r="AQ60" s="179"/>
      <c r="AR60" s="180"/>
      <c r="AS60" s="180"/>
      <c r="AT60" s="181" t="s">
        <v>37</v>
      </c>
      <c r="AU60" s="181" t="s">
        <v>37</v>
      </c>
      <c r="AV60" s="144"/>
      <c r="AW60" s="182" t="s">
        <v>231</v>
      </c>
      <c r="AX60" s="181" t="s">
        <v>37</v>
      </c>
      <c r="AY60" s="181" t="s">
        <v>37</v>
      </c>
      <c r="AZ60" s="143"/>
      <c r="BA60" s="179"/>
      <c r="BB60" s="180"/>
      <c r="BC60" s="180"/>
      <c r="BD60" s="180"/>
      <c r="BE60" s="180"/>
      <c r="BF60" s="180"/>
      <c r="BG60" s="145"/>
      <c r="BH60" s="181" t="s">
        <v>231</v>
      </c>
      <c r="BI60" s="181" t="s">
        <v>37</v>
      </c>
    </row>
    <row r="61" customFormat="false" ht="14.25" hidden="false" customHeight="false" outlineLevel="0" collapsed="false">
      <c r="A61" s="183" t="n">
        <v>56</v>
      </c>
      <c r="B61" s="173" t="n">
        <f aca="false">'APH KIC KIA PC'!D60</f>
        <v>0</v>
      </c>
      <c r="C61" s="173" t="str">
        <f aca="false">'APH KIC KIA PC'!I60</f>
        <v>Välj…</v>
      </c>
      <c r="D61" s="174" t="str">
        <f aca="false">IF('1. Artikeldata Grund'!$E60="","",'1. Artikeldata Grund'!$E60)</f>
        <v/>
      </c>
      <c r="E61" s="175" t="str">
        <f aca="false">IF('1. Artikeldata Grund'!D60="","",'1. Artikeldata Grund'!D60)</f>
        <v/>
      </c>
      <c r="F61" s="184" t="str">
        <f aca="false">'2. Artikeldata Utökad'!H60</f>
        <v>  Välj…</v>
      </c>
      <c r="G61" s="176" t="str">
        <f aca="false" t="array" ref="G61:G61">_xlfn.IFS('2. Artikeldata Utökad'!J60="2  KRAV","KRAV",'2. Artikeldata Utökad'!J60="3  Astma- och Allergiförbundet","Astmaochallergiforbundet",'2. Artikeldata Utökad'!J60="4  Svanen","Svanen",'2. Artikeldata Utökad'!J60="5  GOTS","GOTS",'2. Artikeldata Utökad'!J60="6  Ekologiskt Jordbruk EU Ekologisk","Ekologisktjordbruk",'2. Artikeldata Utökad'!J60="7  ECO CERT Cosmos Organic","Ecocertcosmosorganic",'2. Artikeldata Utökad'!J60="8  Bra miljöval","Bramiljoval",'2. Artikeldata Utökad'!J60="9  Fairtrade","fairtrade",'2. Artikeldata Utökad'!J60="10 Natrue Organic","Natrueorganic",'2. Artikeldata Utökad'!J60="11 UTZ Certified","UTZ",'2. Artikeldata Utökad'!J60="15 Asthma Allergy Nordic","Asthmaallergynordic",'2. Artikeldata Utökad'!J60="16 FSC","FSC",'2. Artikeldata Utökad'!J60="17 Välvald (endast vid OTC)","choosewithheart",'2. Artikeldata Utökad'!J60="18 Rainforest Alliance","Rainforestalliance",'2. Artikeldata Utökad'!J60="19 Vegan Society","Vegansociety",'2. Artikeldata Utökad'!J60="20 Certified Vegan","Certifiedvegan",'2. Artikeldata Utökad'!J60="21 I'm Vegan","Imvegan",'2. Artikeldata Utökad'!J60="22 EU Ecolabel","EUEcolabel",'2. Artikeldata Utökad'!J60="23 Soil Association Cosmos Organic","Soilassociation",'2. Artikeldata Utökad'!J60="  Välj…","",'2. Artikeldata Utökad'!J60="0  Ingen symbol","",'2. Artikeldata Utökad'!J60="24 Cosmetique Bio Cosmos Organic","Cosmetiquebio",'2. Artikeldata Utökad'!J60="25 Fair for Life","Fairforlife")</f>
        <v/>
      </c>
      <c r="H61" s="176" t="str">
        <f aca="false" t="array" ref="H61:H61">_xlfn.IFS('2. Artikeldata Utökad'!K60="2  KRAV","KRAV",'2. Artikeldata Utökad'!K60="3  Astma- och Allergiförbundet","Astmaochallergiforbundet",'2. Artikeldata Utökad'!K60="4  Svanen","Svanen",'2. Artikeldata Utökad'!K60="5  GOTS","GOTS",'2. Artikeldata Utökad'!K60="6  Ekologiskt Jordbruk EU Ekologisk","Ekologisktjordbruk",'2. Artikeldata Utökad'!K60="7  ECO CERT Cosmos Organic","Ecocertcosmosorganic",'2. Artikeldata Utökad'!K60="8  Bra miljöval","Bramiljoval",'2. Artikeldata Utökad'!K60="9  Fairtrade","fairtrade",'2. Artikeldata Utökad'!K60="10 Natrue Organic","Natrueorganic",'2. Artikeldata Utökad'!K60="11 UTZ Certified","UTZ",'2. Artikeldata Utökad'!K60="15 Asthma Allergy Nordic","Asthmaallergynordic",'2. Artikeldata Utökad'!K60="16 FSC","FSC",'2. Artikeldata Utökad'!K60="17 Välvald (endast vid OTC)","choosewithheart",'2. Artikeldata Utökad'!K60="18 Rainforest Alliance","Rainforestalliance",'2. Artikeldata Utökad'!K60="19 Vegan Society","Vegansociety",'2. Artikeldata Utökad'!K60="20 Certified Vegan","Certifiedvegan",'2. Artikeldata Utökad'!K60="21 I'm Vegan","Imvegan",'2. Artikeldata Utökad'!K60="22 EU Ecolabel","EUEcolabel",'2. Artikeldata Utökad'!K60="23 Soil Association Cosmos Organic","Soilassociation",'2. Artikeldata Utökad'!K60="  Välj…","",'2. Artikeldata Utökad'!K60="0  Ingen symbol","",'2. Artikeldata Utökad'!K60="24 Cosmetique Bio Cosmos Organic","Cosmetiquebio",'2. Artikeldata Utökad'!K60="25 Fair for Life","Fairforlife")</f>
        <v/>
      </c>
      <c r="I61" s="176" t="str">
        <f aca="false" t="array" ref="I61:I61">_xlfn.IFS('2. Artikeldata Utökad'!L60="2  KRAV","KRAV",'2. Artikeldata Utökad'!L60="3  Astma- och Allergiförbundet","Astmaochallergiforbundet",'2. Artikeldata Utökad'!L60="4  Svanen","Svanen",'2. Artikeldata Utökad'!L60="5  GOTS","GOTS",'2. Artikeldata Utökad'!L60="6  Ekologiskt Jordbruk EU Ekologisk","Ekologisktjordbruk",'2. Artikeldata Utökad'!L60="7  ECO CERT Cosmos Organic","Ecocertcosmosorganic",'2. Artikeldata Utökad'!L60="8  Bra miljöval","Bramiljoval",'2. Artikeldata Utökad'!L60="9  Fairtrade","fairtrade",'2. Artikeldata Utökad'!L60="10 Natrue Organic","Natrueorganic",'2. Artikeldata Utökad'!L60="11 UTZ Certified","UTZ",'2. Artikeldata Utökad'!L60="15 Asthma Allergy Nordic","Asthmaallergynordic",'2. Artikeldata Utökad'!L60="16 FSC","FSC",'2. Artikeldata Utökad'!L60="17 Välvald (endast vid OTC)","choosewithheart",'2. Artikeldata Utökad'!L60="18 Rainforest Alliance","Rainforestalliance",'2. Artikeldata Utökad'!L60="19 Vegan Society","Vegansociety",'2. Artikeldata Utökad'!L60="20 Certified Vegan","Certifiedvegan",'2. Artikeldata Utökad'!L60="21 I'm Vegan","Imvegan",'2. Artikeldata Utökad'!L60="22 EU Ecolabel","EUEcolabel",'2. Artikeldata Utökad'!L60="23 Soil Association Cosmos Organic","Soilassociation",'2. Artikeldata Utökad'!L60="  Välj…","",'2. Artikeldata Utökad'!L60="0  Ingen symbol","",'2. Artikeldata Utökad'!L60="24 Cosmetique Bio Cosmos Organic","Cosmetiquebio",'2. Artikeldata Utökad'!L60="25 Fair for Life","Fairforlife")</f>
        <v/>
      </c>
      <c r="J61" s="176" t="str">
        <f aca="false" t="array" ref="J61:J61">IFERROR(SUBSTITUTE(_xlfn.arraytotext(_xlfn._xlws.filter(G61:I61,G61:I61&lt;&gt;""))," ",""),"")</f>
        <v/>
      </c>
      <c r="K61" s="176" t="str">
        <f aca="false">IF('2. Artikeldata Utökad'!M60="Ja","Nordisk","")</f>
        <v/>
      </c>
      <c r="L61" s="176" t="str">
        <f aca="false">IF('2. Artikeldata Utökad'!N60="Ja","Miljoforpackad","")</f>
        <v/>
      </c>
      <c r="M61" s="176" t="str">
        <f aca="false">IF(OR(G61="Ecocertcosmosorganic",G61="Natrueorganic",G61="GOTS",G61="Ekologisktjordbruk",G61="KRAV",G61="Soilassociation",G61="Cosmetiquebio",H61="Ecocertcosmosorganic",H61="Natrueorganic",H61="GOTS",H61="Ekologisktjordbruk",H61="KRAV",H61="Soilassociation",H61="Cosmetiquebio",I61="Ecocertcosmosorganic",I61="Natrueorganic",I61="GOTS",I61="Ekologisktjordbruk",I61="KRAV",I61="Soilassociation",I61="Cosmetiquebio"),"Ekologisk","")</f>
        <v/>
      </c>
      <c r="N61" s="176" t="str">
        <f aca="false">IF(OR(G61="Vegansociety",G61="Imvegan",G61="Certifiedvegan",H61="Vegansociety",H61="Imvegan",H61="Certifiedvegan",I61="Vegansociety",I61="Imvegan",I61="Certifiedvegan",AJ61="Vegansk"),"Vegansk","")</f>
        <v/>
      </c>
      <c r="O61" s="176" t="str">
        <f aca="false">IF(OR(G61="fairtrade",G61="UTZ",G61="Rainforestalliance",G61="Fairforlife",H61="fairtrade",H61="UTZ",H61="Rainforestalliance",H61="Fairforlife",I61="fairtrade",I61="UTZ",I61="Rainforestalliance",I61="Fairforlife"),"Rattvisemarkt","")</f>
        <v/>
      </c>
      <c r="P61" s="176" t="str">
        <f aca="false">IF(OR(G61="Asthmaallergynordic",G61="Astmaochallergiforbundet",H61="Asthmaallergynordic",H61="Astmaochallergiforbundet",I61="Asthmaallergynordic",I61="Astmaochallergiforbundet"),"Extramildformula","")</f>
        <v/>
      </c>
      <c r="Q61" s="176" t="str">
        <f aca="false">IF(OR(G61="Svanen",G61="Bramiljoval",G61="EUEcolabel",H61="Svanen",H61="Bramiljoval",H61="EUEcolabel",I61="Svanen",I61="Bramiljoval",I61="EUEcolabel"),"Miljomarkt","")</f>
        <v/>
      </c>
      <c r="R61" s="176" t="str">
        <f aca="false" t="array" ref="R61:R61">IFERROR(SUBSTITUTE(_xlfn.arraytotext(_xlfn._xlws.filter(M61:Q61,M61:Q61&lt;&gt;""))," ",""),"")</f>
        <v/>
      </c>
      <c r="S61" s="177"/>
      <c r="T61" s="185"/>
      <c r="U61" s="177" t="s">
        <v>36</v>
      </c>
      <c r="V61" s="178"/>
      <c r="W61" s="178"/>
      <c r="X61" s="178"/>
      <c r="Y61" s="178"/>
      <c r="Z61" s="178"/>
      <c r="AA61" s="178"/>
      <c r="AB61" s="178"/>
      <c r="AC61" s="178"/>
      <c r="AD61" s="178"/>
      <c r="AE61" s="178"/>
      <c r="AF61" s="178"/>
      <c r="AG61" s="177"/>
      <c r="AH61" s="178"/>
      <c r="AI61" s="178"/>
      <c r="AJ61" s="177" t="s">
        <v>37</v>
      </c>
      <c r="AK61" s="178"/>
      <c r="AL61" s="178"/>
      <c r="AM61" s="178"/>
      <c r="AN61" s="178"/>
      <c r="AO61" s="178"/>
      <c r="AP61" s="143"/>
      <c r="AQ61" s="179"/>
      <c r="AR61" s="180"/>
      <c r="AS61" s="180"/>
      <c r="AT61" s="181" t="s">
        <v>37</v>
      </c>
      <c r="AU61" s="181" t="s">
        <v>37</v>
      </c>
      <c r="AV61" s="144"/>
      <c r="AW61" s="182" t="s">
        <v>231</v>
      </c>
      <c r="AX61" s="181" t="s">
        <v>37</v>
      </c>
      <c r="AY61" s="181" t="s">
        <v>37</v>
      </c>
      <c r="AZ61" s="143"/>
      <c r="BA61" s="179"/>
      <c r="BB61" s="180"/>
      <c r="BC61" s="180"/>
      <c r="BD61" s="180"/>
      <c r="BE61" s="180"/>
      <c r="BF61" s="180"/>
      <c r="BG61" s="145"/>
      <c r="BH61" s="181" t="s">
        <v>231</v>
      </c>
      <c r="BI61" s="181" t="s">
        <v>37</v>
      </c>
    </row>
    <row r="62" customFormat="false" ht="14.25" hidden="false" customHeight="false" outlineLevel="0" collapsed="false">
      <c r="A62" s="183" t="n">
        <v>57</v>
      </c>
      <c r="B62" s="173" t="n">
        <f aca="false">'APH KIC KIA PC'!D61</f>
        <v>0</v>
      </c>
      <c r="C62" s="173" t="str">
        <f aca="false">'APH KIC KIA PC'!I61</f>
        <v>Välj…</v>
      </c>
      <c r="D62" s="174" t="str">
        <f aca="false">IF('1. Artikeldata Grund'!$E61="","",'1. Artikeldata Grund'!$E61)</f>
        <v/>
      </c>
      <c r="E62" s="175" t="str">
        <f aca="false">IF('1. Artikeldata Grund'!D61="","",'1. Artikeldata Grund'!D61)</f>
        <v/>
      </c>
      <c r="F62" s="184" t="str">
        <f aca="false">'2. Artikeldata Utökad'!H61</f>
        <v>  Välj…</v>
      </c>
      <c r="G62" s="176" t="str">
        <f aca="false" t="array" ref="G62:G62">_xlfn.IFS('2. Artikeldata Utökad'!J61="2  KRAV","KRAV",'2. Artikeldata Utökad'!J61="3  Astma- och Allergiförbundet","Astmaochallergiforbundet",'2. Artikeldata Utökad'!J61="4  Svanen","Svanen",'2. Artikeldata Utökad'!J61="5  GOTS","GOTS",'2. Artikeldata Utökad'!J61="6  Ekologiskt Jordbruk EU Ekologisk","Ekologisktjordbruk",'2. Artikeldata Utökad'!J61="7  ECO CERT Cosmos Organic","Ecocertcosmosorganic",'2. Artikeldata Utökad'!J61="8  Bra miljöval","Bramiljoval",'2. Artikeldata Utökad'!J61="9  Fairtrade","fairtrade",'2. Artikeldata Utökad'!J61="10 Natrue Organic","Natrueorganic",'2. Artikeldata Utökad'!J61="11 UTZ Certified","UTZ",'2. Artikeldata Utökad'!J61="15 Asthma Allergy Nordic","Asthmaallergynordic",'2. Artikeldata Utökad'!J61="16 FSC","FSC",'2. Artikeldata Utökad'!J61="17 Välvald (endast vid OTC)","choosewithheart",'2. Artikeldata Utökad'!J61="18 Rainforest Alliance","Rainforestalliance",'2. Artikeldata Utökad'!J61="19 Vegan Society","Vegansociety",'2. Artikeldata Utökad'!J61="20 Certified Vegan","Certifiedvegan",'2. Artikeldata Utökad'!J61="21 I'm Vegan","Imvegan",'2. Artikeldata Utökad'!J61="22 EU Ecolabel","EUEcolabel",'2. Artikeldata Utökad'!J61="23 Soil Association Cosmos Organic","Soilassociation",'2. Artikeldata Utökad'!J61="  Välj…","",'2. Artikeldata Utökad'!J61="0  Ingen symbol","",'2. Artikeldata Utökad'!J61="24 Cosmetique Bio Cosmos Organic","Cosmetiquebio",'2. Artikeldata Utökad'!J61="25 Fair for Life","Fairforlife")</f>
        <v/>
      </c>
      <c r="H62" s="176" t="str">
        <f aca="false" t="array" ref="H62:H62">_xlfn.IFS('2. Artikeldata Utökad'!K61="2  KRAV","KRAV",'2. Artikeldata Utökad'!K61="3  Astma- och Allergiförbundet","Astmaochallergiforbundet",'2. Artikeldata Utökad'!K61="4  Svanen","Svanen",'2. Artikeldata Utökad'!K61="5  GOTS","GOTS",'2. Artikeldata Utökad'!K61="6  Ekologiskt Jordbruk EU Ekologisk","Ekologisktjordbruk",'2. Artikeldata Utökad'!K61="7  ECO CERT Cosmos Organic","Ecocertcosmosorganic",'2. Artikeldata Utökad'!K61="8  Bra miljöval","Bramiljoval",'2. Artikeldata Utökad'!K61="9  Fairtrade","fairtrade",'2. Artikeldata Utökad'!K61="10 Natrue Organic","Natrueorganic",'2. Artikeldata Utökad'!K61="11 UTZ Certified","UTZ",'2. Artikeldata Utökad'!K61="15 Asthma Allergy Nordic","Asthmaallergynordic",'2. Artikeldata Utökad'!K61="16 FSC","FSC",'2. Artikeldata Utökad'!K61="17 Välvald (endast vid OTC)","choosewithheart",'2. Artikeldata Utökad'!K61="18 Rainforest Alliance","Rainforestalliance",'2. Artikeldata Utökad'!K61="19 Vegan Society","Vegansociety",'2. Artikeldata Utökad'!K61="20 Certified Vegan","Certifiedvegan",'2. Artikeldata Utökad'!K61="21 I'm Vegan","Imvegan",'2. Artikeldata Utökad'!K61="22 EU Ecolabel","EUEcolabel",'2. Artikeldata Utökad'!K61="23 Soil Association Cosmos Organic","Soilassociation",'2. Artikeldata Utökad'!K61="  Välj…","",'2. Artikeldata Utökad'!K61="0  Ingen symbol","",'2. Artikeldata Utökad'!K61="24 Cosmetique Bio Cosmos Organic","Cosmetiquebio",'2. Artikeldata Utökad'!K61="25 Fair for Life","Fairforlife")</f>
        <v/>
      </c>
      <c r="I62" s="176" t="str">
        <f aca="false" t="array" ref="I62:I62">_xlfn.IFS('2. Artikeldata Utökad'!L61="2  KRAV","KRAV",'2. Artikeldata Utökad'!L61="3  Astma- och Allergiförbundet","Astmaochallergiforbundet",'2. Artikeldata Utökad'!L61="4  Svanen","Svanen",'2. Artikeldata Utökad'!L61="5  GOTS","GOTS",'2. Artikeldata Utökad'!L61="6  Ekologiskt Jordbruk EU Ekologisk","Ekologisktjordbruk",'2. Artikeldata Utökad'!L61="7  ECO CERT Cosmos Organic","Ecocertcosmosorganic",'2. Artikeldata Utökad'!L61="8  Bra miljöval","Bramiljoval",'2. Artikeldata Utökad'!L61="9  Fairtrade","fairtrade",'2. Artikeldata Utökad'!L61="10 Natrue Organic","Natrueorganic",'2. Artikeldata Utökad'!L61="11 UTZ Certified","UTZ",'2. Artikeldata Utökad'!L61="15 Asthma Allergy Nordic","Asthmaallergynordic",'2. Artikeldata Utökad'!L61="16 FSC","FSC",'2. Artikeldata Utökad'!L61="17 Välvald (endast vid OTC)","choosewithheart",'2. Artikeldata Utökad'!L61="18 Rainforest Alliance","Rainforestalliance",'2. Artikeldata Utökad'!L61="19 Vegan Society","Vegansociety",'2. Artikeldata Utökad'!L61="20 Certified Vegan","Certifiedvegan",'2. Artikeldata Utökad'!L61="21 I'm Vegan","Imvegan",'2. Artikeldata Utökad'!L61="22 EU Ecolabel","EUEcolabel",'2. Artikeldata Utökad'!L61="23 Soil Association Cosmos Organic","Soilassociation",'2. Artikeldata Utökad'!L61="  Välj…","",'2. Artikeldata Utökad'!L61="0  Ingen symbol","",'2. Artikeldata Utökad'!L61="24 Cosmetique Bio Cosmos Organic","Cosmetiquebio",'2. Artikeldata Utökad'!L61="25 Fair for Life","Fairforlife")</f>
        <v/>
      </c>
      <c r="J62" s="176" t="str">
        <f aca="false" t="array" ref="J62:J62">IFERROR(SUBSTITUTE(_xlfn.arraytotext(_xlfn._xlws.filter(G62:I62,G62:I62&lt;&gt;""))," ",""),"")</f>
        <v/>
      </c>
      <c r="K62" s="176" t="str">
        <f aca="false">IF('2. Artikeldata Utökad'!M61="Ja","Nordisk","")</f>
        <v/>
      </c>
      <c r="L62" s="176" t="str">
        <f aca="false">IF('2. Artikeldata Utökad'!N61="Ja","Miljoforpackad","")</f>
        <v/>
      </c>
      <c r="M62" s="176" t="str">
        <f aca="false">IF(OR(G62="Ecocertcosmosorganic",G62="Natrueorganic",G62="GOTS",G62="Ekologisktjordbruk",G62="KRAV",G62="Soilassociation",G62="Cosmetiquebio",H62="Ecocertcosmosorganic",H62="Natrueorganic",H62="GOTS",H62="Ekologisktjordbruk",H62="KRAV",H62="Soilassociation",H62="Cosmetiquebio",I62="Ecocertcosmosorganic",I62="Natrueorganic",I62="GOTS",I62="Ekologisktjordbruk",I62="KRAV",I62="Soilassociation",I62="Cosmetiquebio"),"Ekologisk","")</f>
        <v/>
      </c>
      <c r="N62" s="176" t="str">
        <f aca="false">IF(OR(G62="Vegansociety",G62="Imvegan",G62="Certifiedvegan",H62="Vegansociety",H62="Imvegan",H62="Certifiedvegan",I62="Vegansociety",I62="Imvegan",I62="Certifiedvegan",AJ62="Vegansk"),"Vegansk","")</f>
        <v/>
      </c>
      <c r="O62" s="176" t="str">
        <f aca="false">IF(OR(G62="fairtrade",G62="UTZ",G62="Rainforestalliance",G62="Fairforlife",H62="fairtrade",H62="UTZ",H62="Rainforestalliance",H62="Fairforlife",I62="fairtrade",I62="UTZ",I62="Rainforestalliance",I62="Fairforlife"),"Rattvisemarkt","")</f>
        <v/>
      </c>
      <c r="P62" s="176" t="str">
        <f aca="false">IF(OR(G62="Asthmaallergynordic",G62="Astmaochallergiforbundet",H62="Asthmaallergynordic",H62="Astmaochallergiforbundet",I62="Asthmaallergynordic",I62="Astmaochallergiforbundet"),"Extramildformula","")</f>
        <v/>
      </c>
      <c r="Q62" s="176" t="str">
        <f aca="false">IF(OR(G62="Svanen",G62="Bramiljoval",G62="EUEcolabel",H62="Svanen",H62="Bramiljoval",H62="EUEcolabel",I62="Svanen",I62="Bramiljoval",I62="EUEcolabel"),"Miljomarkt","")</f>
        <v/>
      </c>
      <c r="R62" s="176" t="str">
        <f aca="false" t="array" ref="R62:R62">IFERROR(SUBSTITUTE(_xlfn.arraytotext(_xlfn._xlws.filter(M62:Q62,M62:Q62&lt;&gt;""))," ",""),"")</f>
        <v/>
      </c>
      <c r="S62" s="177"/>
      <c r="T62" s="185"/>
      <c r="U62" s="177" t="s">
        <v>36</v>
      </c>
      <c r="V62" s="178"/>
      <c r="W62" s="178"/>
      <c r="X62" s="178"/>
      <c r="Y62" s="178"/>
      <c r="Z62" s="178"/>
      <c r="AA62" s="178"/>
      <c r="AB62" s="178"/>
      <c r="AC62" s="178"/>
      <c r="AD62" s="178"/>
      <c r="AE62" s="178"/>
      <c r="AF62" s="178"/>
      <c r="AG62" s="177"/>
      <c r="AH62" s="178"/>
      <c r="AI62" s="178"/>
      <c r="AJ62" s="177" t="s">
        <v>37</v>
      </c>
      <c r="AK62" s="178"/>
      <c r="AL62" s="178"/>
      <c r="AM62" s="178"/>
      <c r="AN62" s="178"/>
      <c r="AO62" s="178"/>
      <c r="AP62" s="143"/>
      <c r="AQ62" s="179"/>
      <c r="AR62" s="180"/>
      <c r="AS62" s="180"/>
      <c r="AT62" s="181" t="s">
        <v>37</v>
      </c>
      <c r="AU62" s="181" t="s">
        <v>37</v>
      </c>
      <c r="AV62" s="144"/>
      <c r="AW62" s="182" t="s">
        <v>231</v>
      </c>
      <c r="AX62" s="181" t="s">
        <v>37</v>
      </c>
      <c r="AY62" s="181" t="s">
        <v>37</v>
      </c>
      <c r="AZ62" s="143"/>
      <c r="BA62" s="179"/>
      <c r="BB62" s="180"/>
      <c r="BC62" s="180"/>
      <c r="BD62" s="180"/>
      <c r="BE62" s="180"/>
      <c r="BF62" s="180"/>
      <c r="BG62" s="145"/>
      <c r="BH62" s="181" t="s">
        <v>231</v>
      </c>
      <c r="BI62" s="181" t="s">
        <v>37</v>
      </c>
    </row>
    <row r="63" customFormat="false" ht="14.25" hidden="false" customHeight="false" outlineLevel="0" collapsed="false">
      <c r="A63" s="183" t="n">
        <v>58</v>
      </c>
      <c r="B63" s="173" t="n">
        <f aca="false">'APH KIC KIA PC'!D62</f>
        <v>0</v>
      </c>
      <c r="C63" s="173" t="str">
        <f aca="false">'APH KIC KIA PC'!I62</f>
        <v>Välj…</v>
      </c>
      <c r="D63" s="174" t="str">
        <f aca="false">IF('1. Artikeldata Grund'!$E62="","",'1. Artikeldata Grund'!$E62)</f>
        <v/>
      </c>
      <c r="E63" s="175" t="str">
        <f aca="false">IF('1. Artikeldata Grund'!D62="","",'1. Artikeldata Grund'!D62)</f>
        <v/>
      </c>
      <c r="F63" s="184" t="str">
        <f aca="false">'2. Artikeldata Utökad'!H62</f>
        <v>  Välj…</v>
      </c>
      <c r="G63" s="176" t="str">
        <f aca="false" t="array" ref="G63:G63">_xlfn.IFS('2. Artikeldata Utökad'!J62="2  KRAV","KRAV",'2. Artikeldata Utökad'!J62="3  Astma- och Allergiförbundet","Astmaochallergiforbundet",'2. Artikeldata Utökad'!J62="4  Svanen","Svanen",'2. Artikeldata Utökad'!J62="5  GOTS","GOTS",'2. Artikeldata Utökad'!J62="6  Ekologiskt Jordbruk EU Ekologisk","Ekologisktjordbruk",'2. Artikeldata Utökad'!J62="7  ECO CERT Cosmos Organic","Ecocertcosmosorganic",'2. Artikeldata Utökad'!J62="8  Bra miljöval","Bramiljoval",'2. Artikeldata Utökad'!J62="9  Fairtrade","fairtrade",'2. Artikeldata Utökad'!J62="10 Natrue Organic","Natrueorganic",'2. Artikeldata Utökad'!J62="11 UTZ Certified","UTZ",'2. Artikeldata Utökad'!J62="15 Asthma Allergy Nordic","Asthmaallergynordic",'2. Artikeldata Utökad'!J62="16 FSC","FSC",'2. Artikeldata Utökad'!J62="17 Välvald (endast vid OTC)","choosewithheart",'2. Artikeldata Utökad'!J62="18 Rainforest Alliance","Rainforestalliance",'2. Artikeldata Utökad'!J62="19 Vegan Society","Vegansociety",'2. Artikeldata Utökad'!J62="20 Certified Vegan","Certifiedvegan",'2. Artikeldata Utökad'!J62="21 I'm Vegan","Imvegan",'2. Artikeldata Utökad'!J62="22 EU Ecolabel","EUEcolabel",'2. Artikeldata Utökad'!J62="23 Soil Association Cosmos Organic","Soilassociation",'2. Artikeldata Utökad'!J62="  Välj…","",'2. Artikeldata Utökad'!J62="0  Ingen symbol","",'2. Artikeldata Utökad'!J62="24 Cosmetique Bio Cosmos Organic","Cosmetiquebio",'2. Artikeldata Utökad'!J62="25 Fair for Life","Fairforlife")</f>
        <v/>
      </c>
      <c r="H63" s="176" t="str">
        <f aca="false" t="array" ref="H63:H63">_xlfn.IFS('2. Artikeldata Utökad'!K62="2  KRAV","KRAV",'2. Artikeldata Utökad'!K62="3  Astma- och Allergiförbundet","Astmaochallergiforbundet",'2. Artikeldata Utökad'!K62="4  Svanen","Svanen",'2. Artikeldata Utökad'!K62="5  GOTS","GOTS",'2. Artikeldata Utökad'!K62="6  Ekologiskt Jordbruk EU Ekologisk","Ekologisktjordbruk",'2. Artikeldata Utökad'!K62="7  ECO CERT Cosmos Organic","Ecocertcosmosorganic",'2. Artikeldata Utökad'!K62="8  Bra miljöval","Bramiljoval",'2. Artikeldata Utökad'!K62="9  Fairtrade","fairtrade",'2. Artikeldata Utökad'!K62="10 Natrue Organic","Natrueorganic",'2. Artikeldata Utökad'!K62="11 UTZ Certified","UTZ",'2. Artikeldata Utökad'!K62="15 Asthma Allergy Nordic","Asthmaallergynordic",'2. Artikeldata Utökad'!K62="16 FSC","FSC",'2. Artikeldata Utökad'!K62="17 Välvald (endast vid OTC)","choosewithheart",'2. Artikeldata Utökad'!K62="18 Rainforest Alliance","Rainforestalliance",'2. Artikeldata Utökad'!K62="19 Vegan Society","Vegansociety",'2. Artikeldata Utökad'!K62="20 Certified Vegan","Certifiedvegan",'2. Artikeldata Utökad'!K62="21 I'm Vegan","Imvegan",'2. Artikeldata Utökad'!K62="22 EU Ecolabel","EUEcolabel",'2. Artikeldata Utökad'!K62="23 Soil Association Cosmos Organic","Soilassociation",'2. Artikeldata Utökad'!K62="  Välj…","",'2. Artikeldata Utökad'!K62="0  Ingen symbol","",'2. Artikeldata Utökad'!K62="24 Cosmetique Bio Cosmos Organic","Cosmetiquebio",'2. Artikeldata Utökad'!K62="25 Fair for Life","Fairforlife")</f>
        <v/>
      </c>
      <c r="I63" s="176" t="str">
        <f aca="false" t="array" ref="I63:I63">_xlfn.IFS('2. Artikeldata Utökad'!L62="2  KRAV","KRAV",'2. Artikeldata Utökad'!L62="3  Astma- och Allergiförbundet","Astmaochallergiforbundet",'2. Artikeldata Utökad'!L62="4  Svanen","Svanen",'2. Artikeldata Utökad'!L62="5  GOTS","GOTS",'2. Artikeldata Utökad'!L62="6  Ekologiskt Jordbruk EU Ekologisk","Ekologisktjordbruk",'2. Artikeldata Utökad'!L62="7  ECO CERT Cosmos Organic","Ecocertcosmosorganic",'2. Artikeldata Utökad'!L62="8  Bra miljöval","Bramiljoval",'2. Artikeldata Utökad'!L62="9  Fairtrade","fairtrade",'2. Artikeldata Utökad'!L62="10 Natrue Organic","Natrueorganic",'2. Artikeldata Utökad'!L62="11 UTZ Certified","UTZ",'2. Artikeldata Utökad'!L62="15 Asthma Allergy Nordic","Asthmaallergynordic",'2. Artikeldata Utökad'!L62="16 FSC","FSC",'2. Artikeldata Utökad'!L62="17 Välvald (endast vid OTC)","choosewithheart",'2. Artikeldata Utökad'!L62="18 Rainforest Alliance","Rainforestalliance",'2. Artikeldata Utökad'!L62="19 Vegan Society","Vegansociety",'2. Artikeldata Utökad'!L62="20 Certified Vegan","Certifiedvegan",'2. Artikeldata Utökad'!L62="21 I'm Vegan","Imvegan",'2. Artikeldata Utökad'!L62="22 EU Ecolabel","EUEcolabel",'2. Artikeldata Utökad'!L62="23 Soil Association Cosmos Organic","Soilassociation",'2. Artikeldata Utökad'!L62="  Välj…","",'2. Artikeldata Utökad'!L62="0  Ingen symbol","",'2. Artikeldata Utökad'!L62="24 Cosmetique Bio Cosmos Organic","Cosmetiquebio",'2. Artikeldata Utökad'!L62="25 Fair for Life","Fairforlife")</f>
        <v/>
      </c>
      <c r="J63" s="176" t="str">
        <f aca="false" t="array" ref="J63:J63">IFERROR(SUBSTITUTE(_xlfn.arraytotext(_xlfn._xlws.filter(G63:I63,G63:I63&lt;&gt;""))," ",""),"")</f>
        <v/>
      </c>
      <c r="K63" s="176" t="str">
        <f aca="false">IF('2. Artikeldata Utökad'!M62="Ja","Nordisk","")</f>
        <v/>
      </c>
      <c r="L63" s="176" t="str">
        <f aca="false">IF('2. Artikeldata Utökad'!N62="Ja","Miljoforpackad","")</f>
        <v/>
      </c>
      <c r="M63" s="176" t="str">
        <f aca="false">IF(OR(G63="Ecocertcosmosorganic",G63="Natrueorganic",G63="GOTS",G63="Ekologisktjordbruk",G63="KRAV",G63="Soilassociation",G63="Cosmetiquebio",H63="Ecocertcosmosorganic",H63="Natrueorganic",H63="GOTS",H63="Ekologisktjordbruk",H63="KRAV",H63="Soilassociation",H63="Cosmetiquebio",I63="Ecocertcosmosorganic",I63="Natrueorganic",I63="GOTS",I63="Ekologisktjordbruk",I63="KRAV",I63="Soilassociation",I63="Cosmetiquebio"),"Ekologisk","")</f>
        <v/>
      </c>
      <c r="N63" s="176" t="str">
        <f aca="false">IF(OR(G63="Vegansociety",G63="Imvegan",G63="Certifiedvegan",H63="Vegansociety",H63="Imvegan",H63="Certifiedvegan",I63="Vegansociety",I63="Imvegan",I63="Certifiedvegan",AJ63="Vegansk"),"Vegansk","")</f>
        <v/>
      </c>
      <c r="O63" s="176" t="str">
        <f aca="false">IF(OR(G63="fairtrade",G63="UTZ",G63="Rainforestalliance",G63="Fairforlife",H63="fairtrade",H63="UTZ",H63="Rainforestalliance",H63="Fairforlife",I63="fairtrade",I63="UTZ",I63="Rainforestalliance",I63="Fairforlife"),"Rattvisemarkt","")</f>
        <v/>
      </c>
      <c r="P63" s="176" t="str">
        <f aca="false">IF(OR(G63="Asthmaallergynordic",G63="Astmaochallergiforbundet",H63="Asthmaallergynordic",H63="Astmaochallergiforbundet",I63="Asthmaallergynordic",I63="Astmaochallergiforbundet"),"Extramildformula","")</f>
        <v/>
      </c>
      <c r="Q63" s="176" t="str">
        <f aca="false">IF(OR(G63="Svanen",G63="Bramiljoval",G63="EUEcolabel",H63="Svanen",H63="Bramiljoval",H63="EUEcolabel",I63="Svanen",I63="Bramiljoval",I63="EUEcolabel"),"Miljomarkt","")</f>
        <v/>
      </c>
      <c r="R63" s="176" t="str">
        <f aca="false" t="array" ref="R63:R63">IFERROR(SUBSTITUTE(_xlfn.arraytotext(_xlfn._xlws.filter(M63:Q63,M63:Q63&lt;&gt;""))," ",""),"")</f>
        <v/>
      </c>
      <c r="S63" s="177"/>
      <c r="T63" s="185"/>
      <c r="U63" s="177" t="s">
        <v>36</v>
      </c>
      <c r="V63" s="178"/>
      <c r="W63" s="178"/>
      <c r="X63" s="178"/>
      <c r="Y63" s="178"/>
      <c r="Z63" s="178"/>
      <c r="AA63" s="178"/>
      <c r="AB63" s="178"/>
      <c r="AC63" s="178"/>
      <c r="AD63" s="178"/>
      <c r="AE63" s="178"/>
      <c r="AF63" s="178"/>
      <c r="AG63" s="177"/>
      <c r="AH63" s="178"/>
      <c r="AI63" s="178"/>
      <c r="AJ63" s="177" t="s">
        <v>37</v>
      </c>
      <c r="AK63" s="178"/>
      <c r="AL63" s="178"/>
      <c r="AM63" s="178"/>
      <c r="AN63" s="178"/>
      <c r="AO63" s="178"/>
      <c r="AP63" s="143"/>
      <c r="AQ63" s="179"/>
      <c r="AR63" s="180"/>
      <c r="AS63" s="180"/>
      <c r="AT63" s="181" t="s">
        <v>37</v>
      </c>
      <c r="AU63" s="181" t="s">
        <v>37</v>
      </c>
      <c r="AV63" s="144"/>
      <c r="AW63" s="182" t="s">
        <v>231</v>
      </c>
      <c r="AX63" s="181" t="s">
        <v>37</v>
      </c>
      <c r="AY63" s="181" t="s">
        <v>37</v>
      </c>
      <c r="AZ63" s="143"/>
      <c r="BA63" s="179"/>
      <c r="BB63" s="180"/>
      <c r="BC63" s="180"/>
      <c r="BD63" s="180"/>
      <c r="BE63" s="180"/>
      <c r="BF63" s="180"/>
      <c r="BG63" s="145"/>
      <c r="BH63" s="181" t="s">
        <v>231</v>
      </c>
      <c r="BI63" s="181" t="s">
        <v>37</v>
      </c>
    </row>
    <row r="64" customFormat="false" ht="14.25" hidden="false" customHeight="false" outlineLevel="0" collapsed="false">
      <c r="A64" s="183" t="n">
        <v>59</v>
      </c>
      <c r="B64" s="173" t="n">
        <f aca="false">'APH KIC KIA PC'!D63</f>
        <v>0</v>
      </c>
      <c r="C64" s="173" t="str">
        <f aca="false">'APH KIC KIA PC'!I63</f>
        <v>Välj…</v>
      </c>
      <c r="D64" s="174" t="str">
        <f aca="false">IF('1. Artikeldata Grund'!$E63="","",'1. Artikeldata Grund'!$E63)</f>
        <v/>
      </c>
      <c r="E64" s="175" t="str">
        <f aca="false">IF('1. Artikeldata Grund'!D63="","",'1. Artikeldata Grund'!D63)</f>
        <v/>
      </c>
      <c r="F64" s="184" t="str">
        <f aca="false">'2. Artikeldata Utökad'!H63</f>
        <v>  Välj…</v>
      </c>
      <c r="G64" s="176" t="str">
        <f aca="false" t="array" ref="G64:G64">_xlfn.IFS('2. Artikeldata Utökad'!J63="2  KRAV","KRAV",'2. Artikeldata Utökad'!J63="3  Astma- och Allergiförbundet","Astmaochallergiforbundet",'2. Artikeldata Utökad'!J63="4  Svanen","Svanen",'2. Artikeldata Utökad'!J63="5  GOTS","GOTS",'2. Artikeldata Utökad'!J63="6  Ekologiskt Jordbruk EU Ekologisk","Ekologisktjordbruk",'2. Artikeldata Utökad'!J63="7  ECO CERT Cosmos Organic","Ecocertcosmosorganic",'2. Artikeldata Utökad'!J63="8  Bra miljöval","Bramiljoval",'2. Artikeldata Utökad'!J63="9  Fairtrade","fairtrade",'2. Artikeldata Utökad'!J63="10 Natrue Organic","Natrueorganic",'2. Artikeldata Utökad'!J63="11 UTZ Certified","UTZ",'2. Artikeldata Utökad'!J63="15 Asthma Allergy Nordic","Asthmaallergynordic",'2. Artikeldata Utökad'!J63="16 FSC","FSC",'2. Artikeldata Utökad'!J63="17 Välvald (endast vid OTC)","choosewithheart",'2. Artikeldata Utökad'!J63="18 Rainforest Alliance","Rainforestalliance",'2. Artikeldata Utökad'!J63="19 Vegan Society","Vegansociety",'2. Artikeldata Utökad'!J63="20 Certified Vegan","Certifiedvegan",'2. Artikeldata Utökad'!J63="21 I'm Vegan","Imvegan",'2. Artikeldata Utökad'!J63="22 EU Ecolabel","EUEcolabel",'2. Artikeldata Utökad'!J63="23 Soil Association Cosmos Organic","Soilassociation",'2. Artikeldata Utökad'!J63="  Välj…","",'2. Artikeldata Utökad'!J63="0  Ingen symbol","",'2. Artikeldata Utökad'!J63="24 Cosmetique Bio Cosmos Organic","Cosmetiquebio",'2. Artikeldata Utökad'!J63="25 Fair for Life","Fairforlife")</f>
        <v/>
      </c>
      <c r="H64" s="176" t="str">
        <f aca="false" t="array" ref="H64:H64">_xlfn.IFS('2. Artikeldata Utökad'!K63="2  KRAV","KRAV",'2. Artikeldata Utökad'!K63="3  Astma- och Allergiförbundet","Astmaochallergiforbundet",'2. Artikeldata Utökad'!K63="4  Svanen","Svanen",'2. Artikeldata Utökad'!K63="5  GOTS","GOTS",'2. Artikeldata Utökad'!K63="6  Ekologiskt Jordbruk EU Ekologisk","Ekologisktjordbruk",'2. Artikeldata Utökad'!K63="7  ECO CERT Cosmos Organic","Ecocertcosmosorganic",'2. Artikeldata Utökad'!K63="8  Bra miljöval","Bramiljoval",'2. Artikeldata Utökad'!K63="9  Fairtrade","fairtrade",'2. Artikeldata Utökad'!K63="10 Natrue Organic","Natrueorganic",'2. Artikeldata Utökad'!K63="11 UTZ Certified","UTZ",'2. Artikeldata Utökad'!K63="15 Asthma Allergy Nordic","Asthmaallergynordic",'2. Artikeldata Utökad'!K63="16 FSC","FSC",'2. Artikeldata Utökad'!K63="17 Välvald (endast vid OTC)","choosewithheart",'2. Artikeldata Utökad'!K63="18 Rainforest Alliance","Rainforestalliance",'2. Artikeldata Utökad'!K63="19 Vegan Society","Vegansociety",'2. Artikeldata Utökad'!K63="20 Certified Vegan","Certifiedvegan",'2. Artikeldata Utökad'!K63="21 I'm Vegan","Imvegan",'2. Artikeldata Utökad'!K63="22 EU Ecolabel","EUEcolabel",'2. Artikeldata Utökad'!K63="23 Soil Association Cosmos Organic","Soilassociation",'2. Artikeldata Utökad'!K63="  Välj…","",'2. Artikeldata Utökad'!K63="0  Ingen symbol","",'2. Artikeldata Utökad'!K63="24 Cosmetique Bio Cosmos Organic","Cosmetiquebio",'2. Artikeldata Utökad'!K63="25 Fair for Life","Fairforlife")</f>
        <v/>
      </c>
      <c r="I64" s="176" t="str">
        <f aca="false" t="array" ref="I64:I64">_xlfn.IFS('2. Artikeldata Utökad'!L63="2  KRAV","KRAV",'2. Artikeldata Utökad'!L63="3  Astma- och Allergiförbundet","Astmaochallergiforbundet",'2. Artikeldata Utökad'!L63="4  Svanen","Svanen",'2. Artikeldata Utökad'!L63="5  GOTS","GOTS",'2. Artikeldata Utökad'!L63="6  Ekologiskt Jordbruk EU Ekologisk","Ekologisktjordbruk",'2. Artikeldata Utökad'!L63="7  ECO CERT Cosmos Organic","Ecocertcosmosorganic",'2. Artikeldata Utökad'!L63="8  Bra miljöval","Bramiljoval",'2. Artikeldata Utökad'!L63="9  Fairtrade","fairtrade",'2. Artikeldata Utökad'!L63="10 Natrue Organic","Natrueorganic",'2. Artikeldata Utökad'!L63="11 UTZ Certified","UTZ",'2. Artikeldata Utökad'!L63="15 Asthma Allergy Nordic","Asthmaallergynordic",'2. Artikeldata Utökad'!L63="16 FSC","FSC",'2. Artikeldata Utökad'!L63="17 Välvald (endast vid OTC)","choosewithheart",'2. Artikeldata Utökad'!L63="18 Rainforest Alliance","Rainforestalliance",'2. Artikeldata Utökad'!L63="19 Vegan Society","Vegansociety",'2. Artikeldata Utökad'!L63="20 Certified Vegan","Certifiedvegan",'2. Artikeldata Utökad'!L63="21 I'm Vegan","Imvegan",'2. Artikeldata Utökad'!L63="22 EU Ecolabel","EUEcolabel",'2. Artikeldata Utökad'!L63="23 Soil Association Cosmos Organic","Soilassociation",'2. Artikeldata Utökad'!L63="  Välj…","",'2. Artikeldata Utökad'!L63="0  Ingen symbol","",'2. Artikeldata Utökad'!L63="24 Cosmetique Bio Cosmos Organic","Cosmetiquebio",'2. Artikeldata Utökad'!L63="25 Fair for Life","Fairforlife")</f>
        <v/>
      </c>
      <c r="J64" s="176" t="str">
        <f aca="false" t="array" ref="J64:J64">IFERROR(SUBSTITUTE(_xlfn.arraytotext(_xlfn._xlws.filter(G64:I64,G64:I64&lt;&gt;""))," ",""),"")</f>
        <v/>
      </c>
      <c r="K64" s="176" t="str">
        <f aca="false">IF('2. Artikeldata Utökad'!M63="Ja","Nordisk","")</f>
        <v/>
      </c>
      <c r="L64" s="176" t="str">
        <f aca="false">IF('2. Artikeldata Utökad'!N63="Ja","Miljoforpackad","")</f>
        <v/>
      </c>
      <c r="M64" s="176" t="str">
        <f aca="false">IF(OR(G64="Ecocertcosmosorganic",G64="Natrueorganic",G64="GOTS",G64="Ekologisktjordbruk",G64="KRAV",G64="Soilassociation",G64="Cosmetiquebio",H64="Ecocertcosmosorganic",H64="Natrueorganic",H64="GOTS",H64="Ekologisktjordbruk",H64="KRAV",H64="Soilassociation",H64="Cosmetiquebio",I64="Ecocertcosmosorganic",I64="Natrueorganic",I64="GOTS",I64="Ekologisktjordbruk",I64="KRAV",I64="Soilassociation",I64="Cosmetiquebio"),"Ekologisk","")</f>
        <v/>
      </c>
      <c r="N64" s="176" t="str">
        <f aca="false">IF(OR(G64="Vegansociety",G64="Imvegan",G64="Certifiedvegan",H64="Vegansociety",H64="Imvegan",H64="Certifiedvegan",I64="Vegansociety",I64="Imvegan",I64="Certifiedvegan",AJ64="Vegansk"),"Vegansk","")</f>
        <v/>
      </c>
      <c r="O64" s="176" t="str">
        <f aca="false">IF(OR(G64="fairtrade",G64="UTZ",G64="Rainforestalliance",G64="Fairforlife",H64="fairtrade",H64="UTZ",H64="Rainforestalliance",H64="Fairforlife",I64="fairtrade",I64="UTZ",I64="Rainforestalliance",I64="Fairforlife"),"Rattvisemarkt","")</f>
        <v/>
      </c>
      <c r="P64" s="176" t="str">
        <f aca="false">IF(OR(G64="Asthmaallergynordic",G64="Astmaochallergiforbundet",H64="Asthmaallergynordic",H64="Astmaochallergiforbundet",I64="Asthmaallergynordic",I64="Astmaochallergiforbundet"),"Extramildformula","")</f>
        <v/>
      </c>
      <c r="Q64" s="176" t="str">
        <f aca="false">IF(OR(G64="Svanen",G64="Bramiljoval",G64="EUEcolabel",H64="Svanen",H64="Bramiljoval",H64="EUEcolabel",I64="Svanen",I64="Bramiljoval",I64="EUEcolabel"),"Miljomarkt","")</f>
        <v/>
      </c>
      <c r="R64" s="176" t="str">
        <f aca="false" t="array" ref="R64:R64">IFERROR(SUBSTITUTE(_xlfn.arraytotext(_xlfn._xlws.filter(M64:Q64,M64:Q64&lt;&gt;""))," ",""),"")</f>
        <v/>
      </c>
      <c r="S64" s="177"/>
      <c r="T64" s="185"/>
      <c r="U64" s="177" t="s">
        <v>36</v>
      </c>
      <c r="V64" s="178"/>
      <c r="W64" s="178"/>
      <c r="X64" s="178"/>
      <c r="Y64" s="178"/>
      <c r="Z64" s="178"/>
      <c r="AA64" s="178"/>
      <c r="AB64" s="178"/>
      <c r="AC64" s="178"/>
      <c r="AD64" s="178"/>
      <c r="AE64" s="178"/>
      <c r="AF64" s="178"/>
      <c r="AG64" s="177"/>
      <c r="AH64" s="178"/>
      <c r="AI64" s="178"/>
      <c r="AJ64" s="177" t="s">
        <v>37</v>
      </c>
      <c r="AK64" s="178"/>
      <c r="AL64" s="178"/>
      <c r="AM64" s="178"/>
      <c r="AN64" s="178"/>
      <c r="AO64" s="178"/>
      <c r="AP64" s="143"/>
      <c r="AQ64" s="179"/>
      <c r="AR64" s="180"/>
      <c r="AS64" s="180"/>
      <c r="AT64" s="181" t="s">
        <v>37</v>
      </c>
      <c r="AU64" s="181" t="s">
        <v>37</v>
      </c>
      <c r="AV64" s="144"/>
      <c r="AW64" s="182" t="s">
        <v>231</v>
      </c>
      <c r="AX64" s="181" t="s">
        <v>37</v>
      </c>
      <c r="AY64" s="181" t="s">
        <v>37</v>
      </c>
      <c r="AZ64" s="143"/>
      <c r="BA64" s="179"/>
      <c r="BB64" s="180"/>
      <c r="BC64" s="180"/>
      <c r="BD64" s="180"/>
      <c r="BE64" s="180"/>
      <c r="BF64" s="180"/>
      <c r="BG64" s="145"/>
      <c r="BH64" s="181" t="s">
        <v>231</v>
      </c>
      <c r="BI64" s="181" t="s">
        <v>37</v>
      </c>
    </row>
    <row r="65" customFormat="false" ht="14.25" hidden="false" customHeight="false" outlineLevel="0" collapsed="false">
      <c r="A65" s="183" t="n">
        <v>60</v>
      </c>
      <c r="B65" s="173" t="n">
        <f aca="false">'APH KIC KIA PC'!D64</f>
        <v>0</v>
      </c>
      <c r="C65" s="173" t="str">
        <f aca="false">'APH KIC KIA PC'!I64</f>
        <v>Välj…</v>
      </c>
      <c r="D65" s="174" t="str">
        <f aca="false">IF('1. Artikeldata Grund'!$E64="","",'1. Artikeldata Grund'!$E64)</f>
        <v/>
      </c>
      <c r="E65" s="175" t="str">
        <f aca="false">IF('1. Artikeldata Grund'!D64="","",'1. Artikeldata Grund'!D64)</f>
        <v/>
      </c>
      <c r="F65" s="184" t="str">
        <f aca="false">'2. Artikeldata Utökad'!H64</f>
        <v>  Välj…</v>
      </c>
      <c r="G65" s="176" t="str">
        <f aca="false" t="array" ref="G65:G65">_xlfn.IFS('2. Artikeldata Utökad'!J64="2  KRAV","KRAV",'2. Artikeldata Utökad'!J64="3  Astma- och Allergiförbundet","Astmaochallergiforbundet",'2. Artikeldata Utökad'!J64="4  Svanen","Svanen",'2. Artikeldata Utökad'!J64="5  GOTS","GOTS",'2. Artikeldata Utökad'!J64="6  Ekologiskt Jordbruk EU Ekologisk","Ekologisktjordbruk",'2. Artikeldata Utökad'!J64="7  ECO CERT Cosmos Organic","Ecocertcosmosorganic",'2. Artikeldata Utökad'!J64="8  Bra miljöval","Bramiljoval",'2. Artikeldata Utökad'!J64="9  Fairtrade","fairtrade",'2. Artikeldata Utökad'!J64="10 Natrue Organic","Natrueorganic",'2. Artikeldata Utökad'!J64="11 UTZ Certified","UTZ",'2. Artikeldata Utökad'!J64="15 Asthma Allergy Nordic","Asthmaallergynordic",'2. Artikeldata Utökad'!J64="16 FSC","FSC",'2. Artikeldata Utökad'!J64="17 Välvald (endast vid OTC)","choosewithheart",'2. Artikeldata Utökad'!J64="18 Rainforest Alliance","Rainforestalliance",'2. Artikeldata Utökad'!J64="19 Vegan Society","Vegansociety",'2. Artikeldata Utökad'!J64="20 Certified Vegan","Certifiedvegan",'2. Artikeldata Utökad'!J64="21 I'm Vegan","Imvegan",'2. Artikeldata Utökad'!J64="22 EU Ecolabel","EUEcolabel",'2. Artikeldata Utökad'!J64="23 Soil Association Cosmos Organic","Soilassociation",'2. Artikeldata Utökad'!J64="  Välj…","",'2. Artikeldata Utökad'!J64="0  Ingen symbol","",'2. Artikeldata Utökad'!J64="24 Cosmetique Bio Cosmos Organic","Cosmetiquebio",'2. Artikeldata Utökad'!J64="25 Fair for Life","Fairforlife")</f>
        <v/>
      </c>
      <c r="H65" s="176" t="str">
        <f aca="false" t="array" ref="H65:H65">_xlfn.IFS('2. Artikeldata Utökad'!K64="2  KRAV","KRAV",'2. Artikeldata Utökad'!K64="3  Astma- och Allergiförbundet","Astmaochallergiforbundet",'2. Artikeldata Utökad'!K64="4  Svanen","Svanen",'2. Artikeldata Utökad'!K64="5  GOTS","GOTS",'2. Artikeldata Utökad'!K64="6  Ekologiskt Jordbruk EU Ekologisk","Ekologisktjordbruk",'2. Artikeldata Utökad'!K64="7  ECO CERT Cosmos Organic","Ecocertcosmosorganic",'2. Artikeldata Utökad'!K64="8  Bra miljöval","Bramiljoval",'2. Artikeldata Utökad'!K64="9  Fairtrade","fairtrade",'2. Artikeldata Utökad'!K64="10 Natrue Organic","Natrueorganic",'2. Artikeldata Utökad'!K64="11 UTZ Certified","UTZ",'2. Artikeldata Utökad'!K64="15 Asthma Allergy Nordic","Asthmaallergynordic",'2. Artikeldata Utökad'!K64="16 FSC","FSC",'2. Artikeldata Utökad'!K64="17 Välvald (endast vid OTC)","choosewithheart",'2. Artikeldata Utökad'!K64="18 Rainforest Alliance","Rainforestalliance",'2. Artikeldata Utökad'!K64="19 Vegan Society","Vegansociety",'2. Artikeldata Utökad'!K64="20 Certified Vegan","Certifiedvegan",'2. Artikeldata Utökad'!K64="21 I'm Vegan","Imvegan",'2. Artikeldata Utökad'!K64="22 EU Ecolabel","EUEcolabel",'2. Artikeldata Utökad'!K64="23 Soil Association Cosmos Organic","Soilassociation",'2. Artikeldata Utökad'!K64="  Välj…","",'2. Artikeldata Utökad'!K64="0  Ingen symbol","",'2. Artikeldata Utökad'!K64="24 Cosmetique Bio Cosmos Organic","Cosmetiquebio",'2. Artikeldata Utökad'!K64="25 Fair for Life","Fairforlife")</f>
        <v/>
      </c>
      <c r="I65" s="176" t="str">
        <f aca="false" t="array" ref="I65:I65">_xlfn.IFS('2. Artikeldata Utökad'!L64="2  KRAV","KRAV",'2. Artikeldata Utökad'!L64="3  Astma- och Allergiförbundet","Astmaochallergiforbundet",'2. Artikeldata Utökad'!L64="4  Svanen","Svanen",'2. Artikeldata Utökad'!L64="5  GOTS","GOTS",'2. Artikeldata Utökad'!L64="6  Ekologiskt Jordbruk EU Ekologisk","Ekologisktjordbruk",'2. Artikeldata Utökad'!L64="7  ECO CERT Cosmos Organic","Ecocertcosmosorganic",'2. Artikeldata Utökad'!L64="8  Bra miljöval","Bramiljoval",'2. Artikeldata Utökad'!L64="9  Fairtrade","fairtrade",'2. Artikeldata Utökad'!L64="10 Natrue Organic","Natrueorganic",'2. Artikeldata Utökad'!L64="11 UTZ Certified","UTZ",'2. Artikeldata Utökad'!L64="15 Asthma Allergy Nordic","Asthmaallergynordic",'2. Artikeldata Utökad'!L64="16 FSC","FSC",'2. Artikeldata Utökad'!L64="17 Välvald (endast vid OTC)","choosewithheart",'2. Artikeldata Utökad'!L64="18 Rainforest Alliance","Rainforestalliance",'2. Artikeldata Utökad'!L64="19 Vegan Society","Vegansociety",'2. Artikeldata Utökad'!L64="20 Certified Vegan","Certifiedvegan",'2. Artikeldata Utökad'!L64="21 I'm Vegan","Imvegan",'2. Artikeldata Utökad'!L64="22 EU Ecolabel","EUEcolabel",'2. Artikeldata Utökad'!L64="23 Soil Association Cosmos Organic","Soilassociation",'2. Artikeldata Utökad'!L64="  Välj…","",'2. Artikeldata Utökad'!L64="0  Ingen symbol","",'2. Artikeldata Utökad'!L64="24 Cosmetique Bio Cosmos Organic","Cosmetiquebio",'2. Artikeldata Utökad'!L64="25 Fair for Life","Fairforlife")</f>
        <v/>
      </c>
      <c r="J65" s="176" t="str">
        <f aca="false" t="array" ref="J65:J65">IFERROR(SUBSTITUTE(_xlfn.arraytotext(_xlfn._xlws.filter(G65:I65,G65:I65&lt;&gt;""))," ",""),"")</f>
        <v/>
      </c>
      <c r="K65" s="176" t="str">
        <f aca="false">IF('2. Artikeldata Utökad'!M64="Ja","Nordisk","")</f>
        <v/>
      </c>
      <c r="L65" s="176" t="str">
        <f aca="false">IF('2. Artikeldata Utökad'!N64="Ja","Miljoforpackad","")</f>
        <v/>
      </c>
      <c r="M65" s="176" t="str">
        <f aca="false">IF(OR(G65="Ecocertcosmosorganic",G65="Natrueorganic",G65="GOTS",G65="Ekologisktjordbruk",G65="KRAV",G65="Soilassociation",G65="Cosmetiquebio",H65="Ecocertcosmosorganic",H65="Natrueorganic",H65="GOTS",H65="Ekologisktjordbruk",H65="KRAV",H65="Soilassociation",H65="Cosmetiquebio",I65="Ecocertcosmosorganic",I65="Natrueorganic",I65="GOTS",I65="Ekologisktjordbruk",I65="KRAV",I65="Soilassociation",I65="Cosmetiquebio"),"Ekologisk","")</f>
        <v/>
      </c>
      <c r="N65" s="176" t="str">
        <f aca="false">IF(OR(G65="Vegansociety",G65="Imvegan",G65="Certifiedvegan",H65="Vegansociety",H65="Imvegan",H65="Certifiedvegan",I65="Vegansociety",I65="Imvegan",I65="Certifiedvegan",AJ65="Vegansk"),"Vegansk","")</f>
        <v/>
      </c>
      <c r="O65" s="176" t="str">
        <f aca="false">IF(OR(G65="fairtrade",G65="UTZ",G65="Rainforestalliance",G65="Fairforlife",H65="fairtrade",H65="UTZ",H65="Rainforestalliance",H65="Fairforlife",I65="fairtrade",I65="UTZ",I65="Rainforestalliance",I65="Fairforlife"),"Rattvisemarkt","")</f>
        <v/>
      </c>
      <c r="P65" s="176" t="str">
        <f aca="false">IF(OR(G65="Asthmaallergynordic",G65="Astmaochallergiforbundet",H65="Asthmaallergynordic",H65="Astmaochallergiforbundet",I65="Asthmaallergynordic",I65="Astmaochallergiforbundet"),"Extramildformula","")</f>
        <v/>
      </c>
      <c r="Q65" s="176" t="str">
        <f aca="false">IF(OR(G65="Svanen",G65="Bramiljoval",G65="EUEcolabel",H65="Svanen",H65="Bramiljoval",H65="EUEcolabel",I65="Svanen",I65="Bramiljoval",I65="EUEcolabel"),"Miljomarkt","")</f>
        <v/>
      </c>
      <c r="R65" s="176" t="str">
        <f aca="false" t="array" ref="R65:R65">IFERROR(SUBSTITUTE(_xlfn.arraytotext(_xlfn._xlws.filter(M65:Q65,M65:Q65&lt;&gt;""))," ",""),"")</f>
        <v/>
      </c>
      <c r="S65" s="177"/>
      <c r="T65" s="185"/>
      <c r="U65" s="177" t="s">
        <v>36</v>
      </c>
      <c r="V65" s="178"/>
      <c r="W65" s="178"/>
      <c r="X65" s="178"/>
      <c r="Y65" s="178"/>
      <c r="Z65" s="178"/>
      <c r="AA65" s="178"/>
      <c r="AB65" s="178"/>
      <c r="AC65" s="178"/>
      <c r="AD65" s="178"/>
      <c r="AE65" s="178"/>
      <c r="AF65" s="178"/>
      <c r="AG65" s="177"/>
      <c r="AH65" s="178"/>
      <c r="AI65" s="178"/>
      <c r="AJ65" s="177" t="s">
        <v>37</v>
      </c>
      <c r="AK65" s="178"/>
      <c r="AL65" s="178"/>
      <c r="AM65" s="178"/>
      <c r="AN65" s="178"/>
      <c r="AO65" s="178"/>
      <c r="AP65" s="143"/>
      <c r="AQ65" s="179"/>
      <c r="AR65" s="180"/>
      <c r="AS65" s="180"/>
      <c r="AT65" s="181" t="s">
        <v>37</v>
      </c>
      <c r="AU65" s="181" t="s">
        <v>37</v>
      </c>
      <c r="AV65" s="144"/>
      <c r="AW65" s="182" t="s">
        <v>231</v>
      </c>
      <c r="AX65" s="181" t="s">
        <v>37</v>
      </c>
      <c r="AY65" s="181" t="s">
        <v>37</v>
      </c>
      <c r="AZ65" s="143"/>
      <c r="BA65" s="179"/>
      <c r="BB65" s="180"/>
      <c r="BC65" s="180"/>
      <c r="BD65" s="180"/>
      <c r="BE65" s="180"/>
      <c r="BF65" s="180"/>
      <c r="BG65" s="145"/>
      <c r="BH65" s="181" t="s">
        <v>231</v>
      </c>
      <c r="BI65" s="181" t="s">
        <v>37</v>
      </c>
    </row>
    <row r="66" customFormat="false" ht="14.25" hidden="false" customHeight="false" outlineLevel="0" collapsed="false">
      <c r="A66" s="183" t="n">
        <v>61</v>
      </c>
      <c r="B66" s="173" t="n">
        <f aca="false">'APH KIC KIA PC'!D65</f>
        <v>0</v>
      </c>
      <c r="C66" s="173" t="str">
        <f aca="false">'APH KIC KIA PC'!I65</f>
        <v>Välj…</v>
      </c>
      <c r="D66" s="174" t="str">
        <f aca="false">IF('1. Artikeldata Grund'!$E65="","",'1. Artikeldata Grund'!$E65)</f>
        <v/>
      </c>
      <c r="E66" s="175" t="str">
        <f aca="false">IF('1. Artikeldata Grund'!D65="","",'1. Artikeldata Grund'!D65)</f>
        <v/>
      </c>
      <c r="F66" s="184" t="str">
        <f aca="false">'2. Artikeldata Utökad'!H65</f>
        <v>  Välj…</v>
      </c>
      <c r="G66" s="176" t="str">
        <f aca="false" t="array" ref="G66:G66">_xlfn.IFS('2. Artikeldata Utökad'!J65="2  KRAV","KRAV",'2. Artikeldata Utökad'!J65="3  Astma- och Allergiförbundet","Astmaochallergiforbundet",'2. Artikeldata Utökad'!J65="4  Svanen","Svanen",'2. Artikeldata Utökad'!J65="5  GOTS","GOTS",'2. Artikeldata Utökad'!J65="6  Ekologiskt Jordbruk EU Ekologisk","Ekologisktjordbruk",'2. Artikeldata Utökad'!J65="7  ECO CERT Cosmos Organic","Ecocertcosmosorganic",'2. Artikeldata Utökad'!J65="8  Bra miljöval","Bramiljoval",'2. Artikeldata Utökad'!J65="9  Fairtrade","fairtrade",'2. Artikeldata Utökad'!J65="10 Natrue Organic","Natrueorganic",'2. Artikeldata Utökad'!J65="11 UTZ Certified","UTZ",'2. Artikeldata Utökad'!J65="15 Asthma Allergy Nordic","Asthmaallergynordic",'2. Artikeldata Utökad'!J65="16 FSC","FSC",'2. Artikeldata Utökad'!J65="17 Välvald (endast vid OTC)","choosewithheart",'2. Artikeldata Utökad'!J65="18 Rainforest Alliance","Rainforestalliance",'2. Artikeldata Utökad'!J65="19 Vegan Society","Vegansociety",'2. Artikeldata Utökad'!J65="20 Certified Vegan","Certifiedvegan",'2. Artikeldata Utökad'!J65="21 I'm Vegan","Imvegan",'2. Artikeldata Utökad'!J65="22 EU Ecolabel","EUEcolabel",'2. Artikeldata Utökad'!J65="23 Soil Association Cosmos Organic","Soilassociation",'2. Artikeldata Utökad'!J65="  Välj…","",'2. Artikeldata Utökad'!J65="0  Ingen symbol","",'2. Artikeldata Utökad'!J65="24 Cosmetique Bio Cosmos Organic","Cosmetiquebio",'2. Artikeldata Utökad'!J65="25 Fair for Life","Fairforlife")</f>
        <v/>
      </c>
      <c r="H66" s="176" t="str">
        <f aca="false" t="array" ref="H66:H66">_xlfn.IFS('2. Artikeldata Utökad'!K65="2  KRAV","KRAV",'2. Artikeldata Utökad'!K65="3  Astma- och Allergiförbundet","Astmaochallergiforbundet",'2. Artikeldata Utökad'!K65="4  Svanen","Svanen",'2. Artikeldata Utökad'!K65="5  GOTS","GOTS",'2. Artikeldata Utökad'!K65="6  Ekologiskt Jordbruk EU Ekologisk","Ekologisktjordbruk",'2. Artikeldata Utökad'!K65="7  ECO CERT Cosmos Organic","Ecocertcosmosorganic",'2. Artikeldata Utökad'!K65="8  Bra miljöval","Bramiljoval",'2. Artikeldata Utökad'!K65="9  Fairtrade","fairtrade",'2. Artikeldata Utökad'!K65="10 Natrue Organic","Natrueorganic",'2. Artikeldata Utökad'!K65="11 UTZ Certified","UTZ",'2. Artikeldata Utökad'!K65="15 Asthma Allergy Nordic","Asthmaallergynordic",'2. Artikeldata Utökad'!K65="16 FSC","FSC",'2. Artikeldata Utökad'!K65="17 Välvald (endast vid OTC)","choosewithheart",'2. Artikeldata Utökad'!K65="18 Rainforest Alliance","Rainforestalliance",'2. Artikeldata Utökad'!K65="19 Vegan Society","Vegansociety",'2. Artikeldata Utökad'!K65="20 Certified Vegan","Certifiedvegan",'2. Artikeldata Utökad'!K65="21 I'm Vegan","Imvegan",'2. Artikeldata Utökad'!K65="22 EU Ecolabel","EUEcolabel",'2. Artikeldata Utökad'!K65="23 Soil Association Cosmos Organic","Soilassociation",'2. Artikeldata Utökad'!K65="  Välj…","",'2. Artikeldata Utökad'!K65="0  Ingen symbol","",'2. Artikeldata Utökad'!K65="24 Cosmetique Bio Cosmos Organic","Cosmetiquebio",'2. Artikeldata Utökad'!K65="25 Fair for Life","Fairforlife")</f>
        <v/>
      </c>
      <c r="I66" s="176" t="str">
        <f aca="false" t="array" ref="I66:I66">_xlfn.IFS('2. Artikeldata Utökad'!L65="2  KRAV","KRAV",'2. Artikeldata Utökad'!L65="3  Astma- och Allergiförbundet","Astmaochallergiforbundet",'2. Artikeldata Utökad'!L65="4  Svanen","Svanen",'2. Artikeldata Utökad'!L65="5  GOTS","GOTS",'2. Artikeldata Utökad'!L65="6  Ekologiskt Jordbruk EU Ekologisk","Ekologisktjordbruk",'2. Artikeldata Utökad'!L65="7  ECO CERT Cosmos Organic","Ecocertcosmosorganic",'2. Artikeldata Utökad'!L65="8  Bra miljöval","Bramiljoval",'2. Artikeldata Utökad'!L65="9  Fairtrade","fairtrade",'2. Artikeldata Utökad'!L65="10 Natrue Organic","Natrueorganic",'2. Artikeldata Utökad'!L65="11 UTZ Certified","UTZ",'2. Artikeldata Utökad'!L65="15 Asthma Allergy Nordic","Asthmaallergynordic",'2. Artikeldata Utökad'!L65="16 FSC","FSC",'2. Artikeldata Utökad'!L65="17 Välvald (endast vid OTC)","choosewithheart",'2. Artikeldata Utökad'!L65="18 Rainforest Alliance","Rainforestalliance",'2. Artikeldata Utökad'!L65="19 Vegan Society","Vegansociety",'2. Artikeldata Utökad'!L65="20 Certified Vegan","Certifiedvegan",'2. Artikeldata Utökad'!L65="21 I'm Vegan","Imvegan",'2. Artikeldata Utökad'!L65="22 EU Ecolabel","EUEcolabel",'2. Artikeldata Utökad'!L65="23 Soil Association Cosmos Organic","Soilassociation",'2. Artikeldata Utökad'!L65="  Välj…","",'2. Artikeldata Utökad'!L65="0  Ingen symbol","",'2. Artikeldata Utökad'!L65="24 Cosmetique Bio Cosmos Organic","Cosmetiquebio",'2. Artikeldata Utökad'!L65="25 Fair for Life","Fairforlife")</f>
        <v/>
      </c>
      <c r="J66" s="176" t="str">
        <f aca="false" t="array" ref="J66:J66">IFERROR(SUBSTITUTE(_xlfn.arraytotext(_xlfn._xlws.filter(G66:I66,G66:I66&lt;&gt;""))," ",""),"")</f>
        <v/>
      </c>
      <c r="K66" s="176" t="str">
        <f aca="false">IF('2. Artikeldata Utökad'!M65="Ja","Nordisk","")</f>
        <v/>
      </c>
      <c r="L66" s="176" t="str">
        <f aca="false">IF('2. Artikeldata Utökad'!N65="Ja","Miljoforpackad","")</f>
        <v/>
      </c>
      <c r="M66" s="176" t="str">
        <f aca="false">IF(OR(G66="Ecocertcosmosorganic",G66="Natrueorganic",G66="GOTS",G66="Ekologisktjordbruk",G66="KRAV",G66="Soilassociation",G66="Cosmetiquebio",H66="Ecocertcosmosorganic",H66="Natrueorganic",H66="GOTS",H66="Ekologisktjordbruk",H66="KRAV",H66="Soilassociation",H66="Cosmetiquebio",I66="Ecocertcosmosorganic",I66="Natrueorganic",I66="GOTS",I66="Ekologisktjordbruk",I66="KRAV",I66="Soilassociation",I66="Cosmetiquebio"),"Ekologisk","")</f>
        <v/>
      </c>
      <c r="N66" s="176" t="str">
        <f aca="false">IF(OR(G66="Vegansociety",G66="Imvegan",G66="Certifiedvegan",H66="Vegansociety",H66="Imvegan",H66="Certifiedvegan",I66="Vegansociety",I66="Imvegan",I66="Certifiedvegan",AJ66="Vegansk"),"Vegansk","")</f>
        <v/>
      </c>
      <c r="O66" s="176" t="str">
        <f aca="false">IF(OR(G66="fairtrade",G66="UTZ",G66="Rainforestalliance",G66="Fairforlife",H66="fairtrade",H66="UTZ",H66="Rainforestalliance",H66="Fairforlife",I66="fairtrade",I66="UTZ",I66="Rainforestalliance",I66="Fairforlife"),"Rattvisemarkt","")</f>
        <v/>
      </c>
      <c r="P66" s="176" t="str">
        <f aca="false">IF(OR(G66="Asthmaallergynordic",G66="Astmaochallergiforbundet",H66="Asthmaallergynordic",H66="Astmaochallergiforbundet",I66="Asthmaallergynordic",I66="Astmaochallergiforbundet"),"Extramildformula","")</f>
        <v/>
      </c>
      <c r="Q66" s="176" t="str">
        <f aca="false">IF(OR(G66="Svanen",G66="Bramiljoval",G66="EUEcolabel",H66="Svanen",H66="Bramiljoval",H66="EUEcolabel",I66="Svanen",I66="Bramiljoval",I66="EUEcolabel"),"Miljomarkt","")</f>
        <v/>
      </c>
      <c r="R66" s="176" t="str">
        <f aca="false" t="array" ref="R66:R66">IFERROR(SUBSTITUTE(_xlfn.arraytotext(_xlfn._xlws.filter(M66:Q66,M66:Q66&lt;&gt;""))," ",""),"")</f>
        <v/>
      </c>
      <c r="S66" s="177"/>
      <c r="T66" s="185"/>
      <c r="U66" s="177" t="s">
        <v>36</v>
      </c>
      <c r="V66" s="178"/>
      <c r="W66" s="178"/>
      <c r="X66" s="178"/>
      <c r="Y66" s="178"/>
      <c r="Z66" s="178"/>
      <c r="AA66" s="178"/>
      <c r="AB66" s="178"/>
      <c r="AC66" s="178"/>
      <c r="AD66" s="178"/>
      <c r="AE66" s="178"/>
      <c r="AF66" s="178"/>
      <c r="AG66" s="177"/>
      <c r="AH66" s="178"/>
      <c r="AI66" s="178"/>
      <c r="AJ66" s="177" t="s">
        <v>37</v>
      </c>
      <c r="AK66" s="178"/>
      <c r="AL66" s="178"/>
      <c r="AM66" s="178"/>
      <c r="AN66" s="178"/>
      <c r="AO66" s="178"/>
      <c r="AP66" s="143"/>
      <c r="AQ66" s="179"/>
      <c r="AR66" s="180"/>
      <c r="AS66" s="180"/>
      <c r="AT66" s="181" t="s">
        <v>37</v>
      </c>
      <c r="AU66" s="181" t="s">
        <v>37</v>
      </c>
      <c r="AV66" s="144"/>
      <c r="AW66" s="182" t="s">
        <v>231</v>
      </c>
      <c r="AX66" s="181" t="s">
        <v>37</v>
      </c>
      <c r="AY66" s="181" t="s">
        <v>37</v>
      </c>
      <c r="AZ66" s="143"/>
      <c r="BA66" s="179"/>
      <c r="BB66" s="180"/>
      <c r="BC66" s="180"/>
      <c r="BD66" s="180"/>
      <c r="BE66" s="180"/>
      <c r="BF66" s="180"/>
      <c r="BG66" s="145"/>
      <c r="BH66" s="181" t="s">
        <v>231</v>
      </c>
      <c r="BI66" s="181" t="s">
        <v>37</v>
      </c>
    </row>
    <row r="67" customFormat="false" ht="14.25" hidden="false" customHeight="false" outlineLevel="0" collapsed="false">
      <c r="A67" s="183" t="n">
        <v>62</v>
      </c>
      <c r="B67" s="173" t="n">
        <f aca="false">'APH KIC KIA PC'!D66</f>
        <v>0</v>
      </c>
      <c r="C67" s="173" t="str">
        <f aca="false">'APH KIC KIA PC'!I66</f>
        <v>Välj…</v>
      </c>
      <c r="D67" s="174" t="str">
        <f aca="false">IF('1. Artikeldata Grund'!$E66="","",'1. Artikeldata Grund'!$E66)</f>
        <v/>
      </c>
      <c r="E67" s="175" t="str">
        <f aca="false">IF('1. Artikeldata Grund'!D66="","",'1. Artikeldata Grund'!D66)</f>
        <v/>
      </c>
      <c r="F67" s="184" t="str">
        <f aca="false">'2. Artikeldata Utökad'!H66</f>
        <v>  Välj…</v>
      </c>
      <c r="G67" s="176" t="str">
        <f aca="false" t="array" ref="G67:G67">_xlfn.IFS('2. Artikeldata Utökad'!J66="2  KRAV","KRAV",'2. Artikeldata Utökad'!J66="3  Astma- och Allergiförbundet","Astmaochallergiforbundet",'2. Artikeldata Utökad'!J66="4  Svanen","Svanen",'2. Artikeldata Utökad'!J66="5  GOTS","GOTS",'2. Artikeldata Utökad'!J66="6  Ekologiskt Jordbruk EU Ekologisk","Ekologisktjordbruk",'2. Artikeldata Utökad'!J66="7  ECO CERT Cosmos Organic","Ecocertcosmosorganic",'2. Artikeldata Utökad'!J66="8  Bra miljöval","Bramiljoval",'2. Artikeldata Utökad'!J66="9  Fairtrade","fairtrade",'2. Artikeldata Utökad'!J66="10 Natrue Organic","Natrueorganic",'2. Artikeldata Utökad'!J66="11 UTZ Certified","UTZ",'2. Artikeldata Utökad'!J66="15 Asthma Allergy Nordic","Asthmaallergynordic",'2. Artikeldata Utökad'!J66="16 FSC","FSC",'2. Artikeldata Utökad'!J66="17 Välvald (endast vid OTC)","choosewithheart",'2. Artikeldata Utökad'!J66="18 Rainforest Alliance","Rainforestalliance",'2. Artikeldata Utökad'!J66="19 Vegan Society","Vegansociety",'2. Artikeldata Utökad'!J66="20 Certified Vegan","Certifiedvegan",'2. Artikeldata Utökad'!J66="21 I'm Vegan","Imvegan",'2. Artikeldata Utökad'!J66="22 EU Ecolabel","EUEcolabel",'2. Artikeldata Utökad'!J66="23 Soil Association Cosmos Organic","Soilassociation",'2. Artikeldata Utökad'!J66="  Välj…","",'2. Artikeldata Utökad'!J66="0  Ingen symbol","",'2. Artikeldata Utökad'!J66="24 Cosmetique Bio Cosmos Organic","Cosmetiquebio",'2. Artikeldata Utökad'!J66="25 Fair for Life","Fairforlife")</f>
        <v/>
      </c>
      <c r="H67" s="176" t="str">
        <f aca="false" t="array" ref="H67:H67">_xlfn.IFS('2. Artikeldata Utökad'!K66="2  KRAV","KRAV",'2. Artikeldata Utökad'!K66="3  Astma- och Allergiförbundet","Astmaochallergiforbundet",'2. Artikeldata Utökad'!K66="4  Svanen","Svanen",'2. Artikeldata Utökad'!K66="5  GOTS","GOTS",'2. Artikeldata Utökad'!K66="6  Ekologiskt Jordbruk EU Ekologisk","Ekologisktjordbruk",'2. Artikeldata Utökad'!K66="7  ECO CERT Cosmos Organic","Ecocertcosmosorganic",'2. Artikeldata Utökad'!K66="8  Bra miljöval","Bramiljoval",'2. Artikeldata Utökad'!K66="9  Fairtrade","fairtrade",'2. Artikeldata Utökad'!K66="10 Natrue Organic","Natrueorganic",'2. Artikeldata Utökad'!K66="11 UTZ Certified","UTZ",'2. Artikeldata Utökad'!K66="15 Asthma Allergy Nordic","Asthmaallergynordic",'2. Artikeldata Utökad'!K66="16 FSC","FSC",'2. Artikeldata Utökad'!K66="17 Välvald (endast vid OTC)","choosewithheart",'2. Artikeldata Utökad'!K66="18 Rainforest Alliance","Rainforestalliance",'2. Artikeldata Utökad'!K66="19 Vegan Society","Vegansociety",'2. Artikeldata Utökad'!K66="20 Certified Vegan","Certifiedvegan",'2. Artikeldata Utökad'!K66="21 I'm Vegan","Imvegan",'2. Artikeldata Utökad'!K66="22 EU Ecolabel","EUEcolabel",'2. Artikeldata Utökad'!K66="23 Soil Association Cosmos Organic","Soilassociation",'2. Artikeldata Utökad'!K66="  Välj…","",'2. Artikeldata Utökad'!K66="0  Ingen symbol","",'2. Artikeldata Utökad'!K66="24 Cosmetique Bio Cosmos Organic","Cosmetiquebio",'2. Artikeldata Utökad'!K66="25 Fair for Life","Fairforlife")</f>
        <v/>
      </c>
      <c r="I67" s="176" t="str">
        <f aca="false" t="array" ref="I67:I67">_xlfn.IFS('2. Artikeldata Utökad'!L66="2  KRAV","KRAV",'2. Artikeldata Utökad'!L66="3  Astma- och Allergiförbundet","Astmaochallergiforbundet",'2. Artikeldata Utökad'!L66="4  Svanen","Svanen",'2. Artikeldata Utökad'!L66="5  GOTS","GOTS",'2. Artikeldata Utökad'!L66="6  Ekologiskt Jordbruk EU Ekologisk","Ekologisktjordbruk",'2. Artikeldata Utökad'!L66="7  ECO CERT Cosmos Organic","Ecocertcosmosorganic",'2. Artikeldata Utökad'!L66="8  Bra miljöval","Bramiljoval",'2. Artikeldata Utökad'!L66="9  Fairtrade","fairtrade",'2. Artikeldata Utökad'!L66="10 Natrue Organic","Natrueorganic",'2. Artikeldata Utökad'!L66="11 UTZ Certified","UTZ",'2. Artikeldata Utökad'!L66="15 Asthma Allergy Nordic","Asthmaallergynordic",'2. Artikeldata Utökad'!L66="16 FSC","FSC",'2. Artikeldata Utökad'!L66="17 Välvald (endast vid OTC)","choosewithheart",'2. Artikeldata Utökad'!L66="18 Rainforest Alliance","Rainforestalliance",'2. Artikeldata Utökad'!L66="19 Vegan Society","Vegansociety",'2. Artikeldata Utökad'!L66="20 Certified Vegan","Certifiedvegan",'2. Artikeldata Utökad'!L66="21 I'm Vegan","Imvegan",'2. Artikeldata Utökad'!L66="22 EU Ecolabel","EUEcolabel",'2. Artikeldata Utökad'!L66="23 Soil Association Cosmos Organic","Soilassociation",'2. Artikeldata Utökad'!L66="  Välj…","",'2. Artikeldata Utökad'!L66="0  Ingen symbol","",'2. Artikeldata Utökad'!L66="24 Cosmetique Bio Cosmos Organic","Cosmetiquebio",'2. Artikeldata Utökad'!L66="25 Fair for Life","Fairforlife")</f>
        <v/>
      </c>
      <c r="J67" s="176" t="str">
        <f aca="false" t="array" ref="J67:J67">IFERROR(SUBSTITUTE(_xlfn.arraytotext(_xlfn._xlws.filter(G67:I67,G67:I67&lt;&gt;""))," ",""),"")</f>
        <v/>
      </c>
      <c r="K67" s="176" t="str">
        <f aca="false">IF('2. Artikeldata Utökad'!M66="Ja","Nordisk","")</f>
        <v/>
      </c>
      <c r="L67" s="176" t="str">
        <f aca="false">IF('2. Artikeldata Utökad'!N66="Ja","Miljoforpackad","")</f>
        <v/>
      </c>
      <c r="M67" s="176" t="str">
        <f aca="false">IF(OR(G67="Ecocertcosmosorganic",G67="Natrueorganic",G67="GOTS",G67="Ekologisktjordbruk",G67="KRAV",G67="Soilassociation",G67="Cosmetiquebio",H67="Ecocertcosmosorganic",H67="Natrueorganic",H67="GOTS",H67="Ekologisktjordbruk",H67="KRAV",H67="Soilassociation",H67="Cosmetiquebio",I67="Ecocertcosmosorganic",I67="Natrueorganic",I67="GOTS",I67="Ekologisktjordbruk",I67="KRAV",I67="Soilassociation",I67="Cosmetiquebio"),"Ekologisk","")</f>
        <v/>
      </c>
      <c r="N67" s="176" t="str">
        <f aca="false">IF(OR(G67="Vegansociety",G67="Imvegan",G67="Certifiedvegan",H67="Vegansociety",H67="Imvegan",H67="Certifiedvegan",I67="Vegansociety",I67="Imvegan",I67="Certifiedvegan",AJ67="Vegansk"),"Vegansk","")</f>
        <v/>
      </c>
      <c r="O67" s="176" t="str">
        <f aca="false">IF(OR(G67="fairtrade",G67="UTZ",G67="Rainforestalliance",G67="Fairforlife",H67="fairtrade",H67="UTZ",H67="Rainforestalliance",H67="Fairforlife",I67="fairtrade",I67="UTZ",I67="Rainforestalliance",I67="Fairforlife"),"Rattvisemarkt","")</f>
        <v/>
      </c>
      <c r="P67" s="176" t="str">
        <f aca="false">IF(OR(G67="Asthmaallergynordic",G67="Astmaochallergiforbundet",H67="Asthmaallergynordic",H67="Astmaochallergiforbundet",I67="Asthmaallergynordic",I67="Astmaochallergiforbundet"),"Extramildformula","")</f>
        <v/>
      </c>
      <c r="Q67" s="176" t="str">
        <f aca="false">IF(OR(G67="Svanen",G67="Bramiljoval",G67="EUEcolabel",H67="Svanen",H67="Bramiljoval",H67="EUEcolabel",I67="Svanen",I67="Bramiljoval",I67="EUEcolabel"),"Miljomarkt","")</f>
        <v/>
      </c>
      <c r="R67" s="176" t="str">
        <f aca="false" t="array" ref="R67:R67">IFERROR(SUBSTITUTE(_xlfn.arraytotext(_xlfn._xlws.filter(M67:Q67,M67:Q67&lt;&gt;""))," ",""),"")</f>
        <v/>
      </c>
      <c r="S67" s="177"/>
      <c r="T67" s="185"/>
      <c r="U67" s="177" t="s">
        <v>36</v>
      </c>
      <c r="V67" s="178"/>
      <c r="W67" s="178"/>
      <c r="X67" s="178"/>
      <c r="Y67" s="178"/>
      <c r="Z67" s="178"/>
      <c r="AA67" s="178"/>
      <c r="AB67" s="178"/>
      <c r="AC67" s="178"/>
      <c r="AD67" s="178"/>
      <c r="AE67" s="178"/>
      <c r="AF67" s="178"/>
      <c r="AG67" s="177"/>
      <c r="AH67" s="178"/>
      <c r="AI67" s="178"/>
      <c r="AJ67" s="177" t="s">
        <v>37</v>
      </c>
      <c r="AK67" s="178"/>
      <c r="AL67" s="178"/>
      <c r="AM67" s="178"/>
      <c r="AN67" s="178"/>
      <c r="AO67" s="178"/>
      <c r="AP67" s="143"/>
      <c r="AQ67" s="179"/>
      <c r="AR67" s="180"/>
      <c r="AS67" s="180"/>
      <c r="AT67" s="181" t="s">
        <v>37</v>
      </c>
      <c r="AU67" s="181" t="s">
        <v>37</v>
      </c>
      <c r="AV67" s="144"/>
      <c r="AW67" s="182" t="s">
        <v>231</v>
      </c>
      <c r="AX67" s="181" t="s">
        <v>37</v>
      </c>
      <c r="AY67" s="181" t="s">
        <v>37</v>
      </c>
      <c r="AZ67" s="143"/>
      <c r="BA67" s="179"/>
      <c r="BB67" s="180"/>
      <c r="BC67" s="180"/>
      <c r="BD67" s="180"/>
      <c r="BE67" s="180"/>
      <c r="BF67" s="180"/>
      <c r="BG67" s="145"/>
      <c r="BH67" s="181" t="s">
        <v>231</v>
      </c>
      <c r="BI67" s="181" t="s">
        <v>37</v>
      </c>
    </row>
    <row r="68" customFormat="false" ht="14.25" hidden="false" customHeight="false" outlineLevel="0" collapsed="false">
      <c r="A68" s="183" t="n">
        <v>63</v>
      </c>
      <c r="B68" s="173" t="n">
        <f aca="false">'APH KIC KIA PC'!D67</f>
        <v>0</v>
      </c>
      <c r="C68" s="173" t="str">
        <f aca="false">'APH KIC KIA PC'!I67</f>
        <v>Välj…</v>
      </c>
      <c r="D68" s="174" t="str">
        <f aca="false">IF('1. Artikeldata Grund'!$E67="","",'1. Artikeldata Grund'!$E67)</f>
        <v/>
      </c>
      <c r="E68" s="175" t="str">
        <f aca="false">IF('1. Artikeldata Grund'!D67="","",'1. Artikeldata Grund'!D67)</f>
        <v/>
      </c>
      <c r="F68" s="184" t="str">
        <f aca="false">'2. Artikeldata Utökad'!H67</f>
        <v>  Välj…</v>
      </c>
      <c r="G68" s="176" t="str">
        <f aca="false" t="array" ref="G68:G68">_xlfn.IFS('2. Artikeldata Utökad'!J67="2  KRAV","KRAV",'2. Artikeldata Utökad'!J67="3  Astma- och Allergiförbundet","Astmaochallergiforbundet",'2. Artikeldata Utökad'!J67="4  Svanen","Svanen",'2. Artikeldata Utökad'!J67="5  GOTS","GOTS",'2. Artikeldata Utökad'!J67="6  Ekologiskt Jordbruk EU Ekologisk","Ekologisktjordbruk",'2. Artikeldata Utökad'!J67="7  ECO CERT Cosmos Organic","Ecocertcosmosorganic",'2. Artikeldata Utökad'!J67="8  Bra miljöval","Bramiljoval",'2. Artikeldata Utökad'!J67="9  Fairtrade","fairtrade",'2. Artikeldata Utökad'!J67="10 Natrue Organic","Natrueorganic",'2. Artikeldata Utökad'!J67="11 UTZ Certified","UTZ",'2. Artikeldata Utökad'!J67="15 Asthma Allergy Nordic","Asthmaallergynordic",'2. Artikeldata Utökad'!J67="16 FSC","FSC",'2. Artikeldata Utökad'!J67="17 Välvald (endast vid OTC)","choosewithheart",'2. Artikeldata Utökad'!J67="18 Rainforest Alliance","Rainforestalliance",'2. Artikeldata Utökad'!J67="19 Vegan Society","Vegansociety",'2. Artikeldata Utökad'!J67="20 Certified Vegan","Certifiedvegan",'2. Artikeldata Utökad'!J67="21 I'm Vegan","Imvegan",'2. Artikeldata Utökad'!J67="22 EU Ecolabel","EUEcolabel",'2. Artikeldata Utökad'!J67="23 Soil Association Cosmos Organic","Soilassociation",'2. Artikeldata Utökad'!J67="  Välj…","",'2. Artikeldata Utökad'!J67="0  Ingen symbol","",'2. Artikeldata Utökad'!J67="24 Cosmetique Bio Cosmos Organic","Cosmetiquebio",'2. Artikeldata Utökad'!J67="25 Fair for Life","Fairforlife")</f>
        <v/>
      </c>
      <c r="H68" s="176" t="str">
        <f aca="false" t="array" ref="H68:H68">_xlfn.IFS('2. Artikeldata Utökad'!K67="2  KRAV","KRAV",'2. Artikeldata Utökad'!K67="3  Astma- och Allergiförbundet","Astmaochallergiforbundet",'2. Artikeldata Utökad'!K67="4  Svanen","Svanen",'2. Artikeldata Utökad'!K67="5  GOTS","GOTS",'2. Artikeldata Utökad'!K67="6  Ekologiskt Jordbruk EU Ekologisk","Ekologisktjordbruk",'2. Artikeldata Utökad'!K67="7  ECO CERT Cosmos Organic","Ecocertcosmosorganic",'2. Artikeldata Utökad'!K67="8  Bra miljöval","Bramiljoval",'2. Artikeldata Utökad'!K67="9  Fairtrade","fairtrade",'2. Artikeldata Utökad'!K67="10 Natrue Organic","Natrueorganic",'2. Artikeldata Utökad'!K67="11 UTZ Certified","UTZ",'2. Artikeldata Utökad'!K67="15 Asthma Allergy Nordic","Asthmaallergynordic",'2. Artikeldata Utökad'!K67="16 FSC","FSC",'2. Artikeldata Utökad'!K67="17 Välvald (endast vid OTC)","choosewithheart",'2. Artikeldata Utökad'!K67="18 Rainforest Alliance","Rainforestalliance",'2. Artikeldata Utökad'!K67="19 Vegan Society","Vegansociety",'2. Artikeldata Utökad'!K67="20 Certified Vegan","Certifiedvegan",'2. Artikeldata Utökad'!K67="21 I'm Vegan","Imvegan",'2. Artikeldata Utökad'!K67="22 EU Ecolabel","EUEcolabel",'2. Artikeldata Utökad'!K67="23 Soil Association Cosmos Organic","Soilassociation",'2. Artikeldata Utökad'!K67="  Välj…","",'2. Artikeldata Utökad'!K67="0  Ingen symbol","",'2. Artikeldata Utökad'!K67="24 Cosmetique Bio Cosmos Organic","Cosmetiquebio",'2. Artikeldata Utökad'!K67="25 Fair for Life","Fairforlife")</f>
        <v/>
      </c>
      <c r="I68" s="176" t="str">
        <f aca="false" t="array" ref="I68:I68">_xlfn.IFS('2. Artikeldata Utökad'!L67="2  KRAV","KRAV",'2. Artikeldata Utökad'!L67="3  Astma- och Allergiförbundet","Astmaochallergiforbundet",'2. Artikeldata Utökad'!L67="4  Svanen","Svanen",'2. Artikeldata Utökad'!L67="5  GOTS","GOTS",'2. Artikeldata Utökad'!L67="6  Ekologiskt Jordbruk EU Ekologisk","Ekologisktjordbruk",'2. Artikeldata Utökad'!L67="7  ECO CERT Cosmos Organic","Ecocertcosmosorganic",'2. Artikeldata Utökad'!L67="8  Bra miljöval","Bramiljoval",'2. Artikeldata Utökad'!L67="9  Fairtrade","fairtrade",'2. Artikeldata Utökad'!L67="10 Natrue Organic","Natrueorganic",'2. Artikeldata Utökad'!L67="11 UTZ Certified","UTZ",'2. Artikeldata Utökad'!L67="15 Asthma Allergy Nordic","Asthmaallergynordic",'2. Artikeldata Utökad'!L67="16 FSC","FSC",'2. Artikeldata Utökad'!L67="17 Välvald (endast vid OTC)","choosewithheart",'2. Artikeldata Utökad'!L67="18 Rainforest Alliance","Rainforestalliance",'2. Artikeldata Utökad'!L67="19 Vegan Society","Vegansociety",'2. Artikeldata Utökad'!L67="20 Certified Vegan","Certifiedvegan",'2. Artikeldata Utökad'!L67="21 I'm Vegan","Imvegan",'2. Artikeldata Utökad'!L67="22 EU Ecolabel","EUEcolabel",'2. Artikeldata Utökad'!L67="23 Soil Association Cosmos Organic","Soilassociation",'2. Artikeldata Utökad'!L67="  Välj…","",'2. Artikeldata Utökad'!L67="0  Ingen symbol","",'2. Artikeldata Utökad'!L67="24 Cosmetique Bio Cosmos Organic","Cosmetiquebio",'2. Artikeldata Utökad'!L67="25 Fair for Life","Fairforlife")</f>
        <v/>
      </c>
      <c r="J68" s="176" t="str">
        <f aca="false" t="array" ref="J68:J68">IFERROR(SUBSTITUTE(_xlfn.arraytotext(_xlfn._xlws.filter(G68:I68,G68:I68&lt;&gt;""))," ",""),"")</f>
        <v/>
      </c>
      <c r="K68" s="176" t="str">
        <f aca="false">IF('2. Artikeldata Utökad'!M67="Ja","Nordisk","")</f>
        <v/>
      </c>
      <c r="L68" s="176" t="str">
        <f aca="false">IF('2. Artikeldata Utökad'!N67="Ja","Miljoforpackad","")</f>
        <v/>
      </c>
      <c r="M68" s="176" t="str">
        <f aca="false">IF(OR(G68="Ecocertcosmosorganic",G68="Natrueorganic",G68="GOTS",G68="Ekologisktjordbruk",G68="KRAV",G68="Soilassociation",G68="Cosmetiquebio",H68="Ecocertcosmosorganic",H68="Natrueorganic",H68="GOTS",H68="Ekologisktjordbruk",H68="KRAV",H68="Soilassociation",H68="Cosmetiquebio",I68="Ecocertcosmosorganic",I68="Natrueorganic",I68="GOTS",I68="Ekologisktjordbruk",I68="KRAV",I68="Soilassociation",I68="Cosmetiquebio"),"Ekologisk","")</f>
        <v/>
      </c>
      <c r="N68" s="176" t="str">
        <f aca="false">IF(OR(G68="Vegansociety",G68="Imvegan",G68="Certifiedvegan",H68="Vegansociety",H68="Imvegan",H68="Certifiedvegan",I68="Vegansociety",I68="Imvegan",I68="Certifiedvegan",AJ68="Vegansk"),"Vegansk","")</f>
        <v/>
      </c>
      <c r="O68" s="176" t="str">
        <f aca="false">IF(OR(G68="fairtrade",G68="UTZ",G68="Rainforestalliance",G68="Fairforlife",H68="fairtrade",H68="UTZ",H68="Rainforestalliance",H68="Fairforlife",I68="fairtrade",I68="UTZ",I68="Rainforestalliance",I68="Fairforlife"),"Rattvisemarkt","")</f>
        <v/>
      </c>
      <c r="P68" s="176" t="str">
        <f aca="false">IF(OR(G68="Asthmaallergynordic",G68="Astmaochallergiforbundet",H68="Asthmaallergynordic",H68="Astmaochallergiforbundet",I68="Asthmaallergynordic",I68="Astmaochallergiforbundet"),"Extramildformula","")</f>
        <v/>
      </c>
      <c r="Q68" s="176" t="str">
        <f aca="false">IF(OR(G68="Svanen",G68="Bramiljoval",G68="EUEcolabel",H68="Svanen",H68="Bramiljoval",H68="EUEcolabel",I68="Svanen",I68="Bramiljoval",I68="EUEcolabel"),"Miljomarkt","")</f>
        <v/>
      </c>
      <c r="R68" s="176" t="str">
        <f aca="false" t="array" ref="R68:R68">IFERROR(SUBSTITUTE(_xlfn.arraytotext(_xlfn._xlws.filter(M68:Q68,M68:Q68&lt;&gt;""))," ",""),"")</f>
        <v/>
      </c>
      <c r="S68" s="177"/>
      <c r="T68" s="185"/>
      <c r="U68" s="177" t="s">
        <v>36</v>
      </c>
      <c r="V68" s="178"/>
      <c r="W68" s="178"/>
      <c r="X68" s="178"/>
      <c r="Y68" s="178"/>
      <c r="Z68" s="178"/>
      <c r="AA68" s="178"/>
      <c r="AB68" s="178"/>
      <c r="AC68" s="178"/>
      <c r="AD68" s="178"/>
      <c r="AE68" s="178"/>
      <c r="AF68" s="178"/>
      <c r="AG68" s="177"/>
      <c r="AH68" s="178"/>
      <c r="AI68" s="178"/>
      <c r="AJ68" s="177" t="s">
        <v>37</v>
      </c>
      <c r="AK68" s="178"/>
      <c r="AL68" s="178"/>
      <c r="AM68" s="178"/>
      <c r="AN68" s="178"/>
      <c r="AO68" s="178"/>
      <c r="AP68" s="143"/>
      <c r="AQ68" s="179"/>
      <c r="AR68" s="180"/>
      <c r="AS68" s="180"/>
      <c r="AT68" s="181" t="s">
        <v>37</v>
      </c>
      <c r="AU68" s="181" t="s">
        <v>37</v>
      </c>
      <c r="AV68" s="144"/>
      <c r="AW68" s="182" t="s">
        <v>231</v>
      </c>
      <c r="AX68" s="181" t="s">
        <v>37</v>
      </c>
      <c r="AY68" s="181" t="s">
        <v>37</v>
      </c>
      <c r="AZ68" s="143"/>
      <c r="BA68" s="179"/>
      <c r="BB68" s="180"/>
      <c r="BC68" s="180"/>
      <c r="BD68" s="180"/>
      <c r="BE68" s="180"/>
      <c r="BF68" s="180"/>
      <c r="BG68" s="145"/>
      <c r="BH68" s="181" t="s">
        <v>231</v>
      </c>
      <c r="BI68" s="181" t="s">
        <v>37</v>
      </c>
    </row>
    <row r="69" customFormat="false" ht="14.25" hidden="false" customHeight="false" outlineLevel="0" collapsed="false">
      <c r="A69" s="183" t="n">
        <v>64</v>
      </c>
      <c r="B69" s="173" t="n">
        <f aca="false">'APH KIC KIA PC'!D68</f>
        <v>0</v>
      </c>
      <c r="C69" s="173" t="str">
        <f aca="false">'APH KIC KIA PC'!I68</f>
        <v>Välj…</v>
      </c>
      <c r="D69" s="174" t="str">
        <f aca="false">IF('1. Artikeldata Grund'!$E68="","",'1. Artikeldata Grund'!$E68)</f>
        <v/>
      </c>
      <c r="E69" s="175" t="str">
        <f aca="false">IF('1. Artikeldata Grund'!D68="","",'1. Artikeldata Grund'!D68)</f>
        <v/>
      </c>
      <c r="F69" s="184" t="str">
        <f aca="false">'2. Artikeldata Utökad'!H68</f>
        <v>  Välj…</v>
      </c>
      <c r="G69" s="176" t="str">
        <f aca="false" t="array" ref="G69:G69">_xlfn.IFS('2. Artikeldata Utökad'!J68="2  KRAV","KRAV",'2. Artikeldata Utökad'!J68="3  Astma- och Allergiförbundet","Astmaochallergiforbundet",'2. Artikeldata Utökad'!J68="4  Svanen","Svanen",'2. Artikeldata Utökad'!J68="5  GOTS","GOTS",'2. Artikeldata Utökad'!J68="6  Ekologiskt Jordbruk EU Ekologisk","Ekologisktjordbruk",'2. Artikeldata Utökad'!J68="7  ECO CERT Cosmos Organic","Ecocertcosmosorganic",'2. Artikeldata Utökad'!J68="8  Bra miljöval","Bramiljoval",'2. Artikeldata Utökad'!J68="9  Fairtrade","fairtrade",'2. Artikeldata Utökad'!J68="10 Natrue Organic","Natrueorganic",'2. Artikeldata Utökad'!J68="11 UTZ Certified","UTZ",'2. Artikeldata Utökad'!J68="15 Asthma Allergy Nordic","Asthmaallergynordic",'2. Artikeldata Utökad'!J68="16 FSC","FSC",'2. Artikeldata Utökad'!J68="17 Välvald (endast vid OTC)","choosewithheart",'2. Artikeldata Utökad'!J68="18 Rainforest Alliance","Rainforestalliance",'2. Artikeldata Utökad'!J68="19 Vegan Society","Vegansociety",'2. Artikeldata Utökad'!J68="20 Certified Vegan","Certifiedvegan",'2. Artikeldata Utökad'!J68="21 I'm Vegan","Imvegan",'2. Artikeldata Utökad'!J68="22 EU Ecolabel","EUEcolabel",'2. Artikeldata Utökad'!J68="23 Soil Association Cosmos Organic","Soilassociation",'2. Artikeldata Utökad'!J68="  Välj…","",'2. Artikeldata Utökad'!J68="0  Ingen symbol","",'2. Artikeldata Utökad'!J68="24 Cosmetique Bio Cosmos Organic","Cosmetiquebio",'2. Artikeldata Utökad'!J68="25 Fair for Life","Fairforlife")</f>
        <v/>
      </c>
      <c r="H69" s="176" t="str">
        <f aca="false" t="array" ref="H69:H69">_xlfn.IFS('2. Artikeldata Utökad'!K68="2  KRAV","KRAV",'2. Artikeldata Utökad'!K68="3  Astma- och Allergiförbundet","Astmaochallergiforbundet",'2. Artikeldata Utökad'!K68="4  Svanen","Svanen",'2. Artikeldata Utökad'!K68="5  GOTS","GOTS",'2. Artikeldata Utökad'!K68="6  Ekologiskt Jordbruk EU Ekologisk","Ekologisktjordbruk",'2. Artikeldata Utökad'!K68="7  ECO CERT Cosmos Organic","Ecocertcosmosorganic",'2. Artikeldata Utökad'!K68="8  Bra miljöval","Bramiljoval",'2. Artikeldata Utökad'!K68="9  Fairtrade","fairtrade",'2. Artikeldata Utökad'!K68="10 Natrue Organic","Natrueorganic",'2. Artikeldata Utökad'!K68="11 UTZ Certified","UTZ",'2. Artikeldata Utökad'!K68="15 Asthma Allergy Nordic","Asthmaallergynordic",'2. Artikeldata Utökad'!K68="16 FSC","FSC",'2. Artikeldata Utökad'!K68="17 Välvald (endast vid OTC)","choosewithheart",'2. Artikeldata Utökad'!K68="18 Rainforest Alliance","Rainforestalliance",'2. Artikeldata Utökad'!K68="19 Vegan Society","Vegansociety",'2. Artikeldata Utökad'!K68="20 Certified Vegan","Certifiedvegan",'2. Artikeldata Utökad'!K68="21 I'm Vegan","Imvegan",'2. Artikeldata Utökad'!K68="22 EU Ecolabel","EUEcolabel",'2. Artikeldata Utökad'!K68="23 Soil Association Cosmos Organic","Soilassociation",'2. Artikeldata Utökad'!K68="  Välj…","",'2. Artikeldata Utökad'!K68="0  Ingen symbol","",'2. Artikeldata Utökad'!K68="24 Cosmetique Bio Cosmos Organic","Cosmetiquebio",'2. Artikeldata Utökad'!K68="25 Fair for Life","Fairforlife")</f>
        <v/>
      </c>
      <c r="I69" s="176" t="str">
        <f aca="false" t="array" ref="I69:I69">_xlfn.IFS('2. Artikeldata Utökad'!L68="2  KRAV","KRAV",'2. Artikeldata Utökad'!L68="3  Astma- och Allergiförbundet","Astmaochallergiforbundet",'2. Artikeldata Utökad'!L68="4  Svanen","Svanen",'2. Artikeldata Utökad'!L68="5  GOTS","GOTS",'2. Artikeldata Utökad'!L68="6  Ekologiskt Jordbruk EU Ekologisk","Ekologisktjordbruk",'2. Artikeldata Utökad'!L68="7  ECO CERT Cosmos Organic","Ecocertcosmosorganic",'2. Artikeldata Utökad'!L68="8  Bra miljöval","Bramiljoval",'2. Artikeldata Utökad'!L68="9  Fairtrade","fairtrade",'2. Artikeldata Utökad'!L68="10 Natrue Organic","Natrueorganic",'2. Artikeldata Utökad'!L68="11 UTZ Certified","UTZ",'2. Artikeldata Utökad'!L68="15 Asthma Allergy Nordic","Asthmaallergynordic",'2. Artikeldata Utökad'!L68="16 FSC","FSC",'2. Artikeldata Utökad'!L68="17 Välvald (endast vid OTC)","choosewithheart",'2. Artikeldata Utökad'!L68="18 Rainforest Alliance","Rainforestalliance",'2. Artikeldata Utökad'!L68="19 Vegan Society","Vegansociety",'2. Artikeldata Utökad'!L68="20 Certified Vegan","Certifiedvegan",'2. Artikeldata Utökad'!L68="21 I'm Vegan","Imvegan",'2. Artikeldata Utökad'!L68="22 EU Ecolabel","EUEcolabel",'2. Artikeldata Utökad'!L68="23 Soil Association Cosmos Organic","Soilassociation",'2. Artikeldata Utökad'!L68="  Välj…","",'2. Artikeldata Utökad'!L68="0  Ingen symbol","",'2. Artikeldata Utökad'!L68="24 Cosmetique Bio Cosmos Organic","Cosmetiquebio",'2. Artikeldata Utökad'!L68="25 Fair for Life","Fairforlife")</f>
        <v/>
      </c>
      <c r="J69" s="176" t="str">
        <f aca="false" t="array" ref="J69:J69">IFERROR(SUBSTITUTE(_xlfn.arraytotext(_xlfn._xlws.filter(G69:I69,G69:I69&lt;&gt;""))," ",""),"")</f>
        <v/>
      </c>
      <c r="K69" s="176" t="str">
        <f aca="false">IF('2. Artikeldata Utökad'!M68="Ja","Nordisk","")</f>
        <v/>
      </c>
      <c r="L69" s="176" t="str">
        <f aca="false">IF('2. Artikeldata Utökad'!N68="Ja","Miljoforpackad","")</f>
        <v/>
      </c>
      <c r="M69" s="176" t="str">
        <f aca="false">IF(OR(G69="Ecocertcosmosorganic",G69="Natrueorganic",G69="GOTS",G69="Ekologisktjordbruk",G69="KRAV",G69="Soilassociation",G69="Cosmetiquebio",H69="Ecocertcosmosorganic",H69="Natrueorganic",H69="GOTS",H69="Ekologisktjordbruk",H69="KRAV",H69="Soilassociation",H69="Cosmetiquebio",I69="Ecocertcosmosorganic",I69="Natrueorganic",I69="GOTS",I69="Ekologisktjordbruk",I69="KRAV",I69="Soilassociation",I69="Cosmetiquebio"),"Ekologisk","")</f>
        <v/>
      </c>
      <c r="N69" s="176" t="str">
        <f aca="false">IF(OR(G69="Vegansociety",G69="Imvegan",G69="Certifiedvegan",H69="Vegansociety",H69="Imvegan",H69="Certifiedvegan",I69="Vegansociety",I69="Imvegan",I69="Certifiedvegan",AJ69="Vegansk"),"Vegansk","")</f>
        <v/>
      </c>
      <c r="O69" s="176" t="str">
        <f aca="false">IF(OR(G69="fairtrade",G69="UTZ",G69="Rainforestalliance",G69="Fairforlife",H69="fairtrade",H69="UTZ",H69="Rainforestalliance",H69="Fairforlife",I69="fairtrade",I69="UTZ",I69="Rainforestalliance",I69="Fairforlife"),"Rattvisemarkt","")</f>
        <v/>
      </c>
      <c r="P69" s="176" t="str">
        <f aca="false">IF(OR(G69="Asthmaallergynordic",G69="Astmaochallergiforbundet",H69="Asthmaallergynordic",H69="Astmaochallergiforbundet",I69="Asthmaallergynordic",I69="Astmaochallergiforbundet"),"Extramildformula","")</f>
        <v/>
      </c>
      <c r="Q69" s="176" t="str">
        <f aca="false">IF(OR(G69="Svanen",G69="Bramiljoval",G69="EUEcolabel",H69="Svanen",H69="Bramiljoval",H69="EUEcolabel",I69="Svanen",I69="Bramiljoval",I69="EUEcolabel"),"Miljomarkt","")</f>
        <v/>
      </c>
      <c r="R69" s="176" t="str">
        <f aca="false" t="array" ref="R69:R69">IFERROR(SUBSTITUTE(_xlfn.arraytotext(_xlfn._xlws.filter(M69:Q69,M69:Q69&lt;&gt;""))," ",""),"")</f>
        <v/>
      </c>
      <c r="S69" s="177"/>
      <c r="T69" s="185"/>
      <c r="U69" s="177" t="s">
        <v>36</v>
      </c>
      <c r="V69" s="178"/>
      <c r="W69" s="178"/>
      <c r="X69" s="178"/>
      <c r="Y69" s="178"/>
      <c r="Z69" s="178"/>
      <c r="AA69" s="178"/>
      <c r="AB69" s="178"/>
      <c r="AC69" s="178"/>
      <c r="AD69" s="178"/>
      <c r="AE69" s="178"/>
      <c r="AF69" s="178"/>
      <c r="AG69" s="177"/>
      <c r="AH69" s="178"/>
      <c r="AI69" s="178"/>
      <c r="AJ69" s="177" t="s">
        <v>37</v>
      </c>
      <c r="AK69" s="178"/>
      <c r="AL69" s="178"/>
      <c r="AM69" s="178"/>
      <c r="AN69" s="178"/>
      <c r="AO69" s="178"/>
      <c r="AP69" s="143"/>
      <c r="AQ69" s="179"/>
      <c r="AR69" s="180"/>
      <c r="AS69" s="180"/>
      <c r="AT69" s="181" t="s">
        <v>37</v>
      </c>
      <c r="AU69" s="181" t="s">
        <v>37</v>
      </c>
      <c r="AV69" s="144"/>
      <c r="AW69" s="182" t="s">
        <v>231</v>
      </c>
      <c r="AX69" s="181" t="s">
        <v>37</v>
      </c>
      <c r="AY69" s="181" t="s">
        <v>37</v>
      </c>
      <c r="AZ69" s="143"/>
      <c r="BA69" s="179"/>
      <c r="BB69" s="180"/>
      <c r="BC69" s="180"/>
      <c r="BD69" s="180"/>
      <c r="BE69" s="180"/>
      <c r="BF69" s="180"/>
      <c r="BG69" s="145"/>
      <c r="BH69" s="181" t="s">
        <v>231</v>
      </c>
      <c r="BI69" s="181" t="s">
        <v>37</v>
      </c>
    </row>
    <row r="70" customFormat="false" ht="14.25" hidden="false" customHeight="false" outlineLevel="0" collapsed="false">
      <c r="A70" s="183" t="n">
        <v>65</v>
      </c>
      <c r="B70" s="173" t="n">
        <f aca="false">'APH KIC KIA PC'!D69</f>
        <v>0</v>
      </c>
      <c r="C70" s="173" t="str">
        <f aca="false">'APH KIC KIA PC'!I69</f>
        <v>Välj…</v>
      </c>
      <c r="D70" s="174" t="str">
        <f aca="false">IF('1. Artikeldata Grund'!$E69="","",'1. Artikeldata Grund'!$E69)</f>
        <v/>
      </c>
      <c r="E70" s="175" t="str">
        <f aca="false">IF('1. Artikeldata Grund'!D69="","",'1. Artikeldata Grund'!D69)</f>
        <v/>
      </c>
      <c r="F70" s="184" t="str">
        <f aca="false">'2. Artikeldata Utökad'!H69</f>
        <v>  Välj…</v>
      </c>
      <c r="G70" s="176" t="str">
        <f aca="false" t="array" ref="G70:G70">_xlfn.IFS('2. Artikeldata Utökad'!J69="2  KRAV","KRAV",'2. Artikeldata Utökad'!J69="3  Astma- och Allergiförbundet","Astmaochallergiforbundet",'2. Artikeldata Utökad'!J69="4  Svanen","Svanen",'2. Artikeldata Utökad'!J69="5  GOTS","GOTS",'2. Artikeldata Utökad'!J69="6  Ekologiskt Jordbruk EU Ekologisk","Ekologisktjordbruk",'2. Artikeldata Utökad'!J69="7  ECO CERT Cosmos Organic","Ecocertcosmosorganic",'2. Artikeldata Utökad'!J69="8  Bra miljöval","Bramiljoval",'2. Artikeldata Utökad'!J69="9  Fairtrade","fairtrade",'2. Artikeldata Utökad'!J69="10 Natrue Organic","Natrueorganic",'2. Artikeldata Utökad'!J69="11 UTZ Certified","UTZ",'2. Artikeldata Utökad'!J69="15 Asthma Allergy Nordic","Asthmaallergynordic",'2. Artikeldata Utökad'!J69="16 FSC","FSC",'2. Artikeldata Utökad'!J69="17 Välvald (endast vid OTC)","choosewithheart",'2. Artikeldata Utökad'!J69="18 Rainforest Alliance","Rainforestalliance",'2. Artikeldata Utökad'!J69="19 Vegan Society","Vegansociety",'2. Artikeldata Utökad'!J69="20 Certified Vegan","Certifiedvegan",'2. Artikeldata Utökad'!J69="21 I'm Vegan","Imvegan",'2. Artikeldata Utökad'!J69="22 EU Ecolabel","EUEcolabel",'2. Artikeldata Utökad'!J69="23 Soil Association Cosmos Organic","Soilassociation",'2. Artikeldata Utökad'!J69="  Välj…","",'2. Artikeldata Utökad'!J69="0  Ingen symbol","",'2. Artikeldata Utökad'!J69="24 Cosmetique Bio Cosmos Organic","Cosmetiquebio",'2. Artikeldata Utökad'!J69="25 Fair for Life","Fairforlife")</f>
        <v/>
      </c>
      <c r="H70" s="176" t="str">
        <f aca="false" t="array" ref="H70:H70">_xlfn.IFS('2. Artikeldata Utökad'!K69="2  KRAV","KRAV",'2. Artikeldata Utökad'!K69="3  Astma- och Allergiförbundet","Astmaochallergiforbundet",'2. Artikeldata Utökad'!K69="4  Svanen","Svanen",'2. Artikeldata Utökad'!K69="5  GOTS","GOTS",'2. Artikeldata Utökad'!K69="6  Ekologiskt Jordbruk EU Ekologisk","Ekologisktjordbruk",'2. Artikeldata Utökad'!K69="7  ECO CERT Cosmos Organic","Ecocertcosmosorganic",'2. Artikeldata Utökad'!K69="8  Bra miljöval","Bramiljoval",'2. Artikeldata Utökad'!K69="9  Fairtrade","fairtrade",'2. Artikeldata Utökad'!K69="10 Natrue Organic","Natrueorganic",'2. Artikeldata Utökad'!K69="11 UTZ Certified","UTZ",'2. Artikeldata Utökad'!K69="15 Asthma Allergy Nordic","Asthmaallergynordic",'2. Artikeldata Utökad'!K69="16 FSC","FSC",'2. Artikeldata Utökad'!K69="17 Välvald (endast vid OTC)","choosewithheart",'2. Artikeldata Utökad'!K69="18 Rainforest Alliance","Rainforestalliance",'2. Artikeldata Utökad'!K69="19 Vegan Society","Vegansociety",'2. Artikeldata Utökad'!K69="20 Certified Vegan","Certifiedvegan",'2. Artikeldata Utökad'!K69="21 I'm Vegan","Imvegan",'2. Artikeldata Utökad'!K69="22 EU Ecolabel","EUEcolabel",'2. Artikeldata Utökad'!K69="23 Soil Association Cosmos Organic","Soilassociation",'2. Artikeldata Utökad'!K69="  Välj…","",'2. Artikeldata Utökad'!K69="0  Ingen symbol","",'2. Artikeldata Utökad'!K69="24 Cosmetique Bio Cosmos Organic","Cosmetiquebio",'2. Artikeldata Utökad'!K69="25 Fair for Life","Fairforlife")</f>
        <v/>
      </c>
      <c r="I70" s="176" t="str">
        <f aca="false" t="array" ref="I70:I70">_xlfn.IFS('2. Artikeldata Utökad'!L69="2  KRAV","KRAV",'2. Artikeldata Utökad'!L69="3  Astma- och Allergiförbundet","Astmaochallergiforbundet",'2. Artikeldata Utökad'!L69="4  Svanen","Svanen",'2. Artikeldata Utökad'!L69="5  GOTS","GOTS",'2. Artikeldata Utökad'!L69="6  Ekologiskt Jordbruk EU Ekologisk","Ekologisktjordbruk",'2. Artikeldata Utökad'!L69="7  ECO CERT Cosmos Organic","Ecocertcosmosorganic",'2. Artikeldata Utökad'!L69="8  Bra miljöval","Bramiljoval",'2. Artikeldata Utökad'!L69="9  Fairtrade","fairtrade",'2. Artikeldata Utökad'!L69="10 Natrue Organic","Natrueorganic",'2. Artikeldata Utökad'!L69="11 UTZ Certified","UTZ",'2. Artikeldata Utökad'!L69="15 Asthma Allergy Nordic","Asthmaallergynordic",'2. Artikeldata Utökad'!L69="16 FSC","FSC",'2. Artikeldata Utökad'!L69="17 Välvald (endast vid OTC)","choosewithheart",'2. Artikeldata Utökad'!L69="18 Rainforest Alliance","Rainforestalliance",'2. Artikeldata Utökad'!L69="19 Vegan Society","Vegansociety",'2. Artikeldata Utökad'!L69="20 Certified Vegan","Certifiedvegan",'2. Artikeldata Utökad'!L69="21 I'm Vegan","Imvegan",'2. Artikeldata Utökad'!L69="22 EU Ecolabel","EUEcolabel",'2. Artikeldata Utökad'!L69="23 Soil Association Cosmos Organic","Soilassociation",'2. Artikeldata Utökad'!L69="  Välj…","",'2. Artikeldata Utökad'!L69="0  Ingen symbol","",'2. Artikeldata Utökad'!L69="24 Cosmetique Bio Cosmos Organic","Cosmetiquebio",'2. Artikeldata Utökad'!L69="25 Fair for Life","Fairforlife")</f>
        <v/>
      </c>
      <c r="J70" s="176" t="str">
        <f aca="false" t="array" ref="J70:J70">IFERROR(SUBSTITUTE(_xlfn.arraytotext(_xlfn._xlws.filter(G70:I70,G70:I70&lt;&gt;""))," ",""),"")</f>
        <v/>
      </c>
      <c r="K70" s="176" t="str">
        <f aca="false">IF('2. Artikeldata Utökad'!M69="Ja","Nordisk","")</f>
        <v/>
      </c>
      <c r="L70" s="176" t="str">
        <f aca="false">IF('2. Artikeldata Utökad'!N69="Ja","Miljoforpackad","")</f>
        <v/>
      </c>
      <c r="M70" s="176" t="str">
        <f aca="false">IF(OR(G70="Ecocertcosmosorganic",G70="Natrueorganic",G70="GOTS",G70="Ekologisktjordbruk",G70="KRAV",G70="Soilassociation",G70="Cosmetiquebio",H70="Ecocertcosmosorganic",H70="Natrueorganic",H70="GOTS",H70="Ekologisktjordbruk",H70="KRAV",H70="Soilassociation",H70="Cosmetiquebio",I70="Ecocertcosmosorganic",I70="Natrueorganic",I70="GOTS",I70="Ekologisktjordbruk",I70="KRAV",I70="Soilassociation",I70="Cosmetiquebio"),"Ekologisk","")</f>
        <v/>
      </c>
      <c r="N70" s="176" t="str">
        <f aca="false">IF(OR(G70="Vegansociety",G70="Imvegan",G70="Certifiedvegan",H70="Vegansociety",H70="Imvegan",H70="Certifiedvegan",I70="Vegansociety",I70="Imvegan",I70="Certifiedvegan",AJ70="Vegansk"),"Vegansk","")</f>
        <v/>
      </c>
      <c r="O70" s="176" t="str">
        <f aca="false">IF(OR(G70="fairtrade",G70="UTZ",G70="Rainforestalliance",G70="Fairforlife",H70="fairtrade",H70="UTZ",H70="Rainforestalliance",H70="Fairforlife",I70="fairtrade",I70="UTZ",I70="Rainforestalliance",I70="Fairforlife"),"Rattvisemarkt","")</f>
        <v/>
      </c>
      <c r="P70" s="176" t="str">
        <f aca="false">IF(OR(G70="Asthmaallergynordic",G70="Astmaochallergiforbundet",H70="Asthmaallergynordic",H70="Astmaochallergiforbundet",I70="Asthmaallergynordic",I70="Astmaochallergiforbundet"),"Extramildformula","")</f>
        <v/>
      </c>
      <c r="Q70" s="176" t="str">
        <f aca="false">IF(OR(G70="Svanen",G70="Bramiljoval",G70="EUEcolabel",H70="Svanen",H70="Bramiljoval",H70="EUEcolabel",I70="Svanen",I70="Bramiljoval",I70="EUEcolabel"),"Miljomarkt","")</f>
        <v/>
      </c>
      <c r="R70" s="176" t="str">
        <f aca="false" t="array" ref="R70:R70">IFERROR(SUBSTITUTE(_xlfn.arraytotext(_xlfn._xlws.filter(M70:Q70,M70:Q70&lt;&gt;""))," ",""),"")</f>
        <v/>
      </c>
      <c r="S70" s="177"/>
      <c r="T70" s="185"/>
      <c r="U70" s="177" t="s">
        <v>36</v>
      </c>
      <c r="V70" s="178"/>
      <c r="W70" s="178"/>
      <c r="X70" s="178"/>
      <c r="Y70" s="178"/>
      <c r="Z70" s="178"/>
      <c r="AA70" s="178"/>
      <c r="AB70" s="178"/>
      <c r="AC70" s="178"/>
      <c r="AD70" s="178"/>
      <c r="AE70" s="178"/>
      <c r="AF70" s="178"/>
      <c r="AG70" s="177"/>
      <c r="AH70" s="178"/>
      <c r="AI70" s="178"/>
      <c r="AJ70" s="177" t="s">
        <v>37</v>
      </c>
      <c r="AK70" s="178"/>
      <c r="AL70" s="178"/>
      <c r="AM70" s="178"/>
      <c r="AN70" s="178"/>
      <c r="AO70" s="178"/>
      <c r="AP70" s="143"/>
      <c r="AQ70" s="179"/>
      <c r="AR70" s="180"/>
      <c r="AS70" s="180"/>
      <c r="AT70" s="181" t="s">
        <v>37</v>
      </c>
      <c r="AU70" s="181" t="s">
        <v>37</v>
      </c>
      <c r="AV70" s="144"/>
      <c r="AW70" s="182" t="s">
        <v>231</v>
      </c>
      <c r="AX70" s="181" t="s">
        <v>37</v>
      </c>
      <c r="AY70" s="181" t="s">
        <v>37</v>
      </c>
      <c r="AZ70" s="143"/>
      <c r="BA70" s="179"/>
      <c r="BB70" s="180"/>
      <c r="BC70" s="180"/>
      <c r="BD70" s="180"/>
      <c r="BE70" s="180"/>
      <c r="BF70" s="180"/>
      <c r="BG70" s="145"/>
      <c r="BH70" s="181" t="s">
        <v>231</v>
      </c>
      <c r="BI70" s="181" t="s">
        <v>37</v>
      </c>
    </row>
    <row r="71" customFormat="false" ht="14.25" hidden="false" customHeight="false" outlineLevel="0" collapsed="false">
      <c r="A71" s="183" t="n">
        <v>66</v>
      </c>
      <c r="B71" s="173" t="n">
        <f aca="false">'APH KIC KIA PC'!D70</f>
        <v>0</v>
      </c>
      <c r="C71" s="173" t="str">
        <f aca="false">'APH KIC KIA PC'!I70</f>
        <v>Välj…</v>
      </c>
      <c r="D71" s="174" t="str">
        <f aca="false">IF('1. Artikeldata Grund'!$E70="","",'1. Artikeldata Grund'!$E70)</f>
        <v/>
      </c>
      <c r="E71" s="175" t="str">
        <f aca="false">IF('1. Artikeldata Grund'!D70="","",'1. Artikeldata Grund'!D70)</f>
        <v/>
      </c>
      <c r="F71" s="184" t="str">
        <f aca="false">'2. Artikeldata Utökad'!H70</f>
        <v>  Välj…</v>
      </c>
      <c r="G71" s="176" t="str">
        <f aca="false" t="array" ref="G71:G71">_xlfn.IFS('2. Artikeldata Utökad'!J70="2  KRAV","KRAV",'2. Artikeldata Utökad'!J70="3  Astma- och Allergiförbundet","Astmaochallergiforbundet",'2. Artikeldata Utökad'!J70="4  Svanen","Svanen",'2. Artikeldata Utökad'!J70="5  GOTS","GOTS",'2. Artikeldata Utökad'!J70="6  Ekologiskt Jordbruk EU Ekologisk","Ekologisktjordbruk",'2. Artikeldata Utökad'!J70="7  ECO CERT Cosmos Organic","Ecocertcosmosorganic",'2. Artikeldata Utökad'!J70="8  Bra miljöval","Bramiljoval",'2. Artikeldata Utökad'!J70="9  Fairtrade","fairtrade",'2. Artikeldata Utökad'!J70="10 Natrue Organic","Natrueorganic",'2. Artikeldata Utökad'!J70="11 UTZ Certified","UTZ",'2. Artikeldata Utökad'!J70="15 Asthma Allergy Nordic","Asthmaallergynordic",'2. Artikeldata Utökad'!J70="16 FSC","FSC",'2. Artikeldata Utökad'!J70="17 Välvald (endast vid OTC)","choosewithheart",'2. Artikeldata Utökad'!J70="18 Rainforest Alliance","Rainforestalliance",'2. Artikeldata Utökad'!J70="19 Vegan Society","Vegansociety",'2. Artikeldata Utökad'!J70="20 Certified Vegan","Certifiedvegan",'2. Artikeldata Utökad'!J70="21 I'm Vegan","Imvegan",'2. Artikeldata Utökad'!J70="22 EU Ecolabel","EUEcolabel",'2. Artikeldata Utökad'!J70="23 Soil Association Cosmos Organic","Soilassociation",'2. Artikeldata Utökad'!J70="  Välj…","",'2. Artikeldata Utökad'!J70="0  Ingen symbol","",'2. Artikeldata Utökad'!J70="24 Cosmetique Bio Cosmos Organic","Cosmetiquebio",'2. Artikeldata Utökad'!J70="25 Fair for Life","Fairforlife")</f>
        <v/>
      </c>
      <c r="H71" s="176" t="str">
        <f aca="false" t="array" ref="H71:H71">_xlfn.IFS('2. Artikeldata Utökad'!K70="2  KRAV","KRAV",'2. Artikeldata Utökad'!K70="3  Astma- och Allergiförbundet","Astmaochallergiforbundet",'2. Artikeldata Utökad'!K70="4  Svanen","Svanen",'2. Artikeldata Utökad'!K70="5  GOTS","GOTS",'2. Artikeldata Utökad'!K70="6  Ekologiskt Jordbruk EU Ekologisk","Ekologisktjordbruk",'2. Artikeldata Utökad'!K70="7  ECO CERT Cosmos Organic","Ecocertcosmosorganic",'2. Artikeldata Utökad'!K70="8  Bra miljöval","Bramiljoval",'2. Artikeldata Utökad'!K70="9  Fairtrade","fairtrade",'2. Artikeldata Utökad'!K70="10 Natrue Organic","Natrueorganic",'2. Artikeldata Utökad'!K70="11 UTZ Certified","UTZ",'2. Artikeldata Utökad'!K70="15 Asthma Allergy Nordic","Asthmaallergynordic",'2. Artikeldata Utökad'!K70="16 FSC","FSC",'2. Artikeldata Utökad'!K70="17 Välvald (endast vid OTC)","choosewithheart",'2. Artikeldata Utökad'!K70="18 Rainforest Alliance","Rainforestalliance",'2. Artikeldata Utökad'!K70="19 Vegan Society","Vegansociety",'2. Artikeldata Utökad'!K70="20 Certified Vegan","Certifiedvegan",'2. Artikeldata Utökad'!K70="21 I'm Vegan","Imvegan",'2. Artikeldata Utökad'!K70="22 EU Ecolabel","EUEcolabel",'2. Artikeldata Utökad'!K70="23 Soil Association Cosmos Organic","Soilassociation",'2. Artikeldata Utökad'!K70="  Välj…","",'2. Artikeldata Utökad'!K70="0  Ingen symbol","",'2. Artikeldata Utökad'!K70="24 Cosmetique Bio Cosmos Organic","Cosmetiquebio",'2. Artikeldata Utökad'!K70="25 Fair for Life","Fairforlife")</f>
        <v/>
      </c>
      <c r="I71" s="176" t="str">
        <f aca="false" t="array" ref="I71:I71">_xlfn.IFS('2. Artikeldata Utökad'!L70="2  KRAV","KRAV",'2. Artikeldata Utökad'!L70="3  Astma- och Allergiförbundet","Astmaochallergiforbundet",'2. Artikeldata Utökad'!L70="4  Svanen","Svanen",'2. Artikeldata Utökad'!L70="5  GOTS","GOTS",'2. Artikeldata Utökad'!L70="6  Ekologiskt Jordbruk EU Ekologisk","Ekologisktjordbruk",'2. Artikeldata Utökad'!L70="7  ECO CERT Cosmos Organic","Ecocertcosmosorganic",'2. Artikeldata Utökad'!L70="8  Bra miljöval","Bramiljoval",'2. Artikeldata Utökad'!L70="9  Fairtrade","fairtrade",'2. Artikeldata Utökad'!L70="10 Natrue Organic","Natrueorganic",'2. Artikeldata Utökad'!L70="11 UTZ Certified","UTZ",'2. Artikeldata Utökad'!L70="15 Asthma Allergy Nordic","Asthmaallergynordic",'2. Artikeldata Utökad'!L70="16 FSC","FSC",'2. Artikeldata Utökad'!L70="17 Välvald (endast vid OTC)","choosewithheart",'2. Artikeldata Utökad'!L70="18 Rainforest Alliance","Rainforestalliance",'2. Artikeldata Utökad'!L70="19 Vegan Society","Vegansociety",'2. Artikeldata Utökad'!L70="20 Certified Vegan","Certifiedvegan",'2. Artikeldata Utökad'!L70="21 I'm Vegan","Imvegan",'2. Artikeldata Utökad'!L70="22 EU Ecolabel","EUEcolabel",'2. Artikeldata Utökad'!L70="23 Soil Association Cosmos Organic","Soilassociation",'2. Artikeldata Utökad'!L70="  Välj…","",'2. Artikeldata Utökad'!L70="0  Ingen symbol","",'2. Artikeldata Utökad'!L70="24 Cosmetique Bio Cosmos Organic","Cosmetiquebio",'2. Artikeldata Utökad'!L70="25 Fair for Life","Fairforlife")</f>
        <v/>
      </c>
      <c r="J71" s="176" t="str">
        <f aca="false" t="array" ref="J71:J71">IFERROR(SUBSTITUTE(_xlfn.arraytotext(_xlfn._xlws.filter(G71:I71,G71:I71&lt;&gt;""))," ",""),"")</f>
        <v/>
      </c>
      <c r="K71" s="176" t="str">
        <f aca="false">IF('2. Artikeldata Utökad'!M70="Ja","Nordisk","")</f>
        <v/>
      </c>
      <c r="L71" s="176" t="str">
        <f aca="false">IF('2. Artikeldata Utökad'!N70="Ja","Miljoforpackad","")</f>
        <v/>
      </c>
      <c r="M71" s="176" t="str">
        <f aca="false">IF(OR(G71="Ecocertcosmosorganic",G71="Natrueorganic",G71="GOTS",G71="Ekologisktjordbruk",G71="KRAV",G71="Soilassociation",G71="Cosmetiquebio",H71="Ecocertcosmosorganic",H71="Natrueorganic",H71="GOTS",H71="Ekologisktjordbruk",H71="KRAV",H71="Soilassociation",H71="Cosmetiquebio",I71="Ecocertcosmosorganic",I71="Natrueorganic",I71="GOTS",I71="Ekologisktjordbruk",I71="KRAV",I71="Soilassociation",I71="Cosmetiquebio"),"Ekologisk","")</f>
        <v/>
      </c>
      <c r="N71" s="176" t="str">
        <f aca="false">IF(OR(G71="Vegansociety",G71="Imvegan",G71="Certifiedvegan",H71="Vegansociety",H71="Imvegan",H71="Certifiedvegan",I71="Vegansociety",I71="Imvegan",I71="Certifiedvegan",AJ71="Vegansk"),"Vegansk","")</f>
        <v/>
      </c>
      <c r="O71" s="176" t="str">
        <f aca="false">IF(OR(G71="fairtrade",G71="UTZ",G71="Rainforestalliance",G71="Fairforlife",H71="fairtrade",H71="UTZ",H71="Rainforestalliance",H71="Fairforlife",I71="fairtrade",I71="UTZ",I71="Rainforestalliance",I71="Fairforlife"),"Rattvisemarkt","")</f>
        <v/>
      </c>
      <c r="P71" s="176" t="str">
        <f aca="false">IF(OR(G71="Asthmaallergynordic",G71="Astmaochallergiforbundet",H71="Asthmaallergynordic",H71="Astmaochallergiforbundet",I71="Asthmaallergynordic",I71="Astmaochallergiforbundet"),"Extramildformula","")</f>
        <v/>
      </c>
      <c r="Q71" s="176" t="str">
        <f aca="false">IF(OR(G71="Svanen",G71="Bramiljoval",G71="EUEcolabel",H71="Svanen",H71="Bramiljoval",H71="EUEcolabel",I71="Svanen",I71="Bramiljoval",I71="EUEcolabel"),"Miljomarkt","")</f>
        <v/>
      </c>
      <c r="R71" s="176" t="str">
        <f aca="false" t="array" ref="R71:R71">IFERROR(SUBSTITUTE(_xlfn.arraytotext(_xlfn._xlws.filter(M71:Q71,M71:Q71&lt;&gt;""))," ",""),"")</f>
        <v/>
      </c>
      <c r="S71" s="177"/>
      <c r="T71" s="185"/>
      <c r="U71" s="177" t="s">
        <v>36</v>
      </c>
      <c r="V71" s="178"/>
      <c r="W71" s="178"/>
      <c r="X71" s="178"/>
      <c r="Y71" s="178"/>
      <c r="Z71" s="178"/>
      <c r="AA71" s="178"/>
      <c r="AB71" s="178"/>
      <c r="AC71" s="178"/>
      <c r="AD71" s="178"/>
      <c r="AE71" s="178"/>
      <c r="AF71" s="178"/>
      <c r="AG71" s="177"/>
      <c r="AH71" s="178"/>
      <c r="AI71" s="178"/>
      <c r="AJ71" s="177" t="s">
        <v>37</v>
      </c>
      <c r="AK71" s="178"/>
      <c r="AL71" s="178"/>
      <c r="AM71" s="178"/>
      <c r="AN71" s="178"/>
      <c r="AO71" s="178"/>
      <c r="AP71" s="143"/>
      <c r="AQ71" s="179"/>
      <c r="AR71" s="180"/>
      <c r="AS71" s="180"/>
      <c r="AT71" s="181" t="s">
        <v>37</v>
      </c>
      <c r="AU71" s="181" t="s">
        <v>37</v>
      </c>
      <c r="AV71" s="144"/>
      <c r="AW71" s="182" t="s">
        <v>231</v>
      </c>
      <c r="AX71" s="181" t="s">
        <v>37</v>
      </c>
      <c r="AY71" s="181" t="s">
        <v>37</v>
      </c>
      <c r="AZ71" s="143"/>
      <c r="BA71" s="179"/>
      <c r="BB71" s="180"/>
      <c r="BC71" s="180"/>
      <c r="BD71" s="180"/>
      <c r="BE71" s="180"/>
      <c r="BF71" s="180"/>
      <c r="BG71" s="145"/>
      <c r="BH71" s="181" t="s">
        <v>231</v>
      </c>
      <c r="BI71" s="181" t="s">
        <v>37</v>
      </c>
    </row>
    <row r="72" customFormat="false" ht="14.25" hidden="false" customHeight="false" outlineLevel="0" collapsed="false">
      <c r="A72" s="183" t="n">
        <v>67</v>
      </c>
      <c r="B72" s="173" t="n">
        <f aca="false">'APH KIC KIA PC'!D71</f>
        <v>0</v>
      </c>
      <c r="C72" s="173" t="str">
        <f aca="false">'APH KIC KIA PC'!I71</f>
        <v>Välj…</v>
      </c>
      <c r="D72" s="174" t="str">
        <f aca="false">IF('1. Artikeldata Grund'!$E71="","",'1. Artikeldata Grund'!$E71)</f>
        <v/>
      </c>
      <c r="E72" s="175" t="str">
        <f aca="false">IF('1. Artikeldata Grund'!D71="","",'1. Artikeldata Grund'!D71)</f>
        <v/>
      </c>
      <c r="F72" s="184" t="str">
        <f aca="false">'2. Artikeldata Utökad'!H71</f>
        <v>  Välj…</v>
      </c>
      <c r="G72" s="176" t="str">
        <f aca="false" t="array" ref="G72:G72">_xlfn.IFS('2. Artikeldata Utökad'!J71="2  KRAV","KRAV",'2. Artikeldata Utökad'!J71="3  Astma- och Allergiförbundet","Astmaochallergiforbundet",'2. Artikeldata Utökad'!J71="4  Svanen","Svanen",'2. Artikeldata Utökad'!J71="5  GOTS","GOTS",'2. Artikeldata Utökad'!J71="6  Ekologiskt Jordbruk EU Ekologisk","Ekologisktjordbruk",'2. Artikeldata Utökad'!J71="7  ECO CERT Cosmos Organic","Ecocertcosmosorganic",'2. Artikeldata Utökad'!J71="8  Bra miljöval","Bramiljoval",'2. Artikeldata Utökad'!J71="9  Fairtrade","fairtrade",'2. Artikeldata Utökad'!J71="10 Natrue Organic","Natrueorganic",'2. Artikeldata Utökad'!J71="11 UTZ Certified","UTZ",'2. Artikeldata Utökad'!J71="15 Asthma Allergy Nordic","Asthmaallergynordic",'2. Artikeldata Utökad'!J71="16 FSC","FSC",'2. Artikeldata Utökad'!J71="17 Välvald (endast vid OTC)","choosewithheart",'2. Artikeldata Utökad'!J71="18 Rainforest Alliance","Rainforestalliance",'2. Artikeldata Utökad'!J71="19 Vegan Society","Vegansociety",'2. Artikeldata Utökad'!J71="20 Certified Vegan","Certifiedvegan",'2. Artikeldata Utökad'!J71="21 I'm Vegan","Imvegan",'2. Artikeldata Utökad'!J71="22 EU Ecolabel","EUEcolabel",'2. Artikeldata Utökad'!J71="23 Soil Association Cosmos Organic","Soilassociation",'2. Artikeldata Utökad'!J71="  Välj…","",'2. Artikeldata Utökad'!J71="0  Ingen symbol","",'2. Artikeldata Utökad'!J71="24 Cosmetique Bio Cosmos Organic","Cosmetiquebio",'2. Artikeldata Utökad'!J71="25 Fair for Life","Fairforlife")</f>
        <v/>
      </c>
      <c r="H72" s="176" t="str">
        <f aca="false" t="array" ref="H72:H72">_xlfn.IFS('2. Artikeldata Utökad'!K71="2  KRAV","KRAV",'2. Artikeldata Utökad'!K71="3  Astma- och Allergiförbundet","Astmaochallergiforbundet",'2. Artikeldata Utökad'!K71="4  Svanen","Svanen",'2. Artikeldata Utökad'!K71="5  GOTS","GOTS",'2. Artikeldata Utökad'!K71="6  Ekologiskt Jordbruk EU Ekologisk","Ekologisktjordbruk",'2. Artikeldata Utökad'!K71="7  ECO CERT Cosmos Organic","Ecocertcosmosorganic",'2. Artikeldata Utökad'!K71="8  Bra miljöval","Bramiljoval",'2. Artikeldata Utökad'!K71="9  Fairtrade","fairtrade",'2. Artikeldata Utökad'!K71="10 Natrue Organic","Natrueorganic",'2. Artikeldata Utökad'!K71="11 UTZ Certified","UTZ",'2. Artikeldata Utökad'!K71="15 Asthma Allergy Nordic","Asthmaallergynordic",'2. Artikeldata Utökad'!K71="16 FSC","FSC",'2. Artikeldata Utökad'!K71="17 Välvald (endast vid OTC)","choosewithheart",'2. Artikeldata Utökad'!K71="18 Rainforest Alliance","Rainforestalliance",'2. Artikeldata Utökad'!K71="19 Vegan Society","Vegansociety",'2. Artikeldata Utökad'!K71="20 Certified Vegan","Certifiedvegan",'2. Artikeldata Utökad'!K71="21 I'm Vegan","Imvegan",'2. Artikeldata Utökad'!K71="22 EU Ecolabel","EUEcolabel",'2. Artikeldata Utökad'!K71="23 Soil Association Cosmos Organic","Soilassociation",'2. Artikeldata Utökad'!K71="  Välj…","",'2. Artikeldata Utökad'!K71="0  Ingen symbol","",'2. Artikeldata Utökad'!K71="24 Cosmetique Bio Cosmos Organic","Cosmetiquebio",'2. Artikeldata Utökad'!K71="25 Fair for Life","Fairforlife")</f>
        <v/>
      </c>
      <c r="I72" s="176" t="str">
        <f aca="false" t="array" ref="I72:I72">_xlfn.IFS('2. Artikeldata Utökad'!L71="2  KRAV","KRAV",'2. Artikeldata Utökad'!L71="3  Astma- och Allergiförbundet","Astmaochallergiforbundet",'2. Artikeldata Utökad'!L71="4  Svanen","Svanen",'2. Artikeldata Utökad'!L71="5  GOTS","GOTS",'2. Artikeldata Utökad'!L71="6  Ekologiskt Jordbruk EU Ekologisk","Ekologisktjordbruk",'2. Artikeldata Utökad'!L71="7  ECO CERT Cosmos Organic","Ecocertcosmosorganic",'2. Artikeldata Utökad'!L71="8  Bra miljöval","Bramiljoval",'2. Artikeldata Utökad'!L71="9  Fairtrade","fairtrade",'2. Artikeldata Utökad'!L71="10 Natrue Organic","Natrueorganic",'2. Artikeldata Utökad'!L71="11 UTZ Certified","UTZ",'2. Artikeldata Utökad'!L71="15 Asthma Allergy Nordic","Asthmaallergynordic",'2. Artikeldata Utökad'!L71="16 FSC","FSC",'2. Artikeldata Utökad'!L71="17 Välvald (endast vid OTC)","choosewithheart",'2. Artikeldata Utökad'!L71="18 Rainforest Alliance","Rainforestalliance",'2. Artikeldata Utökad'!L71="19 Vegan Society","Vegansociety",'2. Artikeldata Utökad'!L71="20 Certified Vegan","Certifiedvegan",'2. Artikeldata Utökad'!L71="21 I'm Vegan","Imvegan",'2. Artikeldata Utökad'!L71="22 EU Ecolabel","EUEcolabel",'2. Artikeldata Utökad'!L71="23 Soil Association Cosmos Organic","Soilassociation",'2. Artikeldata Utökad'!L71="  Välj…","",'2. Artikeldata Utökad'!L71="0  Ingen symbol","",'2. Artikeldata Utökad'!L71="24 Cosmetique Bio Cosmos Organic","Cosmetiquebio",'2. Artikeldata Utökad'!L71="25 Fair for Life","Fairforlife")</f>
        <v/>
      </c>
      <c r="J72" s="176" t="str">
        <f aca="false" t="array" ref="J72:J72">IFERROR(SUBSTITUTE(_xlfn.arraytotext(_xlfn._xlws.filter(G72:I72,G72:I72&lt;&gt;""))," ",""),"")</f>
        <v/>
      </c>
      <c r="K72" s="176" t="str">
        <f aca="false">IF('2. Artikeldata Utökad'!M71="Ja","Nordisk","")</f>
        <v/>
      </c>
      <c r="L72" s="176" t="str">
        <f aca="false">IF('2. Artikeldata Utökad'!N71="Ja","Miljoforpackad","")</f>
        <v/>
      </c>
      <c r="M72" s="176" t="str">
        <f aca="false">IF(OR(G72="Ecocertcosmosorganic",G72="Natrueorganic",G72="GOTS",G72="Ekologisktjordbruk",G72="KRAV",G72="Soilassociation",G72="Cosmetiquebio",H72="Ecocertcosmosorganic",H72="Natrueorganic",H72="GOTS",H72="Ekologisktjordbruk",H72="KRAV",H72="Soilassociation",H72="Cosmetiquebio",I72="Ecocertcosmosorganic",I72="Natrueorganic",I72="GOTS",I72="Ekologisktjordbruk",I72="KRAV",I72="Soilassociation",I72="Cosmetiquebio"),"Ekologisk","")</f>
        <v/>
      </c>
      <c r="N72" s="176" t="str">
        <f aca="false">IF(OR(G72="Vegansociety",G72="Imvegan",G72="Certifiedvegan",H72="Vegansociety",H72="Imvegan",H72="Certifiedvegan",I72="Vegansociety",I72="Imvegan",I72="Certifiedvegan",AJ72="Vegansk"),"Vegansk","")</f>
        <v/>
      </c>
      <c r="O72" s="176" t="str">
        <f aca="false">IF(OR(G72="fairtrade",G72="UTZ",G72="Rainforestalliance",G72="Fairforlife",H72="fairtrade",H72="UTZ",H72="Rainforestalliance",H72="Fairforlife",I72="fairtrade",I72="UTZ",I72="Rainforestalliance",I72="Fairforlife"),"Rattvisemarkt","")</f>
        <v/>
      </c>
      <c r="P72" s="176" t="str">
        <f aca="false">IF(OR(G72="Asthmaallergynordic",G72="Astmaochallergiforbundet",H72="Asthmaallergynordic",H72="Astmaochallergiforbundet",I72="Asthmaallergynordic",I72="Astmaochallergiforbundet"),"Extramildformula","")</f>
        <v/>
      </c>
      <c r="Q72" s="176" t="str">
        <f aca="false">IF(OR(G72="Svanen",G72="Bramiljoval",G72="EUEcolabel",H72="Svanen",H72="Bramiljoval",H72="EUEcolabel",I72="Svanen",I72="Bramiljoval",I72="EUEcolabel"),"Miljomarkt","")</f>
        <v/>
      </c>
      <c r="R72" s="176" t="str">
        <f aca="false" t="array" ref="R72:R72">IFERROR(SUBSTITUTE(_xlfn.arraytotext(_xlfn._xlws.filter(M72:Q72,M72:Q72&lt;&gt;""))," ",""),"")</f>
        <v/>
      </c>
      <c r="S72" s="177"/>
      <c r="T72" s="185"/>
      <c r="U72" s="177" t="s">
        <v>36</v>
      </c>
      <c r="V72" s="178"/>
      <c r="W72" s="178"/>
      <c r="X72" s="178"/>
      <c r="Y72" s="178"/>
      <c r="Z72" s="178"/>
      <c r="AA72" s="178"/>
      <c r="AB72" s="178"/>
      <c r="AC72" s="178"/>
      <c r="AD72" s="178"/>
      <c r="AE72" s="178"/>
      <c r="AF72" s="178"/>
      <c r="AG72" s="177"/>
      <c r="AH72" s="178"/>
      <c r="AI72" s="178"/>
      <c r="AJ72" s="177" t="s">
        <v>37</v>
      </c>
      <c r="AK72" s="178"/>
      <c r="AL72" s="178"/>
      <c r="AM72" s="178"/>
      <c r="AN72" s="178"/>
      <c r="AO72" s="178"/>
      <c r="AP72" s="143"/>
      <c r="AQ72" s="179"/>
      <c r="AR72" s="180"/>
      <c r="AS72" s="180"/>
      <c r="AT72" s="181" t="s">
        <v>37</v>
      </c>
      <c r="AU72" s="181" t="s">
        <v>37</v>
      </c>
      <c r="AV72" s="144"/>
      <c r="AW72" s="182" t="s">
        <v>231</v>
      </c>
      <c r="AX72" s="181" t="s">
        <v>37</v>
      </c>
      <c r="AY72" s="181" t="s">
        <v>37</v>
      </c>
      <c r="AZ72" s="143"/>
      <c r="BA72" s="179"/>
      <c r="BB72" s="180"/>
      <c r="BC72" s="180"/>
      <c r="BD72" s="180"/>
      <c r="BE72" s="180"/>
      <c r="BF72" s="180"/>
      <c r="BG72" s="145"/>
      <c r="BH72" s="181" t="s">
        <v>231</v>
      </c>
      <c r="BI72" s="181" t="s">
        <v>37</v>
      </c>
    </row>
    <row r="73" customFormat="false" ht="14.25" hidden="false" customHeight="false" outlineLevel="0" collapsed="false">
      <c r="A73" s="183" t="n">
        <v>68</v>
      </c>
      <c r="B73" s="173" t="n">
        <f aca="false">'APH KIC KIA PC'!D72</f>
        <v>0</v>
      </c>
      <c r="C73" s="173" t="str">
        <f aca="false">'APH KIC KIA PC'!I72</f>
        <v>Välj…</v>
      </c>
      <c r="D73" s="174" t="str">
        <f aca="false">IF('1. Artikeldata Grund'!$E72="","",'1. Artikeldata Grund'!$E72)</f>
        <v/>
      </c>
      <c r="E73" s="175" t="str">
        <f aca="false">IF('1. Artikeldata Grund'!D72="","",'1. Artikeldata Grund'!D72)</f>
        <v/>
      </c>
      <c r="F73" s="184" t="str">
        <f aca="false">'2. Artikeldata Utökad'!H72</f>
        <v>  Välj…</v>
      </c>
      <c r="G73" s="176" t="str">
        <f aca="false" t="array" ref="G73:G73">_xlfn.IFS('2. Artikeldata Utökad'!J72="2  KRAV","KRAV",'2. Artikeldata Utökad'!J72="3  Astma- och Allergiförbundet","Astmaochallergiforbundet",'2. Artikeldata Utökad'!J72="4  Svanen","Svanen",'2. Artikeldata Utökad'!J72="5  GOTS","GOTS",'2. Artikeldata Utökad'!J72="6  Ekologiskt Jordbruk EU Ekologisk","Ekologisktjordbruk",'2. Artikeldata Utökad'!J72="7  ECO CERT Cosmos Organic","Ecocertcosmosorganic",'2. Artikeldata Utökad'!J72="8  Bra miljöval","Bramiljoval",'2. Artikeldata Utökad'!J72="9  Fairtrade","fairtrade",'2. Artikeldata Utökad'!J72="10 Natrue Organic","Natrueorganic",'2. Artikeldata Utökad'!J72="11 UTZ Certified","UTZ",'2. Artikeldata Utökad'!J72="15 Asthma Allergy Nordic","Asthmaallergynordic",'2. Artikeldata Utökad'!J72="16 FSC","FSC",'2. Artikeldata Utökad'!J72="17 Välvald (endast vid OTC)","choosewithheart",'2. Artikeldata Utökad'!J72="18 Rainforest Alliance","Rainforestalliance",'2. Artikeldata Utökad'!J72="19 Vegan Society","Vegansociety",'2. Artikeldata Utökad'!J72="20 Certified Vegan","Certifiedvegan",'2. Artikeldata Utökad'!J72="21 I'm Vegan","Imvegan",'2. Artikeldata Utökad'!J72="22 EU Ecolabel","EUEcolabel",'2. Artikeldata Utökad'!J72="23 Soil Association Cosmos Organic","Soilassociation",'2. Artikeldata Utökad'!J72="  Välj…","",'2. Artikeldata Utökad'!J72="0  Ingen symbol","",'2. Artikeldata Utökad'!J72="24 Cosmetique Bio Cosmos Organic","Cosmetiquebio",'2. Artikeldata Utökad'!J72="25 Fair for Life","Fairforlife")</f>
        <v/>
      </c>
      <c r="H73" s="176" t="str">
        <f aca="false" t="array" ref="H73:H73">_xlfn.IFS('2. Artikeldata Utökad'!K72="2  KRAV","KRAV",'2. Artikeldata Utökad'!K72="3  Astma- och Allergiförbundet","Astmaochallergiforbundet",'2. Artikeldata Utökad'!K72="4  Svanen","Svanen",'2. Artikeldata Utökad'!K72="5  GOTS","GOTS",'2. Artikeldata Utökad'!K72="6  Ekologiskt Jordbruk EU Ekologisk","Ekologisktjordbruk",'2. Artikeldata Utökad'!K72="7  ECO CERT Cosmos Organic","Ecocertcosmosorganic",'2. Artikeldata Utökad'!K72="8  Bra miljöval","Bramiljoval",'2. Artikeldata Utökad'!K72="9  Fairtrade","fairtrade",'2. Artikeldata Utökad'!K72="10 Natrue Organic","Natrueorganic",'2. Artikeldata Utökad'!K72="11 UTZ Certified","UTZ",'2. Artikeldata Utökad'!K72="15 Asthma Allergy Nordic","Asthmaallergynordic",'2. Artikeldata Utökad'!K72="16 FSC","FSC",'2. Artikeldata Utökad'!K72="17 Välvald (endast vid OTC)","choosewithheart",'2. Artikeldata Utökad'!K72="18 Rainforest Alliance","Rainforestalliance",'2. Artikeldata Utökad'!K72="19 Vegan Society","Vegansociety",'2. Artikeldata Utökad'!K72="20 Certified Vegan","Certifiedvegan",'2. Artikeldata Utökad'!K72="21 I'm Vegan","Imvegan",'2. Artikeldata Utökad'!K72="22 EU Ecolabel","EUEcolabel",'2. Artikeldata Utökad'!K72="23 Soil Association Cosmos Organic","Soilassociation",'2. Artikeldata Utökad'!K72="  Välj…","",'2. Artikeldata Utökad'!K72="0  Ingen symbol","",'2. Artikeldata Utökad'!K72="24 Cosmetique Bio Cosmos Organic","Cosmetiquebio",'2. Artikeldata Utökad'!K72="25 Fair for Life","Fairforlife")</f>
        <v/>
      </c>
      <c r="I73" s="176" t="str">
        <f aca="false" t="array" ref="I73:I73">_xlfn.IFS('2. Artikeldata Utökad'!L72="2  KRAV","KRAV",'2. Artikeldata Utökad'!L72="3  Astma- och Allergiförbundet","Astmaochallergiforbundet",'2. Artikeldata Utökad'!L72="4  Svanen","Svanen",'2. Artikeldata Utökad'!L72="5  GOTS","GOTS",'2. Artikeldata Utökad'!L72="6  Ekologiskt Jordbruk EU Ekologisk","Ekologisktjordbruk",'2. Artikeldata Utökad'!L72="7  ECO CERT Cosmos Organic","Ecocertcosmosorganic",'2. Artikeldata Utökad'!L72="8  Bra miljöval","Bramiljoval",'2. Artikeldata Utökad'!L72="9  Fairtrade","fairtrade",'2. Artikeldata Utökad'!L72="10 Natrue Organic","Natrueorganic",'2. Artikeldata Utökad'!L72="11 UTZ Certified","UTZ",'2. Artikeldata Utökad'!L72="15 Asthma Allergy Nordic","Asthmaallergynordic",'2. Artikeldata Utökad'!L72="16 FSC","FSC",'2. Artikeldata Utökad'!L72="17 Välvald (endast vid OTC)","choosewithheart",'2. Artikeldata Utökad'!L72="18 Rainforest Alliance","Rainforestalliance",'2. Artikeldata Utökad'!L72="19 Vegan Society","Vegansociety",'2. Artikeldata Utökad'!L72="20 Certified Vegan","Certifiedvegan",'2. Artikeldata Utökad'!L72="21 I'm Vegan","Imvegan",'2. Artikeldata Utökad'!L72="22 EU Ecolabel","EUEcolabel",'2. Artikeldata Utökad'!L72="23 Soil Association Cosmos Organic","Soilassociation",'2. Artikeldata Utökad'!L72="  Välj…","",'2. Artikeldata Utökad'!L72="0  Ingen symbol","",'2. Artikeldata Utökad'!L72="24 Cosmetique Bio Cosmos Organic","Cosmetiquebio",'2. Artikeldata Utökad'!L72="25 Fair for Life","Fairforlife")</f>
        <v/>
      </c>
      <c r="J73" s="176" t="str">
        <f aca="false" t="array" ref="J73:J73">IFERROR(SUBSTITUTE(_xlfn.arraytotext(_xlfn._xlws.filter(G73:I73,G73:I73&lt;&gt;""))," ",""),"")</f>
        <v/>
      </c>
      <c r="K73" s="176" t="str">
        <f aca="false">IF('2. Artikeldata Utökad'!M72="Ja","Nordisk","")</f>
        <v/>
      </c>
      <c r="L73" s="176" t="str">
        <f aca="false">IF('2. Artikeldata Utökad'!N72="Ja","Miljoforpackad","")</f>
        <v/>
      </c>
      <c r="M73" s="176" t="str">
        <f aca="false">IF(OR(G73="Ecocertcosmosorganic",G73="Natrueorganic",G73="GOTS",G73="Ekologisktjordbruk",G73="KRAV",G73="Soilassociation",G73="Cosmetiquebio",H73="Ecocertcosmosorganic",H73="Natrueorganic",H73="GOTS",H73="Ekologisktjordbruk",H73="KRAV",H73="Soilassociation",H73="Cosmetiquebio",I73="Ecocertcosmosorganic",I73="Natrueorganic",I73="GOTS",I73="Ekologisktjordbruk",I73="KRAV",I73="Soilassociation",I73="Cosmetiquebio"),"Ekologisk","")</f>
        <v/>
      </c>
      <c r="N73" s="176" t="str">
        <f aca="false">IF(OR(G73="Vegansociety",G73="Imvegan",G73="Certifiedvegan",H73="Vegansociety",H73="Imvegan",H73="Certifiedvegan",I73="Vegansociety",I73="Imvegan",I73="Certifiedvegan",AJ73="Vegansk"),"Vegansk","")</f>
        <v/>
      </c>
      <c r="O73" s="176" t="str">
        <f aca="false">IF(OR(G73="fairtrade",G73="UTZ",G73="Rainforestalliance",G73="Fairforlife",H73="fairtrade",H73="UTZ",H73="Rainforestalliance",H73="Fairforlife",I73="fairtrade",I73="UTZ",I73="Rainforestalliance",I73="Fairforlife"),"Rattvisemarkt","")</f>
        <v/>
      </c>
      <c r="P73" s="176" t="str">
        <f aca="false">IF(OR(G73="Asthmaallergynordic",G73="Astmaochallergiforbundet",H73="Asthmaallergynordic",H73="Astmaochallergiforbundet",I73="Asthmaallergynordic",I73="Astmaochallergiforbundet"),"Extramildformula","")</f>
        <v/>
      </c>
      <c r="Q73" s="176" t="str">
        <f aca="false">IF(OR(G73="Svanen",G73="Bramiljoval",G73="EUEcolabel",H73="Svanen",H73="Bramiljoval",H73="EUEcolabel",I73="Svanen",I73="Bramiljoval",I73="EUEcolabel"),"Miljomarkt","")</f>
        <v/>
      </c>
      <c r="R73" s="176" t="str">
        <f aca="false" t="array" ref="R73:R73">IFERROR(SUBSTITUTE(_xlfn.arraytotext(_xlfn._xlws.filter(M73:Q73,M73:Q73&lt;&gt;""))," ",""),"")</f>
        <v/>
      </c>
      <c r="S73" s="177"/>
      <c r="T73" s="185"/>
      <c r="U73" s="177" t="s">
        <v>36</v>
      </c>
      <c r="V73" s="178"/>
      <c r="W73" s="178"/>
      <c r="X73" s="178"/>
      <c r="Y73" s="178"/>
      <c r="Z73" s="178"/>
      <c r="AA73" s="178"/>
      <c r="AB73" s="178"/>
      <c r="AC73" s="178"/>
      <c r="AD73" s="178"/>
      <c r="AE73" s="178"/>
      <c r="AF73" s="178"/>
      <c r="AG73" s="177"/>
      <c r="AH73" s="178"/>
      <c r="AI73" s="178"/>
      <c r="AJ73" s="177" t="s">
        <v>37</v>
      </c>
      <c r="AK73" s="178"/>
      <c r="AL73" s="178"/>
      <c r="AM73" s="178"/>
      <c r="AN73" s="178"/>
      <c r="AO73" s="178"/>
      <c r="AP73" s="143"/>
      <c r="AQ73" s="179"/>
      <c r="AR73" s="180"/>
      <c r="AS73" s="180"/>
      <c r="AT73" s="181" t="s">
        <v>37</v>
      </c>
      <c r="AU73" s="181" t="s">
        <v>37</v>
      </c>
      <c r="AV73" s="144"/>
      <c r="AW73" s="182" t="s">
        <v>231</v>
      </c>
      <c r="AX73" s="181" t="s">
        <v>37</v>
      </c>
      <c r="AY73" s="181" t="s">
        <v>37</v>
      </c>
      <c r="AZ73" s="143"/>
      <c r="BA73" s="179"/>
      <c r="BB73" s="180"/>
      <c r="BC73" s="180"/>
      <c r="BD73" s="180"/>
      <c r="BE73" s="180"/>
      <c r="BF73" s="180"/>
      <c r="BG73" s="145"/>
      <c r="BH73" s="181" t="s">
        <v>231</v>
      </c>
      <c r="BI73" s="181" t="s">
        <v>37</v>
      </c>
    </row>
    <row r="74" customFormat="false" ht="14.25" hidden="false" customHeight="false" outlineLevel="0" collapsed="false">
      <c r="A74" s="183" t="n">
        <v>69</v>
      </c>
      <c r="B74" s="173" t="n">
        <f aca="false">'APH KIC KIA PC'!D73</f>
        <v>0</v>
      </c>
      <c r="C74" s="173" t="str">
        <f aca="false">'APH KIC KIA PC'!I73</f>
        <v>Välj…</v>
      </c>
      <c r="D74" s="174" t="str">
        <f aca="false">IF('1. Artikeldata Grund'!$E73="","",'1. Artikeldata Grund'!$E73)</f>
        <v/>
      </c>
      <c r="E74" s="175" t="str">
        <f aca="false">IF('1. Artikeldata Grund'!D73="","",'1. Artikeldata Grund'!D73)</f>
        <v/>
      </c>
      <c r="F74" s="184" t="str">
        <f aca="false">'2. Artikeldata Utökad'!H73</f>
        <v>  Välj…</v>
      </c>
      <c r="G74" s="176" t="str">
        <f aca="false" t="array" ref="G74:G74">_xlfn.IFS('2. Artikeldata Utökad'!J73="2  KRAV","KRAV",'2. Artikeldata Utökad'!J73="3  Astma- och Allergiförbundet","Astmaochallergiforbundet",'2. Artikeldata Utökad'!J73="4  Svanen","Svanen",'2. Artikeldata Utökad'!J73="5  GOTS","GOTS",'2. Artikeldata Utökad'!J73="6  Ekologiskt Jordbruk EU Ekologisk","Ekologisktjordbruk",'2. Artikeldata Utökad'!J73="7  ECO CERT Cosmos Organic","Ecocertcosmosorganic",'2. Artikeldata Utökad'!J73="8  Bra miljöval","Bramiljoval",'2. Artikeldata Utökad'!J73="9  Fairtrade","fairtrade",'2. Artikeldata Utökad'!J73="10 Natrue Organic","Natrueorganic",'2. Artikeldata Utökad'!J73="11 UTZ Certified","UTZ",'2. Artikeldata Utökad'!J73="15 Asthma Allergy Nordic","Asthmaallergynordic",'2. Artikeldata Utökad'!J73="16 FSC","FSC",'2. Artikeldata Utökad'!J73="17 Välvald (endast vid OTC)","choosewithheart",'2. Artikeldata Utökad'!J73="18 Rainforest Alliance","Rainforestalliance",'2. Artikeldata Utökad'!J73="19 Vegan Society","Vegansociety",'2. Artikeldata Utökad'!J73="20 Certified Vegan","Certifiedvegan",'2. Artikeldata Utökad'!J73="21 I'm Vegan","Imvegan",'2. Artikeldata Utökad'!J73="22 EU Ecolabel","EUEcolabel",'2. Artikeldata Utökad'!J73="23 Soil Association Cosmos Organic","Soilassociation",'2. Artikeldata Utökad'!J73="  Välj…","",'2. Artikeldata Utökad'!J73="0  Ingen symbol","",'2. Artikeldata Utökad'!J73="24 Cosmetique Bio Cosmos Organic","Cosmetiquebio",'2. Artikeldata Utökad'!J73="25 Fair for Life","Fairforlife")</f>
        <v/>
      </c>
      <c r="H74" s="176" t="str">
        <f aca="false" t="array" ref="H74:H74">_xlfn.IFS('2. Artikeldata Utökad'!K73="2  KRAV","KRAV",'2. Artikeldata Utökad'!K73="3  Astma- och Allergiförbundet","Astmaochallergiforbundet",'2. Artikeldata Utökad'!K73="4  Svanen","Svanen",'2. Artikeldata Utökad'!K73="5  GOTS","GOTS",'2. Artikeldata Utökad'!K73="6  Ekologiskt Jordbruk EU Ekologisk","Ekologisktjordbruk",'2. Artikeldata Utökad'!K73="7  ECO CERT Cosmos Organic","Ecocertcosmosorganic",'2. Artikeldata Utökad'!K73="8  Bra miljöval","Bramiljoval",'2. Artikeldata Utökad'!K73="9  Fairtrade","fairtrade",'2. Artikeldata Utökad'!K73="10 Natrue Organic","Natrueorganic",'2. Artikeldata Utökad'!K73="11 UTZ Certified","UTZ",'2. Artikeldata Utökad'!K73="15 Asthma Allergy Nordic","Asthmaallergynordic",'2. Artikeldata Utökad'!K73="16 FSC","FSC",'2. Artikeldata Utökad'!K73="17 Välvald (endast vid OTC)","choosewithheart",'2. Artikeldata Utökad'!K73="18 Rainforest Alliance","Rainforestalliance",'2. Artikeldata Utökad'!K73="19 Vegan Society","Vegansociety",'2. Artikeldata Utökad'!K73="20 Certified Vegan","Certifiedvegan",'2. Artikeldata Utökad'!K73="21 I'm Vegan","Imvegan",'2. Artikeldata Utökad'!K73="22 EU Ecolabel","EUEcolabel",'2. Artikeldata Utökad'!K73="23 Soil Association Cosmos Organic","Soilassociation",'2. Artikeldata Utökad'!K73="  Välj…","",'2. Artikeldata Utökad'!K73="0  Ingen symbol","",'2. Artikeldata Utökad'!K73="24 Cosmetique Bio Cosmos Organic","Cosmetiquebio",'2. Artikeldata Utökad'!K73="25 Fair for Life","Fairforlife")</f>
        <v/>
      </c>
      <c r="I74" s="176" t="str">
        <f aca="false" t="array" ref="I74:I74">_xlfn.IFS('2. Artikeldata Utökad'!L73="2  KRAV","KRAV",'2. Artikeldata Utökad'!L73="3  Astma- och Allergiförbundet","Astmaochallergiforbundet",'2. Artikeldata Utökad'!L73="4  Svanen","Svanen",'2. Artikeldata Utökad'!L73="5  GOTS","GOTS",'2. Artikeldata Utökad'!L73="6  Ekologiskt Jordbruk EU Ekologisk","Ekologisktjordbruk",'2. Artikeldata Utökad'!L73="7  ECO CERT Cosmos Organic","Ecocertcosmosorganic",'2. Artikeldata Utökad'!L73="8  Bra miljöval","Bramiljoval",'2. Artikeldata Utökad'!L73="9  Fairtrade","fairtrade",'2. Artikeldata Utökad'!L73="10 Natrue Organic","Natrueorganic",'2. Artikeldata Utökad'!L73="11 UTZ Certified","UTZ",'2. Artikeldata Utökad'!L73="15 Asthma Allergy Nordic","Asthmaallergynordic",'2. Artikeldata Utökad'!L73="16 FSC","FSC",'2. Artikeldata Utökad'!L73="17 Välvald (endast vid OTC)","choosewithheart",'2. Artikeldata Utökad'!L73="18 Rainforest Alliance","Rainforestalliance",'2. Artikeldata Utökad'!L73="19 Vegan Society","Vegansociety",'2. Artikeldata Utökad'!L73="20 Certified Vegan","Certifiedvegan",'2. Artikeldata Utökad'!L73="21 I'm Vegan","Imvegan",'2. Artikeldata Utökad'!L73="22 EU Ecolabel","EUEcolabel",'2. Artikeldata Utökad'!L73="23 Soil Association Cosmos Organic","Soilassociation",'2. Artikeldata Utökad'!L73="  Välj…","",'2. Artikeldata Utökad'!L73="0  Ingen symbol","",'2. Artikeldata Utökad'!L73="24 Cosmetique Bio Cosmos Organic","Cosmetiquebio",'2. Artikeldata Utökad'!L73="25 Fair for Life","Fairforlife")</f>
        <v/>
      </c>
      <c r="J74" s="176" t="str">
        <f aca="false" t="array" ref="J74:J74">IFERROR(SUBSTITUTE(_xlfn.arraytotext(_xlfn._xlws.filter(G74:I74,G74:I74&lt;&gt;""))," ",""),"")</f>
        <v/>
      </c>
      <c r="K74" s="176" t="str">
        <f aca="false">IF('2. Artikeldata Utökad'!M73="Ja","Nordisk","")</f>
        <v/>
      </c>
      <c r="L74" s="176" t="str">
        <f aca="false">IF('2. Artikeldata Utökad'!N73="Ja","Miljoforpackad","")</f>
        <v/>
      </c>
      <c r="M74" s="176" t="str">
        <f aca="false">IF(OR(G74="Ecocertcosmosorganic",G74="Natrueorganic",G74="GOTS",G74="Ekologisktjordbruk",G74="KRAV",G74="Soilassociation",G74="Cosmetiquebio",H74="Ecocertcosmosorganic",H74="Natrueorganic",H74="GOTS",H74="Ekologisktjordbruk",H74="KRAV",H74="Soilassociation",H74="Cosmetiquebio",I74="Ecocertcosmosorganic",I74="Natrueorganic",I74="GOTS",I74="Ekologisktjordbruk",I74="KRAV",I74="Soilassociation",I74="Cosmetiquebio"),"Ekologisk","")</f>
        <v/>
      </c>
      <c r="N74" s="176" t="str">
        <f aca="false">IF(OR(G74="Vegansociety",G74="Imvegan",G74="Certifiedvegan",H74="Vegansociety",H74="Imvegan",H74="Certifiedvegan",I74="Vegansociety",I74="Imvegan",I74="Certifiedvegan",AJ74="Vegansk"),"Vegansk","")</f>
        <v/>
      </c>
      <c r="O74" s="176" t="str">
        <f aca="false">IF(OR(G74="fairtrade",G74="UTZ",G74="Rainforestalliance",G74="Fairforlife",H74="fairtrade",H74="UTZ",H74="Rainforestalliance",H74="Fairforlife",I74="fairtrade",I74="UTZ",I74="Rainforestalliance",I74="Fairforlife"),"Rattvisemarkt","")</f>
        <v/>
      </c>
      <c r="P74" s="176" t="str">
        <f aca="false">IF(OR(G74="Asthmaallergynordic",G74="Astmaochallergiforbundet",H74="Asthmaallergynordic",H74="Astmaochallergiforbundet",I74="Asthmaallergynordic",I74="Astmaochallergiforbundet"),"Extramildformula","")</f>
        <v/>
      </c>
      <c r="Q74" s="176" t="str">
        <f aca="false">IF(OR(G74="Svanen",G74="Bramiljoval",G74="EUEcolabel",H74="Svanen",H74="Bramiljoval",H74="EUEcolabel",I74="Svanen",I74="Bramiljoval",I74="EUEcolabel"),"Miljomarkt","")</f>
        <v/>
      </c>
      <c r="R74" s="176" t="str">
        <f aca="false" t="array" ref="R74:R74">IFERROR(SUBSTITUTE(_xlfn.arraytotext(_xlfn._xlws.filter(M74:Q74,M74:Q74&lt;&gt;""))," ",""),"")</f>
        <v/>
      </c>
      <c r="S74" s="177"/>
      <c r="T74" s="185"/>
      <c r="U74" s="177" t="s">
        <v>36</v>
      </c>
      <c r="V74" s="178"/>
      <c r="W74" s="178"/>
      <c r="X74" s="178"/>
      <c r="Y74" s="178"/>
      <c r="Z74" s="178"/>
      <c r="AA74" s="178"/>
      <c r="AB74" s="178"/>
      <c r="AC74" s="178"/>
      <c r="AD74" s="178"/>
      <c r="AE74" s="178"/>
      <c r="AF74" s="178"/>
      <c r="AG74" s="177"/>
      <c r="AH74" s="178"/>
      <c r="AI74" s="178"/>
      <c r="AJ74" s="177" t="s">
        <v>37</v>
      </c>
      <c r="AK74" s="178"/>
      <c r="AL74" s="178"/>
      <c r="AM74" s="178"/>
      <c r="AN74" s="178"/>
      <c r="AO74" s="178"/>
      <c r="AP74" s="143"/>
      <c r="AQ74" s="179"/>
      <c r="AR74" s="180"/>
      <c r="AS74" s="180"/>
      <c r="AT74" s="181" t="s">
        <v>37</v>
      </c>
      <c r="AU74" s="181" t="s">
        <v>37</v>
      </c>
      <c r="AV74" s="144"/>
      <c r="AW74" s="182" t="s">
        <v>231</v>
      </c>
      <c r="AX74" s="181" t="s">
        <v>37</v>
      </c>
      <c r="AY74" s="181" t="s">
        <v>37</v>
      </c>
      <c r="AZ74" s="143"/>
      <c r="BA74" s="179"/>
      <c r="BB74" s="180"/>
      <c r="BC74" s="180"/>
      <c r="BD74" s="180"/>
      <c r="BE74" s="180"/>
      <c r="BF74" s="180"/>
      <c r="BG74" s="145"/>
      <c r="BH74" s="181" t="s">
        <v>231</v>
      </c>
      <c r="BI74" s="181" t="s">
        <v>37</v>
      </c>
    </row>
    <row r="75" customFormat="false" ht="14.25" hidden="false" customHeight="false" outlineLevel="0" collapsed="false">
      <c r="A75" s="183" t="n">
        <v>70</v>
      </c>
      <c r="B75" s="173" t="n">
        <f aca="false">'APH KIC KIA PC'!D74</f>
        <v>0</v>
      </c>
      <c r="C75" s="173" t="str">
        <f aca="false">'APH KIC KIA PC'!I74</f>
        <v>Välj…</v>
      </c>
      <c r="D75" s="174" t="str">
        <f aca="false">IF('1. Artikeldata Grund'!$E74="","",'1. Artikeldata Grund'!$E74)</f>
        <v/>
      </c>
      <c r="E75" s="175" t="str">
        <f aca="false">IF('1. Artikeldata Grund'!D74="","",'1. Artikeldata Grund'!D74)</f>
        <v/>
      </c>
      <c r="F75" s="184" t="str">
        <f aca="false">'2. Artikeldata Utökad'!H74</f>
        <v>  Välj…</v>
      </c>
      <c r="G75" s="176" t="str">
        <f aca="false" t="array" ref="G75:G75">_xlfn.IFS('2. Artikeldata Utökad'!J74="2  KRAV","KRAV",'2. Artikeldata Utökad'!J74="3  Astma- och Allergiförbundet","Astmaochallergiforbundet",'2. Artikeldata Utökad'!J74="4  Svanen","Svanen",'2. Artikeldata Utökad'!J74="5  GOTS","GOTS",'2. Artikeldata Utökad'!J74="6  Ekologiskt Jordbruk EU Ekologisk","Ekologisktjordbruk",'2. Artikeldata Utökad'!J74="7  ECO CERT Cosmos Organic","Ecocertcosmosorganic",'2. Artikeldata Utökad'!J74="8  Bra miljöval","Bramiljoval",'2. Artikeldata Utökad'!J74="9  Fairtrade","fairtrade",'2. Artikeldata Utökad'!J74="10 Natrue Organic","Natrueorganic",'2. Artikeldata Utökad'!J74="11 UTZ Certified","UTZ",'2. Artikeldata Utökad'!J74="15 Asthma Allergy Nordic","Asthmaallergynordic",'2. Artikeldata Utökad'!J74="16 FSC","FSC",'2. Artikeldata Utökad'!J74="17 Välvald (endast vid OTC)","choosewithheart",'2. Artikeldata Utökad'!J74="18 Rainforest Alliance","Rainforestalliance",'2. Artikeldata Utökad'!J74="19 Vegan Society","Vegansociety",'2. Artikeldata Utökad'!J74="20 Certified Vegan","Certifiedvegan",'2. Artikeldata Utökad'!J74="21 I'm Vegan","Imvegan",'2. Artikeldata Utökad'!J74="22 EU Ecolabel","EUEcolabel",'2. Artikeldata Utökad'!J74="23 Soil Association Cosmos Organic","Soilassociation",'2. Artikeldata Utökad'!J74="  Välj…","",'2. Artikeldata Utökad'!J74="0  Ingen symbol","",'2. Artikeldata Utökad'!J74="24 Cosmetique Bio Cosmos Organic","Cosmetiquebio",'2. Artikeldata Utökad'!J74="25 Fair for Life","Fairforlife")</f>
        <v/>
      </c>
      <c r="H75" s="176" t="str">
        <f aca="false" t="array" ref="H75:H75">_xlfn.IFS('2. Artikeldata Utökad'!K74="2  KRAV","KRAV",'2. Artikeldata Utökad'!K74="3  Astma- och Allergiförbundet","Astmaochallergiforbundet",'2. Artikeldata Utökad'!K74="4  Svanen","Svanen",'2. Artikeldata Utökad'!K74="5  GOTS","GOTS",'2. Artikeldata Utökad'!K74="6  Ekologiskt Jordbruk EU Ekologisk","Ekologisktjordbruk",'2. Artikeldata Utökad'!K74="7  ECO CERT Cosmos Organic","Ecocertcosmosorganic",'2. Artikeldata Utökad'!K74="8  Bra miljöval","Bramiljoval",'2. Artikeldata Utökad'!K74="9  Fairtrade","fairtrade",'2. Artikeldata Utökad'!K74="10 Natrue Organic","Natrueorganic",'2. Artikeldata Utökad'!K74="11 UTZ Certified","UTZ",'2. Artikeldata Utökad'!K74="15 Asthma Allergy Nordic","Asthmaallergynordic",'2. Artikeldata Utökad'!K74="16 FSC","FSC",'2. Artikeldata Utökad'!K74="17 Välvald (endast vid OTC)","choosewithheart",'2. Artikeldata Utökad'!K74="18 Rainforest Alliance","Rainforestalliance",'2. Artikeldata Utökad'!K74="19 Vegan Society","Vegansociety",'2. Artikeldata Utökad'!K74="20 Certified Vegan","Certifiedvegan",'2. Artikeldata Utökad'!K74="21 I'm Vegan","Imvegan",'2. Artikeldata Utökad'!K74="22 EU Ecolabel","EUEcolabel",'2. Artikeldata Utökad'!K74="23 Soil Association Cosmos Organic","Soilassociation",'2. Artikeldata Utökad'!K74="  Välj…","",'2. Artikeldata Utökad'!K74="0  Ingen symbol","",'2. Artikeldata Utökad'!K74="24 Cosmetique Bio Cosmos Organic","Cosmetiquebio",'2. Artikeldata Utökad'!K74="25 Fair for Life","Fairforlife")</f>
        <v/>
      </c>
      <c r="I75" s="176" t="str">
        <f aca="false" t="array" ref="I75:I75">_xlfn.IFS('2. Artikeldata Utökad'!L74="2  KRAV","KRAV",'2. Artikeldata Utökad'!L74="3  Astma- och Allergiförbundet","Astmaochallergiforbundet",'2. Artikeldata Utökad'!L74="4  Svanen","Svanen",'2. Artikeldata Utökad'!L74="5  GOTS","GOTS",'2. Artikeldata Utökad'!L74="6  Ekologiskt Jordbruk EU Ekologisk","Ekologisktjordbruk",'2. Artikeldata Utökad'!L74="7  ECO CERT Cosmos Organic","Ecocertcosmosorganic",'2. Artikeldata Utökad'!L74="8  Bra miljöval","Bramiljoval",'2. Artikeldata Utökad'!L74="9  Fairtrade","fairtrade",'2. Artikeldata Utökad'!L74="10 Natrue Organic","Natrueorganic",'2. Artikeldata Utökad'!L74="11 UTZ Certified","UTZ",'2. Artikeldata Utökad'!L74="15 Asthma Allergy Nordic","Asthmaallergynordic",'2. Artikeldata Utökad'!L74="16 FSC","FSC",'2. Artikeldata Utökad'!L74="17 Välvald (endast vid OTC)","choosewithheart",'2. Artikeldata Utökad'!L74="18 Rainforest Alliance","Rainforestalliance",'2. Artikeldata Utökad'!L74="19 Vegan Society","Vegansociety",'2. Artikeldata Utökad'!L74="20 Certified Vegan","Certifiedvegan",'2. Artikeldata Utökad'!L74="21 I'm Vegan","Imvegan",'2. Artikeldata Utökad'!L74="22 EU Ecolabel","EUEcolabel",'2. Artikeldata Utökad'!L74="23 Soil Association Cosmos Organic","Soilassociation",'2. Artikeldata Utökad'!L74="  Välj…","",'2. Artikeldata Utökad'!L74="0  Ingen symbol","",'2. Artikeldata Utökad'!L74="24 Cosmetique Bio Cosmos Organic","Cosmetiquebio",'2. Artikeldata Utökad'!L74="25 Fair for Life","Fairforlife")</f>
        <v/>
      </c>
      <c r="J75" s="176" t="str">
        <f aca="false" t="array" ref="J75:J75">IFERROR(SUBSTITUTE(_xlfn.arraytotext(_xlfn._xlws.filter(G75:I75,G75:I75&lt;&gt;""))," ",""),"")</f>
        <v/>
      </c>
      <c r="K75" s="176" t="str">
        <f aca="false">IF('2. Artikeldata Utökad'!M74="Ja","Nordisk","")</f>
        <v/>
      </c>
      <c r="L75" s="176" t="str">
        <f aca="false">IF('2. Artikeldata Utökad'!N74="Ja","Miljoforpackad","")</f>
        <v/>
      </c>
      <c r="M75" s="176" t="str">
        <f aca="false">IF(OR(G75="Ecocertcosmosorganic",G75="Natrueorganic",G75="GOTS",G75="Ekologisktjordbruk",G75="KRAV",G75="Soilassociation",G75="Cosmetiquebio",H75="Ecocertcosmosorganic",H75="Natrueorganic",H75="GOTS",H75="Ekologisktjordbruk",H75="KRAV",H75="Soilassociation",H75="Cosmetiquebio",I75="Ecocertcosmosorganic",I75="Natrueorganic",I75="GOTS",I75="Ekologisktjordbruk",I75="KRAV",I75="Soilassociation",I75="Cosmetiquebio"),"Ekologisk","")</f>
        <v/>
      </c>
      <c r="N75" s="176" t="str">
        <f aca="false">IF(OR(G75="Vegansociety",G75="Imvegan",G75="Certifiedvegan",H75="Vegansociety",H75="Imvegan",H75="Certifiedvegan",I75="Vegansociety",I75="Imvegan",I75="Certifiedvegan",AJ75="Vegansk"),"Vegansk","")</f>
        <v/>
      </c>
      <c r="O75" s="176" t="str">
        <f aca="false">IF(OR(G75="fairtrade",G75="UTZ",G75="Rainforestalliance",G75="Fairforlife",H75="fairtrade",H75="UTZ",H75="Rainforestalliance",H75="Fairforlife",I75="fairtrade",I75="UTZ",I75="Rainforestalliance",I75="Fairforlife"),"Rattvisemarkt","")</f>
        <v/>
      </c>
      <c r="P75" s="176" t="str">
        <f aca="false">IF(OR(G75="Asthmaallergynordic",G75="Astmaochallergiforbundet",H75="Asthmaallergynordic",H75="Astmaochallergiforbundet",I75="Asthmaallergynordic",I75="Astmaochallergiforbundet"),"Extramildformula","")</f>
        <v/>
      </c>
      <c r="Q75" s="176" t="str">
        <f aca="false">IF(OR(G75="Svanen",G75="Bramiljoval",G75="EUEcolabel",H75="Svanen",H75="Bramiljoval",H75="EUEcolabel",I75="Svanen",I75="Bramiljoval",I75="EUEcolabel"),"Miljomarkt","")</f>
        <v/>
      </c>
      <c r="R75" s="176" t="str">
        <f aca="false" t="array" ref="R75:R75">IFERROR(SUBSTITUTE(_xlfn.arraytotext(_xlfn._xlws.filter(M75:Q75,M75:Q75&lt;&gt;""))," ",""),"")</f>
        <v/>
      </c>
      <c r="S75" s="177"/>
      <c r="T75" s="185"/>
      <c r="U75" s="177" t="s">
        <v>36</v>
      </c>
      <c r="V75" s="178"/>
      <c r="W75" s="178"/>
      <c r="X75" s="178"/>
      <c r="Y75" s="178"/>
      <c r="Z75" s="178"/>
      <c r="AA75" s="178"/>
      <c r="AB75" s="178"/>
      <c r="AC75" s="178"/>
      <c r="AD75" s="178"/>
      <c r="AE75" s="178"/>
      <c r="AF75" s="178"/>
      <c r="AG75" s="177"/>
      <c r="AH75" s="178"/>
      <c r="AI75" s="178"/>
      <c r="AJ75" s="177" t="s">
        <v>37</v>
      </c>
      <c r="AK75" s="178"/>
      <c r="AL75" s="178"/>
      <c r="AM75" s="178"/>
      <c r="AN75" s="178"/>
      <c r="AO75" s="178"/>
      <c r="AP75" s="143"/>
      <c r="AQ75" s="179"/>
      <c r="AR75" s="180"/>
      <c r="AS75" s="180"/>
      <c r="AT75" s="181" t="s">
        <v>37</v>
      </c>
      <c r="AU75" s="181" t="s">
        <v>37</v>
      </c>
      <c r="AV75" s="144"/>
      <c r="AW75" s="182" t="s">
        <v>231</v>
      </c>
      <c r="AX75" s="181" t="s">
        <v>37</v>
      </c>
      <c r="AY75" s="181" t="s">
        <v>37</v>
      </c>
      <c r="AZ75" s="143"/>
      <c r="BA75" s="179"/>
      <c r="BB75" s="180"/>
      <c r="BC75" s="180"/>
      <c r="BD75" s="180"/>
      <c r="BE75" s="180"/>
      <c r="BF75" s="180"/>
      <c r="BG75" s="145"/>
      <c r="BH75" s="181" t="s">
        <v>231</v>
      </c>
      <c r="BI75" s="181" t="s">
        <v>37</v>
      </c>
    </row>
    <row r="76" customFormat="false" ht="14.25" hidden="false" customHeight="false" outlineLevel="0" collapsed="false">
      <c r="A76" s="183" t="n">
        <v>71</v>
      </c>
      <c r="B76" s="173" t="n">
        <f aca="false">'APH KIC KIA PC'!D75</f>
        <v>0</v>
      </c>
      <c r="C76" s="173" t="str">
        <f aca="false">'APH KIC KIA PC'!I75</f>
        <v>Välj…</v>
      </c>
      <c r="D76" s="174" t="str">
        <f aca="false">IF('1. Artikeldata Grund'!$E75="","",'1. Artikeldata Grund'!$E75)</f>
        <v/>
      </c>
      <c r="E76" s="175" t="str">
        <f aca="false">IF('1. Artikeldata Grund'!D75="","",'1. Artikeldata Grund'!D75)</f>
        <v/>
      </c>
      <c r="F76" s="184" t="str">
        <f aca="false">'2. Artikeldata Utökad'!H75</f>
        <v>  Välj…</v>
      </c>
      <c r="G76" s="176" t="str">
        <f aca="false" t="array" ref="G76:G76">_xlfn.IFS('2. Artikeldata Utökad'!J75="2  KRAV","KRAV",'2. Artikeldata Utökad'!J75="3  Astma- och Allergiförbundet","Astmaochallergiforbundet",'2. Artikeldata Utökad'!J75="4  Svanen","Svanen",'2. Artikeldata Utökad'!J75="5  GOTS","GOTS",'2. Artikeldata Utökad'!J75="6  Ekologiskt Jordbruk EU Ekologisk","Ekologisktjordbruk",'2. Artikeldata Utökad'!J75="7  ECO CERT Cosmos Organic","Ecocertcosmosorganic",'2. Artikeldata Utökad'!J75="8  Bra miljöval","Bramiljoval",'2. Artikeldata Utökad'!J75="9  Fairtrade","fairtrade",'2. Artikeldata Utökad'!J75="10 Natrue Organic","Natrueorganic",'2. Artikeldata Utökad'!J75="11 UTZ Certified","UTZ",'2. Artikeldata Utökad'!J75="15 Asthma Allergy Nordic","Asthmaallergynordic",'2. Artikeldata Utökad'!J75="16 FSC","FSC",'2. Artikeldata Utökad'!J75="17 Välvald (endast vid OTC)","choosewithheart",'2. Artikeldata Utökad'!J75="18 Rainforest Alliance","Rainforestalliance",'2. Artikeldata Utökad'!J75="19 Vegan Society","Vegansociety",'2. Artikeldata Utökad'!J75="20 Certified Vegan","Certifiedvegan",'2. Artikeldata Utökad'!J75="21 I'm Vegan","Imvegan",'2. Artikeldata Utökad'!J75="22 EU Ecolabel","EUEcolabel",'2. Artikeldata Utökad'!J75="23 Soil Association Cosmos Organic","Soilassociation",'2. Artikeldata Utökad'!J75="  Välj…","",'2. Artikeldata Utökad'!J75="0  Ingen symbol","",'2. Artikeldata Utökad'!J75="24 Cosmetique Bio Cosmos Organic","Cosmetiquebio",'2. Artikeldata Utökad'!J75="25 Fair for Life","Fairforlife")</f>
        <v/>
      </c>
      <c r="H76" s="176" t="str">
        <f aca="false" t="array" ref="H76:H76">_xlfn.IFS('2. Artikeldata Utökad'!K75="2  KRAV","KRAV",'2. Artikeldata Utökad'!K75="3  Astma- och Allergiförbundet","Astmaochallergiforbundet",'2. Artikeldata Utökad'!K75="4  Svanen","Svanen",'2. Artikeldata Utökad'!K75="5  GOTS","GOTS",'2. Artikeldata Utökad'!K75="6  Ekologiskt Jordbruk EU Ekologisk","Ekologisktjordbruk",'2. Artikeldata Utökad'!K75="7  ECO CERT Cosmos Organic","Ecocertcosmosorganic",'2. Artikeldata Utökad'!K75="8  Bra miljöval","Bramiljoval",'2. Artikeldata Utökad'!K75="9  Fairtrade","fairtrade",'2. Artikeldata Utökad'!K75="10 Natrue Organic","Natrueorganic",'2. Artikeldata Utökad'!K75="11 UTZ Certified","UTZ",'2. Artikeldata Utökad'!K75="15 Asthma Allergy Nordic","Asthmaallergynordic",'2. Artikeldata Utökad'!K75="16 FSC","FSC",'2. Artikeldata Utökad'!K75="17 Välvald (endast vid OTC)","choosewithheart",'2. Artikeldata Utökad'!K75="18 Rainforest Alliance","Rainforestalliance",'2. Artikeldata Utökad'!K75="19 Vegan Society","Vegansociety",'2. Artikeldata Utökad'!K75="20 Certified Vegan","Certifiedvegan",'2. Artikeldata Utökad'!K75="21 I'm Vegan","Imvegan",'2. Artikeldata Utökad'!K75="22 EU Ecolabel","EUEcolabel",'2. Artikeldata Utökad'!K75="23 Soil Association Cosmos Organic","Soilassociation",'2. Artikeldata Utökad'!K75="  Välj…","",'2. Artikeldata Utökad'!K75="0  Ingen symbol","",'2. Artikeldata Utökad'!K75="24 Cosmetique Bio Cosmos Organic","Cosmetiquebio",'2. Artikeldata Utökad'!K75="25 Fair for Life","Fairforlife")</f>
        <v/>
      </c>
      <c r="I76" s="176" t="str">
        <f aca="false" t="array" ref="I76:I76">_xlfn.IFS('2. Artikeldata Utökad'!L75="2  KRAV","KRAV",'2. Artikeldata Utökad'!L75="3  Astma- och Allergiförbundet","Astmaochallergiforbundet",'2. Artikeldata Utökad'!L75="4  Svanen","Svanen",'2. Artikeldata Utökad'!L75="5  GOTS","GOTS",'2. Artikeldata Utökad'!L75="6  Ekologiskt Jordbruk EU Ekologisk","Ekologisktjordbruk",'2. Artikeldata Utökad'!L75="7  ECO CERT Cosmos Organic","Ecocertcosmosorganic",'2. Artikeldata Utökad'!L75="8  Bra miljöval","Bramiljoval",'2. Artikeldata Utökad'!L75="9  Fairtrade","fairtrade",'2. Artikeldata Utökad'!L75="10 Natrue Organic","Natrueorganic",'2. Artikeldata Utökad'!L75="11 UTZ Certified","UTZ",'2. Artikeldata Utökad'!L75="15 Asthma Allergy Nordic","Asthmaallergynordic",'2. Artikeldata Utökad'!L75="16 FSC","FSC",'2. Artikeldata Utökad'!L75="17 Välvald (endast vid OTC)","choosewithheart",'2. Artikeldata Utökad'!L75="18 Rainforest Alliance","Rainforestalliance",'2. Artikeldata Utökad'!L75="19 Vegan Society","Vegansociety",'2. Artikeldata Utökad'!L75="20 Certified Vegan","Certifiedvegan",'2. Artikeldata Utökad'!L75="21 I'm Vegan","Imvegan",'2. Artikeldata Utökad'!L75="22 EU Ecolabel","EUEcolabel",'2. Artikeldata Utökad'!L75="23 Soil Association Cosmos Organic","Soilassociation",'2. Artikeldata Utökad'!L75="  Välj…","",'2. Artikeldata Utökad'!L75="0  Ingen symbol","",'2. Artikeldata Utökad'!L75="24 Cosmetique Bio Cosmos Organic","Cosmetiquebio",'2. Artikeldata Utökad'!L75="25 Fair for Life","Fairforlife")</f>
        <v/>
      </c>
      <c r="J76" s="176" t="str">
        <f aca="false" t="array" ref="J76:J76">IFERROR(SUBSTITUTE(_xlfn.arraytotext(_xlfn._xlws.filter(G76:I76,G76:I76&lt;&gt;""))," ",""),"")</f>
        <v/>
      </c>
      <c r="K76" s="176" t="str">
        <f aca="false">IF('2. Artikeldata Utökad'!M75="Ja","Nordisk","")</f>
        <v/>
      </c>
      <c r="L76" s="176" t="str">
        <f aca="false">IF('2. Artikeldata Utökad'!N75="Ja","Miljoforpackad","")</f>
        <v/>
      </c>
      <c r="M76" s="176" t="str">
        <f aca="false">IF(OR(G76="Ecocertcosmosorganic",G76="Natrueorganic",G76="GOTS",G76="Ekologisktjordbruk",G76="KRAV",G76="Soilassociation",G76="Cosmetiquebio",H76="Ecocertcosmosorganic",H76="Natrueorganic",H76="GOTS",H76="Ekologisktjordbruk",H76="KRAV",H76="Soilassociation",H76="Cosmetiquebio",I76="Ecocertcosmosorganic",I76="Natrueorganic",I76="GOTS",I76="Ekologisktjordbruk",I76="KRAV",I76="Soilassociation",I76="Cosmetiquebio"),"Ekologisk","")</f>
        <v/>
      </c>
      <c r="N76" s="176" t="str">
        <f aca="false">IF(OR(G76="Vegansociety",G76="Imvegan",G76="Certifiedvegan",H76="Vegansociety",H76="Imvegan",H76="Certifiedvegan",I76="Vegansociety",I76="Imvegan",I76="Certifiedvegan",AJ76="Vegansk"),"Vegansk","")</f>
        <v/>
      </c>
      <c r="O76" s="176" t="str">
        <f aca="false">IF(OR(G76="fairtrade",G76="UTZ",G76="Rainforestalliance",G76="Fairforlife",H76="fairtrade",H76="UTZ",H76="Rainforestalliance",H76="Fairforlife",I76="fairtrade",I76="UTZ",I76="Rainforestalliance",I76="Fairforlife"),"Rattvisemarkt","")</f>
        <v/>
      </c>
      <c r="P76" s="176" t="str">
        <f aca="false">IF(OR(G76="Asthmaallergynordic",G76="Astmaochallergiforbundet",H76="Asthmaallergynordic",H76="Astmaochallergiforbundet",I76="Asthmaallergynordic",I76="Astmaochallergiforbundet"),"Extramildformula","")</f>
        <v/>
      </c>
      <c r="Q76" s="176" t="str">
        <f aca="false">IF(OR(G76="Svanen",G76="Bramiljoval",G76="EUEcolabel",H76="Svanen",H76="Bramiljoval",H76="EUEcolabel",I76="Svanen",I76="Bramiljoval",I76="EUEcolabel"),"Miljomarkt","")</f>
        <v/>
      </c>
      <c r="R76" s="176" t="str">
        <f aca="false" t="array" ref="R76:R76">IFERROR(SUBSTITUTE(_xlfn.arraytotext(_xlfn._xlws.filter(M76:Q76,M76:Q76&lt;&gt;""))," ",""),"")</f>
        <v/>
      </c>
      <c r="S76" s="177"/>
      <c r="T76" s="185"/>
      <c r="U76" s="177" t="s">
        <v>36</v>
      </c>
      <c r="V76" s="178"/>
      <c r="W76" s="178"/>
      <c r="X76" s="178"/>
      <c r="Y76" s="178"/>
      <c r="Z76" s="178"/>
      <c r="AA76" s="178"/>
      <c r="AB76" s="178"/>
      <c r="AC76" s="178"/>
      <c r="AD76" s="178"/>
      <c r="AE76" s="178"/>
      <c r="AF76" s="178"/>
      <c r="AG76" s="177"/>
      <c r="AH76" s="178"/>
      <c r="AI76" s="178"/>
      <c r="AJ76" s="177" t="s">
        <v>37</v>
      </c>
      <c r="AK76" s="178"/>
      <c r="AL76" s="178"/>
      <c r="AM76" s="178"/>
      <c r="AN76" s="178"/>
      <c r="AO76" s="178"/>
      <c r="AP76" s="143"/>
      <c r="AQ76" s="179"/>
      <c r="AR76" s="180"/>
      <c r="AS76" s="180"/>
      <c r="AT76" s="181" t="s">
        <v>37</v>
      </c>
      <c r="AU76" s="181" t="s">
        <v>37</v>
      </c>
      <c r="AV76" s="144"/>
      <c r="AW76" s="182" t="s">
        <v>231</v>
      </c>
      <c r="AX76" s="181" t="s">
        <v>37</v>
      </c>
      <c r="AY76" s="181" t="s">
        <v>37</v>
      </c>
      <c r="AZ76" s="143"/>
      <c r="BA76" s="179"/>
      <c r="BB76" s="180"/>
      <c r="BC76" s="180"/>
      <c r="BD76" s="180"/>
      <c r="BE76" s="180"/>
      <c r="BF76" s="180"/>
      <c r="BG76" s="145"/>
      <c r="BH76" s="181" t="s">
        <v>231</v>
      </c>
      <c r="BI76" s="181" t="s">
        <v>37</v>
      </c>
    </row>
    <row r="77" customFormat="false" ht="14.25" hidden="false" customHeight="false" outlineLevel="0" collapsed="false">
      <c r="A77" s="183" t="n">
        <v>72</v>
      </c>
      <c r="B77" s="173" t="n">
        <f aca="false">'APH KIC KIA PC'!D76</f>
        <v>0</v>
      </c>
      <c r="C77" s="173" t="str">
        <f aca="false">'APH KIC KIA PC'!I76</f>
        <v>Välj…</v>
      </c>
      <c r="D77" s="174" t="str">
        <f aca="false">IF('1. Artikeldata Grund'!$E76="","",'1. Artikeldata Grund'!$E76)</f>
        <v/>
      </c>
      <c r="E77" s="175" t="str">
        <f aca="false">IF('1. Artikeldata Grund'!D76="","",'1. Artikeldata Grund'!D76)</f>
        <v/>
      </c>
      <c r="F77" s="184" t="str">
        <f aca="false">'2. Artikeldata Utökad'!H76</f>
        <v>  Välj…</v>
      </c>
      <c r="G77" s="176" t="str">
        <f aca="false" t="array" ref="G77:G77">_xlfn.IFS('2. Artikeldata Utökad'!J76="2  KRAV","KRAV",'2. Artikeldata Utökad'!J76="3  Astma- och Allergiförbundet","Astmaochallergiforbundet",'2. Artikeldata Utökad'!J76="4  Svanen","Svanen",'2. Artikeldata Utökad'!J76="5  GOTS","GOTS",'2. Artikeldata Utökad'!J76="6  Ekologiskt Jordbruk EU Ekologisk","Ekologisktjordbruk",'2. Artikeldata Utökad'!J76="7  ECO CERT Cosmos Organic","Ecocertcosmosorganic",'2. Artikeldata Utökad'!J76="8  Bra miljöval","Bramiljoval",'2. Artikeldata Utökad'!J76="9  Fairtrade","fairtrade",'2. Artikeldata Utökad'!J76="10 Natrue Organic","Natrueorganic",'2. Artikeldata Utökad'!J76="11 UTZ Certified","UTZ",'2. Artikeldata Utökad'!J76="15 Asthma Allergy Nordic","Asthmaallergynordic",'2. Artikeldata Utökad'!J76="16 FSC","FSC",'2. Artikeldata Utökad'!J76="17 Välvald (endast vid OTC)","choosewithheart",'2. Artikeldata Utökad'!J76="18 Rainforest Alliance","Rainforestalliance",'2. Artikeldata Utökad'!J76="19 Vegan Society","Vegansociety",'2. Artikeldata Utökad'!J76="20 Certified Vegan","Certifiedvegan",'2. Artikeldata Utökad'!J76="21 I'm Vegan","Imvegan",'2. Artikeldata Utökad'!J76="22 EU Ecolabel","EUEcolabel",'2. Artikeldata Utökad'!J76="23 Soil Association Cosmos Organic","Soilassociation",'2. Artikeldata Utökad'!J76="  Välj…","",'2. Artikeldata Utökad'!J76="0  Ingen symbol","",'2. Artikeldata Utökad'!J76="24 Cosmetique Bio Cosmos Organic","Cosmetiquebio",'2. Artikeldata Utökad'!J76="25 Fair for Life","Fairforlife")</f>
        <v/>
      </c>
      <c r="H77" s="176" t="str">
        <f aca="false" t="array" ref="H77:H77">_xlfn.IFS('2. Artikeldata Utökad'!K76="2  KRAV","KRAV",'2. Artikeldata Utökad'!K76="3  Astma- och Allergiförbundet","Astmaochallergiforbundet",'2. Artikeldata Utökad'!K76="4  Svanen","Svanen",'2. Artikeldata Utökad'!K76="5  GOTS","GOTS",'2. Artikeldata Utökad'!K76="6  Ekologiskt Jordbruk EU Ekologisk","Ekologisktjordbruk",'2. Artikeldata Utökad'!K76="7  ECO CERT Cosmos Organic","Ecocertcosmosorganic",'2. Artikeldata Utökad'!K76="8  Bra miljöval","Bramiljoval",'2. Artikeldata Utökad'!K76="9  Fairtrade","fairtrade",'2. Artikeldata Utökad'!K76="10 Natrue Organic","Natrueorganic",'2. Artikeldata Utökad'!K76="11 UTZ Certified","UTZ",'2. Artikeldata Utökad'!K76="15 Asthma Allergy Nordic","Asthmaallergynordic",'2. Artikeldata Utökad'!K76="16 FSC","FSC",'2. Artikeldata Utökad'!K76="17 Välvald (endast vid OTC)","choosewithheart",'2. Artikeldata Utökad'!K76="18 Rainforest Alliance","Rainforestalliance",'2. Artikeldata Utökad'!K76="19 Vegan Society","Vegansociety",'2. Artikeldata Utökad'!K76="20 Certified Vegan","Certifiedvegan",'2. Artikeldata Utökad'!K76="21 I'm Vegan","Imvegan",'2. Artikeldata Utökad'!K76="22 EU Ecolabel","EUEcolabel",'2. Artikeldata Utökad'!K76="23 Soil Association Cosmos Organic","Soilassociation",'2. Artikeldata Utökad'!K76="  Välj…","",'2. Artikeldata Utökad'!K76="0  Ingen symbol","",'2. Artikeldata Utökad'!K76="24 Cosmetique Bio Cosmos Organic","Cosmetiquebio",'2. Artikeldata Utökad'!K76="25 Fair for Life","Fairforlife")</f>
        <v/>
      </c>
      <c r="I77" s="176" t="str">
        <f aca="false" t="array" ref="I77:I77">_xlfn.IFS('2. Artikeldata Utökad'!L76="2  KRAV","KRAV",'2. Artikeldata Utökad'!L76="3  Astma- och Allergiförbundet","Astmaochallergiforbundet",'2. Artikeldata Utökad'!L76="4  Svanen","Svanen",'2. Artikeldata Utökad'!L76="5  GOTS","GOTS",'2. Artikeldata Utökad'!L76="6  Ekologiskt Jordbruk EU Ekologisk","Ekologisktjordbruk",'2. Artikeldata Utökad'!L76="7  ECO CERT Cosmos Organic","Ecocertcosmosorganic",'2. Artikeldata Utökad'!L76="8  Bra miljöval","Bramiljoval",'2. Artikeldata Utökad'!L76="9  Fairtrade","fairtrade",'2. Artikeldata Utökad'!L76="10 Natrue Organic","Natrueorganic",'2. Artikeldata Utökad'!L76="11 UTZ Certified","UTZ",'2. Artikeldata Utökad'!L76="15 Asthma Allergy Nordic","Asthmaallergynordic",'2. Artikeldata Utökad'!L76="16 FSC","FSC",'2. Artikeldata Utökad'!L76="17 Välvald (endast vid OTC)","choosewithheart",'2. Artikeldata Utökad'!L76="18 Rainforest Alliance","Rainforestalliance",'2. Artikeldata Utökad'!L76="19 Vegan Society","Vegansociety",'2. Artikeldata Utökad'!L76="20 Certified Vegan","Certifiedvegan",'2. Artikeldata Utökad'!L76="21 I'm Vegan","Imvegan",'2. Artikeldata Utökad'!L76="22 EU Ecolabel","EUEcolabel",'2. Artikeldata Utökad'!L76="23 Soil Association Cosmos Organic","Soilassociation",'2. Artikeldata Utökad'!L76="  Välj…","",'2. Artikeldata Utökad'!L76="0  Ingen symbol","",'2. Artikeldata Utökad'!L76="24 Cosmetique Bio Cosmos Organic","Cosmetiquebio",'2. Artikeldata Utökad'!L76="25 Fair for Life","Fairforlife")</f>
        <v/>
      </c>
      <c r="J77" s="176" t="str">
        <f aca="false" t="array" ref="J77:J77">IFERROR(SUBSTITUTE(_xlfn.arraytotext(_xlfn._xlws.filter(G77:I77,G77:I77&lt;&gt;""))," ",""),"")</f>
        <v/>
      </c>
      <c r="K77" s="176" t="str">
        <f aca="false">IF('2. Artikeldata Utökad'!M76="Ja","Nordisk","")</f>
        <v/>
      </c>
      <c r="L77" s="176" t="str">
        <f aca="false">IF('2. Artikeldata Utökad'!N76="Ja","Miljoforpackad","")</f>
        <v/>
      </c>
      <c r="M77" s="176" t="str">
        <f aca="false">IF(OR(G77="Ecocertcosmosorganic",G77="Natrueorganic",G77="GOTS",G77="Ekologisktjordbruk",G77="KRAV",G77="Soilassociation",G77="Cosmetiquebio",H77="Ecocertcosmosorganic",H77="Natrueorganic",H77="GOTS",H77="Ekologisktjordbruk",H77="KRAV",H77="Soilassociation",H77="Cosmetiquebio",I77="Ecocertcosmosorganic",I77="Natrueorganic",I77="GOTS",I77="Ekologisktjordbruk",I77="KRAV",I77="Soilassociation",I77="Cosmetiquebio"),"Ekologisk","")</f>
        <v/>
      </c>
      <c r="N77" s="176" t="str">
        <f aca="false">IF(OR(G77="Vegansociety",G77="Imvegan",G77="Certifiedvegan",H77="Vegansociety",H77="Imvegan",H77="Certifiedvegan",I77="Vegansociety",I77="Imvegan",I77="Certifiedvegan",AJ77="Vegansk"),"Vegansk","")</f>
        <v/>
      </c>
      <c r="O77" s="176" t="str">
        <f aca="false">IF(OR(G77="fairtrade",G77="UTZ",G77="Rainforestalliance",G77="Fairforlife",H77="fairtrade",H77="UTZ",H77="Rainforestalliance",H77="Fairforlife",I77="fairtrade",I77="UTZ",I77="Rainforestalliance",I77="Fairforlife"),"Rattvisemarkt","")</f>
        <v/>
      </c>
      <c r="P77" s="176" t="str">
        <f aca="false">IF(OR(G77="Asthmaallergynordic",G77="Astmaochallergiforbundet",H77="Asthmaallergynordic",H77="Astmaochallergiforbundet",I77="Asthmaallergynordic",I77="Astmaochallergiforbundet"),"Extramildformula","")</f>
        <v/>
      </c>
      <c r="Q77" s="176" t="str">
        <f aca="false">IF(OR(G77="Svanen",G77="Bramiljoval",G77="EUEcolabel",H77="Svanen",H77="Bramiljoval",H77="EUEcolabel",I77="Svanen",I77="Bramiljoval",I77="EUEcolabel"),"Miljomarkt","")</f>
        <v/>
      </c>
      <c r="R77" s="176" t="str">
        <f aca="false" t="array" ref="R77:R77">IFERROR(SUBSTITUTE(_xlfn.arraytotext(_xlfn._xlws.filter(M77:Q77,M77:Q77&lt;&gt;""))," ",""),"")</f>
        <v/>
      </c>
      <c r="S77" s="177"/>
      <c r="T77" s="185"/>
      <c r="U77" s="177" t="s">
        <v>36</v>
      </c>
      <c r="V77" s="178"/>
      <c r="W77" s="178"/>
      <c r="X77" s="178"/>
      <c r="Y77" s="178"/>
      <c r="Z77" s="178"/>
      <c r="AA77" s="178"/>
      <c r="AB77" s="178"/>
      <c r="AC77" s="178"/>
      <c r="AD77" s="178"/>
      <c r="AE77" s="178"/>
      <c r="AF77" s="178"/>
      <c r="AG77" s="177"/>
      <c r="AH77" s="178"/>
      <c r="AI77" s="178"/>
      <c r="AJ77" s="177" t="s">
        <v>37</v>
      </c>
      <c r="AK77" s="178"/>
      <c r="AL77" s="178"/>
      <c r="AM77" s="178"/>
      <c r="AN77" s="178"/>
      <c r="AO77" s="178"/>
      <c r="AP77" s="143"/>
      <c r="AQ77" s="179"/>
      <c r="AR77" s="180"/>
      <c r="AS77" s="180"/>
      <c r="AT77" s="181" t="s">
        <v>37</v>
      </c>
      <c r="AU77" s="181" t="s">
        <v>37</v>
      </c>
      <c r="AV77" s="144"/>
      <c r="AW77" s="182" t="s">
        <v>231</v>
      </c>
      <c r="AX77" s="181" t="s">
        <v>37</v>
      </c>
      <c r="AY77" s="181" t="s">
        <v>37</v>
      </c>
      <c r="AZ77" s="143"/>
      <c r="BA77" s="179"/>
      <c r="BB77" s="180"/>
      <c r="BC77" s="180"/>
      <c r="BD77" s="180"/>
      <c r="BE77" s="180"/>
      <c r="BF77" s="180"/>
      <c r="BG77" s="145"/>
      <c r="BH77" s="181" t="s">
        <v>231</v>
      </c>
      <c r="BI77" s="181" t="s">
        <v>37</v>
      </c>
    </row>
    <row r="78" customFormat="false" ht="14.25" hidden="false" customHeight="false" outlineLevel="0" collapsed="false">
      <c r="A78" s="183" t="n">
        <v>73</v>
      </c>
      <c r="B78" s="173" t="n">
        <f aca="false">'APH KIC KIA PC'!D77</f>
        <v>0</v>
      </c>
      <c r="C78" s="173" t="str">
        <f aca="false">'APH KIC KIA PC'!I77</f>
        <v>Välj…</v>
      </c>
      <c r="D78" s="174" t="str">
        <f aca="false">IF('1. Artikeldata Grund'!$E77="","",'1. Artikeldata Grund'!$E77)</f>
        <v/>
      </c>
      <c r="E78" s="175" t="str">
        <f aca="false">IF('1. Artikeldata Grund'!D77="","",'1. Artikeldata Grund'!D77)</f>
        <v/>
      </c>
      <c r="F78" s="184" t="str">
        <f aca="false">'2. Artikeldata Utökad'!H77</f>
        <v>  Välj…</v>
      </c>
      <c r="G78" s="176" t="str">
        <f aca="false" t="array" ref="G78:G78">_xlfn.IFS('2. Artikeldata Utökad'!J77="2  KRAV","KRAV",'2. Artikeldata Utökad'!J77="3  Astma- och Allergiförbundet","Astmaochallergiforbundet",'2. Artikeldata Utökad'!J77="4  Svanen","Svanen",'2. Artikeldata Utökad'!J77="5  GOTS","GOTS",'2. Artikeldata Utökad'!J77="6  Ekologiskt Jordbruk EU Ekologisk","Ekologisktjordbruk",'2. Artikeldata Utökad'!J77="7  ECO CERT Cosmos Organic","Ecocertcosmosorganic",'2. Artikeldata Utökad'!J77="8  Bra miljöval","Bramiljoval",'2. Artikeldata Utökad'!J77="9  Fairtrade","fairtrade",'2. Artikeldata Utökad'!J77="10 Natrue Organic","Natrueorganic",'2. Artikeldata Utökad'!J77="11 UTZ Certified","UTZ",'2. Artikeldata Utökad'!J77="15 Asthma Allergy Nordic","Asthmaallergynordic",'2. Artikeldata Utökad'!J77="16 FSC","FSC",'2. Artikeldata Utökad'!J77="17 Välvald (endast vid OTC)","choosewithheart",'2. Artikeldata Utökad'!J77="18 Rainforest Alliance","Rainforestalliance",'2. Artikeldata Utökad'!J77="19 Vegan Society","Vegansociety",'2. Artikeldata Utökad'!J77="20 Certified Vegan","Certifiedvegan",'2. Artikeldata Utökad'!J77="21 I'm Vegan","Imvegan",'2. Artikeldata Utökad'!J77="22 EU Ecolabel","EUEcolabel",'2. Artikeldata Utökad'!J77="23 Soil Association Cosmos Organic","Soilassociation",'2. Artikeldata Utökad'!J77="  Välj…","",'2. Artikeldata Utökad'!J77="0  Ingen symbol","",'2. Artikeldata Utökad'!J77="24 Cosmetique Bio Cosmos Organic","Cosmetiquebio",'2. Artikeldata Utökad'!J77="25 Fair for Life","Fairforlife")</f>
        <v/>
      </c>
      <c r="H78" s="176" t="str">
        <f aca="false" t="array" ref="H78:H78">_xlfn.IFS('2. Artikeldata Utökad'!K77="2  KRAV","KRAV",'2. Artikeldata Utökad'!K77="3  Astma- och Allergiförbundet","Astmaochallergiforbundet",'2. Artikeldata Utökad'!K77="4  Svanen","Svanen",'2. Artikeldata Utökad'!K77="5  GOTS","GOTS",'2. Artikeldata Utökad'!K77="6  Ekologiskt Jordbruk EU Ekologisk","Ekologisktjordbruk",'2. Artikeldata Utökad'!K77="7  ECO CERT Cosmos Organic","Ecocertcosmosorganic",'2. Artikeldata Utökad'!K77="8  Bra miljöval","Bramiljoval",'2. Artikeldata Utökad'!K77="9  Fairtrade","fairtrade",'2. Artikeldata Utökad'!K77="10 Natrue Organic","Natrueorganic",'2. Artikeldata Utökad'!K77="11 UTZ Certified","UTZ",'2. Artikeldata Utökad'!K77="15 Asthma Allergy Nordic","Asthmaallergynordic",'2. Artikeldata Utökad'!K77="16 FSC","FSC",'2. Artikeldata Utökad'!K77="17 Välvald (endast vid OTC)","choosewithheart",'2. Artikeldata Utökad'!K77="18 Rainforest Alliance","Rainforestalliance",'2. Artikeldata Utökad'!K77="19 Vegan Society","Vegansociety",'2. Artikeldata Utökad'!K77="20 Certified Vegan","Certifiedvegan",'2. Artikeldata Utökad'!K77="21 I'm Vegan","Imvegan",'2. Artikeldata Utökad'!K77="22 EU Ecolabel","EUEcolabel",'2. Artikeldata Utökad'!K77="23 Soil Association Cosmos Organic","Soilassociation",'2. Artikeldata Utökad'!K77="  Välj…","",'2. Artikeldata Utökad'!K77="0  Ingen symbol","",'2. Artikeldata Utökad'!K77="24 Cosmetique Bio Cosmos Organic","Cosmetiquebio",'2. Artikeldata Utökad'!K77="25 Fair for Life","Fairforlife")</f>
        <v/>
      </c>
      <c r="I78" s="176" t="str">
        <f aca="false" t="array" ref="I78:I78">_xlfn.IFS('2. Artikeldata Utökad'!L77="2  KRAV","KRAV",'2. Artikeldata Utökad'!L77="3  Astma- och Allergiförbundet","Astmaochallergiforbundet",'2. Artikeldata Utökad'!L77="4  Svanen","Svanen",'2. Artikeldata Utökad'!L77="5  GOTS","GOTS",'2. Artikeldata Utökad'!L77="6  Ekologiskt Jordbruk EU Ekologisk","Ekologisktjordbruk",'2. Artikeldata Utökad'!L77="7  ECO CERT Cosmos Organic","Ecocertcosmosorganic",'2. Artikeldata Utökad'!L77="8  Bra miljöval","Bramiljoval",'2. Artikeldata Utökad'!L77="9  Fairtrade","fairtrade",'2. Artikeldata Utökad'!L77="10 Natrue Organic","Natrueorganic",'2. Artikeldata Utökad'!L77="11 UTZ Certified","UTZ",'2. Artikeldata Utökad'!L77="15 Asthma Allergy Nordic","Asthmaallergynordic",'2. Artikeldata Utökad'!L77="16 FSC","FSC",'2. Artikeldata Utökad'!L77="17 Välvald (endast vid OTC)","choosewithheart",'2. Artikeldata Utökad'!L77="18 Rainforest Alliance","Rainforestalliance",'2. Artikeldata Utökad'!L77="19 Vegan Society","Vegansociety",'2. Artikeldata Utökad'!L77="20 Certified Vegan","Certifiedvegan",'2. Artikeldata Utökad'!L77="21 I'm Vegan","Imvegan",'2. Artikeldata Utökad'!L77="22 EU Ecolabel","EUEcolabel",'2. Artikeldata Utökad'!L77="23 Soil Association Cosmos Organic","Soilassociation",'2. Artikeldata Utökad'!L77="  Välj…","",'2. Artikeldata Utökad'!L77="0  Ingen symbol","",'2. Artikeldata Utökad'!L77="24 Cosmetique Bio Cosmos Organic","Cosmetiquebio",'2. Artikeldata Utökad'!L77="25 Fair for Life","Fairforlife")</f>
        <v/>
      </c>
      <c r="J78" s="176" t="str">
        <f aca="false" t="array" ref="J78:J78">IFERROR(SUBSTITUTE(_xlfn.arraytotext(_xlfn._xlws.filter(G78:I78,G78:I78&lt;&gt;""))," ",""),"")</f>
        <v/>
      </c>
      <c r="K78" s="176" t="str">
        <f aca="false">IF('2. Artikeldata Utökad'!M77="Ja","Nordisk","")</f>
        <v/>
      </c>
      <c r="L78" s="176" t="str">
        <f aca="false">IF('2. Artikeldata Utökad'!N77="Ja","Miljoforpackad","")</f>
        <v/>
      </c>
      <c r="M78" s="176" t="str">
        <f aca="false">IF(OR(G78="Ecocertcosmosorganic",G78="Natrueorganic",G78="GOTS",G78="Ekologisktjordbruk",G78="KRAV",G78="Soilassociation",G78="Cosmetiquebio",H78="Ecocertcosmosorganic",H78="Natrueorganic",H78="GOTS",H78="Ekologisktjordbruk",H78="KRAV",H78="Soilassociation",H78="Cosmetiquebio",I78="Ecocertcosmosorganic",I78="Natrueorganic",I78="GOTS",I78="Ekologisktjordbruk",I78="KRAV",I78="Soilassociation",I78="Cosmetiquebio"),"Ekologisk","")</f>
        <v/>
      </c>
      <c r="N78" s="176" t="str">
        <f aca="false">IF(OR(G78="Vegansociety",G78="Imvegan",G78="Certifiedvegan",H78="Vegansociety",H78="Imvegan",H78="Certifiedvegan",I78="Vegansociety",I78="Imvegan",I78="Certifiedvegan",AJ78="Vegansk"),"Vegansk","")</f>
        <v/>
      </c>
      <c r="O78" s="176" t="str">
        <f aca="false">IF(OR(G78="fairtrade",G78="UTZ",G78="Rainforestalliance",G78="Fairforlife",H78="fairtrade",H78="UTZ",H78="Rainforestalliance",H78="Fairforlife",I78="fairtrade",I78="UTZ",I78="Rainforestalliance",I78="Fairforlife"),"Rattvisemarkt","")</f>
        <v/>
      </c>
      <c r="P78" s="176" t="str">
        <f aca="false">IF(OR(G78="Asthmaallergynordic",G78="Astmaochallergiforbundet",H78="Asthmaallergynordic",H78="Astmaochallergiforbundet",I78="Asthmaallergynordic",I78="Astmaochallergiforbundet"),"Extramildformula","")</f>
        <v/>
      </c>
      <c r="Q78" s="176" t="str">
        <f aca="false">IF(OR(G78="Svanen",G78="Bramiljoval",G78="EUEcolabel",H78="Svanen",H78="Bramiljoval",H78="EUEcolabel",I78="Svanen",I78="Bramiljoval",I78="EUEcolabel"),"Miljomarkt","")</f>
        <v/>
      </c>
      <c r="R78" s="176" t="str">
        <f aca="false" t="array" ref="R78:R78">IFERROR(SUBSTITUTE(_xlfn.arraytotext(_xlfn._xlws.filter(M78:Q78,M78:Q78&lt;&gt;""))," ",""),"")</f>
        <v/>
      </c>
      <c r="S78" s="177"/>
      <c r="T78" s="185"/>
      <c r="U78" s="177" t="s">
        <v>36</v>
      </c>
      <c r="V78" s="178"/>
      <c r="W78" s="178"/>
      <c r="X78" s="178"/>
      <c r="Y78" s="178"/>
      <c r="Z78" s="178"/>
      <c r="AA78" s="178"/>
      <c r="AB78" s="178"/>
      <c r="AC78" s="178"/>
      <c r="AD78" s="178"/>
      <c r="AE78" s="178"/>
      <c r="AF78" s="178"/>
      <c r="AG78" s="177"/>
      <c r="AH78" s="178"/>
      <c r="AI78" s="178"/>
      <c r="AJ78" s="177" t="s">
        <v>37</v>
      </c>
      <c r="AK78" s="178"/>
      <c r="AL78" s="178"/>
      <c r="AM78" s="178"/>
      <c r="AN78" s="178"/>
      <c r="AO78" s="178"/>
      <c r="AP78" s="143"/>
      <c r="AQ78" s="179"/>
      <c r="AR78" s="180"/>
      <c r="AS78" s="180"/>
      <c r="AT78" s="181" t="s">
        <v>37</v>
      </c>
      <c r="AU78" s="181" t="s">
        <v>37</v>
      </c>
      <c r="AV78" s="144"/>
      <c r="AW78" s="182" t="s">
        <v>231</v>
      </c>
      <c r="AX78" s="181" t="s">
        <v>37</v>
      </c>
      <c r="AY78" s="181" t="s">
        <v>37</v>
      </c>
      <c r="AZ78" s="143"/>
      <c r="BA78" s="179"/>
      <c r="BB78" s="180"/>
      <c r="BC78" s="180"/>
      <c r="BD78" s="180"/>
      <c r="BE78" s="180"/>
      <c r="BF78" s="180"/>
      <c r="BG78" s="145"/>
      <c r="BH78" s="181" t="s">
        <v>231</v>
      </c>
      <c r="BI78" s="181" t="s">
        <v>37</v>
      </c>
    </row>
    <row r="79" customFormat="false" ht="14.25" hidden="false" customHeight="false" outlineLevel="0" collapsed="false">
      <c r="A79" s="183" t="n">
        <v>74</v>
      </c>
      <c r="B79" s="173" t="n">
        <f aca="false">'APH KIC KIA PC'!D78</f>
        <v>0</v>
      </c>
      <c r="C79" s="173" t="str">
        <f aca="false">'APH KIC KIA PC'!I78</f>
        <v>Välj…</v>
      </c>
      <c r="D79" s="174" t="str">
        <f aca="false">IF('1. Artikeldata Grund'!$E78="","",'1. Artikeldata Grund'!$E78)</f>
        <v/>
      </c>
      <c r="E79" s="175" t="str">
        <f aca="false">IF('1. Artikeldata Grund'!D78="","",'1. Artikeldata Grund'!D78)</f>
        <v/>
      </c>
      <c r="F79" s="184" t="str">
        <f aca="false">'2. Artikeldata Utökad'!H78</f>
        <v>  Välj…</v>
      </c>
      <c r="G79" s="176" t="str">
        <f aca="false" t="array" ref="G79:G79">_xlfn.IFS('2. Artikeldata Utökad'!J78="2  KRAV","KRAV",'2. Artikeldata Utökad'!J78="3  Astma- och Allergiförbundet","Astmaochallergiforbundet",'2. Artikeldata Utökad'!J78="4  Svanen","Svanen",'2. Artikeldata Utökad'!J78="5  GOTS","GOTS",'2. Artikeldata Utökad'!J78="6  Ekologiskt Jordbruk EU Ekologisk","Ekologisktjordbruk",'2. Artikeldata Utökad'!J78="7  ECO CERT Cosmos Organic","Ecocertcosmosorganic",'2. Artikeldata Utökad'!J78="8  Bra miljöval","Bramiljoval",'2. Artikeldata Utökad'!J78="9  Fairtrade","fairtrade",'2. Artikeldata Utökad'!J78="10 Natrue Organic","Natrueorganic",'2. Artikeldata Utökad'!J78="11 UTZ Certified","UTZ",'2. Artikeldata Utökad'!J78="15 Asthma Allergy Nordic","Asthmaallergynordic",'2. Artikeldata Utökad'!J78="16 FSC","FSC",'2. Artikeldata Utökad'!J78="17 Välvald (endast vid OTC)","choosewithheart",'2. Artikeldata Utökad'!J78="18 Rainforest Alliance","Rainforestalliance",'2. Artikeldata Utökad'!J78="19 Vegan Society","Vegansociety",'2. Artikeldata Utökad'!J78="20 Certified Vegan","Certifiedvegan",'2. Artikeldata Utökad'!J78="21 I'm Vegan","Imvegan",'2. Artikeldata Utökad'!J78="22 EU Ecolabel","EUEcolabel",'2. Artikeldata Utökad'!J78="23 Soil Association Cosmos Organic","Soilassociation",'2. Artikeldata Utökad'!J78="  Välj…","",'2. Artikeldata Utökad'!J78="0  Ingen symbol","",'2. Artikeldata Utökad'!J78="24 Cosmetique Bio Cosmos Organic","Cosmetiquebio",'2. Artikeldata Utökad'!J78="25 Fair for Life","Fairforlife")</f>
        <v/>
      </c>
      <c r="H79" s="176" t="str">
        <f aca="false" t="array" ref="H79:H79">_xlfn.IFS('2. Artikeldata Utökad'!K78="2  KRAV","KRAV",'2. Artikeldata Utökad'!K78="3  Astma- och Allergiförbundet","Astmaochallergiforbundet",'2. Artikeldata Utökad'!K78="4  Svanen","Svanen",'2. Artikeldata Utökad'!K78="5  GOTS","GOTS",'2. Artikeldata Utökad'!K78="6  Ekologiskt Jordbruk EU Ekologisk","Ekologisktjordbruk",'2. Artikeldata Utökad'!K78="7  ECO CERT Cosmos Organic","Ecocertcosmosorganic",'2. Artikeldata Utökad'!K78="8  Bra miljöval","Bramiljoval",'2. Artikeldata Utökad'!K78="9  Fairtrade","fairtrade",'2. Artikeldata Utökad'!K78="10 Natrue Organic","Natrueorganic",'2. Artikeldata Utökad'!K78="11 UTZ Certified","UTZ",'2. Artikeldata Utökad'!K78="15 Asthma Allergy Nordic","Asthmaallergynordic",'2. Artikeldata Utökad'!K78="16 FSC","FSC",'2. Artikeldata Utökad'!K78="17 Välvald (endast vid OTC)","choosewithheart",'2. Artikeldata Utökad'!K78="18 Rainforest Alliance","Rainforestalliance",'2. Artikeldata Utökad'!K78="19 Vegan Society","Vegansociety",'2. Artikeldata Utökad'!K78="20 Certified Vegan","Certifiedvegan",'2. Artikeldata Utökad'!K78="21 I'm Vegan","Imvegan",'2. Artikeldata Utökad'!K78="22 EU Ecolabel","EUEcolabel",'2. Artikeldata Utökad'!K78="23 Soil Association Cosmos Organic","Soilassociation",'2. Artikeldata Utökad'!K78="  Välj…","",'2. Artikeldata Utökad'!K78="0  Ingen symbol","",'2. Artikeldata Utökad'!K78="24 Cosmetique Bio Cosmos Organic","Cosmetiquebio",'2. Artikeldata Utökad'!K78="25 Fair for Life","Fairforlife")</f>
        <v/>
      </c>
      <c r="I79" s="176" t="str">
        <f aca="false" t="array" ref="I79:I79">_xlfn.IFS('2. Artikeldata Utökad'!L78="2  KRAV","KRAV",'2. Artikeldata Utökad'!L78="3  Astma- och Allergiförbundet","Astmaochallergiforbundet",'2. Artikeldata Utökad'!L78="4  Svanen","Svanen",'2. Artikeldata Utökad'!L78="5  GOTS","GOTS",'2. Artikeldata Utökad'!L78="6  Ekologiskt Jordbruk EU Ekologisk","Ekologisktjordbruk",'2. Artikeldata Utökad'!L78="7  ECO CERT Cosmos Organic","Ecocertcosmosorganic",'2. Artikeldata Utökad'!L78="8  Bra miljöval","Bramiljoval",'2. Artikeldata Utökad'!L78="9  Fairtrade","fairtrade",'2. Artikeldata Utökad'!L78="10 Natrue Organic","Natrueorganic",'2. Artikeldata Utökad'!L78="11 UTZ Certified","UTZ",'2. Artikeldata Utökad'!L78="15 Asthma Allergy Nordic","Asthmaallergynordic",'2. Artikeldata Utökad'!L78="16 FSC","FSC",'2. Artikeldata Utökad'!L78="17 Välvald (endast vid OTC)","choosewithheart",'2. Artikeldata Utökad'!L78="18 Rainforest Alliance","Rainforestalliance",'2. Artikeldata Utökad'!L78="19 Vegan Society","Vegansociety",'2. Artikeldata Utökad'!L78="20 Certified Vegan","Certifiedvegan",'2. Artikeldata Utökad'!L78="21 I'm Vegan","Imvegan",'2. Artikeldata Utökad'!L78="22 EU Ecolabel","EUEcolabel",'2. Artikeldata Utökad'!L78="23 Soil Association Cosmos Organic","Soilassociation",'2. Artikeldata Utökad'!L78="  Välj…","",'2. Artikeldata Utökad'!L78="0  Ingen symbol","",'2. Artikeldata Utökad'!L78="24 Cosmetique Bio Cosmos Organic","Cosmetiquebio",'2. Artikeldata Utökad'!L78="25 Fair for Life","Fairforlife")</f>
        <v/>
      </c>
      <c r="J79" s="176" t="str">
        <f aca="false" t="array" ref="J79:J79">IFERROR(SUBSTITUTE(_xlfn.arraytotext(_xlfn._xlws.filter(G79:I79,G79:I79&lt;&gt;""))," ",""),"")</f>
        <v/>
      </c>
      <c r="K79" s="176" t="str">
        <f aca="false">IF('2. Artikeldata Utökad'!M78="Ja","Nordisk","")</f>
        <v/>
      </c>
      <c r="L79" s="176" t="str">
        <f aca="false">IF('2. Artikeldata Utökad'!N78="Ja","Miljoforpackad","")</f>
        <v/>
      </c>
      <c r="M79" s="176" t="str">
        <f aca="false">IF(OR(G79="Ecocertcosmosorganic",G79="Natrueorganic",G79="GOTS",G79="Ekologisktjordbruk",G79="KRAV",G79="Soilassociation",G79="Cosmetiquebio",H79="Ecocertcosmosorganic",H79="Natrueorganic",H79="GOTS",H79="Ekologisktjordbruk",H79="KRAV",H79="Soilassociation",H79="Cosmetiquebio",I79="Ecocertcosmosorganic",I79="Natrueorganic",I79="GOTS",I79="Ekologisktjordbruk",I79="KRAV",I79="Soilassociation",I79="Cosmetiquebio"),"Ekologisk","")</f>
        <v/>
      </c>
      <c r="N79" s="176" t="str">
        <f aca="false">IF(OR(G79="Vegansociety",G79="Imvegan",G79="Certifiedvegan",H79="Vegansociety",H79="Imvegan",H79="Certifiedvegan",I79="Vegansociety",I79="Imvegan",I79="Certifiedvegan",AJ79="Vegansk"),"Vegansk","")</f>
        <v/>
      </c>
      <c r="O79" s="176" t="str">
        <f aca="false">IF(OR(G79="fairtrade",G79="UTZ",G79="Rainforestalliance",G79="Fairforlife",H79="fairtrade",H79="UTZ",H79="Rainforestalliance",H79="Fairforlife",I79="fairtrade",I79="UTZ",I79="Rainforestalliance",I79="Fairforlife"),"Rattvisemarkt","")</f>
        <v/>
      </c>
      <c r="P79" s="176" t="str">
        <f aca="false">IF(OR(G79="Asthmaallergynordic",G79="Astmaochallergiforbundet",H79="Asthmaallergynordic",H79="Astmaochallergiforbundet",I79="Asthmaallergynordic",I79="Astmaochallergiforbundet"),"Extramildformula","")</f>
        <v/>
      </c>
      <c r="Q79" s="176" t="str">
        <f aca="false">IF(OR(G79="Svanen",G79="Bramiljoval",G79="EUEcolabel",H79="Svanen",H79="Bramiljoval",H79="EUEcolabel",I79="Svanen",I79="Bramiljoval",I79="EUEcolabel"),"Miljomarkt","")</f>
        <v/>
      </c>
      <c r="R79" s="176" t="str">
        <f aca="false" t="array" ref="R79:R79">IFERROR(SUBSTITUTE(_xlfn.arraytotext(_xlfn._xlws.filter(M79:Q79,M79:Q79&lt;&gt;""))," ",""),"")</f>
        <v/>
      </c>
      <c r="S79" s="177"/>
      <c r="T79" s="185"/>
      <c r="U79" s="177" t="s">
        <v>36</v>
      </c>
      <c r="V79" s="178"/>
      <c r="W79" s="178"/>
      <c r="X79" s="178"/>
      <c r="Y79" s="178"/>
      <c r="Z79" s="178"/>
      <c r="AA79" s="178"/>
      <c r="AB79" s="178"/>
      <c r="AC79" s="178"/>
      <c r="AD79" s="178"/>
      <c r="AE79" s="178"/>
      <c r="AF79" s="178"/>
      <c r="AG79" s="177"/>
      <c r="AH79" s="178"/>
      <c r="AI79" s="178"/>
      <c r="AJ79" s="177" t="s">
        <v>37</v>
      </c>
      <c r="AK79" s="178"/>
      <c r="AL79" s="178"/>
      <c r="AM79" s="178"/>
      <c r="AN79" s="178"/>
      <c r="AO79" s="178"/>
      <c r="AP79" s="143"/>
      <c r="AQ79" s="179"/>
      <c r="AR79" s="180"/>
      <c r="AS79" s="180"/>
      <c r="AT79" s="181" t="s">
        <v>37</v>
      </c>
      <c r="AU79" s="181" t="s">
        <v>37</v>
      </c>
      <c r="AV79" s="144"/>
      <c r="AW79" s="182" t="s">
        <v>231</v>
      </c>
      <c r="AX79" s="181" t="s">
        <v>37</v>
      </c>
      <c r="AY79" s="181" t="s">
        <v>37</v>
      </c>
      <c r="AZ79" s="143"/>
      <c r="BA79" s="179"/>
      <c r="BB79" s="180"/>
      <c r="BC79" s="180"/>
      <c r="BD79" s="180"/>
      <c r="BE79" s="180"/>
      <c r="BF79" s="180"/>
      <c r="BG79" s="145"/>
      <c r="BH79" s="181" t="s">
        <v>231</v>
      </c>
      <c r="BI79" s="181" t="s">
        <v>37</v>
      </c>
    </row>
    <row r="80" customFormat="false" ht="14.25" hidden="false" customHeight="false" outlineLevel="0" collapsed="false">
      <c r="A80" s="183" t="n">
        <v>75</v>
      </c>
      <c r="B80" s="173" t="n">
        <f aca="false">'APH KIC KIA PC'!D79</f>
        <v>0</v>
      </c>
      <c r="C80" s="173" t="str">
        <f aca="false">'APH KIC KIA PC'!I79</f>
        <v>Välj…</v>
      </c>
      <c r="D80" s="174" t="str">
        <f aca="false">IF('1. Artikeldata Grund'!$E79="","",'1. Artikeldata Grund'!$E79)</f>
        <v/>
      </c>
      <c r="E80" s="175" t="str">
        <f aca="false">IF('1. Artikeldata Grund'!D79="","",'1. Artikeldata Grund'!D79)</f>
        <v/>
      </c>
      <c r="F80" s="184" t="str">
        <f aca="false">'2. Artikeldata Utökad'!H79</f>
        <v>  Välj…</v>
      </c>
      <c r="G80" s="176" t="str">
        <f aca="false" t="array" ref="G80:G80">_xlfn.IFS('2. Artikeldata Utökad'!J79="2  KRAV","KRAV",'2. Artikeldata Utökad'!J79="3  Astma- och Allergiförbundet","Astmaochallergiforbundet",'2. Artikeldata Utökad'!J79="4  Svanen","Svanen",'2. Artikeldata Utökad'!J79="5  GOTS","GOTS",'2. Artikeldata Utökad'!J79="6  Ekologiskt Jordbruk EU Ekologisk","Ekologisktjordbruk",'2. Artikeldata Utökad'!J79="7  ECO CERT Cosmos Organic","Ecocertcosmosorganic",'2. Artikeldata Utökad'!J79="8  Bra miljöval","Bramiljoval",'2. Artikeldata Utökad'!J79="9  Fairtrade","fairtrade",'2. Artikeldata Utökad'!J79="10 Natrue Organic","Natrueorganic",'2. Artikeldata Utökad'!J79="11 UTZ Certified","UTZ",'2. Artikeldata Utökad'!J79="15 Asthma Allergy Nordic","Asthmaallergynordic",'2. Artikeldata Utökad'!J79="16 FSC","FSC",'2. Artikeldata Utökad'!J79="17 Välvald (endast vid OTC)","choosewithheart",'2. Artikeldata Utökad'!J79="18 Rainforest Alliance","Rainforestalliance",'2. Artikeldata Utökad'!J79="19 Vegan Society","Vegansociety",'2. Artikeldata Utökad'!J79="20 Certified Vegan","Certifiedvegan",'2. Artikeldata Utökad'!J79="21 I'm Vegan","Imvegan",'2. Artikeldata Utökad'!J79="22 EU Ecolabel","EUEcolabel",'2. Artikeldata Utökad'!J79="23 Soil Association Cosmos Organic","Soilassociation",'2. Artikeldata Utökad'!J79="  Välj…","",'2. Artikeldata Utökad'!J79="0  Ingen symbol","",'2. Artikeldata Utökad'!J79="24 Cosmetique Bio Cosmos Organic","Cosmetiquebio",'2. Artikeldata Utökad'!J79="25 Fair for Life","Fairforlife")</f>
        <v/>
      </c>
      <c r="H80" s="176" t="str">
        <f aca="false" t="array" ref="H80:H80">_xlfn.IFS('2. Artikeldata Utökad'!K79="2  KRAV","KRAV",'2. Artikeldata Utökad'!K79="3  Astma- och Allergiförbundet","Astmaochallergiforbundet",'2. Artikeldata Utökad'!K79="4  Svanen","Svanen",'2. Artikeldata Utökad'!K79="5  GOTS","GOTS",'2. Artikeldata Utökad'!K79="6  Ekologiskt Jordbruk EU Ekologisk","Ekologisktjordbruk",'2. Artikeldata Utökad'!K79="7  ECO CERT Cosmos Organic","Ecocertcosmosorganic",'2. Artikeldata Utökad'!K79="8  Bra miljöval","Bramiljoval",'2. Artikeldata Utökad'!K79="9  Fairtrade","fairtrade",'2. Artikeldata Utökad'!K79="10 Natrue Organic","Natrueorganic",'2. Artikeldata Utökad'!K79="11 UTZ Certified","UTZ",'2. Artikeldata Utökad'!K79="15 Asthma Allergy Nordic","Asthmaallergynordic",'2. Artikeldata Utökad'!K79="16 FSC","FSC",'2. Artikeldata Utökad'!K79="17 Välvald (endast vid OTC)","choosewithheart",'2. Artikeldata Utökad'!K79="18 Rainforest Alliance","Rainforestalliance",'2. Artikeldata Utökad'!K79="19 Vegan Society","Vegansociety",'2. Artikeldata Utökad'!K79="20 Certified Vegan","Certifiedvegan",'2. Artikeldata Utökad'!K79="21 I'm Vegan","Imvegan",'2. Artikeldata Utökad'!K79="22 EU Ecolabel","EUEcolabel",'2. Artikeldata Utökad'!K79="23 Soil Association Cosmos Organic","Soilassociation",'2. Artikeldata Utökad'!K79="  Välj…","",'2. Artikeldata Utökad'!K79="0  Ingen symbol","",'2. Artikeldata Utökad'!K79="24 Cosmetique Bio Cosmos Organic","Cosmetiquebio",'2. Artikeldata Utökad'!K79="25 Fair for Life","Fairforlife")</f>
        <v/>
      </c>
      <c r="I80" s="176" t="str">
        <f aca="false" t="array" ref="I80:I80">_xlfn.IFS('2. Artikeldata Utökad'!L79="2  KRAV","KRAV",'2. Artikeldata Utökad'!L79="3  Astma- och Allergiförbundet","Astmaochallergiforbundet",'2. Artikeldata Utökad'!L79="4  Svanen","Svanen",'2. Artikeldata Utökad'!L79="5  GOTS","GOTS",'2. Artikeldata Utökad'!L79="6  Ekologiskt Jordbruk EU Ekologisk","Ekologisktjordbruk",'2. Artikeldata Utökad'!L79="7  ECO CERT Cosmos Organic","Ecocertcosmosorganic",'2. Artikeldata Utökad'!L79="8  Bra miljöval","Bramiljoval",'2. Artikeldata Utökad'!L79="9  Fairtrade","fairtrade",'2. Artikeldata Utökad'!L79="10 Natrue Organic","Natrueorganic",'2. Artikeldata Utökad'!L79="11 UTZ Certified","UTZ",'2. Artikeldata Utökad'!L79="15 Asthma Allergy Nordic","Asthmaallergynordic",'2. Artikeldata Utökad'!L79="16 FSC","FSC",'2. Artikeldata Utökad'!L79="17 Välvald (endast vid OTC)","choosewithheart",'2. Artikeldata Utökad'!L79="18 Rainforest Alliance","Rainforestalliance",'2. Artikeldata Utökad'!L79="19 Vegan Society","Vegansociety",'2. Artikeldata Utökad'!L79="20 Certified Vegan","Certifiedvegan",'2. Artikeldata Utökad'!L79="21 I'm Vegan","Imvegan",'2. Artikeldata Utökad'!L79="22 EU Ecolabel","EUEcolabel",'2. Artikeldata Utökad'!L79="23 Soil Association Cosmos Organic","Soilassociation",'2. Artikeldata Utökad'!L79="  Välj…","",'2. Artikeldata Utökad'!L79="0  Ingen symbol","",'2. Artikeldata Utökad'!L79="24 Cosmetique Bio Cosmos Organic","Cosmetiquebio",'2. Artikeldata Utökad'!L79="25 Fair for Life","Fairforlife")</f>
        <v/>
      </c>
      <c r="J80" s="176" t="str">
        <f aca="false" t="array" ref="J80:J80">IFERROR(SUBSTITUTE(_xlfn.arraytotext(_xlfn._xlws.filter(G80:I80,G80:I80&lt;&gt;""))," ",""),"")</f>
        <v/>
      </c>
      <c r="K80" s="176" t="str">
        <f aca="false">IF('2. Artikeldata Utökad'!M79="Ja","Nordisk","")</f>
        <v/>
      </c>
      <c r="L80" s="176" t="str">
        <f aca="false">IF('2. Artikeldata Utökad'!N79="Ja","Miljoforpackad","")</f>
        <v/>
      </c>
      <c r="M80" s="176" t="str">
        <f aca="false">IF(OR(G80="Ecocertcosmosorganic",G80="Natrueorganic",G80="GOTS",G80="Ekologisktjordbruk",G80="KRAV",G80="Soilassociation",G80="Cosmetiquebio",H80="Ecocertcosmosorganic",H80="Natrueorganic",H80="GOTS",H80="Ekologisktjordbruk",H80="KRAV",H80="Soilassociation",H80="Cosmetiquebio",I80="Ecocertcosmosorganic",I80="Natrueorganic",I80="GOTS",I80="Ekologisktjordbruk",I80="KRAV",I80="Soilassociation",I80="Cosmetiquebio"),"Ekologisk","")</f>
        <v/>
      </c>
      <c r="N80" s="176" t="str">
        <f aca="false">IF(OR(G80="Vegansociety",G80="Imvegan",G80="Certifiedvegan",H80="Vegansociety",H80="Imvegan",H80="Certifiedvegan",I80="Vegansociety",I80="Imvegan",I80="Certifiedvegan",AJ80="Vegansk"),"Vegansk","")</f>
        <v/>
      </c>
      <c r="O80" s="176" t="str">
        <f aca="false">IF(OR(G80="fairtrade",G80="UTZ",G80="Rainforestalliance",G80="Fairforlife",H80="fairtrade",H80="UTZ",H80="Rainforestalliance",H80="Fairforlife",I80="fairtrade",I80="UTZ",I80="Rainforestalliance",I80="Fairforlife"),"Rattvisemarkt","")</f>
        <v/>
      </c>
      <c r="P80" s="176" t="str">
        <f aca="false">IF(OR(G80="Asthmaallergynordic",G80="Astmaochallergiforbundet",H80="Asthmaallergynordic",H80="Astmaochallergiforbundet",I80="Asthmaallergynordic",I80="Astmaochallergiforbundet"),"Extramildformula","")</f>
        <v/>
      </c>
      <c r="Q80" s="176" t="str">
        <f aca="false">IF(OR(G80="Svanen",G80="Bramiljoval",G80="EUEcolabel",H80="Svanen",H80="Bramiljoval",H80="EUEcolabel",I80="Svanen",I80="Bramiljoval",I80="EUEcolabel"),"Miljomarkt","")</f>
        <v/>
      </c>
      <c r="R80" s="176" t="str">
        <f aca="false" t="array" ref="R80:R80">IFERROR(SUBSTITUTE(_xlfn.arraytotext(_xlfn._xlws.filter(M80:Q80,M80:Q80&lt;&gt;""))," ",""),"")</f>
        <v/>
      </c>
      <c r="S80" s="177"/>
      <c r="T80" s="185"/>
      <c r="U80" s="177" t="s">
        <v>36</v>
      </c>
      <c r="V80" s="178"/>
      <c r="W80" s="178"/>
      <c r="X80" s="178"/>
      <c r="Y80" s="178"/>
      <c r="Z80" s="178"/>
      <c r="AA80" s="178"/>
      <c r="AB80" s="178"/>
      <c r="AC80" s="178"/>
      <c r="AD80" s="178"/>
      <c r="AE80" s="178"/>
      <c r="AF80" s="178"/>
      <c r="AG80" s="177"/>
      <c r="AH80" s="178"/>
      <c r="AI80" s="178"/>
      <c r="AJ80" s="177" t="s">
        <v>37</v>
      </c>
      <c r="AK80" s="178"/>
      <c r="AL80" s="178"/>
      <c r="AM80" s="178"/>
      <c r="AN80" s="178"/>
      <c r="AO80" s="178"/>
      <c r="AP80" s="143"/>
      <c r="AQ80" s="179"/>
      <c r="AR80" s="180"/>
      <c r="AS80" s="180"/>
      <c r="AT80" s="181" t="s">
        <v>37</v>
      </c>
      <c r="AU80" s="181" t="s">
        <v>37</v>
      </c>
      <c r="AV80" s="144"/>
      <c r="AW80" s="182" t="s">
        <v>231</v>
      </c>
      <c r="AX80" s="181" t="s">
        <v>37</v>
      </c>
      <c r="AY80" s="181" t="s">
        <v>37</v>
      </c>
      <c r="AZ80" s="143"/>
      <c r="BA80" s="179"/>
      <c r="BB80" s="180"/>
      <c r="BC80" s="180"/>
      <c r="BD80" s="180"/>
      <c r="BE80" s="180"/>
      <c r="BF80" s="180"/>
      <c r="BG80" s="145"/>
      <c r="BH80" s="181" t="s">
        <v>231</v>
      </c>
      <c r="BI80" s="181" t="s">
        <v>37</v>
      </c>
    </row>
    <row r="81" customFormat="false" ht="14.25" hidden="false" customHeight="false" outlineLevel="0" collapsed="false">
      <c r="A81" s="183" t="n">
        <v>76</v>
      </c>
      <c r="B81" s="173" t="n">
        <f aca="false">'APH KIC KIA PC'!D80</f>
        <v>0</v>
      </c>
      <c r="C81" s="173" t="str">
        <f aca="false">'APH KIC KIA PC'!I80</f>
        <v>Välj…</v>
      </c>
      <c r="D81" s="174" t="str">
        <f aca="false">IF('1. Artikeldata Grund'!$E80="","",'1. Artikeldata Grund'!$E80)</f>
        <v/>
      </c>
      <c r="E81" s="175" t="str">
        <f aca="false">IF('1. Artikeldata Grund'!D80="","",'1. Artikeldata Grund'!D80)</f>
        <v/>
      </c>
      <c r="F81" s="184" t="str">
        <f aca="false">'2. Artikeldata Utökad'!H80</f>
        <v>  Välj…</v>
      </c>
      <c r="G81" s="176" t="str">
        <f aca="false" t="array" ref="G81:G81">_xlfn.IFS('2. Artikeldata Utökad'!J80="2  KRAV","KRAV",'2. Artikeldata Utökad'!J80="3  Astma- och Allergiförbundet","Astmaochallergiforbundet",'2. Artikeldata Utökad'!J80="4  Svanen","Svanen",'2. Artikeldata Utökad'!J80="5  GOTS","GOTS",'2. Artikeldata Utökad'!J80="6  Ekologiskt Jordbruk EU Ekologisk","Ekologisktjordbruk",'2. Artikeldata Utökad'!J80="7  ECO CERT Cosmos Organic","Ecocertcosmosorganic",'2. Artikeldata Utökad'!J80="8  Bra miljöval","Bramiljoval",'2. Artikeldata Utökad'!J80="9  Fairtrade","fairtrade",'2. Artikeldata Utökad'!J80="10 Natrue Organic","Natrueorganic",'2. Artikeldata Utökad'!J80="11 UTZ Certified","UTZ",'2. Artikeldata Utökad'!J80="15 Asthma Allergy Nordic","Asthmaallergynordic",'2. Artikeldata Utökad'!J80="16 FSC","FSC",'2. Artikeldata Utökad'!J80="17 Välvald (endast vid OTC)","choosewithheart",'2. Artikeldata Utökad'!J80="18 Rainforest Alliance","Rainforestalliance",'2. Artikeldata Utökad'!J80="19 Vegan Society","Vegansociety",'2. Artikeldata Utökad'!J80="20 Certified Vegan","Certifiedvegan",'2. Artikeldata Utökad'!J80="21 I'm Vegan","Imvegan",'2. Artikeldata Utökad'!J80="22 EU Ecolabel","EUEcolabel",'2. Artikeldata Utökad'!J80="23 Soil Association Cosmos Organic","Soilassociation",'2. Artikeldata Utökad'!J80="  Välj…","",'2. Artikeldata Utökad'!J80="0  Ingen symbol","",'2. Artikeldata Utökad'!J80="24 Cosmetique Bio Cosmos Organic","Cosmetiquebio",'2. Artikeldata Utökad'!J80="25 Fair for Life","Fairforlife")</f>
        <v/>
      </c>
      <c r="H81" s="176" t="str">
        <f aca="false" t="array" ref="H81:H81">_xlfn.IFS('2. Artikeldata Utökad'!K80="2  KRAV","KRAV",'2. Artikeldata Utökad'!K80="3  Astma- och Allergiförbundet","Astmaochallergiforbundet",'2. Artikeldata Utökad'!K80="4  Svanen","Svanen",'2. Artikeldata Utökad'!K80="5  GOTS","GOTS",'2. Artikeldata Utökad'!K80="6  Ekologiskt Jordbruk EU Ekologisk","Ekologisktjordbruk",'2. Artikeldata Utökad'!K80="7  ECO CERT Cosmos Organic","Ecocertcosmosorganic",'2. Artikeldata Utökad'!K80="8  Bra miljöval","Bramiljoval",'2. Artikeldata Utökad'!K80="9  Fairtrade","fairtrade",'2. Artikeldata Utökad'!K80="10 Natrue Organic","Natrueorganic",'2. Artikeldata Utökad'!K80="11 UTZ Certified","UTZ",'2. Artikeldata Utökad'!K80="15 Asthma Allergy Nordic","Asthmaallergynordic",'2. Artikeldata Utökad'!K80="16 FSC","FSC",'2. Artikeldata Utökad'!K80="17 Välvald (endast vid OTC)","choosewithheart",'2. Artikeldata Utökad'!K80="18 Rainforest Alliance","Rainforestalliance",'2. Artikeldata Utökad'!K80="19 Vegan Society","Vegansociety",'2. Artikeldata Utökad'!K80="20 Certified Vegan","Certifiedvegan",'2. Artikeldata Utökad'!K80="21 I'm Vegan","Imvegan",'2. Artikeldata Utökad'!K80="22 EU Ecolabel","EUEcolabel",'2. Artikeldata Utökad'!K80="23 Soil Association Cosmos Organic","Soilassociation",'2. Artikeldata Utökad'!K80="  Välj…","",'2. Artikeldata Utökad'!K80="0  Ingen symbol","",'2. Artikeldata Utökad'!K80="24 Cosmetique Bio Cosmos Organic","Cosmetiquebio",'2. Artikeldata Utökad'!K80="25 Fair for Life","Fairforlife")</f>
        <v/>
      </c>
      <c r="I81" s="176" t="str">
        <f aca="false" t="array" ref="I81:I81">_xlfn.IFS('2. Artikeldata Utökad'!L80="2  KRAV","KRAV",'2. Artikeldata Utökad'!L80="3  Astma- och Allergiförbundet","Astmaochallergiforbundet",'2. Artikeldata Utökad'!L80="4  Svanen","Svanen",'2. Artikeldata Utökad'!L80="5  GOTS","GOTS",'2. Artikeldata Utökad'!L80="6  Ekologiskt Jordbruk EU Ekologisk","Ekologisktjordbruk",'2. Artikeldata Utökad'!L80="7  ECO CERT Cosmos Organic","Ecocertcosmosorganic",'2. Artikeldata Utökad'!L80="8  Bra miljöval","Bramiljoval",'2. Artikeldata Utökad'!L80="9  Fairtrade","fairtrade",'2. Artikeldata Utökad'!L80="10 Natrue Organic","Natrueorganic",'2. Artikeldata Utökad'!L80="11 UTZ Certified","UTZ",'2. Artikeldata Utökad'!L80="15 Asthma Allergy Nordic","Asthmaallergynordic",'2. Artikeldata Utökad'!L80="16 FSC","FSC",'2. Artikeldata Utökad'!L80="17 Välvald (endast vid OTC)","choosewithheart",'2. Artikeldata Utökad'!L80="18 Rainforest Alliance","Rainforestalliance",'2. Artikeldata Utökad'!L80="19 Vegan Society","Vegansociety",'2. Artikeldata Utökad'!L80="20 Certified Vegan","Certifiedvegan",'2. Artikeldata Utökad'!L80="21 I'm Vegan","Imvegan",'2. Artikeldata Utökad'!L80="22 EU Ecolabel","EUEcolabel",'2. Artikeldata Utökad'!L80="23 Soil Association Cosmos Organic","Soilassociation",'2. Artikeldata Utökad'!L80="  Välj…","",'2. Artikeldata Utökad'!L80="0  Ingen symbol","",'2. Artikeldata Utökad'!L80="24 Cosmetique Bio Cosmos Organic","Cosmetiquebio",'2. Artikeldata Utökad'!L80="25 Fair for Life","Fairforlife")</f>
        <v/>
      </c>
      <c r="J81" s="176" t="str">
        <f aca="false" t="array" ref="J81:J81">IFERROR(SUBSTITUTE(_xlfn.arraytotext(_xlfn._xlws.filter(G81:I81,G81:I81&lt;&gt;""))," ",""),"")</f>
        <v/>
      </c>
      <c r="K81" s="176" t="str">
        <f aca="false">IF('2. Artikeldata Utökad'!M80="Ja","Nordisk","")</f>
        <v/>
      </c>
      <c r="L81" s="176" t="str">
        <f aca="false">IF('2. Artikeldata Utökad'!N80="Ja","Miljoforpackad","")</f>
        <v/>
      </c>
      <c r="M81" s="176" t="str">
        <f aca="false">IF(OR(G81="Ecocertcosmosorganic",G81="Natrueorganic",G81="GOTS",G81="Ekologisktjordbruk",G81="KRAV",G81="Soilassociation",G81="Cosmetiquebio",H81="Ecocertcosmosorganic",H81="Natrueorganic",H81="GOTS",H81="Ekologisktjordbruk",H81="KRAV",H81="Soilassociation",H81="Cosmetiquebio",I81="Ecocertcosmosorganic",I81="Natrueorganic",I81="GOTS",I81="Ekologisktjordbruk",I81="KRAV",I81="Soilassociation",I81="Cosmetiquebio"),"Ekologisk","")</f>
        <v/>
      </c>
      <c r="N81" s="176" t="str">
        <f aca="false">IF(OR(G81="Vegansociety",G81="Imvegan",G81="Certifiedvegan",H81="Vegansociety",H81="Imvegan",H81="Certifiedvegan",I81="Vegansociety",I81="Imvegan",I81="Certifiedvegan",AJ81="Vegansk"),"Vegansk","")</f>
        <v/>
      </c>
      <c r="O81" s="176" t="str">
        <f aca="false">IF(OR(G81="fairtrade",G81="UTZ",G81="Rainforestalliance",G81="Fairforlife",H81="fairtrade",H81="UTZ",H81="Rainforestalliance",H81="Fairforlife",I81="fairtrade",I81="UTZ",I81="Rainforestalliance",I81="Fairforlife"),"Rattvisemarkt","")</f>
        <v/>
      </c>
      <c r="P81" s="176" t="str">
        <f aca="false">IF(OR(G81="Asthmaallergynordic",G81="Astmaochallergiforbundet",H81="Asthmaallergynordic",H81="Astmaochallergiforbundet",I81="Asthmaallergynordic",I81="Astmaochallergiforbundet"),"Extramildformula","")</f>
        <v/>
      </c>
      <c r="Q81" s="176" t="str">
        <f aca="false">IF(OR(G81="Svanen",G81="Bramiljoval",G81="EUEcolabel",H81="Svanen",H81="Bramiljoval",H81="EUEcolabel",I81="Svanen",I81="Bramiljoval",I81="EUEcolabel"),"Miljomarkt","")</f>
        <v/>
      </c>
      <c r="R81" s="176" t="str">
        <f aca="false" t="array" ref="R81:R81">IFERROR(SUBSTITUTE(_xlfn.arraytotext(_xlfn._xlws.filter(M81:Q81,M81:Q81&lt;&gt;""))," ",""),"")</f>
        <v/>
      </c>
      <c r="S81" s="177"/>
      <c r="T81" s="185"/>
      <c r="U81" s="177" t="s">
        <v>36</v>
      </c>
      <c r="V81" s="178"/>
      <c r="W81" s="178"/>
      <c r="X81" s="178"/>
      <c r="Y81" s="178"/>
      <c r="Z81" s="178"/>
      <c r="AA81" s="178"/>
      <c r="AB81" s="178"/>
      <c r="AC81" s="178"/>
      <c r="AD81" s="178"/>
      <c r="AE81" s="178"/>
      <c r="AF81" s="178"/>
      <c r="AG81" s="177"/>
      <c r="AH81" s="178"/>
      <c r="AI81" s="178"/>
      <c r="AJ81" s="177" t="s">
        <v>37</v>
      </c>
      <c r="AK81" s="178"/>
      <c r="AL81" s="178"/>
      <c r="AM81" s="178"/>
      <c r="AN81" s="178"/>
      <c r="AO81" s="178"/>
      <c r="AP81" s="143"/>
      <c r="AQ81" s="179"/>
      <c r="AR81" s="180"/>
      <c r="AS81" s="180"/>
      <c r="AT81" s="181" t="s">
        <v>37</v>
      </c>
      <c r="AU81" s="181" t="s">
        <v>37</v>
      </c>
      <c r="AV81" s="144"/>
      <c r="AW81" s="182" t="s">
        <v>231</v>
      </c>
      <c r="AX81" s="181" t="s">
        <v>37</v>
      </c>
      <c r="AY81" s="181" t="s">
        <v>37</v>
      </c>
      <c r="AZ81" s="143"/>
      <c r="BA81" s="179"/>
      <c r="BB81" s="180"/>
      <c r="BC81" s="180"/>
      <c r="BD81" s="180"/>
      <c r="BE81" s="180"/>
      <c r="BF81" s="180"/>
      <c r="BG81" s="145"/>
      <c r="BH81" s="181" t="s">
        <v>231</v>
      </c>
      <c r="BI81" s="181" t="s">
        <v>37</v>
      </c>
    </row>
    <row r="82" customFormat="false" ht="14.25" hidden="false" customHeight="false" outlineLevel="0" collapsed="false">
      <c r="A82" s="183" t="n">
        <v>77</v>
      </c>
      <c r="B82" s="173" t="n">
        <f aca="false">'APH KIC KIA PC'!D81</f>
        <v>0</v>
      </c>
      <c r="C82" s="173" t="str">
        <f aca="false">'APH KIC KIA PC'!I81</f>
        <v>Välj…</v>
      </c>
      <c r="D82" s="174" t="str">
        <f aca="false">IF('1. Artikeldata Grund'!$E81="","",'1. Artikeldata Grund'!$E81)</f>
        <v/>
      </c>
      <c r="E82" s="175" t="str">
        <f aca="false">IF('1. Artikeldata Grund'!D81="","",'1. Artikeldata Grund'!D81)</f>
        <v/>
      </c>
      <c r="F82" s="184" t="str">
        <f aca="false">'2. Artikeldata Utökad'!H81</f>
        <v>  Välj…</v>
      </c>
      <c r="G82" s="176" t="str">
        <f aca="false" t="array" ref="G82:G82">_xlfn.IFS('2. Artikeldata Utökad'!J81="2  KRAV","KRAV",'2. Artikeldata Utökad'!J81="3  Astma- och Allergiförbundet","Astmaochallergiforbundet",'2. Artikeldata Utökad'!J81="4  Svanen","Svanen",'2. Artikeldata Utökad'!J81="5  GOTS","GOTS",'2. Artikeldata Utökad'!J81="6  Ekologiskt Jordbruk EU Ekologisk","Ekologisktjordbruk",'2. Artikeldata Utökad'!J81="7  ECO CERT Cosmos Organic","Ecocertcosmosorganic",'2. Artikeldata Utökad'!J81="8  Bra miljöval","Bramiljoval",'2. Artikeldata Utökad'!J81="9  Fairtrade","fairtrade",'2. Artikeldata Utökad'!J81="10 Natrue Organic","Natrueorganic",'2. Artikeldata Utökad'!J81="11 UTZ Certified","UTZ",'2. Artikeldata Utökad'!J81="15 Asthma Allergy Nordic","Asthmaallergynordic",'2. Artikeldata Utökad'!J81="16 FSC","FSC",'2. Artikeldata Utökad'!J81="17 Välvald (endast vid OTC)","choosewithheart",'2. Artikeldata Utökad'!J81="18 Rainforest Alliance","Rainforestalliance",'2. Artikeldata Utökad'!J81="19 Vegan Society","Vegansociety",'2. Artikeldata Utökad'!J81="20 Certified Vegan","Certifiedvegan",'2. Artikeldata Utökad'!J81="21 I'm Vegan","Imvegan",'2. Artikeldata Utökad'!J81="22 EU Ecolabel","EUEcolabel",'2. Artikeldata Utökad'!J81="23 Soil Association Cosmos Organic","Soilassociation",'2. Artikeldata Utökad'!J81="  Välj…","",'2. Artikeldata Utökad'!J81="0  Ingen symbol","",'2. Artikeldata Utökad'!J81="24 Cosmetique Bio Cosmos Organic","Cosmetiquebio",'2. Artikeldata Utökad'!J81="25 Fair for Life","Fairforlife")</f>
        <v/>
      </c>
      <c r="H82" s="176" t="str">
        <f aca="false" t="array" ref="H82:H82">_xlfn.IFS('2. Artikeldata Utökad'!K81="2  KRAV","KRAV",'2. Artikeldata Utökad'!K81="3  Astma- och Allergiförbundet","Astmaochallergiforbundet",'2. Artikeldata Utökad'!K81="4  Svanen","Svanen",'2. Artikeldata Utökad'!K81="5  GOTS","GOTS",'2. Artikeldata Utökad'!K81="6  Ekologiskt Jordbruk EU Ekologisk","Ekologisktjordbruk",'2. Artikeldata Utökad'!K81="7  ECO CERT Cosmos Organic","Ecocertcosmosorganic",'2. Artikeldata Utökad'!K81="8  Bra miljöval","Bramiljoval",'2. Artikeldata Utökad'!K81="9  Fairtrade","fairtrade",'2. Artikeldata Utökad'!K81="10 Natrue Organic","Natrueorganic",'2. Artikeldata Utökad'!K81="11 UTZ Certified","UTZ",'2. Artikeldata Utökad'!K81="15 Asthma Allergy Nordic","Asthmaallergynordic",'2. Artikeldata Utökad'!K81="16 FSC","FSC",'2. Artikeldata Utökad'!K81="17 Välvald (endast vid OTC)","choosewithheart",'2. Artikeldata Utökad'!K81="18 Rainforest Alliance","Rainforestalliance",'2. Artikeldata Utökad'!K81="19 Vegan Society","Vegansociety",'2. Artikeldata Utökad'!K81="20 Certified Vegan","Certifiedvegan",'2. Artikeldata Utökad'!K81="21 I'm Vegan","Imvegan",'2. Artikeldata Utökad'!K81="22 EU Ecolabel","EUEcolabel",'2. Artikeldata Utökad'!K81="23 Soil Association Cosmos Organic","Soilassociation",'2. Artikeldata Utökad'!K81="  Välj…","",'2. Artikeldata Utökad'!K81="0  Ingen symbol","",'2. Artikeldata Utökad'!K81="24 Cosmetique Bio Cosmos Organic","Cosmetiquebio",'2. Artikeldata Utökad'!K81="25 Fair for Life","Fairforlife")</f>
        <v/>
      </c>
      <c r="I82" s="176" t="str">
        <f aca="false" t="array" ref="I82:I82">_xlfn.IFS('2. Artikeldata Utökad'!L81="2  KRAV","KRAV",'2. Artikeldata Utökad'!L81="3  Astma- och Allergiförbundet","Astmaochallergiforbundet",'2. Artikeldata Utökad'!L81="4  Svanen","Svanen",'2. Artikeldata Utökad'!L81="5  GOTS","GOTS",'2. Artikeldata Utökad'!L81="6  Ekologiskt Jordbruk EU Ekologisk","Ekologisktjordbruk",'2. Artikeldata Utökad'!L81="7  ECO CERT Cosmos Organic","Ecocertcosmosorganic",'2. Artikeldata Utökad'!L81="8  Bra miljöval","Bramiljoval",'2. Artikeldata Utökad'!L81="9  Fairtrade","fairtrade",'2. Artikeldata Utökad'!L81="10 Natrue Organic","Natrueorganic",'2. Artikeldata Utökad'!L81="11 UTZ Certified","UTZ",'2. Artikeldata Utökad'!L81="15 Asthma Allergy Nordic","Asthmaallergynordic",'2. Artikeldata Utökad'!L81="16 FSC","FSC",'2. Artikeldata Utökad'!L81="17 Välvald (endast vid OTC)","choosewithheart",'2. Artikeldata Utökad'!L81="18 Rainforest Alliance","Rainforestalliance",'2. Artikeldata Utökad'!L81="19 Vegan Society","Vegansociety",'2. Artikeldata Utökad'!L81="20 Certified Vegan","Certifiedvegan",'2. Artikeldata Utökad'!L81="21 I'm Vegan","Imvegan",'2. Artikeldata Utökad'!L81="22 EU Ecolabel","EUEcolabel",'2. Artikeldata Utökad'!L81="23 Soil Association Cosmos Organic","Soilassociation",'2. Artikeldata Utökad'!L81="  Välj…","",'2. Artikeldata Utökad'!L81="0  Ingen symbol","",'2. Artikeldata Utökad'!L81="24 Cosmetique Bio Cosmos Organic","Cosmetiquebio",'2. Artikeldata Utökad'!L81="25 Fair for Life","Fairforlife")</f>
        <v/>
      </c>
      <c r="J82" s="176" t="str">
        <f aca="false" t="array" ref="J82:J82">IFERROR(SUBSTITUTE(_xlfn.arraytotext(_xlfn._xlws.filter(G82:I82,G82:I82&lt;&gt;""))," ",""),"")</f>
        <v/>
      </c>
      <c r="K82" s="176" t="str">
        <f aca="false">IF('2. Artikeldata Utökad'!M81="Ja","Nordisk","")</f>
        <v/>
      </c>
      <c r="L82" s="176" t="str">
        <f aca="false">IF('2. Artikeldata Utökad'!N81="Ja","Miljoforpackad","")</f>
        <v/>
      </c>
      <c r="M82" s="176" t="str">
        <f aca="false">IF(OR(G82="Ecocertcosmosorganic",G82="Natrueorganic",G82="GOTS",G82="Ekologisktjordbruk",G82="KRAV",G82="Soilassociation",G82="Cosmetiquebio",H82="Ecocertcosmosorganic",H82="Natrueorganic",H82="GOTS",H82="Ekologisktjordbruk",H82="KRAV",H82="Soilassociation",H82="Cosmetiquebio",I82="Ecocertcosmosorganic",I82="Natrueorganic",I82="GOTS",I82="Ekologisktjordbruk",I82="KRAV",I82="Soilassociation",I82="Cosmetiquebio"),"Ekologisk","")</f>
        <v/>
      </c>
      <c r="N82" s="176" t="str">
        <f aca="false">IF(OR(G82="Vegansociety",G82="Imvegan",G82="Certifiedvegan",H82="Vegansociety",H82="Imvegan",H82="Certifiedvegan",I82="Vegansociety",I82="Imvegan",I82="Certifiedvegan",AJ82="Vegansk"),"Vegansk","")</f>
        <v/>
      </c>
      <c r="O82" s="176" t="str">
        <f aca="false">IF(OR(G82="fairtrade",G82="UTZ",G82="Rainforestalliance",G82="Fairforlife",H82="fairtrade",H82="UTZ",H82="Rainforestalliance",H82="Fairforlife",I82="fairtrade",I82="UTZ",I82="Rainforestalliance",I82="Fairforlife"),"Rattvisemarkt","")</f>
        <v/>
      </c>
      <c r="P82" s="176" t="str">
        <f aca="false">IF(OR(G82="Asthmaallergynordic",G82="Astmaochallergiforbundet",H82="Asthmaallergynordic",H82="Astmaochallergiforbundet",I82="Asthmaallergynordic",I82="Astmaochallergiforbundet"),"Extramildformula","")</f>
        <v/>
      </c>
      <c r="Q82" s="176" t="str">
        <f aca="false">IF(OR(G82="Svanen",G82="Bramiljoval",G82="EUEcolabel",H82="Svanen",H82="Bramiljoval",H82="EUEcolabel",I82="Svanen",I82="Bramiljoval",I82="EUEcolabel"),"Miljomarkt","")</f>
        <v/>
      </c>
      <c r="R82" s="176" t="str">
        <f aca="false" t="array" ref="R82:R82">IFERROR(SUBSTITUTE(_xlfn.arraytotext(_xlfn._xlws.filter(M82:Q82,M82:Q82&lt;&gt;""))," ",""),"")</f>
        <v/>
      </c>
      <c r="S82" s="177"/>
      <c r="T82" s="185"/>
      <c r="U82" s="177" t="s">
        <v>36</v>
      </c>
      <c r="V82" s="178"/>
      <c r="W82" s="178"/>
      <c r="X82" s="178"/>
      <c r="Y82" s="178"/>
      <c r="Z82" s="178"/>
      <c r="AA82" s="178"/>
      <c r="AB82" s="178"/>
      <c r="AC82" s="178"/>
      <c r="AD82" s="178"/>
      <c r="AE82" s="178"/>
      <c r="AF82" s="178"/>
      <c r="AG82" s="177"/>
      <c r="AH82" s="178"/>
      <c r="AI82" s="178"/>
      <c r="AJ82" s="177" t="s">
        <v>37</v>
      </c>
      <c r="AK82" s="178"/>
      <c r="AL82" s="178"/>
      <c r="AM82" s="178"/>
      <c r="AN82" s="178"/>
      <c r="AO82" s="178"/>
      <c r="AP82" s="143"/>
      <c r="AQ82" s="179"/>
      <c r="AR82" s="180"/>
      <c r="AS82" s="180"/>
      <c r="AT82" s="181" t="s">
        <v>37</v>
      </c>
      <c r="AU82" s="181" t="s">
        <v>37</v>
      </c>
      <c r="AV82" s="144"/>
      <c r="AW82" s="182" t="s">
        <v>231</v>
      </c>
      <c r="AX82" s="181" t="s">
        <v>37</v>
      </c>
      <c r="AY82" s="181" t="s">
        <v>37</v>
      </c>
      <c r="AZ82" s="143"/>
      <c r="BA82" s="179"/>
      <c r="BB82" s="180"/>
      <c r="BC82" s="180"/>
      <c r="BD82" s="180"/>
      <c r="BE82" s="180"/>
      <c r="BF82" s="180"/>
      <c r="BG82" s="145"/>
      <c r="BH82" s="181" t="s">
        <v>231</v>
      </c>
      <c r="BI82" s="181" t="s">
        <v>37</v>
      </c>
    </row>
    <row r="83" customFormat="false" ht="14.25" hidden="false" customHeight="false" outlineLevel="0" collapsed="false">
      <c r="A83" s="183" t="n">
        <v>78</v>
      </c>
      <c r="B83" s="173" t="n">
        <f aca="false">'APH KIC KIA PC'!D82</f>
        <v>0</v>
      </c>
      <c r="C83" s="173" t="str">
        <f aca="false">'APH KIC KIA PC'!I82</f>
        <v>Välj…</v>
      </c>
      <c r="D83" s="174" t="str">
        <f aca="false">IF('1. Artikeldata Grund'!$E82="","",'1. Artikeldata Grund'!$E82)</f>
        <v/>
      </c>
      <c r="E83" s="175" t="str">
        <f aca="false">IF('1. Artikeldata Grund'!D82="","",'1. Artikeldata Grund'!D82)</f>
        <v/>
      </c>
      <c r="F83" s="184" t="str">
        <f aca="false">'2. Artikeldata Utökad'!H82</f>
        <v>  Välj…</v>
      </c>
      <c r="G83" s="176" t="str">
        <f aca="false" t="array" ref="G83:G83">_xlfn.IFS('2. Artikeldata Utökad'!J82="2  KRAV","KRAV",'2. Artikeldata Utökad'!J82="3  Astma- och Allergiförbundet","Astmaochallergiforbundet",'2. Artikeldata Utökad'!J82="4  Svanen","Svanen",'2. Artikeldata Utökad'!J82="5  GOTS","GOTS",'2. Artikeldata Utökad'!J82="6  Ekologiskt Jordbruk EU Ekologisk","Ekologisktjordbruk",'2. Artikeldata Utökad'!J82="7  ECO CERT Cosmos Organic","Ecocertcosmosorganic",'2. Artikeldata Utökad'!J82="8  Bra miljöval","Bramiljoval",'2. Artikeldata Utökad'!J82="9  Fairtrade","fairtrade",'2. Artikeldata Utökad'!J82="10 Natrue Organic","Natrueorganic",'2. Artikeldata Utökad'!J82="11 UTZ Certified","UTZ",'2. Artikeldata Utökad'!J82="15 Asthma Allergy Nordic","Asthmaallergynordic",'2. Artikeldata Utökad'!J82="16 FSC","FSC",'2. Artikeldata Utökad'!J82="17 Välvald (endast vid OTC)","choosewithheart",'2. Artikeldata Utökad'!J82="18 Rainforest Alliance","Rainforestalliance",'2. Artikeldata Utökad'!J82="19 Vegan Society","Vegansociety",'2. Artikeldata Utökad'!J82="20 Certified Vegan","Certifiedvegan",'2. Artikeldata Utökad'!J82="21 I'm Vegan","Imvegan",'2. Artikeldata Utökad'!J82="22 EU Ecolabel","EUEcolabel",'2. Artikeldata Utökad'!J82="23 Soil Association Cosmos Organic","Soilassociation",'2. Artikeldata Utökad'!J82="  Välj…","",'2. Artikeldata Utökad'!J82="0  Ingen symbol","",'2. Artikeldata Utökad'!J82="24 Cosmetique Bio Cosmos Organic","Cosmetiquebio",'2. Artikeldata Utökad'!J82="25 Fair for Life","Fairforlife")</f>
        <v/>
      </c>
      <c r="H83" s="176" t="str">
        <f aca="false" t="array" ref="H83:H83">_xlfn.IFS('2. Artikeldata Utökad'!K82="2  KRAV","KRAV",'2. Artikeldata Utökad'!K82="3  Astma- och Allergiförbundet","Astmaochallergiforbundet",'2. Artikeldata Utökad'!K82="4  Svanen","Svanen",'2. Artikeldata Utökad'!K82="5  GOTS","GOTS",'2. Artikeldata Utökad'!K82="6  Ekologiskt Jordbruk EU Ekologisk","Ekologisktjordbruk",'2. Artikeldata Utökad'!K82="7  ECO CERT Cosmos Organic","Ecocertcosmosorganic",'2. Artikeldata Utökad'!K82="8  Bra miljöval","Bramiljoval",'2. Artikeldata Utökad'!K82="9  Fairtrade","fairtrade",'2. Artikeldata Utökad'!K82="10 Natrue Organic","Natrueorganic",'2. Artikeldata Utökad'!K82="11 UTZ Certified","UTZ",'2. Artikeldata Utökad'!K82="15 Asthma Allergy Nordic","Asthmaallergynordic",'2. Artikeldata Utökad'!K82="16 FSC","FSC",'2. Artikeldata Utökad'!K82="17 Välvald (endast vid OTC)","choosewithheart",'2. Artikeldata Utökad'!K82="18 Rainforest Alliance","Rainforestalliance",'2. Artikeldata Utökad'!K82="19 Vegan Society","Vegansociety",'2. Artikeldata Utökad'!K82="20 Certified Vegan","Certifiedvegan",'2. Artikeldata Utökad'!K82="21 I'm Vegan","Imvegan",'2. Artikeldata Utökad'!K82="22 EU Ecolabel","EUEcolabel",'2. Artikeldata Utökad'!K82="23 Soil Association Cosmos Organic","Soilassociation",'2. Artikeldata Utökad'!K82="  Välj…","",'2. Artikeldata Utökad'!K82="0  Ingen symbol","",'2. Artikeldata Utökad'!K82="24 Cosmetique Bio Cosmos Organic","Cosmetiquebio",'2. Artikeldata Utökad'!K82="25 Fair for Life","Fairforlife")</f>
        <v/>
      </c>
      <c r="I83" s="176" t="str">
        <f aca="false" t="array" ref="I83:I83">_xlfn.IFS('2. Artikeldata Utökad'!L82="2  KRAV","KRAV",'2. Artikeldata Utökad'!L82="3  Astma- och Allergiförbundet","Astmaochallergiforbundet",'2. Artikeldata Utökad'!L82="4  Svanen","Svanen",'2. Artikeldata Utökad'!L82="5  GOTS","GOTS",'2. Artikeldata Utökad'!L82="6  Ekologiskt Jordbruk EU Ekologisk","Ekologisktjordbruk",'2. Artikeldata Utökad'!L82="7  ECO CERT Cosmos Organic","Ecocertcosmosorganic",'2. Artikeldata Utökad'!L82="8  Bra miljöval","Bramiljoval",'2. Artikeldata Utökad'!L82="9  Fairtrade","fairtrade",'2. Artikeldata Utökad'!L82="10 Natrue Organic","Natrueorganic",'2. Artikeldata Utökad'!L82="11 UTZ Certified","UTZ",'2. Artikeldata Utökad'!L82="15 Asthma Allergy Nordic","Asthmaallergynordic",'2. Artikeldata Utökad'!L82="16 FSC","FSC",'2. Artikeldata Utökad'!L82="17 Välvald (endast vid OTC)","choosewithheart",'2. Artikeldata Utökad'!L82="18 Rainforest Alliance","Rainforestalliance",'2. Artikeldata Utökad'!L82="19 Vegan Society","Vegansociety",'2. Artikeldata Utökad'!L82="20 Certified Vegan","Certifiedvegan",'2. Artikeldata Utökad'!L82="21 I'm Vegan","Imvegan",'2. Artikeldata Utökad'!L82="22 EU Ecolabel","EUEcolabel",'2. Artikeldata Utökad'!L82="23 Soil Association Cosmos Organic","Soilassociation",'2. Artikeldata Utökad'!L82="  Välj…","",'2. Artikeldata Utökad'!L82="0  Ingen symbol","",'2. Artikeldata Utökad'!L82="24 Cosmetique Bio Cosmos Organic","Cosmetiquebio",'2. Artikeldata Utökad'!L82="25 Fair for Life","Fairforlife")</f>
        <v/>
      </c>
      <c r="J83" s="176" t="str">
        <f aca="false" t="array" ref="J83:J83">IFERROR(SUBSTITUTE(_xlfn.arraytotext(_xlfn._xlws.filter(G83:I83,G83:I83&lt;&gt;""))," ",""),"")</f>
        <v/>
      </c>
      <c r="K83" s="176" t="str">
        <f aca="false">IF('2. Artikeldata Utökad'!M82="Ja","Nordisk","")</f>
        <v/>
      </c>
      <c r="L83" s="176" t="str">
        <f aca="false">IF('2. Artikeldata Utökad'!N82="Ja","Miljoforpackad","")</f>
        <v/>
      </c>
      <c r="M83" s="176" t="str">
        <f aca="false">IF(OR(G83="Ecocertcosmosorganic",G83="Natrueorganic",G83="GOTS",G83="Ekologisktjordbruk",G83="KRAV",G83="Soilassociation",G83="Cosmetiquebio",H83="Ecocertcosmosorganic",H83="Natrueorganic",H83="GOTS",H83="Ekologisktjordbruk",H83="KRAV",H83="Soilassociation",H83="Cosmetiquebio",I83="Ecocertcosmosorganic",I83="Natrueorganic",I83="GOTS",I83="Ekologisktjordbruk",I83="KRAV",I83="Soilassociation",I83="Cosmetiquebio"),"Ekologisk","")</f>
        <v/>
      </c>
      <c r="N83" s="176" t="str">
        <f aca="false">IF(OR(G83="Vegansociety",G83="Imvegan",G83="Certifiedvegan",H83="Vegansociety",H83="Imvegan",H83="Certifiedvegan",I83="Vegansociety",I83="Imvegan",I83="Certifiedvegan",AJ83="Vegansk"),"Vegansk","")</f>
        <v/>
      </c>
      <c r="O83" s="176" t="str">
        <f aca="false">IF(OR(G83="fairtrade",G83="UTZ",G83="Rainforestalliance",G83="Fairforlife",H83="fairtrade",H83="UTZ",H83="Rainforestalliance",H83="Fairforlife",I83="fairtrade",I83="UTZ",I83="Rainforestalliance",I83="Fairforlife"),"Rattvisemarkt","")</f>
        <v/>
      </c>
      <c r="P83" s="176" t="str">
        <f aca="false">IF(OR(G83="Asthmaallergynordic",G83="Astmaochallergiforbundet",H83="Asthmaallergynordic",H83="Astmaochallergiforbundet",I83="Asthmaallergynordic",I83="Astmaochallergiforbundet"),"Extramildformula","")</f>
        <v/>
      </c>
      <c r="Q83" s="176" t="str">
        <f aca="false">IF(OR(G83="Svanen",G83="Bramiljoval",G83="EUEcolabel",H83="Svanen",H83="Bramiljoval",H83="EUEcolabel",I83="Svanen",I83="Bramiljoval",I83="EUEcolabel"),"Miljomarkt","")</f>
        <v/>
      </c>
      <c r="R83" s="176" t="str">
        <f aca="false" t="array" ref="R83:R83">IFERROR(SUBSTITUTE(_xlfn.arraytotext(_xlfn._xlws.filter(M83:Q83,M83:Q83&lt;&gt;""))," ",""),"")</f>
        <v/>
      </c>
      <c r="S83" s="177"/>
      <c r="T83" s="185"/>
      <c r="U83" s="177" t="s">
        <v>36</v>
      </c>
      <c r="V83" s="178"/>
      <c r="W83" s="178"/>
      <c r="X83" s="178"/>
      <c r="Y83" s="178"/>
      <c r="Z83" s="178"/>
      <c r="AA83" s="178"/>
      <c r="AB83" s="178"/>
      <c r="AC83" s="178"/>
      <c r="AD83" s="178"/>
      <c r="AE83" s="178"/>
      <c r="AF83" s="178"/>
      <c r="AG83" s="177"/>
      <c r="AH83" s="178"/>
      <c r="AI83" s="178"/>
      <c r="AJ83" s="177" t="s">
        <v>37</v>
      </c>
      <c r="AK83" s="178"/>
      <c r="AL83" s="178"/>
      <c r="AM83" s="178"/>
      <c r="AN83" s="178"/>
      <c r="AO83" s="178"/>
      <c r="AP83" s="143"/>
      <c r="AQ83" s="179"/>
      <c r="AR83" s="180"/>
      <c r="AS83" s="180"/>
      <c r="AT83" s="181" t="s">
        <v>37</v>
      </c>
      <c r="AU83" s="181" t="s">
        <v>37</v>
      </c>
      <c r="AV83" s="144"/>
      <c r="AW83" s="182" t="s">
        <v>231</v>
      </c>
      <c r="AX83" s="181" t="s">
        <v>37</v>
      </c>
      <c r="AY83" s="181" t="s">
        <v>37</v>
      </c>
      <c r="AZ83" s="143"/>
      <c r="BA83" s="179"/>
      <c r="BB83" s="180"/>
      <c r="BC83" s="180"/>
      <c r="BD83" s="180"/>
      <c r="BE83" s="180"/>
      <c r="BF83" s="180"/>
      <c r="BG83" s="145"/>
      <c r="BH83" s="181" t="s">
        <v>231</v>
      </c>
      <c r="BI83" s="181" t="s">
        <v>37</v>
      </c>
    </row>
    <row r="84" customFormat="false" ht="14.25" hidden="false" customHeight="false" outlineLevel="0" collapsed="false">
      <c r="A84" s="183" t="n">
        <v>79</v>
      </c>
      <c r="B84" s="173" t="n">
        <f aca="false">'APH KIC KIA PC'!D83</f>
        <v>0</v>
      </c>
      <c r="C84" s="173" t="str">
        <f aca="false">'APH KIC KIA PC'!I83</f>
        <v>Välj…</v>
      </c>
      <c r="D84" s="174" t="str">
        <f aca="false">IF('1. Artikeldata Grund'!$E83="","",'1. Artikeldata Grund'!$E83)</f>
        <v/>
      </c>
      <c r="E84" s="175" t="str">
        <f aca="false">IF('1. Artikeldata Grund'!D83="","",'1. Artikeldata Grund'!D83)</f>
        <v/>
      </c>
      <c r="F84" s="184" t="str">
        <f aca="false">'2. Artikeldata Utökad'!H83</f>
        <v>  Välj…</v>
      </c>
      <c r="G84" s="176" t="str">
        <f aca="false" t="array" ref="G84:G84">_xlfn.IFS('2. Artikeldata Utökad'!J83="2  KRAV","KRAV",'2. Artikeldata Utökad'!J83="3  Astma- och Allergiförbundet","Astmaochallergiforbundet",'2. Artikeldata Utökad'!J83="4  Svanen","Svanen",'2. Artikeldata Utökad'!J83="5  GOTS","GOTS",'2. Artikeldata Utökad'!J83="6  Ekologiskt Jordbruk EU Ekologisk","Ekologisktjordbruk",'2. Artikeldata Utökad'!J83="7  ECO CERT Cosmos Organic","Ecocertcosmosorganic",'2. Artikeldata Utökad'!J83="8  Bra miljöval","Bramiljoval",'2. Artikeldata Utökad'!J83="9  Fairtrade","fairtrade",'2. Artikeldata Utökad'!J83="10 Natrue Organic","Natrueorganic",'2. Artikeldata Utökad'!J83="11 UTZ Certified","UTZ",'2. Artikeldata Utökad'!J83="15 Asthma Allergy Nordic","Asthmaallergynordic",'2. Artikeldata Utökad'!J83="16 FSC","FSC",'2. Artikeldata Utökad'!J83="17 Välvald (endast vid OTC)","choosewithheart",'2. Artikeldata Utökad'!J83="18 Rainforest Alliance","Rainforestalliance",'2. Artikeldata Utökad'!J83="19 Vegan Society","Vegansociety",'2. Artikeldata Utökad'!J83="20 Certified Vegan","Certifiedvegan",'2. Artikeldata Utökad'!J83="21 I'm Vegan","Imvegan",'2. Artikeldata Utökad'!J83="22 EU Ecolabel","EUEcolabel",'2. Artikeldata Utökad'!J83="23 Soil Association Cosmos Organic","Soilassociation",'2. Artikeldata Utökad'!J83="  Välj…","",'2. Artikeldata Utökad'!J83="0  Ingen symbol","",'2. Artikeldata Utökad'!J83="24 Cosmetique Bio Cosmos Organic","Cosmetiquebio",'2. Artikeldata Utökad'!J83="25 Fair for Life","Fairforlife")</f>
        <v/>
      </c>
      <c r="H84" s="176" t="str">
        <f aca="false" t="array" ref="H84:H84">_xlfn.IFS('2. Artikeldata Utökad'!K83="2  KRAV","KRAV",'2. Artikeldata Utökad'!K83="3  Astma- och Allergiförbundet","Astmaochallergiforbundet",'2. Artikeldata Utökad'!K83="4  Svanen","Svanen",'2. Artikeldata Utökad'!K83="5  GOTS","GOTS",'2. Artikeldata Utökad'!K83="6  Ekologiskt Jordbruk EU Ekologisk","Ekologisktjordbruk",'2. Artikeldata Utökad'!K83="7  ECO CERT Cosmos Organic","Ecocertcosmosorganic",'2. Artikeldata Utökad'!K83="8  Bra miljöval","Bramiljoval",'2. Artikeldata Utökad'!K83="9  Fairtrade","fairtrade",'2. Artikeldata Utökad'!K83="10 Natrue Organic","Natrueorganic",'2. Artikeldata Utökad'!K83="11 UTZ Certified","UTZ",'2. Artikeldata Utökad'!K83="15 Asthma Allergy Nordic","Asthmaallergynordic",'2. Artikeldata Utökad'!K83="16 FSC","FSC",'2. Artikeldata Utökad'!K83="17 Välvald (endast vid OTC)","choosewithheart",'2. Artikeldata Utökad'!K83="18 Rainforest Alliance","Rainforestalliance",'2. Artikeldata Utökad'!K83="19 Vegan Society","Vegansociety",'2. Artikeldata Utökad'!K83="20 Certified Vegan","Certifiedvegan",'2. Artikeldata Utökad'!K83="21 I'm Vegan","Imvegan",'2. Artikeldata Utökad'!K83="22 EU Ecolabel","EUEcolabel",'2. Artikeldata Utökad'!K83="23 Soil Association Cosmos Organic","Soilassociation",'2. Artikeldata Utökad'!K83="  Välj…","",'2. Artikeldata Utökad'!K83="0  Ingen symbol","",'2. Artikeldata Utökad'!K83="24 Cosmetique Bio Cosmos Organic","Cosmetiquebio",'2. Artikeldata Utökad'!K83="25 Fair for Life","Fairforlife")</f>
        <v/>
      </c>
      <c r="I84" s="176" t="str">
        <f aca="false" t="array" ref="I84:I84">_xlfn.IFS('2. Artikeldata Utökad'!L83="2  KRAV","KRAV",'2. Artikeldata Utökad'!L83="3  Astma- och Allergiförbundet","Astmaochallergiforbundet",'2. Artikeldata Utökad'!L83="4  Svanen","Svanen",'2. Artikeldata Utökad'!L83="5  GOTS","GOTS",'2. Artikeldata Utökad'!L83="6  Ekologiskt Jordbruk EU Ekologisk","Ekologisktjordbruk",'2. Artikeldata Utökad'!L83="7  ECO CERT Cosmos Organic","Ecocertcosmosorganic",'2. Artikeldata Utökad'!L83="8  Bra miljöval","Bramiljoval",'2. Artikeldata Utökad'!L83="9  Fairtrade","fairtrade",'2. Artikeldata Utökad'!L83="10 Natrue Organic","Natrueorganic",'2. Artikeldata Utökad'!L83="11 UTZ Certified","UTZ",'2. Artikeldata Utökad'!L83="15 Asthma Allergy Nordic","Asthmaallergynordic",'2. Artikeldata Utökad'!L83="16 FSC","FSC",'2. Artikeldata Utökad'!L83="17 Välvald (endast vid OTC)","choosewithheart",'2. Artikeldata Utökad'!L83="18 Rainforest Alliance","Rainforestalliance",'2. Artikeldata Utökad'!L83="19 Vegan Society","Vegansociety",'2. Artikeldata Utökad'!L83="20 Certified Vegan","Certifiedvegan",'2. Artikeldata Utökad'!L83="21 I'm Vegan","Imvegan",'2. Artikeldata Utökad'!L83="22 EU Ecolabel","EUEcolabel",'2. Artikeldata Utökad'!L83="23 Soil Association Cosmos Organic","Soilassociation",'2. Artikeldata Utökad'!L83="  Välj…","",'2. Artikeldata Utökad'!L83="0  Ingen symbol","",'2. Artikeldata Utökad'!L83="24 Cosmetique Bio Cosmos Organic","Cosmetiquebio",'2. Artikeldata Utökad'!L83="25 Fair for Life","Fairforlife")</f>
        <v/>
      </c>
      <c r="J84" s="176" t="str">
        <f aca="false" t="array" ref="J84:J84">IFERROR(SUBSTITUTE(_xlfn.arraytotext(_xlfn._xlws.filter(G84:I84,G84:I84&lt;&gt;""))," ",""),"")</f>
        <v/>
      </c>
      <c r="K84" s="176" t="str">
        <f aca="false">IF('2. Artikeldata Utökad'!M83="Ja","Nordisk","")</f>
        <v/>
      </c>
      <c r="L84" s="176" t="str">
        <f aca="false">IF('2. Artikeldata Utökad'!N83="Ja","Miljoforpackad","")</f>
        <v/>
      </c>
      <c r="M84" s="176" t="str">
        <f aca="false">IF(OR(G84="Ecocertcosmosorganic",G84="Natrueorganic",G84="GOTS",G84="Ekologisktjordbruk",G84="KRAV",G84="Soilassociation",G84="Cosmetiquebio",H84="Ecocertcosmosorganic",H84="Natrueorganic",H84="GOTS",H84="Ekologisktjordbruk",H84="KRAV",H84="Soilassociation",H84="Cosmetiquebio",I84="Ecocertcosmosorganic",I84="Natrueorganic",I84="GOTS",I84="Ekologisktjordbruk",I84="KRAV",I84="Soilassociation",I84="Cosmetiquebio"),"Ekologisk","")</f>
        <v/>
      </c>
      <c r="N84" s="176" t="str">
        <f aca="false">IF(OR(G84="Vegansociety",G84="Imvegan",G84="Certifiedvegan",H84="Vegansociety",H84="Imvegan",H84="Certifiedvegan",I84="Vegansociety",I84="Imvegan",I84="Certifiedvegan",AJ84="Vegansk"),"Vegansk","")</f>
        <v/>
      </c>
      <c r="O84" s="176" t="str">
        <f aca="false">IF(OR(G84="fairtrade",G84="UTZ",G84="Rainforestalliance",G84="Fairforlife",H84="fairtrade",H84="UTZ",H84="Rainforestalliance",H84="Fairforlife",I84="fairtrade",I84="UTZ",I84="Rainforestalliance",I84="Fairforlife"),"Rattvisemarkt","")</f>
        <v/>
      </c>
      <c r="P84" s="176" t="str">
        <f aca="false">IF(OR(G84="Asthmaallergynordic",G84="Astmaochallergiforbundet",H84="Asthmaallergynordic",H84="Astmaochallergiforbundet",I84="Asthmaallergynordic",I84="Astmaochallergiforbundet"),"Extramildformula","")</f>
        <v/>
      </c>
      <c r="Q84" s="176" t="str">
        <f aca="false">IF(OR(G84="Svanen",G84="Bramiljoval",G84="EUEcolabel",H84="Svanen",H84="Bramiljoval",H84="EUEcolabel",I84="Svanen",I84="Bramiljoval",I84="EUEcolabel"),"Miljomarkt","")</f>
        <v/>
      </c>
      <c r="R84" s="176" t="str">
        <f aca="false" t="array" ref="R84:R84">IFERROR(SUBSTITUTE(_xlfn.arraytotext(_xlfn._xlws.filter(M84:Q84,M84:Q84&lt;&gt;""))," ",""),"")</f>
        <v/>
      </c>
      <c r="S84" s="177"/>
      <c r="T84" s="185"/>
      <c r="U84" s="177" t="s">
        <v>36</v>
      </c>
      <c r="V84" s="178"/>
      <c r="W84" s="178"/>
      <c r="X84" s="178"/>
      <c r="Y84" s="178"/>
      <c r="Z84" s="178"/>
      <c r="AA84" s="178"/>
      <c r="AB84" s="178"/>
      <c r="AC84" s="178"/>
      <c r="AD84" s="178"/>
      <c r="AE84" s="178"/>
      <c r="AF84" s="178"/>
      <c r="AG84" s="177"/>
      <c r="AH84" s="178"/>
      <c r="AI84" s="178"/>
      <c r="AJ84" s="177" t="s">
        <v>37</v>
      </c>
      <c r="AK84" s="178"/>
      <c r="AL84" s="178"/>
      <c r="AM84" s="178"/>
      <c r="AN84" s="178"/>
      <c r="AO84" s="178"/>
      <c r="AP84" s="143"/>
      <c r="AQ84" s="179"/>
      <c r="AR84" s="180"/>
      <c r="AS84" s="180"/>
      <c r="AT84" s="181" t="s">
        <v>37</v>
      </c>
      <c r="AU84" s="181" t="s">
        <v>37</v>
      </c>
      <c r="AV84" s="144"/>
      <c r="AW84" s="182" t="s">
        <v>231</v>
      </c>
      <c r="AX84" s="181" t="s">
        <v>37</v>
      </c>
      <c r="AY84" s="181" t="s">
        <v>37</v>
      </c>
      <c r="AZ84" s="143"/>
      <c r="BA84" s="179"/>
      <c r="BB84" s="180"/>
      <c r="BC84" s="180"/>
      <c r="BD84" s="180"/>
      <c r="BE84" s="180"/>
      <c r="BF84" s="180"/>
      <c r="BG84" s="145"/>
      <c r="BH84" s="181" t="s">
        <v>231</v>
      </c>
      <c r="BI84" s="181" t="s">
        <v>37</v>
      </c>
    </row>
    <row r="85" customFormat="false" ht="14.25" hidden="false" customHeight="false" outlineLevel="0" collapsed="false">
      <c r="A85" s="183" t="n">
        <v>80</v>
      </c>
      <c r="B85" s="173" t="n">
        <f aca="false">'APH KIC KIA PC'!D84</f>
        <v>0</v>
      </c>
      <c r="C85" s="173" t="str">
        <f aca="false">'APH KIC KIA PC'!I84</f>
        <v>Välj…</v>
      </c>
      <c r="D85" s="174" t="str">
        <f aca="false">IF('1. Artikeldata Grund'!$E84="","",'1. Artikeldata Grund'!$E84)</f>
        <v/>
      </c>
      <c r="E85" s="175" t="str">
        <f aca="false">IF('1. Artikeldata Grund'!D84="","",'1. Artikeldata Grund'!D84)</f>
        <v/>
      </c>
      <c r="F85" s="184" t="str">
        <f aca="false">'2. Artikeldata Utökad'!H84</f>
        <v>  Välj…</v>
      </c>
      <c r="G85" s="176" t="str">
        <f aca="false" t="array" ref="G85:G85">_xlfn.IFS('2. Artikeldata Utökad'!J84="2  KRAV","KRAV",'2. Artikeldata Utökad'!J84="3  Astma- och Allergiförbundet","Astmaochallergiforbundet",'2. Artikeldata Utökad'!J84="4  Svanen","Svanen",'2. Artikeldata Utökad'!J84="5  GOTS","GOTS",'2. Artikeldata Utökad'!J84="6  Ekologiskt Jordbruk EU Ekologisk","Ekologisktjordbruk",'2. Artikeldata Utökad'!J84="7  ECO CERT Cosmos Organic","Ecocertcosmosorganic",'2. Artikeldata Utökad'!J84="8  Bra miljöval","Bramiljoval",'2. Artikeldata Utökad'!J84="9  Fairtrade","fairtrade",'2. Artikeldata Utökad'!J84="10 Natrue Organic","Natrueorganic",'2. Artikeldata Utökad'!J84="11 UTZ Certified","UTZ",'2. Artikeldata Utökad'!J84="15 Asthma Allergy Nordic","Asthmaallergynordic",'2. Artikeldata Utökad'!J84="16 FSC","FSC",'2. Artikeldata Utökad'!J84="17 Välvald (endast vid OTC)","choosewithheart",'2. Artikeldata Utökad'!J84="18 Rainforest Alliance","Rainforestalliance",'2. Artikeldata Utökad'!J84="19 Vegan Society","Vegansociety",'2. Artikeldata Utökad'!J84="20 Certified Vegan","Certifiedvegan",'2. Artikeldata Utökad'!J84="21 I'm Vegan","Imvegan",'2. Artikeldata Utökad'!J84="22 EU Ecolabel","EUEcolabel",'2. Artikeldata Utökad'!J84="23 Soil Association Cosmos Organic","Soilassociation",'2. Artikeldata Utökad'!J84="  Välj…","",'2. Artikeldata Utökad'!J84="0  Ingen symbol","",'2. Artikeldata Utökad'!J84="24 Cosmetique Bio Cosmos Organic","Cosmetiquebio",'2. Artikeldata Utökad'!J84="25 Fair for Life","Fairforlife")</f>
        <v/>
      </c>
      <c r="H85" s="176" t="str">
        <f aca="false" t="array" ref="H85:H85">_xlfn.IFS('2. Artikeldata Utökad'!K84="2  KRAV","KRAV",'2. Artikeldata Utökad'!K84="3  Astma- och Allergiförbundet","Astmaochallergiforbundet",'2. Artikeldata Utökad'!K84="4  Svanen","Svanen",'2. Artikeldata Utökad'!K84="5  GOTS","GOTS",'2. Artikeldata Utökad'!K84="6  Ekologiskt Jordbruk EU Ekologisk","Ekologisktjordbruk",'2. Artikeldata Utökad'!K84="7  ECO CERT Cosmos Organic","Ecocertcosmosorganic",'2. Artikeldata Utökad'!K84="8  Bra miljöval","Bramiljoval",'2. Artikeldata Utökad'!K84="9  Fairtrade","fairtrade",'2. Artikeldata Utökad'!K84="10 Natrue Organic","Natrueorganic",'2. Artikeldata Utökad'!K84="11 UTZ Certified","UTZ",'2. Artikeldata Utökad'!K84="15 Asthma Allergy Nordic","Asthmaallergynordic",'2. Artikeldata Utökad'!K84="16 FSC","FSC",'2. Artikeldata Utökad'!K84="17 Välvald (endast vid OTC)","choosewithheart",'2. Artikeldata Utökad'!K84="18 Rainforest Alliance","Rainforestalliance",'2. Artikeldata Utökad'!K84="19 Vegan Society","Vegansociety",'2. Artikeldata Utökad'!K84="20 Certified Vegan","Certifiedvegan",'2. Artikeldata Utökad'!K84="21 I'm Vegan","Imvegan",'2. Artikeldata Utökad'!K84="22 EU Ecolabel","EUEcolabel",'2. Artikeldata Utökad'!K84="23 Soil Association Cosmos Organic","Soilassociation",'2. Artikeldata Utökad'!K84="  Välj…","",'2. Artikeldata Utökad'!K84="0  Ingen symbol","",'2. Artikeldata Utökad'!K84="24 Cosmetique Bio Cosmos Organic","Cosmetiquebio",'2. Artikeldata Utökad'!K84="25 Fair for Life","Fairforlife")</f>
        <v/>
      </c>
      <c r="I85" s="176" t="str">
        <f aca="false" t="array" ref="I85:I85">_xlfn.IFS('2. Artikeldata Utökad'!L84="2  KRAV","KRAV",'2. Artikeldata Utökad'!L84="3  Astma- och Allergiförbundet","Astmaochallergiforbundet",'2. Artikeldata Utökad'!L84="4  Svanen","Svanen",'2. Artikeldata Utökad'!L84="5  GOTS","GOTS",'2. Artikeldata Utökad'!L84="6  Ekologiskt Jordbruk EU Ekologisk","Ekologisktjordbruk",'2. Artikeldata Utökad'!L84="7  ECO CERT Cosmos Organic","Ecocertcosmosorganic",'2. Artikeldata Utökad'!L84="8  Bra miljöval","Bramiljoval",'2. Artikeldata Utökad'!L84="9  Fairtrade","fairtrade",'2. Artikeldata Utökad'!L84="10 Natrue Organic","Natrueorganic",'2. Artikeldata Utökad'!L84="11 UTZ Certified","UTZ",'2. Artikeldata Utökad'!L84="15 Asthma Allergy Nordic","Asthmaallergynordic",'2. Artikeldata Utökad'!L84="16 FSC","FSC",'2. Artikeldata Utökad'!L84="17 Välvald (endast vid OTC)","choosewithheart",'2. Artikeldata Utökad'!L84="18 Rainforest Alliance","Rainforestalliance",'2. Artikeldata Utökad'!L84="19 Vegan Society","Vegansociety",'2. Artikeldata Utökad'!L84="20 Certified Vegan","Certifiedvegan",'2. Artikeldata Utökad'!L84="21 I'm Vegan","Imvegan",'2. Artikeldata Utökad'!L84="22 EU Ecolabel","EUEcolabel",'2. Artikeldata Utökad'!L84="23 Soil Association Cosmos Organic","Soilassociation",'2. Artikeldata Utökad'!L84="  Välj…","",'2. Artikeldata Utökad'!L84="0  Ingen symbol","",'2. Artikeldata Utökad'!L84="24 Cosmetique Bio Cosmos Organic","Cosmetiquebio",'2. Artikeldata Utökad'!L84="25 Fair for Life","Fairforlife")</f>
        <v/>
      </c>
      <c r="J85" s="176" t="str">
        <f aca="false" t="array" ref="J85:J85">IFERROR(SUBSTITUTE(_xlfn.arraytotext(_xlfn._xlws.filter(G85:I85,G85:I85&lt;&gt;""))," ",""),"")</f>
        <v/>
      </c>
      <c r="K85" s="176" t="str">
        <f aca="false">IF('2. Artikeldata Utökad'!M84="Ja","Nordisk","")</f>
        <v/>
      </c>
      <c r="L85" s="176" t="str">
        <f aca="false">IF('2. Artikeldata Utökad'!N84="Ja","Miljoforpackad","")</f>
        <v/>
      </c>
      <c r="M85" s="176" t="str">
        <f aca="false">IF(OR(G85="Ecocertcosmosorganic",G85="Natrueorganic",G85="GOTS",G85="Ekologisktjordbruk",G85="KRAV",G85="Soilassociation",G85="Cosmetiquebio",H85="Ecocertcosmosorganic",H85="Natrueorganic",H85="GOTS",H85="Ekologisktjordbruk",H85="KRAV",H85="Soilassociation",H85="Cosmetiquebio",I85="Ecocertcosmosorganic",I85="Natrueorganic",I85="GOTS",I85="Ekologisktjordbruk",I85="KRAV",I85="Soilassociation",I85="Cosmetiquebio"),"Ekologisk","")</f>
        <v/>
      </c>
      <c r="N85" s="176" t="str">
        <f aca="false">IF(OR(G85="Vegansociety",G85="Imvegan",G85="Certifiedvegan",H85="Vegansociety",H85="Imvegan",H85="Certifiedvegan",I85="Vegansociety",I85="Imvegan",I85="Certifiedvegan",AJ85="Vegansk"),"Vegansk","")</f>
        <v/>
      </c>
      <c r="O85" s="176" t="str">
        <f aca="false">IF(OR(G85="fairtrade",G85="UTZ",G85="Rainforestalliance",G85="Fairforlife",H85="fairtrade",H85="UTZ",H85="Rainforestalliance",H85="Fairforlife",I85="fairtrade",I85="UTZ",I85="Rainforestalliance",I85="Fairforlife"),"Rattvisemarkt","")</f>
        <v/>
      </c>
      <c r="P85" s="176" t="str">
        <f aca="false">IF(OR(G85="Asthmaallergynordic",G85="Astmaochallergiforbundet",H85="Asthmaallergynordic",H85="Astmaochallergiforbundet",I85="Asthmaallergynordic",I85="Astmaochallergiforbundet"),"Extramildformula","")</f>
        <v/>
      </c>
      <c r="Q85" s="176" t="str">
        <f aca="false">IF(OR(G85="Svanen",G85="Bramiljoval",G85="EUEcolabel",H85="Svanen",H85="Bramiljoval",H85="EUEcolabel",I85="Svanen",I85="Bramiljoval",I85="EUEcolabel"),"Miljomarkt","")</f>
        <v/>
      </c>
      <c r="R85" s="176" t="str">
        <f aca="false" t="array" ref="R85:R85">IFERROR(SUBSTITUTE(_xlfn.arraytotext(_xlfn._xlws.filter(M85:Q85,M85:Q85&lt;&gt;""))," ",""),"")</f>
        <v/>
      </c>
      <c r="S85" s="177"/>
      <c r="T85" s="185"/>
      <c r="U85" s="177" t="s">
        <v>36</v>
      </c>
      <c r="V85" s="178"/>
      <c r="W85" s="178"/>
      <c r="X85" s="178"/>
      <c r="Y85" s="178"/>
      <c r="Z85" s="178"/>
      <c r="AA85" s="178"/>
      <c r="AB85" s="178"/>
      <c r="AC85" s="178"/>
      <c r="AD85" s="178"/>
      <c r="AE85" s="178"/>
      <c r="AF85" s="178"/>
      <c r="AG85" s="177"/>
      <c r="AH85" s="178"/>
      <c r="AI85" s="178"/>
      <c r="AJ85" s="177" t="s">
        <v>37</v>
      </c>
      <c r="AK85" s="178"/>
      <c r="AL85" s="178"/>
      <c r="AM85" s="178"/>
      <c r="AN85" s="178"/>
      <c r="AO85" s="178"/>
      <c r="AP85" s="143"/>
      <c r="AQ85" s="179"/>
      <c r="AR85" s="180"/>
      <c r="AS85" s="180"/>
      <c r="AT85" s="181" t="s">
        <v>37</v>
      </c>
      <c r="AU85" s="181" t="s">
        <v>37</v>
      </c>
      <c r="AV85" s="144"/>
      <c r="AW85" s="182" t="s">
        <v>231</v>
      </c>
      <c r="AX85" s="181" t="s">
        <v>37</v>
      </c>
      <c r="AY85" s="181" t="s">
        <v>37</v>
      </c>
      <c r="AZ85" s="143"/>
      <c r="BA85" s="179"/>
      <c r="BB85" s="180"/>
      <c r="BC85" s="180"/>
      <c r="BD85" s="180"/>
      <c r="BE85" s="180"/>
      <c r="BF85" s="180"/>
      <c r="BG85" s="145"/>
      <c r="BH85" s="181" t="s">
        <v>231</v>
      </c>
      <c r="BI85" s="181" t="s">
        <v>37</v>
      </c>
    </row>
    <row r="86" customFormat="false" ht="14.25" hidden="false" customHeight="false" outlineLevel="0" collapsed="false">
      <c r="A86" s="183" t="n">
        <v>81</v>
      </c>
      <c r="B86" s="173" t="n">
        <f aca="false">'APH KIC KIA PC'!D85</f>
        <v>0</v>
      </c>
      <c r="C86" s="173" t="str">
        <f aca="false">'APH KIC KIA PC'!I85</f>
        <v>Välj…</v>
      </c>
      <c r="D86" s="174" t="str">
        <f aca="false">IF('1. Artikeldata Grund'!$E85="","",'1. Artikeldata Grund'!$E85)</f>
        <v/>
      </c>
      <c r="E86" s="175" t="str">
        <f aca="false">IF('1. Artikeldata Grund'!D85="","",'1. Artikeldata Grund'!D85)</f>
        <v/>
      </c>
      <c r="F86" s="184" t="str">
        <f aca="false">'2. Artikeldata Utökad'!H85</f>
        <v>  Välj…</v>
      </c>
      <c r="G86" s="176" t="str">
        <f aca="false" t="array" ref="G86:G86">_xlfn.IFS('2. Artikeldata Utökad'!J85="2  KRAV","KRAV",'2. Artikeldata Utökad'!J85="3  Astma- och Allergiförbundet","Astmaochallergiforbundet",'2. Artikeldata Utökad'!J85="4  Svanen","Svanen",'2. Artikeldata Utökad'!J85="5  GOTS","GOTS",'2. Artikeldata Utökad'!J85="6  Ekologiskt Jordbruk EU Ekologisk","Ekologisktjordbruk",'2. Artikeldata Utökad'!J85="7  ECO CERT Cosmos Organic","Ecocertcosmosorganic",'2. Artikeldata Utökad'!J85="8  Bra miljöval","Bramiljoval",'2. Artikeldata Utökad'!J85="9  Fairtrade","fairtrade",'2. Artikeldata Utökad'!J85="10 Natrue Organic","Natrueorganic",'2. Artikeldata Utökad'!J85="11 UTZ Certified","UTZ",'2. Artikeldata Utökad'!J85="15 Asthma Allergy Nordic","Asthmaallergynordic",'2. Artikeldata Utökad'!J85="16 FSC","FSC",'2. Artikeldata Utökad'!J85="17 Välvald (endast vid OTC)","choosewithheart",'2. Artikeldata Utökad'!J85="18 Rainforest Alliance","Rainforestalliance",'2. Artikeldata Utökad'!J85="19 Vegan Society","Vegansociety",'2. Artikeldata Utökad'!J85="20 Certified Vegan","Certifiedvegan",'2. Artikeldata Utökad'!J85="21 I'm Vegan","Imvegan",'2. Artikeldata Utökad'!J85="22 EU Ecolabel","EUEcolabel",'2. Artikeldata Utökad'!J85="23 Soil Association Cosmos Organic","Soilassociation",'2. Artikeldata Utökad'!J85="  Välj…","",'2. Artikeldata Utökad'!J85="0  Ingen symbol","",'2. Artikeldata Utökad'!J85="24 Cosmetique Bio Cosmos Organic","Cosmetiquebio",'2. Artikeldata Utökad'!J85="25 Fair for Life","Fairforlife")</f>
        <v/>
      </c>
      <c r="H86" s="176" t="str">
        <f aca="false" t="array" ref="H86:H86">_xlfn.IFS('2. Artikeldata Utökad'!K85="2  KRAV","KRAV",'2. Artikeldata Utökad'!K85="3  Astma- och Allergiförbundet","Astmaochallergiforbundet",'2. Artikeldata Utökad'!K85="4  Svanen","Svanen",'2. Artikeldata Utökad'!K85="5  GOTS","GOTS",'2. Artikeldata Utökad'!K85="6  Ekologiskt Jordbruk EU Ekologisk","Ekologisktjordbruk",'2. Artikeldata Utökad'!K85="7  ECO CERT Cosmos Organic","Ecocertcosmosorganic",'2. Artikeldata Utökad'!K85="8  Bra miljöval","Bramiljoval",'2. Artikeldata Utökad'!K85="9  Fairtrade","fairtrade",'2. Artikeldata Utökad'!K85="10 Natrue Organic","Natrueorganic",'2. Artikeldata Utökad'!K85="11 UTZ Certified","UTZ",'2. Artikeldata Utökad'!K85="15 Asthma Allergy Nordic","Asthmaallergynordic",'2. Artikeldata Utökad'!K85="16 FSC","FSC",'2. Artikeldata Utökad'!K85="17 Välvald (endast vid OTC)","choosewithheart",'2. Artikeldata Utökad'!K85="18 Rainforest Alliance","Rainforestalliance",'2. Artikeldata Utökad'!K85="19 Vegan Society","Vegansociety",'2. Artikeldata Utökad'!K85="20 Certified Vegan","Certifiedvegan",'2. Artikeldata Utökad'!K85="21 I'm Vegan","Imvegan",'2. Artikeldata Utökad'!K85="22 EU Ecolabel","EUEcolabel",'2. Artikeldata Utökad'!K85="23 Soil Association Cosmos Organic","Soilassociation",'2. Artikeldata Utökad'!K85="  Välj…","",'2. Artikeldata Utökad'!K85="0  Ingen symbol","",'2. Artikeldata Utökad'!K85="24 Cosmetique Bio Cosmos Organic","Cosmetiquebio",'2. Artikeldata Utökad'!K85="25 Fair for Life","Fairforlife")</f>
        <v/>
      </c>
      <c r="I86" s="176" t="str">
        <f aca="false" t="array" ref="I86:I86">_xlfn.IFS('2. Artikeldata Utökad'!L85="2  KRAV","KRAV",'2. Artikeldata Utökad'!L85="3  Astma- och Allergiförbundet","Astmaochallergiforbundet",'2. Artikeldata Utökad'!L85="4  Svanen","Svanen",'2. Artikeldata Utökad'!L85="5  GOTS","GOTS",'2. Artikeldata Utökad'!L85="6  Ekologiskt Jordbruk EU Ekologisk","Ekologisktjordbruk",'2. Artikeldata Utökad'!L85="7  ECO CERT Cosmos Organic","Ecocertcosmosorganic",'2. Artikeldata Utökad'!L85="8  Bra miljöval","Bramiljoval",'2. Artikeldata Utökad'!L85="9  Fairtrade","fairtrade",'2. Artikeldata Utökad'!L85="10 Natrue Organic","Natrueorganic",'2. Artikeldata Utökad'!L85="11 UTZ Certified","UTZ",'2. Artikeldata Utökad'!L85="15 Asthma Allergy Nordic","Asthmaallergynordic",'2. Artikeldata Utökad'!L85="16 FSC","FSC",'2. Artikeldata Utökad'!L85="17 Välvald (endast vid OTC)","choosewithheart",'2. Artikeldata Utökad'!L85="18 Rainforest Alliance","Rainforestalliance",'2. Artikeldata Utökad'!L85="19 Vegan Society","Vegansociety",'2. Artikeldata Utökad'!L85="20 Certified Vegan","Certifiedvegan",'2. Artikeldata Utökad'!L85="21 I'm Vegan","Imvegan",'2. Artikeldata Utökad'!L85="22 EU Ecolabel","EUEcolabel",'2. Artikeldata Utökad'!L85="23 Soil Association Cosmos Organic","Soilassociation",'2. Artikeldata Utökad'!L85="  Välj…","",'2. Artikeldata Utökad'!L85="0  Ingen symbol","",'2. Artikeldata Utökad'!L85="24 Cosmetique Bio Cosmos Organic","Cosmetiquebio",'2. Artikeldata Utökad'!L85="25 Fair for Life","Fairforlife")</f>
        <v/>
      </c>
      <c r="J86" s="176" t="str">
        <f aca="false" t="array" ref="J86:J86">IFERROR(SUBSTITUTE(_xlfn.arraytotext(_xlfn._xlws.filter(G86:I86,G86:I86&lt;&gt;""))," ",""),"")</f>
        <v/>
      </c>
      <c r="K86" s="176" t="str">
        <f aca="false">IF('2. Artikeldata Utökad'!M85="Ja","Nordisk","")</f>
        <v/>
      </c>
      <c r="L86" s="176" t="str">
        <f aca="false">IF('2. Artikeldata Utökad'!N85="Ja","Miljoforpackad","")</f>
        <v/>
      </c>
      <c r="M86" s="176" t="str">
        <f aca="false">IF(OR(G86="Ecocertcosmosorganic",G86="Natrueorganic",G86="GOTS",G86="Ekologisktjordbruk",G86="KRAV",G86="Soilassociation",G86="Cosmetiquebio",H86="Ecocertcosmosorganic",H86="Natrueorganic",H86="GOTS",H86="Ekologisktjordbruk",H86="KRAV",H86="Soilassociation",H86="Cosmetiquebio",I86="Ecocertcosmosorganic",I86="Natrueorganic",I86="GOTS",I86="Ekologisktjordbruk",I86="KRAV",I86="Soilassociation",I86="Cosmetiquebio"),"Ekologisk","")</f>
        <v/>
      </c>
      <c r="N86" s="176" t="str">
        <f aca="false">IF(OR(G86="Vegansociety",G86="Imvegan",G86="Certifiedvegan",H86="Vegansociety",H86="Imvegan",H86="Certifiedvegan",I86="Vegansociety",I86="Imvegan",I86="Certifiedvegan",AJ86="Vegansk"),"Vegansk","")</f>
        <v/>
      </c>
      <c r="O86" s="176" t="str">
        <f aca="false">IF(OR(G86="fairtrade",G86="UTZ",G86="Rainforestalliance",G86="Fairforlife",H86="fairtrade",H86="UTZ",H86="Rainforestalliance",H86="Fairforlife",I86="fairtrade",I86="UTZ",I86="Rainforestalliance",I86="Fairforlife"),"Rattvisemarkt","")</f>
        <v/>
      </c>
      <c r="P86" s="176" t="str">
        <f aca="false">IF(OR(G86="Asthmaallergynordic",G86="Astmaochallergiforbundet",H86="Asthmaallergynordic",H86="Astmaochallergiforbundet",I86="Asthmaallergynordic",I86="Astmaochallergiforbundet"),"Extramildformula","")</f>
        <v/>
      </c>
      <c r="Q86" s="176" t="str">
        <f aca="false">IF(OR(G86="Svanen",G86="Bramiljoval",G86="EUEcolabel",H86="Svanen",H86="Bramiljoval",H86="EUEcolabel",I86="Svanen",I86="Bramiljoval",I86="EUEcolabel"),"Miljomarkt","")</f>
        <v/>
      </c>
      <c r="R86" s="176" t="str">
        <f aca="false" t="array" ref="R86:R86">IFERROR(SUBSTITUTE(_xlfn.arraytotext(_xlfn._xlws.filter(M86:Q86,M86:Q86&lt;&gt;""))," ",""),"")</f>
        <v/>
      </c>
      <c r="S86" s="177"/>
      <c r="T86" s="185"/>
      <c r="U86" s="177" t="s">
        <v>36</v>
      </c>
      <c r="V86" s="178"/>
      <c r="W86" s="178"/>
      <c r="X86" s="178"/>
      <c r="Y86" s="178"/>
      <c r="Z86" s="178"/>
      <c r="AA86" s="178"/>
      <c r="AB86" s="178"/>
      <c r="AC86" s="178"/>
      <c r="AD86" s="178"/>
      <c r="AE86" s="178"/>
      <c r="AF86" s="178"/>
      <c r="AG86" s="177"/>
      <c r="AH86" s="178"/>
      <c r="AI86" s="178"/>
      <c r="AJ86" s="177" t="s">
        <v>37</v>
      </c>
      <c r="AK86" s="178"/>
      <c r="AL86" s="178"/>
      <c r="AM86" s="178"/>
      <c r="AN86" s="178"/>
      <c r="AO86" s="178"/>
      <c r="AP86" s="143"/>
      <c r="AQ86" s="179"/>
      <c r="AR86" s="180"/>
      <c r="AS86" s="180"/>
      <c r="AT86" s="181" t="s">
        <v>37</v>
      </c>
      <c r="AU86" s="181" t="s">
        <v>37</v>
      </c>
      <c r="AV86" s="144"/>
      <c r="AW86" s="182" t="s">
        <v>231</v>
      </c>
      <c r="AX86" s="181" t="s">
        <v>37</v>
      </c>
      <c r="AY86" s="181" t="s">
        <v>37</v>
      </c>
      <c r="AZ86" s="143"/>
      <c r="BA86" s="179"/>
      <c r="BB86" s="180"/>
      <c r="BC86" s="180"/>
      <c r="BD86" s="180"/>
      <c r="BE86" s="180"/>
      <c r="BF86" s="180"/>
      <c r="BG86" s="145"/>
      <c r="BH86" s="181" t="s">
        <v>231</v>
      </c>
      <c r="BI86" s="181" t="s">
        <v>37</v>
      </c>
    </row>
    <row r="87" customFormat="false" ht="14.25" hidden="false" customHeight="false" outlineLevel="0" collapsed="false">
      <c r="A87" s="183" t="n">
        <v>82</v>
      </c>
      <c r="B87" s="173" t="n">
        <f aca="false">'APH KIC KIA PC'!D86</f>
        <v>0</v>
      </c>
      <c r="C87" s="173" t="str">
        <f aca="false">'APH KIC KIA PC'!I86</f>
        <v>Välj…</v>
      </c>
      <c r="D87" s="174" t="str">
        <f aca="false">IF('1. Artikeldata Grund'!$E86="","",'1. Artikeldata Grund'!$E86)</f>
        <v/>
      </c>
      <c r="E87" s="175" t="str">
        <f aca="false">IF('1. Artikeldata Grund'!D86="","",'1. Artikeldata Grund'!D86)</f>
        <v/>
      </c>
      <c r="F87" s="184" t="str">
        <f aca="false">'2. Artikeldata Utökad'!H86</f>
        <v>  Välj…</v>
      </c>
      <c r="G87" s="176" t="str">
        <f aca="false" t="array" ref="G87:G87">_xlfn.IFS('2. Artikeldata Utökad'!J86="2  KRAV","KRAV",'2. Artikeldata Utökad'!J86="3  Astma- och Allergiförbundet","Astmaochallergiforbundet",'2. Artikeldata Utökad'!J86="4  Svanen","Svanen",'2. Artikeldata Utökad'!J86="5  GOTS","GOTS",'2. Artikeldata Utökad'!J86="6  Ekologiskt Jordbruk EU Ekologisk","Ekologisktjordbruk",'2. Artikeldata Utökad'!J86="7  ECO CERT Cosmos Organic","Ecocertcosmosorganic",'2. Artikeldata Utökad'!J86="8  Bra miljöval","Bramiljoval",'2. Artikeldata Utökad'!J86="9  Fairtrade","fairtrade",'2. Artikeldata Utökad'!J86="10 Natrue Organic","Natrueorganic",'2. Artikeldata Utökad'!J86="11 UTZ Certified","UTZ",'2. Artikeldata Utökad'!J86="15 Asthma Allergy Nordic","Asthmaallergynordic",'2. Artikeldata Utökad'!J86="16 FSC","FSC",'2. Artikeldata Utökad'!J86="17 Välvald (endast vid OTC)","choosewithheart",'2. Artikeldata Utökad'!J86="18 Rainforest Alliance","Rainforestalliance",'2. Artikeldata Utökad'!J86="19 Vegan Society","Vegansociety",'2. Artikeldata Utökad'!J86="20 Certified Vegan","Certifiedvegan",'2. Artikeldata Utökad'!J86="21 I'm Vegan","Imvegan",'2. Artikeldata Utökad'!J86="22 EU Ecolabel","EUEcolabel",'2. Artikeldata Utökad'!J86="23 Soil Association Cosmos Organic","Soilassociation",'2. Artikeldata Utökad'!J86="  Välj…","",'2. Artikeldata Utökad'!J86="0  Ingen symbol","",'2. Artikeldata Utökad'!J86="24 Cosmetique Bio Cosmos Organic","Cosmetiquebio",'2. Artikeldata Utökad'!J86="25 Fair for Life","Fairforlife")</f>
        <v/>
      </c>
      <c r="H87" s="176" t="str">
        <f aca="false" t="array" ref="H87:H87">_xlfn.IFS('2. Artikeldata Utökad'!K86="2  KRAV","KRAV",'2. Artikeldata Utökad'!K86="3  Astma- och Allergiförbundet","Astmaochallergiforbundet",'2. Artikeldata Utökad'!K86="4  Svanen","Svanen",'2. Artikeldata Utökad'!K86="5  GOTS","GOTS",'2. Artikeldata Utökad'!K86="6  Ekologiskt Jordbruk EU Ekologisk","Ekologisktjordbruk",'2. Artikeldata Utökad'!K86="7  ECO CERT Cosmos Organic","Ecocertcosmosorganic",'2. Artikeldata Utökad'!K86="8  Bra miljöval","Bramiljoval",'2. Artikeldata Utökad'!K86="9  Fairtrade","fairtrade",'2. Artikeldata Utökad'!K86="10 Natrue Organic","Natrueorganic",'2. Artikeldata Utökad'!K86="11 UTZ Certified","UTZ",'2. Artikeldata Utökad'!K86="15 Asthma Allergy Nordic","Asthmaallergynordic",'2. Artikeldata Utökad'!K86="16 FSC","FSC",'2. Artikeldata Utökad'!K86="17 Välvald (endast vid OTC)","choosewithheart",'2. Artikeldata Utökad'!K86="18 Rainforest Alliance","Rainforestalliance",'2. Artikeldata Utökad'!K86="19 Vegan Society","Vegansociety",'2. Artikeldata Utökad'!K86="20 Certified Vegan","Certifiedvegan",'2. Artikeldata Utökad'!K86="21 I'm Vegan","Imvegan",'2. Artikeldata Utökad'!K86="22 EU Ecolabel","EUEcolabel",'2. Artikeldata Utökad'!K86="23 Soil Association Cosmos Organic","Soilassociation",'2. Artikeldata Utökad'!K86="  Välj…","",'2. Artikeldata Utökad'!K86="0  Ingen symbol","",'2. Artikeldata Utökad'!K86="24 Cosmetique Bio Cosmos Organic","Cosmetiquebio",'2. Artikeldata Utökad'!K86="25 Fair for Life","Fairforlife")</f>
        <v/>
      </c>
      <c r="I87" s="176" t="str">
        <f aca="false" t="array" ref="I87:I87">_xlfn.IFS('2. Artikeldata Utökad'!L86="2  KRAV","KRAV",'2. Artikeldata Utökad'!L86="3  Astma- och Allergiförbundet","Astmaochallergiforbundet",'2. Artikeldata Utökad'!L86="4  Svanen","Svanen",'2. Artikeldata Utökad'!L86="5  GOTS","GOTS",'2. Artikeldata Utökad'!L86="6  Ekologiskt Jordbruk EU Ekologisk","Ekologisktjordbruk",'2. Artikeldata Utökad'!L86="7  ECO CERT Cosmos Organic","Ecocertcosmosorganic",'2. Artikeldata Utökad'!L86="8  Bra miljöval","Bramiljoval",'2. Artikeldata Utökad'!L86="9  Fairtrade","fairtrade",'2. Artikeldata Utökad'!L86="10 Natrue Organic","Natrueorganic",'2. Artikeldata Utökad'!L86="11 UTZ Certified","UTZ",'2. Artikeldata Utökad'!L86="15 Asthma Allergy Nordic","Asthmaallergynordic",'2. Artikeldata Utökad'!L86="16 FSC","FSC",'2. Artikeldata Utökad'!L86="17 Välvald (endast vid OTC)","choosewithheart",'2. Artikeldata Utökad'!L86="18 Rainforest Alliance","Rainforestalliance",'2. Artikeldata Utökad'!L86="19 Vegan Society","Vegansociety",'2. Artikeldata Utökad'!L86="20 Certified Vegan","Certifiedvegan",'2. Artikeldata Utökad'!L86="21 I'm Vegan","Imvegan",'2. Artikeldata Utökad'!L86="22 EU Ecolabel","EUEcolabel",'2. Artikeldata Utökad'!L86="23 Soil Association Cosmos Organic","Soilassociation",'2. Artikeldata Utökad'!L86="  Välj…","",'2. Artikeldata Utökad'!L86="0  Ingen symbol","",'2. Artikeldata Utökad'!L86="24 Cosmetique Bio Cosmos Organic","Cosmetiquebio",'2. Artikeldata Utökad'!L86="25 Fair for Life","Fairforlife")</f>
        <v/>
      </c>
      <c r="J87" s="176" t="str">
        <f aca="false" t="array" ref="J87:J87">IFERROR(SUBSTITUTE(_xlfn.arraytotext(_xlfn._xlws.filter(G87:I87,G87:I87&lt;&gt;""))," ",""),"")</f>
        <v/>
      </c>
      <c r="K87" s="176" t="str">
        <f aca="false">IF('2. Artikeldata Utökad'!M86="Ja","Nordisk","")</f>
        <v/>
      </c>
      <c r="L87" s="176" t="str">
        <f aca="false">IF('2. Artikeldata Utökad'!N86="Ja","Miljoforpackad","")</f>
        <v/>
      </c>
      <c r="M87" s="176" t="str">
        <f aca="false">IF(OR(G87="Ecocertcosmosorganic",G87="Natrueorganic",G87="GOTS",G87="Ekologisktjordbruk",G87="KRAV",G87="Soilassociation",G87="Cosmetiquebio",H87="Ecocertcosmosorganic",H87="Natrueorganic",H87="GOTS",H87="Ekologisktjordbruk",H87="KRAV",H87="Soilassociation",H87="Cosmetiquebio",I87="Ecocertcosmosorganic",I87="Natrueorganic",I87="GOTS",I87="Ekologisktjordbruk",I87="KRAV",I87="Soilassociation",I87="Cosmetiquebio"),"Ekologisk","")</f>
        <v/>
      </c>
      <c r="N87" s="176" t="str">
        <f aca="false">IF(OR(G87="Vegansociety",G87="Imvegan",G87="Certifiedvegan",H87="Vegansociety",H87="Imvegan",H87="Certifiedvegan",I87="Vegansociety",I87="Imvegan",I87="Certifiedvegan",AJ87="Vegansk"),"Vegansk","")</f>
        <v/>
      </c>
      <c r="O87" s="176" t="str">
        <f aca="false">IF(OR(G87="fairtrade",G87="UTZ",G87="Rainforestalliance",G87="Fairforlife",H87="fairtrade",H87="UTZ",H87="Rainforestalliance",H87="Fairforlife",I87="fairtrade",I87="UTZ",I87="Rainforestalliance",I87="Fairforlife"),"Rattvisemarkt","")</f>
        <v/>
      </c>
      <c r="P87" s="176" t="str">
        <f aca="false">IF(OR(G87="Asthmaallergynordic",G87="Astmaochallergiforbundet",H87="Asthmaallergynordic",H87="Astmaochallergiforbundet",I87="Asthmaallergynordic",I87="Astmaochallergiforbundet"),"Extramildformula","")</f>
        <v/>
      </c>
      <c r="Q87" s="176" t="str">
        <f aca="false">IF(OR(G87="Svanen",G87="Bramiljoval",G87="EUEcolabel",H87="Svanen",H87="Bramiljoval",H87="EUEcolabel",I87="Svanen",I87="Bramiljoval",I87="EUEcolabel"),"Miljomarkt","")</f>
        <v/>
      </c>
      <c r="R87" s="176" t="str">
        <f aca="false" t="array" ref="R87:R87">IFERROR(SUBSTITUTE(_xlfn.arraytotext(_xlfn._xlws.filter(M87:Q87,M87:Q87&lt;&gt;""))," ",""),"")</f>
        <v/>
      </c>
      <c r="S87" s="177"/>
      <c r="T87" s="185"/>
      <c r="U87" s="177" t="s">
        <v>36</v>
      </c>
      <c r="V87" s="178"/>
      <c r="W87" s="178"/>
      <c r="X87" s="178"/>
      <c r="Y87" s="178"/>
      <c r="Z87" s="178"/>
      <c r="AA87" s="178"/>
      <c r="AB87" s="178"/>
      <c r="AC87" s="178"/>
      <c r="AD87" s="178"/>
      <c r="AE87" s="178"/>
      <c r="AF87" s="178"/>
      <c r="AG87" s="177"/>
      <c r="AH87" s="178"/>
      <c r="AI87" s="178"/>
      <c r="AJ87" s="177" t="s">
        <v>37</v>
      </c>
      <c r="AK87" s="178"/>
      <c r="AL87" s="178"/>
      <c r="AM87" s="178"/>
      <c r="AN87" s="178"/>
      <c r="AO87" s="178"/>
      <c r="AP87" s="143"/>
      <c r="AQ87" s="179"/>
      <c r="AR87" s="180"/>
      <c r="AS87" s="180"/>
      <c r="AT87" s="181" t="s">
        <v>37</v>
      </c>
      <c r="AU87" s="181" t="s">
        <v>37</v>
      </c>
      <c r="AV87" s="144"/>
      <c r="AW87" s="182" t="s">
        <v>231</v>
      </c>
      <c r="AX87" s="181" t="s">
        <v>37</v>
      </c>
      <c r="AY87" s="181" t="s">
        <v>37</v>
      </c>
      <c r="AZ87" s="143"/>
      <c r="BA87" s="179"/>
      <c r="BB87" s="180"/>
      <c r="BC87" s="180"/>
      <c r="BD87" s="180"/>
      <c r="BE87" s="180"/>
      <c r="BF87" s="180"/>
      <c r="BG87" s="145"/>
      <c r="BH87" s="181" t="s">
        <v>231</v>
      </c>
      <c r="BI87" s="181" t="s">
        <v>37</v>
      </c>
    </row>
    <row r="88" customFormat="false" ht="14.25" hidden="false" customHeight="false" outlineLevel="0" collapsed="false">
      <c r="A88" s="183" t="n">
        <v>83</v>
      </c>
      <c r="B88" s="173" t="n">
        <f aca="false">'APH KIC KIA PC'!D87</f>
        <v>0</v>
      </c>
      <c r="C88" s="173" t="str">
        <f aca="false">'APH KIC KIA PC'!I87</f>
        <v>Välj…</v>
      </c>
      <c r="D88" s="174" t="str">
        <f aca="false">IF('1. Artikeldata Grund'!$E87="","",'1. Artikeldata Grund'!$E87)</f>
        <v/>
      </c>
      <c r="E88" s="175" t="str">
        <f aca="false">IF('1. Artikeldata Grund'!D87="","",'1. Artikeldata Grund'!D87)</f>
        <v/>
      </c>
      <c r="F88" s="184" t="str">
        <f aca="false">'2. Artikeldata Utökad'!H87</f>
        <v>  Välj…</v>
      </c>
      <c r="G88" s="176" t="str">
        <f aca="false" t="array" ref="G88:G88">_xlfn.IFS('2. Artikeldata Utökad'!J87="2  KRAV","KRAV",'2. Artikeldata Utökad'!J87="3  Astma- och Allergiförbundet","Astmaochallergiforbundet",'2. Artikeldata Utökad'!J87="4  Svanen","Svanen",'2. Artikeldata Utökad'!J87="5  GOTS","GOTS",'2. Artikeldata Utökad'!J87="6  Ekologiskt Jordbruk EU Ekologisk","Ekologisktjordbruk",'2. Artikeldata Utökad'!J87="7  ECO CERT Cosmos Organic","Ecocertcosmosorganic",'2. Artikeldata Utökad'!J87="8  Bra miljöval","Bramiljoval",'2. Artikeldata Utökad'!J87="9  Fairtrade","fairtrade",'2. Artikeldata Utökad'!J87="10 Natrue Organic","Natrueorganic",'2. Artikeldata Utökad'!J87="11 UTZ Certified","UTZ",'2. Artikeldata Utökad'!J87="15 Asthma Allergy Nordic","Asthmaallergynordic",'2. Artikeldata Utökad'!J87="16 FSC","FSC",'2. Artikeldata Utökad'!J87="17 Välvald (endast vid OTC)","choosewithheart",'2. Artikeldata Utökad'!J87="18 Rainforest Alliance","Rainforestalliance",'2. Artikeldata Utökad'!J87="19 Vegan Society","Vegansociety",'2. Artikeldata Utökad'!J87="20 Certified Vegan","Certifiedvegan",'2. Artikeldata Utökad'!J87="21 I'm Vegan","Imvegan",'2. Artikeldata Utökad'!J87="22 EU Ecolabel","EUEcolabel",'2. Artikeldata Utökad'!J87="23 Soil Association Cosmos Organic","Soilassociation",'2. Artikeldata Utökad'!J87="  Välj…","",'2. Artikeldata Utökad'!J87="0  Ingen symbol","",'2. Artikeldata Utökad'!J87="24 Cosmetique Bio Cosmos Organic","Cosmetiquebio",'2. Artikeldata Utökad'!J87="25 Fair for Life","Fairforlife")</f>
        <v/>
      </c>
      <c r="H88" s="176" t="str">
        <f aca="false" t="array" ref="H88:H88">_xlfn.IFS('2. Artikeldata Utökad'!K87="2  KRAV","KRAV",'2. Artikeldata Utökad'!K87="3  Astma- och Allergiförbundet","Astmaochallergiforbundet",'2. Artikeldata Utökad'!K87="4  Svanen","Svanen",'2. Artikeldata Utökad'!K87="5  GOTS","GOTS",'2. Artikeldata Utökad'!K87="6  Ekologiskt Jordbruk EU Ekologisk","Ekologisktjordbruk",'2. Artikeldata Utökad'!K87="7  ECO CERT Cosmos Organic","Ecocertcosmosorganic",'2. Artikeldata Utökad'!K87="8  Bra miljöval","Bramiljoval",'2. Artikeldata Utökad'!K87="9  Fairtrade","fairtrade",'2. Artikeldata Utökad'!K87="10 Natrue Organic","Natrueorganic",'2. Artikeldata Utökad'!K87="11 UTZ Certified","UTZ",'2. Artikeldata Utökad'!K87="15 Asthma Allergy Nordic","Asthmaallergynordic",'2. Artikeldata Utökad'!K87="16 FSC","FSC",'2. Artikeldata Utökad'!K87="17 Välvald (endast vid OTC)","choosewithheart",'2. Artikeldata Utökad'!K87="18 Rainforest Alliance","Rainforestalliance",'2. Artikeldata Utökad'!K87="19 Vegan Society","Vegansociety",'2. Artikeldata Utökad'!K87="20 Certified Vegan","Certifiedvegan",'2. Artikeldata Utökad'!K87="21 I'm Vegan","Imvegan",'2. Artikeldata Utökad'!K87="22 EU Ecolabel","EUEcolabel",'2. Artikeldata Utökad'!K87="23 Soil Association Cosmos Organic","Soilassociation",'2. Artikeldata Utökad'!K87="  Välj…","",'2. Artikeldata Utökad'!K87="0  Ingen symbol","",'2. Artikeldata Utökad'!K87="24 Cosmetique Bio Cosmos Organic","Cosmetiquebio",'2. Artikeldata Utökad'!K87="25 Fair for Life","Fairforlife")</f>
        <v/>
      </c>
      <c r="I88" s="176" t="str">
        <f aca="false" t="array" ref="I88:I88">_xlfn.IFS('2. Artikeldata Utökad'!L87="2  KRAV","KRAV",'2. Artikeldata Utökad'!L87="3  Astma- och Allergiförbundet","Astmaochallergiforbundet",'2. Artikeldata Utökad'!L87="4  Svanen","Svanen",'2. Artikeldata Utökad'!L87="5  GOTS","GOTS",'2. Artikeldata Utökad'!L87="6  Ekologiskt Jordbruk EU Ekologisk","Ekologisktjordbruk",'2. Artikeldata Utökad'!L87="7  ECO CERT Cosmos Organic","Ecocertcosmosorganic",'2. Artikeldata Utökad'!L87="8  Bra miljöval","Bramiljoval",'2. Artikeldata Utökad'!L87="9  Fairtrade","fairtrade",'2. Artikeldata Utökad'!L87="10 Natrue Organic","Natrueorganic",'2. Artikeldata Utökad'!L87="11 UTZ Certified","UTZ",'2. Artikeldata Utökad'!L87="15 Asthma Allergy Nordic","Asthmaallergynordic",'2. Artikeldata Utökad'!L87="16 FSC","FSC",'2. Artikeldata Utökad'!L87="17 Välvald (endast vid OTC)","choosewithheart",'2. Artikeldata Utökad'!L87="18 Rainforest Alliance","Rainforestalliance",'2. Artikeldata Utökad'!L87="19 Vegan Society","Vegansociety",'2. Artikeldata Utökad'!L87="20 Certified Vegan","Certifiedvegan",'2. Artikeldata Utökad'!L87="21 I'm Vegan","Imvegan",'2. Artikeldata Utökad'!L87="22 EU Ecolabel","EUEcolabel",'2. Artikeldata Utökad'!L87="23 Soil Association Cosmos Organic","Soilassociation",'2. Artikeldata Utökad'!L87="  Välj…","",'2. Artikeldata Utökad'!L87="0  Ingen symbol","",'2. Artikeldata Utökad'!L87="24 Cosmetique Bio Cosmos Organic","Cosmetiquebio",'2. Artikeldata Utökad'!L87="25 Fair for Life","Fairforlife")</f>
        <v/>
      </c>
      <c r="J88" s="176" t="str">
        <f aca="false" t="array" ref="J88:J88">IFERROR(SUBSTITUTE(_xlfn.arraytotext(_xlfn._xlws.filter(G88:I88,G88:I88&lt;&gt;""))," ",""),"")</f>
        <v/>
      </c>
      <c r="K88" s="176" t="str">
        <f aca="false">IF('2. Artikeldata Utökad'!M87="Ja","Nordisk","")</f>
        <v/>
      </c>
      <c r="L88" s="176" t="str">
        <f aca="false">IF('2. Artikeldata Utökad'!N87="Ja","Miljoforpackad","")</f>
        <v/>
      </c>
      <c r="M88" s="176" t="str">
        <f aca="false">IF(OR(G88="Ecocertcosmosorganic",G88="Natrueorganic",G88="GOTS",G88="Ekologisktjordbruk",G88="KRAV",G88="Soilassociation",G88="Cosmetiquebio",H88="Ecocertcosmosorganic",H88="Natrueorganic",H88="GOTS",H88="Ekologisktjordbruk",H88="KRAV",H88="Soilassociation",H88="Cosmetiquebio",I88="Ecocertcosmosorganic",I88="Natrueorganic",I88="GOTS",I88="Ekologisktjordbruk",I88="KRAV",I88="Soilassociation",I88="Cosmetiquebio"),"Ekologisk","")</f>
        <v/>
      </c>
      <c r="N88" s="176" t="str">
        <f aca="false">IF(OR(G88="Vegansociety",G88="Imvegan",G88="Certifiedvegan",H88="Vegansociety",H88="Imvegan",H88="Certifiedvegan",I88="Vegansociety",I88="Imvegan",I88="Certifiedvegan",AJ88="Vegansk"),"Vegansk","")</f>
        <v/>
      </c>
      <c r="O88" s="176" t="str">
        <f aca="false">IF(OR(G88="fairtrade",G88="UTZ",G88="Rainforestalliance",G88="Fairforlife",H88="fairtrade",H88="UTZ",H88="Rainforestalliance",H88="Fairforlife",I88="fairtrade",I88="UTZ",I88="Rainforestalliance",I88="Fairforlife"),"Rattvisemarkt","")</f>
        <v/>
      </c>
      <c r="P88" s="176" t="str">
        <f aca="false">IF(OR(G88="Asthmaallergynordic",G88="Astmaochallergiforbundet",H88="Asthmaallergynordic",H88="Astmaochallergiforbundet",I88="Asthmaallergynordic",I88="Astmaochallergiforbundet"),"Extramildformula","")</f>
        <v/>
      </c>
      <c r="Q88" s="176" t="str">
        <f aca="false">IF(OR(G88="Svanen",G88="Bramiljoval",G88="EUEcolabel",H88="Svanen",H88="Bramiljoval",H88="EUEcolabel",I88="Svanen",I88="Bramiljoval",I88="EUEcolabel"),"Miljomarkt","")</f>
        <v/>
      </c>
      <c r="R88" s="176" t="str">
        <f aca="false" t="array" ref="R88:R88">IFERROR(SUBSTITUTE(_xlfn.arraytotext(_xlfn._xlws.filter(M88:Q88,M88:Q88&lt;&gt;""))," ",""),"")</f>
        <v/>
      </c>
      <c r="S88" s="177"/>
      <c r="T88" s="185"/>
      <c r="U88" s="177" t="s">
        <v>36</v>
      </c>
      <c r="V88" s="178"/>
      <c r="W88" s="178"/>
      <c r="X88" s="178"/>
      <c r="Y88" s="178"/>
      <c r="Z88" s="178"/>
      <c r="AA88" s="178"/>
      <c r="AB88" s="178"/>
      <c r="AC88" s="178"/>
      <c r="AD88" s="178"/>
      <c r="AE88" s="178"/>
      <c r="AF88" s="178"/>
      <c r="AG88" s="177"/>
      <c r="AH88" s="178"/>
      <c r="AI88" s="178"/>
      <c r="AJ88" s="177" t="s">
        <v>37</v>
      </c>
      <c r="AK88" s="178"/>
      <c r="AL88" s="178"/>
      <c r="AM88" s="178"/>
      <c r="AN88" s="178"/>
      <c r="AO88" s="178"/>
      <c r="AP88" s="143"/>
      <c r="AQ88" s="179"/>
      <c r="AR88" s="180"/>
      <c r="AS88" s="180"/>
      <c r="AT88" s="181" t="s">
        <v>37</v>
      </c>
      <c r="AU88" s="181" t="s">
        <v>37</v>
      </c>
      <c r="AV88" s="144"/>
      <c r="AW88" s="182" t="s">
        <v>231</v>
      </c>
      <c r="AX88" s="181" t="s">
        <v>37</v>
      </c>
      <c r="AY88" s="181" t="s">
        <v>37</v>
      </c>
      <c r="AZ88" s="143"/>
      <c r="BA88" s="179"/>
      <c r="BB88" s="180"/>
      <c r="BC88" s="180"/>
      <c r="BD88" s="180"/>
      <c r="BE88" s="180"/>
      <c r="BF88" s="180"/>
      <c r="BG88" s="145"/>
      <c r="BH88" s="181" t="s">
        <v>231</v>
      </c>
      <c r="BI88" s="181" t="s">
        <v>37</v>
      </c>
    </row>
    <row r="89" customFormat="false" ht="14.25" hidden="false" customHeight="false" outlineLevel="0" collapsed="false">
      <c r="A89" s="183" t="n">
        <v>84</v>
      </c>
      <c r="B89" s="173" t="n">
        <f aca="false">'APH KIC KIA PC'!D88</f>
        <v>0</v>
      </c>
      <c r="C89" s="173" t="str">
        <f aca="false">'APH KIC KIA PC'!I88</f>
        <v>Välj…</v>
      </c>
      <c r="D89" s="174" t="str">
        <f aca="false">IF('1. Artikeldata Grund'!$E88="","",'1. Artikeldata Grund'!$E88)</f>
        <v/>
      </c>
      <c r="E89" s="175" t="str">
        <f aca="false">IF('1. Artikeldata Grund'!D88="","",'1. Artikeldata Grund'!D88)</f>
        <v/>
      </c>
      <c r="F89" s="184" t="str">
        <f aca="false">'2. Artikeldata Utökad'!H88</f>
        <v>  Välj…</v>
      </c>
      <c r="G89" s="176" t="str">
        <f aca="false" t="array" ref="G89:G89">_xlfn.IFS('2. Artikeldata Utökad'!J88="2  KRAV","KRAV",'2. Artikeldata Utökad'!J88="3  Astma- och Allergiförbundet","Astmaochallergiforbundet",'2. Artikeldata Utökad'!J88="4  Svanen","Svanen",'2. Artikeldata Utökad'!J88="5  GOTS","GOTS",'2. Artikeldata Utökad'!J88="6  Ekologiskt Jordbruk EU Ekologisk","Ekologisktjordbruk",'2. Artikeldata Utökad'!J88="7  ECO CERT Cosmos Organic","Ecocertcosmosorganic",'2. Artikeldata Utökad'!J88="8  Bra miljöval","Bramiljoval",'2. Artikeldata Utökad'!J88="9  Fairtrade","fairtrade",'2. Artikeldata Utökad'!J88="10 Natrue Organic","Natrueorganic",'2. Artikeldata Utökad'!J88="11 UTZ Certified","UTZ",'2. Artikeldata Utökad'!J88="15 Asthma Allergy Nordic","Asthmaallergynordic",'2. Artikeldata Utökad'!J88="16 FSC","FSC",'2. Artikeldata Utökad'!J88="17 Välvald (endast vid OTC)","choosewithheart",'2. Artikeldata Utökad'!J88="18 Rainforest Alliance","Rainforestalliance",'2. Artikeldata Utökad'!J88="19 Vegan Society","Vegansociety",'2. Artikeldata Utökad'!J88="20 Certified Vegan","Certifiedvegan",'2. Artikeldata Utökad'!J88="21 I'm Vegan","Imvegan",'2. Artikeldata Utökad'!J88="22 EU Ecolabel","EUEcolabel",'2. Artikeldata Utökad'!J88="23 Soil Association Cosmos Organic","Soilassociation",'2. Artikeldata Utökad'!J88="  Välj…","",'2. Artikeldata Utökad'!J88="0  Ingen symbol","",'2. Artikeldata Utökad'!J88="24 Cosmetique Bio Cosmos Organic","Cosmetiquebio",'2. Artikeldata Utökad'!J88="25 Fair for Life","Fairforlife")</f>
        <v/>
      </c>
      <c r="H89" s="176" t="str">
        <f aca="false" t="array" ref="H89:H89">_xlfn.IFS('2. Artikeldata Utökad'!K88="2  KRAV","KRAV",'2. Artikeldata Utökad'!K88="3  Astma- och Allergiförbundet","Astmaochallergiforbundet",'2. Artikeldata Utökad'!K88="4  Svanen","Svanen",'2. Artikeldata Utökad'!K88="5  GOTS","GOTS",'2. Artikeldata Utökad'!K88="6  Ekologiskt Jordbruk EU Ekologisk","Ekologisktjordbruk",'2. Artikeldata Utökad'!K88="7  ECO CERT Cosmos Organic","Ecocertcosmosorganic",'2. Artikeldata Utökad'!K88="8  Bra miljöval","Bramiljoval",'2. Artikeldata Utökad'!K88="9  Fairtrade","fairtrade",'2. Artikeldata Utökad'!K88="10 Natrue Organic","Natrueorganic",'2. Artikeldata Utökad'!K88="11 UTZ Certified","UTZ",'2. Artikeldata Utökad'!K88="15 Asthma Allergy Nordic","Asthmaallergynordic",'2. Artikeldata Utökad'!K88="16 FSC","FSC",'2. Artikeldata Utökad'!K88="17 Välvald (endast vid OTC)","choosewithheart",'2. Artikeldata Utökad'!K88="18 Rainforest Alliance","Rainforestalliance",'2. Artikeldata Utökad'!K88="19 Vegan Society","Vegansociety",'2. Artikeldata Utökad'!K88="20 Certified Vegan","Certifiedvegan",'2. Artikeldata Utökad'!K88="21 I'm Vegan","Imvegan",'2. Artikeldata Utökad'!K88="22 EU Ecolabel","EUEcolabel",'2. Artikeldata Utökad'!K88="23 Soil Association Cosmos Organic","Soilassociation",'2. Artikeldata Utökad'!K88="  Välj…","",'2. Artikeldata Utökad'!K88="0  Ingen symbol","",'2. Artikeldata Utökad'!K88="24 Cosmetique Bio Cosmos Organic","Cosmetiquebio",'2. Artikeldata Utökad'!K88="25 Fair for Life","Fairforlife")</f>
        <v/>
      </c>
      <c r="I89" s="176" t="str">
        <f aca="false" t="array" ref="I89:I89">_xlfn.IFS('2. Artikeldata Utökad'!L88="2  KRAV","KRAV",'2. Artikeldata Utökad'!L88="3  Astma- och Allergiförbundet","Astmaochallergiforbundet",'2. Artikeldata Utökad'!L88="4  Svanen","Svanen",'2. Artikeldata Utökad'!L88="5  GOTS","GOTS",'2. Artikeldata Utökad'!L88="6  Ekologiskt Jordbruk EU Ekologisk","Ekologisktjordbruk",'2. Artikeldata Utökad'!L88="7  ECO CERT Cosmos Organic","Ecocertcosmosorganic",'2. Artikeldata Utökad'!L88="8  Bra miljöval","Bramiljoval",'2. Artikeldata Utökad'!L88="9  Fairtrade","fairtrade",'2. Artikeldata Utökad'!L88="10 Natrue Organic","Natrueorganic",'2. Artikeldata Utökad'!L88="11 UTZ Certified","UTZ",'2. Artikeldata Utökad'!L88="15 Asthma Allergy Nordic","Asthmaallergynordic",'2. Artikeldata Utökad'!L88="16 FSC","FSC",'2. Artikeldata Utökad'!L88="17 Välvald (endast vid OTC)","choosewithheart",'2. Artikeldata Utökad'!L88="18 Rainforest Alliance","Rainforestalliance",'2. Artikeldata Utökad'!L88="19 Vegan Society","Vegansociety",'2. Artikeldata Utökad'!L88="20 Certified Vegan","Certifiedvegan",'2. Artikeldata Utökad'!L88="21 I'm Vegan","Imvegan",'2. Artikeldata Utökad'!L88="22 EU Ecolabel","EUEcolabel",'2. Artikeldata Utökad'!L88="23 Soil Association Cosmos Organic","Soilassociation",'2. Artikeldata Utökad'!L88="  Välj…","",'2. Artikeldata Utökad'!L88="0  Ingen symbol","",'2. Artikeldata Utökad'!L88="24 Cosmetique Bio Cosmos Organic","Cosmetiquebio",'2. Artikeldata Utökad'!L88="25 Fair for Life","Fairforlife")</f>
        <v/>
      </c>
      <c r="J89" s="176" t="str">
        <f aca="false" t="array" ref="J89:J89">IFERROR(SUBSTITUTE(_xlfn.arraytotext(_xlfn._xlws.filter(G89:I89,G89:I89&lt;&gt;""))," ",""),"")</f>
        <v/>
      </c>
      <c r="K89" s="176" t="str">
        <f aca="false">IF('2. Artikeldata Utökad'!M88="Ja","Nordisk","")</f>
        <v/>
      </c>
      <c r="L89" s="176" t="str">
        <f aca="false">IF('2. Artikeldata Utökad'!N88="Ja","Miljoforpackad","")</f>
        <v/>
      </c>
      <c r="M89" s="176" t="str">
        <f aca="false">IF(OR(G89="Ecocertcosmosorganic",G89="Natrueorganic",G89="GOTS",G89="Ekologisktjordbruk",G89="KRAV",G89="Soilassociation",G89="Cosmetiquebio",H89="Ecocertcosmosorganic",H89="Natrueorganic",H89="GOTS",H89="Ekologisktjordbruk",H89="KRAV",H89="Soilassociation",H89="Cosmetiquebio",I89="Ecocertcosmosorganic",I89="Natrueorganic",I89="GOTS",I89="Ekologisktjordbruk",I89="KRAV",I89="Soilassociation",I89="Cosmetiquebio"),"Ekologisk","")</f>
        <v/>
      </c>
      <c r="N89" s="176" t="str">
        <f aca="false">IF(OR(G89="Vegansociety",G89="Imvegan",G89="Certifiedvegan",H89="Vegansociety",H89="Imvegan",H89="Certifiedvegan",I89="Vegansociety",I89="Imvegan",I89="Certifiedvegan",AJ89="Vegansk"),"Vegansk","")</f>
        <v/>
      </c>
      <c r="O89" s="176" t="str">
        <f aca="false">IF(OR(G89="fairtrade",G89="UTZ",G89="Rainforestalliance",G89="Fairforlife",H89="fairtrade",H89="UTZ",H89="Rainforestalliance",H89="Fairforlife",I89="fairtrade",I89="UTZ",I89="Rainforestalliance",I89="Fairforlife"),"Rattvisemarkt","")</f>
        <v/>
      </c>
      <c r="P89" s="176" t="str">
        <f aca="false">IF(OR(G89="Asthmaallergynordic",G89="Astmaochallergiforbundet",H89="Asthmaallergynordic",H89="Astmaochallergiforbundet",I89="Asthmaallergynordic",I89="Astmaochallergiforbundet"),"Extramildformula","")</f>
        <v/>
      </c>
      <c r="Q89" s="176" t="str">
        <f aca="false">IF(OR(G89="Svanen",G89="Bramiljoval",G89="EUEcolabel",H89="Svanen",H89="Bramiljoval",H89="EUEcolabel",I89="Svanen",I89="Bramiljoval",I89="EUEcolabel"),"Miljomarkt","")</f>
        <v/>
      </c>
      <c r="R89" s="176" t="str">
        <f aca="false" t="array" ref="R89:R89">IFERROR(SUBSTITUTE(_xlfn.arraytotext(_xlfn._xlws.filter(M89:Q89,M89:Q89&lt;&gt;""))," ",""),"")</f>
        <v/>
      </c>
      <c r="S89" s="177"/>
      <c r="T89" s="185"/>
      <c r="U89" s="177" t="s">
        <v>36</v>
      </c>
      <c r="V89" s="178"/>
      <c r="W89" s="178"/>
      <c r="X89" s="178"/>
      <c r="Y89" s="178"/>
      <c r="Z89" s="178"/>
      <c r="AA89" s="178"/>
      <c r="AB89" s="178"/>
      <c r="AC89" s="178"/>
      <c r="AD89" s="178"/>
      <c r="AE89" s="178"/>
      <c r="AF89" s="178"/>
      <c r="AG89" s="177"/>
      <c r="AH89" s="178"/>
      <c r="AI89" s="178"/>
      <c r="AJ89" s="177" t="s">
        <v>37</v>
      </c>
      <c r="AK89" s="178"/>
      <c r="AL89" s="178"/>
      <c r="AM89" s="178"/>
      <c r="AN89" s="178"/>
      <c r="AO89" s="178"/>
      <c r="AP89" s="143"/>
      <c r="AQ89" s="179"/>
      <c r="AR89" s="180"/>
      <c r="AS89" s="180"/>
      <c r="AT89" s="181" t="s">
        <v>37</v>
      </c>
      <c r="AU89" s="181" t="s">
        <v>37</v>
      </c>
      <c r="AV89" s="144"/>
      <c r="AW89" s="182" t="s">
        <v>231</v>
      </c>
      <c r="AX89" s="181" t="s">
        <v>37</v>
      </c>
      <c r="AY89" s="181" t="s">
        <v>37</v>
      </c>
      <c r="AZ89" s="143"/>
      <c r="BA89" s="179"/>
      <c r="BB89" s="180"/>
      <c r="BC89" s="180"/>
      <c r="BD89" s="180"/>
      <c r="BE89" s="180"/>
      <c r="BF89" s="180"/>
      <c r="BG89" s="145"/>
      <c r="BH89" s="181" t="s">
        <v>231</v>
      </c>
      <c r="BI89" s="181" t="s">
        <v>37</v>
      </c>
    </row>
    <row r="90" customFormat="false" ht="14.25" hidden="false" customHeight="false" outlineLevel="0" collapsed="false">
      <c r="A90" s="183" t="n">
        <v>85</v>
      </c>
      <c r="B90" s="173" t="n">
        <f aca="false">'APH KIC KIA PC'!D89</f>
        <v>0</v>
      </c>
      <c r="C90" s="173" t="str">
        <f aca="false">'APH KIC KIA PC'!I89</f>
        <v>Välj…</v>
      </c>
      <c r="D90" s="174" t="str">
        <f aca="false">IF('1. Artikeldata Grund'!$E89="","",'1. Artikeldata Grund'!$E89)</f>
        <v/>
      </c>
      <c r="E90" s="175" t="str">
        <f aca="false">IF('1. Artikeldata Grund'!D89="","",'1. Artikeldata Grund'!D89)</f>
        <v/>
      </c>
      <c r="F90" s="184" t="str">
        <f aca="false">'2. Artikeldata Utökad'!H89</f>
        <v>  Välj…</v>
      </c>
      <c r="G90" s="176" t="str">
        <f aca="false" t="array" ref="G90:G90">_xlfn.IFS('2. Artikeldata Utökad'!J89="2  KRAV","KRAV",'2. Artikeldata Utökad'!J89="3  Astma- och Allergiförbundet","Astmaochallergiforbundet",'2. Artikeldata Utökad'!J89="4  Svanen","Svanen",'2. Artikeldata Utökad'!J89="5  GOTS","GOTS",'2. Artikeldata Utökad'!J89="6  Ekologiskt Jordbruk EU Ekologisk","Ekologisktjordbruk",'2. Artikeldata Utökad'!J89="7  ECO CERT Cosmos Organic","Ecocertcosmosorganic",'2. Artikeldata Utökad'!J89="8  Bra miljöval","Bramiljoval",'2. Artikeldata Utökad'!J89="9  Fairtrade","fairtrade",'2. Artikeldata Utökad'!J89="10 Natrue Organic","Natrueorganic",'2. Artikeldata Utökad'!J89="11 UTZ Certified","UTZ",'2. Artikeldata Utökad'!J89="15 Asthma Allergy Nordic","Asthmaallergynordic",'2. Artikeldata Utökad'!J89="16 FSC","FSC",'2. Artikeldata Utökad'!J89="17 Välvald (endast vid OTC)","choosewithheart",'2. Artikeldata Utökad'!J89="18 Rainforest Alliance","Rainforestalliance",'2. Artikeldata Utökad'!J89="19 Vegan Society","Vegansociety",'2. Artikeldata Utökad'!J89="20 Certified Vegan","Certifiedvegan",'2. Artikeldata Utökad'!J89="21 I'm Vegan","Imvegan",'2. Artikeldata Utökad'!J89="22 EU Ecolabel","EUEcolabel",'2. Artikeldata Utökad'!J89="23 Soil Association Cosmos Organic","Soilassociation",'2. Artikeldata Utökad'!J89="  Välj…","",'2. Artikeldata Utökad'!J89="0  Ingen symbol","",'2. Artikeldata Utökad'!J89="24 Cosmetique Bio Cosmos Organic","Cosmetiquebio",'2. Artikeldata Utökad'!J89="25 Fair for Life","Fairforlife")</f>
        <v/>
      </c>
      <c r="H90" s="176" t="str">
        <f aca="false" t="array" ref="H90:H90">_xlfn.IFS('2. Artikeldata Utökad'!K89="2  KRAV","KRAV",'2. Artikeldata Utökad'!K89="3  Astma- och Allergiförbundet","Astmaochallergiforbundet",'2. Artikeldata Utökad'!K89="4  Svanen","Svanen",'2. Artikeldata Utökad'!K89="5  GOTS","GOTS",'2. Artikeldata Utökad'!K89="6  Ekologiskt Jordbruk EU Ekologisk","Ekologisktjordbruk",'2. Artikeldata Utökad'!K89="7  ECO CERT Cosmos Organic","Ecocertcosmosorganic",'2. Artikeldata Utökad'!K89="8  Bra miljöval","Bramiljoval",'2. Artikeldata Utökad'!K89="9  Fairtrade","fairtrade",'2. Artikeldata Utökad'!K89="10 Natrue Organic","Natrueorganic",'2. Artikeldata Utökad'!K89="11 UTZ Certified","UTZ",'2. Artikeldata Utökad'!K89="15 Asthma Allergy Nordic","Asthmaallergynordic",'2. Artikeldata Utökad'!K89="16 FSC","FSC",'2. Artikeldata Utökad'!K89="17 Välvald (endast vid OTC)","choosewithheart",'2. Artikeldata Utökad'!K89="18 Rainforest Alliance","Rainforestalliance",'2. Artikeldata Utökad'!K89="19 Vegan Society","Vegansociety",'2. Artikeldata Utökad'!K89="20 Certified Vegan","Certifiedvegan",'2. Artikeldata Utökad'!K89="21 I'm Vegan","Imvegan",'2. Artikeldata Utökad'!K89="22 EU Ecolabel","EUEcolabel",'2. Artikeldata Utökad'!K89="23 Soil Association Cosmos Organic","Soilassociation",'2. Artikeldata Utökad'!K89="  Välj…","",'2. Artikeldata Utökad'!K89="0  Ingen symbol","",'2. Artikeldata Utökad'!K89="24 Cosmetique Bio Cosmos Organic","Cosmetiquebio",'2. Artikeldata Utökad'!K89="25 Fair for Life","Fairforlife")</f>
        <v/>
      </c>
      <c r="I90" s="176" t="str">
        <f aca="false" t="array" ref="I90:I90">_xlfn.IFS('2. Artikeldata Utökad'!L89="2  KRAV","KRAV",'2. Artikeldata Utökad'!L89="3  Astma- och Allergiförbundet","Astmaochallergiforbundet",'2. Artikeldata Utökad'!L89="4  Svanen","Svanen",'2. Artikeldata Utökad'!L89="5  GOTS","GOTS",'2. Artikeldata Utökad'!L89="6  Ekologiskt Jordbruk EU Ekologisk","Ekologisktjordbruk",'2. Artikeldata Utökad'!L89="7  ECO CERT Cosmos Organic","Ecocertcosmosorganic",'2. Artikeldata Utökad'!L89="8  Bra miljöval","Bramiljoval",'2. Artikeldata Utökad'!L89="9  Fairtrade","fairtrade",'2. Artikeldata Utökad'!L89="10 Natrue Organic","Natrueorganic",'2. Artikeldata Utökad'!L89="11 UTZ Certified","UTZ",'2. Artikeldata Utökad'!L89="15 Asthma Allergy Nordic","Asthmaallergynordic",'2. Artikeldata Utökad'!L89="16 FSC","FSC",'2. Artikeldata Utökad'!L89="17 Välvald (endast vid OTC)","choosewithheart",'2. Artikeldata Utökad'!L89="18 Rainforest Alliance","Rainforestalliance",'2. Artikeldata Utökad'!L89="19 Vegan Society","Vegansociety",'2. Artikeldata Utökad'!L89="20 Certified Vegan","Certifiedvegan",'2. Artikeldata Utökad'!L89="21 I'm Vegan","Imvegan",'2. Artikeldata Utökad'!L89="22 EU Ecolabel","EUEcolabel",'2. Artikeldata Utökad'!L89="23 Soil Association Cosmos Organic","Soilassociation",'2. Artikeldata Utökad'!L89="  Välj…","",'2. Artikeldata Utökad'!L89="0  Ingen symbol","",'2. Artikeldata Utökad'!L89="24 Cosmetique Bio Cosmos Organic","Cosmetiquebio",'2. Artikeldata Utökad'!L89="25 Fair for Life","Fairforlife")</f>
        <v/>
      </c>
      <c r="J90" s="176" t="str">
        <f aca="false" t="array" ref="J90:J90">IFERROR(SUBSTITUTE(_xlfn.arraytotext(_xlfn._xlws.filter(G90:I90,G90:I90&lt;&gt;""))," ",""),"")</f>
        <v/>
      </c>
      <c r="K90" s="176" t="str">
        <f aca="false">IF('2. Artikeldata Utökad'!M89="Ja","Nordisk","")</f>
        <v/>
      </c>
      <c r="L90" s="176" t="str">
        <f aca="false">IF('2. Artikeldata Utökad'!N89="Ja","Miljoforpackad","")</f>
        <v/>
      </c>
      <c r="M90" s="176" t="str">
        <f aca="false">IF(OR(G90="Ecocertcosmosorganic",G90="Natrueorganic",G90="GOTS",G90="Ekologisktjordbruk",G90="KRAV",G90="Soilassociation",G90="Cosmetiquebio",H90="Ecocertcosmosorganic",H90="Natrueorganic",H90="GOTS",H90="Ekologisktjordbruk",H90="KRAV",H90="Soilassociation",H90="Cosmetiquebio",I90="Ecocertcosmosorganic",I90="Natrueorganic",I90="GOTS",I90="Ekologisktjordbruk",I90="KRAV",I90="Soilassociation",I90="Cosmetiquebio"),"Ekologisk","")</f>
        <v/>
      </c>
      <c r="N90" s="176" t="str">
        <f aca="false">IF(OR(G90="Vegansociety",G90="Imvegan",G90="Certifiedvegan",H90="Vegansociety",H90="Imvegan",H90="Certifiedvegan",I90="Vegansociety",I90="Imvegan",I90="Certifiedvegan",AJ90="Vegansk"),"Vegansk","")</f>
        <v/>
      </c>
      <c r="O90" s="176" t="str">
        <f aca="false">IF(OR(G90="fairtrade",G90="UTZ",G90="Rainforestalliance",G90="Fairforlife",H90="fairtrade",H90="UTZ",H90="Rainforestalliance",H90="Fairforlife",I90="fairtrade",I90="UTZ",I90="Rainforestalliance",I90="Fairforlife"),"Rattvisemarkt","")</f>
        <v/>
      </c>
      <c r="P90" s="176" t="str">
        <f aca="false">IF(OR(G90="Asthmaallergynordic",G90="Astmaochallergiforbundet",H90="Asthmaallergynordic",H90="Astmaochallergiforbundet",I90="Asthmaallergynordic",I90="Astmaochallergiforbundet"),"Extramildformula","")</f>
        <v/>
      </c>
      <c r="Q90" s="176" t="str">
        <f aca="false">IF(OR(G90="Svanen",G90="Bramiljoval",G90="EUEcolabel",H90="Svanen",H90="Bramiljoval",H90="EUEcolabel",I90="Svanen",I90="Bramiljoval",I90="EUEcolabel"),"Miljomarkt","")</f>
        <v/>
      </c>
      <c r="R90" s="176" t="str">
        <f aca="false" t="array" ref="R90:R90">IFERROR(SUBSTITUTE(_xlfn.arraytotext(_xlfn._xlws.filter(M90:Q90,M90:Q90&lt;&gt;""))," ",""),"")</f>
        <v/>
      </c>
      <c r="S90" s="177"/>
      <c r="T90" s="185"/>
      <c r="U90" s="177" t="s">
        <v>36</v>
      </c>
      <c r="V90" s="178"/>
      <c r="W90" s="178"/>
      <c r="X90" s="178"/>
      <c r="Y90" s="178"/>
      <c r="Z90" s="178"/>
      <c r="AA90" s="178"/>
      <c r="AB90" s="178"/>
      <c r="AC90" s="178"/>
      <c r="AD90" s="178"/>
      <c r="AE90" s="178"/>
      <c r="AF90" s="178"/>
      <c r="AG90" s="177"/>
      <c r="AH90" s="178"/>
      <c r="AI90" s="178"/>
      <c r="AJ90" s="177" t="s">
        <v>37</v>
      </c>
      <c r="AK90" s="178"/>
      <c r="AL90" s="178"/>
      <c r="AM90" s="178"/>
      <c r="AN90" s="178"/>
      <c r="AO90" s="178"/>
      <c r="AP90" s="143"/>
      <c r="AQ90" s="179"/>
      <c r="AR90" s="180"/>
      <c r="AS90" s="180"/>
      <c r="AT90" s="181" t="s">
        <v>37</v>
      </c>
      <c r="AU90" s="181" t="s">
        <v>37</v>
      </c>
      <c r="AV90" s="144"/>
      <c r="AW90" s="182" t="s">
        <v>231</v>
      </c>
      <c r="AX90" s="181" t="s">
        <v>37</v>
      </c>
      <c r="AY90" s="181" t="s">
        <v>37</v>
      </c>
      <c r="AZ90" s="143"/>
      <c r="BA90" s="179"/>
      <c r="BB90" s="180"/>
      <c r="BC90" s="180"/>
      <c r="BD90" s="180"/>
      <c r="BE90" s="180"/>
      <c r="BF90" s="180"/>
      <c r="BG90" s="145"/>
      <c r="BH90" s="181" t="s">
        <v>231</v>
      </c>
      <c r="BI90" s="181" t="s">
        <v>37</v>
      </c>
    </row>
    <row r="91" customFormat="false" ht="14.25" hidden="false" customHeight="false" outlineLevel="0" collapsed="false">
      <c r="A91" s="183" t="n">
        <v>86</v>
      </c>
      <c r="B91" s="173" t="n">
        <f aca="false">'APH KIC KIA PC'!D90</f>
        <v>0</v>
      </c>
      <c r="C91" s="173" t="str">
        <f aca="false">'APH KIC KIA PC'!I90</f>
        <v>Välj…</v>
      </c>
      <c r="D91" s="174" t="str">
        <f aca="false">IF('1. Artikeldata Grund'!$E90="","",'1. Artikeldata Grund'!$E90)</f>
        <v/>
      </c>
      <c r="E91" s="175" t="str">
        <f aca="false">IF('1. Artikeldata Grund'!D90="","",'1. Artikeldata Grund'!D90)</f>
        <v/>
      </c>
      <c r="F91" s="184" t="str">
        <f aca="false">'2. Artikeldata Utökad'!H90</f>
        <v>  Välj…</v>
      </c>
      <c r="G91" s="176" t="str">
        <f aca="false" t="array" ref="G91:G91">_xlfn.IFS('2. Artikeldata Utökad'!J90="2  KRAV","KRAV",'2. Artikeldata Utökad'!J90="3  Astma- och Allergiförbundet","Astmaochallergiforbundet",'2. Artikeldata Utökad'!J90="4  Svanen","Svanen",'2. Artikeldata Utökad'!J90="5  GOTS","GOTS",'2. Artikeldata Utökad'!J90="6  Ekologiskt Jordbruk EU Ekologisk","Ekologisktjordbruk",'2. Artikeldata Utökad'!J90="7  ECO CERT Cosmos Organic","Ecocertcosmosorganic",'2. Artikeldata Utökad'!J90="8  Bra miljöval","Bramiljoval",'2. Artikeldata Utökad'!J90="9  Fairtrade","fairtrade",'2. Artikeldata Utökad'!J90="10 Natrue Organic","Natrueorganic",'2. Artikeldata Utökad'!J90="11 UTZ Certified","UTZ",'2. Artikeldata Utökad'!J90="15 Asthma Allergy Nordic","Asthmaallergynordic",'2. Artikeldata Utökad'!J90="16 FSC","FSC",'2. Artikeldata Utökad'!J90="17 Välvald (endast vid OTC)","choosewithheart",'2. Artikeldata Utökad'!J90="18 Rainforest Alliance","Rainforestalliance",'2. Artikeldata Utökad'!J90="19 Vegan Society","Vegansociety",'2. Artikeldata Utökad'!J90="20 Certified Vegan","Certifiedvegan",'2. Artikeldata Utökad'!J90="21 I'm Vegan","Imvegan",'2. Artikeldata Utökad'!J90="22 EU Ecolabel","EUEcolabel",'2. Artikeldata Utökad'!J90="23 Soil Association Cosmos Organic","Soilassociation",'2. Artikeldata Utökad'!J90="  Välj…","",'2. Artikeldata Utökad'!J90="0  Ingen symbol","",'2. Artikeldata Utökad'!J90="24 Cosmetique Bio Cosmos Organic","Cosmetiquebio",'2. Artikeldata Utökad'!J90="25 Fair for Life","Fairforlife")</f>
        <v/>
      </c>
      <c r="H91" s="176" t="str">
        <f aca="false" t="array" ref="H91:H91">_xlfn.IFS('2. Artikeldata Utökad'!K90="2  KRAV","KRAV",'2. Artikeldata Utökad'!K90="3  Astma- och Allergiförbundet","Astmaochallergiforbundet",'2. Artikeldata Utökad'!K90="4  Svanen","Svanen",'2. Artikeldata Utökad'!K90="5  GOTS","GOTS",'2. Artikeldata Utökad'!K90="6  Ekologiskt Jordbruk EU Ekologisk","Ekologisktjordbruk",'2. Artikeldata Utökad'!K90="7  ECO CERT Cosmos Organic","Ecocertcosmosorganic",'2. Artikeldata Utökad'!K90="8  Bra miljöval","Bramiljoval",'2. Artikeldata Utökad'!K90="9  Fairtrade","fairtrade",'2. Artikeldata Utökad'!K90="10 Natrue Organic","Natrueorganic",'2. Artikeldata Utökad'!K90="11 UTZ Certified","UTZ",'2. Artikeldata Utökad'!K90="15 Asthma Allergy Nordic","Asthmaallergynordic",'2. Artikeldata Utökad'!K90="16 FSC","FSC",'2. Artikeldata Utökad'!K90="17 Välvald (endast vid OTC)","choosewithheart",'2. Artikeldata Utökad'!K90="18 Rainforest Alliance","Rainforestalliance",'2. Artikeldata Utökad'!K90="19 Vegan Society","Vegansociety",'2. Artikeldata Utökad'!K90="20 Certified Vegan","Certifiedvegan",'2. Artikeldata Utökad'!K90="21 I'm Vegan","Imvegan",'2. Artikeldata Utökad'!K90="22 EU Ecolabel","EUEcolabel",'2. Artikeldata Utökad'!K90="23 Soil Association Cosmos Organic","Soilassociation",'2. Artikeldata Utökad'!K90="  Välj…","",'2. Artikeldata Utökad'!K90="0  Ingen symbol","",'2. Artikeldata Utökad'!K90="24 Cosmetique Bio Cosmos Organic","Cosmetiquebio",'2. Artikeldata Utökad'!K90="25 Fair for Life","Fairforlife")</f>
        <v/>
      </c>
      <c r="I91" s="176" t="str">
        <f aca="false" t="array" ref="I91:I91">_xlfn.IFS('2. Artikeldata Utökad'!L90="2  KRAV","KRAV",'2. Artikeldata Utökad'!L90="3  Astma- och Allergiförbundet","Astmaochallergiforbundet",'2. Artikeldata Utökad'!L90="4  Svanen","Svanen",'2. Artikeldata Utökad'!L90="5  GOTS","GOTS",'2. Artikeldata Utökad'!L90="6  Ekologiskt Jordbruk EU Ekologisk","Ekologisktjordbruk",'2. Artikeldata Utökad'!L90="7  ECO CERT Cosmos Organic","Ecocertcosmosorganic",'2. Artikeldata Utökad'!L90="8  Bra miljöval","Bramiljoval",'2. Artikeldata Utökad'!L90="9  Fairtrade","fairtrade",'2. Artikeldata Utökad'!L90="10 Natrue Organic","Natrueorganic",'2. Artikeldata Utökad'!L90="11 UTZ Certified","UTZ",'2. Artikeldata Utökad'!L90="15 Asthma Allergy Nordic","Asthmaallergynordic",'2. Artikeldata Utökad'!L90="16 FSC","FSC",'2. Artikeldata Utökad'!L90="17 Välvald (endast vid OTC)","choosewithheart",'2. Artikeldata Utökad'!L90="18 Rainforest Alliance","Rainforestalliance",'2. Artikeldata Utökad'!L90="19 Vegan Society","Vegansociety",'2. Artikeldata Utökad'!L90="20 Certified Vegan","Certifiedvegan",'2. Artikeldata Utökad'!L90="21 I'm Vegan","Imvegan",'2. Artikeldata Utökad'!L90="22 EU Ecolabel","EUEcolabel",'2. Artikeldata Utökad'!L90="23 Soil Association Cosmos Organic","Soilassociation",'2. Artikeldata Utökad'!L90="  Välj…","",'2. Artikeldata Utökad'!L90="0  Ingen symbol","",'2. Artikeldata Utökad'!L90="24 Cosmetique Bio Cosmos Organic","Cosmetiquebio",'2. Artikeldata Utökad'!L90="25 Fair for Life","Fairforlife")</f>
        <v/>
      </c>
      <c r="J91" s="176" t="str">
        <f aca="false" t="array" ref="J91:J91">IFERROR(SUBSTITUTE(_xlfn.arraytotext(_xlfn._xlws.filter(G91:I91,G91:I91&lt;&gt;""))," ",""),"")</f>
        <v/>
      </c>
      <c r="K91" s="176" t="str">
        <f aca="false">IF('2. Artikeldata Utökad'!M90="Ja","Nordisk","")</f>
        <v/>
      </c>
      <c r="L91" s="176" t="str">
        <f aca="false">IF('2. Artikeldata Utökad'!N90="Ja","Miljoforpackad","")</f>
        <v/>
      </c>
      <c r="M91" s="176" t="str">
        <f aca="false">IF(OR(G91="Ecocertcosmosorganic",G91="Natrueorganic",G91="GOTS",G91="Ekologisktjordbruk",G91="KRAV",G91="Soilassociation",G91="Cosmetiquebio",H91="Ecocertcosmosorganic",H91="Natrueorganic",H91="GOTS",H91="Ekologisktjordbruk",H91="KRAV",H91="Soilassociation",H91="Cosmetiquebio",I91="Ecocertcosmosorganic",I91="Natrueorganic",I91="GOTS",I91="Ekologisktjordbruk",I91="KRAV",I91="Soilassociation",I91="Cosmetiquebio"),"Ekologisk","")</f>
        <v/>
      </c>
      <c r="N91" s="176" t="str">
        <f aca="false">IF(OR(G91="Vegansociety",G91="Imvegan",G91="Certifiedvegan",H91="Vegansociety",H91="Imvegan",H91="Certifiedvegan",I91="Vegansociety",I91="Imvegan",I91="Certifiedvegan",AJ91="Vegansk"),"Vegansk","")</f>
        <v/>
      </c>
      <c r="O91" s="176" t="str">
        <f aca="false">IF(OR(G91="fairtrade",G91="UTZ",G91="Rainforestalliance",G91="Fairforlife",H91="fairtrade",H91="UTZ",H91="Rainforestalliance",H91="Fairforlife",I91="fairtrade",I91="UTZ",I91="Rainforestalliance",I91="Fairforlife"),"Rattvisemarkt","")</f>
        <v/>
      </c>
      <c r="P91" s="176" t="str">
        <f aca="false">IF(OR(G91="Asthmaallergynordic",G91="Astmaochallergiforbundet",H91="Asthmaallergynordic",H91="Astmaochallergiforbundet",I91="Asthmaallergynordic",I91="Astmaochallergiforbundet"),"Extramildformula","")</f>
        <v/>
      </c>
      <c r="Q91" s="176" t="str">
        <f aca="false">IF(OR(G91="Svanen",G91="Bramiljoval",G91="EUEcolabel",H91="Svanen",H91="Bramiljoval",H91="EUEcolabel",I91="Svanen",I91="Bramiljoval",I91="EUEcolabel"),"Miljomarkt","")</f>
        <v/>
      </c>
      <c r="R91" s="176" t="str">
        <f aca="false" t="array" ref="R91:R91">IFERROR(SUBSTITUTE(_xlfn.arraytotext(_xlfn._xlws.filter(M91:Q91,M91:Q91&lt;&gt;""))," ",""),"")</f>
        <v/>
      </c>
      <c r="S91" s="177"/>
      <c r="T91" s="185"/>
      <c r="U91" s="177" t="s">
        <v>36</v>
      </c>
      <c r="V91" s="178"/>
      <c r="W91" s="178"/>
      <c r="X91" s="178"/>
      <c r="Y91" s="178"/>
      <c r="Z91" s="178"/>
      <c r="AA91" s="178"/>
      <c r="AB91" s="178"/>
      <c r="AC91" s="178"/>
      <c r="AD91" s="178"/>
      <c r="AE91" s="178"/>
      <c r="AF91" s="178"/>
      <c r="AG91" s="177"/>
      <c r="AH91" s="178"/>
      <c r="AI91" s="178"/>
      <c r="AJ91" s="177" t="s">
        <v>37</v>
      </c>
      <c r="AK91" s="178"/>
      <c r="AL91" s="178"/>
      <c r="AM91" s="178"/>
      <c r="AN91" s="178"/>
      <c r="AO91" s="178"/>
      <c r="AP91" s="143"/>
      <c r="AQ91" s="179"/>
      <c r="AR91" s="180"/>
      <c r="AS91" s="180"/>
      <c r="AT91" s="181" t="s">
        <v>37</v>
      </c>
      <c r="AU91" s="181" t="s">
        <v>37</v>
      </c>
      <c r="AV91" s="144"/>
      <c r="AW91" s="182" t="s">
        <v>231</v>
      </c>
      <c r="AX91" s="181" t="s">
        <v>37</v>
      </c>
      <c r="AY91" s="181" t="s">
        <v>37</v>
      </c>
      <c r="AZ91" s="143"/>
      <c r="BA91" s="179"/>
      <c r="BB91" s="180"/>
      <c r="BC91" s="180"/>
      <c r="BD91" s="180"/>
      <c r="BE91" s="180"/>
      <c r="BF91" s="180"/>
      <c r="BG91" s="145"/>
      <c r="BH91" s="181" t="s">
        <v>231</v>
      </c>
      <c r="BI91" s="181" t="s">
        <v>37</v>
      </c>
    </row>
    <row r="92" customFormat="false" ht="14.25" hidden="false" customHeight="false" outlineLevel="0" collapsed="false">
      <c r="A92" s="183" t="n">
        <v>87</v>
      </c>
      <c r="B92" s="173" t="n">
        <f aca="false">'APH KIC KIA PC'!D91</f>
        <v>0</v>
      </c>
      <c r="C92" s="173" t="str">
        <f aca="false">'APH KIC KIA PC'!I91</f>
        <v>Välj…</v>
      </c>
      <c r="D92" s="174" t="str">
        <f aca="false">IF('1. Artikeldata Grund'!$E91="","",'1. Artikeldata Grund'!$E91)</f>
        <v/>
      </c>
      <c r="E92" s="175" t="str">
        <f aca="false">IF('1. Artikeldata Grund'!D91="","",'1. Artikeldata Grund'!D91)</f>
        <v/>
      </c>
      <c r="F92" s="184" t="str">
        <f aca="false">'2. Artikeldata Utökad'!H91</f>
        <v>  Välj…</v>
      </c>
      <c r="G92" s="176" t="str">
        <f aca="false" t="array" ref="G92:G92">_xlfn.IFS('2. Artikeldata Utökad'!J91="2  KRAV","KRAV",'2. Artikeldata Utökad'!J91="3  Astma- och Allergiförbundet","Astmaochallergiforbundet",'2. Artikeldata Utökad'!J91="4  Svanen","Svanen",'2. Artikeldata Utökad'!J91="5  GOTS","GOTS",'2. Artikeldata Utökad'!J91="6  Ekologiskt Jordbruk EU Ekologisk","Ekologisktjordbruk",'2. Artikeldata Utökad'!J91="7  ECO CERT Cosmos Organic","Ecocertcosmosorganic",'2. Artikeldata Utökad'!J91="8  Bra miljöval","Bramiljoval",'2. Artikeldata Utökad'!J91="9  Fairtrade","fairtrade",'2. Artikeldata Utökad'!J91="10 Natrue Organic","Natrueorganic",'2. Artikeldata Utökad'!J91="11 UTZ Certified","UTZ",'2. Artikeldata Utökad'!J91="15 Asthma Allergy Nordic","Asthmaallergynordic",'2. Artikeldata Utökad'!J91="16 FSC","FSC",'2. Artikeldata Utökad'!J91="17 Välvald (endast vid OTC)","choosewithheart",'2. Artikeldata Utökad'!J91="18 Rainforest Alliance","Rainforestalliance",'2. Artikeldata Utökad'!J91="19 Vegan Society","Vegansociety",'2. Artikeldata Utökad'!J91="20 Certified Vegan","Certifiedvegan",'2. Artikeldata Utökad'!J91="21 I'm Vegan","Imvegan",'2. Artikeldata Utökad'!J91="22 EU Ecolabel","EUEcolabel",'2. Artikeldata Utökad'!J91="23 Soil Association Cosmos Organic","Soilassociation",'2. Artikeldata Utökad'!J91="  Välj…","",'2. Artikeldata Utökad'!J91="0  Ingen symbol","",'2. Artikeldata Utökad'!J91="24 Cosmetique Bio Cosmos Organic","Cosmetiquebio",'2. Artikeldata Utökad'!J91="25 Fair for Life","Fairforlife")</f>
        <v/>
      </c>
      <c r="H92" s="176" t="str">
        <f aca="false" t="array" ref="H92:H92">_xlfn.IFS('2. Artikeldata Utökad'!K91="2  KRAV","KRAV",'2. Artikeldata Utökad'!K91="3  Astma- och Allergiförbundet","Astmaochallergiforbundet",'2. Artikeldata Utökad'!K91="4  Svanen","Svanen",'2. Artikeldata Utökad'!K91="5  GOTS","GOTS",'2. Artikeldata Utökad'!K91="6  Ekologiskt Jordbruk EU Ekologisk","Ekologisktjordbruk",'2. Artikeldata Utökad'!K91="7  ECO CERT Cosmos Organic","Ecocertcosmosorganic",'2. Artikeldata Utökad'!K91="8  Bra miljöval","Bramiljoval",'2. Artikeldata Utökad'!K91="9  Fairtrade","fairtrade",'2. Artikeldata Utökad'!K91="10 Natrue Organic","Natrueorganic",'2. Artikeldata Utökad'!K91="11 UTZ Certified","UTZ",'2. Artikeldata Utökad'!K91="15 Asthma Allergy Nordic","Asthmaallergynordic",'2. Artikeldata Utökad'!K91="16 FSC","FSC",'2. Artikeldata Utökad'!K91="17 Välvald (endast vid OTC)","choosewithheart",'2. Artikeldata Utökad'!K91="18 Rainforest Alliance","Rainforestalliance",'2. Artikeldata Utökad'!K91="19 Vegan Society","Vegansociety",'2. Artikeldata Utökad'!K91="20 Certified Vegan","Certifiedvegan",'2. Artikeldata Utökad'!K91="21 I'm Vegan","Imvegan",'2. Artikeldata Utökad'!K91="22 EU Ecolabel","EUEcolabel",'2. Artikeldata Utökad'!K91="23 Soil Association Cosmos Organic","Soilassociation",'2. Artikeldata Utökad'!K91="  Välj…","",'2. Artikeldata Utökad'!K91="0  Ingen symbol","",'2. Artikeldata Utökad'!K91="24 Cosmetique Bio Cosmos Organic","Cosmetiquebio",'2. Artikeldata Utökad'!K91="25 Fair for Life","Fairforlife")</f>
        <v/>
      </c>
      <c r="I92" s="176" t="str">
        <f aca="false" t="array" ref="I92:I92">_xlfn.IFS('2. Artikeldata Utökad'!L91="2  KRAV","KRAV",'2. Artikeldata Utökad'!L91="3  Astma- och Allergiförbundet","Astmaochallergiforbundet",'2. Artikeldata Utökad'!L91="4  Svanen","Svanen",'2. Artikeldata Utökad'!L91="5  GOTS","GOTS",'2. Artikeldata Utökad'!L91="6  Ekologiskt Jordbruk EU Ekologisk","Ekologisktjordbruk",'2. Artikeldata Utökad'!L91="7  ECO CERT Cosmos Organic","Ecocertcosmosorganic",'2. Artikeldata Utökad'!L91="8  Bra miljöval","Bramiljoval",'2. Artikeldata Utökad'!L91="9  Fairtrade","fairtrade",'2. Artikeldata Utökad'!L91="10 Natrue Organic","Natrueorganic",'2. Artikeldata Utökad'!L91="11 UTZ Certified","UTZ",'2. Artikeldata Utökad'!L91="15 Asthma Allergy Nordic","Asthmaallergynordic",'2. Artikeldata Utökad'!L91="16 FSC","FSC",'2. Artikeldata Utökad'!L91="17 Välvald (endast vid OTC)","choosewithheart",'2. Artikeldata Utökad'!L91="18 Rainforest Alliance","Rainforestalliance",'2. Artikeldata Utökad'!L91="19 Vegan Society","Vegansociety",'2. Artikeldata Utökad'!L91="20 Certified Vegan","Certifiedvegan",'2. Artikeldata Utökad'!L91="21 I'm Vegan","Imvegan",'2. Artikeldata Utökad'!L91="22 EU Ecolabel","EUEcolabel",'2. Artikeldata Utökad'!L91="23 Soil Association Cosmos Organic","Soilassociation",'2. Artikeldata Utökad'!L91="  Välj…","",'2. Artikeldata Utökad'!L91="0  Ingen symbol","",'2. Artikeldata Utökad'!L91="24 Cosmetique Bio Cosmos Organic","Cosmetiquebio",'2. Artikeldata Utökad'!L91="25 Fair for Life","Fairforlife")</f>
        <v/>
      </c>
      <c r="J92" s="176" t="str">
        <f aca="false" t="array" ref="J92:J92">IFERROR(SUBSTITUTE(_xlfn.arraytotext(_xlfn._xlws.filter(G92:I92,G92:I92&lt;&gt;""))," ",""),"")</f>
        <v/>
      </c>
      <c r="K92" s="176" t="str">
        <f aca="false">IF('2. Artikeldata Utökad'!M91="Ja","Nordisk","")</f>
        <v/>
      </c>
      <c r="L92" s="176" t="str">
        <f aca="false">IF('2. Artikeldata Utökad'!N91="Ja","Miljoforpackad","")</f>
        <v/>
      </c>
      <c r="M92" s="176" t="str">
        <f aca="false">IF(OR(G92="Ecocertcosmosorganic",G92="Natrueorganic",G92="GOTS",G92="Ekologisktjordbruk",G92="KRAV",G92="Soilassociation",G92="Cosmetiquebio",H92="Ecocertcosmosorganic",H92="Natrueorganic",H92="GOTS",H92="Ekologisktjordbruk",H92="KRAV",H92="Soilassociation",H92="Cosmetiquebio",I92="Ecocertcosmosorganic",I92="Natrueorganic",I92="GOTS",I92="Ekologisktjordbruk",I92="KRAV",I92="Soilassociation",I92="Cosmetiquebio"),"Ekologisk","")</f>
        <v/>
      </c>
      <c r="N92" s="176" t="str">
        <f aca="false">IF(OR(G92="Vegansociety",G92="Imvegan",G92="Certifiedvegan",H92="Vegansociety",H92="Imvegan",H92="Certifiedvegan",I92="Vegansociety",I92="Imvegan",I92="Certifiedvegan",AJ92="Vegansk"),"Vegansk","")</f>
        <v/>
      </c>
      <c r="O92" s="176" t="str">
        <f aca="false">IF(OR(G92="fairtrade",G92="UTZ",G92="Rainforestalliance",G92="Fairforlife",H92="fairtrade",H92="UTZ",H92="Rainforestalliance",H92="Fairforlife",I92="fairtrade",I92="UTZ",I92="Rainforestalliance",I92="Fairforlife"),"Rattvisemarkt","")</f>
        <v/>
      </c>
      <c r="P92" s="176" t="str">
        <f aca="false">IF(OR(G92="Asthmaallergynordic",G92="Astmaochallergiforbundet",H92="Asthmaallergynordic",H92="Astmaochallergiforbundet",I92="Asthmaallergynordic",I92="Astmaochallergiforbundet"),"Extramildformula","")</f>
        <v/>
      </c>
      <c r="Q92" s="176" t="str">
        <f aca="false">IF(OR(G92="Svanen",G92="Bramiljoval",G92="EUEcolabel",H92="Svanen",H92="Bramiljoval",H92="EUEcolabel",I92="Svanen",I92="Bramiljoval",I92="EUEcolabel"),"Miljomarkt","")</f>
        <v/>
      </c>
      <c r="R92" s="176" t="str">
        <f aca="false" t="array" ref="R92:R92">IFERROR(SUBSTITUTE(_xlfn.arraytotext(_xlfn._xlws.filter(M92:Q92,M92:Q92&lt;&gt;""))," ",""),"")</f>
        <v/>
      </c>
      <c r="S92" s="177"/>
      <c r="T92" s="185"/>
      <c r="U92" s="177" t="s">
        <v>36</v>
      </c>
      <c r="V92" s="178"/>
      <c r="W92" s="178"/>
      <c r="X92" s="178"/>
      <c r="Y92" s="178"/>
      <c r="Z92" s="178"/>
      <c r="AA92" s="178"/>
      <c r="AB92" s="178"/>
      <c r="AC92" s="178"/>
      <c r="AD92" s="178"/>
      <c r="AE92" s="178"/>
      <c r="AF92" s="178"/>
      <c r="AG92" s="177"/>
      <c r="AH92" s="178"/>
      <c r="AI92" s="178"/>
      <c r="AJ92" s="177" t="s">
        <v>37</v>
      </c>
      <c r="AK92" s="178"/>
      <c r="AL92" s="178"/>
      <c r="AM92" s="178"/>
      <c r="AN92" s="178"/>
      <c r="AO92" s="178"/>
      <c r="AP92" s="143"/>
      <c r="AQ92" s="179"/>
      <c r="AR92" s="180"/>
      <c r="AS92" s="180"/>
      <c r="AT92" s="181" t="s">
        <v>37</v>
      </c>
      <c r="AU92" s="181" t="s">
        <v>37</v>
      </c>
      <c r="AV92" s="144"/>
      <c r="AW92" s="182" t="s">
        <v>231</v>
      </c>
      <c r="AX92" s="181" t="s">
        <v>37</v>
      </c>
      <c r="AY92" s="181" t="s">
        <v>37</v>
      </c>
      <c r="AZ92" s="143"/>
      <c r="BA92" s="179"/>
      <c r="BB92" s="180"/>
      <c r="BC92" s="180"/>
      <c r="BD92" s="180"/>
      <c r="BE92" s="180"/>
      <c r="BF92" s="180"/>
      <c r="BG92" s="145"/>
      <c r="BH92" s="181" t="s">
        <v>231</v>
      </c>
      <c r="BI92" s="181" t="s">
        <v>37</v>
      </c>
    </row>
    <row r="93" customFormat="false" ht="14.25" hidden="false" customHeight="false" outlineLevel="0" collapsed="false">
      <c r="A93" s="183" t="n">
        <v>88</v>
      </c>
      <c r="B93" s="173" t="n">
        <f aca="false">'APH KIC KIA PC'!D92</f>
        <v>0</v>
      </c>
      <c r="C93" s="173" t="str">
        <f aca="false">'APH KIC KIA PC'!I92</f>
        <v>Välj…</v>
      </c>
      <c r="D93" s="174" t="str">
        <f aca="false">IF('1. Artikeldata Grund'!$E92="","",'1. Artikeldata Grund'!$E92)</f>
        <v/>
      </c>
      <c r="E93" s="175" t="str">
        <f aca="false">IF('1. Artikeldata Grund'!D92="","",'1. Artikeldata Grund'!D92)</f>
        <v/>
      </c>
      <c r="F93" s="184" t="str">
        <f aca="false">'2. Artikeldata Utökad'!H92</f>
        <v>  Välj…</v>
      </c>
      <c r="G93" s="176" t="str">
        <f aca="false" t="array" ref="G93:G93">_xlfn.IFS('2. Artikeldata Utökad'!J92="2  KRAV","KRAV",'2. Artikeldata Utökad'!J92="3  Astma- och Allergiförbundet","Astmaochallergiforbundet",'2. Artikeldata Utökad'!J92="4  Svanen","Svanen",'2. Artikeldata Utökad'!J92="5  GOTS","GOTS",'2. Artikeldata Utökad'!J92="6  Ekologiskt Jordbruk EU Ekologisk","Ekologisktjordbruk",'2. Artikeldata Utökad'!J92="7  ECO CERT Cosmos Organic","Ecocertcosmosorganic",'2. Artikeldata Utökad'!J92="8  Bra miljöval","Bramiljoval",'2. Artikeldata Utökad'!J92="9  Fairtrade","fairtrade",'2. Artikeldata Utökad'!J92="10 Natrue Organic","Natrueorganic",'2. Artikeldata Utökad'!J92="11 UTZ Certified","UTZ",'2. Artikeldata Utökad'!J92="15 Asthma Allergy Nordic","Asthmaallergynordic",'2. Artikeldata Utökad'!J92="16 FSC","FSC",'2. Artikeldata Utökad'!J92="17 Välvald (endast vid OTC)","choosewithheart",'2. Artikeldata Utökad'!J92="18 Rainforest Alliance","Rainforestalliance",'2. Artikeldata Utökad'!J92="19 Vegan Society","Vegansociety",'2. Artikeldata Utökad'!J92="20 Certified Vegan","Certifiedvegan",'2. Artikeldata Utökad'!J92="21 I'm Vegan","Imvegan",'2. Artikeldata Utökad'!J92="22 EU Ecolabel","EUEcolabel",'2. Artikeldata Utökad'!J92="23 Soil Association Cosmos Organic","Soilassociation",'2. Artikeldata Utökad'!J92="  Välj…","",'2. Artikeldata Utökad'!J92="0  Ingen symbol","",'2. Artikeldata Utökad'!J92="24 Cosmetique Bio Cosmos Organic","Cosmetiquebio",'2. Artikeldata Utökad'!J92="25 Fair for Life","Fairforlife")</f>
        <v/>
      </c>
      <c r="H93" s="176" t="str">
        <f aca="false" t="array" ref="H93:H93">_xlfn.IFS('2. Artikeldata Utökad'!K92="2  KRAV","KRAV",'2. Artikeldata Utökad'!K92="3  Astma- och Allergiförbundet","Astmaochallergiforbundet",'2. Artikeldata Utökad'!K92="4  Svanen","Svanen",'2. Artikeldata Utökad'!K92="5  GOTS","GOTS",'2. Artikeldata Utökad'!K92="6  Ekologiskt Jordbruk EU Ekologisk","Ekologisktjordbruk",'2. Artikeldata Utökad'!K92="7  ECO CERT Cosmos Organic","Ecocertcosmosorganic",'2. Artikeldata Utökad'!K92="8  Bra miljöval","Bramiljoval",'2. Artikeldata Utökad'!K92="9  Fairtrade","fairtrade",'2. Artikeldata Utökad'!K92="10 Natrue Organic","Natrueorganic",'2. Artikeldata Utökad'!K92="11 UTZ Certified","UTZ",'2. Artikeldata Utökad'!K92="15 Asthma Allergy Nordic","Asthmaallergynordic",'2. Artikeldata Utökad'!K92="16 FSC","FSC",'2. Artikeldata Utökad'!K92="17 Välvald (endast vid OTC)","choosewithheart",'2. Artikeldata Utökad'!K92="18 Rainforest Alliance","Rainforestalliance",'2. Artikeldata Utökad'!K92="19 Vegan Society","Vegansociety",'2. Artikeldata Utökad'!K92="20 Certified Vegan","Certifiedvegan",'2. Artikeldata Utökad'!K92="21 I'm Vegan","Imvegan",'2. Artikeldata Utökad'!K92="22 EU Ecolabel","EUEcolabel",'2. Artikeldata Utökad'!K92="23 Soil Association Cosmos Organic","Soilassociation",'2. Artikeldata Utökad'!K92="  Välj…","",'2. Artikeldata Utökad'!K92="0  Ingen symbol","",'2. Artikeldata Utökad'!K92="24 Cosmetique Bio Cosmos Organic","Cosmetiquebio",'2. Artikeldata Utökad'!K92="25 Fair for Life","Fairforlife")</f>
        <v/>
      </c>
      <c r="I93" s="176" t="str">
        <f aca="false" t="array" ref="I93:I93">_xlfn.IFS('2. Artikeldata Utökad'!L92="2  KRAV","KRAV",'2. Artikeldata Utökad'!L92="3  Astma- och Allergiförbundet","Astmaochallergiforbundet",'2. Artikeldata Utökad'!L92="4  Svanen","Svanen",'2. Artikeldata Utökad'!L92="5  GOTS","GOTS",'2. Artikeldata Utökad'!L92="6  Ekologiskt Jordbruk EU Ekologisk","Ekologisktjordbruk",'2. Artikeldata Utökad'!L92="7  ECO CERT Cosmos Organic","Ecocertcosmosorganic",'2. Artikeldata Utökad'!L92="8  Bra miljöval","Bramiljoval",'2. Artikeldata Utökad'!L92="9  Fairtrade","fairtrade",'2. Artikeldata Utökad'!L92="10 Natrue Organic","Natrueorganic",'2. Artikeldata Utökad'!L92="11 UTZ Certified","UTZ",'2. Artikeldata Utökad'!L92="15 Asthma Allergy Nordic","Asthmaallergynordic",'2. Artikeldata Utökad'!L92="16 FSC","FSC",'2. Artikeldata Utökad'!L92="17 Välvald (endast vid OTC)","choosewithheart",'2. Artikeldata Utökad'!L92="18 Rainforest Alliance","Rainforestalliance",'2. Artikeldata Utökad'!L92="19 Vegan Society","Vegansociety",'2. Artikeldata Utökad'!L92="20 Certified Vegan","Certifiedvegan",'2. Artikeldata Utökad'!L92="21 I'm Vegan","Imvegan",'2. Artikeldata Utökad'!L92="22 EU Ecolabel","EUEcolabel",'2. Artikeldata Utökad'!L92="23 Soil Association Cosmos Organic","Soilassociation",'2. Artikeldata Utökad'!L92="  Välj…","",'2. Artikeldata Utökad'!L92="0  Ingen symbol","",'2. Artikeldata Utökad'!L92="24 Cosmetique Bio Cosmos Organic","Cosmetiquebio",'2. Artikeldata Utökad'!L92="25 Fair for Life","Fairforlife")</f>
        <v/>
      </c>
      <c r="J93" s="176" t="str">
        <f aca="false" t="array" ref="J93:J93">IFERROR(SUBSTITUTE(_xlfn.arraytotext(_xlfn._xlws.filter(G93:I93,G93:I93&lt;&gt;""))," ",""),"")</f>
        <v/>
      </c>
      <c r="K93" s="176" t="str">
        <f aca="false">IF('2. Artikeldata Utökad'!M92="Ja","Nordisk","")</f>
        <v/>
      </c>
      <c r="L93" s="176" t="str">
        <f aca="false">IF('2. Artikeldata Utökad'!N92="Ja","Miljoforpackad","")</f>
        <v/>
      </c>
      <c r="M93" s="176" t="str">
        <f aca="false">IF(OR(G93="Ecocertcosmosorganic",G93="Natrueorganic",G93="GOTS",G93="Ekologisktjordbruk",G93="KRAV",G93="Soilassociation",G93="Cosmetiquebio",H93="Ecocertcosmosorganic",H93="Natrueorganic",H93="GOTS",H93="Ekologisktjordbruk",H93="KRAV",H93="Soilassociation",H93="Cosmetiquebio",I93="Ecocertcosmosorganic",I93="Natrueorganic",I93="GOTS",I93="Ekologisktjordbruk",I93="KRAV",I93="Soilassociation",I93="Cosmetiquebio"),"Ekologisk","")</f>
        <v/>
      </c>
      <c r="N93" s="176" t="str">
        <f aca="false">IF(OR(G93="Vegansociety",G93="Imvegan",G93="Certifiedvegan",H93="Vegansociety",H93="Imvegan",H93="Certifiedvegan",I93="Vegansociety",I93="Imvegan",I93="Certifiedvegan",AJ93="Vegansk"),"Vegansk","")</f>
        <v/>
      </c>
      <c r="O93" s="176" t="str">
        <f aca="false">IF(OR(G93="fairtrade",G93="UTZ",G93="Rainforestalliance",G93="Fairforlife",H93="fairtrade",H93="UTZ",H93="Rainforestalliance",H93="Fairforlife",I93="fairtrade",I93="UTZ",I93="Rainforestalliance",I93="Fairforlife"),"Rattvisemarkt","")</f>
        <v/>
      </c>
      <c r="P93" s="176" t="str">
        <f aca="false">IF(OR(G93="Asthmaallergynordic",G93="Astmaochallergiforbundet",H93="Asthmaallergynordic",H93="Astmaochallergiforbundet",I93="Asthmaallergynordic",I93="Astmaochallergiforbundet"),"Extramildformula","")</f>
        <v/>
      </c>
      <c r="Q93" s="176" t="str">
        <f aca="false">IF(OR(G93="Svanen",G93="Bramiljoval",G93="EUEcolabel",H93="Svanen",H93="Bramiljoval",H93="EUEcolabel",I93="Svanen",I93="Bramiljoval",I93="EUEcolabel"),"Miljomarkt","")</f>
        <v/>
      </c>
      <c r="R93" s="176" t="str">
        <f aca="false" t="array" ref="R93:R93">IFERROR(SUBSTITUTE(_xlfn.arraytotext(_xlfn._xlws.filter(M93:Q93,M93:Q93&lt;&gt;""))," ",""),"")</f>
        <v/>
      </c>
      <c r="S93" s="177"/>
      <c r="T93" s="185"/>
      <c r="U93" s="177" t="s">
        <v>36</v>
      </c>
      <c r="V93" s="178"/>
      <c r="W93" s="178"/>
      <c r="X93" s="178"/>
      <c r="Y93" s="178"/>
      <c r="Z93" s="178"/>
      <c r="AA93" s="178"/>
      <c r="AB93" s="178"/>
      <c r="AC93" s="178"/>
      <c r="AD93" s="178"/>
      <c r="AE93" s="178"/>
      <c r="AF93" s="178"/>
      <c r="AG93" s="177"/>
      <c r="AH93" s="178"/>
      <c r="AI93" s="178"/>
      <c r="AJ93" s="177" t="s">
        <v>37</v>
      </c>
      <c r="AK93" s="178"/>
      <c r="AL93" s="178"/>
      <c r="AM93" s="178"/>
      <c r="AN93" s="178"/>
      <c r="AO93" s="178"/>
      <c r="AP93" s="143"/>
      <c r="AQ93" s="179"/>
      <c r="AR93" s="180"/>
      <c r="AS93" s="180"/>
      <c r="AT93" s="181" t="s">
        <v>37</v>
      </c>
      <c r="AU93" s="181" t="s">
        <v>37</v>
      </c>
      <c r="AV93" s="144"/>
      <c r="AW93" s="182" t="s">
        <v>231</v>
      </c>
      <c r="AX93" s="181" t="s">
        <v>37</v>
      </c>
      <c r="AY93" s="181" t="s">
        <v>37</v>
      </c>
      <c r="AZ93" s="143"/>
      <c r="BA93" s="179"/>
      <c r="BB93" s="180"/>
      <c r="BC93" s="180"/>
      <c r="BD93" s="180"/>
      <c r="BE93" s="180"/>
      <c r="BF93" s="180"/>
      <c r="BG93" s="145"/>
      <c r="BH93" s="181" t="s">
        <v>231</v>
      </c>
      <c r="BI93" s="181" t="s">
        <v>37</v>
      </c>
    </row>
    <row r="94" customFormat="false" ht="14.25" hidden="false" customHeight="false" outlineLevel="0" collapsed="false">
      <c r="A94" s="183" t="n">
        <v>89</v>
      </c>
      <c r="B94" s="173" t="n">
        <f aca="false">'APH KIC KIA PC'!D93</f>
        <v>0</v>
      </c>
      <c r="C94" s="173" t="str">
        <f aca="false">'APH KIC KIA PC'!I93</f>
        <v>Välj…</v>
      </c>
      <c r="D94" s="174" t="str">
        <f aca="false">IF('1. Artikeldata Grund'!$E93="","",'1. Artikeldata Grund'!$E93)</f>
        <v/>
      </c>
      <c r="E94" s="175" t="str">
        <f aca="false">IF('1. Artikeldata Grund'!D93="","",'1. Artikeldata Grund'!D93)</f>
        <v/>
      </c>
      <c r="F94" s="184" t="str">
        <f aca="false">'2. Artikeldata Utökad'!H93</f>
        <v>  Välj…</v>
      </c>
      <c r="G94" s="176" t="str">
        <f aca="false" t="array" ref="G94:G94">_xlfn.IFS('2. Artikeldata Utökad'!J93="2  KRAV","KRAV",'2. Artikeldata Utökad'!J93="3  Astma- och Allergiförbundet","Astmaochallergiforbundet",'2. Artikeldata Utökad'!J93="4  Svanen","Svanen",'2. Artikeldata Utökad'!J93="5  GOTS","GOTS",'2. Artikeldata Utökad'!J93="6  Ekologiskt Jordbruk EU Ekologisk","Ekologisktjordbruk",'2. Artikeldata Utökad'!J93="7  ECO CERT Cosmos Organic","Ecocertcosmosorganic",'2. Artikeldata Utökad'!J93="8  Bra miljöval","Bramiljoval",'2. Artikeldata Utökad'!J93="9  Fairtrade","fairtrade",'2. Artikeldata Utökad'!J93="10 Natrue Organic","Natrueorganic",'2. Artikeldata Utökad'!J93="11 UTZ Certified","UTZ",'2. Artikeldata Utökad'!J93="15 Asthma Allergy Nordic","Asthmaallergynordic",'2. Artikeldata Utökad'!J93="16 FSC","FSC",'2. Artikeldata Utökad'!J93="17 Välvald (endast vid OTC)","choosewithheart",'2. Artikeldata Utökad'!J93="18 Rainforest Alliance","Rainforestalliance",'2. Artikeldata Utökad'!J93="19 Vegan Society","Vegansociety",'2. Artikeldata Utökad'!J93="20 Certified Vegan","Certifiedvegan",'2. Artikeldata Utökad'!J93="21 I'm Vegan","Imvegan",'2. Artikeldata Utökad'!J93="22 EU Ecolabel","EUEcolabel",'2. Artikeldata Utökad'!J93="23 Soil Association Cosmos Organic","Soilassociation",'2. Artikeldata Utökad'!J93="  Välj…","",'2. Artikeldata Utökad'!J93="0  Ingen symbol","",'2. Artikeldata Utökad'!J93="24 Cosmetique Bio Cosmos Organic","Cosmetiquebio",'2. Artikeldata Utökad'!J93="25 Fair for Life","Fairforlife")</f>
        <v/>
      </c>
      <c r="H94" s="176" t="str">
        <f aca="false" t="array" ref="H94:H94">_xlfn.IFS('2. Artikeldata Utökad'!K93="2  KRAV","KRAV",'2. Artikeldata Utökad'!K93="3  Astma- och Allergiförbundet","Astmaochallergiforbundet",'2. Artikeldata Utökad'!K93="4  Svanen","Svanen",'2. Artikeldata Utökad'!K93="5  GOTS","GOTS",'2. Artikeldata Utökad'!K93="6  Ekologiskt Jordbruk EU Ekologisk","Ekologisktjordbruk",'2. Artikeldata Utökad'!K93="7  ECO CERT Cosmos Organic","Ecocertcosmosorganic",'2. Artikeldata Utökad'!K93="8  Bra miljöval","Bramiljoval",'2. Artikeldata Utökad'!K93="9  Fairtrade","fairtrade",'2. Artikeldata Utökad'!K93="10 Natrue Organic","Natrueorganic",'2. Artikeldata Utökad'!K93="11 UTZ Certified","UTZ",'2. Artikeldata Utökad'!K93="15 Asthma Allergy Nordic","Asthmaallergynordic",'2. Artikeldata Utökad'!K93="16 FSC","FSC",'2. Artikeldata Utökad'!K93="17 Välvald (endast vid OTC)","choosewithheart",'2. Artikeldata Utökad'!K93="18 Rainforest Alliance","Rainforestalliance",'2. Artikeldata Utökad'!K93="19 Vegan Society","Vegansociety",'2. Artikeldata Utökad'!K93="20 Certified Vegan","Certifiedvegan",'2. Artikeldata Utökad'!K93="21 I'm Vegan","Imvegan",'2. Artikeldata Utökad'!K93="22 EU Ecolabel","EUEcolabel",'2. Artikeldata Utökad'!K93="23 Soil Association Cosmos Organic","Soilassociation",'2. Artikeldata Utökad'!K93="  Välj…","",'2. Artikeldata Utökad'!K93="0  Ingen symbol","",'2. Artikeldata Utökad'!K93="24 Cosmetique Bio Cosmos Organic","Cosmetiquebio",'2. Artikeldata Utökad'!K93="25 Fair for Life","Fairforlife")</f>
        <v/>
      </c>
      <c r="I94" s="176" t="str">
        <f aca="false" t="array" ref="I94:I94">_xlfn.IFS('2. Artikeldata Utökad'!L93="2  KRAV","KRAV",'2. Artikeldata Utökad'!L93="3  Astma- och Allergiförbundet","Astmaochallergiforbundet",'2. Artikeldata Utökad'!L93="4  Svanen","Svanen",'2. Artikeldata Utökad'!L93="5  GOTS","GOTS",'2. Artikeldata Utökad'!L93="6  Ekologiskt Jordbruk EU Ekologisk","Ekologisktjordbruk",'2. Artikeldata Utökad'!L93="7  ECO CERT Cosmos Organic","Ecocertcosmosorganic",'2. Artikeldata Utökad'!L93="8  Bra miljöval","Bramiljoval",'2. Artikeldata Utökad'!L93="9  Fairtrade","fairtrade",'2. Artikeldata Utökad'!L93="10 Natrue Organic","Natrueorganic",'2. Artikeldata Utökad'!L93="11 UTZ Certified","UTZ",'2. Artikeldata Utökad'!L93="15 Asthma Allergy Nordic","Asthmaallergynordic",'2. Artikeldata Utökad'!L93="16 FSC","FSC",'2. Artikeldata Utökad'!L93="17 Välvald (endast vid OTC)","choosewithheart",'2. Artikeldata Utökad'!L93="18 Rainforest Alliance","Rainforestalliance",'2. Artikeldata Utökad'!L93="19 Vegan Society","Vegansociety",'2. Artikeldata Utökad'!L93="20 Certified Vegan","Certifiedvegan",'2. Artikeldata Utökad'!L93="21 I'm Vegan","Imvegan",'2. Artikeldata Utökad'!L93="22 EU Ecolabel","EUEcolabel",'2. Artikeldata Utökad'!L93="23 Soil Association Cosmos Organic","Soilassociation",'2. Artikeldata Utökad'!L93="  Välj…","",'2. Artikeldata Utökad'!L93="0  Ingen symbol","",'2. Artikeldata Utökad'!L93="24 Cosmetique Bio Cosmos Organic","Cosmetiquebio",'2. Artikeldata Utökad'!L93="25 Fair for Life","Fairforlife")</f>
        <v/>
      </c>
      <c r="J94" s="176" t="str">
        <f aca="false" t="array" ref="J94:J94">IFERROR(SUBSTITUTE(_xlfn.arraytotext(_xlfn._xlws.filter(G94:I94,G94:I94&lt;&gt;""))," ",""),"")</f>
        <v/>
      </c>
      <c r="K94" s="176" t="str">
        <f aca="false">IF('2. Artikeldata Utökad'!M93="Ja","Nordisk","")</f>
        <v/>
      </c>
      <c r="L94" s="176" t="str">
        <f aca="false">IF('2. Artikeldata Utökad'!N93="Ja","Miljoforpackad","")</f>
        <v/>
      </c>
      <c r="M94" s="176" t="str">
        <f aca="false">IF(OR(G94="Ecocertcosmosorganic",G94="Natrueorganic",G94="GOTS",G94="Ekologisktjordbruk",G94="KRAV",G94="Soilassociation",G94="Cosmetiquebio",H94="Ecocertcosmosorganic",H94="Natrueorganic",H94="GOTS",H94="Ekologisktjordbruk",H94="KRAV",H94="Soilassociation",H94="Cosmetiquebio",I94="Ecocertcosmosorganic",I94="Natrueorganic",I94="GOTS",I94="Ekologisktjordbruk",I94="KRAV",I94="Soilassociation",I94="Cosmetiquebio"),"Ekologisk","")</f>
        <v/>
      </c>
      <c r="N94" s="176" t="str">
        <f aca="false">IF(OR(G94="Vegansociety",G94="Imvegan",G94="Certifiedvegan",H94="Vegansociety",H94="Imvegan",H94="Certifiedvegan",I94="Vegansociety",I94="Imvegan",I94="Certifiedvegan",AJ94="Vegansk"),"Vegansk","")</f>
        <v/>
      </c>
      <c r="O94" s="176" t="str">
        <f aca="false">IF(OR(G94="fairtrade",G94="UTZ",G94="Rainforestalliance",G94="Fairforlife",H94="fairtrade",H94="UTZ",H94="Rainforestalliance",H94="Fairforlife",I94="fairtrade",I94="UTZ",I94="Rainforestalliance",I94="Fairforlife"),"Rattvisemarkt","")</f>
        <v/>
      </c>
      <c r="P94" s="176" t="str">
        <f aca="false">IF(OR(G94="Asthmaallergynordic",G94="Astmaochallergiforbundet",H94="Asthmaallergynordic",H94="Astmaochallergiforbundet",I94="Asthmaallergynordic",I94="Astmaochallergiforbundet"),"Extramildformula","")</f>
        <v/>
      </c>
      <c r="Q94" s="176" t="str">
        <f aca="false">IF(OR(G94="Svanen",G94="Bramiljoval",G94="EUEcolabel",H94="Svanen",H94="Bramiljoval",H94="EUEcolabel",I94="Svanen",I94="Bramiljoval",I94="EUEcolabel"),"Miljomarkt","")</f>
        <v/>
      </c>
      <c r="R94" s="176" t="str">
        <f aca="false" t="array" ref="R94:R94">IFERROR(SUBSTITUTE(_xlfn.arraytotext(_xlfn._xlws.filter(M94:Q94,M94:Q94&lt;&gt;""))," ",""),"")</f>
        <v/>
      </c>
      <c r="S94" s="177"/>
      <c r="T94" s="185"/>
      <c r="U94" s="177" t="s">
        <v>36</v>
      </c>
      <c r="V94" s="178"/>
      <c r="W94" s="178"/>
      <c r="X94" s="178"/>
      <c r="Y94" s="178"/>
      <c r="Z94" s="178"/>
      <c r="AA94" s="178"/>
      <c r="AB94" s="178"/>
      <c r="AC94" s="178"/>
      <c r="AD94" s="178"/>
      <c r="AE94" s="178"/>
      <c r="AF94" s="178"/>
      <c r="AG94" s="177"/>
      <c r="AH94" s="178"/>
      <c r="AI94" s="178"/>
      <c r="AJ94" s="177" t="s">
        <v>37</v>
      </c>
      <c r="AK94" s="178"/>
      <c r="AL94" s="178"/>
      <c r="AM94" s="178"/>
      <c r="AN94" s="178"/>
      <c r="AO94" s="178"/>
      <c r="AP94" s="143"/>
      <c r="AQ94" s="179"/>
      <c r="AR94" s="180"/>
      <c r="AS94" s="180"/>
      <c r="AT94" s="181" t="s">
        <v>37</v>
      </c>
      <c r="AU94" s="181" t="s">
        <v>37</v>
      </c>
      <c r="AV94" s="144"/>
      <c r="AW94" s="182" t="s">
        <v>231</v>
      </c>
      <c r="AX94" s="181" t="s">
        <v>37</v>
      </c>
      <c r="AY94" s="181" t="s">
        <v>37</v>
      </c>
      <c r="AZ94" s="143"/>
      <c r="BA94" s="179"/>
      <c r="BB94" s="180"/>
      <c r="BC94" s="180"/>
      <c r="BD94" s="180"/>
      <c r="BE94" s="180"/>
      <c r="BF94" s="180"/>
      <c r="BG94" s="145"/>
      <c r="BH94" s="181" t="s">
        <v>231</v>
      </c>
      <c r="BI94" s="181" t="s">
        <v>37</v>
      </c>
    </row>
    <row r="95" customFormat="false" ht="14.25" hidden="false" customHeight="false" outlineLevel="0" collapsed="false">
      <c r="A95" s="183" t="n">
        <v>90</v>
      </c>
      <c r="B95" s="173" t="n">
        <f aca="false">'APH KIC KIA PC'!D94</f>
        <v>0</v>
      </c>
      <c r="C95" s="173" t="str">
        <f aca="false">'APH KIC KIA PC'!I94</f>
        <v>Välj…</v>
      </c>
      <c r="D95" s="174" t="str">
        <f aca="false">IF('1. Artikeldata Grund'!$E94="","",'1. Artikeldata Grund'!$E94)</f>
        <v/>
      </c>
      <c r="E95" s="175" t="str">
        <f aca="false">IF('1. Artikeldata Grund'!D94="","",'1. Artikeldata Grund'!D94)</f>
        <v/>
      </c>
      <c r="F95" s="184" t="str">
        <f aca="false">'2. Artikeldata Utökad'!H94</f>
        <v>  Välj…</v>
      </c>
      <c r="G95" s="176" t="str">
        <f aca="false" t="array" ref="G95:G95">_xlfn.IFS('2. Artikeldata Utökad'!J94="2  KRAV","KRAV",'2. Artikeldata Utökad'!J94="3  Astma- och Allergiförbundet","Astmaochallergiforbundet",'2. Artikeldata Utökad'!J94="4  Svanen","Svanen",'2. Artikeldata Utökad'!J94="5  GOTS","GOTS",'2. Artikeldata Utökad'!J94="6  Ekologiskt Jordbruk EU Ekologisk","Ekologisktjordbruk",'2. Artikeldata Utökad'!J94="7  ECO CERT Cosmos Organic","Ecocertcosmosorganic",'2. Artikeldata Utökad'!J94="8  Bra miljöval","Bramiljoval",'2. Artikeldata Utökad'!J94="9  Fairtrade","fairtrade",'2. Artikeldata Utökad'!J94="10 Natrue Organic","Natrueorganic",'2. Artikeldata Utökad'!J94="11 UTZ Certified","UTZ",'2. Artikeldata Utökad'!J94="15 Asthma Allergy Nordic","Asthmaallergynordic",'2. Artikeldata Utökad'!J94="16 FSC","FSC",'2. Artikeldata Utökad'!J94="17 Välvald (endast vid OTC)","choosewithheart",'2. Artikeldata Utökad'!J94="18 Rainforest Alliance","Rainforestalliance",'2. Artikeldata Utökad'!J94="19 Vegan Society","Vegansociety",'2. Artikeldata Utökad'!J94="20 Certified Vegan","Certifiedvegan",'2. Artikeldata Utökad'!J94="21 I'm Vegan","Imvegan",'2. Artikeldata Utökad'!J94="22 EU Ecolabel","EUEcolabel",'2. Artikeldata Utökad'!J94="23 Soil Association Cosmos Organic","Soilassociation",'2. Artikeldata Utökad'!J94="  Välj…","",'2. Artikeldata Utökad'!J94="0  Ingen symbol","",'2. Artikeldata Utökad'!J94="24 Cosmetique Bio Cosmos Organic","Cosmetiquebio",'2. Artikeldata Utökad'!J94="25 Fair for Life","Fairforlife")</f>
        <v/>
      </c>
      <c r="H95" s="176" t="str">
        <f aca="false" t="array" ref="H95:H95">_xlfn.IFS('2. Artikeldata Utökad'!K94="2  KRAV","KRAV",'2. Artikeldata Utökad'!K94="3  Astma- och Allergiförbundet","Astmaochallergiforbundet",'2. Artikeldata Utökad'!K94="4  Svanen","Svanen",'2. Artikeldata Utökad'!K94="5  GOTS","GOTS",'2. Artikeldata Utökad'!K94="6  Ekologiskt Jordbruk EU Ekologisk","Ekologisktjordbruk",'2. Artikeldata Utökad'!K94="7  ECO CERT Cosmos Organic","Ecocertcosmosorganic",'2. Artikeldata Utökad'!K94="8  Bra miljöval","Bramiljoval",'2. Artikeldata Utökad'!K94="9  Fairtrade","fairtrade",'2. Artikeldata Utökad'!K94="10 Natrue Organic","Natrueorganic",'2. Artikeldata Utökad'!K94="11 UTZ Certified","UTZ",'2. Artikeldata Utökad'!K94="15 Asthma Allergy Nordic","Asthmaallergynordic",'2. Artikeldata Utökad'!K94="16 FSC","FSC",'2. Artikeldata Utökad'!K94="17 Välvald (endast vid OTC)","choosewithheart",'2. Artikeldata Utökad'!K94="18 Rainforest Alliance","Rainforestalliance",'2. Artikeldata Utökad'!K94="19 Vegan Society","Vegansociety",'2. Artikeldata Utökad'!K94="20 Certified Vegan","Certifiedvegan",'2. Artikeldata Utökad'!K94="21 I'm Vegan","Imvegan",'2. Artikeldata Utökad'!K94="22 EU Ecolabel","EUEcolabel",'2. Artikeldata Utökad'!K94="23 Soil Association Cosmos Organic","Soilassociation",'2. Artikeldata Utökad'!K94="  Välj…","",'2. Artikeldata Utökad'!K94="0  Ingen symbol","",'2. Artikeldata Utökad'!K94="24 Cosmetique Bio Cosmos Organic","Cosmetiquebio",'2. Artikeldata Utökad'!K94="25 Fair for Life","Fairforlife")</f>
        <v/>
      </c>
      <c r="I95" s="176" t="str">
        <f aca="false" t="array" ref="I95:I95">_xlfn.IFS('2. Artikeldata Utökad'!L94="2  KRAV","KRAV",'2. Artikeldata Utökad'!L94="3  Astma- och Allergiförbundet","Astmaochallergiforbundet",'2. Artikeldata Utökad'!L94="4  Svanen","Svanen",'2. Artikeldata Utökad'!L94="5  GOTS","GOTS",'2. Artikeldata Utökad'!L94="6  Ekologiskt Jordbruk EU Ekologisk","Ekologisktjordbruk",'2. Artikeldata Utökad'!L94="7  ECO CERT Cosmos Organic","Ecocertcosmosorganic",'2. Artikeldata Utökad'!L94="8  Bra miljöval","Bramiljoval",'2. Artikeldata Utökad'!L94="9  Fairtrade","fairtrade",'2. Artikeldata Utökad'!L94="10 Natrue Organic","Natrueorganic",'2. Artikeldata Utökad'!L94="11 UTZ Certified","UTZ",'2. Artikeldata Utökad'!L94="15 Asthma Allergy Nordic","Asthmaallergynordic",'2. Artikeldata Utökad'!L94="16 FSC","FSC",'2. Artikeldata Utökad'!L94="17 Välvald (endast vid OTC)","choosewithheart",'2. Artikeldata Utökad'!L94="18 Rainforest Alliance","Rainforestalliance",'2. Artikeldata Utökad'!L94="19 Vegan Society","Vegansociety",'2. Artikeldata Utökad'!L94="20 Certified Vegan","Certifiedvegan",'2. Artikeldata Utökad'!L94="21 I'm Vegan","Imvegan",'2. Artikeldata Utökad'!L94="22 EU Ecolabel","EUEcolabel",'2. Artikeldata Utökad'!L94="23 Soil Association Cosmos Organic","Soilassociation",'2. Artikeldata Utökad'!L94="  Välj…","",'2. Artikeldata Utökad'!L94="0  Ingen symbol","",'2. Artikeldata Utökad'!L94="24 Cosmetique Bio Cosmos Organic","Cosmetiquebio",'2. Artikeldata Utökad'!L94="25 Fair for Life","Fairforlife")</f>
        <v/>
      </c>
      <c r="J95" s="176" t="str">
        <f aca="false" t="array" ref="J95:J95">IFERROR(SUBSTITUTE(_xlfn.arraytotext(_xlfn._xlws.filter(G95:I95,G95:I95&lt;&gt;""))," ",""),"")</f>
        <v/>
      </c>
      <c r="K95" s="176" t="str">
        <f aca="false">IF('2. Artikeldata Utökad'!M94="Ja","Nordisk","")</f>
        <v/>
      </c>
      <c r="L95" s="176" t="str">
        <f aca="false">IF('2. Artikeldata Utökad'!N94="Ja","Miljoforpackad","")</f>
        <v/>
      </c>
      <c r="M95" s="176" t="str">
        <f aca="false">IF(OR(G95="Ecocertcosmosorganic",G95="Natrueorganic",G95="GOTS",G95="Ekologisktjordbruk",G95="KRAV",G95="Soilassociation",G95="Cosmetiquebio",H95="Ecocertcosmosorganic",H95="Natrueorganic",H95="GOTS",H95="Ekologisktjordbruk",H95="KRAV",H95="Soilassociation",H95="Cosmetiquebio",I95="Ecocertcosmosorganic",I95="Natrueorganic",I95="GOTS",I95="Ekologisktjordbruk",I95="KRAV",I95="Soilassociation",I95="Cosmetiquebio"),"Ekologisk","")</f>
        <v/>
      </c>
      <c r="N95" s="176" t="str">
        <f aca="false">IF(OR(G95="Vegansociety",G95="Imvegan",G95="Certifiedvegan",H95="Vegansociety",H95="Imvegan",H95="Certifiedvegan",I95="Vegansociety",I95="Imvegan",I95="Certifiedvegan",AJ95="Vegansk"),"Vegansk","")</f>
        <v/>
      </c>
      <c r="O95" s="176" t="str">
        <f aca="false">IF(OR(G95="fairtrade",G95="UTZ",G95="Rainforestalliance",G95="Fairforlife",H95="fairtrade",H95="UTZ",H95="Rainforestalliance",H95="Fairforlife",I95="fairtrade",I95="UTZ",I95="Rainforestalliance",I95="Fairforlife"),"Rattvisemarkt","")</f>
        <v/>
      </c>
      <c r="P95" s="176" t="str">
        <f aca="false">IF(OR(G95="Asthmaallergynordic",G95="Astmaochallergiforbundet",H95="Asthmaallergynordic",H95="Astmaochallergiforbundet",I95="Asthmaallergynordic",I95="Astmaochallergiforbundet"),"Extramildformula","")</f>
        <v/>
      </c>
      <c r="Q95" s="176" t="str">
        <f aca="false">IF(OR(G95="Svanen",G95="Bramiljoval",G95="EUEcolabel",H95="Svanen",H95="Bramiljoval",H95="EUEcolabel",I95="Svanen",I95="Bramiljoval",I95="EUEcolabel"),"Miljomarkt","")</f>
        <v/>
      </c>
      <c r="R95" s="176" t="str">
        <f aca="false" t="array" ref="R95:R95">IFERROR(SUBSTITUTE(_xlfn.arraytotext(_xlfn._xlws.filter(M95:Q95,M95:Q95&lt;&gt;""))," ",""),"")</f>
        <v/>
      </c>
      <c r="S95" s="177"/>
      <c r="T95" s="185"/>
      <c r="U95" s="177" t="s">
        <v>36</v>
      </c>
      <c r="V95" s="178"/>
      <c r="W95" s="178"/>
      <c r="X95" s="178"/>
      <c r="Y95" s="178"/>
      <c r="Z95" s="178"/>
      <c r="AA95" s="178"/>
      <c r="AB95" s="178"/>
      <c r="AC95" s="178"/>
      <c r="AD95" s="178"/>
      <c r="AE95" s="178"/>
      <c r="AF95" s="178"/>
      <c r="AG95" s="177"/>
      <c r="AH95" s="178"/>
      <c r="AI95" s="178"/>
      <c r="AJ95" s="177" t="s">
        <v>37</v>
      </c>
      <c r="AK95" s="178"/>
      <c r="AL95" s="178"/>
      <c r="AM95" s="178"/>
      <c r="AN95" s="178"/>
      <c r="AO95" s="178"/>
      <c r="AP95" s="143"/>
      <c r="AQ95" s="179"/>
      <c r="AR95" s="180"/>
      <c r="AS95" s="180"/>
      <c r="AT95" s="181" t="s">
        <v>37</v>
      </c>
      <c r="AU95" s="181" t="s">
        <v>37</v>
      </c>
      <c r="AV95" s="144"/>
      <c r="AW95" s="182" t="s">
        <v>231</v>
      </c>
      <c r="AX95" s="181" t="s">
        <v>37</v>
      </c>
      <c r="AY95" s="181" t="s">
        <v>37</v>
      </c>
      <c r="AZ95" s="143"/>
      <c r="BA95" s="179"/>
      <c r="BB95" s="180"/>
      <c r="BC95" s="180"/>
      <c r="BD95" s="180"/>
      <c r="BE95" s="180"/>
      <c r="BF95" s="180"/>
      <c r="BG95" s="145"/>
      <c r="BH95" s="181" t="s">
        <v>231</v>
      </c>
      <c r="BI95" s="181" t="s">
        <v>37</v>
      </c>
    </row>
    <row r="96" customFormat="false" ht="14.25" hidden="false" customHeight="false" outlineLevel="0" collapsed="false">
      <c r="A96" s="183" t="n">
        <v>91</v>
      </c>
      <c r="B96" s="173" t="n">
        <f aca="false">'APH KIC KIA PC'!D95</f>
        <v>0</v>
      </c>
      <c r="C96" s="173" t="str">
        <f aca="false">'APH KIC KIA PC'!I95</f>
        <v>Välj…</v>
      </c>
      <c r="D96" s="174" t="str">
        <f aca="false">IF('1. Artikeldata Grund'!$E95="","",'1. Artikeldata Grund'!$E95)</f>
        <v/>
      </c>
      <c r="E96" s="175" t="str">
        <f aca="false">IF('1. Artikeldata Grund'!D95="","",'1. Artikeldata Grund'!D95)</f>
        <v/>
      </c>
      <c r="F96" s="184" t="str">
        <f aca="false">'2. Artikeldata Utökad'!H95</f>
        <v>  Välj…</v>
      </c>
      <c r="G96" s="176" t="str">
        <f aca="false" t="array" ref="G96:G96">_xlfn.IFS('2. Artikeldata Utökad'!J95="2  KRAV","KRAV",'2. Artikeldata Utökad'!J95="3  Astma- och Allergiförbundet","Astmaochallergiforbundet",'2. Artikeldata Utökad'!J95="4  Svanen","Svanen",'2. Artikeldata Utökad'!J95="5  GOTS","GOTS",'2. Artikeldata Utökad'!J95="6  Ekologiskt Jordbruk EU Ekologisk","Ekologisktjordbruk",'2. Artikeldata Utökad'!J95="7  ECO CERT Cosmos Organic","Ecocertcosmosorganic",'2. Artikeldata Utökad'!J95="8  Bra miljöval","Bramiljoval",'2. Artikeldata Utökad'!J95="9  Fairtrade","fairtrade",'2. Artikeldata Utökad'!J95="10 Natrue Organic","Natrueorganic",'2. Artikeldata Utökad'!J95="11 UTZ Certified","UTZ",'2. Artikeldata Utökad'!J95="15 Asthma Allergy Nordic","Asthmaallergynordic",'2. Artikeldata Utökad'!J95="16 FSC","FSC",'2. Artikeldata Utökad'!J95="17 Välvald (endast vid OTC)","choosewithheart",'2. Artikeldata Utökad'!J95="18 Rainforest Alliance","Rainforestalliance",'2. Artikeldata Utökad'!J95="19 Vegan Society","Vegansociety",'2. Artikeldata Utökad'!J95="20 Certified Vegan","Certifiedvegan",'2. Artikeldata Utökad'!J95="21 I'm Vegan","Imvegan",'2. Artikeldata Utökad'!J95="22 EU Ecolabel","EUEcolabel",'2. Artikeldata Utökad'!J95="23 Soil Association Cosmos Organic","Soilassociation",'2. Artikeldata Utökad'!J95="  Välj…","",'2. Artikeldata Utökad'!J95="0  Ingen symbol","",'2. Artikeldata Utökad'!J95="24 Cosmetique Bio Cosmos Organic","Cosmetiquebio",'2. Artikeldata Utökad'!J95="25 Fair for Life","Fairforlife")</f>
        <v/>
      </c>
      <c r="H96" s="176" t="str">
        <f aca="false" t="array" ref="H96:H96">_xlfn.IFS('2. Artikeldata Utökad'!K95="2  KRAV","KRAV",'2. Artikeldata Utökad'!K95="3  Astma- och Allergiförbundet","Astmaochallergiforbundet",'2. Artikeldata Utökad'!K95="4  Svanen","Svanen",'2. Artikeldata Utökad'!K95="5  GOTS","GOTS",'2. Artikeldata Utökad'!K95="6  Ekologiskt Jordbruk EU Ekologisk","Ekologisktjordbruk",'2. Artikeldata Utökad'!K95="7  ECO CERT Cosmos Organic","Ecocertcosmosorganic",'2. Artikeldata Utökad'!K95="8  Bra miljöval","Bramiljoval",'2. Artikeldata Utökad'!K95="9  Fairtrade","fairtrade",'2. Artikeldata Utökad'!K95="10 Natrue Organic","Natrueorganic",'2. Artikeldata Utökad'!K95="11 UTZ Certified","UTZ",'2. Artikeldata Utökad'!K95="15 Asthma Allergy Nordic","Asthmaallergynordic",'2. Artikeldata Utökad'!K95="16 FSC","FSC",'2. Artikeldata Utökad'!K95="17 Välvald (endast vid OTC)","choosewithheart",'2. Artikeldata Utökad'!K95="18 Rainforest Alliance","Rainforestalliance",'2. Artikeldata Utökad'!K95="19 Vegan Society","Vegansociety",'2. Artikeldata Utökad'!K95="20 Certified Vegan","Certifiedvegan",'2. Artikeldata Utökad'!K95="21 I'm Vegan","Imvegan",'2. Artikeldata Utökad'!K95="22 EU Ecolabel","EUEcolabel",'2. Artikeldata Utökad'!K95="23 Soil Association Cosmos Organic","Soilassociation",'2. Artikeldata Utökad'!K95="  Välj…","",'2. Artikeldata Utökad'!K95="0  Ingen symbol","",'2. Artikeldata Utökad'!K95="24 Cosmetique Bio Cosmos Organic","Cosmetiquebio",'2. Artikeldata Utökad'!K95="25 Fair for Life","Fairforlife")</f>
        <v/>
      </c>
      <c r="I96" s="176" t="str">
        <f aca="false" t="array" ref="I96:I96">_xlfn.IFS('2. Artikeldata Utökad'!L95="2  KRAV","KRAV",'2. Artikeldata Utökad'!L95="3  Astma- och Allergiförbundet","Astmaochallergiforbundet",'2. Artikeldata Utökad'!L95="4  Svanen","Svanen",'2. Artikeldata Utökad'!L95="5  GOTS","GOTS",'2. Artikeldata Utökad'!L95="6  Ekologiskt Jordbruk EU Ekologisk","Ekologisktjordbruk",'2. Artikeldata Utökad'!L95="7  ECO CERT Cosmos Organic","Ecocertcosmosorganic",'2. Artikeldata Utökad'!L95="8  Bra miljöval","Bramiljoval",'2. Artikeldata Utökad'!L95="9  Fairtrade","fairtrade",'2. Artikeldata Utökad'!L95="10 Natrue Organic","Natrueorganic",'2. Artikeldata Utökad'!L95="11 UTZ Certified","UTZ",'2. Artikeldata Utökad'!L95="15 Asthma Allergy Nordic","Asthmaallergynordic",'2. Artikeldata Utökad'!L95="16 FSC","FSC",'2. Artikeldata Utökad'!L95="17 Välvald (endast vid OTC)","choosewithheart",'2. Artikeldata Utökad'!L95="18 Rainforest Alliance","Rainforestalliance",'2. Artikeldata Utökad'!L95="19 Vegan Society","Vegansociety",'2. Artikeldata Utökad'!L95="20 Certified Vegan","Certifiedvegan",'2. Artikeldata Utökad'!L95="21 I'm Vegan","Imvegan",'2. Artikeldata Utökad'!L95="22 EU Ecolabel","EUEcolabel",'2. Artikeldata Utökad'!L95="23 Soil Association Cosmos Organic","Soilassociation",'2. Artikeldata Utökad'!L95="  Välj…","",'2. Artikeldata Utökad'!L95="0  Ingen symbol","",'2. Artikeldata Utökad'!L95="24 Cosmetique Bio Cosmos Organic","Cosmetiquebio",'2. Artikeldata Utökad'!L95="25 Fair for Life","Fairforlife")</f>
        <v/>
      </c>
      <c r="J96" s="176" t="str">
        <f aca="false" t="array" ref="J96:J96">IFERROR(SUBSTITUTE(_xlfn.arraytotext(_xlfn._xlws.filter(G96:I96,G96:I96&lt;&gt;""))," ",""),"")</f>
        <v/>
      </c>
      <c r="K96" s="176" t="str">
        <f aca="false">IF('2. Artikeldata Utökad'!M95="Ja","Nordisk","")</f>
        <v/>
      </c>
      <c r="L96" s="176" t="str">
        <f aca="false">IF('2. Artikeldata Utökad'!N95="Ja","Miljoforpackad","")</f>
        <v/>
      </c>
      <c r="M96" s="176" t="str">
        <f aca="false">IF(OR(G96="Ecocertcosmosorganic",G96="Natrueorganic",G96="GOTS",G96="Ekologisktjordbruk",G96="KRAV",G96="Soilassociation",G96="Cosmetiquebio",H96="Ecocertcosmosorganic",H96="Natrueorganic",H96="GOTS",H96="Ekologisktjordbruk",H96="KRAV",H96="Soilassociation",H96="Cosmetiquebio",I96="Ecocertcosmosorganic",I96="Natrueorganic",I96="GOTS",I96="Ekologisktjordbruk",I96="KRAV",I96="Soilassociation",I96="Cosmetiquebio"),"Ekologisk","")</f>
        <v/>
      </c>
      <c r="N96" s="176" t="str">
        <f aca="false">IF(OR(G96="Vegansociety",G96="Imvegan",G96="Certifiedvegan",H96="Vegansociety",H96="Imvegan",H96="Certifiedvegan",I96="Vegansociety",I96="Imvegan",I96="Certifiedvegan",AJ96="Vegansk"),"Vegansk","")</f>
        <v/>
      </c>
      <c r="O96" s="176" t="str">
        <f aca="false">IF(OR(G96="fairtrade",G96="UTZ",G96="Rainforestalliance",G96="Fairforlife",H96="fairtrade",H96="UTZ",H96="Rainforestalliance",H96="Fairforlife",I96="fairtrade",I96="UTZ",I96="Rainforestalliance",I96="Fairforlife"),"Rattvisemarkt","")</f>
        <v/>
      </c>
      <c r="P96" s="176" t="str">
        <f aca="false">IF(OR(G96="Asthmaallergynordic",G96="Astmaochallergiforbundet",H96="Asthmaallergynordic",H96="Astmaochallergiforbundet",I96="Asthmaallergynordic",I96="Astmaochallergiforbundet"),"Extramildformula","")</f>
        <v/>
      </c>
      <c r="Q96" s="176" t="str">
        <f aca="false">IF(OR(G96="Svanen",G96="Bramiljoval",G96="EUEcolabel",H96="Svanen",H96="Bramiljoval",H96="EUEcolabel",I96="Svanen",I96="Bramiljoval",I96="EUEcolabel"),"Miljomarkt","")</f>
        <v/>
      </c>
      <c r="R96" s="176" t="str">
        <f aca="false" t="array" ref="R96:R96">IFERROR(SUBSTITUTE(_xlfn.arraytotext(_xlfn._xlws.filter(M96:Q96,M96:Q96&lt;&gt;""))," ",""),"")</f>
        <v/>
      </c>
      <c r="S96" s="177"/>
      <c r="T96" s="185"/>
      <c r="U96" s="177" t="s">
        <v>36</v>
      </c>
      <c r="V96" s="178"/>
      <c r="W96" s="178"/>
      <c r="X96" s="178"/>
      <c r="Y96" s="178"/>
      <c r="Z96" s="178"/>
      <c r="AA96" s="178"/>
      <c r="AB96" s="178"/>
      <c r="AC96" s="178"/>
      <c r="AD96" s="178"/>
      <c r="AE96" s="178"/>
      <c r="AF96" s="178"/>
      <c r="AG96" s="177"/>
      <c r="AH96" s="178"/>
      <c r="AI96" s="178"/>
      <c r="AJ96" s="177" t="s">
        <v>37</v>
      </c>
      <c r="AK96" s="178"/>
      <c r="AL96" s="178"/>
      <c r="AM96" s="178"/>
      <c r="AN96" s="178"/>
      <c r="AO96" s="178"/>
      <c r="AP96" s="143"/>
      <c r="AQ96" s="179"/>
      <c r="AR96" s="180"/>
      <c r="AS96" s="180"/>
      <c r="AT96" s="181" t="s">
        <v>37</v>
      </c>
      <c r="AU96" s="181" t="s">
        <v>37</v>
      </c>
      <c r="AV96" s="144"/>
      <c r="AW96" s="182" t="s">
        <v>231</v>
      </c>
      <c r="AX96" s="181" t="s">
        <v>37</v>
      </c>
      <c r="AY96" s="181" t="s">
        <v>37</v>
      </c>
      <c r="AZ96" s="143"/>
      <c r="BA96" s="179"/>
      <c r="BB96" s="180"/>
      <c r="BC96" s="180"/>
      <c r="BD96" s="180"/>
      <c r="BE96" s="180"/>
      <c r="BF96" s="180"/>
      <c r="BG96" s="145"/>
      <c r="BH96" s="181" t="s">
        <v>231</v>
      </c>
      <c r="BI96" s="181" t="s">
        <v>37</v>
      </c>
    </row>
    <row r="97" customFormat="false" ht="14.25" hidden="false" customHeight="false" outlineLevel="0" collapsed="false">
      <c r="A97" s="183" t="n">
        <v>92</v>
      </c>
      <c r="B97" s="173" t="n">
        <f aca="false">'APH KIC KIA PC'!D96</f>
        <v>0</v>
      </c>
      <c r="C97" s="173" t="str">
        <f aca="false">'APH KIC KIA PC'!I96</f>
        <v>Välj…</v>
      </c>
      <c r="D97" s="174" t="str">
        <f aca="false">IF('1. Artikeldata Grund'!$E96="","",'1. Artikeldata Grund'!$E96)</f>
        <v/>
      </c>
      <c r="E97" s="175" t="str">
        <f aca="false">IF('1. Artikeldata Grund'!D96="","",'1. Artikeldata Grund'!D96)</f>
        <v/>
      </c>
      <c r="F97" s="184" t="str">
        <f aca="false">'2. Artikeldata Utökad'!H96</f>
        <v>  Välj…</v>
      </c>
      <c r="G97" s="176" t="str">
        <f aca="false" t="array" ref="G97:G97">_xlfn.IFS('2. Artikeldata Utökad'!J96="2  KRAV","KRAV",'2. Artikeldata Utökad'!J96="3  Astma- och Allergiförbundet","Astmaochallergiforbundet",'2. Artikeldata Utökad'!J96="4  Svanen","Svanen",'2. Artikeldata Utökad'!J96="5  GOTS","GOTS",'2. Artikeldata Utökad'!J96="6  Ekologiskt Jordbruk EU Ekologisk","Ekologisktjordbruk",'2. Artikeldata Utökad'!J96="7  ECO CERT Cosmos Organic","Ecocertcosmosorganic",'2. Artikeldata Utökad'!J96="8  Bra miljöval","Bramiljoval",'2. Artikeldata Utökad'!J96="9  Fairtrade","fairtrade",'2. Artikeldata Utökad'!J96="10 Natrue Organic","Natrueorganic",'2. Artikeldata Utökad'!J96="11 UTZ Certified","UTZ",'2. Artikeldata Utökad'!J96="15 Asthma Allergy Nordic","Asthmaallergynordic",'2. Artikeldata Utökad'!J96="16 FSC","FSC",'2. Artikeldata Utökad'!J96="17 Välvald (endast vid OTC)","choosewithheart",'2. Artikeldata Utökad'!J96="18 Rainforest Alliance","Rainforestalliance",'2. Artikeldata Utökad'!J96="19 Vegan Society","Vegansociety",'2. Artikeldata Utökad'!J96="20 Certified Vegan","Certifiedvegan",'2. Artikeldata Utökad'!J96="21 I'm Vegan","Imvegan",'2. Artikeldata Utökad'!J96="22 EU Ecolabel","EUEcolabel",'2. Artikeldata Utökad'!J96="23 Soil Association Cosmos Organic","Soilassociation",'2. Artikeldata Utökad'!J96="  Välj…","",'2. Artikeldata Utökad'!J96="0  Ingen symbol","",'2. Artikeldata Utökad'!J96="24 Cosmetique Bio Cosmos Organic","Cosmetiquebio",'2. Artikeldata Utökad'!J96="25 Fair for Life","Fairforlife")</f>
        <v/>
      </c>
      <c r="H97" s="176" t="str">
        <f aca="false" t="array" ref="H97:H97">_xlfn.IFS('2. Artikeldata Utökad'!K96="2  KRAV","KRAV",'2. Artikeldata Utökad'!K96="3  Astma- och Allergiförbundet","Astmaochallergiforbundet",'2. Artikeldata Utökad'!K96="4  Svanen","Svanen",'2. Artikeldata Utökad'!K96="5  GOTS","GOTS",'2. Artikeldata Utökad'!K96="6  Ekologiskt Jordbruk EU Ekologisk","Ekologisktjordbruk",'2. Artikeldata Utökad'!K96="7  ECO CERT Cosmos Organic","Ecocertcosmosorganic",'2. Artikeldata Utökad'!K96="8  Bra miljöval","Bramiljoval",'2. Artikeldata Utökad'!K96="9  Fairtrade","fairtrade",'2. Artikeldata Utökad'!K96="10 Natrue Organic","Natrueorganic",'2. Artikeldata Utökad'!K96="11 UTZ Certified","UTZ",'2. Artikeldata Utökad'!K96="15 Asthma Allergy Nordic","Asthmaallergynordic",'2. Artikeldata Utökad'!K96="16 FSC","FSC",'2. Artikeldata Utökad'!K96="17 Välvald (endast vid OTC)","choosewithheart",'2. Artikeldata Utökad'!K96="18 Rainforest Alliance","Rainforestalliance",'2. Artikeldata Utökad'!K96="19 Vegan Society","Vegansociety",'2. Artikeldata Utökad'!K96="20 Certified Vegan","Certifiedvegan",'2. Artikeldata Utökad'!K96="21 I'm Vegan","Imvegan",'2. Artikeldata Utökad'!K96="22 EU Ecolabel","EUEcolabel",'2. Artikeldata Utökad'!K96="23 Soil Association Cosmos Organic","Soilassociation",'2. Artikeldata Utökad'!K96="  Välj…","",'2. Artikeldata Utökad'!K96="0  Ingen symbol","",'2. Artikeldata Utökad'!K96="24 Cosmetique Bio Cosmos Organic","Cosmetiquebio",'2. Artikeldata Utökad'!K96="25 Fair for Life","Fairforlife")</f>
        <v/>
      </c>
      <c r="I97" s="176" t="str">
        <f aca="false" t="array" ref="I97:I97">_xlfn.IFS('2. Artikeldata Utökad'!L96="2  KRAV","KRAV",'2. Artikeldata Utökad'!L96="3  Astma- och Allergiförbundet","Astmaochallergiforbundet",'2. Artikeldata Utökad'!L96="4  Svanen","Svanen",'2. Artikeldata Utökad'!L96="5  GOTS","GOTS",'2. Artikeldata Utökad'!L96="6  Ekologiskt Jordbruk EU Ekologisk","Ekologisktjordbruk",'2. Artikeldata Utökad'!L96="7  ECO CERT Cosmos Organic","Ecocertcosmosorganic",'2. Artikeldata Utökad'!L96="8  Bra miljöval","Bramiljoval",'2. Artikeldata Utökad'!L96="9  Fairtrade","fairtrade",'2. Artikeldata Utökad'!L96="10 Natrue Organic","Natrueorganic",'2. Artikeldata Utökad'!L96="11 UTZ Certified","UTZ",'2. Artikeldata Utökad'!L96="15 Asthma Allergy Nordic","Asthmaallergynordic",'2. Artikeldata Utökad'!L96="16 FSC","FSC",'2. Artikeldata Utökad'!L96="17 Välvald (endast vid OTC)","choosewithheart",'2. Artikeldata Utökad'!L96="18 Rainforest Alliance","Rainforestalliance",'2. Artikeldata Utökad'!L96="19 Vegan Society","Vegansociety",'2. Artikeldata Utökad'!L96="20 Certified Vegan","Certifiedvegan",'2. Artikeldata Utökad'!L96="21 I'm Vegan","Imvegan",'2. Artikeldata Utökad'!L96="22 EU Ecolabel","EUEcolabel",'2. Artikeldata Utökad'!L96="23 Soil Association Cosmos Organic","Soilassociation",'2. Artikeldata Utökad'!L96="  Välj…","",'2. Artikeldata Utökad'!L96="0  Ingen symbol","",'2. Artikeldata Utökad'!L96="24 Cosmetique Bio Cosmos Organic","Cosmetiquebio",'2. Artikeldata Utökad'!L96="25 Fair for Life","Fairforlife")</f>
        <v/>
      </c>
      <c r="J97" s="176" t="str">
        <f aca="false" t="array" ref="J97:J97">IFERROR(SUBSTITUTE(_xlfn.arraytotext(_xlfn._xlws.filter(G97:I97,G97:I97&lt;&gt;""))," ",""),"")</f>
        <v/>
      </c>
      <c r="K97" s="176" t="str">
        <f aca="false">IF('2. Artikeldata Utökad'!M96="Ja","Nordisk","")</f>
        <v/>
      </c>
      <c r="L97" s="176" t="str">
        <f aca="false">IF('2. Artikeldata Utökad'!N96="Ja","Miljoforpackad","")</f>
        <v/>
      </c>
      <c r="M97" s="176" t="str">
        <f aca="false">IF(OR(G97="Ecocertcosmosorganic",G97="Natrueorganic",G97="GOTS",G97="Ekologisktjordbruk",G97="KRAV",G97="Soilassociation",G97="Cosmetiquebio",H97="Ecocertcosmosorganic",H97="Natrueorganic",H97="GOTS",H97="Ekologisktjordbruk",H97="KRAV",H97="Soilassociation",H97="Cosmetiquebio",I97="Ecocertcosmosorganic",I97="Natrueorganic",I97="GOTS",I97="Ekologisktjordbruk",I97="KRAV",I97="Soilassociation",I97="Cosmetiquebio"),"Ekologisk","")</f>
        <v/>
      </c>
      <c r="N97" s="176" t="str">
        <f aca="false">IF(OR(G97="Vegansociety",G97="Imvegan",G97="Certifiedvegan",H97="Vegansociety",H97="Imvegan",H97="Certifiedvegan",I97="Vegansociety",I97="Imvegan",I97="Certifiedvegan",AJ97="Vegansk"),"Vegansk","")</f>
        <v/>
      </c>
      <c r="O97" s="176" t="str">
        <f aca="false">IF(OR(G97="fairtrade",G97="UTZ",G97="Rainforestalliance",G97="Fairforlife",H97="fairtrade",H97="UTZ",H97="Rainforestalliance",H97="Fairforlife",I97="fairtrade",I97="UTZ",I97="Rainforestalliance",I97="Fairforlife"),"Rattvisemarkt","")</f>
        <v/>
      </c>
      <c r="P97" s="176" t="str">
        <f aca="false">IF(OR(G97="Asthmaallergynordic",G97="Astmaochallergiforbundet",H97="Asthmaallergynordic",H97="Astmaochallergiforbundet",I97="Asthmaallergynordic",I97="Astmaochallergiforbundet"),"Extramildformula","")</f>
        <v/>
      </c>
      <c r="Q97" s="176" t="str">
        <f aca="false">IF(OR(G97="Svanen",G97="Bramiljoval",G97="EUEcolabel",H97="Svanen",H97="Bramiljoval",H97="EUEcolabel",I97="Svanen",I97="Bramiljoval",I97="EUEcolabel"),"Miljomarkt","")</f>
        <v/>
      </c>
      <c r="R97" s="176" t="str">
        <f aca="false" t="array" ref="R97:R97">IFERROR(SUBSTITUTE(_xlfn.arraytotext(_xlfn._xlws.filter(M97:Q97,M97:Q97&lt;&gt;""))," ",""),"")</f>
        <v/>
      </c>
      <c r="S97" s="177"/>
      <c r="T97" s="185"/>
      <c r="U97" s="177" t="s">
        <v>36</v>
      </c>
      <c r="V97" s="178"/>
      <c r="W97" s="178"/>
      <c r="X97" s="178"/>
      <c r="Y97" s="178"/>
      <c r="Z97" s="178"/>
      <c r="AA97" s="178"/>
      <c r="AB97" s="178"/>
      <c r="AC97" s="178"/>
      <c r="AD97" s="178"/>
      <c r="AE97" s="178"/>
      <c r="AF97" s="178"/>
      <c r="AG97" s="177"/>
      <c r="AH97" s="178"/>
      <c r="AI97" s="178"/>
      <c r="AJ97" s="177" t="s">
        <v>37</v>
      </c>
      <c r="AK97" s="178"/>
      <c r="AL97" s="178"/>
      <c r="AM97" s="178"/>
      <c r="AN97" s="178"/>
      <c r="AO97" s="178"/>
      <c r="AP97" s="143"/>
      <c r="AQ97" s="179"/>
      <c r="AR97" s="180"/>
      <c r="AS97" s="180"/>
      <c r="AT97" s="181" t="s">
        <v>37</v>
      </c>
      <c r="AU97" s="181" t="s">
        <v>37</v>
      </c>
      <c r="AV97" s="144"/>
      <c r="AW97" s="182" t="s">
        <v>231</v>
      </c>
      <c r="AX97" s="181" t="s">
        <v>37</v>
      </c>
      <c r="AY97" s="181" t="s">
        <v>37</v>
      </c>
      <c r="AZ97" s="143"/>
      <c r="BA97" s="179"/>
      <c r="BB97" s="180"/>
      <c r="BC97" s="180"/>
      <c r="BD97" s="180"/>
      <c r="BE97" s="180"/>
      <c r="BF97" s="180"/>
      <c r="BG97" s="145"/>
      <c r="BH97" s="181" t="s">
        <v>231</v>
      </c>
      <c r="BI97" s="181" t="s">
        <v>37</v>
      </c>
    </row>
    <row r="98" customFormat="false" ht="14.25" hidden="false" customHeight="false" outlineLevel="0" collapsed="false">
      <c r="A98" s="183" t="n">
        <v>93</v>
      </c>
      <c r="B98" s="173" t="n">
        <f aca="false">'APH KIC KIA PC'!D97</f>
        <v>0</v>
      </c>
      <c r="C98" s="173" t="str">
        <f aca="false">'APH KIC KIA PC'!I97</f>
        <v>Välj…</v>
      </c>
      <c r="D98" s="174" t="str">
        <f aca="false">IF('1. Artikeldata Grund'!$E97="","",'1. Artikeldata Grund'!$E97)</f>
        <v/>
      </c>
      <c r="E98" s="175" t="str">
        <f aca="false">IF('1. Artikeldata Grund'!D97="","",'1. Artikeldata Grund'!D97)</f>
        <v/>
      </c>
      <c r="F98" s="184" t="str">
        <f aca="false">'2. Artikeldata Utökad'!H97</f>
        <v>  Välj…</v>
      </c>
      <c r="G98" s="176" t="str">
        <f aca="false" t="array" ref="G98:G98">_xlfn.IFS('2. Artikeldata Utökad'!J97="2  KRAV","KRAV",'2. Artikeldata Utökad'!J97="3  Astma- och Allergiförbundet","Astmaochallergiforbundet",'2. Artikeldata Utökad'!J97="4  Svanen","Svanen",'2. Artikeldata Utökad'!J97="5  GOTS","GOTS",'2. Artikeldata Utökad'!J97="6  Ekologiskt Jordbruk EU Ekologisk","Ekologisktjordbruk",'2. Artikeldata Utökad'!J97="7  ECO CERT Cosmos Organic","Ecocertcosmosorganic",'2. Artikeldata Utökad'!J97="8  Bra miljöval","Bramiljoval",'2. Artikeldata Utökad'!J97="9  Fairtrade","fairtrade",'2. Artikeldata Utökad'!J97="10 Natrue Organic","Natrueorganic",'2. Artikeldata Utökad'!J97="11 UTZ Certified","UTZ",'2. Artikeldata Utökad'!J97="15 Asthma Allergy Nordic","Asthmaallergynordic",'2. Artikeldata Utökad'!J97="16 FSC","FSC",'2. Artikeldata Utökad'!J97="17 Välvald (endast vid OTC)","choosewithheart",'2. Artikeldata Utökad'!J97="18 Rainforest Alliance","Rainforestalliance",'2. Artikeldata Utökad'!J97="19 Vegan Society","Vegansociety",'2. Artikeldata Utökad'!J97="20 Certified Vegan","Certifiedvegan",'2. Artikeldata Utökad'!J97="21 I'm Vegan","Imvegan",'2. Artikeldata Utökad'!J97="22 EU Ecolabel","EUEcolabel",'2. Artikeldata Utökad'!J97="23 Soil Association Cosmos Organic","Soilassociation",'2. Artikeldata Utökad'!J97="  Välj…","",'2. Artikeldata Utökad'!J97="0  Ingen symbol","",'2. Artikeldata Utökad'!J97="24 Cosmetique Bio Cosmos Organic","Cosmetiquebio",'2. Artikeldata Utökad'!J97="25 Fair for Life","Fairforlife")</f>
        <v/>
      </c>
      <c r="H98" s="176" t="str">
        <f aca="false" t="array" ref="H98:H98">_xlfn.IFS('2. Artikeldata Utökad'!K97="2  KRAV","KRAV",'2. Artikeldata Utökad'!K97="3  Astma- och Allergiförbundet","Astmaochallergiforbundet",'2. Artikeldata Utökad'!K97="4  Svanen","Svanen",'2. Artikeldata Utökad'!K97="5  GOTS","GOTS",'2. Artikeldata Utökad'!K97="6  Ekologiskt Jordbruk EU Ekologisk","Ekologisktjordbruk",'2. Artikeldata Utökad'!K97="7  ECO CERT Cosmos Organic","Ecocertcosmosorganic",'2. Artikeldata Utökad'!K97="8  Bra miljöval","Bramiljoval",'2. Artikeldata Utökad'!K97="9  Fairtrade","fairtrade",'2. Artikeldata Utökad'!K97="10 Natrue Organic","Natrueorganic",'2. Artikeldata Utökad'!K97="11 UTZ Certified","UTZ",'2. Artikeldata Utökad'!K97="15 Asthma Allergy Nordic","Asthmaallergynordic",'2. Artikeldata Utökad'!K97="16 FSC","FSC",'2. Artikeldata Utökad'!K97="17 Välvald (endast vid OTC)","choosewithheart",'2. Artikeldata Utökad'!K97="18 Rainforest Alliance","Rainforestalliance",'2. Artikeldata Utökad'!K97="19 Vegan Society","Vegansociety",'2. Artikeldata Utökad'!K97="20 Certified Vegan","Certifiedvegan",'2. Artikeldata Utökad'!K97="21 I'm Vegan","Imvegan",'2. Artikeldata Utökad'!K97="22 EU Ecolabel","EUEcolabel",'2. Artikeldata Utökad'!K97="23 Soil Association Cosmos Organic","Soilassociation",'2. Artikeldata Utökad'!K97="  Välj…","",'2. Artikeldata Utökad'!K97="0  Ingen symbol","",'2. Artikeldata Utökad'!K97="24 Cosmetique Bio Cosmos Organic","Cosmetiquebio",'2. Artikeldata Utökad'!K97="25 Fair for Life","Fairforlife")</f>
        <v/>
      </c>
      <c r="I98" s="176" t="str">
        <f aca="false" t="array" ref="I98:I98">_xlfn.IFS('2. Artikeldata Utökad'!L97="2  KRAV","KRAV",'2. Artikeldata Utökad'!L97="3  Astma- och Allergiförbundet","Astmaochallergiforbundet",'2. Artikeldata Utökad'!L97="4  Svanen","Svanen",'2. Artikeldata Utökad'!L97="5  GOTS","GOTS",'2. Artikeldata Utökad'!L97="6  Ekologiskt Jordbruk EU Ekologisk","Ekologisktjordbruk",'2. Artikeldata Utökad'!L97="7  ECO CERT Cosmos Organic","Ecocertcosmosorganic",'2. Artikeldata Utökad'!L97="8  Bra miljöval","Bramiljoval",'2. Artikeldata Utökad'!L97="9  Fairtrade","fairtrade",'2. Artikeldata Utökad'!L97="10 Natrue Organic","Natrueorganic",'2. Artikeldata Utökad'!L97="11 UTZ Certified","UTZ",'2. Artikeldata Utökad'!L97="15 Asthma Allergy Nordic","Asthmaallergynordic",'2. Artikeldata Utökad'!L97="16 FSC","FSC",'2. Artikeldata Utökad'!L97="17 Välvald (endast vid OTC)","choosewithheart",'2. Artikeldata Utökad'!L97="18 Rainforest Alliance","Rainforestalliance",'2. Artikeldata Utökad'!L97="19 Vegan Society","Vegansociety",'2. Artikeldata Utökad'!L97="20 Certified Vegan","Certifiedvegan",'2. Artikeldata Utökad'!L97="21 I'm Vegan","Imvegan",'2. Artikeldata Utökad'!L97="22 EU Ecolabel","EUEcolabel",'2. Artikeldata Utökad'!L97="23 Soil Association Cosmos Organic","Soilassociation",'2. Artikeldata Utökad'!L97="  Välj…","",'2. Artikeldata Utökad'!L97="0  Ingen symbol","",'2. Artikeldata Utökad'!L97="24 Cosmetique Bio Cosmos Organic","Cosmetiquebio",'2. Artikeldata Utökad'!L97="25 Fair for Life","Fairforlife")</f>
        <v/>
      </c>
      <c r="J98" s="176" t="str">
        <f aca="false" t="array" ref="J98:J98">IFERROR(SUBSTITUTE(_xlfn.arraytotext(_xlfn._xlws.filter(G98:I98,G98:I98&lt;&gt;""))," ",""),"")</f>
        <v/>
      </c>
      <c r="K98" s="176" t="str">
        <f aca="false">IF('2. Artikeldata Utökad'!M97="Ja","Nordisk","")</f>
        <v/>
      </c>
      <c r="L98" s="176" t="str">
        <f aca="false">IF('2. Artikeldata Utökad'!N97="Ja","Miljoforpackad","")</f>
        <v/>
      </c>
      <c r="M98" s="176" t="str">
        <f aca="false">IF(OR(G98="Ecocertcosmosorganic",G98="Natrueorganic",G98="GOTS",G98="Ekologisktjordbruk",G98="KRAV",G98="Soilassociation",G98="Cosmetiquebio",H98="Ecocertcosmosorganic",H98="Natrueorganic",H98="GOTS",H98="Ekologisktjordbruk",H98="KRAV",H98="Soilassociation",H98="Cosmetiquebio",I98="Ecocertcosmosorganic",I98="Natrueorganic",I98="GOTS",I98="Ekologisktjordbruk",I98="KRAV",I98="Soilassociation",I98="Cosmetiquebio"),"Ekologisk","")</f>
        <v/>
      </c>
      <c r="N98" s="176" t="str">
        <f aca="false">IF(OR(G98="Vegansociety",G98="Imvegan",G98="Certifiedvegan",H98="Vegansociety",H98="Imvegan",H98="Certifiedvegan",I98="Vegansociety",I98="Imvegan",I98="Certifiedvegan",AJ98="Vegansk"),"Vegansk","")</f>
        <v/>
      </c>
      <c r="O98" s="176" t="str">
        <f aca="false">IF(OR(G98="fairtrade",G98="UTZ",G98="Rainforestalliance",G98="Fairforlife",H98="fairtrade",H98="UTZ",H98="Rainforestalliance",H98="Fairforlife",I98="fairtrade",I98="UTZ",I98="Rainforestalliance",I98="Fairforlife"),"Rattvisemarkt","")</f>
        <v/>
      </c>
      <c r="P98" s="176" t="str">
        <f aca="false">IF(OR(G98="Asthmaallergynordic",G98="Astmaochallergiforbundet",H98="Asthmaallergynordic",H98="Astmaochallergiforbundet",I98="Asthmaallergynordic",I98="Astmaochallergiforbundet"),"Extramildformula","")</f>
        <v/>
      </c>
      <c r="Q98" s="176" t="str">
        <f aca="false">IF(OR(G98="Svanen",G98="Bramiljoval",G98="EUEcolabel",H98="Svanen",H98="Bramiljoval",H98="EUEcolabel",I98="Svanen",I98="Bramiljoval",I98="EUEcolabel"),"Miljomarkt","")</f>
        <v/>
      </c>
      <c r="R98" s="176" t="str">
        <f aca="false" t="array" ref="R98:R98">IFERROR(SUBSTITUTE(_xlfn.arraytotext(_xlfn._xlws.filter(M98:Q98,M98:Q98&lt;&gt;""))," ",""),"")</f>
        <v/>
      </c>
      <c r="S98" s="177"/>
      <c r="T98" s="185"/>
      <c r="U98" s="177" t="s">
        <v>36</v>
      </c>
      <c r="V98" s="178"/>
      <c r="W98" s="178"/>
      <c r="X98" s="178"/>
      <c r="Y98" s="178"/>
      <c r="Z98" s="178"/>
      <c r="AA98" s="178"/>
      <c r="AB98" s="178"/>
      <c r="AC98" s="178"/>
      <c r="AD98" s="178"/>
      <c r="AE98" s="178"/>
      <c r="AF98" s="178"/>
      <c r="AG98" s="177"/>
      <c r="AH98" s="178"/>
      <c r="AI98" s="178"/>
      <c r="AJ98" s="177" t="s">
        <v>37</v>
      </c>
      <c r="AK98" s="178"/>
      <c r="AL98" s="178"/>
      <c r="AM98" s="178"/>
      <c r="AN98" s="178"/>
      <c r="AO98" s="178"/>
      <c r="AP98" s="143"/>
      <c r="AQ98" s="179"/>
      <c r="AR98" s="180"/>
      <c r="AS98" s="180"/>
      <c r="AT98" s="181" t="s">
        <v>37</v>
      </c>
      <c r="AU98" s="181" t="s">
        <v>37</v>
      </c>
      <c r="AV98" s="144"/>
      <c r="AW98" s="182" t="s">
        <v>231</v>
      </c>
      <c r="AX98" s="181" t="s">
        <v>37</v>
      </c>
      <c r="AY98" s="181" t="s">
        <v>37</v>
      </c>
      <c r="AZ98" s="143"/>
      <c r="BA98" s="179"/>
      <c r="BB98" s="180"/>
      <c r="BC98" s="180"/>
      <c r="BD98" s="180"/>
      <c r="BE98" s="180"/>
      <c r="BF98" s="180"/>
      <c r="BG98" s="145"/>
      <c r="BH98" s="181" t="s">
        <v>231</v>
      </c>
      <c r="BI98" s="181" t="s">
        <v>37</v>
      </c>
    </row>
    <row r="99" customFormat="false" ht="14.25" hidden="false" customHeight="false" outlineLevel="0" collapsed="false">
      <c r="A99" s="183" t="n">
        <v>94</v>
      </c>
      <c r="B99" s="173" t="n">
        <f aca="false">'APH KIC KIA PC'!D98</f>
        <v>0</v>
      </c>
      <c r="C99" s="173" t="str">
        <f aca="false">'APH KIC KIA PC'!I98</f>
        <v>Välj…</v>
      </c>
      <c r="D99" s="174" t="str">
        <f aca="false">IF('1. Artikeldata Grund'!$E98="","",'1. Artikeldata Grund'!$E98)</f>
        <v/>
      </c>
      <c r="E99" s="175" t="str">
        <f aca="false">IF('1. Artikeldata Grund'!D98="","",'1. Artikeldata Grund'!D98)</f>
        <v/>
      </c>
      <c r="F99" s="184" t="str">
        <f aca="false">'2. Artikeldata Utökad'!H98</f>
        <v>  Välj…</v>
      </c>
      <c r="G99" s="176" t="str">
        <f aca="false" t="array" ref="G99:G99">_xlfn.IFS('2. Artikeldata Utökad'!J98="2  KRAV","KRAV",'2. Artikeldata Utökad'!J98="3  Astma- och Allergiförbundet","Astmaochallergiforbundet",'2. Artikeldata Utökad'!J98="4  Svanen","Svanen",'2. Artikeldata Utökad'!J98="5  GOTS","GOTS",'2. Artikeldata Utökad'!J98="6  Ekologiskt Jordbruk EU Ekologisk","Ekologisktjordbruk",'2. Artikeldata Utökad'!J98="7  ECO CERT Cosmos Organic","Ecocertcosmosorganic",'2. Artikeldata Utökad'!J98="8  Bra miljöval","Bramiljoval",'2. Artikeldata Utökad'!J98="9  Fairtrade","fairtrade",'2. Artikeldata Utökad'!J98="10 Natrue Organic","Natrueorganic",'2. Artikeldata Utökad'!J98="11 UTZ Certified","UTZ",'2. Artikeldata Utökad'!J98="15 Asthma Allergy Nordic","Asthmaallergynordic",'2. Artikeldata Utökad'!J98="16 FSC","FSC",'2. Artikeldata Utökad'!J98="17 Välvald (endast vid OTC)","choosewithheart",'2. Artikeldata Utökad'!J98="18 Rainforest Alliance","Rainforestalliance",'2. Artikeldata Utökad'!J98="19 Vegan Society","Vegansociety",'2. Artikeldata Utökad'!J98="20 Certified Vegan","Certifiedvegan",'2. Artikeldata Utökad'!J98="21 I'm Vegan","Imvegan",'2. Artikeldata Utökad'!J98="22 EU Ecolabel","EUEcolabel",'2. Artikeldata Utökad'!J98="23 Soil Association Cosmos Organic","Soilassociation",'2. Artikeldata Utökad'!J98="  Välj…","",'2. Artikeldata Utökad'!J98="0  Ingen symbol","",'2. Artikeldata Utökad'!J98="24 Cosmetique Bio Cosmos Organic","Cosmetiquebio",'2. Artikeldata Utökad'!J98="25 Fair for Life","Fairforlife")</f>
        <v/>
      </c>
      <c r="H99" s="176" t="str">
        <f aca="false" t="array" ref="H99:H99">_xlfn.IFS('2. Artikeldata Utökad'!K98="2  KRAV","KRAV",'2. Artikeldata Utökad'!K98="3  Astma- och Allergiförbundet","Astmaochallergiforbundet",'2. Artikeldata Utökad'!K98="4  Svanen","Svanen",'2. Artikeldata Utökad'!K98="5  GOTS","GOTS",'2. Artikeldata Utökad'!K98="6  Ekologiskt Jordbruk EU Ekologisk","Ekologisktjordbruk",'2. Artikeldata Utökad'!K98="7  ECO CERT Cosmos Organic","Ecocertcosmosorganic",'2. Artikeldata Utökad'!K98="8  Bra miljöval","Bramiljoval",'2. Artikeldata Utökad'!K98="9  Fairtrade","fairtrade",'2. Artikeldata Utökad'!K98="10 Natrue Organic","Natrueorganic",'2. Artikeldata Utökad'!K98="11 UTZ Certified","UTZ",'2. Artikeldata Utökad'!K98="15 Asthma Allergy Nordic","Asthmaallergynordic",'2. Artikeldata Utökad'!K98="16 FSC","FSC",'2. Artikeldata Utökad'!K98="17 Välvald (endast vid OTC)","choosewithheart",'2. Artikeldata Utökad'!K98="18 Rainforest Alliance","Rainforestalliance",'2. Artikeldata Utökad'!K98="19 Vegan Society","Vegansociety",'2. Artikeldata Utökad'!K98="20 Certified Vegan","Certifiedvegan",'2. Artikeldata Utökad'!K98="21 I'm Vegan","Imvegan",'2. Artikeldata Utökad'!K98="22 EU Ecolabel","EUEcolabel",'2. Artikeldata Utökad'!K98="23 Soil Association Cosmos Organic","Soilassociation",'2. Artikeldata Utökad'!K98="  Välj…","",'2. Artikeldata Utökad'!K98="0  Ingen symbol","",'2. Artikeldata Utökad'!K98="24 Cosmetique Bio Cosmos Organic","Cosmetiquebio",'2. Artikeldata Utökad'!K98="25 Fair for Life","Fairforlife")</f>
        <v/>
      </c>
      <c r="I99" s="176" t="str">
        <f aca="false" t="array" ref="I99:I99">_xlfn.IFS('2. Artikeldata Utökad'!L98="2  KRAV","KRAV",'2. Artikeldata Utökad'!L98="3  Astma- och Allergiförbundet","Astmaochallergiforbundet",'2. Artikeldata Utökad'!L98="4  Svanen","Svanen",'2. Artikeldata Utökad'!L98="5  GOTS","GOTS",'2. Artikeldata Utökad'!L98="6  Ekologiskt Jordbruk EU Ekologisk","Ekologisktjordbruk",'2. Artikeldata Utökad'!L98="7  ECO CERT Cosmos Organic","Ecocertcosmosorganic",'2. Artikeldata Utökad'!L98="8  Bra miljöval","Bramiljoval",'2. Artikeldata Utökad'!L98="9  Fairtrade","fairtrade",'2. Artikeldata Utökad'!L98="10 Natrue Organic","Natrueorganic",'2. Artikeldata Utökad'!L98="11 UTZ Certified","UTZ",'2. Artikeldata Utökad'!L98="15 Asthma Allergy Nordic","Asthmaallergynordic",'2. Artikeldata Utökad'!L98="16 FSC","FSC",'2. Artikeldata Utökad'!L98="17 Välvald (endast vid OTC)","choosewithheart",'2. Artikeldata Utökad'!L98="18 Rainforest Alliance","Rainforestalliance",'2. Artikeldata Utökad'!L98="19 Vegan Society","Vegansociety",'2. Artikeldata Utökad'!L98="20 Certified Vegan","Certifiedvegan",'2. Artikeldata Utökad'!L98="21 I'm Vegan","Imvegan",'2. Artikeldata Utökad'!L98="22 EU Ecolabel","EUEcolabel",'2. Artikeldata Utökad'!L98="23 Soil Association Cosmos Organic","Soilassociation",'2. Artikeldata Utökad'!L98="  Välj…","",'2. Artikeldata Utökad'!L98="0  Ingen symbol","",'2. Artikeldata Utökad'!L98="24 Cosmetique Bio Cosmos Organic","Cosmetiquebio",'2. Artikeldata Utökad'!L98="25 Fair for Life","Fairforlife")</f>
        <v/>
      </c>
      <c r="J99" s="176" t="str">
        <f aca="false" t="array" ref="J99:J99">IFERROR(SUBSTITUTE(_xlfn.arraytotext(_xlfn._xlws.filter(G99:I99,G99:I99&lt;&gt;""))," ",""),"")</f>
        <v/>
      </c>
      <c r="K99" s="176" t="str">
        <f aca="false">IF('2. Artikeldata Utökad'!M98="Ja","Nordisk","")</f>
        <v/>
      </c>
      <c r="L99" s="176" t="str">
        <f aca="false">IF('2. Artikeldata Utökad'!N98="Ja","Miljoforpackad","")</f>
        <v/>
      </c>
      <c r="M99" s="176" t="str">
        <f aca="false">IF(OR(G99="Ecocertcosmosorganic",G99="Natrueorganic",G99="GOTS",G99="Ekologisktjordbruk",G99="KRAV",G99="Soilassociation",G99="Cosmetiquebio",H99="Ecocertcosmosorganic",H99="Natrueorganic",H99="GOTS",H99="Ekologisktjordbruk",H99="KRAV",H99="Soilassociation",H99="Cosmetiquebio",I99="Ecocertcosmosorganic",I99="Natrueorganic",I99="GOTS",I99="Ekologisktjordbruk",I99="KRAV",I99="Soilassociation",I99="Cosmetiquebio"),"Ekologisk","")</f>
        <v/>
      </c>
      <c r="N99" s="176" t="str">
        <f aca="false">IF(OR(G99="Vegansociety",G99="Imvegan",G99="Certifiedvegan",H99="Vegansociety",H99="Imvegan",H99="Certifiedvegan",I99="Vegansociety",I99="Imvegan",I99="Certifiedvegan",AJ99="Vegansk"),"Vegansk","")</f>
        <v/>
      </c>
      <c r="O99" s="176" t="str">
        <f aca="false">IF(OR(G99="fairtrade",G99="UTZ",G99="Rainforestalliance",G99="Fairforlife",H99="fairtrade",H99="UTZ",H99="Rainforestalliance",H99="Fairforlife",I99="fairtrade",I99="UTZ",I99="Rainforestalliance",I99="Fairforlife"),"Rattvisemarkt","")</f>
        <v/>
      </c>
      <c r="P99" s="176" t="str">
        <f aca="false">IF(OR(G99="Asthmaallergynordic",G99="Astmaochallergiforbundet",H99="Asthmaallergynordic",H99="Astmaochallergiforbundet",I99="Asthmaallergynordic",I99="Astmaochallergiforbundet"),"Extramildformula","")</f>
        <v/>
      </c>
      <c r="Q99" s="176" t="str">
        <f aca="false">IF(OR(G99="Svanen",G99="Bramiljoval",G99="EUEcolabel",H99="Svanen",H99="Bramiljoval",H99="EUEcolabel",I99="Svanen",I99="Bramiljoval",I99="EUEcolabel"),"Miljomarkt","")</f>
        <v/>
      </c>
      <c r="R99" s="176" t="str">
        <f aca="false" t="array" ref="R99:R99">IFERROR(SUBSTITUTE(_xlfn.arraytotext(_xlfn._xlws.filter(M99:Q99,M99:Q99&lt;&gt;""))," ",""),"")</f>
        <v/>
      </c>
      <c r="S99" s="177"/>
      <c r="T99" s="185"/>
      <c r="U99" s="177" t="s">
        <v>36</v>
      </c>
      <c r="V99" s="178"/>
      <c r="W99" s="178"/>
      <c r="X99" s="178"/>
      <c r="Y99" s="178"/>
      <c r="Z99" s="178"/>
      <c r="AA99" s="178"/>
      <c r="AB99" s="178"/>
      <c r="AC99" s="178"/>
      <c r="AD99" s="178"/>
      <c r="AE99" s="178"/>
      <c r="AF99" s="178"/>
      <c r="AG99" s="177"/>
      <c r="AH99" s="178"/>
      <c r="AI99" s="178"/>
      <c r="AJ99" s="177" t="s">
        <v>37</v>
      </c>
      <c r="AK99" s="178"/>
      <c r="AL99" s="178"/>
      <c r="AM99" s="178"/>
      <c r="AN99" s="178"/>
      <c r="AO99" s="178"/>
      <c r="AP99" s="143"/>
      <c r="AQ99" s="179"/>
      <c r="AR99" s="180"/>
      <c r="AS99" s="180"/>
      <c r="AT99" s="181" t="s">
        <v>37</v>
      </c>
      <c r="AU99" s="181" t="s">
        <v>37</v>
      </c>
      <c r="AV99" s="144"/>
      <c r="AW99" s="182" t="s">
        <v>231</v>
      </c>
      <c r="AX99" s="181" t="s">
        <v>37</v>
      </c>
      <c r="AY99" s="181" t="s">
        <v>37</v>
      </c>
      <c r="AZ99" s="143"/>
      <c r="BA99" s="179"/>
      <c r="BB99" s="180"/>
      <c r="BC99" s="180"/>
      <c r="BD99" s="180"/>
      <c r="BE99" s="180"/>
      <c r="BF99" s="180"/>
      <c r="BG99" s="145"/>
      <c r="BH99" s="181" t="s">
        <v>231</v>
      </c>
      <c r="BI99" s="181" t="s">
        <v>37</v>
      </c>
    </row>
    <row r="100" customFormat="false" ht="14.25" hidden="false" customHeight="false" outlineLevel="0" collapsed="false">
      <c r="A100" s="183" t="n">
        <v>95</v>
      </c>
      <c r="B100" s="173" t="n">
        <f aca="false">'APH KIC KIA PC'!D99</f>
        <v>0</v>
      </c>
      <c r="C100" s="173" t="str">
        <f aca="false">'APH KIC KIA PC'!I99</f>
        <v>Välj…</v>
      </c>
      <c r="D100" s="174" t="str">
        <f aca="false">IF('1. Artikeldata Grund'!$E99="","",'1. Artikeldata Grund'!$E99)</f>
        <v/>
      </c>
      <c r="E100" s="175" t="str">
        <f aca="false">IF('1. Artikeldata Grund'!D99="","",'1. Artikeldata Grund'!D99)</f>
        <v/>
      </c>
      <c r="F100" s="184" t="str">
        <f aca="false">'2. Artikeldata Utökad'!H99</f>
        <v>  Välj…</v>
      </c>
      <c r="G100" s="176" t="str">
        <f aca="false" t="array" ref="G100:G100">_xlfn.IFS('2. Artikeldata Utökad'!J99="2  KRAV","KRAV",'2. Artikeldata Utökad'!J99="3  Astma- och Allergiförbundet","Astmaochallergiforbundet",'2. Artikeldata Utökad'!J99="4  Svanen","Svanen",'2. Artikeldata Utökad'!J99="5  GOTS","GOTS",'2. Artikeldata Utökad'!J99="6  Ekologiskt Jordbruk EU Ekologisk","Ekologisktjordbruk",'2. Artikeldata Utökad'!J99="7  ECO CERT Cosmos Organic","Ecocertcosmosorganic",'2. Artikeldata Utökad'!J99="8  Bra miljöval","Bramiljoval",'2. Artikeldata Utökad'!J99="9  Fairtrade","fairtrade",'2. Artikeldata Utökad'!J99="10 Natrue Organic","Natrueorganic",'2. Artikeldata Utökad'!J99="11 UTZ Certified","UTZ",'2. Artikeldata Utökad'!J99="15 Asthma Allergy Nordic","Asthmaallergynordic",'2. Artikeldata Utökad'!J99="16 FSC","FSC",'2. Artikeldata Utökad'!J99="17 Välvald (endast vid OTC)","choosewithheart",'2. Artikeldata Utökad'!J99="18 Rainforest Alliance","Rainforestalliance",'2. Artikeldata Utökad'!J99="19 Vegan Society","Vegansociety",'2. Artikeldata Utökad'!J99="20 Certified Vegan","Certifiedvegan",'2. Artikeldata Utökad'!J99="21 I'm Vegan","Imvegan",'2. Artikeldata Utökad'!J99="22 EU Ecolabel","EUEcolabel",'2. Artikeldata Utökad'!J99="23 Soil Association Cosmos Organic","Soilassociation",'2. Artikeldata Utökad'!J99="  Välj…","",'2. Artikeldata Utökad'!J99="0  Ingen symbol","",'2. Artikeldata Utökad'!J99="24 Cosmetique Bio Cosmos Organic","Cosmetiquebio",'2. Artikeldata Utökad'!J99="25 Fair for Life","Fairforlife")</f>
        <v/>
      </c>
      <c r="H100" s="176" t="str">
        <f aca="false" t="array" ref="H100:H100">_xlfn.IFS('2. Artikeldata Utökad'!K99="2  KRAV","KRAV",'2. Artikeldata Utökad'!K99="3  Astma- och Allergiförbundet","Astmaochallergiforbundet",'2. Artikeldata Utökad'!K99="4  Svanen","Svanen",'2. Artikeldata Utökad'!K99="5  GOTS","GOTS",'2. Artikeldata Utökad'!K99="6  Ekologiskt Jordbruk EU Ekologisk","Ekologisktjordbruk",'2. Artikeldata Utökad'!K99="7  ECO CERT Cosmos Organic","Ecocertcosmosorganic",'2. Artikeldata Utökad'!K99="8  Bra miljöval","Bramiljoval",'2. Artikeldata Utökad'!K99="9  Fairtrade","fairtrade",'2. Artikeldata Utökad'!K99="10 Natrue Organic","Natrueorganic",'2. Artikeldata Utökad'!K99="11 UTZ Certified","UTZ",'2. Artikeldata Utökad'!K99="15 Asthma Allergy Nordic","Asthmaallergynordic",'2. Artikeldata Utökad'!K99="16 FSC","FSC",'2. Artikeldata Utökad'!K99="17 Välvald (endast vid OTC)","choosewithheart",'2. Artikeldata Utökad'!K99="18 Rainforest Alliance","Rainforestalliance",'2. Artikeldata Utökad'!K99="19 Vegan Society","Vegansociety",'2. Artikeldata Utökad'!K99="20 Certified Vegan","Certifiedvegan",'2. Artikeldata Utökad'!K99="21 I'm Vegan","Imvegan",'2. Artikeldata Utökad'!K99="22 EU Ecolabel","EUEcolabel",'2. Artikeldata Utökad'!K99="23 Soil Association Cosmos Organic","Soilassociation",'2. Artikeldata Utökad'!K99="  Välj…","",'2. Artikeldata Utökad'!K99="0  Ingen symbol","",'2. Artikeldata Utökad'!K99="24 Cosmetique Bio Cosmos Organic","Cosmetiquebio",'2. Artikeldata Utökad'!K99="25 Fair for Life","Fairforlife")</f>
        <v/>
      </c>
      <c r="I100" s="176" t="str">
        <f aca="false" t="array" ref="I100:I100">_xlfn.IFS('2. Artikeldata Utökad'!L99="2  KRAV","KRAV",'2. Artikeldata Utökad'!L99="3  Astma- och Allergiförbundet","Astmaochallergiforbundet",'2. Artikeldata Utökad'!L99="4  Svanen","Svanen",'2. Artikeldata Utökad'!L99="5  GOTS","GOTS",'2. Artikeldata Utökad'!L99="6  Ekologiskt Jordbruk EU Ekologisk","Ekologisktjordbruk",'2. Artikeldata Utökad'!L99="7  ECO CERT Cosmos Organic","Ecocertcosmosorganic",'2. Artikeldata Utökad'!L99="8  Bra miljöval","Bramiljoval",'2. Artikeldata Utökad'!L99="9  Fairtrade","fairtrade",'2. Artikeldata Utökad'!L99="10 Natrue Organic","Natrueorganic",'2. Artikeldata Utökad'!L99="11 UTZ Certified","UTZ",'2. Artikeldata Utökad'!L99="15 Asthma Allergy Nordic","Asthmaallergynordic",'2. Artikeldata Utökad'!L99="16 FSC","FSC",'2. Artikeldata Utökad'!L99="17 Välvald (endast vid OTC)","choosewithheart",'2. Artikeldata Utökad'!L99="18 Rainforest Alliance","Rainforestalliance",'2. Artikeldata Utökad'!L99="19 Vegan Society","Vegansociety",'2. Artikeldata Utökad'!L99="20 Certified Vegan","Certifiedvegan",'2. Artikeldata Utökad'!L99="21 I'm Vegan","Imvegan",'2. Artikeldata Utökad'!L99="22 EU Ecolabel","EUEcolabel",'2. Artikeldata Utökad'!L99="23 Soil Association Cosmos Organic","Soilassociation",'2. Artikeldata Utökad'!L99="  Välj…","",'2. Artikeldata Utökad'!L99="0  Ingen symbol","",'2. Artikeldata Utökad'!L99="24 Cosmetique Bio Cosmos Organic","Cosmetiquebio",'2. Artikeldata Utökad'!L99="25 Fair for Life","Fairforlife")</f>
        <v/>
      </c>
      <c r="J100" s="176" t="str">
        <f aca="false" t="array" ref="J100:J100">IFERROR(SUBSTITUTE(_xlfn.arraytotext(_xlfn._xlws.filter(G100:I100,G100:I100&lt;&gt;""))," ",""),"")</f>
        <v/>
      </c>
      <c r="K100" s="176" t="str">
        <f aca="false">IF('2. Artikeldata Utökad'!M99="Ja","Nordisk","")</f>
        <v/>
      </c>
      <c r="L100" s="176" t="str">
        <f aca="false">IF('2. Artikeldata Utökad'!N99="Ja","Miljoforpackad","")</f>
        <v/>
      </c>
      <c r="M100" s="176" t="str">
        <f aca="false">IF(OR(G100="Ecocertcosmosorganic",G100="Natrueorganic",G100="GOTS",G100="Ekologisktjordbruk",G100="KRAV",G100="Soilassociation",G100="Cosmetiquebio",H100="Ecocertcosmosorganic",H100="Natrueorganic",H100="GOTS",H100="Ekologisktjordbruk",H100="KRAV",H100="Soilassociation",H100="Cosmetiquebio",I100="Ecocertcosmosorganic",I100="Natrueorganic",I100="GOTS",I100="Ekologisktjordbruk",I100="KRAV",I100="Soilassociation",I100="Cosmetiquebio"),"Ekologisk","")</f>
        <v/>
      </c>
      <c r="N100" s="176" t="str">
        <f aca="false">IF(OR(G100="Vegansociety",G100="Imvegan",G100="Certifiedvegan",H100="Vegansociety",H100="Imvegan",H100="Certifiedvegan",I100="Vegansociety",I100="Imvegan",I100="Certifiedvegan",AJ100="Vegansk"),"Vegansk","")</f>
        <v/>
      </c>
      <c r="O100" s="176" t="str">
        <f aca="false">IF(OR(G100="fairtrade",G100="UTZ",G100="Rainforestalliance",G100="Fairforlife",H100="fairtrade",H100="UTZ",H100="Rainforestalliance",H100="Fairforlife",I100="fairtrade",I100="UTZ",I100="Rainforestalliance",I100="Fairforlife"),"Rattvisemarkt","")</f>
        <v/>
      </c>
      <c r="P100" s="176" t="str">
        <f aca="false">IF(OR(G100="Asthmaallergynordic",G100="Astmaochallergiforbundet",H100="Asthmaallergynordic",H100="Astmaochallergiforbundet",I100="Asthmaallergynordic",I100="Astmaochallergiforbundet"),"Extramildformula","")</f>
        <v/>
      </c>
      <c r="Q100" s="176" t="str">
        <f aca="false">IF(OR(G100="Svanen",G100="Bramiljoval",G100="EUEcolabel",H100="Svanen",H100="Bramiljoval",H100="EUEcolabel",I100="Svanen",I100="Bramiljoval",I100="EUEcolabel"),"Miljomarkt","")</f>
        <v/>
      </c>
      <c r="R100" s="176" t="str">
        <f aca="false" t="array" ref="R100:R100">IFERROR(SUBSTITUTE(_xlfn.arraytotext(_xlfn._xlws.filter(M100:Q100,M100:Q100&lt;&gt;""))," ",""),"")</f>
        <v/>
      </c>
      <c r="S100" s="177"/>
      <c r="T100" s="185"/>
      <c r="U100" s="177" t="s">
        <v>36</v>
      </c>
      <c r="V100" s="178"/>
      <c r="W100" s="178"/>
      <c r="X100" s="178"/>
      <c r="Y100" s="178"/>
      <c r="Z100" s="178"/>
      <c r="AA100" s="178"/>
      <c r="AB100" s="178"/>
      <c r="AC100" s="178"/>
      <c r="AD100" s="178"/>
      <c r="AE100" s="178"/>
      <c r="AF100" s="178"/>
      <c r="AG100" s="177"/>
      <c r="AH100" s="178"/>
      <c r="AI100" s="178"/>
      <c r="AJ100" s="177" t="s">
        <v>37</v>
      </c>
      <c r="AK100" s="178"/>
      <c r="AL100" s="178"/>
      <c r="AM100" s="178"/>
      <c r="AN100" s="178"/>
      <c r="AO100" s="178"/>
      <c r="AP100" s="143"/>
      <c r="AQ100" s="179"/>
      <c r="AR100" s="180"/>
      <c r="AS100" s="180"/>
      <c r="AT100" s="181" t="s">
        <v>37</v>
      </c>
      <c r="AU100" s="181" t="s">
        <v>37</v>
      </c>
      <c r="AV100" s="144"/>
      <c r="AW100" s="182" t="s">
        <v>231</v>
      </c>
      <c r="AX100" s="181" t="s">
        <v>37</v>
      </c>
      <c r="AY100" s="181" t="s">
        <v>37</v>
      </c>
      <c r="AZ100" s="143"/>
      <c r="BA100" s="179"/>
      <c r="BB100" s="180"/>
      <c r="BC100" s="180"/>
      <c r="BD100" s="180"/>
      <c r="BE100" s="180"/>
      <c r="BF100" s="180"/>
      <c r="BG100" s="145"/>
      <c r="BH100" s="181" t="s">
        <v>231</v>
      </c>
      <c r="BI100" s="181" t="s">
        <v>37</v>
      </c>
    </row>
    <row r="101" customFormat="false" ht="14.25" hidden="false" customHeight="false" outlineLevel="0" collapsed="false">
      <c r="A101" s="183" t="n">
        <v>96</v>
      </c>
      <c r="B101" s="173" t="n">
        <f aca="false">'APH KIC KIA PC'!D100</f>
        <v>0</v>
      </c>
      <c r="C101" s="173" t="str">
        <f aca="false">'APH KIC KIA PC'!I100</f>
        <v>Välj…</v>
      </c>
      <c r="D101" s="174" t="str">
        <f aca="false">IF('1. Artikeldata Grund'!$E100="","",'1. Artikeldata Grund'!$E100)</f>
        <v/>
      </c>
      <c r="E101" s="175" t="str">
        <f aca="false">IF('1. Artikeldata Grund'!D100="","",'1. Artikeldata Grund'!D100)</f>
        <v/>
      </c>
      <c r="F101" s="184" t="str">
        <f aca="false">'2. Artikeldata Utökad'!H100</f>
        <v>  Välj…</v>
      </c>
      <c r="G101" s="176" t="str">
        <f aca="false" t="array" ref="G101:G101">_xlfn.IFS('2. Artikeldata Utökad'!J100="2  KRAV","KRAV",'2. Artikeldata Utökad'!J100="3  Astma- och Allergiförbundet","Astmaochallergiforbundet",'2. Artikeldata Utökad'!J100="4  Svanen","Svanen",'2. Artikeldata Utökad'!J100="5  GOTS","GOTS",'2. Artikeldata Utökad'!J100="6  Ekologiskt Jordbruk EU Ekologisk","Ekologisktjordbruk",'2. Artikeldata Utökad'!J100="7  ECO CERT Cosmos Organic","Ecocertcosmosorganic",'2. Artikeldata Utökad'!J100="8  Bra miljöval","Bramiljoval",'2. Artikeldata Utökad'!J100="9  Fairtrade","fairtrade",'2. Artikeldata Utökad'!J100="10 Natrue Organic","Natrueorganic",'2. Artikeldata Utökad'!J100="11 UTZ Certified","UTZ",'2. Artikeldata Utökad'!J100="15 Asthma Allergy Nordic","Asthmaallergynordic",'2. Artikeldata Utökad'!J100="16 FSC","FSC",'2. Artikeldata Utökad'!J100="17 Välvald (endast vid OTC)","choosewithheart",'2. Artikeldata Utökad'!J100="18 Rainforest Alliance","Rainforestalliance",'2. Artikeldata Utökad'!J100="19 Vegan Society","Vegansociety",'2. Artikeldata Utökad'!J100="20 Certified Vegan","Certifiedvegan",'2. Artikeldata Utökad'!J100="21 I'm Vegan","Imvegan",'2. Artikeldata Utökad'!J100="22 EU Ecolabel","EUEcolabel",'2. Artikeldata Utökad'!J100="23 Soil Association Cosmos Organic","Soilassociation",'2. Artikeldata Utökad'!J100="  Välj…","",'2. Artikeldata Utökad'!J100="0  Ingen symbol","",'2. Artikeldata Utökad'!J100="24 Cosmetique Bio Cosmos Organic","Cosmetiquebio",'2. Artikeldata Utökad'!J100="25 Fair for Life","Fairforlife")</f>
        <v/>
      </c>
      <c r="H101" s="176" t="str">
        <f aca="false" t="array" ref="H101:H101">_xlfn.IFS('2. Artikeldata Utökad'!K100="2  KRAV","KRAV",'2. Artikeldata Utökad'!K100="3  Astma- och Allergiförbundet","Astmaochallergiforbundet",'2. Artikeldata Utökad'!K100="4  Svanen","Svanen",'2. Artikeldata Utökad'!K100="5  GOTS","GOTS",'2. Artikeldata Utökad'!K100="6  Ekologiskt Jordbruk EU Ekologisk","Ekologisktjordbruk",'2. Artikeldata Utökad'!K100="7  ECO CERT Cosmos Organic","Ecocertcosmosorganic",'2. Artikeldata Utökad'!K100="8  Bra miljöval","Bramiljoval",'2. Artikeldata Utökad'!K100="9  Fairtrade","fairtrade",'2. Artikeldata Utökad'!K100="10 Natrue Organic","Natrueorganic",'2. Artikeldata Utökad'!K100="11 UTZ Certified","UTZ",'2. Artikeldata Utökad'!K100="15 Asthma Allergy Nordic","Asthmaallergynordic",'2. Artikeldata Utökad'!K100="16 FSC","FSC",'2. Artikeldata Utökad'!K100="17 Välvald (endast vid OTC)","choosewithheart",'2. Artikeldata Utökad'!K100="18 Rainforest Alliance","Rainforestalliance",'2. Artikeldata Utökad'!K100="19 Vegan Society","Vegansociety",'2. Artikeldata Utökad'!K100="20 Certified Vegan","Certifiedvegan",'2. Artikeldata Utökad'!K100="21 I'm Vegan","Imvegan",'2. Artikeldata Utökad'!K100="22 EU Ecolabel","EUEcolabel",'2. Artikeldata Utökad'!K100="23 Soil Association Cosmos Organic","Soilassociation",'2. Artikeldata Utökad'!K100="  Välj…","",'2. Artikeldata Utökad'!K100="0  Ingen symbol","",'2. Artikeldata Utökad'!K100="24 Cosmetique Bio Cosmos Organic","Cosmetiquebio",'2. Artikeldata Utökad'!K100="25 Fair for Life","Fairforlife")</f>
        <v/>
      </c>
      <c r="I101" s="176" t="str">
        <f aca="false" t="array" ref="I101:I101">_xlfn.IFS('2. Artikeldata Utökad'!L100="2  KRAV","KRAV",'2. Artikeldata Utökad'!L100="3  Astma- och Allergiförbundet","Astmaochallergiforbundet",'2. Artikeldata Utökad'!L100="4  Svanen","Svanen",'2. Artikeldata Utökad'!L100="5  GOTS","GOTS",'2. Artikeldata Utökad'!L100="6  Ekologiskt Jordbruk EU Ekologisk","Ekologisktjordbruk",'2. Artikeldata Utökad'!L100="7  ECO CERT Cosmos Organic","Ecocertcosmosorganic",'2. Artikeldata Utökad'!L100="8  Bra miljöval","Bramiljoval",'2. Artikeldata Utökad'!L100="9  Fairtrade","fairtrade",'2. Artikeldata Utökad'!L100="10 Natrue Organic","Natrueorganic",'2. Artikeldata Utökad'!L100="11 UTZ Certified","UTZ",'2. Artikeldata Utökad'!L100="15 Asthma Allergy Nordic","Asthmaallergynordic",'2. Artikeldata Utökad'!L100="16 FSC","FSC",'2. Artikeldata Utökad'!L100="17 Välvald (endast vid OTC)","choosewithheart",'2. Artikeldata Utökad'!L100="18 Rainforest Alliance","Rainforestalliance",'2. Artikeldata Utökad'!L100="19 Vegan Society","Vegansociety",'2. Artikeldata Utökad'!L100="20 Certified Vegan","Certifiedvegan",'2. Artikeldata Utökad'!L100="21 I'm Vegan","Imvegan",'2. Artikeldata Utökad'!L100="22 EU Ecolabel","EUEcolabel",'2. Artikeldata Utökad'!L100="23 Soil Association Cosmos Organic","Soilassociation",'2. Artikeldata Utökad'!L100="  Välj…","",'2. Artikeldata Utökad'!L100="0  Ingen symbol","",'2. Artikeldata Utökad'!L100="24 Cosmetique Bio Cosmos Organic","Cosmetiquebio",'2. Artikeldata Utökad'!L100="25 Fair for Life","Fairforlife")</f>
        <v/>
      </c>
      <c r="J101" s="176" t="str">
        <f aca="false" t="array" ref="J101:J101">IFERROR(SUBSTITUTE(_xlfn.arraytotext(_xlfn._xlws.filter(G101:I101,G101:I101&lt;&gt;""))," ",""),"")</f>
        <v/>
      </c>
      <c r="K101" s="176" t="str">
        <f aca="false">IF('2. Artikeldata Utökad'!M100="Ja","Nordisk","")</f>
        <v/>
      </c>
      <c r="L101" s="176" t="str">
        <f aca="false">IF('2. Artikeldata Utökad'!N100="Ja","Miljoforpackad","")</f>
        <v/>
      </c>
      <c r="M101" s="176" t="str">
        <f aca="false">IF(OR(G101="Ecocertcosmosorganic",G101="Natrueorganic",G101="GOTS",G101="Ekologisktjordbruk",G101="KRAV",G101="Soilassociation",G101="Cosmetiquebio",H101="Ecocertcosmosorganic",H101="Natrueorganic",H101="GOTS",H101="Ekologisktjordbruk",H101="KRAV",H101="Soilassociation",H101="Cosmetiquebio",I101="Ecocertcosmosorganic",I101="Natrueorganic",I101="GOTS",I101="Ekologisktjordbruk",I101="KRAV",I101="Soilassociation",I101="Cosmetiquebio"),"Ekologisk","")</f>
        <v/>
      </c>
      <c r="N101" s="176" t="str">
        <f aca="false">IF(OR(G101="Vegansociety",G101="Imvegan",G101="Certifiedvegan",H101="Vegansociety",H101="Imvegan",H101="Certifiedvegan",I101="Vegansociety",I101="Imvegan",I101="Certifiedvegan",AJ101="Vegansk"),"Vegansk","")</f>
        <v/>
      </c>
      <c r="O101" s="176" t="str">
        <f aca="false">IF(OR(G101="fairtrade",G101="UTZ",G101="Rainforestalliance",G101="Fairforlife",H101="fairtrade",H101="UTZ",H101="Rainforestalliance",H101="Fairforlife",I101="fairtrade",I101="UTZ",I101="Rainforestalliance",I101="Fairforlife"),"Rattvisemarkt","")</f>
        <v/>
      </c>
      <c r="P101" s="176" t="str">
        <f aca="false">IF(OR(G101="Asthmaallergynordic",G101="Astmaochallergiforbundet",H101="Asthmaallergynordic",H101="Astmaochallergiforbundet",I101="Asthmaallergynordic",I101="Astmaochallergiforbundet"),"Extramildformula","")</f>
        <v/>
      </c>
      <c r="Q101" s="176" t="str">
        <f aca="false">IF(OR(G101="Svanen",G101="Bramiljoval",G101="EUEcolabel",H101="Svanen",H101="Bramiljoval",H101="EUEcolabel",I101="Svanen",I101="Bramiljoval",I101="EUEcolabel"),"Miljomarkt","")</f>
        <v/>
      </c>
      <c r="R101" s="176" t="str">
        <f aca="false" t="array" ref="R101:R101">IFERROR(SUBSTITUTE(_xlfn.arraytotext(_xlfn._xlws.filter(M101:Q101,M101:Q101&lt;&gt;""))," ",""),"")</f>
        <v/>
      </c>
      <c r="S101" s="177"/>
      <c r="T101" s="185"/>
      <c r="U101" s="177" t="s">
        <v>36</v>
      </c>
      <c r="V101" s="178"/>
      <c r="W101" s="178"/>
      <c r="X101" s="178"/>
      <c r="Y101" s="178"/>
      <c r="Z101" s="178"/>
      <c r="AA101" s="178"/>
      <c r="AB101" s="178"/>
      <c r="AC101" s="178"/>
      <c r="AD101" s="178"/>
      <c r="AE101" s="178"/>
      <c r="AF101" s="178"/>
      <c r="AG101" s="177"/>
      <c r="AH101" s="178"/>
      <c r="AI101" s="178"/>
      <c r="AJ101" s="177" t="s">
        <v>37</v>
      </c>
      <c r="AK101" s="178"/>
      <c r="AL101" s="178"/>
      <c r="AM101" s="178"/>
      <c r="AN101" s="178"/>
      <c r="AO101" s="178"/>
      <c r="AP101" s="143"/>
      <c r="AQ101" s="179"/>
      <c r="AR101" s="180"/>
      <c r="AS101" s="180"/>
      <c r="AT101" s="181" t="s">
        <v>37</v>
      </c>
      <c r="AU101" s="181" t="s">
        <v>37</v>
      </c>
      <c r="AV101" s="144"/>
      <c r="AW101" s="182" t="s">
        <v>231</v>
      </c>
      <c r="AX101" s="181" t="s">
        <v>37</v>
      </c>
      <c r="AY101" s="181" t="s">
        <v>37</v>
      </c>
      <c r="AZ101" s="143"/>
      <c r="BA101" s="179"/>
      <c r="BB101" s="180"/>
      <c r="BC101" s="180"/>
      <c r="BD101" s="180"/>
      <c r="BE101" s="180"/>
      <c r="BF101" s="180"/>
      <c r="BG101" s="145"/>
      <c r="BH101" s="181" t="s">
        <v>231</v>
      </c>
      <c r="BI101" s="181" t="s">
        <v>37</v>
      </c>
    </row>
    <row r="102" customFormat="false" ht="14.25" hidden="false" customHeight="false" outlineLevel="0" collapsed="false">
      <c r="A102" s="183" t="n">
        <v>97</v>
      </c>
      <c r="B102" s="173" t="n">
        <f aca="false">'APH KIC KIA PC'!D101</f>
        <v>0</v>
      </c>
      <c r="C102" s="173" t="str">
        <f aca="false">'APH KIC KIA PC'!I101</f>
        <v>Välj…</v>
      </c>
      <c r="D102" s="174" t="str">
        <f aca="false">IF('1. Artikeldata Grund'!$E101="","",'1. Artikeldata Grund'!$E101)</f>
        <v/>
      </c>
      <c r="E102" s="175" t="str">
        <f aca="false">IF('1. Artikeldata Grund'!D101="","",'1. Artikeldata Grund'!D101)</f>
        <v/>
      </c>
      <c r="F102" s="184" t="str">
        <f aca="false">'2. Artikeldata Utökad'!H101</f>
        <v>  Välj…</v>
      </c>
      <c r="G102" s="176" t="str">
        <f aca="false" t="array" ref="G102:G102">_xlfn.IFS('2. Artikeldata Utökad'!J101="2  KRAV","KRAV",'2. Artikeldata Utökad'!J101="3  Astma- och Allergiförbundet","Astmaochallergiforbundet",'2. Artikeldata Utökad'!J101="4  Svanen","Svanen",'2. Artikeldata Utökad'!J101="5  GOTS","GOTS",'2. Artikeldata Utökad'!J101="6  Ekologiskt Jordbruk EU Ekologisk","Ekologisktjordbruk",'2. Artikeldata Utökad'!J101="7  ECO CERT Cosmos Organic","Ecocertcosmosorganic",'2. Artikeldata Utökad'!J101="8  Bra miljöval","Bramiljoval",'2. Artikeldata Utökad'!J101="9  Fairtrade","fairtrade",'2. Artikeldata Utökad'!J101="10 Natrue Organic","Natrueorganic",'2. Artikeldata Utökad'!J101="11 UTZ Certified","UTZ",'2. Artikeldata Utökad'!J101="15 Asthma Allergy Nordic","Asthmaallergynordic",'2. Artikeldata Utökad'!J101="16 FSC","FSC",'2. Artikeldata Utökad'!J101="17 Välvald (endast vid OTC)","choosewithheart",'2. Artikeldata Utökad'!J101="18 Rainforest Alliance","Rainforestalliance",'2. Artikeldata Utökad'!J101="19 Vegan Society","Vegansociety",'2. Artikeldata Utökad'!J101="20 Certified Vegan","Certifiedvegan",'2. Artikeldata Utökad'!J101="21 I'm Vegan","Imvegan",'2. Artikeldata Utökad'!J101="22 EU Ecolabel","EUEcolabel",'2. Artikeldata Utökad'!J101="23 Soil Association Cosmos Organic","Soilassociation",'2. Artikeldata Utökad'!J101="  Välj…","",'2. Artikeldata Utökad'!J101="0  Ingen symbol","",'2. Artikeldata Utökad'!J101="24 Cosmetique Bio Cosmos Organic","Cosmetiquebio",'2. Artikeldata Utökad'!J101="25 Fair for Life","Fairforlife")</f>
        <v/>
      </c>
      <c r="H102" s="176" t="str">
        <f aca="false" t="array" ref="H102:H102">_xlfn.IFS('2. Artikeldata Utökad'!K101="2  KRAV","KRAV",'2. Artikeldata Utökad'!K101="3  Astma- och Allergiförbundet","Astmaochallergiforbundet",'2. Artikeldata Utökad'!K101="4  Svanen","Svanen",'2. Artikeldata Utökad'!K101="5  GOTS","GOTS",'2. Artikeldata Utökad'!K101="6  Ekologiskt Jordbruk EU Ekologisk","Ekologisktjordbruk",'2. Artikeldata Utökad'!K101="7  ECO CERT Cosmos Organic","Ecocertcosmosorganic",'2. Artikeldata Utökad'!K101="8  Bra miljöval","Bramiljoval",'2. Artikeldata Utökad'!K101="9  Fairtrade","fairtrade",'2. Artikeldata Utökad'!K101="10 Natrue Organic","Natrueorganic",'2. Artikeldata Utökad'!K101="11 UTZ Certified","UTZ",'2. Artikeldata Utökad'!K101="15 Asthma Allergy Nordic","Asthmaallergynordic",'2. Artikeldata Utökad'!K101="16 FSC","FSC",'2. Artikeldata Utökad'!K101="17 Välvald (endast vid OTC)","choosewithheart",'2. Artikeldata Utökad'!K101="18 Rainforest Alliance","Rainforestalliance",'2. Artikeldata Utökad'!K101="19 Vegan Society","Vegansociety",'2. Artikeldata Utökad'!K101="20 Certified Vegan","Certifiedvegan",'2. Artikeldata Utökad'!K101="21 I'm Vegan","Imvegan",'2. Artikeldata Utökad'!K101="22 EU Ecolabel","EUEcolabel",'2. Artikeldata Utökad'!K101="23 Soil Association Cosmos Organic","Soilassociation",'2. Artikeldata Utökad'!K101="  Välj…","",'2. Artikeldata Utökad'!K101="0  Ingen symbol","",'2. Artikeldata Utökad'!K101="24 Cosmetique Bio Cosmos Organic","Cosmetiquebio",'2. Artikeldata Utökad'!K101="25 Fair for Life","Fairforlife")</f>
        <v/>
      </c>
      <c r="I102" s="176" t="str">
        <f aca="false" t="array" ref="I102:I102">_xlfn.IFS('2. Artikeldata Utökad'!L101="2  KRAV","KRAV",'2. Artikeldata Utökad'!L101="3  Astma- och Allergiförbundet","Astmaochallergiforbundet",'2. Artikeldata Utökad'!L101="4  Svanen","Svanen",'2. Artikeldata Utökad'!L101="5  GOTS","GOTS",'2. Artikeldata Utökad'!L101="6  Ekologiskt Jordbruk EU Ekologisk","Ekologisktjordbruk",'2. Artikeldata Utökad'!L101="7  ECO CERT Cosmos Organic","Ecocertcosmosorganic",'2. Artikeldata Utökad'!L101="8  Bra miljöval","Bramiljoval",'2. Artikeldata Utökad'!L101="9  Fairtrade","fairtrade",'2. Artikeldata Utökad'!L101="10 Natrue Organic","Natrueorganic",'2. Artikeldata Utökad'!L101="11 UTZ Certified","UTZ",'2. Artikeldata Utökad'!L101="15 Asthma Allergy Nordic","Asthmaallergynordic",'2. Artikeldata Utökad'!L101="16 FSC","FSC",'2. Artikeldata Utökad'!L101="17 Välvald (endast vid OTC)","choosewithheart",'2. Artikeldata Utökad'!L101="18 Rainforest Alliance","Rainforestalliance",'2. Artikeldata Utökad'!L101="19 Vegan Society","Vegansociety",'2. Artikeldata Utökad'!L101="20 Certified Vegan","Certifiedvegan",'2. Artikeldata Utökad'!L101="21 I'm Vegan","Imvegan",'2. Artikeldata Utökad'!L101="22 EU Ecolabel","EUEcolabel",'2. Artikeldata Utökad'!L101="23 Soil Association Cosmos Organic","Soilassociation",'2. Artikeldata Utökad'!L101="  Välj…","",'2. Artikeldata Utökad'!L101="0  Ingen symbol","",'2. Artikeldata Utökad'!L101="24 Cosmetique Bio Cosmos Organic","Cosmetiquebio",'2. Artikeldata Utökad'!L101="25 Fair for Life","Fairforlife")</f>
        <v/>
      </c>
      <c r="J102" s="176" t="str">
        <f aca="false" t="array" ref="J102:J102">IFERROR(SUBSTITUTE(_xlfn.arraytotext(_xlfn._xlws.filter(G102:I102,G102:I102&lt;&gt;""))," ",""),"")</f>
        <v/>
      </c>
      <c r="K102" s="176" t="str">
        <f aca="false">IF('2. Artikeldata Utökad'!M101="Ja","Nordisk","")</f>
        <v/>
      </c>
      <c r="L102" s="176" t="str">
        <f aca="false">IF('2. Artikeldata Utökad'!N101="Ja","Miljoforpackad","")</f>
        <v/>
      </c>
      <c r="M102" s="176" t="str">
        <f aca="false">IF(OR(G102="Ecocertcosmosorganic",G102="Natrueorganic",G102="GOTS",G102="Ekologisktjordbruk",G102="KRAV",G102="Soilassociation",G102="Cosmetiquebio",H102="Ecocertcosmosorganic",H102="Natrueorganic",H102="GOTS",H102="Ekologisktjordbruk",H102="KRAV",H102="Soilassociation",H102="Cosmetiquebio",I102="Ecocertcosmosorganic",I102="Natrueorganic",I102="GOTS",I102="Ekologisktjordbruk",I102="KRAV",I102="Soilassociation",I102="Cosmetiquebio"),"Ekologisk","")</f>
        <v/>
      </c>
      <c r="N102" s="176" t="str">
        <f aca="false">IF(OR(G102="Vegansociety",G102="Imvegan",G102="Certifiedvegan",H102="Vegansociety",H102="Imvegan",H102="Certifiedvegan",I102="Vegansociety",I102="Imvegan",I102="Certifiedvegan",AJ102="Vegansk"),"Vegansk","")</f>
        <v/>
      </c>
      <c r="O102" s="176" t="str">
        <f aca="false">IF(OR(G102="fairtrade",G102="UTZ",G102="Rainforestalliance",G102="Fairforlife",H102="fairtrade",H102="UTZ",H102="Rainforestalliance",H102="Fairforlife",I102="fairtrade",I102="UTZ",I102="Rainforestalliance",I102="Fairforlife"),"Rattvisemarkt","")</f>
        <v/>
      </c>
      <c r="P102" s="176" t="str">
        <f aca="false">IF(OR(G102="Asthmaallergynordic",G102="Astmaochallergiforbundet",H102="Asthmaallergynordic",H102="Astmaochallergiforbundet",I102="Asthmaallergynordic",I102="Astmaochallergiforbundet"),"Extramildformula","")</f>
        <v/>
      </c>
      <c r="Q102" s="176" t="str">
        <f aca="false">IF(OR(G102="Svanen",G102="Bramiljoval",G102="EUEcolabel",H102="Svanen",H102="Bramiljoval",H102="EUEcolabel",I102="Svanen",I102="Bramiljoval",I102="EUEcolabel"),"Miljomarkt","")</f>
        <v/>
      </c>
      <c r="R102" s="176" t="str">
        <f aca="false" t="array" ref="R102:R102">IFERROR(SUBSTITUTE(_xlfn.arraytotext(_xlfn._xlws.filter(M102:Q102,M102:Q102&lt;&gt;""))," ",""),"")</f>
        <v/>
      </c>
      <c r="S102" s="177"/>
      <c r="T102" s="185"/>
      <c r="U102" s="177" t="s">
        <v>36</v>
      </c>
      <c r="V102" s="178"/>
      <c r="W102" s="178"/>
      <c r="X102" s="178"/>
      <c r="Y102" s="178"/>
      <c r="Z102" s="178"/>
      <c r="AA102" s="178"/>
      <c r="AB102" s="178"/>
      <c r="AC102" s="178"/>
      <c r="AD102" s="178"/>
      <c r="AE102" s="178"/>
      <c r="AF102" s="178"/>
      <c r="AG102" s="177"/>
      <c r="AH102" s="178"/>
      <c r="AI102" s="178"/>
      <c r="AJ102" s="177" t="s">
        <v>37</v>
      </c>
      <c r="AK102" s="178"/>
      <c r="AL102" s="178"/>
      <c r="AM102" s="178"/>
      <c r="AN102" s="178"/>
      <c r="AO102" s="178"/>
      <c r="AP102" s="143"/>
      <c r="AQ102" s="179"/>
      <c r="AR102" s="180"/>
      <c r="AS102" s="180"/>
      <c r="AT102" s="181" t="s">
        <v>37</v>
      </c>
      <c r="AU102" s="181" t="s">
        <v>37</v>
      </c>
      <c r="AV102" s="144"/>
      <c r="AW102" s="182" t="s">
        <v>231</v>
      </c>
      <c r="AX102" s="181" t="s">
        <v>37</v>
      </c>
      <c r="AY102" s="181" t="s">
        <v>37</v>
      </c>
      <c r="AZ102" s="143"/>
      <c r="BA102" s="179"/>
      <c r="BB102" s="180"/>
      <c r="BC102" s="180"/>
      <c r="BD102" s="180"/>
      <c r="BE102" s="180"/>
      <c r="BF102" s="180"/>
      <c r="BG102" s="145"/>
      <c r="BH102" s="181" t="s">
        <v>231</v>
      </c>
      <c r="BI102" s="181" t="s">
        <v>37</v>
      </c>
    </row>
    <row r="103" customFormat="false" ht="14.25" hidden="false" customHeight="false" outlineLevel="0" collapsed="false">
      <c r="A103" s="183" t="n">
        <v>98</v>
      </c>
      <c r="B103" s="173" t="n">
        <f aca="false">'APH KIC KIA PC'!D102</f>
        <v>0</v>
      </c>
      <c r="C103" s="173" t="str">
        <f aca="false">'APH KIC KIA PC'!I102</f>
        <v>Välj…</v>
      </c>
      <c r="D103" s="174" t="str">
        <f aca="false">IF('1. Artikeldata Grund'!$E102="","",'1. Artikeldata Grund'!$E102)</f>
        <v/>
      </c>
      <c r="E103" s="175" t="str">
        <f aca="false">IF('1. Artikeldata Grund'!D102="","",'1. Artikeldata Grund'!D102)</f>
        <v/>
      </c>
      <c r="F103" s="184" t="str">
        <f aca="false">'2. Artikeldata Utökad'!H102</f>
        <v>  Välj…</v>
      </c>
      <c r="G103" s="176" t="str">
        <f aca="false" t="array" ref="G103:G103">_xlfn.IFS('2. Artikeldata Utökad'!J102="2  KRAV","KRAV",'2. Artikeldata Utökad'!J102="3  Astma- och Allergiförbundet","Astmaochallergiforbundet",'2. Artikeldata Utökad'!J102="4  Svanen","Svanen",'2. Artikeldata Utökad'!J102="5  GOTS","GOTS",'2. Artikeldata Utökad'!J102="6  Ekologiskt Jordbruk EU Ekologisk","Ekologisktjordbruk",'2. Artikeldata Utökad'!J102="7  ECO CERT Cosmos Organic","Ecocertcosmosorganic",'2. Artikeldata Utökad'!J102="8  Bra miljöval","Bramiljoval",'2. Artikeldata Utökad'!J102="9  Fairtrade","fairtrade",'2. Artikeldata Utökad'!J102="10 Natrue Organic","Natrueorganic",'2. Artikeldata Utökad'!J102="11 UTZ Certified","UTZ",'2. Artikeldata Utökad'!J102="15 Asthma Allergy Nordic","Asthmaallergynordic",'2. Artikeldata Utökad'!J102="16 FSC","FSC",'2. Artikeldata Utökad'!J102="17 Välvald (endast vid OTC)","choosewithheart",'2. Artikeldata Utökad'!J102="18 Rainforest Alliance","Rainforestalliance",'2. Artikeldata Utökad'!J102="19 Vegan Society","Vegansociety",'2. Artikeldata Utökad'!J102="20 Certified Vegan","Certifiedvegan",'2. Artikeldata Utökad'!J102="21 I'm Vegan","Imvegan",'2. Artikeldata Utökad'!J102="22 EU Ecolabel","EUEcolabel",'2. Artikeldata Utökad'!J102="23 Soil Association Cosmos Organic","Soilassociation",'2. Artikeldata Utökad'!J102="  Välj…","",'2. Artikeldata Utökad'!J102="0  Ingen symbol","",'2. Artikeldata Utökad'!J102="24 Cosmetique Bio Cosmos Organic","Cosmetiquebio",'2. Artikeldata Utökad'!J102="25 Fair for Life","Fairforlife")</f>
        <v/>
      </c>
      <c r="H103" s="176" t="str">
        <f aca="false" t="array" ref="H103:H103">_xlfn.IFS('2. Artikeldata Utökad'!K102="2  KRAV","KRAV",'2. Artikeldata Utökad'!K102="3  Astma- och Allergiförbundet","Astmaochallergiforbundet",'2. Artikeldata Utökad'!K102="4  Svanen","Svanen",'2. Artikeldata Utökad'!K102="5  GOTS","GOTS",'2. Artikeldata Utökad'!K102="6  Ekologiskt Jordbruk EU Ekologisk","Ekologisktjordbruk",'2. Artikeldata Utökad'!K102="7  ECO CERT Cosmos Organic","Ecocertcosmosorganic",'2. Artikeldata Utökad'!K102="8  Bra miljöval","Bramiljoval",'2. Artikeldata Utökad'!K102="9  Fairtrade","fairtrade",'2. Artikeldata Utökad'!K102="10 Natrue Organic","Natrueorganic",'2. Artikeldata Utökad'!K102="11 UTZ Certified","UTZ",'2. Artikeldata Utökad'!K102="15 Asthma Allergy Nordic","Asthmaallergynordic",'2. Artikeldata Utökad'!K102="16 FSC","FSC",'2. Artikeldata Utökad'!K102="17 Välvald (endast vid OTC)","choosewithheart",'2. Artikeldata Utökad'!K102="18 Rainforest Alliance","Rainforestalliance",'2. Artikeldata Utökad'!K102="19 Vegan Society","Vegansociety",'2. Artikeldata Utökad'!K102="20 Certified Vegan","Certifiedvegan",'2. Artikeldata Utökad'!K102="21 I'm Vegan","Imvegan",'2. Artikeldata Utökad'!K102="22 EU Ecolabel","EUEcolabel",'2. Artikeldata Utökad'!K102="23 Soil Association Cosmos Organic","Soilassociation",'2. Artikeldata Utökad'!K102="  Välj…","",'2. Artikeldata Utökad'!K102="0  Ingen symbol","",'2. Artikeldata Utökad'!K102="24 Cosmetique Bio Cosmos Organic","Cosmetiquebio",'2. Artikeldata Utökad'!K102="25 Fair for Life","Fairforlife")</f>
        <v/>
      </c>
      <c r="I103" s="176" t="str">
        <f aca="false" t="array" ref="I103:I103">_xlfn.IFS('2. Artikeldata Utökad'!L102="2  KRAV","KRAV",'2. Artikeldata Utökad'!L102="3  Astma- och Allergiförbundet","Astmaochallergiforbundet",'2. Artikeldata Utökad'!L102="4  Svanen","Svanen",'2. Artikeldata Utökad'!L102="5  GOTS","GOTS",'2. Artikeldata Utökad'!L102="6  Ekologiskt Jordbruk EU Ekologisk","Ekologisktjordbruk",'2. Artikeldata Utökad'!L102="7  ECO CERT Cosmos Organic","Ecocertcosmosorganic",'2. Artikeldata Utökad'!L102="8  Bra miljöval","Bramiljoval",'2. Artikeldata Utökad'!L102="9  Fairtrade","fairtrade",'2. Artikeldata Utökad'!L102="10 Natrue Organic","Natrueorganic",'2. Artikeldata Utökad'!L102="11 UTZ Certified","UTZ",'2. Artikeldata Utökad'!L102="15 Asthma Allergy Nordic","Asthmaallergynordic",'2. Artikeldata Utökad'!L102="16 FSC","FSC",'2. Artikeldata Utökad'!L102="17 Välvald (endast vid OTC)","choosewithheart",'2. Artikeldata Utökad'!L102="18 Rainforest Alliance","Rainforestalliance",'2. Artikeldata Utökad'!L102="19 Vegan Society","Vegansociety",'2. Artikeldata Utökad'!L102="20 Certified Vegan","Certifiedvegan",'2. Artikeldata Utökad'!L102="21 I'm Vegan","Imvegan",'2. Artikeldata Utökad'!L102="22 EU Ecolabel","EUEcolabel",'2. Artikeldata Utökad'!L102="23 Soil Association Cosmos Organic","Soilassociation",'2. Artikeldata Utökad'!L102="  Välj…","",'2. Artikeldata Utökad'!L102="0  Ingen symbol","",'2. Artikeldata Utökad'!L102="24 Cosmetique Bio Cosmos Organic","Cosmetiquebio",'2. Artikeldata Utökad'!L102="25 Fair for Life","Fairforlife")</f>
        <v/>
      </c>
      <c r="J103" s="176" t="str">
        <f aca="false" t="array" ref="J103:J103">IFERROR(SUBSTITUTE(_xlfn.arraytotext(_xlfn._xlws.filter(G103:I103,G103:I103&lt;&gt;""))," ",""),"")</f>
        <v/>
      </c>
      <c r="K103" s="176" t="str">
        <f aca="false">IF('2. Artikeldata Utökad'!M102="Ja","Nordisk","")</f>
        <v/>
      </c>
      <c r="L103" s="176" t="str">
        <f aca="false">IF('2. Artikeldata Utökad'!N102="Ja","Miljoforpackad","")</f>
        <v/>
      </c>
      <c r="M103" s="176" t="str">
        <f aca="false">IF(OR(G103="Ecocertcosmosorganic",G103="Natrueorganic",G103="GOTS",G103="Ekologisktjordbruk",G103="KRAV",G103="Soilassociation",G103="Cosmetiquebio",H103="Ecocertcosmosorganic",H103="Natrueorganic",H103="GOTS",H103="Ekologisktjordbruk",H103="KRAV",H103="Soilassociation",H103="Cosmetiquebio",I103="Ecocertcosmosorganic",I103="Natrueorganic",I103="GOTS",I103="Ekologisktjordbruk",I103="KRAV",I103="Soilassociation",I103="Cosmetiquebio"),"Ekologisk","")</f>
        <v/>
      </c>
      <c r="N103" s="176" t="str">
        <f aca="false">IF(OR(G103="Vegansociety",G103="Imvegan",G103="Certifiedvegan",H103="Vegansociety",H103="Imvegan",H103="Certifiedvegan",I103="Vegansociety",I103="Imvegan",I103="Certifiedvegan",AJ103="Vegansk"),"Vegansk","")</f>
        <v/>
      </c>
      <c r="O103" s="176" t="str">
        <f aca="false">IF(OR(G103="fairtrade",G103="UTZ",G103="Rainforestalliance",G103="Fairforlife",H103="fairtrade",H103="UTZ",H103="Rainforestalliance",H103="Fairforlife",I103="fairtrade",I103="UTZ",I103="Rainforestalliance",I103="Fairforlife"),"Rattvisemarkt","")</f>
        <v/>
      </c>
      <c r="P103" s="176" t="str">
        <f aca="false">IF(OR(G103="Asthmaallergynordic",G103="Astmaochallergiforbundet",H103="Asthmaallergynordic",H103="Astmaochallergiforbundet",I103="Asthmaallergynordic",I103="Astmaochallergiforbundet"),"Extramildformula","")</f>
        <v/>
      </c>
      <c r="Q103" s="176" t="str">
        <f aca="false">IF(OR(G103="Svanen",G103="Bramiljoval",G103="EUEcolabel",H103="Svanen",H103="Bramiljoval",H103="EUEcolabel",I103="Svanen",I103="Bramiljoval",I103="EUEcolabel"),"Miljomarkt","")</f>
        <v/>
      </c>
      <c r="R103" s="176" t="str">
        <f aca="false" t="array" ref="R103:R103">IFERROR(SUBSTITUTE(_xlfn.arraytotext(_xlfn._xlws.filter(M103:Q103,M103:Q103&lt;&gt;""))," ",""),"")</f>
        <v/>
      </c>
      <c r="S103" s="177"/>
      <c r="T103" s="185"/>
      <c r="U103" s="177" t="s">
        <v>36</v>
      </c>
      <c r="V103" s="178"/>
      <c r="W103" s="178"/>
      <c r="X103" s="178"/>
      <c r="Y103" s="178"/>
      <c r="Z103" s="178"/>
      <c r="AA103" s="178"/>
      <c r="AB103" s="178"/>
      <c r="AC103" s="178"/>
      <c r="AD103" s="178"/>
      <c r="AE103" s="178"/>
      <c r="AF103" s="178"/>
      <c r="AG103" s="177"/>
      <c r="AH103" s="178"/>
      <c r="AI103" s="178"/>
      <c r="AJ103" s="177" t="s">
        <v>37</v>
      </c>
      <c r="AK103" s="178"/>
      <c r="AL103" s="178"/>
      <c r="AM103" s="178"/>
      <c r="AN103" s="178"/>
      <c r="AO103" s="178"/>
      <c r="AP103" s="143"/>
      <c r="AQ103" s="179"/>
      <c r="AR103" s="180"/>
      <c r="AS103" s="180"/>
      <c r="AT103" s="181" t="s">
        <v>37</v>
      </c>
      <c r="AU103" s="181" t="s">
        <v>37</v>
      </c>
      <c r="AV103" s="144"/>
      <c r="AW103" s="182" t="s">
        <v>231</v>
      </c>
      <c r="AX103" s="181" t="s">
        <v>37</v>
      </c>
      <c r="AY103" s="181" t="s">
        <v>37</v>
      </c>
      <c r="AZ103" s="143"/>
      <c r="BA103" s="179"/>
      <c r="BB103" s="180"/>
      <c r="BC103" s="180"/>
      <c r="BD103" s="180"/>
      <c r="BE103" s="180"/>
      <c r="BF103" s="180"/>
      <c r="BG103" s="145"/>
      <c r="BH103" s="181" t="s">
        <v>231</v>
      </c>
      <c r="BI103" s="181" t="s">
        <v>37</v>
      </c>
    </row>
    <row r="104" customFormat="false" ht="14.25" hidden="false" customHeight="false" outlineLevel="0" collapsed="false">
      <c r="A104" s="183" t="n">
        <v>99</v>
      </c>
      <c r="B104" s="173" t="n">
        <f aca="false">'APH KIC KIA PC'!D103</f>
        <v>0</v>
      </c>
      <c r="C104" s="173" t="str">
        <f aca="false">'APH KIC KIA PC'!I103</f>
        <v>Välj…</v>
      </c>
      <c r="D104" s="174" t="str">
        <f aca="false">IF('1. Artikeldata Grund'!$E103="","",'1. Artikeldata Grund'!$E103)</f>
        <v/>
      </c>
      <c r="E104" s="175" t="str">
        <f aca="false">IF('1. Artikeldata Grund'!D103="","",'1. Artikeldata Grund'!D103)</f>
        <v/>
      </c>
      <c r="F104" s="184" t="str">
        <f aca="false">'2. Artikeldata Utökad'!H103</f>
        <v>  Välj…</v>
      </c>
      <c r="G104" s="176" t="str">
        <f aca="false" t="array" ref="G104:G104">_xlfn.IFS('2. Artikeldata Utökad'!J103="2  KRAV","KRAV",'2. Artikeldata Utökad'!J103="3  Astma- och Allergiförbundet","Astmaochallergiforbundet",'2. Artikeldata Utökad'!J103="4  Svanen","Svanen",'2. Artikeldata Utökad'!J103="5  GOTS","GOTS",'2. Artikeldata Utökad'!J103="6  Ekologiskt Jordbruk EU Ekologisk","Ekologisktjordbruk",'2. Artikeldata Utökad'!J103="7  ECO CERT Cosmos Organic","Ecocertcosmosorganic",'2. Artikeldata Utökad'!J103="8  Bra miljöval","Bramiljoval",'2. Artikeldata Utökad'!J103="9  Fairtrade","fairtrade",'2. Artikeldata Utökad'!J103="10 Natrue Organic","Natrueorganic",'2. Artikeldata Utökad'!J103="11 UTZ Certified","UTZ",'2. Artikeldata Utökad'!J103="15 Asthma Allergy Nordic","Asthmaallergynordic",'2. Artikeldata Utökad'!J103="16 FSC","FSC",'2. Artikeldata Utökad'!J103="17 Välvald (endast vid OTC)","choosewithheart",'2. Artikeldata Utökad'!J103="18 Rainforest Alliance","Rainforestalliance",'2. Artikeldata Utökad'!J103="19 Vegan Society","Vegansociety",'2. Artikeldata Utökad'!J103="20 Certified Vegan","Certifiedvegan",'2. Artikeldata Utökad'!J103="21 I'm Vegan","Imvegan",'2. Artikeldata Utökad'!J103="22 EU Ecolabel","EUEcolabel",'2. Artikeldata Utökad'!J103="23 Soil Association Cosmos Organic","Soilassociation",'2. Artikeldata Utökad'!J103="  Välj…","",'2. Artikeldata Utökad'!J103="0  Ingen symbol","",'2. Artikeldata Utökad'!J103="24 Cosmetique Bio Cosmos Organic","Cosmetiquebio",'2. Artikeldata Utökad'!J103="25 Fair for Life","Fairforlife")</f>
        <v/>
      </c>
      <c r="H104" s="176" t="str">
        <f aca="false" t="array" ref="H104:H104">_xlfn.IFS('2. Artikeldata Utökad'!K103="2  KRAV","KRAV",'2. Artikeldata Utökad'!K103="3  Astma- och Allergiförbundet","Astmaochallergiforbundet",'2. Artikeldata Utökad'!K103="4  Svanen","Svanen",'2. Artikeldata Utökad'!K103="5  GOTS","GOTS",'2. Artikeldata Utökad'!K103="6  Ekologiskt Jordbruk EU Ekologisk","Ekologisktjordbruk",'2. Artikeldata Utökad'!K103="7  ECO CERT Cosmos Organic","Ecocertcosmosorganic",'2. Artikeldata Utökad'!K103="8  Bra miljöval","Bramiljoval",'2. Artikeldata Utökad'!K103="9  Fairtrade","fairtrade",'2. Artikeldata Utökad'!K103="10 Natrue Organic","Natrueorganic",'2. Artikeldata Utökad'!K103="11 UTZ Certified","UTZ",'2. Artikeldata Utökad'!K103="15 Asthma Allergy Nordic","Asthmaallergynordic",'2. Artikeldata Utökad'!K103="16 FSC","FSC",'2. Artikeldata Utökad'!K103="17 Välvald (endast vid OTC)","choosewithheart",'2. Artikeldata Utökad'!K103="18 Rainforest Alliance","Rainforestalliance",'2. Artikeldata Utökad'!K103="19 Vegan Society","Vegansociety",'2. Artikeldata Utökad'!K103="20 Certified Vegan","Certifiedvegan",'2. Artikeldata Utökad'!K103="21 I'm Vegan","Imvegan",'2. Artikeldata Utökad'!K103="22 EU Ecolabel","EUEcolabel",'2. Artikeldata Utökad'!K103="23 Soil Association Cosmos Organic","Soilassociation",'2. Artikeldata Utökad'!K103="  Välj…","",'2. Artikeldata Utökad'!K103="0  Ingen symbol","",'2. Artikeldata Utökad'!K103="24 Cosmetique Bio Cosmos Organic","Cosmetiquebio",'2. Artikeldata Utökad'!K103="25 Fair for Life","Fairforlife")</f>
        <v/>
      </c>
      <c r="I104" s="176" t="str">
        <f aca="false" t="array" ref="I104:I104">_xlfn.IFS('2. Artikeldata Utökad'!L103="2  KRAV","KRAV",'2. Artikeldata Utökad'!L103="3  Astma- och Allergiförbundet","Astmaochallergiforbundet",'2. Artikeldata Utökad'!L103="4  Svanen","Svanen",'2. Artikeldata Utökad'!L103="5  GOTS","GOTS",'2. Artikeldata Utökad'!L103="6  Ekologiskt Jordbruk EU Ekologisk","Ekologisktjordbruk",'2. Artikeldata Utökad'!L103="7  ECO CERT Cosmos Organic","Ecocertcosmosorganic",'2. Artikeldata Utökad'!L103="8  Bra miljöval","Bramiljoval",'2. Artikeldata Utökad'!L103="9  Fairtrade","fairtrade",'2. Artikeldata Utökad'!L103="10 Natrue Organic","Natrueorganic",'2. Artikeldata Utökad'!L103="11 UTZ Certified","UTZ",'2. Artikeldata Utökad'!L103="15 Asthma Allergy Nordic","Asthmaallergynordic",'2. Artikeldata Utökad'!L103="16 FSC","FSC",'2. Artikeldata Utökad'!L103="17 Välvald (endast vid OTC)","choosewithheart",'2. Artikeldata Utökad'!L103="18 Rainforest Alliance","Rainforestalliance",'2. Artikeldata Utökad'!L103="19 Vegan Society","Vegansociety",'2. Artikeldata Utökad'!L103="20 Certified Vegan","Certifiedvegan",'2. Artikeldata Utökad'!L103="21 I'm Vegan","Imvegan",'2. Artikeldata Utökad'!L103="22 EU Ecolabel","EUEcolabel",'2. Artikeldata Utökad'!L103="23 Soil Association Cosmos Organic","Soilassociation",'2. Artikeldata Utökad'!L103="  Välj…","",'2. Artikeldata Utökad'!L103="0  Ingen symbol","",'2. Artikeldata Utökad'!L103="24 Cosmetique Bio Cosmos Organic","Cosmetiquebio",'2. Artikeldata Utökad'!L103="25 Fair for Life","Fairforlife")</f>
        <v/>
      </c>
      <c r="J104" s="176" t="str">
        <f aca="false" t="array" ref="J104:J104">IFERROR(SUBSTITUTE(_xlfn.arraytotext(_xlfn._xlws.filter(G104:I104,G104:I104&lt;&gt;""))," ",""),"")</f>
        <v/>
      </c>
      <c r="K104" s="176" t="str">
        <f aca="false">IF('2. Artikeldata Utökad'!M103="Ja","Nordisk","")</f>
        <v/>
      </c>
      <c r="L104" s="176" t="str">
        <f aca="false">IF('2. Artikeldata Utökad'!N103="Ja","Miljoforpackad","")</f>
        <v/>
      </c>
      <c r="M104" s="176" t="str">
        <f aca="false">IF(OR(G104="Ecocertcosmosorganic",G104="Natrueorganic",G104="GOTS",G104="Ekologisktjordbruk",G104="KRAV",G104="Soilassociation",G104="Cosmetiquebio",H104="Ecocertcosmosorganic",H104="Natrueorganic",H104="GOTS",H104="Ekologisktjordbruk",H104="KRAV",H104="Soilassociation",H104="Cosmetiquebio",I104="Ecocertcosmosorganic",I104="Natrueorganic",I104="GOTS",I104="Ekologisktjordbruk",I104="KRAV",I104="Soilassociation",I104="Cosmetiquebio"),"Ekologisk","")</f>
        <v/>
      </c>
      <c r="N104" s="176" t="str">
        <f aca="false">IF(OR(G104="Vegansociety",G104="Imvegan",G104="Certifiedvegan",H104="Vegansociety",H104="Imvegan",H104="Certifiedvegan",I104="Vegansociety",I104="Imvegan",I104="Certifiedvegan",AJ104="Vegansk"),"Vegansk","")</f>
        <v/>
      </c>
      <c r="O104" s="176" t="str">
        <f aca="false">IF(OR(G104="fairtrade",G104="UTZ",G104="Rainforestalliance",G104="Fairforlife",H104="fairtrade",H104="UTZ",H104="Rainforestalliance",H104="Fairforlife",I104="fairtrade",I104="UTZ",I104="Rainforestalliance",I104="Fairforlife"),"Rattvisemarkt","")</f>
        <v/>
      </c>
      <c r="P104" s="176" t="str">
        <f aca="false">IF(OR(G104="Asthmaallergynordic",G104="Astmaochallergiforbundet",H104="Asthmaallergynordic",H104="Astmaochallergiforbundet",I104="Asthmaallergynordic",I104="Astmaochallergiforbundet"),"Extramildformula","")</f>
        <v/>
      </c>
      <c r="Q104" s="176" t="str">
        <f aca="false">IF(OR(G104="Svanen",G104="Bramiljoval",G104="EUEcolabel",H104="Svanen",H104="Bramiljoval",H104="EUEcolabel",I104="Svanen",I104="Bramiljoval",I104="EUEcolabel"),"Miljomarkt","")</f>
        <v/>
      </c>
      <c r="R104" s="176" t="str">
        <f aca="false" t="array" ref="R104:R104">IFERROR(SUBSTITUTE(_xlfn.arraytotext(_xlfn._xlws.filter(M104:Q104,M104:Q104&lt;&gt;""))," ",""),"")</f>
        <v/>
      </c>
      <c r="S104" s="177"/>
      <c r="T104" s="185"/>
      <c r="U104" s="177" t="s">
        <v>36</v>
      </c>
      <c r="V104" s="178"/>
      <c r="W104" s="178"/>
      <c r="X104" s="178"/>
      <c r="Y104" s="178"/>
      <c r="Z104" s="178"/>
      <c r="AA104" s="178"/>
      <c r="AB104" s="178"/>
      <c r="AC104" s="178"/>
      <c r="AD104" s="178"/>
      <c r="AE104" s="178"/>
      <c r="AF104" s="178"/>
      <c r="AG104" s="177"/>
      <c r="AH104" s="178"/>
      <c r="AI104" s="178"/>
      <c r="AJ104" s="177" t="s">
        <v>37</v>
      </c>
      <c r="AK104" s="178"/>
      <c r="AL104" s="178"/>
      <c r="AM104" s="178"/>
      <c r="AN104" s="178"/>
      <c r="AO104" s="178"/>
      <c r="AP104" s="143"/>
      <c r="AQ104" s="179"/>
      <c r="AR104" s="180"/>
      <c r="AS104" s="180"/>
      <c r="AT104" s="181" t="s">
        <v>37</v>
      </c>
      <c r="AU104" s="181" t="s">
        <v>37</v>
      </c>
      <c r="AV104" s="144"/>
      <c r="AW104" s="182" t="s">
        <v>231</v>
      </c>
      <c r="AX104" s="181" t="s">
        <v>37</v>
      </c>
      <c r="AY104" s="181" t="s">
        <v>37</v>
      </c>
      <c r="AZ104" s="143"/>
      <c r="BA104" s="179"/>
      <c r="BB104" s="180"/>
      <c r="BC104" s="180"/>
      <c r="BD104" s="180"/>
      <c r="BE104" s="180"/>
      <c r="BF104" s="180"/>
      <c r="BG104" s="145"/>
      <c r="BH104" s="181" t="s">
        <v>231</v>
      </c>
      <c r="BI104" s="181" t="s">
        <v>37</v>
      </c>
    </row>
    <row r="105" customFormat="false" ht="14.25" hidden="false" customHeight="false" outlineLevel="0" collapsed="false">
      <c r="A105" s="183" t="n">
        <v>100</v>
      </c>
      <c r="B105" s="173" t="n">
        <f aca="false">'APH KIC KIA PC'!D104</f>
        <v>0</v>
      </c>
      <c r="C105" s="173" t="str">
        <f aca="false">'APH KIC KIA PC'!I104</f>
        <v>Välj…</v>
      </c>
      <c r="D105" s="174" t="str">
        <f aca="false">IF('1. Artikeldata Grund'!$E104="","",'1. Artikeldata Grund'!$E104)</f>
        <v/>
      </c>
      <c r="E105" s="175" t="str">
        <f aca="false">IF('1. Artikeldata Grund'!D104="","",'1. Artikeldata Grund'!D104)</f>
        <v/>
      </c>
      <c r="F105" s="184" t="str">
        <f aca="false">'2. Artikeldata Utökad'!H104</f>
        <v>  Välj…</v>
      </c>
      <c r="G105" s="176" t="str">
        <f aca="false" t="array" ref="G105:G105">_xlfn.IFS('2. Artikeldata Utökad'!J104="2  KRAV","KRAV",'2. Artikeldata Utökad'!J104="3  Astma- och Allergiförbundet","Astmaochallergiforbundet",'2. Artikeldata Utökad'!J104="4  Svanen","Svanen",'2. Artikeldata Utökad'!J104="5  GOTS","GOTS",'2. Artikeldata Utökad'!J104="6  Ekologiskt Jordbruk EU Ekologisk","Ekologisktjordbruk",'2. Artikeldata Utökad'!J104="7  ECO CERT Cosmos Organic","Ecocertcosmosorganic",'2. Artikeldata Utökad'!J104="8  Bra miljöval","Bramiljoval",'2. Artikeldata Utökad'!J104="9  Fairtrade","fairtrade",'2. Artikeldata Utökad'!J104="10 Natrue Organic","Natrueorganic",'2. Artikeldata Utökad'!J104="11 UTZ Certified","UTZ",'2. Artikeldata Utökad'!J104="15 Asthma Allergy Nordic","Asthmaallergynordic",'2. Artikeldata Utökad'!J104="16 FSC","FSC",'2. Artikeldata Utökad'!J104="17 Välvald (endast vid OTC)","choosewithheart",'2. Artikeldata Utökad'!J104="18 Rainforest Alliance","Rainforestalliance",'2. Artikeldata Utökad'!J104="19 Vegan Society","Vegansociety",'2. Artikeldata Utökad'!J104="20 Certified Vegan","Certifiedvegan",'2. Artikeldata Utökad'!J104="21 I'm Vegan","Imvegan",'2. Artikeldata Utökad'!J104="22 EU Ecolabel","EUEcolabel",'2. Artikeldata Utökad'!J104="23 Soil Association Cosmos Organic","Soilassociation",'2. Artikeldata Utökad'!J104="  Välj…","",'2. Artikeldata Utökad'!J104="0  Ingen symbol","",'2. Artikeldata Utökad'!J104="24 Cosmetique Bio Cosmos Organic","Cosmetiquebio",'2. Artikeldata Utökad'!J104="25 Fair for Life","Fairforlife")</f>
        <v/>
      </c>
      <c r="H105" s="176" t="str">
        <f aca="false" t="array" ref="H105:H105">_xlfn.IFS('2. Artikeldata Utökad'!K104="2  KRAV","KRAV",'2. Artikeldata Utökad'!K104="3  Astma- och Allergiförbundet","Astmaochallergiforbundet",'2. Artikeldata Utökad'!K104="4  Svanen","Svanen",'2. Artikeldata Utökad'!K104="5  GOTS","GOTS",'2. Artikeldata Utökad'!K104="6  Ekologiskt Jordbruk EU Ekologisk","Ekologisktjordbruk",'2. Artikeldata Utökad'!K104="7  ECO CERT Cosmos Organic","Ecocertcosmosorganic",'2. Artikeldata Utökad'!K104="8  Bra miljöval","Bramiljoval",'2. Artikeldata Utökad'!K104="9  Fairtrade","fairtrade",'2. Artikeldata Utökad'!K104="10 Natrue Organic","Natrueorganic",'2. Artikeldata Utökad'!K104="11 UTZ Certified","UTZ",'2. Artikeldata Utökad'!K104="15 Asthma Allergy Nordic","Asthmaallergynordic",'2. Artikeldata Utökad'!K104="16 FSC","FSC",'2. Artikeldata Utökad'!K104="17 Välvald (endast vid OTC)","choosewithheart",'2. Artikeldata Utökad'!K104="18 Rainforest Alliance","Rainforestalliance",'2. Artikeldata Utökad'!K104="19 Vegan Society","Vegansociety",'2. Artikeldata Utökad'!K104="20 Certified Vegan","Certifiedvegan",'2. Artikeldata Utökad'!K104="21 I'm Vegan","Imvegan",'2. Artikeldata Utökad'!K104="22 EU Ecolabel","EUEcolabel",'2. Artikeldata Utökad'!K104="23 Soil Association Cosmos Organic","Soilassociation",'2. Artikeldata Utökad'!K104="  Välj…","",'2. Artikeldata Utökad'!K104="0  Ingen symbol","",'2. Artikeldata Utökad'!K104="24 Cosmetique Bio Cosmos Organic","Cosmetiquebio",'2. Artikeldata Utökad'!K104="25 Fair for Life","Fairforlife")</f>
        <v/>
      </c>
      <c r="I105" s="176" t="str">
        <f aca="false" t="array" ref="I105:I105">_xlfn.IFS('2. Artikeldata Utökad'!L104="2  KRAV","KRAV",'2. Artikeldata Utökad'!L104="3  Astma- och Allergiförbundet","Astmaochallergiforbundet",'2. Artikeldata Utökad'!L104="4  Svanen","Svanen",'2. Artikeldata Utökad'!L104="5  GOTS","GOTS",'2. Artikeldata Utökad'!L104="6  Ekologiskt Jordbruk EU Ekologisk","Ekologisktjordbruk",'2. Artikeldata Utökad'!L104="7  ECO CERT Cosmos Organic","Ecocertcosmosorganic",'2. Artikeldata Utökad'!L104="8  Bra miljöval","Bramiljoval",'2. Artikeldata Utökad'!L104="9  Fairtrade","fairtrade",'2. Artikeldata Utökad'!L104="10 Natrue Organic","Natrueorganic",'2. Artikeldata Utökad'!L104="11 UTZ Certified","UTZ",'2. Artikeldata Utökad'!L104="15 Asthma Allergy Nordic","Asthmaallergynordic",'2. Artikeldata Utökad'!L104="16 FSC","FSC",'2. Artikeldata Utökad'!L104="17 Välvald (endast vid OTC)","choosewithheart",'2. Artikeldata Utökad'!L104="18 Rainforest Alliance","Rainforestalliance",'2. Artikeldata Utökad'!L104="19 Vegan Society","Vegansociety",'2. Artikeldata Utökad'!L104="20 Certified Vegan","Certifiedvegan",'2. Artikeldata Utökad'!L104="21 I'm Vegan","Imvegan",'2. Artikeldata Utökad'!L104="22 EU Ecolabel","EUEcolabel",'2. Artikeldata Utökad'!L104="23 Soil Association Cosmos Organic","Soilassociation",'2. Artikeldata Utökad'!L104="  Välj…","",'2. Artikeldata Utökad'!L104="0  Ingen symbol","",'2. Artikeldata Utökad'!L104="24 Cosmetique Bio Cosmos Organic","Cosmetiquebio",'2. Artikeldata Utökad'!L104="25 Fair for Life","Fairforlife")</f>
        <v/>
      </c>
      <c r="J105" s="176" t="str">
        <f aca="false" t="array" ref="J105:J105">IFERROR(SUBSTITUTE(_xlfn.arraytotext(_xlfn._xlws.filter(G105:I105,G105:I105&lt;&gt;""))," ",""),"")</f>
        <v/>
      </c>
      <c r="K105" s="176" t="str">
        <f aca="false">IF('2. Artikeldata Utökad'!M104="Ja","Nordisk","")</f>
        <v/>
      </c>
      <c r="L105" s="176" t="str">
        <f aca="false">IF('2. Artikeldata Utökad'!N104="Ja","Miljoforpackad","")</f>
        <v/>
      </c>
      <c r="M105" s="176" t="str">
        <f aca="false">IF(OR(G105="Ecocertcosmosorganic",G105="Natrueorganic",G105="GOTS",G105="Ekologisktjordbruk",G105="KRAV",G105="Soilassociation",G105="Cosmetiquebio",H105="Ecocertcosmosorganic",H105="Natrueorganic",H105="GOTS",H105="Ekologisktjordbruk",H105="KRAV",H105="Soilassociation",H105="Cosmetiquebio",I105="Ecocertcosmosorganic",I105="Natrueorganic",I105="GOTS",I105="Ekologisktjordbruk",I105="KRAV",I105="Soilassociation",I105="Cosmetiquebio"),"Ekologisk","")</f>
        <v/>
      </c>
      <c r="N105" s="176" t="str">
        <f aca="false">IF(OR(G105="Vegansociety",G105="Imvegan",G105="Certifiedvegan",H105="Vegansociety",H105="Imvegan",H105="Certifiedvegan",I105="Vegansociety",I105="Imvegan",I105="Certifiedvegan",AJ105="Vegansk"),"Vegansk","")</f>
        <v/>
      </c>
      <c r="O105" s="176" t="str">
        <f aca="false">IF(OR(G105="fairtrade",G105="UTZ",G105="Rainforestalliance",G105="Fairforlife",H105="fairtrade",H105="UTZ",H105="Rainforestalliance",H105="Fairforlife",I105="fairtrade",I105="UTZ",I105="Rainforestalliance",I105="Fairforlife"),"Rattvisemarkt","")</f>
        <v/>
      </c>
      <c r="P105" s="176" t="str">
        <f aca="false">IF(OR(G105="Asthmaallergynordic",G105="Astmaochallergiforbundet",H105="Asthmaallergynordic",H105="Astmaochallergiforbundet",I105="Asthmaallergynordic",I105="Astmaochallergiforbundet"),"Extramildformula","")</f>
        <v/>
      </c>
      <c r="Q105" s="176" t="str">
        <f aca="false">IF(OR(G105="Svanen",G105="Bramiljoval",G105="EUEcolabel",H105="Svanen",H105="Bramiljoval",H105="EUEcolabel",I105="Svanen",I105="Bramiljoval",I105="EUEcolabel"),"Miljomarkt","")</f>
        <v/>
      </c>
      <c r="R105" s="176" t="str">
        <f aca="false" t="array" ref="R105:R105">IFERROR(SUBSTITUTE(_xlfn.arraytotext(_xlfn._xlws.filter(M105:Q105,M105:Q105&lt;&gt;""))," ",""),"")</f>
        <v/>
      </c>
      <c r="S105" s="177"/>
      <c r="T105" s="185"/>
      <c r="U105" s="177" t="s">
        <v>36</v>
      </c>
      <c r="V105" s="178"/>
      <c r="W105" s="178"/>
      <c r="X105" s="178"/>
      <c r="Y105" s="178"/>
      <c r="Z105" s="178"/>
      <c r="AA105" s="178"/>
      <c r="AB105" s="178"/>
      <c r="AC105" s="178"/>
      <c r="AD105" s="178"/>
      <c r="AE105" s="178"/>
      <c r="AF105" s="178"/>
      <c r="AG105" s="177"/>
      <c r="AH105" s="178"/>
      <c r="AI105" s="178"/>
      <c r="AJ105" s="177" t="s">
        <v>37</v>
      </c>
      <c r="AK105" s="178"/>
      <c r="AL105" s="178"/>
      <c r="AM105" s="178"/>
      <c r="AN105" s="178"/>
      <c r="AO105" s="178"/>
      <c r="AP105" s="143"/>
      <c r="AQ105" s="179"/>
      <c r="AR105" s="180"/>
      <c r="AS105" s="180"/>
      <c r="AT105" s="181" t="s">
        <v>37</v>
      </c>
      <c r="AU105" s="181" t="s">
        <v>37</v>
      </c>
      <c r="AV105" s="144"/>
      <c r="AW105" s="182" t="s">
        <v>231</v>
      </c>
      <c r="AX105" s="181" t="s">
        <v>37</v>
      </c>
      <c r="AY105" s="181" t="s">
        <v>37</v>
      </c>
      <c r="AZ105" s="143"/>
      <c r="BA105" s="179"/>
      <c r="BB105" s="180"/>
      <c r="BC105" s="180"/>
      <c r="BD105" s="180"/>
      <c r="BE105" s="180"/>
      <c r="BF105" s="180"/>
      <c r="BG105" s="145"/>
      <c r="BH105" s="181" t="s">
        <v>231</v>
      </c>
      <c r="BI105" s="181" t="s">
        <v>37</v>
      </c>
    </row>
    <row r="106" customFormat="false" ht="14.25" hidden="false" customHeight="false" outlineLevel="0" collapsed="false">
      <c r="A106" s="183" t="n">
        <v>101</v>
      </c>
      <c r="B106" s="173" t="n">
        <f aca="false">'APH KIC KIA PC'!D105</f>
        <v>0</v>
      </c>
      <c r="C106" s="173" t="str">
        <f aca="false">'APH KIC KIA PC'!I105</f>
        <v>Välj…</v>
      </c>
      <c r="D106" s="174" t="str">
        <f aca="false">IF('1. Artikeldata Grund'!$E105="","",'1. Artikeldata Grund'!$E105)</f>
        <v/>
      </c>
      <c r="E106" s="175" t="str">
        <f aca="false">IF('1. Artikeldata Grund'!D105="","",'1. Artikeldata Grund'!D105)</f>
        <v/>
      </c>
      <c r="F106" s="184" t="str">
        <f aca="false">'2. Artikeldata Utökad'!H105</f>
        <v>  Välj…</v>
      </c>
      <c r="G106" s="176" t="str">
        <f aca="false" t="array" ref="G106:G106">_xlfn.IFS('2. Artikeldata Utökad'!J105="2  KRAV","KRAV",'2. Artikeldata Utökad'!J105="3  Astma- och Allergiförbundet","Astmaochallergiforbundet",'2. Artikeldata Utökad'!J105="4  Svanen","Svanen",'2. Artikeldata Utökad'!J105="5  GOTS","GOTS",'2. Artikeldata Utökad'!J105="6  Ekologiskt Jordbruk EU Ekologisk","Ekologisktjordbruk",'2. Artikeldata Utökad'!J105="7  ECO CERT Cosmos Organic","Ecocertcosmosorganic",'2. Artikeldata Utökad'!J105="8  Bra miljöval","Bramiljoval",'2. Artikeldata Utökad'!J105="9  Fairtrade","fairtrade",'2. Artikeldata Utökad'!J105="10 Natrue Organic","Natrueorganic",'2. Artikeldata Utökad'!J105="11 UTZ Certified","UTZ",'2. Artikeldata Utökad'!J105="15 Asthma Allergy Nordic","Asthmaallergynordic",'2. Artikeldata Utökad'!J105="16 FSC","FSC",'2. Artikeldata Utökad'!J105="17 Välvald (endast vid OTC)","choosewithheart",'2. Artikeldata Utökad'!J105="18 Rainforest Alliance","Rainforestalliance",'2. Artikeldata Utökad'!J105="19 Vegan Society","Vegansociety",'2. Artikeldata Utökad'!J105="20 Certified Vegan","Certifiedvegan",'2. Artikeldata Utökad'!J105="21 I'm Vegan","Imvegan",'2. Artikeldata Utökad'!J105="22 EU Ecolabel","EUEcolabel",'2. Artikeldata Utökad'!J105="23 Soil Association Cosmos Organic","Soilassociation",'2. Artikeldata Utökad'!J105="  Välj…","",'2. Artikeldata Utökad'!J105="0  Ingen symbol","",'2. Artikeldata Utökad'!J105="24 Cosmetique Bio Cosmos Organic","Cosmetiquebio",'2. Artikeldata Utökad'!J105="25 Fair for Life","Fairforlife")</f>
        <v/>
      </c>
      <c r="H106" s="176" t="str">
        <f aca="false" t="array" ref="H106:H106">_xlfn.IFS('2. Artikeldata Utökad'!K105="2  KRAV","KRAV",'2. Artikeldata Utökad'!K105="3  Astma- och Allergiförbundet","Astmaochallergiforbundet",'2. Artikeldata Utökad'!K105="4  Svanen","Svanen",'2. Artikeldata Utökad'!K105="5  GOTS","GOTS",'2. Artikeldata Utökad'!K105="6  Ekologiskt Jordbruk EU Ekologisk","Ekologisktjordbruk",'2. Artikeldata Utökad'!K105="7  ECO CERT Cosmos Organic","Ecocertcosmosorganic",'2. Artikeldata Utökad'!K105="8  Bra miljöval","Bramiljoval",'2. Artikeldata Utökad'!K105="9  Fairtrade","fairtrade",'2. Artikeldata Utökad'!K105="10 Natrue Organic","Natrueorganic",'2. Artikeldata Utökad'!K105="11 UTZ Certified","UTZ",'2. Artikeldata Utökad'!K105="15 Asthma Allergy Nordic","Asthmaallergynordic",'2. Artikeldata Utökad'!K105="16 FSC","FSC",'2. Artikeldata Utökad'!K105="17 Välvald (endast vid OTC)","choosewithheart",'2. Artikeldata Utökad'!K105="18 Rainforest Alliance","Rainforestalliance",'2. Artikeldata Utökad'!K105="19 Vegan Society","Vegansociety",'2. Artikeldata Utökad'!K105="20 Certified Vegan","Certifiedvegan",'2. Artikeldata Utökad'!K105="21 I'm Vegan","Imvegan",'2. Artikeldata Utökad'!K105="22 EU Ecolabel","EUEcolabel",'2. Artikeldata Utökad'!K105="23 Soil Association Cosmos Organic","Soilassociation",'2. Artikeldata Utökad'!K105="  Välj…","",'2. Artikeldata Utökad'!K105="0  Ingen symbol","",'2. Artikeldata Utökad'!K105="24 Cosmetique Bio Cosmos Organic","Cosmetiquebio",'2. Artikeldata Utökad'!K105="25 Fair for Life","Fairforlife")</f>
        <v/>
      </c>
      <c r="I106" s="176" t="str">
        <f aca="false" t="array" ref="I106:I106">_xlfn.IFS('2. Artikeldata Utökad'!L105="2  KRAV","KRAV",'2. Artikeldata Utökad'!L105="3  Astma- och Allergiförbundet","Astmaochallergiforbundet",'2. Artikeldata Utökad'!L105="4  Svanen","Svanen",'2. Artikeldata Utökad'!L105="5  GOTS","GOTS",'2. Artikeldata Utökad'!L105="6  Ekologiskt Jordbruk EU Ekologisk","Ekologisktjordbruk",'2. Artikeldata Utökad'!L105="7  ECO CERT Cosmos Organic","Ecocertcosmosorganic",'2. Artikeldata Utökad'!L105="8  Bra miljöval","Bramiljoval",'2. Artikeldata Utökad'!L105="9  Fairtrade","fairtrade",'2. Artikeldata Utökad'!L105="10 Natrue Organic","Natrueorganic",'2. Artikeldata Utökad'!L105="11 UTZ Certified","UTZ",'2. Artikeldata Utökad'!L105="15 Asthma Allergy Nordic","Asthmaallergynordic",'2. Artikeldata Utökad'!L105="16 FSC","FSC",'2. Artikeldata Utökad'!L105="17 Välvald (endast vid OTC)","choosewithheart",'2. Artikeldata Utökad'!L105="18 Rainforest Alliance","Rainforestalliance",'2. Artikeldata Utökad'!L105="19 Vegan Society","Vegansociety",'2. Artikeldata Utökad'!L105="20 Certified Vegan","Certifiedvegan",'2. Artikeldata Utökad'!L105="21 I'm Vegan","Imvegan",'2. Artikeldata Utökad'!L105="22 EU Ecolabel","EUEcolabel",'2. Artikeldata Utökad'!L105="23 Soil Association Cosmos Organic","Soilassociation",'2. Artikeldata Utökad'!L105="  Välj…","",'2. Artikeldata Utökad'!L105="0  Ingen symbol","",'2. Artikeldata Utökad'!L105="24 Cosmetique Bio Cosmos Organic","Cosmetiquebio",'2. Artikeldata Utökad'!L105="25 Fair for Life","Fairforlife")</f>
        <v/>
      </c>
      <c r="J106" s="176" t="str">
        <f aca="false" t="array" ref="J106:J106">IFERROR(SUBSTITUTE(_xlfn.arraytotext(_xlfn._xlws.filter(G106:I106,G106:I106&lt;&gt;""))," ",""),"")</f>
        <v/>
      </c>
      <c r="K106" s="176" t="str">
        <f aca="false">IF('2. Artikeldata Utökad'!M105="Ja","Nordisk","")</f>
        <v/>
      </c>
      <c r="L106" s="176" t="str">
        <f aca="false">IF('2. Artikeldata Utökad'!N105="Ja","Miljoforpackad","")</f>
        <v/>
      </c>
      <c r="M106" s="176" t="str">
        <f aca="false">IF(OR(G106="Ecocertcosmosorganic",G106="Natrueorganic",G106="GOTS",G106="Ekologisktjordbruk",G106="KRAV",G106="Soilassociation",G106="Cosmetiquebio",H106="Ecocertcosmosorganic",H106="Natrueorganic",H106="GOTS",H106="Ekologisktjordbruk",H106="KRAV",H106="Soilassociation",H106="Cosmetiquebio",I106="Ecocertcosmosorganic",I106="Natrueorganic",I106="GOTS",I106="Ekologisktjordbruk",I106="KRAV",I106="Soilassociation",I106="Cosmetiquebio"),"Ekologisk","")</f>
        <v/>
      </c>
      <c r="N106" s="176" t="str">
        <f aca="false">IF(OR(G106="Vegansociety",G106="Imvegan",G106="Certifiedvegan",H106="Vegansociety",H106="Imvegan",H106="Certifiedvegan",I106="Vegansociety",I106="Imvegan",I106="Certifiedvegan",AJ106="Vegansk"),"Vegansk","")</f>
        <v/>
      </c>
      <c r="O106" s="176" t="str">
        <f aca="false">IF(OR(G106="fairtrade",G106="UTZ",G106="Rainforestalliance",G106="Fairforlife",H106="fairtrade",H106="UTZ",H106="Rainforestalliance",H106="Fairforlife",I106="fairtrade",I106="UTZ",I106="Rainforestalliance",I106="Fairforlife"),"Rattvisemarkt","")</f>
        <v/>
      </c>
      <c r="P106" s="176" t="str">
        <f aca="false">IF(OR(G106="Asthmaallergynordic",G106="Astmaochallergiforbundet",H106="Asthmaallergynordic",H106="Astmaochallergiforbundet",I106="Asthmaallergynordic",I106="Astmaochallergiforbundet"),"Extramildformula","")</f>
        <v/>
      </c>
      <c r="Q106" s="176" t="str">
        <f aca="false">IF(OR(G106="Svanen",G106="Bramiljoval",G106="EUEcolabel",H106="Svanen",H106="Bramiljoval",H106="EUEcolabel",I106="Svanen",I106="Bramiljoval",I106="EUEcolabel"),"Miljomarkt","")</f>
        <v/>
      </c>
      <c r="R106" s="176" t="str">
        <f aca="false" t="array" ref="R106:R106">IFERROR(SUBSTITUTE(_xlfn.arraytotext(_xlfn._xlws.filter(M106:Q106,M106:Q106&lt;&gt;""))," ",""),"")</f>
        <v/>
      </c>
      <c r="S106" s="177"/>
      <c r="T106" s="186"/>
      <c r="U106" s="177" t="s">
        <v>36</v>
      </c>
      <c r="V106" s="178"/>
      <c r="W106" s="178"/>
      <c r="X106" s="178"/>
      <c r="Y106" s="178"/>
      <c r="Z106" s="178"/>
      <c r="AA106" s="178"/>
      <c r="AB106" s="178"/>
      <c r="AC106" s="178"/>
      <c r="AD106" s="178"/>
      <c r="AE106" s="178"/>
      <c r="AF106" s="178"/>
      <c r="AG106" s="177"/>
      <c r="AH106" s="178"/>
      <c r="AI106" s="178"/>
      <c r="AJ106" s="177" t="s">
        <v>37</v>
      </c>
      <c r="AK106" s="178"/>
      <c r="AL106" s="178"/>
      <c r="AM106" s="178"/>
      <c r="AN106" s="178"/>
      <c r="AO106" s="178"/>
      <c r="AP106" s="187"/>
      <c r="AQ106" s="179"/>
      <c r="AR106" s="180"/>
      <c r="AS106" s="180"/>
      <c r="AT106" s="181" t="s">
        <v>37</v>
      </c>
      <c r="AU106" s="181" t="s">
        <v>37</v>
      </c>
      <c r="AV106" s="188"/>
      <c r="AW106" s="182" t="s">
        <v>231</v>
      </c>
      <c r="AX106" s="181" t="s">
        <v>37</v>
      </c>
      <c r="AY106" s="181" t="s">
        <v>37</v>
      </c>
      <c r="AZ106" s="187"/>
      <c r="BA106" s="179"/>
      <c r="BB106" s="180"/>
      <c r="BC106" s="180"/>
      <c r="BD106" s="180"/>
      <c r="BE106" s="180"/>
      <c r="BF106" s="180"/>
      <c r="BG106" s="189"/>
      <c r="BH106" s="181" t="s">
        <v>231</v>
      </c>
      <c r="BI106" s="181" t="s">
        <v>37</v>
      </c>
    </row>
    <row r="107" customFormat="false" ht="14.25" hidden="false" customHeight="false" outlineLevel="0" collapsed="false">
      <c r="A107" s="183" t="n">
        <v>102</v>
      </c>
      <c r="B107" s="173" t="n">
        <f aca="false">'APH KIC KIA PC'!D106</f>
        <v>0</v>
      </c>
      <c r="C107" s="173" t="str">
        <f aca="false">'APH KIC KIA PC'!I106</f>
        <v>Välj…</v>
      </c>
      <c r="D107" s="174" t="str">
        <f aca="false">IF('1. Artikeldata Grund'!$E106="","",'1. Artikeldata Grund'!$E106)</f>
        <v/>
      </c>
      <c r="E107" s="175" t="str">
        <f aca="false">IF('1. Artikeldata Grund'!D106="","",'1. Artikeldata Grund'!D106)</f>
        <v/>
      </c>
      <c r="F107" s="184" t="str">
        <f aca="false">'2. Artikeldata Utökad'!H106</f>
        <v>  Välj…</v>
      </c>
      <c r="G107" s="176" t="str">
        <f aca="false" t="array" ref="G107:G107">_xlfn.IFS('2. Artikeldata Utökad'!J106="2  KRAV","KRAV",'2. Artikeldata Utökad'!J106="3  Astma- och Allergiförbundet","Astmaochallergiforbundet",'2. Artikeldata Utökad'!J106="4  Svanen","Svanen",'2. Artikeldata Utökad'!J106="5  GOTS","GOTS",'2. Artikeldata Utökad'!J106="6  Ekologiskt Jordbruk EU Ekologisk","Ekologisktjordbruk",'2. Artikeldata Utökad'!J106="7  ECO CERT Cosmos Organic","Ecocertcosmosorganic",'2. Artikeldata Utökad'!J106="8  Bra miljöval","Bramiljoval",'2. Artikeldata Utökad'!J106="9  Fairtrade","fairtrade",'2. Artikeldata Utökad'!J106="10 Natrue Organic","Natrueorganic",'2. Artikeldata Utökad'!J106="11 UTZ Certified","UTZ",'2. Artikeldata Utökad'!J106="15 Asthma Allergy Nordic","Asthmaallergynordic",'2. Artikeldata Utökad'!J106="16 FSC","FSC",'2. Artikeldata Utökad'!J106="17 Välvald (endast vid OTC)","choosewithheart",'2. Artikeldata Utökad'!J106="18 Rainforest Alliance","Rainforestalliance",'2. Artikeldata Utökad'!J106="19 Vegan Society","Vegansociety",'2. Artikeldata Utökad'!J106="20 Certified Vegan","Certifiedvegan",'2. Artikeldata Utökad'!J106="21 I'm Vegan","Imvegan",'2. Artikeldata Utökad'!J106="22 EU Ecolabel","EUEcolabel",'2. Artikeldata Utökad'!J106="23 Soil Association Cosmos Organic","Soilassociation",'2. Artikeldata Utökad'!J106="  Välj…","",'2. Artikeldata Utökad'!J106="0  Ingen symbol","",'2. Artikeldata Utökad'!J106="24 Cosmetique Bio Cosmos Organic","Cosmetiquebio",'2. Artikeldata Utökad'!J106="25 Fair for Life","Fairforlife")</f>
        <v/>
      </c>
      <c r="H107" s="176" t="str">
        <f aca="false" t="array" ref="H107:H107">_xlfn.IFS('2. Artikeldata Utökad'!K106="2  KRAV","KRAV",'2. Artikeldata Utökad'!K106="3  Astma- och Allergiförbundet","Astmaochallergiforbundet",'2. Artikeldata Utökad'!K106="4  Svanen","Svanen",'2. Artikeldata Utökad'!K106="5  GOTS","GOTS",'2. Artikeldata Utökad'!K106="6  Ekologiskt Jordbruk EU Ekologisk","Ekologisktjordbruk",'2. Artikeldata Utökad'!K106="7  ECO CERT Cosmos Organic","Ecocertcosmosorganic",'2. Artikeldata Utökad'!K106="8  Bra miljöval","Bramiljoval",'2. Artikeldata Utökad'!K106="9  Fairtrade","fairtrade",'2. Artikeldata Utökad'!K106="10 Natrue Organic","Natrueorganic",'2. Artikeldata Utökad'!K106="11 UTZ Certified","UTZ",'2. Artikeldata Utökad'!K106="15 Asthma Allergy Nordic","Asthmaallergynordic",'2. Artikeldata Utökad'!K106="16 FSC","FSC",'2. Artikeldata Utökad'!K106="17 Välvald (endast vid OTC)","choosewithheart",'2. Artikeldata Utökad'!K106="18 Rainforest Alliance","Rainforestalliance",'2. Artikeldata Utökad'!K106="19 Vegan Society","Vegansociety",'2. Artikeldata Utökad'!K106="20 Certified Vegan","Certifiedvegan",'2. Artikeldata Utökad'!K106="21 I'm Vegan","Imvegan",'2. Artikeldata Utökad'!K106="22 EU Ecolabel","EUEcolabel",'2. Artikeldata Utökad'!K106="23 Soil Association Cosmos Organic","Soilassociation",'2. Artikeldata Utökad'!K106="  Välj…","",'2. Artikeldata Utökad'!K106="0  Ingen symbol","",'2. Artikeldata Utökad'!K106="24 Cosmetique Bio Cosmos Organic","Cosmetiquebio",'2. Artikeldata Utökad'!K106="25 Fair for Life","Fairforlife")</f>
        <v/>
      </c>
      <c r="I107" s="176" t="str">
        <f aca="false" t="array" ref="I107:I107">_xlfn.IFS('2. Artikeldata Utökad'!L106="2  KRAV","KRAV",'2. Artikeldata Utökad'!L106="3  Astma- och Allergiförbundet","Astmaochallergiforbundet",'2. Artikeldata Utökad'!L106="4  Svanen","Svanen",'2. Artikeldata Utökad'!L106="5  GOTS","GOTS",'2. Artikeldata Utökad'!L106="6  Ekologiskt Jordbruk EU Ekologisk","Ekologisktjordbruk",'2. Artikeldata Utökad'!L106="7  ECO CERT Cosmos Organic","Ecocertcosmosorganic",'2. Artikeldata Utökad'!L106="8  Bra miljöval","Bramiljoval",'2. Artikeldata Utökad'!L106="9  Fairtrade","fairtrade",'2. Artikeldata Utökad'!L106="10 Natrue Organic","Natrueorganic",'2. Artikeldata Utökad'!L106="11 UTZ Certified","UTZ",'2. Artikeldata Utökad'!L106="15 Asthma Allergy Nordic","Asthmaallergynordic",'2. Artikeldata Utökad'!L106="16 FSC","FSC",'2. Artikeldata Utökad'!L106="17 Välvald (endast vid OTC)","choosewithheart",'2. Artikeldata Utökad'!L106="18 Rainforest Alliance","Rainforestalliance",'2. Artikeldata Utökad'!L106="19 Vegan Society","Vegansociety",'2. Artikeldata Utökad'!L106="20 Certified Vegan","Certifiedvegan",'2. Artikeldata Utökad'!L106="21 I'm Vegan","Imvegan",'2. Artikeldata Utökad'!L106="22 EU Ecolabel","EUEcolabel",'2. Artikeldata Utökad'!L106="23 Soil Association Cosmos Organic","Soilassociation",'2. Artikeldata Utökad'!L106="  Välj…","",'2. Artikeldata Utökad'!L106="0  Ingen symbol","",'2. Artikeldata Utökad'!L106="24 Cosmetique Bio Cosmos Organic","Cosmetiquebio",'2. Artikeldata Utökad'!L106="25 Fair for Life","Fairforlife")</f>
        <v/>
      </c>
      <c r="J107" s="176" t="str">
        <f aca="false" t="array" ref="J107:J107">IFERROR(SUBSTITUTE(_xlfn.arraytotext(_xlfn._xlws.filter(G107:I107,G107:I107&lt;&gt;""))," ",""),"")</f>
        <v/>
      </c>
      <c r="K107" s="176" t="str">
        <f aca="false">IF('2. Artikeldata Utökad'!M106="Ja","Nordisk","")</f>
        <v/>
      </c>
      <c r="L107" s="176" t="str">
        <f aca="false">IF('2. Artikeldata Utökad'!N106="Ja","Miljoforpackad","")</f>
        <v/>
      </c>
      <c r="M107" s="176" t="str">
        <f aca="false">IF(OR(G107="Ecocertcosmosorganic",G107="Natrueorganic",G107="GOTS",G107="Ekologisktjordbruk",G107="KRAV",G107="Soilassociation",G107="Cosmetiquebio",H107="Ecocertcosmosorganic",H107="Natrueorganic",H107="GOTS",H107="Ekologisktjordbruk",H107="KRAV",H107="Soilassociation",H107="Cosmetiquebio",I107="Ecocertcosmosorganic",I107="Natrueorganic",I107="GOTS",I107="Ekologisktjordbruk",I107="KRAV",I107="Soilassociation",I107="Cosmetiquebio"),"Ekologisk","")</f>
        <v/>
      </c>
      <c r="N107" s="176" t="str">
        <f aca="false">IF(OR(G107="Vegansociety",G107="Imvegan",G107="Certifiedvegan",H107="Vegansociety",H107="Imvegan",H107="Certifiedvegan",I107="Vegansociety",I107="Imvegan",I107="Certifiedvegan",AJ107="Vegansk"),"Vegansk","")</f>
        <v/>
      </c>
      <c r="O107" s="176" t="str">
        <f aca="false">IF(OR(G107="fairtrade",G107="UTZ",G107="Rainforestalliance",G107="Fairforlife",H107="fairtrade",H107="UTZ",H107="Rainforestalliance",H107="Fairforlife",I107="fairtrade",I107="UTZ",I107="Rainforestalliance",I107="Fairforlife"),"Rattvisemarkt","")</f>
        <v/>
      </c>
      <c r="P107" s="176" t="str">
        <f aca="false">IF(OR(G107="Asthmaallergynordic",G107="Astmaochallergiforbundet",H107="Asthmaallergynordic",H107="Astmaochallergiforbundet",I107="Asthmaallergynordic",I107="Astmaochallergiforbundet"),"Extramildformula","")</f>
        <v/>
      </c>
      <c r="Q107" s="176" t="str">
        <f aca="false">IF(OR(G107="Svanen",G107="Bramiljoval",G107="EUEcolabel",H107="Svanen",H107="Bramiljoval",H107="EUEcolabel",I107="Svanen",I107="Bramiljoval",I107="EUEcolabel"),"Miljomarkt","")</f>
        <v/>
      </c>
      <c r="R107" s="176" t="str">
        <f aca="false" t="array" ref="R107:R107">IFERROR(SUBSTITUTE(_xlfn.arraytotext(_xlfn._xlws.filter(M107:Q107,M107:Q107&lt;&gt;""))," ",""),"")</f>
        <v/>
      </c>
      <c r="S107" s="177"/>
      <c r="T107" s="185"/>
      <c r="U107" s="177" t="s">
        <v>36</v>
      </c>
      <c r="V107" s="178"/>
      <c r="W107" s="178"/>
      <c r="X107" s="178"/>
      <c r="Y107" s="178"/>
      <c r="Z107" s="178"/>
      <c r="AA107" s="178"/>
      <c r="AB107" s="178"/>
      <c r="AC107" s="178"/>
      <c r="AD107" s="178"/>
      <c r="AE107" s="178"/>
      <c r="AF107" s="178"/>
      <c r="AG107" s="177"/>
      <c r="AH107" s="178"/>
      <c r="AI107" s="178"/>
      <c r="AJ107" s="177" t="s">
        <v>37</v>
      </c>
      <c r="AK107" s="178"/>
      <c r="AL107" s="178"/>
      <c r="AM107" s="178"/>
      <c r="AN107" s="178"/>
      <c r="AO107" s="178"/>
      <c r="AP107" s="187"/>
      <c r="AQ107" s="179"/>
      <c r="AR107" s="180"/>
      <c r="AS107" s="180"/>
      <c r="AT107" s="181" t="s">
        <v>37</v>
      </c>
      <c r="AU107" s="181" t="s">
        <v>37</v>
      </c>
      <c r="AV107" s="188"/>
      <c r="AW107" s="182" t="s">
        <v>231</v>
      </c>
      <c r="AX107" s="181" t="s">
        <v>37</v>
      </c>
      <c r="AY107" s="181" t="s">
        <v>37</v>
      </c>
      <c r="AZ107" s="187"/>
      <c r="BA107" s="179"/>
      <c r="BB107" s="180"/>
      <c r="BC107" s="180"/>
      <c r="BD107" s="180"/>
      <c r="BE107" s="180"/>
      <c r="BF107" s="180"/>
      <c r="BG107" s="189"/>
      <c r="BH107" s="181" t="s">
        <v>231</v>
      </c>
      <c r="BI107" s="181" t="s">
        <v>37</v>
      </c>
    </row>
    <row r="108" customFormat="false" ht="14.25" hidden="false" customHeight="false" outlineLevel="0" collapsed="false">
      <c r="A108" s="183" t="n">
        <v>103</v>
      </c>
      <c r="B108" s="173" t="n">
        <f aca="false">'APH KIC KIA PC'!D107</f>
        <v>0</v>
      </c>
      <c r="C108" s="173" t="str">
        <f aca="false">'APH KIC KIA PC'!I107</f>
        <v>Välj…</v>
      </c>
      <c r="D108" s="174" t="str">
        <f aca="false">IF('1. Artikeldata Grund'!$E107="","",'1. Artikeldata Grund'!$E107)</f>
        <v/>
      </c>
      <c r="E108" s="175" t="str">
        <f aca="false">IF('1. Artikeldata Grund'!D107="","",'1. Artikeldata Grund'!D107)</f>
        <v/>
      </c>
      <c r="F108" s="184" t="str">
        <f aca="false">'2. Artikeldata Utökad'!H107</f>
        <v>  Välj…</v>
      </c>
      <c r="G108" s="176" t="str">
        <f aca="false" t="array" ref="G108:G108">_xlfn.IFS('2. Artikeldata Utökad'!J107="2  KRAV","KRAV",'2. Artikeldata Utökad'!J107="3  Astma- och Allergiförbundet","Astmaochallergiforbundet",'2. Artikeldata Utökad'!J107="4  Svanen","Svanen",'2. Artikeldata Utökad'!J107="5  GOTS","GOTS",'2. Artikeldata Utökad'!J107="6  Ekologiskt Jordbruk EU Ekologisk","Ekologisktjordbruk",'2. Artikeldata Utökad'!J107="7  ECO CERT Cosmos Organic","Ecocertcosmosorganic",'2. Artikeldata Utökad'!J107="8  Bra miljöval","Bramiljoval",'2. Artikeldata Utökad'!J107="9  Fairtrade","fairtrade",'2. Artikeldata Utökad'!J107="10 Natrue Organic","Natrueorganic",'2. Artikeldata Utökad'!J107="11 UTZ Certified","UTZ",'2. Artikeldata Utökad'!J107="15 Asthma Allergy Nordic","Asthmaallergynordic",'2. Artikeldata Utökad'!J107="16 FSC","FSC",'2. Artikeldata Utökad'!J107="17 Välvald (endast vid OTC)","choosewithheart",'2. Artikeldata Utökad'!J107="18 Rainforest Alliance","Rainforestalliance",'2. Artikeldata Utökad'!J107="19 Vegan Society","Vegansociety",'2. Artikeldata Utökad'!J107="20 Certified Vegan","Certifiedvegan",'2. Artikeldata Utökad'!J107="21 I'm Vegan","Imvegan",'2. Artikeldata Utökad'!J107="22 EU Ecolabel","EUEcolabel",'2. Artikeldata Utökad'!J107="23 Soil Association Cosmos Organic","Soilassociation",'2. Artikeldata Utökad'!J107="  Välj…","",'2. Artikeldata Utökad'!J107="0  Ingen symbol","",'2. Artikeldata Utökad'!J107="24 Cosmetique Bio Cosmos Organic","Cosmetiquebio",'2. Artikeldata Utökad'!J107="25 Fair for Life","Fairforlife")</f>
        <v/>
      </c>
      <c r="H108" s="176" t="str">
        <f aca="false" t="array" ref="H108:H108">_xlfn.IFS('2. Artikeldata Utökad'!K107="2  KRAV","KRAV",'2. Artikeldata Utökad'!K107="3  Astma- och Allergiförbundet","Astmaochallergiforbundet",'2. Artikeldata Utökad'!K107="4  Svanen","Svanen",'2. Artikeldata Utökad'!K107="5  GOTS","GOTS",'2. Artikeldata Utökad'!K107="6  Ekologiskt Jordbruk EU Ekologisk","Ekologisktjordbruk",'2. Artikeldata Utökad'!K107="7  ECO CERT Cosmos Organic","Ecocertcosmosorganic",'2. Artikeldata Utökad'!K107="8  Bra miljöval","Bramiljoval",'2. Artikeldata Utökad'!K107="9  Fairtrade","fairtrade",'2. Artikeldata Utökad'!K107="10 Natrue Organic","Natrueorganic",'2. Artikeldata Utökad'!K107="11 UTZ Certified","UTZ",'2. Artikeldata Utökad'!K107="15 Asthma Allergy Nordic","Asthmaallergynordic",'2. Artikeldata Utökad'!K107="16 FSC","FSC",'2. Artikeldata Utökad'!K107="17 Välvald (endast vid OTC)","choosewithheart",'2. Artikeldata Utökad'!K107="18 Rainforest Alliance","Rainforestalliance",'2. Artikeldata Utökad'!K107="19 Vegan Society","Vegansociety",'2. Artikeldata Utökad'!K107="20 Certified Vegan","Certifiedvegan",'2. Artikeldata Utökad'!K107="21 I'm Vegan","Imvegan",'2. Artikeldata Utökad'!K107="22 EU Ecolabel","EUEcolabel",'2. Artikeldata Utökad'!K107="23 Soil Association Cosmos Organic","Soilassociation",'2. Artikeldata Utökad'!K107="  Välj…","",'2. Artikeldata Utökad'!K107="0  Ingen symbol","",'2. Artikeldata Utökad'!K107="24 Cosmetique Bio Cosmos Organic","Cosmetiquebio",'2. Artikeldata Utökad'!K107="25 Fair for Life","Fairforlife")</f>
        <v/>
      </c>
      <c r="I108" s="176" t="str">
        <f aca="false" t="array" ref="I108:I108">_xlfn.IFS('2. Artikeldata Utökad'!L107="2  KRAV","KRAV",'2. Artikeldata Utökad'!L107="3  Astma- och Allergiförbundet","Astmaochallergiforbundet",'2. Artikeldata Utökad'!L107="4  Svanen","Svanen",'2. Artikeldata Utökad'!L107="5  GOTS","GOTS",'2. Artikeldata Utökad'!L107="6  Ekologiskt Jordbruk EU Ekologisk","Ekologisktjordbruk",'2. Artikeldata Utökad'!L107="7  ECO CERT Cosmos Organic","Ecocertcosmosorganic",'2. Artikeldata Utökad'!L107="8  Bra miljöval","Bramiljoval",'2. Artikeldata Utökad'!L107="9  Fairtrade","fairtrade",'2. Artikeldata Utökad'!L107="10 Natrue Organic","Natrueorganic",'2. Artikeldata Utökad'!L107="11 UTZ Certified","UTZ",'2. Artikeldata Utökad'!L107="15 Asthma Allergy Nordic","Asthmaallergynordic",'2. Artikeldata Utökad'!L107="16 FSC","FSC",'2. Artikeldata Utökad'!L107="17 Välvald (endast vid OTC)","choosewithheart",'2. Artikeldata Utökad'!L107="18 Rainforest Alliance","Rainforestalliance",'2. Artikeldata Utökad'!L107="19 Vegan Society","Vegansociety",'2. Artikeldata Utökad'!L107="20 Certified Vegan","Certifiedvegan",'2. Artikeldata Utökad'!L107="21 I'm Vegan","Imvegan",'2. Artikeldata Utökad'!L107="22 EU Ecolabel","EUEcolabel",'2. Artikeldata Utökad'!L107="23 Soil Association Cosmos Organic","Soilassociation",'2. Artikeldata Utökad'!L107="  Välj…","",'2. Artikeldata Utökad'!L107="0  Ingen symbol","",'2. Artikeldata Utökad'!L107="24 Cosmetique Bio Cosmos Organic","Cosmetiquebio",'2. Artikeldata Utökad'!L107="25 Fair for Life","Fairforlife")</f>
        <v/>
      </c>
      <c r="J108" s="176" t="str">
        <f aca="false" t="array" ref="J108:J108">IFERROR(SUBSTITUTE(_xlfn.arraytotext(_xlfn._xlws.filter(G108:I108,G108:I108&lt;&gt;""))," ",""),"")</f>
        <v/>
      </c>
      <c r="K108" s="176" t="str">
        <f aca="false">IF('2. Artikeldata Utökad'!M107="Ja","Nordisk","")</f>
        <v/>
      </c>
      <c r="L108" s="176" t="str">
        <f aca="false">IF('2. Artikeldata Utökad'!N107="Ja","Miljoforpackad","")</f>
        <v/>
      </c>
      <c r="M108" s="176" t="str">
        <f aca="false">IF(OR(G108="Ecocertcosmosorganic",G108="Natrueorganic",G108="GOTS",G108="Ekologisktjordbruk",G108="KRAV",G108="Soilassociation",G108="Cosmetiquebio",H108="Ecocertcosmosorganic",H108="Natrueorganic",H108="GOTS",H108="Ekologisktjordbruk",H108="KRAV",H108="Soilassociation",H108="Cosmetiquebio",I108="Ecocertcosmosorganic",I108="Natrueorganic",I108="GOTS",I108="Ekologisktjordbruk",I108="KRAV",I108="Soilassociation",I108="Cosmetiquebio"),"Ekologisk","")</f>
        <v/>
      </c>
      <c r="N108" s="176" t="str">
        <f aca="false">IF(OR(G108="Vegansociety",G108="Imvegan",G108="Certifiedvegan",H108="Vegansociety",H108="Imvegan",H108="Certifiedvegan",I108="Vegansociety",I108="Imvegan",I108="Certifiedvegan",AJ108="Vegansk"),"Vegansk","")</f>
        <v/>
      </c>
      <c r="O108" s="176" t="str">
        <f aca="false">IF(OR(G108="fairtrade",G108="UTZ",G108="Rainforestalliance",G108="Fairforlife",H108="fairtrade",H108="UTZ",H108="Rainforestalliance",H108="Fairforlife",I108="fairtrade",I108="UTZ",I108="Rainforestalliance",I108="Fairforlife"),"Rattvisemarkt","")</f>
        <v/>
      </c>
      <c r="P108" s="176" t="str">
        <f aca="false">IF(OR(G108="Asthmaallergynordic",G108="Astmaochallergiforbundet",H108="Asthmaallergynordic",H108="Astmaochallergiforbundet",I108="Asthmaallergynordic",I108="Astmaochallergiforbundet"),"Extramildformula","")</f>
        <v/>
      </c>
      <c r="Q108" s="176" t="str">
        <f aca="false">IF(OR(G108="Svanen",G108="Bramiljoval",G108="EUEcolabel",H108="Svanen",H108="Bramiljoval",H108="EUEcolabel",I108="Svanen",I108="Bramiljoval",I108="EUEcolabel"),"Miljomarkt","")</f>
        <v/>
      </c>
      <c r="R108" s="176" t="str">
        <f aca="false" t="array" ref="R108:R108">IFERROR(SUBSTITUTE(_xlfn.arraytotext(_xlfn._xlws.filter(M108:Q108,M108:Q108&lt;&gt;""))," ",""),"")</f>
        <v/>
      </c>
      <c r="S108" s="177"/>
      <c r="T108" s="185"/>
      <c r="U108" s="177" t="s">
        <v>36</v>
      </c>
      <c r="V108" s="178"/>
      <c r="W108" s="178"/>
      <c r="X108" s="178"/>
      <c r="Y108" s="178"/>
      <c r="Z108" s="178"/>
      <c r="AA108" s="178"/>
      <c r="AB108" s="178"/>
      <c r="AC108" s="178"/>
      <c r="AD108" s="178"/>
      <c r="AE108" s="178"/>
      <c r="AF108" s="178"/>
      <c r="AG108" s="177"/>
      <c r="AH108" s="178"/>
      <c r="AI108" s="178"/>
      <c r="AJ108" s="177" t="s">
        <v>37</v>
      </c>
      <c r="AK108" s="178"/>
      <c r="AL108" s="178"/>
      <c r="AM108" s="178"/>
      <c r="AN108" s="178"/>
      <c r="AO108" s="178"/>
      <c r="AP108" s="187"/>
      <c r="AQ108" s="179"/>
      <c r="AR108" s="180"/>
      <c r="AS108" s="180"/>
      <c r="AT108" s="181" t="s">
        <v>37</v>
      </c>
      <c r="AU108" s="181" t="s">
        <v>37</v>
      </c>
      <c r="AV108" s="188"/>
      <c r="AW108" s="182" t="s">
        <v>231</v>
      </c>
      <c r="AX108" s="181" t="s">
        <v>37</v>
      </c>
      <c r="AY108" s="181" t="s">
        <v>37</v>
      </c>
      <c r="AZ108" s="187"/>
      <c r="BA108" s="179"/>
      <c r="BB108" s="180"/>
      <c r="BC108" s="180"/>
      <c r="BD108" s="180"/>
      <c r="BE108" s="180"/>
      <c r="BF108" s="180"/>
      <c r="BG108" s="189"/>
      <c r="BH108" s="181" t="s">
        <v>231</v>
      </c>
      <c r="BI108" s="181" t="s">
        <v>37</v>
      </c>
    </row>
    <row r="109" customFormat="false" ht="14.25" hidden="false" customHeight="false" outlineLevel="0" collapsed="false">
      <c r="A109" s="183" t="n">
        <v>104</v>
      </c>
      <c r="B109" s="173" t="n">
        <f aca="false">'APH KIC KIA PC'!D108</f>
        <v>0</v>
      </c>
      <c r="C109" s="173" t="str">
        <f aca="false">'APH KIC KIA PC'!I108</f>
        <v>Välj…</v>
      </c>
      <c r="D109" s="174" t="str">
        <f aca="false">IF('1. Artikeldata Grund'!$E108="","",'1. Artikeldata Grund'!$E108)</f>
        <v/>
      </c>
      <c r="E109" s="175" t="str">
        <f aca="false">IF('1. Artikeldata Grund'!D108="","",'1. Artikeldata Grund'!D108)</f>
        <v/>
      </c>
      <c r="F109" s="184" t="str">
        <f aca="false">'2. Artikeldata Utökad'!H108</f>
        <v>  Välj…</v>
      </c>
      <c r="G109" s="176" t="str">
        <f aca="false" t="array" ref="G109:G109">_xlfn.IFS('2. Artikeldata Utökad'!J108="2  KRAV","KRAV",'2. Artikeldata Utökad'!J108="3  Astma- och Allergiförbundet","Astmaochallergiforbundet",'2. Artikeldata Utökad'!J108="4  Svanen","Svanen",'2. Artikeldata Utökad'!J108="5  GOTS","GOTS",'2. Artikeldata Utökad'!J108="6  Ekologiskt Jordbruk EU Ekologisk","Ekologisktjordbruk",'2. Artikeldata Utökad'!J108="7  ECO CERT Cosmos Organic","Ecocertcosmosorganic",'2. Artikeldata Utökad'!J108="8  Bra miljöval","Bramiljoval",'2. Artikeldata Utökad'!J108="9  Fairtrade","fairtrade",'2. Artikeldata Utökad'!J108="10 Natrue Organic","Natrueorganic",'2. Artikeldata Utökad'!J108="11 UTZ Certified","UTZ",'2. Artikeldata Utökad'!J108="15 Asthma Allergy Nordic","Asthmaallergynordic",'2. Artikeldata Utökad'!J108="16 FSC","FSC",'2. Artikeldata Utökad'!J108="17 Välvald (endast vid OTC)","choosewithheart",'2. Artikeldata Utökad'!J108="18 Rainforest Alliance","Rainforestalliance",'2. Artikeldata Utökad'!J108="19 Vegan Society","Vegansociety",'2. Artikeldata Utökad'!J108="20 Certified Vegan","Certifiedvegan",'2. Artikeldata Utökad'!J108="21 I'm Vegan","Imvegan",'2. Artikeldata Utökad'!J108="22 EU Ecolabel","EUEcolabel",'2. Artikeldata Utökad'!J108="23 Soil Association Cosmos Organic","Soilassociation",'2. Artikeldata Utökad'!J108="  Välj…","",'2. Artikeldata Utökad'!J108="0  Ingen symbol","",'2. Artikeldata Utökad'!J108="24 Cosmetique Bio Cosmos Organic","Cosmetiquebio",'2. Artikeldata Utökad'!J108="25 Fair for Life","Fairforlife")</f>
        <v/>
      </c>
      <c r="H109" s="176" t="str">
        <f aca="false" t="array" ref="H109:H109">_xlfn.IFS('2. Artikeldata Utökad'!K108="2  KRAV","KRAV",'2. Artikeldata Utökad'!K108="3  Astma- och Allergiförbundet","Astmaochallergiforbundet",'2. Artikeldata Utökad'!K108="4  Svanen","Svanen",'2. Artikeldata Utökad'!K108="5  GOTS","GOTS",'2. Artikeldata Utökad'!K108="6  Ekologiskt Jordbruk EU Ekologisk","Ekologisktjordbruk",'2. Artikeldata Utökad'!K108="7  ECO CERT Cosmos Organic","Ecocertcosmosorganic",'2. Artikeldata Utökad'!K108="8  Bra miljöval","Bramiljoval",'2. Artikeldata Utökad'!K108="9  Fairtrade","fairtrade",'2. Artikeldata Utökad'!K108="10 Natrue Organic","Natrueorganic",'2. Artikeldata Utökad'!K108="11 UTZ Certified","UTZ",'2. Artikeldata Utökad'!K108="15 Asthma Allergy Nordic","Asthmaallergynordic",'2. Artikeldata Utökad'!K108="16 FSC","FSC",'2. Artikeldata Utökad'!K108="17 Välvald (endast vid OTC)","choosewithheart",'2. Artikeldata Utökad'!K108="18 Rainforest Alliance","Rainforestalliance",'2. Artikeldata Utökad'!K108="19 Vegan Society","Vegansociety",'2. Artikeldata Utökad'!K108="20 Certified Vegan","Certifiedvegan",'2. Artikeldata Utökad'!K108="21 I'm Vegan","Imvegan",'2. Artikeldata Utökad'!K108="22 EU Ecolabel","EUEcolabel",'2. Artikeldata Utökad'!K108="23 Soil Association Cosmos Organic","Soilassociation",'2. Artikeldata Utökad'!K108="  Välj…","",'2. Artikeldata Utökad'!K108="0  Ingen symbol","",'2. Artikeldata Utökad'!K108="24 Cosmetique Bio Cosmos Organic","Cosmetiquebio",'2. Artikeldata Utökad'!K108="25 Fair for Life","Fairforlife")</f>
        <v/>
      </c>
      <c r="I109" s="176" t="str">
        <f aca="false" t="array" ref="I109:I109">_xlfn.IFS('2. Artikeldata Utökad'!L108="2  KRAV","KRAV",'2. Artikeldata Utökad'!L108="3  Astma- och Allergiförbundet","Astmaochallergiforbundet",'2. Artikeldata Utökad'!L108="4  Svanen","Svanen",'2. Artikeldata Utökad'!L108="5  GOTS","GOTS",'2. Artikeldata Utökad'!L108="6  Ekologiskt Jordbruk EU Ekologisk","Ekologisktjordbruk",'2. Artikeldata Utökad'!L108="7  ECO CERT Cosmos Organic","Ecocertcosmosorganic",'2. Artikeldata Utökad'!L108="8  Bra miljöval","Bramiljoval",'2. Artikeldata Utökad'!L108="9  Fairtrade","fairtrade",'2. Artikeldata Utökad'!L108="10 Natrue Organic","Natrueorganic",'2. Artikeldata Utökad'!L108="11 UTZ Certified","UTZ",'2. Artikeldata Utökad'!L108="15 Asthma Allergy Nordic","Asthmaallergynordic",'2. Artikeldata Utökad'!L108="16 FSC","FSC",'2. Artikeldata Utökad'!L108="17 Välvald (endast vid OTC)","choosewithheart",'2. Artikeldata Utökad'!L108="18 Rainforest Alliance","Rainforestalliance",'2. Artikeldata Utökad'!L108="19 Vegan Society","Vegansociety",'2. Artikeldata Utökad'!L108="20 Certified Vegan","Certifiedvegan",'2. Artikeldata Utökad'!L108="21 I'm Vegan","Imvegan",'2. Artikeldata Utökad'!L108="22 EU Ecolabel","EUEcolabel",'2. Artikeldata Utökad'!L108="23 Soil Association Cosmos Organic","Soilassociation",'2. Artikeldata Utökad'!L108="  Välj…","",'2. Artikeldata Utökad'!L108="0  Ingen symbol","",'2. Artikeldata Utökad'!L108="24 Cosmetique Bio Cosmos Organic","Cosmetiquebio",'2. Artikeldata Utökad'!L108="25 Fair for Life","Fairforlife")</f>
        <v/>
      </c>
      <c r="J109" s="176" t="str">
        <f aca="false" t="array" ref="J109:J109">IFERROR(SUBSTITUTE(_xlfn.arraytotext(_xlfn._xlws.filter(G109:I109,G109:I109&lt;&gt;""))," ",""),"")</f>
        <v/>
      </c>
      <c r="K109" s="176" t="str">
        <f aca="false">IF('2. Artikeldata Utökad'!M108="Ja","Nordisk","")</f>
        <v/>
      </c>
      <c r="L109" s="176" t="str">
        <f aca="false">IF('2. Artikeldata Utökad'!N108="Ja","Miljoforpackad","")</f>
        <v/>
      </c>
      <c r="M109" s="176" t="str">
        <f aca="false">IF(OR(G109="Ecocertcosmosorganic",G109="Natrueorganic",G109="GOTS",G109="Ekologisktjordbruk",G109="KRAV",G109="Soilassociation",G109="Cosmetiquebio",H109="Ecocertcosmosorganic",H109="Natrueorganic",H109="GOTS",H109="Ekologisktjordbruk",H109="KRAV",H109="Soilassociation",H109="Cosmetiquebio",I109="Ecocertcosmosorganic",I109="Natrueorganic",I109="GOTS",I109="Ekologisktjordbruk",I109="KRAV",I109="Soilassociation",I109="Cosmetiquebio"),"Ekologisk","")</f>
        <v/>
      </c>
      <c r="N109" s="176" t="str">
        <f aca="false">IF(OR(G109="Vegansociety",G109="Imvegan",G109="Certifiedvegan",H109="Vegansociety",H109="Imvegan",H109="Certifiedvegan",I109="Vegansociety",I109="Imvegan",I109="Certifiedvegan",AJ109="Vegansk"),"Vegansk","")</f>
        <v/>
      </c>
      <c r="O109" s="176" t="str">
        <f aca="false">IF(OR(G109="fairtrade",G109="UTZ",G109="Rainforestalliance",G109="Fairforlife",H109="fairtrade",H109="UTZ",H109="Rainforestalliance",H109="Fairforlife",I109="fairtrade",I109="UTZ",I109="Rainforestalliance",I109="Fairforlife"),"Rattvisemarkt","")</f>
        <v/>
      </c>
      <c r="P109" s="176" t="str">
        <f aca="false">IF(OR(G109="Asthmaallergynordic",G109="Astmaochallergiforbundet",H109="Asthmaallergynordic",H109="Astmaochallergiforbundet",I109="Asthmaallergynordic",I109="Astmaochallergiforbundet"),"Extramildformula","")</f>
        <v/>
      </c>
      <c r="Q109" s="176" t="str">
        <f aca="false">IF(OR(G109="Svanen",G109="Bramiljoval",G109="EUEcolabel",H109="Svanen",H109="Bramiljoval",H109="EUEcolabel",I109="Svanen",I109="Bramiljoval",I109="EUEcolabel"),"Miljomarkt","")</f>
        <v/>
      </c>
      <c r="R109" s="176" t="str">
        <f aca="false" t="array" ref="R109:R109">IFERROR(SUBSTITUTE(_xlfn.arraytotext(_xlfn._xlws.filter(M109:Q109,M109:Q109&lt;&gt;""))," ",""),"")</f>
        <v/>
      </c>
      <c r="S109" s="177"/>
      <c r="T109" s="185"/>
      <c r="U109" s="177" t="s">
        <v>36</v>
      </c>
      <c r="V109" s="178"/>
      <c r="W109" s="178"/>
      <c r="X109" s="178"/>
      <c r="Y109" s="178"/>
      <c r="Z109" s="178"/>
      <c r="AA109" s="178"/>
      <c r="AB109" s="178"/>
      <c r="AC109" s="178"/>
      <c r="AD109" s="178"/>
      <c r="AE109" s="178"/>
      <c r="AF109" s="178"/>
      <c r="AG109" s="177"/>
      <c r="AH109" s="178"/>
      <c r="AI109" s="178"/>
      <c r="AJ109" s="177" t="s">
        <v>37</v>
      </c>
      <c r="AK109" s="178"/>
      <c r="AL109" s="178"/>
      <c r="AM109" s="178"/>
      <c r="AN109" s="178"/>
      <c r="AO109" s="178"/>
      <c r="AP109" s="187"/>
      <c r="AQ109" s="179"/>
      <c r="AR109" s="180"/>
      <c r="AS109" s="180"/>
      <c r="AT109" s="181" t="s">
        <v>37</v>
      </c>
      <c r="AU109" s="181" t="s">
        <v>37</v>
      </c>
      <c r="AV109" s="188"/>
      <c r="AW109" s="182" t="s">
        <v>231</v>
      </c>
      <c r="AX109" s="181" t="s">
        <v>37</v>
      </c>
      <c r="AY109" s="181" t="s">
        <v>37</v>
      </c>
      <c r="AZ109" s="187"/>
      <c r="BA109" s="179"/>
      <c r="BB109" s="180"/>
      <c r="BC109" s="180"/>
      <c r="BD109" s="180"/>
      <c r="BE109" s="180"/>
      <c r="BF109" s="180"/>
      <c r="BG109" s="189"/>
      <c r="BH109" s="181" t="s">
        <v>231</v>
      </c>
      <c r="BI109" s="181" t="s">
        <v>37</v>
      </c>
    </row>
    <row r="110" customFormat="false" ht="14.25" hidden="false" customHeight="false" outlineLevel="0" collapsed="false">
      <c r="A110" s="183" t="n">
        <v>105</v>
      </c>
      <c r="B110" s="173" t="n">
        <f aca="false">'APH KIC KIA PC'!D109</f>
        <v>0</v>
      </c>
      <c r="C110" s="173" t="str">
        <f aca="false">'APH KIC KIA PC'!I109</f>
        <v>Välj…</v>
      </c>
      <c r="D110" s="174" t="str">
        <f aca="false">IF('1. Artikeldata Grund'!$E109="","",'1. Artikeldata Grund'!$E109)</f>
        <v/>
      </c>
      <c r="E110" s="175" t="str">
        <f aca="false">IF('1. Artikeldata Grund'!D109="","",'1. Artikeldata Grund'!D109)</f>
        <v/>
      </c>
      <c r="F110" s="184" t="str">
        <f aca="false">'2. Artikeldata Utökad'!H109</f>
        <v>  Välj…</v>
      </c>
      <c r="G110" s="176" t="str">
        <f aca="false" t="array" ref="G110:G110">_xlfn.IFS('2. Artikeldata Utökad'!J109="2  KRAV","KRAV",'2. Artikeldata Utökad'!J109="3  Astma- och Allergiförbundet","Astmaochallergiforbundet",'2. Artikeldata Utökad'!J109="4  Svanen","Svanen",'2. Artikeldata Utökad'!J109="5  GOTS","GOTS",'2. Artikeldata Utökad'!J109="6  Ekologiskt Jordbruk EU Ekologisk","Ekologisktjordbruk",'2. Artikeldata Utökad'!J109="7  ECO CERT Cosmos Organic","Ecocertcosmosorganic",'2. Artikeldata Utökad'!J109="8  Bra miljöval","Bramiljoval",'2. Artikeldata Utökad'!J109="9  Fairtrade","fairtrade",'2. Artikeldata Utökad'!J109="10 Natrue Organic","Natrueorganic",'2. Artikeldata Utökad'!J109="11 UTZ Certified","UTZ",'2. Artikeldata Utökad'!J109="15 Asthma Allergy Nordic","Asthmaallergynordic",'2. Artikeldata Utökad'!J109="16 FSC","FSC",'2. Artikeldata Utökad'!J109="17 Välvald (endast vid OTC)","choosewithheart",'2. Artikeldata Utökad'!J109="18 Rainforest Alliance","Rainforestalliance",'2. Artikeldata Utökad'!J109="19 Vegan Society","Vegansociety",'2. Artikeldata Utökad'!J109="20 Certified Vegan","Certifiedvegan",'2. Artikeldata Utökad'!J109="21 I'm Vegan","Imvegan",'2. Artikeldata Utökad'!J109="22 EU Ecolabel","EUEcolabel",'2. Artikeldata Utökad'!J109="23 Soil Association Cosmos Organic","Soilassociation",'2. Artikeldata Utökad'!J109="  Välj…","",'2. Artikeldata Utökad'!J109="0  Ingen symbol","",'2. Artikeldata Utökad'!J109="24 Cosmetique Bio Cosmos Organic","Cosmetiquebio",'2. Artikeldata Utökad'!J109="25 Fair for Life","Fairforlife")</f>
        <v/>
      </c>
      <c r="H110" s="176" t="str">
        <f aca="false" t="array" ref="H110:H110">_xlfn.IFS('2. Artikeldata Utökad'!K109="2  KRAV","KRAV",'2. Artikeldata Utökad'!K109="3  Astma- och Allergiförbundet","Astmaochallergiforbundet",'2. Artikeldata Utökad'!K109="4  Svanen","Svanen",'2. Artikeldata Utökad'!K109="5  GOTS","GOTS",'2. Artikeldata Utökad'!K109="6  Ekologiskt Jordbruk EU Ekologisk","Ekologisktjordbruk",'2. Artikeldata Utökad'!K109="7  ECO CERT Cosmos Organic","Ecocertcosmosorganic",'2. Artikeldata Utökad'!K109="8  Bra miljöval","Bramiljoval",'2. Artikeldata Utökad'!K109="9  Fairtrade","fairtrade",'2. Artikeldata Utökad'!K109="10 Natrue Organic","Natrueorganic",'2. Artikeldata Utökad'!K109="11 UTZ Certified","UTZ",'2. Artikeldata Utökad'!K109="15 Asthma Allergy Nordic","Asthmaallergynordic",'2. Artikeldata Utökad'!K109="16 FSC","FSC",'2. Artikeldata Utökad'!K109="17 Välvald (endast vid OTC)","choosewithheart",'2. Artikeldata Utökad'!K109="18 Rainforest Alliance","Rainforestalliance",'2. Artikeldata Utökad'!K109="19 Vegan Society","Vegansociety",'2. Artikeldata Utökad'!K109="20 Certified Vegan","Certifiedvegan",'2. Artikeldata Utökad'!K109="21 I'm Vegan","Imvegan",'2. Artikeldata Utökad'!K109="22 EU Ecolabel","EUEcolabel",'2. Artikeldata Utökad'!K109="23 Soil Association Cosmos Organic","Soilassociation",'2. Artikeldata Utökad'!K109="  Välj…","",'2. Artikeldata Utökad'!K109="0  Ingen symbol","",'2. Artikeldata Utökad'!K109="24 Cosmetique Bio Cosmos Organic","Cosmetiquebio",'2. Artikeldata Utökad'!K109="25 Fair for Life","Fairforlife")</f>
        <v/>
      </c>
      <c r="I110" s="176" t="str">
        <f aca="false" t="array" ref="I110:I110">_xlfn.IFS('2. Artikeldata Utökad'!L109="2  KRAV","KRAV",'2. Artikeldata Utökad'!L109="3  Astma- och Allergiförbundet","Astmaochallergiforbundet",'2. Artikeldata Utökad'!L109="4  Svanen","Svanen",'2. Artikeldata Utökad'!L109="5  GOTS","GOTS",'2. Artikeldata Utökad'!L109="6  Ekologiskt Jordbruk EU Ekologisk","Ekologisktjordbruk",'2. Artikeldata Utökad'!L109="7  ECO CERT Cosmos Organic","Ecocertcosmosorganic",'2. Artikeldata Utökad'!L109="8  Bra miljöval","Bramiljoval",'2. Artikeldata Utökad'!L109="9  Fairtrade","fairtrade",'2. Artikeldata Utökad'!L109="10 Natrue Organic","Natrueorganic",'2. Artikeldata Utökad'!L109="11 UTZ Certified","UTZ",'2. Artikeldata Utökad'!L109="15 Asthma Allergy Nordic","Asthmaallergynordic",'2. Artikeldata Utökad'!L109="16 FSC","FSC",'2. Artikeldata Utökad'!L109="17 Välvald (endast vid OTC)","choosewithheart",'2. Artikeldata Utökad'!L109="18 Rainforest Alliance","Rainforestalliance",'2. Artikeldata Utökad'!L109="19 Vegan Society","Vegansociety",'2. Artikeldata Utökad'!L109="20 Certified Vegan","Certifiedvegan",'2. Artikeldata Utökad'!L109="21 I'm Vegan","Imvegan",'2. Artikeldata Utökad'!L109="22 EU Ecolabel","EUEcolabel",'2. Artikeldata Utökad'!L109="23 Soil Association Cosmos Organic","Soilassociation",'2. Artikeldata Utökad'!L109="  Välj…","",'2. Artikeldata Utökad'!L109="0  Ingen symbol","",'2. Artikeldata Utökad'!L109="24 Cosmetique Bio Cosmos Organic","Cosmetiquebio",'2. Artikeldata Utökad'!L109="25 Fair for Life","Fairforlife")</f>
        <v/>
      </c>
      <c r="J110" s="176" t="str">
        <f aca="false" t="array" ref="J110:J110">IFERROR(SUBSTITUTE(_xlfn.arraytotext(_xlfn._xlws.filter(G110:I110,G110:I110&lt;&gt;""))," ",""),"")</f>
        <v/>
      </c>
      <c r="K110" s="176" t="str">
        <f aca="false">IF('2. Artikeldata Utökad'!M109="Ja","Nordisk","")</f>
        <v/>
      </c>
      <c r="L110" s="176" t="str">
        <f aca="false">IF('2. Artikeldata Utökad'!N109="Ja","Miljoforpackad","")</f>
        <v/>
      </c>
      <c r="M110" s="176" t="str">
        <f aca="false">IF(OR(G110="Ecocertcosmosorganic",G110="Natrueorganic",G110="GOTS",G110="Ekologisktjordbruk",G110="KRAV",G110="Soilassociation",G110="Cosmetiquebio",H110="Ecocertcosmosorganic",H110="Natrueorganic",H110="GOTS",H110="Ekologisktjordbruk",H110="KRAV",H110="Soilassociation",H110="Cosmetiquebio",I110="Ecocertcosmosorganic",I110="Natrueorganic",I110="GOTS",I110="Ekologisktjordbruk",I110="KRAV",I110="Soilassociation",I110="Cosmetiquebio"),"Ekologisk","")</f>
        <v/>
      </c>
      <c r="N110" s="176" t="str">
        <f aca="false">IF(OR(G110="Vegansociety",G110="Imvegan",G110="Certifiedvegan",H110="Vegansociety",H110="Imvegan",H110="Certifiedvegan",I110="Vegansociety",I110="Imvegan",I110="Certifiedvegan",AJ110="Vegansk"),"Vegansk","")</f>
        <v/>
      </c>
      <c r="O110" s="176" t="str">
        <f aca="false">IF(OR(G110="fairtrade",G110="UTZ",G110="Rainforestalliance",G110="Fairforlife",H110="fairtrade",H110="UTZ",H110="Rainforestalliance",H110="Fairforlife",I110="fairtrade",I110="UTZ",I110="Rainforestalliance",I110="Fairforlife"),"Rattvisemarkt","")</f>
        <v/>
      </c>
      <c r="P110" s="176" t="str">
        <f aca="false">IF(OR(G110="Asthmaallergynordic",G110="Astmaochallergiforbundet",H110="Asthmaallergynordic",H110="Astmaochallergiforbundet",I110="Asthmaallergynordic",I110="Astmaochallergiforbundet"),"Extramildformula","")</f>
        <v/>
      </c>
      <c r="Q110" s="176" t="str">
        <f aca="false">IF(OR(G110="Svanen",G110="Bramiljoval",G110="EUEcolabel",H110="Svanen",H110="Bramiljoval",H110="EUEcolabel",I110="Svanen",I110="Bramiljoval",I110="EUEcolabel"),"Miljomarkt","")</f>
        <v/>
      </c>
      <c r="R110" s="176" t="str">
        <f aca="false" t="array" ref="R110:R110">IFERROR(SUBSTITUTE(_xlfn.arraytotext(_xlfn._xlws.filter(M110:Q110,M110:Q110&lt;&gt;""))," ",""),"")</f>
        <v/>
      </c>
      <c r="S110" s="177"/>
      <c r="T110" s="185"/>
      <c r="U110" s="177" t="s">
        <v>36</v>
      </c>
      <c r="V110" s="178"/>
      <c r="W110" s="178"/>
      <c r="X110" s="178"/>
      <c r="Y110" s="178"/>
      <c r="Z110" s="178"/>
      <c r="AA110" s="178"/>
      <c r="AB110" s="178"/>
      <c r="AC110" s="178"/>
      <c r="AD110" s="178"/>
      <c r="AE110" s="178"/>
      <c r="AF110" s="178"/>
      <c r="AG110" s="177"/>
      <c r="AH110" s="178"/>
      <c r="AI110" s="178"/>
      <c r="AJ110" s="177" t="s">
        <v>37</v>
      </c>
      <c r="AK110" s="178"/>
      <c r="AL110" s="178"/>
      <c r="AM110" s="178"/>
      <c r="AN110" s="178"/>
      <c r="AO110" s="178"/>
      <c r="AP110" s="187"/>
      <c r="AQ110" s="179"/>
      <c r="AR110" s="180"/>
      <c r="AS110" s="180"/>
      <c r="AT110" s="181" t="s">
        <v>37</v>
      </c>
      <c r="AU110" s="181" t="s">
        <v>37</v>
      </c>
      <c r="AV110" s="188"/>
      <c r="AW110" s="182" t="s">
        <v>231</v>
      </c>
      <c r="AX110" s="181" t="s">
        <v>37</v>
      </c>
      <c r="AY110" s="181" t="s">
        <v>37</v>
      </c>
      <c r="AZ110" s="187"/>
      <c r="BA110" s="179"/>
      <c r="BB110" s="180"/>
      <c r="BC110" s="180"/>
      <c r="BD110" s="180"/>
      <c r="BE110" s="180"/>
      <c r="BF110" s="180"/>
      <c r="BG110" s="189"/>
      <c r="BH110" s="181" t="s">
        <v>231</v>
      </c>
      <c r="BI110" s="181" t="s">
        <v>37</v>
      </c>
    </row>
    <row r="111" customFormat="false" ht="14.25" hidden="false" customHeight="false" outlineLevel="0" collapsed="false">
      <c r="A111" s="183" t="n">
        <v>106</v>
      </c>
      <c r="B111" s="173" t="n">
        <f aca="false">'APH KIC KIA PC'!D110</f>
        <v>0</v>
      </c>
      <c r="C111" s="173" t="str">
        <f aca="false">'APH KIC KIA PC'!I110</f>
        <v>Välj…</v>
      </c>
      <c r="D111" s="174" t="str">
        <f aca="false">IF('1. Artikeldata Grund'!$E110="","",'1. Artikeldata Grund'!$E110)</f>
        <v/>
      </c>
      <c r="E111" s="175" t="str">
        <f aca="false">IF('1. Artikeldata Grund'!D110="","",'1. Artikeldata Grund'!D110)</f>
        <v/>
      </c>
      <c r="F111" s="184" t="str">
        <f aca="false">'2. Artikeldata Utökad'!H110</f>
        <v>  Välj…</v>
      </c>
      <c r="G111" s="176" t="str">
        <f aca="false" t="array" ref="G111:G111">_xlfn.IFS('2. Artikeldata Utökad'!J110="2  KRAV","KRAV",'2. Artikeldata Utökad'!J110="3  Astma- och Allergiförbundet","Astmaochallergiforbundet",'2. Artikeldata Utökad'!J110="4  Svanen","Svanen",'2. Artikeldata Utökad'!J110="5  GOTS","GOTS",'2. Artikeldata Utökad'!J110="6  Ekologiskt Jordbruk EU Ekologisk","Ekologisktjordbruk",'2. Artikeldata Utökad'!J110="7  ECO CERT Cosmos Organic","Ecocertcosmosorganic",'2. Artikeldata Utökad'!J110="8  Bra miljöval","Bramiljoval",'2. Artikeldata Utökad'!J110="9  Fairtrade","fairtrade",'2. Artikeldata Utökad'!J110="10 Natrue Organic","Natrueorganic",'2. Artikeldata Utökad'!J110="11 UTZ Certified","UTZ",'2. Artikeldata Utökad'!J110="15 Asthma Allergy Nordic","Asthmaallergynordic",'2. Artikeldata Utökad'!J110="16 FSC","FSC",'2. Artikeldata Utökad'!J110="17 Välvald (endast vid OTC)","choosewithheart",'2. Artikeldata Utökad'!J110="18 Rainforest Alliance","Rainforestalliance",'2. Artikeldata Utökad'!J110="19 Vegan Society","Vegansociety",'2. Artikeldata Utökad'!J110="20 Certified Vegan","Certifiedvegan",'2. Artikeldata Utökad'!J110="21 I'm Vegan","Imvegan",'2. Artikeldata Utökad'!J110="22 EU Ecolabel","EUEcolabel",'2. Artikeldata Utökad'!J110="23 Soil Association Cosmos Organic","Soilassociation",'2. Artikeldata Utökad'!J110="  Välj…","",'2. Artikeldata Utökad'!J110="0  Ingen symbol","",'2. Artikeldata Utökad'!J110="24 Cosmetique Bio Cosmos Organic","Cosmetiquebio",'2. Artikeldata Utökad'!J110="25 Fair for Life","Fairforlife")</f>
        <v/>
      </c>
      <c r="H111" s="176" t="str">
        <f aca="false" t="array" ref="H111:H111">_xlfn.IFS('2. Artikeldata Utökad'!K110="2  KRAV","KRAV",'2. Artikeldata Utökad'!K110="3  Astma- och Allergiförbundet","Astmaochallergiforbundet",'2. Artikeldata Utökad'!K110="4  Svanen","Svanen",'2. Artikeldata Utökad'!K110="5  GOTS","GOTS",'2. Artikeldata Utökad'!K110="6  Ekologiskt Jordbruk EU Ekologisk","Ekologisktjordbruk",'2. Artikeldata Utökad'!K110="7  ECO CERT Cosmos Organic","Ecocertcosmosorganic",'2. Artikeldata Utökad'!K110="8  Bra miljöval","Bramiljoval",'2. Artikeldata Utökad'!K110="9  Fairtrade","fairtrade",'2. Artikeldata Utökad'!K110="10 Natrue Organic","Natrueorganic",'2. Artikeldata Utökad'!K110="11 UTZ Certified","UTZ",'2. Artikeldata Utökad'!K110="15 Asthma Allergy Nordic","Asthmaallergynordic",'2. Artikeldata Utökad'!K110="16 FSC","FSC",'2. Artikeldata Utökad'!K110="17 Välvald (endast vid OTC)","choosewithheart",'2. Artikeldata Utökad'!K110="18 Rainforest Alliance","Rainforestalliance",'2. Artikeldata Utökad'!K110="19 Vegan Society","Vegansociety",'2. Artikeldata Utökad'!K110="20 Certified Vegan","Certifiedvegan",'2. Artikeldata Utökad'!K110="21 I'm Vegan","Imvegan",'2. Artikeldata Utökad'!K110="22 EU Ecolabel","EUEcolabel",'2. Artikeldata Utökad'!K110="23 Soil Association Cosmos Organic","Soilassociation",'2. Artikeldata Utökad'!K110="  Välj…","",'2. Artikeldata Utökad'!K110="0  Ingen symbol","",'2. Artikeldata Utökad'!K110="24 Cosmetique Bio Cosmos Organic","Cosmetiquebio",'2. Artikeldata Utökad'!K110="25 Fair for Life","Fairforlife")</f>
        <v/>
      </c>
      <c r="I111" s="176" t="str">
        <f aca="false" t="array" ref="I111:I111">_xlfn.IFS('2. Artikeldata Utökad'!L110="2  KRAV","KRAV",'2. Artikeldata Utökad'!L110="3  Astma- och Allergiförbundet","Astmaochallergiforbundet",'2. Artikeldata Utökad'!L110="4  Svanen","Svanen",'2. Artikeldata Utökad'!L110="5  GOTS","GOTS",'2. Artikeldata Utökad'!L110="6  Ekologiskt Jordbruk EU Ekologisk","Ekologisktjordbruk",'2. Artikeldata Utökad'!L110="7  ECO CERT Cosmos Organic","Ecocertcosmosorganic",'2. Artikeldata Utökad'!L110="8  Bra miljöval","Bramiljoval",'2. Artikeldata Utökad'!L110="9  Fairtrade","fairtrade",'2. Artikeldata Utökad'!L110="10 Natrue Organic","Natrueorganic",'2. Artikeldata Utökad'!L110="11 UTZ Certified","UTZ",'2. Artikeldata Utökad'!L110="15 Asthma Allergy Nordic","Asthmaallergynordic",'2. Artikeldata Utökad'!L110="16 FSC","FSC",'2. Artikeldata Utökad'!L110="17 Välvald (endast vid OTC)","choosewithheart",'2. Artikeldata Utökad'!L110="18 Rainforest Alliance","Rainforestalliance",'2. Artikeldata Utökad'!L110="19 Vegan Society","Vegansociety",'2. Artikeldata Utökad'!L110="20 Certified Vegan","Certifiedvegan",'2. Artikeldata Utökad'!L110="21 I'm Vegan","Imvegan",'2. Artikeldata Utökad'!L110="22 EU Ecolabel","EUEcolabel",'2. Artikeldata Utökad'!L110="23 Soil Association Cosmos Organic","Soilassociation",'2. Artikeldata Utökad'!L110="  Välj…","",'2. Artikeldata Utökad'!L110="0  Ingen symbol","",'2. Artikeldata Utökad'!L110="24 Cosmetique Bio Cosmos Organic","Cosmetiquebio",'2. Artikeldata Utökad'!L110="25 Fair for Life","Fairforlife")</f>
        <v/>
      </c>
      <c r="J111" s="176" t="str">
        <f aca="false" t="array" ref="J111:J111">IFERROR(SUBSTITUTE(_xlfn.arraytotext(_xlfn._xlws.filter(G111:I111,G111:I111&lt;&gt;""))," ",""),"")</f>
        <v/>
      </c>
      <c r="K111" s="176" t="str">
        <f aca="false">IF('2. Artikeldata Utökad'!M110="Ja","Nordisk","")</f>
        <v/>
      </c>
      <c r="L111" s="176" t="str">
        <f aca="false">IF('2. Artikeldata Utökad'!N110="Ja","Miljoforpackad","")</f>
        <v/>
      </c>
      <c r="M111" s="176" t="str">
        <f aca="false">IF(OR(G111="Ecocertcosmosorganic",G111="Natrueorganic",G111="GOTS",G111="Ekologisktjordbruk",G111="KRAV",G111="Soilassociation",G111="Cosmetiquebio",H111="Ecocertcosmosorganic",H111="Natrueorganic",H111="GOTS",H111="Ekologisktjordbruk",H111="KRAV",H111="Soilassociation",H111="Cosmetiquebio",I111="Ecocertcosmosorganic",I111="Natrueorganic",I111="GOTS",I111="Ekologisktjordbruk",I111="KRAV",I111="Soilassociation",I111="Cosmetiquebio"),"Ekologisk","")</f>
        <v/>
      </c>
      <c r="N111" s="176" t="str">
        <f aca="false">IF(OR(G111="Vegansociety",G111="Imvegan",G111="Certifiedvegan",H111="Vegansociety",H111="Imvegan",H111="Certifiedvegan",I111="Vegansociety",I111="Imvegan",I111="Certifiedvegan",AJ111="Vegansk"),"Vegansk","")</f>
        <v/>
      </c>
      <c r="O111" s="176" t="str">
        <f aca="false">IF(OR(G111="fairtrade",G111="UTZ",G111="Rainforestalliance",G111="Fairforlife",H111="fairtrade",H111="UTZ",H111="Rainforestalliance",H111="Fairforlife",I111="fairtrade",I111="UTZ",I111="Rainforestalliance",I111="Fairforlife"),"Rattvisemarkt","")</f>
        <v/>
      </c>
      <c r="P111" s="176" t="str">
        <f aca="false">IF(OR(G111="Asthmaallergynordic",G111="Astmaochallergiforbundet",H111="Asthmaallergynordic",H111="Astmaochallergiforbundet",I111="Asthmaallergynordic",I111="Astmaochallergiforbundet"),"Extramildformula","")</f>
        <v/>
      </c>
      <c r="Q111" s="176" t="str">
        <f aca="false">IF(OR(G111="Svanen",G111="Bramiljoval",G111="EUEcolabel",H111="Svanen",H111="Bramiljoval",H111="EUEcolabel",I111="Svanen",I111="Bramiljoval",I111="EUEcolabel"),"Miljomarkt","")</f>
        <v/>
      </c>
      <c r="R111" s="176" t="str">
        <f aca="false" t="array" ref="R111:R111">IFERROR(SUBSTITUTE(_xlfn.arraytotext(_xlfn._xlws.filter(M111:Q111,M111:Q111&lt;&gt;""))," ",""),"")</f>
        <v/>
      </c>
      <c r="S111" s="177"/>
      <c r="T111" s="185"/>
      <c r="U111" s="177" t="s">
        <v>36</v>
      </c>
      <c r="V111" s="178"/>
      <c r="W111" s="178"/>
      <c r="X111" s="178"/>
      <c r="Y111" s="178"/>
      <c r="Z111" s="178"/>
      <c r="AA111" s="178"/>
      <c r="AB111" s="178"/>
      <c r="AC111" s="178"/>
      <c r="AD111" s="178"/>
      <c r="AE111" s="178"/>
      <c r="AF111" s="178"/>
      <c r="AG111" s="177"/>
      <c r="AH111" s="178"/>
      <c r="AI111" s="178"/>
      <c r="AJ111" s="177" t="s">
        <v>37</v>
      </c>
      <c r="AK111" s="178"/>
      <c r="AL111" s="178"/>
      <c r="AM111" s="178"/>
      <c r="AN111" s="178"/>
      <c r="AO111" s="178"/>
      <c r="AP111" s="187"/>
      <c r="AQ111" s="179"/>
      <c r="AR111" s="180"/>
      <c r="AS111" s="180"/>
      <c r="AT111" s="181" t="s">
        <v>37</v>
      </c>
      <c r="AU111" s="181" t="s">
        <v>37</v>
      </c>
      <c r="AV111" s="188"/>
      <c r="AW111" s="182" t="s">
        <v>231</v>
      </c>
      <c r="AX111" s="181" t="s">
        <v>37</v>
      </c>
      <c r="AY111" s="181" t="s">
        <v>37</v>
      </c>
      <c r="AZ111" s="187"/>
      <c r="BA111" s="179"/>
      <c r="BB111" s="180"/>
      <c r="BC111" s="180"/>
      <c r="BD111" s="180"/>
      <c r="BE111" s="180"/>
      <c r="BF111" s="180"/>
      <c r="BG111" s="189"/>
      <c r="BH111" s="181" t="s">
        <v>231</v>
      </c>
      <c r="BI111" s="181" t="s">
        <v>37</v>
      </c>
    </row>
    <row r="112" customFormat="false" ht="14.25" hidden="false" customHeight="false" outlineLevel="0" collapsed="false">
      <c r="A112" s="183" t="n">
        <v>107</v>
      </c>
      <c r="B112" s="173" t="n">
        <f aca="false">'APH KIC KIA PC'!D111</f>
        <v>0</v>
      </c>
      <c r="C112" s="173" t="str">
        <f aca="false">'APH KIC KIA PC'!I111</f>
        <v>Välj…</v>
      </c>
      <c r="D112" s="174" t="str">
        <f aca="false">IF('1. Artikeldata Grund'!$E111="","",'1. Artikeldata Grund'!$E111)</f>
        <v/>
      </c>
      <c r="E112" s="175" t="str">
        <f aca="false">IF('1. Artikeldata Grund'!D111="","",'1. Artikeldata Grund'!D111)</f>
        <v/>
      </c>
      <c r="F112" s="184" t="str">
        <f aca="false">'2. Artikeldata Utökad'!H111</f>
        <v>  Välj…</v>
      </c>
      <c r="G112" s="176" t="str">
        <f aca="false" t="array" ref="G112:G112">_xlfn.IFS('2. Artikeldata Utökad'!J111="2  KRAV","KRAV",'2. Artikeldata Utökad'!J111="3  Astma- och Allergiförbundet","Astmaochallergiforbundet",'2. Artikeldata Utökad'!J111="4  Svanen","Svanen",'2. Artikeldata Utökad'!J111="5  GOTS","GOTS",'2. Artikeldata Utökad'!J111="6  Ekologiskt Jordbruk EU Ekologisk","Ekologisktjordbruk",'2. Artikeldata Utökad'!J111="7  ECO CERT Cosmos Organic","Ecocertcosmosorganic",'2. Artikeldata Utökad'!J111="8  Bra miljöval","Bramiljoval",'2. Artikeldata Utökad'!J111="9  Fairtrade","fairtrade",'2. Artikeldata Utökad'!J111="10 Natrue Organic","Natrueorganic",'2. Artikeldata Utökad'!J111="11 UTZ Certified","UTZ",'2. Artikeldata Utökad'!J111="15 Asthma Allergy Nordic","Asthmaallergynordic",'2. Artikeldata Utökad'!J111="16 FSC","FSC",'2. Artikeldata Utökad'!J111="17 Välvald (endast vid OTC)","choosewithheart",'2. Artikeldata Utökad'!J111="18 Rainforest Alliance","Rainforestalliance",'2. Artikeldata Utökad'!J111="19 Vegan Society","Vegansociety",'2. Artikeldata Utökad'!J111="20 Certified Vegan","Certifiedvegan",'2. Artikeldata Utökad'!J111="21 I'm Vegan","Imvegan",'2. Artikeldata Utökad'!J111="22 EU Ecolabel","EUEcolabel",'2. Artikeldata Utökad'!J111="23 Soil Association Cosmos Organic","Soilassociation",'2. Artikeldata Utökad'!J111="  Välj…","",'2. Artikeldata Utökad'!J111="0  Ingen symbol","",'2. Artikeldata Utökad'!J111="24 Cosmetique Bio Cosmos Organic","Cosmetiquebio",'2. Artikeldata Utökad'!J111="25 Fair for Life","Fairforlife")</f>
        <v/>
      </c>
      <c r="H112" s="176" t="str">
        <f aca="false" t="array" ref="H112:H112">_xlfn.IFS('2. Artikeldata Utökad'!K111="2  KRAV","KRAV",'2. Artikeldata Utökad'!K111="3  Astma- och Allergiförbundet","Astmaochallergiforbundet",'2. Artikeldata Utökad'!K111="4  Svanen","Svanen",'2. Artikeldata Utökad'!K111="5  GOTS","GOTS",'2. Artikeldata Utökad'!K111="6  Ekologiskt Jordbruk EU Ekologisk","Ekologisktjordbruk",'2. Artikeldata Utökad'!K111="7  ECO CERT Cosmos Organic","Ecocertcosmosorganic",'2. Artikeldata Utökad'!K111="8  Bra miljöval","Bramiljoval",'2. Artikeldata Utökad'!K111="9  Fairtrade","fairtrade",'2. Artikeldata Utökad'!K111="10 Natrue Organic","Natrueorganic",'2. Artikeldata Utökad'!K111="11 UTZ Certified","UTZ",'2. Artikeldata Utökad'!K111="15 Asthma Allergy Nordic","Asthmaallergynordic",'2. Artikeldata Utökad'!K111="16 FSC","FSC",'2. Artikeldata Utökad'!K111="17 Välvald (endast vid OTC)","choosewithheart",'2. Artikeldata Utökad'!K111="18 Rainforest Alliance","Rainforestalliance",'2. Artikeldata Utökad'!K111="19 Vegan Society","Vegansociety",'2. Artikeldata Utökad'!K111="20 Certified Vegan","Certifiedvegan",'2. Artikeldata Utökad'!K111="21 I'm Vegan","Imvegan",'2. Artikeldata Utökad'!K111="22 EU Ecolabel","EUEcolabel",'2. Artikeldata Utökad'!K111="23 Soil Association Cosmos Organic","Soilassociation",'2. Artikeldata Utökad'!K111="  Välj…","",'2. Artikeldata Utökad'!K111="0  Ingen symbol","",'2. Artikeldata Utökad'!K111="24 Cosmetique Bio Cosmos Organic","Cosmetiquebio",'2. Artikeldata Utökad'!K111="25 Fair for Life","Fairforlife")</f>
        <v/>
      </c>
      <c r="I112" s="176" t="str">
        <f aca="false" t="array" ref="I112:I112">_xlfn.IFS('2. Artikeldata Utökad'!L111="2  KRAV","KRAV",'2. Artikeldata Utökad'!L111="3  Astma- och Allergiförbundet","Astmaochallergiforbundet",'2. Artikeldata Utökad'!L111="4  Svanen","Svanen",'2. Artikeldata Utökad'!L111="5  GOTS","GOTS",'2. Artikeldata Utökad'!L111="6  Ekologiskt Jordbruk EU Ekologisk","Ekologisktjordbruk",'2. Artikeldata Utökad'!L111="7  ECO CERT Cosmos Organic","Ecocertcosmosorganic",'2. Artikeldata Utökad'!L111="8  Bra miljöval","Bramiljoval",'2. Artikeldata Utökad'!L111="9  Fairtrade","fairtrade",'2. Artikeldata Utökad'!L111="10 Natrue Organic","Natrueorganic",'2. Artikeldata Utökad'!L111="11 UTZ Certified","UTZ",'2. Artikeldata Utökad'!L111="15 Asthma Allergy Nordic","Asthmaallergynordic",'2. Artikeldata Utökad'!L111="16 FSC","FSC",'2. Artikeldata Utökad'!L111="17 Välvald (endast vid OTC)","choosewithheart",'2. Artikeldata Utökad'!L111="18 Rainforest Alliance","Rainforestalliance",'2. Artikeldata Utökad'!L111="19 Vegan Society","Vegansociety",'2. Artikeldata Utökad'!L111="20 Certified Vegan","Certifiedvegan",'2. Artikeldata Utökad'!L111="21 I'm Vegan","Imvegan",'2. Artikeldata Utökad'!L111="22 EU Ecolabel","EUEcolabel",'2. Artikeldata Utökad'!L111="23 Soil Association Cosmos Organic","Soilassociation",'2. Artikeldata Utökad'!L111="  Välj…","",'2. Artikeldata Utökad'!L111="0  Ingen symbol","",'2. Artikeldata Utökad'!L111="24 Cosmetique Bio Cosmos Organic","Cosmetiquebio",'2. Artikeldata Utökad'!L111="25 Fair for Life","Fairforlife")</f>
        <v/>
      </c>
      <c r="J112" s="176" t="str">
        <f aca="false" t="array" ref="J112:J112">IFERROR(SUBSTITUTE(_xlfn.arraytotext(_xlfn._xlws.filter(G112:I112,G112:I112&lt;&gt;""))," ",""),"")</f>
        <v/>
      </c>
      <c r="K112" s="176" t="str">
        <f aca="false">IF('2. Artikeldata Utökad'!M111="Ja","Nordisk","")</f>
        <v/>
      </c>
      <c r="L112" s="176" t="str">
        <f aca="false">IF('2. Artikeldata Utökad'!N111="Ja","Miljoforpackad","")</f>
        <v/>
      </c>
      <c r="M112" s="176" t="str">
        <f aca="false">IF(OR(G112="Ecocertcosmosorganic",G112="Natrueorganic",G112="GOTS",G112="Ekologisktjordbruk",G112="KRAV",G112="Soilassociation",G112="Cosmetiquebio",H112="Ecocertcosmosorganic",H112="Natrueorganic",H112="GOTS",H112="Ekologisktjordbruk",H112="KRAV",H112="Soilassociation",H112="Cosmetiquebio",I112="Ecocertcosmosorganic",I112="Natrueorganic",I112="GOTS",I112="Ekologisktjordbruk",I112="KRAV",I112="Soilassociation",I112="Cosmetiquebio"),"Ekologisk","")</f>
        <v/>
      </c>
      <c r="N112" s="176" t="str">
        <f aca="false">IF(OR(G112="Vegansociety",G112="Imvegan",G112="Certifiedvegan",H112="Vegansociety",H112="Imvegan",H112="Certifiedvegan",I112="Vegansociety",I112="Imvegan",I112="Certifiedvegan",AJ112="Vegansk"),"Vegansk","")</f>
        <v/>
      </c>
      <c r="O112" s="176" t="str">
        <f aca="false">IF(OR(G112="fairtrade",G112="UTZ",G112="Rainforestalliance",G112="Fairforlife",H112="fairtrade",H112="UTZ",H112="Rainforestalliance",H112="Fairforlife",I112="fairtrade",I112="UTZ",I112="Rainforestalliance",I112="Fairforlife"),"Rattvisemarkt","")</f>
        <v/>
      </c>
      <c r="P112" s="176" t="str">
        <f aca="false">IF(OR(G112="Asthmaallergynordic",G112="Astmaochallergiforbundet",H112="Asthmaallergynordic",H112="Astmaochallergiforbundet",I112="Asthmaallergynordic",I112="Astmaochallergiforbundet"),"Extramildformula","")</f>
        <v/>
      </c>
      <c r="Q112" s="176" t="str">
        <f aca="false">IF(OR(G112="Svanen",G112="Bramiljoval",G112="EUEcolabel",H112="Svanen",H112="Bramiljoval",H112="EUEcolabel",I112="Svanen",I112="Bramiljoval",I112="EUEcolabel"),"Miljomarkt","")</f>
        <v/>
      </c>
      <c r="R112" s="176" t="str">
        <f aca="false" t="array" ref="R112:R112">IFERROR(SUBSTITUTE(_xlfn.arraytotext(_xlfn._xlws.filter(M112:Q112,M112:Q112&lt;&gt;""))," ",""),"")</f>
        <v/>
      </c>
      <c r="S112" s="177"/>
      <c r="T112" s="185"/>
      <c r="U112" s="177" t="s">
        <v>36</v>
      </c>
      <c r="V112" s="178"/>
      <c r="W112" s="178"/>
      <c r="X112" s="178"/>
      <c r="Y112" s="178"/>
      <c r="Z112" s="178"/>
      <c r="AA112" s="178"/>
      <c r="AB112" s="178"/>
      <c r="AC112" s="178"/>
      <c r="AD112" s="178"/>
      <c r="AE112" s="178"/>
      <c r="AF112" s="178"/>
      <c r="AG112" s="177"/>
      <c r="AH112" s="178"/>
      <c r="AI112" s="178"/>
      <c r="AJ112" s="177" t="s">
        <v>37</v>
      </c>
      <c r="AK112" s="178"/>
      <c r="AL112" s="178"/>
      <c r="AM112" s="178"/>
      <c r="AN112" s="178"/>
      <c r="AO112" s="178"/>
      <c r="AP112" s="187"/>
      <c r="AQ112" s="179"/>
      <c r="AR112" s="180"/>
      <c r="AS112" s="180"/>
      <c r="AT112" s="181" t="s">
        <v>37</v>
      </c>
      <c r="AU112" s="181" t="s">
        <v>37</v>
      </c>
      <c r="AV112" s="188"/>
      <c r="AW112" s="182" t="s">
        <v>231</v>
      </c>
      <c r="AX112" s="181" t="s">
        <v>37</v>
      </c>
      <c r="AY112" s="181" t="s">
        <v>37</v>
      </c>
      <c r="AZ112" s="187"/>
      <c r="BA112" s="179"/>
      <c r="BB112" s="180"/>
      <c r="BC112" s="180"/>
      <c r="BD112" s="180"/>
      <c r="BE112" s="180"/>
      <c r="BF112" s="180"/>
      <c r="BG112" s="189"/>
      <c r="BH112" s="181" t="s">
        <v>231</v>
      </c>
      <c r="BI112" s="181" t="s">
        <v>37</v>
      </c>
    </row>
    <row r="113" customFormat="false" ht="14.25" hidden="false" customHeight="false" outlineLevel="0" collapsed="false">
      <c r="A113" s="183" t="n">
        <v>108</v>
      </c>
      <c r="B113" s="173" t="n">
        <f aca="false">'APH KIC KIA PC'!D112</f>
        <v>0</v>
      </c>
      <c r="C113" s="173" t="str">
        <f aca="false">'APH KIC KIA PC'!I112</f>
        <v>Välj…</v>
      </c>
      <c r="D113" s="174" t="str">
        <f aca="false">IF('1. Artikeldata Grund'!$E112="","",'1. Artikeldata Grund'!$E112)</f>
        <v/>
      </c>
      <c r="E113" s="175" t="str">
        <f aca="false">IF('1. Artikeldata Grund'!D112="","",'1. Artikeldata Grund'!D112)</f>
        <v/>
      </c>
      <c r="F113" s="184" t="str">
        <f aca="false">'2. Artikeldata Utökad'!H112</f>
        <v>  Välj…</v>
      </c>
      <c r="G113" s="176" t="str">
        <f aca="false" t="array" ref="G113:G113">_xlfn.IFS('2. Artikeldata Utökad'!J112="2  KRAV","KRAV",'2. Artikeldata Utökad'!J112="3  Astma- och Allergiförbundet","Astmaochallergiforbundet",'2. Artikeldata Utökad'!J112="4  Svanen","Svanen",'2. Artikeldata Utökad'!J112="5  GOTS","GOTS",'2. Artikeldata Utökad'!J112="6  Ekologiskt Jordbruk EU Ekologisk","Ekologisktjordbruk",'2. Artikeldata Utökad'!J112="7  ECO CERT Cosmos Organic","Ecocertcosmosorganic",'2. Artikeldata Utökad'!J112="8  Bra miljöval","Bramiljoval",'2. Artikeldata Utökad'!J112="9  Fairtrade","fairtrade",'2. Artikeldata Utökad'!J112="10 Natrue Organic","Natrueorganic",'2. Artikeldata Utökad'!J112="11 UTZ Certified","UTZ",'2. Artikeldata Utökad'!J112="15 Asthma Allergy Nordic","Asthmaallergynordic",'2. Artikeldata Utökad'!J112="16 FSC","FSC",'2. Artikeldata Utökad'!J112="17 Välvald (endast vid OTC)","choosewithheart",'2. Artikeldata Utökad'!J112="18 Rainforest Alliance","Rainforestalliance",'2. Artikeldata Utökad'!J112="19 Vegan Society","Vegansociety",'2. Artikeldata Utökad'!J112="20 Certified Vegan","Certifiedvegan",'2. Artikeldata Utökad'!J112="21 I'm Vegan","Imvegan",'2. Artikeldata Utökad'!J112="22 EU Ecolabel","EUEcolabel",'2. Artikeldata Utökad'!J112="23 Soil Association Cosmos Organic","Soilassociation",'2. Artikeldata Utökad'!J112="  Välj…","",'2. Artikeldata Utökad'!J112="0  Ingen symbol","",'2. Artikeldata Utökad'!J112="24 Cosmetique Bio Cosmos Organic","Cosmetiquebio",'2. Artikeldata Utökad'!J112="25 Fair for Life","Fairforlife")</f>
        <v/>
      </c>
      <c r="H113" s="176" t="str">
        <f aca="false" t="array" ref="H113:H113">_xlfn.IFS('2. Artikeldata Utökad'!K112="2  KRAV","KRAV",'2. Artikeldata Utökad'!K112="3  Astma- och Allergiförbundet","Astmaochallergiforbundet",'2. Artikeldata Utökad'!K112="4  Svanen","Svanen",'2. Artikeldata Utökad'!K112="5  GOTS","GOTS",'2. Artikeldata Utökad'!K112="6  Ekologiskt Jordbruk EU Ekologisk","Ekologisktjordbruk",'2. Artikeldata Utökad'!K112="7  ECO CERT Cosmos Organic","Ecocertcosmosorganic",'2. Artikeldata Utökad'!K112="8  Bra miljöval","Bramiljoval",'2. Artikeldata Utökad'!K112="9  Fairtrade","fairtrade",'2. Artikeldata Utökad'!K112="10 Natrue Organic","Natrueorganic",'2. Artikeldata Utökad'!K112="11 UTZ Certified","UTZ",'2. Artikeldata Utökad'!K112="15 Asthma Allergy Nordic","Asthmaallergynordic",'2. Artikeldata Utökad'!K112="16 FSC","FSC",'2. Artikeldata Utökad'!K112="17 Välvald (endast vid OTC)","choosewithheart",'2. Artikeldata Utökad'!K112="18 Rainforest Alliance","Rainforestalliance",'2. Artikeldata Utökad'!K112="19 Vegan Society","Vegansociety",'2. Artikeldata Utökad'!K112="20 Certified Vegan","Certifiedvegan",'2. Artikeldata Utökad'!K112="21 I'm Vegan","Imvegan",'2. Artikeldata Utökad'!K112="22 EU Ecolabel","EUEcolabel",'2. Artikeldata Utökad'!K112="23 Soil Association Cosmos Organic","Soilassociation",'2. Artikeldata Utökad'!K112="  Välj…","",'2. Artikeldata Utökad'!K112="0  Ingen symbol","",'2. Artikeldata Utökad'!K112="24 Cosmetique Bio Cosmos Organic","Cosmetiquebio",'2. Artikeldata Utökad'!K112="25 Fair for Life","Fairforlife")</f>
        <v/>
      </c>
      <c r="I113" s="176" t="str">
        <f aca="false" t="array" ref="I113:I113">_xlfn.IFS('2. Artikeldata Utökad'!L112="2  KRAV","KRAV",'2. Artikeldata Utökad'!L112="3  Astma- och Allergiförbundet","Astmaochallergiforbundet",'2. Artikeldata Utökad'!L112="4  Svanen","Svanen",'2. Artikeldata Utökad'!L112="5  GOTS","GOTS",'2. Artikeldata Utökad'!L112="6  Ekologiskt Jordbruk EU Ekologisk","Ekologisktjordbruk",'2. Artikeldata Utökad'!L112="7  ECO CERT Cosmos Organic","Ecocertcosmosorganic",'2. Artikeldata Utökad'!L112="8  Bra miljöval","Bramiljoval",'2. Artikeldata Utökad'!L112="9  Fairtrade","fairtrade",'2. Artikeldata Utökad'!L112="10 Natrue Organic","Natrueorganic",'2. Artikeldata Utökad'!L112="11 UTZ Certified","UTZ",'2. Artikeldata Utökad'!L112="15 Asthma Allergy Nordic","Asthmaallergynordic",'2. Artikeldata Utökad'!L112="16 FSC","FSC",'2. Artikeldata Utökad'!L112="17 Välvald (endast vid OTC)","choosewithheart",'2. Artikeldata Utökad'!L112="18 Rainforest Alliance","Rainforestalliance",'2. Artikeldata Utökad'!L112="19 Vegan Society","Vegansociety",'2. Artikeldata Utökad'!L112="20 Certified Vegan","Certifiedvegan",'2. Artikeldata Utökad'!L112="21 I'm Vegan","Imvegan",'2. Artikeldata Utökad'!L112="22 EU Ecolabel","EUEcolabel",'2. Artikeldata Utökad'!L112="23 Soil Association Cosmos Organic","Soilassociation",'2. Artikeldata Utökad'!L112="  Välj…","",'2. Artikeldata Utökad'!L112="0  Ingen symbol","",'2. Artikeldata Utökad'!L112="24 Cosmetique Bio Cosmos Organic","Cosmetiquebio",'2. Artikeldata Utökad'!L112="25 Fair for Life","Fairforlife")</f>
        <v/>
      </c>
      <c r="J113" s="176" t="str">
        <f aca="false" t="array" ref="J113:J113">IFERROR(SUBSTITUTE(_xlfn.arraytotext(_xlfn._xlws.filter(G113:I113,G113:I113&lt;&gt;""))," ",""),"")</f>
        <v/>
      </c>
      <c r="K113" s="176" t="str">
        <f aca="false">IF('2. Artikeldata Utökad'!M112="Ja","Nordisk","")</f>
        <v/>
      </c>
      <c r="L113" s="176" t="str">
        <f aca="false">IF('2. Artikeldata Utökad'!N112="Ja","Miljoforpackad","")</f>
        <v/>
      </c>
      <c r="M113" s="176" t="str">
        <f aca="false">IF(OR(G113="Ecocertcosmosorganic",G113="Natrueorganic",G113="GOTS",G113="Ekologisktjordbruk",G113="KRAV",G113="Soilassociation",G113="Cosmetiquebio",H113="Ecocertcosmosorganic",H113="Natrueorganic",H113="GOTS",H113="Ekologisktjordbruk",H113="KRAV",H113="Soilassociation",H113="Cosmetiquebio",I113="Ecocertcosmosorganic",I113="Natrueorganic",I113="GOTS",I113="Ekologisktjordbruk",I113="KRAV",I113="Soilassociation",I113="Cosmetiquebio"),"Ekologisk","")</f>
        <v/>
      </c>
      <c r="N113" s="176" t="str">
        <f aca="false">IF(OR(G113="Vegansociety",G113="Imvegan",G113="Certifiedvegan",H113="Vegansociety",H113="Imvegan",H113="Certifiedvegan",I113="Vegansociety",I113="Imvegan",I113="Certifiedvegan",AJ113="Vegansk"),"Vegansk","")</f>
        <v/>
      </c>
      <c r="O113" s="176" t="str">
        <f aca="false">IF(OR(G113="fairtrade",G113="UTZ",G113="Rainforestalliance",G113="Fairforlife",H113="fairtrade",H113="UTZ",H113="Rainforestalliance",H113="Fairforlife",I113="fairtrade",I113="UTZ",I113="Rainforestalliance",I113="Fairforlife"),"Rattvisemarkt","")</f>
        <v/>
      </c>
      <c r="P113" s="176" t="str">
        <f aca="false">IF(OR(G113="Asthmaallergynordic",G113="Astmaochallergiforbundet",H113="Asthmaallergynordic",H113="Astmaochallergiforbundet",I113="Asthmaallergynordic",I113="Astmaochallergiforbundet"),"Extramildformula","")</f>
        <v/>
      </c>
      <c r="Q113" s="176" t="str">
        <f aca="false">IF(OR(G113="Svanen",G113="Bramiljoval",G113="EUEcolabel",H113="Svanen",H113="Bramiljoval",H113="EUEcolabel",I113="Svanen",I113="Bramiljoval",I113="EUEcolabel"),"Miljomarkt","")</f>
        <v/>
      </c>
      <c r="R113" s="176" t="str">
        <f aca="false" t="array" ref="R113:R113">IFERROR(SUBSTITUTE(_xlfn.arraytotext(_xlfn._xlws.filter(M113:Q113,M113:Q113&lt;&gt;""))," ",""),"")</f>
        <v/>
      </c>
      <c r="S113" s="177"/>
      <c r="T113" s="185"/>
      <c r="U113" s="177" t="s">
        <v>36</v>
      </c>
      <c r="V113" s="178"/>
      <c r="W113" s="178"/>
      <c r="X113" s="178"/>
      <c r="Y113" s="178"/>
      <c r="Z113" s="178"/>
      <c r="AA113" s="178"/>
      <c r="AB113" s="178"/>
      <c r="AC113" s="178"/>
      <c r="AD113" s="178"/>
      <c r="AE113" s="178"/>
      <c r="AF113" s="178"/>
      <c r="AG113" s="177"/>
      <c r="AH113" s="178"/>
      <c r="AI113" s="178"/>
      <c r="AJ113" s="177" t="s">
        <v>37</v>
      </c>
      <c r="AK113" s="178"/>
      <c r="AL113" s="178"/>
      <c r="AM113" s="178"/>
      <c r="AN113" s="178"/>
      <c r="AO113" s="178"/>
      <c r="AP113" s="187"/>
      <c r="AQ113" s="179"/>
      <c r="AR113" s="180"/>
      <c r="AS113" s="180"/>
      <c r="AT113" s="181" t="s">
        <v>37</v>
      </c>
      <c r="AU113" s="181" t="s">
        <v>37</v>
      </c>
      <c r="AV113" s="188"/>
      <c r="AW113" s="182" t="s">
        <v>231</v>
      </c>
      <c r="AX113" s="181" t="s">
        <v>37</v>
      </c>
      <c r="AY113" s="181" t="s">
        <v>37</v>
      </c>
      <c r="AZ113" s="187"/>
      <c r="BA113" s="179"/>
      <c r="BB113" s="180"/>
      <c r="BC113" s="180"/>
      <c r="BD113" s="180"/>
      <c r="BE113" s="180"/>
      <c r="BF113" s="180"/>
      <c r="BG113" s="189"/>
      <c r="BH113" s="181" t="s">
        <v>231</v>
      </c>
      <c r="BI113" s="181" t="s">
        <v>37</v>
      </c>
    </row>
    <row r="114" customFormat="false" ht="14.25" hidden="false" customHeight="false" outlineLevel="0" collapsed="false">
      <c r="A114" s="183" t="n">
        <v>109</v>
      </c>
      <c r="B114" s="173" t="n">
        <f aca="false">'APH KIC KIA PC'!D113</f>
        <v>0</v>
      </c>
      <c r="C114" s="173" t="str">
        <f aca="false">'APH KIC KIA PC'!I113</f>
        <v>Välj…</v>
      </c>
      <c r="D114" s="174" t="str">
        <f aca="false">IF('1. Artikeldata Grund'!$E113="","",'1. Artikeldata Grund'!$E113)</f>
        <v/>
      </c>
      <c r="E114" s="175" t="str">
        <f aca="false">IF('1. Artikeldata Grund'!D113="","",'1. Artikeldata Grund'!D113)</f>
        <v/>
      </c>
      <c r="F114" s="184" t="str">
        <f aca="false">'2. Artikeldata Utökad'!H113</f>
        <v>  Välj…</v>
      </c>
      <c r="G114" s="176" t="str">
        <f aca="false" t="array" ref="G114:G114">_xlfn.IFS('2. Artikeldata Utökad'!J113="2  KRAV","KRAV",'2. Artikeldata Utökad'!J113="3  Astma- och Allergiförbundet","Astmaochallergiforbundet",'2. Artikeldata Utökad'!J113="4  Svanen","Svanen",'2. Artikeldata Utökad'!J113="5  GOTS","GOTS",'2. Artikeldata Utökad'!J113="6  Ekologiskt Jordbruk EU Ekologisk","Ekologisktjordbruk",'2. Artikeldata Utökad'!J113="7  ECO CERT Cosmos Organic","Ecocertcosmosorganic",'2. Artikeldata Utökad'!J113="8  Bra miljöval","Bramiljoval",'2. Artikeldata Utökad'!J113="9  Fairtrade","fairtrade",'2. Artikeldata Utökad'!J113="10 Natrue Organic","Natrueorganic",'2. Artikeldata Utökad'!J113="11 UTZ Certified","UTZ",'2. Artikeldata Utökad'!J113="15 Asthma Allergy Nordic","Asthmaallergynordic",'2. Artikeldata Utökad'!J113="16 FSC","FSC",'2. Artikeldata Utökad'!J113="17 Välvald (endast vid OTC)","choosewithheart",'2. Artikeldata Utökad'!J113="18 Rainforest Alliance","Rainforestalliance",'2. Artikeldata Utökad'!J113="19 Vegan Society","Vegansociety",'2. Artikeldata Utökad'!J113="20 Certified Vegan","Certifiedvegan",'2. Artikeldata Utökad'!J113="21 I'm Vegan","Imvegan",'2. Artikeldata Utökad'!J113="22 EU Ecolabel","EUEcolabel",'2. Artikeldata Utökad'!J113="23 Soil Association Cosmos Organic","Soilassociation",'2. Artikeldata Utökad'!J113="  Välj…","",'2. Artikeldata Utökad'!J113="0  Ingen symbol","",'2. Artikeldata Utökad'!J113="24 Cosmetique Bio Cosmos Organic","Cosmetiquebio",'2. Artikeldata Utökad'!J113="25 Fair for Life","Fairforlife")</f>
        <v/>
      </c>
      <c r="H114" s="176" t="str">
        <f aca="false" t="array" ref="H114:H114">_xlfn.IFS('2. Artikeldata Utökad'!K113="2  KRAV","KRAV",'2. Artikeldata Utökad'!K113="3  Astma- och Allergiförbundet","Astmaochallergiforbundet",'2. Artikeldata Utökad'!K113="4  Svanen","Svanen",'2. Artikeldata Utökad'!K113="5  GOTS","GOTS",'2. Artikeldata Utökad'!K113="6  Ekologiskt Jordbruk EU Ekologisk","Ekologisktjordbruk",'2. Artikeldata Utökad'!K113="7  ECO CERT Cosmos Organic","Ecocertcosmosorganic",'2. Artikeldata Utökad'!K113="8  Bra miljöval","Bramiljoval",'2. Artikeldata Utökad'!K113="9  Fairtrade","fairtrade",'2. Artikeldata Utökad'!K113="10 Natrue Organic","Natrueorganic",'2. Artikeldata Utökad'!K113="11 UTZ Certified","UTZ",'2. Artikeldata Utökad'!K113="15 Asthma Allergy Nordic","Asthmaallergynordic",'2. Artikeldata Utökad'!K113="16 FSC","FSC",'2. Artikeldata Utökad'!K113="17 Välvald (endast vid OTC)","choosewithheart",'2. Artikeldata Utökad'!K113="18 Rainforest Alliance","Rainforestalliance",'2. Artikeldata Utökad'!K113="19 Vegan Society","Vegansociety",'2. Artikeldata Utökad'!K113="20 Certified Vegan","Certifiedvegan",'2. Artikeldata Utökad'!K113="21 I'm Vegan","Imvegan",'2. Artikeldata Utökad'!K113="22 EU Ecolabel","EUEcolabel",'2. Artikeldata Utökad'!K113="23 Soil Association Cosmos Organic","Soilassociation",'2. Artikeldata Utökad'!K113="  Välj…","",'2. Artikeldata Utökad'!K113="0  Ingen symbol","",'2. Artikeldata Utökad'!K113="24 Cosmetique Bio Cosmos Organic","Cosmetiquebio",'2. Artikeldata Utökad'!K113="25 Fair for Life","Fairforlife")</f>
        <v/>
      </c>
      <c r="I114" s="176" t="str">
        <f aca="false" t="array" ref="I114:I114">_xlfn.IFS('2. Artikeldata Utökad'!L113="2  KRAV","KRAV",'2. Artikeldata Utökad'!L113="3  Astma- och Allergiförbundet","Astmaochallergiforbundet",'2. Artikeldata Utökad'!L113="4  Svanen","Svanen",'2. Artikeldata Utökad'!L113="5  GOTS","GOTS",'2. Artikeldata Utökad'!L113="6  Ekologiskt Jordbruk EU Ekologisk","Ekologisktjordbruk",'2. Artikeldata Utökad'!L113="7  ECO CERT Cosmos Organic","Ecocertcosmosorganic",'2. Artikeldata Utökad'!L113="8  Bra miljöval","Bramiljoval",'2. Artikeldata Utökad'!L113="9  Fairtrade","fairtrade",'2. Artikeldata Utökad'!L113="10 Natrue Organic","Natrueorganic",'2. Artikeldata Utökad'!L113="11 UTZ Certified","UTZ",'2. Artikeldata Utökad'!L113="15 Asthma Allergy Nordic","Asthmaallergynordic",'2. Artikeldata Utökad'!L113="16 FSC","FSC",'2. Artikeldata Utökad'!L113="17 Välvald (endast vid OTC)","choosewithheart",'2. Artikeldata Utökad'!L113="18 Rainforest Alliance","Rainforestalliance",'2. Artikeldata Utökad'!L113="19 Vegan Society","Vegansociety",'2. Artikeldata Utökad'!L113="20 Certified Vegan","Certifiedvegan",'2. Artikeldata Utökad'!L113="21 I'm Vegan","Imvegan",'2. Artikeldata Utökad'!L113="22 EU Ecolabel","EUEcolabel",'2. Artikeldata Utökad'!L113="23 Soil Association Cosmos Organic","Soilassociation",'2. Artikeldata Utökad'!L113="  Välj…","",'2. Artikeldata Utökad'!L113="0  Ingen symbol","",'2. Artikeldata Utökad'!L113="24 Cosmetique Bio Cosmos Organic","Cosmetiquebio",'2. Artikeldata Utökad'!L113="25 Fair for Life","Fairforlife")</f>
        <v/>
      </c>
      <c r="J114" s="176" t="str">
        <f aca="false" t="array" ref="J114:J114">IFERROR(SUBSTITUTE(_xlfn.arraytotext(_xlfn._xlws.filter(G114:I114,G114:I114&lt;&gt;""))," ",""),"")</f>
        <v/>
      </c>
      <c r="K114" s="176" t="str">
        <f aca="false">IF('2. Artikeldata Utökad'!M113="Ja","Nordisk","")</f>
        <v/>
      </c>
      <c r="L114" s="176" t="str">
        <f aca="false">IF('2. Artikeldata Utökad'!N113="Ja","Miljoforpackad","")</f>
        <v/>
      </c>
      <c r="M114" s="176" t="str">
        <f aca="false">IF(OR(G114="Ecocertcosmosorganic",G114="Natrueorganic",G114="GOTS",G114="Ekologisktjordbruk",G114="KRAV",G114="Soilassociation",G114="Cosmetiquebio",H114="Ecocertcosmosorganic",H114="Natrueorganic",H114="GOTS",H114="Ekologisktjordbruk",H114="KRAV",H114="Soilassociation",H114="Cosmetiquebio",I114="Ecocertcosmosorganic",I114="Natrueorganic",I114="GOTS",I114="Ekologisktjordbruk",I114="KRAV",I114="Soilassociation",I114="Cosmetiquebio"),"Ekologisk","")</f>
        <v/>
      </c>
      <c r="N114" s="176" t="str">
        <f aca="false">IF(OR(G114="Vegansociety",G114="Imvegan",G114="Certifiedvegan",H114="Vegansociety",H114="Imvegan",H114="Certifiedvegan",I114="Vegansociety",I114="Imvegan",I114="Certifiedvegan",AJ114="Vegansk"),"Vegansk","")</f>
        <v/>
      </c>
      <c r="O114" s="176" t="str">
        <f aca="false">IF(OR(G114="fairtrade",G114="UTZ",G114="Rainforestalliance",G114="Fairforlife",H114="fairtrade",H114="UTZ",H114="Rainforestalliance",H114="Fairforlife",I114="fairtrade",I114="UTZ",I114="Rainforestalliance",I114="Fairforlife"),"Rattvisemarkt","")</f>
        <v/>
      </c>
      <c r="P114" s="176" t="str">
        <f aca="false">IF(OR(G114="Asthmaallergynordic",G114="Astmaochallergiforbundet",H114="Asthmaallergynordic",H114="Astmaochallergiforbundet",I114="Asthmaallergynordic",I114="Astmaochallergiforbundet"),"Extramildformula","")</f>
        <v/>
      </c>
      <c r="Q114" s="176" t="str">
        <f aca="false">IF(OR(G114="Svanen",G114="Bramiljoval",G114="EUEcolabel",H114="Svanen",H114="Bramiljoval",H114="EUEcolabel",I114="Svanen",I114="Bramiljoval",I114="EUEcolabel"),"Miljomarkt","")</f>
        <v/>
      </c>
      <c r="R114" s="176" t="str">
        <f aca="false" t="array" ref="R114:R114">IFERROR(SUBSTITUTE(_xlfn.arraytotext(_xlfn._xlws.filter(M114:Q114,M114:Q114&lt;&gt;""))," ",""),"")</f>
        <v/>
      </c>
      <c r="S114" s="177"/>
      <c r="T114" s="185"/>
      <c r="U114" s="177" t="s">
        <v>36</v>
      </c>
      <c r="V114" s="178"/>
      <c r="W114" s="178"/>
      <c r="X114" s="178"/>
      <c r="Y114" s="178"/>
      <c r="Z114" s="178"/>
      <c r="AA114" s="178"/>
      <c r="AB114" s="178"/>
      <c r="AC114" s="178"/>
      <c r="AD114" s="178"/>
      <c r="AE114" s="178"/>
      <c r="AF114" s="178"/>
      <c r="AG114" s="177"/>
      <c r="AH114" s="178"/>
      <c r="AI114" s="178"/>
      <c r="AJ114" s="177" t="s">
        <v>37</v>
      </c>
      <c r="AK114" s="178"/>
      <c r="AL114" s="178"/>
      <c r="AM114" s="178"/>
      <c r="AN114" s="178"/>
      <c r="AO114" s="178"/>
      <c r="AP114" s="187"/>
      <c r="AQ114" s="179"/>
      <c r="AR114" s="180"/>
      <c r="AS114" s="180"/>
      <c r="AT114" s="181" t="s">
        <v>37</v>
      </c>
      <c r="AU114" s="181" t="s">
        <v>37</v>
      </c>
      <c r="AV114" s="188"/>
      <c r="AW114" s="182" t="s">
        <v>231</v>
      </c>
      <c r="AX114" s="181" t="s">
        <v>37</v>
      </c>
      <c r="AY114" s="181" t="s">
        <v>37</v>
      </c>
      <c r="AZ114" s="187"/>
      <c r="BA114" s="179"/>
      <c r="BB114" s="180"/>
      <c r="BC114" s="180"/>
      <c r="BD114" s="180"/>
      <c r="BE114" s="180"/>
      <c r="BF114" s="180"/>
      <c r="BG114" s="189"/>
      <c r="BH114" s="181" t="s">
        <v>231</v>
      </c>
      <c r="BI114" s="181" t="s">
        <v>37</v>
      </c>
    </row>
    <row r="115" customFormat="false" ht="14.25" hidden="false" customHeight="false" outlineLevel="0" collapsed="false">
      <c r="A115" s="183" t="n">
        <v>110</v>
      </c>
      <c r="B115" s="173" t="n">
        <f aca="false">'APH KIC KIA PC'!D114</f>
        <v>0</v>
      </c>
      <c r="C115" s="173" t="str">
        <f aca="false">'APH KIC KIA PC'!I114</f>
        <v>Välj…</v>
      </c>
      <c r="D115" s="174" t="str">
        <f aca="false">IF('1. Artikeldata Grund'!$E114="","",'1. Artikeldata Grund'!$E114)</f>
        <v/>
      </c>
      <c r="E115" s="175" t="str">
        <f aca="false">IF('1. Artikeldata Grund'!D114="","",'1. Artikeldata Grund'!D114)</f>
        <v/>
      </c>
      <c r="F115" s="184" t="str">
        <f aca="false">'2. Artikeldata Utökad'!H114</f>
        <v>  Välj…</v>
      </c>
      <c r="G115" s="176" t="str">
        <f aca="false" t="array" ref="G115:G115">_xlfn.IFS('2. Artikeldata Utökad'!J114="2  KRAV","KRAV",'2. Artikeldata Utökad'!J114="3  Astma- och Allergiförbundet","Astmaochallergiforbundet",'2. Artikeldata Utökad'!J114="4  Svanen","Svanen",'2. Artikeldata Utökad'!J114="5  GOTS","GOTS",'2. Artikeldata Utökad'!J114="6  Ekologiskt Jordbruk EU Ekologisk","Ekologisktjordbruk",'2. Artikeldata Utökad'!J114="7  ECO CERT Cosmos Organic","Ecocertcosmosorganic",'2. Artikeldata Utökad'!J114="8  Bra miljöval","Bramiljoval",'2. Artikeldata Utökad'!J114="9  Fairtrade","fairtrade",'2. Artikeldata Utökad'!J114="10 Natrue Organic","Natrueorganic",'2. Artikeldata Utökad'!J114="11 UTZ Certified","UTZ",'2. Artikeldata Utökad'!J114="15 Asthma Allergy Nordic","Asthmaallergynordic",'2. Artikeldata Utökad'!J114="16 FSC","FSC",'2. Artikeldata Utökad'!J114="17 Välvald (endast vid OTC)","choosewithheart",'2. Artikeldata Utökad'!J114="18 Rainforest Alliance","Rainforestalliance",'2. Artikeldata Utökad'!J114="19 Vegan Society","Vegansociety",'2. Artikeldata Utökad'!J114="20 Certified Vegan","Certifiedvegan",'2. Artikeldata Utökad'!J114="21 I'm Vegan","Imvegan",'2. Artikeldata Utökad'!J114="22 EU Ecolabel","EUEcolabel",'2. Artikeldata Utökad'!J114="23 Soil Association Cosmos Organic","Soilassociation",'2. Artikeldata Utökad'!J114="  Välj…","",'2. Artikeldata Utökad'!J114="0  Ingen symbol","",'2. Artikeldata Utökad'!J114="24 Cosmetique Bio Cosmos Organic","Cosmetiquebio",'2. Artikeldata Utökad'!J114="25 Fair for Life","Fairforlife")</f>
        <v/>
      </c>
      <c r="H115" s="176" t="str">
        <f aca="false" t="array" ref="H115:H115">_xlfn.IFS('2. Artikeldata Utökad'!K114="2  KRAV","KRAV",'2. Artikeldata Utökad'!K114="3  Astma- och Allergiförbundet","Astmaochallergiforbundet",'2. Artikeldata Utökad'!K114="4  Svanen","Svanen",'2. Artikeldata Utökad'!K114="5  GOTS","GOTS",'2. Artikeldata Utökad'!K114="6  Ekologiskt Jordbruk EU Ekologisk","Ekologisktjordbruk",'2. Artikeldata Utökad'!K114="7  ECO CERT Cosmos Organic","Ecocertcosmosorganic",'2. Artikeldata Utökad'!K114="8  Bra miljöval","Bramiljoval",'2. Artikeldata Utökad'!K114="9  Fairtrade","fairtrade",'2. Artikeldata Utökad'!K114="10 Natrue Organic","Natrueorganic",'2. Artikeldata Utökad'!K114="11 UTZ Certified","UTZ",'2. Artikeldata Utökad'!K114="15 Asthma Allergy Nordic","Asthmaallergynordic",'2. Artikeldata Utökad'!K114="16 FSC","FSC",'2. Artikeldata Utökad'!K114="17 Välvald (endast vid OTC)","choosewithheart",'2. Artikeldata Utökad'!K114="18 Rainforest Alliance","Rainforestalliance",'2. Artikeldata Utökad'!K114="19 Vegan Society","Vegansociety",'2. Artikeldata Utökad'!K114="20 Certified Vegan","Certifiedvegan",'2. Artikeldata Utökad'!K114="21 I'm Vegan","Imvegan",'2. Artikeldata Utökad'!K114="22 EU Ecolabel","EUEcolabel",'2. Artikeldata Utökad'!K114="23 Soil Association Cosmos Organic","Soilassociation",'2. Artikeldata Utökad'!K114="  Välj…","",'2. Artikeldata Utökad'!K114="0  Ingen symbol","",'2. Artikeldata Utökad'!K114="24 Cosmetique Bio Cosmos Organic","Cosmetiquebio",'2. Artikeldata Utökad'!K114="25 Fair for Life","Fairforlife")</f>
        <v/>
      </c>
      <c r="I115" s="176" t="str">
        <f aca="false" t="array" ref="I115:I115">_xlfn.IFS('2. Artikeldata Utökad'!L114="2  KRAV","KRAV",'2. Artikeldata Utökad'!L114="3  Astma- och Allergiförbundet","Astmaochallergiforbundet",'2. Artikeldata Utökad'!L114="4  Svanen","Svanen",'2. Artikeldata Utökad'!L114="5  GOTS","GOTS",'2. Artikeldata Utökad'!L114="6  Ekologiskt Jordbruk EU Ekologisk","Ekologisktjordbruk",'2. Artikeldata Utökad'!L114="7  ECO CERT Cosmos Organic","Ecocertcosmosorganic",'2. Artikeldata Utökad'!L114="8  Bra miljöval","Bramiljoval",'2. Artikeldata Utökad'!L114="9  Fairtrade","fairtrade",'2. Artikeldata Utökad'!L114="10 Natrue Organic","Natrueorganic",'2. Artikeldata Utökad'!L114="11 UTZ Certified","UTZ",'2. Artikeldata Utökad'!L114="15 Asthma Allergy Nordic","Asthmaallergynordic",'2. Artikeldata Utökad'!L114="16 FSC","FSC",'2. Artikeldata Utökad'!L114="17 Välvald (endast vid OTC)","choosewithheart",'2. Artikeldata Utökad'!L114="18 Rainforest Alliance","Rainforestalliance",'2. Artikeldata Utökad'!L114="19 Vegan Society","Vegansociety",'2. Artikeldata Utökad'!L114="20 Certified Vegan","Certifiedvegan",'2. Artikeldata Utökad'!L114="21 I'm Vegan","Imvegan",'2. Artikeldata Utökad'!L114="22 EU Ecolabel","EUEcolabel",'2. Artikeldata Utökad'!L114="23 Soil Association Cosmos Organic","Soilassociation",'2. Artikeldata Utökad'!L114="  Välj…","",'2. Artikeldata Utökad'!L114="0  Ingen symbol","",'2. Artikeldata Utökad'!L114="24 Cosmetique Bio Cosmos Organic","Cosmetiquebio",'2. Artikeldata Utökad'!L114="25 Fair for Life","Fairforlife")</f>
        <v/>
      </c>
      <c r="J115" s="176" t="str">
        <f aca="false" t="array" ref="J115:J115">IFERROR(SUBSTITUTE(_xlfn.arraytotext(_xlfn._xlws.filter(G115:I115,G115:I115&lt;&gt;""))," ",""),"")</f>
        <v/>
      </c>
      <c r="K115" s="176" t="str">
        <f aca="false">IF('2. Artikeldata Utökad'!M114="Ja","Nordisk","")</f>
        <v/>
      </c>
      <c r="L115" s="176" t="str">
        <f aca="false">IF('2. Artikeldata Utökad'!N114="Ja","Miljoforpackad","")</f>
        <v/>
      </c>
      <c r="M115" s="176" t="str">
        <f aca="false">IF(OR(G115="Ecocertcosmosorganic",G115="Natrueorganic",G115="GOTS",G115="Ekologisktjordbruk",G115="KRAV",G115="Soilassociation",G115="Cosmetiquebio",H115="Ecocertcosmosorganic",H115="Natrueorganic",H115="GOTS",H115="Ekologisktjordbruk",H115="KRAV",H115="Soilassociation",H115="Cosmetiquebio",I115="Ecocertcosmosorganic",I115="Natrueorganic",I115="GOTS",I115="Ekologisktjordbruk",I115="KRAV",I115="Soilassociation",I115="Cosmetiquebio"),"Ekologisk","")</f>
        <v/>
      </c>
      <c r="N115" s="176" t="str">
        <f aca="false">IF(OR(G115="Vegansociety",G115="Imvegan",G115="Certifiedvegan",H115="Vegansociety",H115="Imvegan",H115="Certifiedvegan",I115="Vegansociety",I115="Imvegan",I115="Certifiedvegan",AJ115="Vegansk"),"Vegansk","")</f>
        <v/>
      </c>
      <c r="O115" s="176" t="str">
        <f aca="false">IF(OR(G115="fairtrade",G115="UTZ",G115="Rainforestalliance",G115="Fairforlife",H115="fairtrade",H115="UTZ",H115="Rainforestalliance",H115="Fairforlife",I115="fairtrade",I115="UTZ",I115="Rainforestalliance",I115="Fairforlife"),"Rattvisemarkt","")</f>
        <v/>
      </c>
      <c r="P115" s="176" t="str">
        <f aca="false">IF(OR(G115="Asthmaallergynordic",G115="Astmaochallergiforbundet",H115="Asthmaallergynordic",H115="Astmaochallergiforbundet",I115="Asthmaallergynordic",I115="Astmaochallergiforbundet"),"Extramildformula","")</f>
        <v/>
      </c>
      <c r="Q115" s="176" t="str">
        <f aca="false">IF(OR(G115="Svanen",G115="Bramiljoval",G115="EUEcolabel",H115="Svanen",H115="Bramiljoval",H115="EUEcolabel",I115="Svanen",I115="Bramiljoval",I115="EUEcolabel"),"Miljomarkt","")</f>
        <v/>
      </c>
      <c r="R115" s="176" t="str">
        <f aca="false" t="array" ref="R115:R115">IFERROR(SUBSTITUTE(_xlfn.arraytotext(_xlfn._xlws.filter(M115:Q115,M115:Q115&lt;&gt;""))," ",""),"")</f>
        <v/>
      </c>
      <c r="S115" s="177"/>
      <c r="T115" s="185"/>
      <c r="U115" s="177" t="s">
        <v>36</v>
      </c>
      <c r="V115" s="178"/>
      <c r="W115" s="178"/>
      <c r="X115" s="178"/>
      <c r="Y115" s="178"/>
      <c r="Z115" s="178"/>
      <c r="AA115" s="178"/>
      <c r="AB115" s="178"/>
      <c r="AC115" s="178"/>
      <c r="AD115" s="178"/>
      <c r="AE115" s="178"/>
      <c r="AF115" s="178"/>
      <c r="AG115" s="177"/>
      <c r="AH115" s="178"/>
      <c r="AI115" s="178"/>
      <c r="AJ115" s="177" t="s">
        <v>37</v>
      </c>
      <c r="AK115" s="178"/>
      <c r="AL115" s="178"/>
      <c r="AM115" s="178"/>
      <c r="AN115" s="178"/>
      <c r="AO115" s="178"/>
      <c r="AP115" s="187"/>
      <c r="AQ115" s="179"/>
      <c r="AR115" s="180"/>
      <c r="AS115" s="180"/>
      <c r="AT115" s="181" t="s">
        <v>37</v>
      </c>
      <c r="AU115" s="181" t="s">
        <v>37</v>
      </c>
      <c r="AV115" s="188"/>
      <c r="AW115" s="182" t="s">
        <v>231</v>
      </c>
      <c r="AX115" s="181" t="s">
        <v>37</v>
      </c>
      <c r="AY115" s="181" t="s">
        <v>37</v>
      </c>
      <c r="AZ115" s="187"/>
      <c r="BA115" s="179"/>
      <c r="BB115" s="180"/>
      <c r="BC115" s="180"/>
      <c r="BD115" s="180"/>
      <c r="BE115" s="180"/>
      <c r="BF115" s="180"/>
      <c r="BG115" s="189"/>
      <c r="BH115" s="181" t="s">
        <v>231</v>
      </c>
      <c r="BI115" s="181" t="s">
        <v>37</v>
      </c>
    </row>
    <row r="116" customFormat="false" ht="14.25" hidden="false" customHeight="false" outlineLevel="0" collapsed="false">
      <c r="A116" s="183" t="n">
        <v>111</v>
      </c>
      <c r="B116" s="173" t="n">
        <f aca="false">'APH KIC KIA PC'!D115</f>
        <v>0</v>
      </c>
      <c r="C116" s="173" t="str">
        <f aca="false">'APH KIC KIA PC'!I115</f>
        <v>Välj…</v>
      </c>
      <c r="D116" s="174" t="str">
        <f aca="false">IF('1. Artikeldata Grund'!$E115="","",'1. Artikeldata Grund'!$E115)</f>
        <v/>
      </c>
      <c r="E116" s="175" t="str">
        <f aca="false">IF('1. Artikeldata Grund'!D115="","",'1. Artikeldata Grund'!D115)</f>
        <v/>
      </c>
      <c r="F116" s="184" t="str">
        <f aca="false">'2. Artikeldata Utökad'!H115</f>
        <v>  Välj…</v>
      </c>
      <c r="G116" s="176" t="str">
        <f aca="false" t="array" ref="G116:G116">_xlfn.IFS('2. Artikeldata Utökad'!J115="2  KRAV","KRAV",'2. Artikeldata Utökad'!J115="3  Astma- och Allergiförbundet","Astmaochallergiforbundet",'2. Artikeldata Utökad'!J115="4  Svanen","Svanen",'2. Artikeldata Utökad'!J115="5  GOTS","GOTS",'2. Artikeldata Utökad'!J115="6  Ekologiskt Jordbruk EU Ekologisk","Ekologisktjordbruk",'2. Artikeldata Utökad'!J115="7  ECO CERT Cosmos Organic","Ecocertcosmosorganic",'2. Artikeldata Utökad'!J115="8  Bra miljöval","Bramiljoval",'2. Artikeldata Utökad'!J115="9  Fairtrade","fairtrade",'2. Artikeldata Utökad'!J115="10 Natrue Organic","Natrueorganic",'2. Artikeldata Utökad'!J115="11 UTZ Certified","UTZ",'2. Artikeldata Utökad'!J115="15 Asthma Allergy Nordic","Asthmaallergynordic",'2. Artikeldata Utökad'!J115="16 FSC","FSC",'2. Artikeldata Utökad'!J115="17 Välvald (endast vid OTC)","choosewithheart",'2. Artikeldata Utökad'!J115="18 Rainforest Alliance","Rainforestalliance",'2. Artikeldata Utökad'!J115="19 Vegan Society","Vegansociety",'2. Artikeldata Utökad'!J115="20 Certified Vegan","Certifiedvegan",'2. Artikeldata Utökad'!J115="21 I'm Vegan","Imvegan",'2. Artikeldata Utökad'!J115="22 EU Ecolabel","EUEcolabel",'2. Artikeldata Utökad'!J115="23 Soil Association Cosmos Organic","Soilassociation",'2. Artikeldata Utökad'!J115="  Välj…","",'2. Artikeldata Utökad'!J115="0  Ingen symbol","",'2. Artikeldata Utökad'!J115="24 Cosmetique Bio Cosmos Organic","Cosmetiquebio",'2. Artikeldata Utökad'!J115="25 Fair for Life","Fairforlife")</f>
        <v/>
      </c>
      <c r="H116" s="176" t="str">
        <f aca="false" t="array" ref="H116:H116">_xlfn.IFS('2. Artikeldata Utökad'!K115="2  KRAV","KRAV",'2. Artikeldata Utökad'!K115="3  Astma- och Allergiförbundet","Astmaochallergiforbundet",'2. Artikeldata Utökad'!K115="4  Svanen","Svanen",'2. Artikeldata Utökad'!K115="5  GOTS","GOTS",'2. Artikeldata Utökad'!K115="6  Ekologiskt Jordbruk EU Ekologisk","Ekologisktjordbruk",'2. Artikeldata Utökad'!K115="7  ECO CERT Cosmos Organic","Ecocertcosmosorganic",'2. Artikeldata Utökad'!K115="8  Bra miljöval","Bramiljoval",'2. Artikeldata Utökad'!K115="9  Fairtrade","fairtrade",'2. Artikeldata Utökad'!K115="10 Natrue Organic","Natrueorganic",'2. Artikeldata Utökad'!K115="11 UTZ Certified","UTZ",'2. Artikeldata Utökad'!K115="15 Asthma Allergy Nordic","Asthmaallergynordic",'2. Artikeldata Utökad'!K115="16 FSC","FSC",'2. Artikeldata Utökad'!K115="17 Välvald (endast vid OTC)","choosewithheart",'2. Artikeldata Utökad'!K115="18 Rainforest Alliance","Rainforestalliance",'2. Artikeldata Utökad'!K115="19 Vegan Society","Vegansociety",'2. Artikeldata Utökad'!K115="20 Certified Vegan","Certifiedvegan",'2. Artikeldata Utökad'!K115="21 I'm Vegan","Imvegan",'2. Artikeldata Utökad'!K115="22 EU Ecolabel","EUEcolabel",'2. Artikeldata Utökad'!K115="23 Soil Association Cosmos Organic","Soilassociation",'2. Artikeldata Utökad'!K115="  Välj…","",'2. Artikeldata Utökad'!K115="0  Ingen symbol","",'2. Artikeldata Utökad'!K115="24 Cosmetique Bio Cosmos Organic","Cosmetiquebio",'2. Artikeldata Utökad'!K115="25 Fair for Life","Fairforlife")</f>
        <v/>
      </c>
      <c r="I116" s="176" t="str">
        <f aca="false" t="array" ref="I116:I116">_xlfn.IFS('2. Artikeldata Utökad'!L115="2  KRAV","KRAV",'2. Artikeldata Utökad'!L115="3  Astma- och Allergiförbundet","Astmaochallergiforbundet",'2. Artikeldata Utökad'!L115="4  Svanen","Svanen",'2. Artikeldata Utökad'!L115="5  GOTS","GOTS",'2. Artikeldata Utökad'!L115="6  Ekologiskt Jordbruk EU Ekologisk","Ekologisktjordbruk",'2. Artikeldata Utökad'!L115="7  ECO CERT Cosmos Organic","Ecocertcosmosorganic",'2. Artikeldata Utökad'!L115="8  Bra miljöval","Bramiljoval",'2. Artikeldata Utökad'!L115="9  Fairtrade","fairtrade",'2. Artikeldata Utökad'!L115="10 Natrue Organic","Natrueorganic",'2. Artikeldata Utökad'!L115="11 UTZ Certified","UTZ",'2. Artikeldata Utökad'!L115="15 Asthma Allergy Nordic","Asthmaallergynordic",'2. Artikeldata Utökad'!L115="16 FSC","FSC",'2. Artikeldata Utökad'!L115="17 Välvald (endast vid OTC)","choosewithheart",'2. Artikeldata Utökad'!L115="18 Rainforest Alliance","Rainforestalliance",'2. Artikeldata Utökad'!L115="19 Vegan Society","Vegansociety",'2. Artikeldata Utökad'!L115="20 Certified Vegan","Certifiedvegan",'2. Artikeldata Utökad'!L115="21 I'm Vegan","Imvegan",'2. Artikeldata Utökad'!L115="22 EU Ecolabel","EUEcolabel",'2. Artikeldata Utökad'!L115="23 Soil Association Cosmos Organic","Soilassociation",'2. Artikeldata Utökad'!L115="  Välj…","",'2. Artikeldata Utökad'!L115="0  Ingen symbol","",'2. Artikeldata Utökad'!L115="24 Cosmetique Bio Cosmos Organic","Cosmetiquebio",'2. Artikeldata Utökad'!L115="25 Fair for Life","Fairforlife")</f>
        <v/>
      </c>
      <c r="J116" s="176" t="str">
        <f aca="false" t="array" ref="J116:J116">IFERROR(SUBSTITUTE(_xlfn.arraytotext(_xlfn._xlws.filter(G116:I116,G116:I116&lt;&gt;""))," ",""),"")</f>
        <v/>
      </c>
      <c r="K116" s="176" t="str">
        <f aca="false">IF('2. Artikeldata Utökad'!M115="Ja","Nordisk","")</f>
        <v/>
      </c>
      <c r="L116" s="176" t="str">
        <f aca="false">IF('2. Artikeldata Utökad'!N115="Ja","Miljoforpackad","")</f>
        <v/>
      </c>
      <c r="M116" s="176" t="str">
        <f aca="false">IF(OR(G116="Ecocertcosmosorganic",G116="Natrueorganic",G116="GOTS",G116="Ekologisktjordbruk",G116="KRAV",G116="Soilassociation",G116="Cosmetiquebio",H116="Ecocertcosmosorganic",H116="Natrueorganic",H116="GOTS",H116="Ekologisktjordbruk",H116="KRAV",H116="Soilassociation",H116="Cosmetiquebio",I116="Ecocertcosmosorganic",I116="Natrueorganic",I116="GOTS",I116="Ekologisktjordbruk",I116="KRAV",I116="Soilassociation",I116="Cosmetiquebio"),"Ekologisk","")</f>
        <v/>
      </c>
      <c r="N116" s="176" t="str">
        <f aca="false">IF(OR(G116="Vegansociety",G116="Imvegan",G116="Certifiedvegan",H116="Vegansociety",H116="Imvegan",H116="Certifiedvegan",I116="Vegansociety",I116="Imvegan",I116="Certifiedvegan",AJ116="Vegansk"),"Vegansk","")</f>
        <v/>
      </c>
      <c r="O116" s="176" t="str">
        <f aca="false">IF(OR(G116="fairtrade",G116="UTZ",G116="Rainforestalliance",G116="Fairforlife",H116="fairtrade",H116="UTZ",H116="Rainforestalliance",H116="Fairforlife",I116="fairtrade",I116="UTZ",I116="Rainforestalliance",I116="Fairforlife"),"Rattvisemarkt","")</f>
        <v/>
      </c>
      <c r="P116" s="176" t="str">
        <f aca="false">IF(OR(G116="Asthmaallergynordic",G116="Astmaochallergiforbundet",H116="Asthmaallergynordic",H116="Astmaochallergiforbundet",I116="Asthmaallergynordic",I116="Astmaochallergiforbundet"),"Extramildformula","")</f>
        <v/>
      </c>
      <c r="Q116" s="176" t="str">
        <f aca="false">IF(OR(G116="Svanen",G116="Bramiljoval",G116="EUEcolabel",H116="Svanen",H116="Bramiljoval",H116="EUEcolabel",I116="Svanen",I116="Bramiljoval",I116="EUEcolabel"),"Miljomarkt","")</f>
        <v/>
      </c>
      <c r="R116" s="176" t="str">
        <f aca="false" t="array" ref="R116:R116">IFERROR(SUBSTITUTE(_xlfn.arraytotext(_xlfn._xlws.filter(M116:Q116,M116:Q116&lt;&gt;""))," ",""),"")</f>
        <v/>
      </c>
      <c r="S116" s="177"/>
      <c r="T116" s="185"/>
      <c r="U116" s="177" t="s">
        <v>36</v>
      </c>
      <c r="V116" s="178"/>
      <c r="W116" s="178"/>
      <c r="X116" s="178"/>
      <c r="Y116" s="178"/>
      <c r="Z116" s="178"/>
      <c r="AA116" s="178"/>
      <c r="AB116" s="178"/>
      <c r="AC116" s="178"/>
      <c r="AD116" s="178"/>
      <c r="AE116" s="178"/>
      <c r="AF116" s="178"/>
      <c r="AG116" s="177"/>
      <c r="AH116" s="178"/>
      <c r="AI116" s="178"/>
      <c r="AJ116" s="177" t="s">
        <v>37</v>
      </c>
      <c r="AK116" s="178"/>
      <c r="AL116" s="178"/>
      <c r="AM116" s="178"/>
      <c r="AN116" s="178"/>
      <c r="AO116" s="178"/>
      <c r="AP116" s="187"/>
      <c r="AQ116" s="179"/>
      <c r="AR116" s="180"/>
      <c r="AS116" s="180"/>
      <c r="AT116" s="181" t="s">
        <v>37</v>
      </c>
      <c r="AU116" s="181" t="s">
        <v>37</v>
      </c>
      <c r="AV116" s="188"/>
      <c r="AW116" s="182" t="s">
        <v>231</v>
      </c>
      <c r="AX116" s="181" t="s">
        <v>37</v>
      </c>
      <c r="AY116" s="181" t="s">
        <v>37</v>
      </c>
      <c r="AZ116" s="187"/>
      <c r="BA116" s="179"/>
      <c r="BB116" s="180"/>
      <c r="BC116" s="180"/>
      <c r="BD116" s="180"/>
      <c r="BE116" s="180"/>
      <c r="BF116" s="180"/>
      <c r="BG116" s="189"/>
      <c r="BH116" s="181" t="s">
        <v>231</v>
      </c>
      <c r="BI116" s="181" t="s">
        <v>37</v>
      </c>
    </row>
    <row r="117" customFormat="false" ht="14.25" hidden="false" customHeight="false" outlineLevel="0" collapsed="false">
      <c r="A117" s="183" t="n">
        <v>112</v>
      </c>
      <c r="B117" s="173" t="n">
        <f aca="false">'APH KIC KIA PC'!D116</f>
        <v>0</v>
      </c>
      <c r="C117" s="173" t="str">
        <f aca="false">'APH KIC KIA PC'!I116</f>
        <v>Välj…</v>
      </c>
      <c r="D117" s="174" t="str">
        <f aca="false">IF('1. Artikeldata Grund'!$E116="","",'1. Artikeldata Grund'!$E116)</f>
        <v/>
      </c>
      <c r="E117" s="175" t="str">
        <f aca="false">IF('1. Artikeldata Grund'!D116="","",'1. Artikeldata Grund'!D116)</f>
        <v/>
      </c>
      <c r="F117" s="184" t="str">
        <f aca="false">'2. Artikeldata Utökad'!H116</f>
        <v>  Välj…</v>
      </c>
      <c r="G117" s="176" t="str">
        <f aca="false" t="array" ref="G117:G117">_xlfn.IFS('2. Artikeldata Utökad'!J116="2  KRAV","KRAV",'2. Artikeldata Utökad'!J116="3  Astma- och Allergiförbundet","Astmaochallergiforbundet",'2. Artikeldata Utökad'!J116="4  Svanen","Svanen",'2. Artikeldata Utökad'!J116="5  GOTS","GOTS",'2. Artikeldata Utökad'!J116="6  Ekologiskt Jordbruk EU Ekologisk","Ekologisktjordbruk",'2. Artikeldata Utökad'!J116="7  ECO CERT Cosmos Organic","Ecocertcosmosorganic",'2. Artikeldata Utökad'!J116="8  Bra miljöval","Bramiljoval",'2. Artikeldata Utökad'!J116="9  Fairtrade","fairtrade",'2. Artikeldata Utökad'!J116="10 Natrue Organic","Natrueorganic",'2. Artikeldata Utökad'!J116="11 UTZ Certified","UTZ",'2. Artikeldata Utökad'!J116="15 Asthma Allergy Nordic","Asthmaallergynordic",'2. Artikeldata Utökad'!J116="16 FSC","FSC",'2. Artikeldata Utökad'!J116="17 Välvald (endast vid OTC)","choosewithheart",'2. Artikeldata Utökad'!J116="18 Rainforest Alliance","Rainforestalliance",'2. Artikeldata Utökad'!J116="19 Vegan Society","Vegansociety",'2. Artikeldata Utökad'!J116="20 Certified Vegan","Certifiedvegan",'2. Artikeldata Utökad'!J116="21 I'm Vegan","Imvegan",'2. Artikeldata Utökad'!J116="22 EU Ecolabel","EUEcolabel",'2. Artikeldata Utökad'!J116="23 Soil Association Cosmos Organic","Soilassociation",'2. Artikeldata Utökad'!J116="  Välj…","",'2. Artikeldata Utökad'!J116="0  Ingen symbol","",'2. Artikeldata Utökad'!J116="24 Cosmetique Bio Cosmos Organic","Cosmetiquebio",'2. Artikeldata Utökad'!J116="25 Fair for Life","Fairforlife")</f>
        <v/>
      </c>
      <c r="H117" s="176" t="str">
        <f aca="false" t="array" ref="H117:H117">_xlfn.IFS('2. Artikeldata Utökad'!K116="2  KRAV","KRAV",'2. Artikeldata Utökad'!K116="3  Astma- och Allergiförbundet","Astmaochallergiforbundet",'2. Artikeldata Utökad'!K116="4  Svanen","Svanen",'2. Artikeldata Utökad'!K116="5  GOTS","GOTS",'2. Artikeldata Utökad'!K116="6  Ekologiskt Jordbruk EU Ekologisk","Ekologisktjordbruk",'2. Artikeldata Utökad'!K116="7  ECO CERT Cosmos Organic","Ecocertcosmosorganic",'2. Artikeldata Utökad'!K116="8  Bra miljöval","Bramiljoval",'2. Artikeldata Utökad'!K116="9  Fairtrade","fairtrade",'2. Artikeldata Utökad'!K116="10 Natrue Organic","Natrueorganic",'2. Artikeldata Utökad'!K116="11 UTZ Certified","UTZ",'2. Artikeldata Utökad'!K116="15 Asthma Allergy Nordic","Asthmaallergynordic",'2. Artikeldata Utökad'!K116="16 FSC","FSC",'2. Artikeldata Utökad'!K116="17 Välvald (endast vid OTC)","choosewithheart",'2. Artikeldata Utökad'!K116="18 Rainforest Alliance","Rainforestalliance",'2. Artikeldata Utökad'!K116="19 Vegan Society","Vegansociety",'2. Artikeldata Utökad'!K116="20 Certified Vegan","Certifiedvegan",'2. Artikeldata Utökad'!K116="21 I'm Vegan","Imvegan",'2. Artikeldata Utökad'!K116="22 EU Ecolabel","EUEcolabel",'2. Artikeldata Utökad'!K116="23 Soil Association Cosmos Organic","Soilassociation",'2. Artikeldata Utökad'!K116="  Välj…","",'2. Artikeldata Utökad'!K116="0  Ingen symbol","",'2. Artikeldata Utökad'!K116="24 Cosmetique Bio Cosmos Organic","Cosmetiquebio",'2. Artikeldata Utökad'!K116="25 Fair for Life","Fairforlife")</f>
        <v/>
      </c>
      <c r="I117" s="176" t="str">
        <f aca="false" t="array" ref="I117:I117">_xlfn.IFS('2. Artikeldata Utökad'!L116="2  KRAV","KRAV",'2. Artikeldata Utökad'!L116="3  Astma- och Allergiförbundet","Astmaochallergiforbundet",'2. Artikeldata Utökad'!L116="4  Svanen","Svanen",'2. Artikeldata Utökad'!L116="5  GOTS","GOTS",'2. Artikeldata Utökad'!L116="6  Ekologiskt Jordbruk EU Ekologisk","Ekologisktjordbruk",'2. Artikeldata Utökad'!L116="7  ECO CERT Cosmos Organic","Ecocertcosmosorganic",'2. Artikeldata Utökad'!L116="8  Bra miljöval","Bramiljoval",'2. Artikeldata Utökad'!L116="9  Fairtrade","fairtrade",'2. Artikeldata Utökad'!L116="10 Natrue Organic","Natrueorganic",'2. Artikeldata Utökad'!L116="11 UTZ Certified","UTZ",'2. Artikeldata Utökad'!L116="15 Asthma Allergy Nordic","Asthmaallergynordic",'2. Artikeldata Utökad'!L116="16 FSC","FSC",'2. Artikeldata Utökad'!L116="17 Välvald (endast vid OTC)","choosewithheart",'2. Artikeldata Utökad'!L116="18 Rainforest Alliance","Rainforestalliance",'2. Artikeldata Utökad'!L116="19 Vegan Society","Vegansociety",'2. Artikeldata Utökad'!L116="20 Certified Vegan","Certifiedvegan",'2. Artikeldata Utökad'!L116="21 I'm Vegan","Imvegan",'2. Artikeldata Utökad'!L116="22 EU Ecolabel","EUEcolabel",'2. Artikeldata Utökad'!L116="23 Soil Association Cosmos Organic","Soilassociation",'2. Artikeldata Utökad'!L116="  Välj…","",'2. Artikeldata Utökad'!L116="0  Ingen symbol","",'2. Artikeldata Utökad'!L116="24 Cosmetique Bio Cosmos Organic","Cosmetiquebio",'2. Artikeldata Utökad'!L116="25 Fair for Life","Fairforlife")</f>
        <v/>
      </c>
      <c r="J117" s="176" t="str">
        <f aca="false" t="array" ref="J117:J117">IFERROR(SUBSTITUTE(_xlfn.arraytotext(_xlfn._xlws.filter(G117:I117,G117:I117&lt;&gt;""))," ",""),"")</f>
        <v/>
      </c>
      <c r="K117" s="176" t="str">
        <f aca="false">IF('2. Artikeldata Utökad'!M116="Ja","Nordisk","")</f>
        <v/>
      </c>
      <c r="L117" s="176" t="str">
        <f aca="false">IF('2. Artikeldata Utökad'!N116="Ja","Miljoforpackad","")</f>
        <v/>
      </c>
      <c r="M117" s="176" t="str">
        <f aca="false">IF(OR(G117="Ecocertcosmosorganic",G117="Natrueorganic",G117="GOTS",G117="Ekologisktjordbruk",G117="KRAV",G117="Soilassociation",G117="Cosmetiquebio",H117="Ecocertcosmosorganic",H117="Natrueorganic",H117="GOTS",H117="Ekologisktjordbruk",H117="KRAV",H117="Soilassociation",H117="Cosmetiquebio",I117="Ecocertcosmosorganic",I117="Natrueorganic",I117="GOTS",I117="Ekologisktjordbruk",I117="KRAV",I117="Soilassociation",I117="Cosmetiquebio"),"Ekologisk","")</f>
        <v/>
      </c>
      <c r="N117" s="176" t="str">
        <f aca="false">IF(OR(G117="Vegansociety",G117="Imvegan",G117="Certifiedvegan",H117="Vegansociety",H117="Imvegan",H117="Certifiedvegan",I117="Vegansociety",I117="Imvegan",I117="Certifiedvegan",AJ117="Vegansk"),"Vegansk","")</f>
        <v/>
      </c>
      <c r="O117" s="176" t="str">
        <f aca="false">IF(OR(G117="fairtrade",G117="UTZ",G117="Rainforestalliance",G117="Fairforlife",H117="fairtrade",H117="UTZ",H117="Rainforestalliance",H117="Fairforlife",I117="fairtrade",I117="UTZ",I117="Rainforestalliance",I117="Fairforlife"),"Rattvisemarkt","")</f>
        <v/>
      </c>
      <c r="P117" s="176" t="str">
        <f aca="false">IF(OR(G117="Asthmaallergynordic",G117="Astmaochallergiforbundet",H117="Asthmaallergynordic",H117="Astmaochallergiforbundet",I117="Asthmaallergynordic",I117="Astmaochallergiforbundet"),"Extramildformula","")</f>
        <v/>
      </c>
      <c r="Q117" s="176" t="str">
        <f aca="false">IF(OR(G117="Svanen",G117="Bramiljoval",G117="EUEcolabel",H117="Svanen",H117="Bramiljoval",H117="EUEcolabel",I117="Svanen",I117="Bramiljoval",I117="EUEcolabel"),"Miljomarkt","")</f>
        <v/>
      </c>
      <c r="R117" s="176" t="str">
        <f aca="false" t="array" ref="R117:R117">IFERROR(SUBSTITUTE(_xlfn.arraytotext(_xlfn._xlws.filter(M117:Q117,M117:Q117&lt;&gt;""))," ",""),"")</f>
        <v/>
      </c>
      <c r="S117" s="177"/>
      <c r="T117" s="185"/>
      <c r="U117" s="177" t="s">
        <v>36</v>
      </c>
      <c r="V117" s="178"/>
      <c r="W117" s="178"/>
      <c r="X117" s="178"/>
      <c r="Y117" s="178"/>
      <c r="Z117" s="178"/>
      <c r="AA117" s="178"/>
      <c r="AB117" s="178"/>
      <c r="AC117" s="178"/>
      <c r="AD117" s="178"/>
      <c r="AE117" s="178"/>
      <c r="AF117" s="178"/>
      <c r="AG117" s="177"/>
      <c r="AH117" s="178"/>
      <c r="AI117" s="178"/>
      <c r="AJ117" s="177" t="s">
        <v>37</v>
      </c>
      <c r="AK117" s="178"/>
      <c r="AL117" s="178"/>
      <c r="AM117" s="178"/>
      <c r="AN117" s="178"/>
      <c r="AO117" s="178"/>
      <c r="AP117" s="187"/>
      <c r="AQ117" s="179"/>
      <c r="AR117" s="180"/>
      <c r="AS117" s="180"/>
      <c r="AT117" s="181" t="s">
        <v>37</v>
      </c>
      <c r="AU117" s="181" t="s">
        <v>37</v>
      </c>
      <c r="AV117" s="188"/>
      <c r="AW117" s="182" t="s">
        <v>231</v>
      </c>
      <c r="AX117" s="181" t="s">
        <v>37</v>
      </c>
      <c r="AY117" s="181" t="s">
        <v>37</v>
      </c>
      <c r="AZ117" s="187"/>
      <c r="BA117" s="179"/>
      <c r="BB117" s="180"/>
      <c r="BC117" s="180"/>
      <c r="BD117" s="180"/>
      <c r="BE117" s="180"/>
      <c r="BF117" s="180"/>
      <c r="BG117" s="189"/>
      <c r="BH117" s="181" t="s">
        <v>231</v>
      </c>
      <c r="BI117" s="181" t="s">
        <v>37</v>
      </c>
    </row>
    <row r="118" customFormat="false" ht="14.25" hidden="false" customHeight="false" outlineLevel="0" collapsed="false">
      <c r="A118" s="183" t="n">
        <v>113</v>
      </c>
      <c r="B118" s="173" t="n">
        <f aca="false">'APH KIC KIA PC'!D117</f>
        <v>0</v>
      </c>
      <c r="C118" s="173" t="str">
        <f aca="false">'APH KIC KIA PC'!I117</f>
        <v>Välj…</v>
      </c>
      <c r="D118" s="174" t="str">
        <f aca="false">IF('1. Artikeldata Grund'!$E117="","",'1. Artikeldata Grund'!$E117)</f>
        <v/>
      </c>
      <c r="E118" s="175" t="str">
        <f aca="false">IF('1. Artikeldata Grund'!D117="","",'1. Artikeldata Grund'!D117)</f>
        <v/>
      </c>
      <c r="F118" s="184" t="str">
        <f aca="false">'2. Artikeldata Utökad'!H117</f>
        <v>  Välj…</v>
      </c>
      <c r="G118" s="176" t="str">
        <f aca="false" t="array" ref="G118:G118">_xlfn.IFS('2. Artikeldata Utökad'!J117="2  KRAV","KRAV",'2. Artikeldata Utökad'!J117="3  Astma- och Allergiförbundet","Astmaochallergiforbundet",'2. Artikeldata Utökad'!J117="4  Svanen","Svanen",'2. Artikeldata Utökad'!J117="5  GOTS","GOTS",'2. Artikeldata Utökad'!J117="6  Ekologiskt Jordbruk EU Ekologisk","Ekologisktjordbruk",'2. Artikeldata Utökad'!J117="7  ECO CERT Cosmos Organic","Ecocertcosmosorganic",'2. Artikeldata Utökad'!J117="8  Bra miljöval","Bramiljoval",'2. Artikeldata Utökad'!J117="9  Fairtrade","fairtrade",'2. Artikeldata Utökad'!J117="10 Natrue Organic","Natrueorganic",'2. Artikeldata Utökad'!J117="11 UTZ Certified","UTZ",'2. Artikeldata Utökad'!J117="15 Asthma Allergy Nordic","Asthmaallergynordic",'2. Artikeldata Utökad'!J117="16 FSC","FSC",'2. Artikeldata Utökad'!J117="17 Välvald (endast vid OTC)","choosewithheart",'2. Artikeldata Utökad'!J117="18 Rainforest Alliance","Rainforestalliance",'2. Artikeldata Utökad'!J117="19 Vegan Society","Vegansociety",'2. Artikeldata Utökad'!J117="20 Certified Vegan","Certifiedvegan",'2. Artikeldata Utökad'!J117="21 I'm Vegan","Imvegan",'2. Artikeldata Utökad'!J117="22 EU Ecolabel","EUEcolabel",'2. Artikeldata Utökad'!J117="23 Soil Association Cosmos Organic","Soilassociation",'2. Artikeldata Utökad'!J117="  Välj…","",'2. Artikeldata Utökad'!J117="0  Ingen symbol","",'2. Artikeldata Utökad'!J117="24 Cosmetique Bio Cosmos Organic","Cosmetiquebio",'2. Artikeldata Utökad'!J117="25 Fair for Life","Fairforlife")</f>
        <v/>
      </c>
      <c r="H118" s="176" t="str">
        <f aca="false" t="array" ref="H118:H118">_xlfn.IFS('2. Artikeldata Utökad'!K117="2  KRAV","KRAV",'2. Artikeldata Utökad'!K117="3  Astma- och Allergiförbundet","Astmaochallergiforbundet",'2. Artikeldata Utökad'!K117="4  Svanen","Svanen",'2. Artikeldata Utökad'!K117="5  GOTS","GOTS",'2. Artikeldata Utökad'!K117="6  Ekologiskt Jordbruk EU Ekologisk","Ekologisktjordbruk",'2. Artikeldata Utökad'!K117="7  ECO CERT Cosmos Organic","Ecocertcosmosorganic",'2. Artikeldata Utökad'!K117="8  Bra miljöval","Bramiljoval",'2. Artikeldata Utökad'!K117="9  Fairtrade","fairtrade",'2. Artikeldata Utökad'!K117="10 Natrue Organic","Natrueorganic",'2. Artikeldata Utökad'!K117="11 UTZ Certified","UTZ",'2. Artikeldata Utökad'!K117="15 Asthma Allergy Nordic","Asthmaallergynordic",'2. Artikeldata Utökad'!K117="16 FSC","FSC",'2. Artikeldata Utökad'!K117="17 Välvald (endast vid OTC)","choosewithheart",'2. Artikeldata Utökad'!K117="18 Rainforest Alliance","Rainforestalliance",'2. Artikeldata Utökad'!K117="19 Vegan Society","Vegansociety",'2. Artikeldata Utökad'!K117="20 Certified Vegan","Certifiedvegan",'2. Artikeldata Utökad'!K117="21 I'm Vegan","Imvegan",'2. Artikeldata Utökad'!K117="22 EU Ecolabel","EUEcolabel",'2. Artikeldata Utökad'!K117="23 Soil Association Cosmos Organic","Soilassociation",'2. Artikeldata Utökad'!K117="  Välj…","",'2. Artikeldata Utökad'!K117="0  Ingen symbol","",'2. Artikeldata Utökad'!K117="24 Cosmetique Bio Cosmos Organic","Cosmetiquebio",'2. Artikeldata Utökad'!K117="25 Fair for Life","Fairforlife")</f>
        <v/>
      </c>
      <c r="I118" s="176" t="str">
        <f aca="false" t="array" ref="I118:I118">_xlfn.IFS('2. Artikeldata Utökad'!L117="2  KRAV","KRAV",'2. Artikeldata Utökad'!L117="3  Astma- och Allergiförbundet","Astmaochallergiforbundet",'2. Artikeldata Utökad'!L117="4  Svanen","Svanen",'2. Artikeldata Utökad'!L117="5  GOTS","GOTS",'2. Artikeldata Utökad'!L117="6  Ekologiskt Jordbruk EU Ekologisk","Ekologisktjordbruk",'2. Artikeldata Utökad'!L117="7  ECO CERT Cosmos Organic","Ecocertcosmosorganic",'2. Artikeldata Utökad'!L117="8  Bra miljöval","Bramiljoval",'2. Artikeldata Utökad'!L117="9  Fairtrade","fairtrade",'2. Artikeldata Utökad'!L117="10 Natrue Organic","Natrueorganic",'2. Artikeldata Utökad'!L117="11 UTZ Certified","UTZ",'2. Artikeldata Utökad'!L117="15 Asthma Allergy Nordic","Asthmaallergynordic",'2. Artikeldata Utökad'!L117="16 FSC","FSC",'2. Artikeldata Utökad'!L117="17 Välvald (endast vid OTC)","choosewithheart",'2. Artikeldata Utökad'!L117="18 Rainforest Alliance","Rainforestalliance",'2. Artikeldata Utökad'!L117="19 Vegan Society","Vegansociety",'2. Artikeldata Utökad'!L117="20 Certified Vegan","Certifiedvegan",'2. Artikeldata Utökad'!L117="21 I'm Vegan","Imvegan",'2. Artikeldata Utökad'!L117="22 EU Ecolabel","EUEcolabel",'2. Artikeldata Utökad'!L117="23 Soil Association Cosmos Organic","Soilassociation",'2. Artikeldata Utökad'!L117="  Välj…","",'2. Artikeldata Utökad'!L117="0  Ingen symbol","",'2. Artikeldata Utökad'!L117="24 Cosmetique Bio Cosmos Organic","Cosmetiquebio",'2. Artikeldata Utökad'!L117="25 Fair for Life","Fairforlife")</f>
        <v/>
      </c>
      <c r="J118" s="176" t="str">
        <f aca="false" t="array" ref="J118:J118">IFERROR(SUBSTITUTE(_xlfn.arraytotext(_xlfn._xlws.filter(G118:I118,G118:I118&lt;&gt;""))," ",""),"")</f>
        <v/>
      </c>
      <c r="K118" s="176" t="str">
        <f aca="false">IF('2. Artikeldata Utökad'!M117="Ja","Nordisk","")</f>
        <v/>
      </c>
      <c r="L118" s="176" t="str">
        <f aca="false">IF('2. Artikeldata Utökad'!N117="Ja","Miljoforpackad","")</f>
        <v/>
      </c>
      <c r="M118" s="176" t="str">
        <f aca="false">IF(OR(G118="Ecocertcosmosorganic",G118="Natrueorganic",G118="GOTS",G118="Ekologisktjordbruk",G118="KRAV",G118="Soilassociation",G118="Cosmetiquebio",H118="Ecocertcosmosorganic",H118="Natrueorganic",H118="GOTS",H118="Ekologisktjordbruk",H118="KRAV",H118="Soilassociation",H118="Cosmetiquebio",I118="Ecocertcosmosorganic",I118="Natrueorganic",I118="GOTS",I118="Ekologisktjordbruk",I118="KRAV",I118="Soilassociation",I118="Cosmetiquebio"),"Ekologisk","")</f>
        <v/>
      </c>
      <c r="N118" s="176" t="str">
        <f aca="false">IF(OR(G118="Vegansociety",G118="Imvegan",G118="Certifiedvegan",H118="Vegansociety",H118="Imvegan",H118="Certifiedvegan",I118="Vegansociety",I118="Imvegan",I118="Certifiedvegan",AJ118="Vegansk"),"Vegansk","")</f>
        <v/>
      </c>
      <c r="O118" s="176" t="str">
        <f aca="false">IF(OR(G118="fairtrade",G118="UTZ",G118="Rainforestalliance",G118="Fairforlife",H118="fairtrade",H118="UTZ",H118="Rainforestalliance",H118="Fairforlife",I118="fairtrade",I118="UTZ",I118="Rainforestalliance",I118="Fairforlife"),"Rattvisemarkt","")</f>
        <v/>
      </c>
      <c r="P118" s="176" t="str">
        <f aca="false">IF(OR(G118="Asthmaallergynordic",G118="Astmaochallergiforbundet",H118="Asthmaallergynordic",H118="Astmaochallergiforbundet",I118="Asthmaallergynordic",I118="Astmaochallergiforbundet"),"Extramildformula","")</f>
        <v/>
      </c>
      <c r="Q118" s="176" t="str">
        <f aca="false">IF(OR(G118="Svanen",G118="Bramiljoval",G118="EUEcolabel",H118="Svanen",H118="Bramiljoval",H118="EUEcolabel",I118="Svanen",I118="Bramiljoval",I118="EUEcolabel"),"Miljomarkt","")</f>
        <v/>
      </c>
      <c r="R118" s="176" t="str">
        <f aca="false" t="array" ref="R118:R118">IFERROR(SUBSTITUTE(_xlfn.arraytotext(_xlfn._xlws.filter(M118:Q118,M118:Q118&lt;&gt;""))," ",""),"")</f>
        <v/>
      </c>
      <c r="S118" s="177"/>
      <c r="T118" s="185"/>
      <c r="U118" s="177" t="s">
        <v>36</v>
      </c>
      <c r="V118" s="178"/>
      <c r="W118" s="178"/>
      <c r="X118" s="178"/>
      <c r="Y118" s="178"/>
      <c r="Z118" s="178"/>
      <c r="AA118" s="178"/>
      <c r="AB118" s="178"/>
      <c r="AC118" s="178"/>
      <c r="AD118" s="178"/>
      <c r="AE118" s="178"/>
      <c r="AF118" s="178"/>
      <c r="AG118" s="177"/>
      <c r="AH118" s="178"/>
      <c r="AI118" s="178"/>
      <c r="AJ118" s="177" t="s">
        <v>37</v>
      </c>
      <c r="AK118" s="178"/>
      <c r="AL118" s="178"/>
      <c r="AM118" s="178"/>
      <c r="AN118" s="178"/>
      <c r="AO118" s="178"/>
      <c r="AP118" s="187"/>
      <c r="AQ118" s="179"/>
      <c r="AR118" s="180"/>
      <c r="AS118" s="180"/>
      <c r="AT118" s="181" t="s">
        <v>37</v>
      </c>
      <c r="AU118" s="181" t="s">
        <v>37</v>
      </c>
      <c r="AV118" s="188"/>
      <c r="AW118" s="182" t="s">
        <v>231</v>
      </c>
      <c r="AX118" s="181" t="s">
        <v>37</v>
      </c>
      <c r="AY118" s="181" t="s">
        <v>37</v>
      </c>
      <c r="AZ118" s="187"/>
      <c r="BA118" s="179"/>
      <c r="BB118" s="180"/>
      <c r="BC118" s="180"/>
      <c r="BD118" s="180"/>
      <c r="BE118" s="180"/>
      <c r="BF118" s="180"/>
      <c r="BG118" s="189"/>
      <c r="BH118" s="181" t="s">
        <v>231</v>
      </c>
      <c r="BI118" s="181" t="s">
        <v>37</v>
      </c>
    </row>
    <row r="119" customFormat="false" ht="14.25" hidden="false" customHeight="false" outlineLevel="0" collapsed="false">
      <c r="A119" s="183" t="n">
        <v>114</v>
      </c>
      <c r="B119" s="173" t="n">
        <f aca="false">'APH KIC KIA PC'!D118</f>
        <v>0</v>
      </c>
      <c r="C119" s="173" t="str">
        <f aca="false">'APH KIC KIA PC'!I118</f>
        <v>Välj…</v>
      </c>
      <c r="D119" s="174" t="str">
        <f aca="false">IF('1. Artikeldata Grund'!$E118="","",'1. Artikeldata Grund'!$E118)</f>
        <v/>
      </c>
      <c r="E119" s="175" t="str">
        <f aca="false">IF('1. Artikeldata Grund'!D118="","",'1. Artikeldata Grund'!D118)</f>
        <v/>
      </c>
      <c r="F119" s="184" t="str">
        <f aca="false">'2. Artikeldata Utökad'!H118</f>
        <v>  Välj…</v>
      </c>
      <c r="G119" s="176" t="str">
        <f aca="false" t="array" ref="G119:G119">_xlfn.IFS('2. Artikeldata Utökad'!J118="2  KRAV","KRAV",'2. Artikeldata Utökad'!J118="3  Astma- och Allergiförbundet","Astmaochallergiforbundet",'2. Artikeldata Utökad'!J118="4  Svanen","Svanen",'2. Artikeldata Utökad'!J118="5  GOTS","GOTS",'2. Artikeldata Utökad'!J118="6  Ekologiskt Jordbruk EU Ekologisk","Ekologisktjordbruk",'2. Artikeldata Utökad'!J118="7  ECO CERT Cosmos Organic","Ecocertcosmosorganic",'2. Artikeldata Utökad'!J118="8  Bra miljöval","Bramiljoval",'2. Artikeldata Utökad'!J118="9  Fairtrade","fairtrade",'2. Artikeldata Utökad'!J118="10 Natrue Organic","Natrueorganic",'2. Artikeldata Utökad'!J118="11 UTZ Certified","UTZ",'2. Artikeldata Utökad'!J118="15 Asthma Allergy Nordic","Asthmaallergynordic",'2. Artikeldata Utökad'!J118="16 FSC","FSC",'2. Artikeldata Utökad'!J118="17 Välvald (endast vid OTC)","choosewithheart",'2. Artikeldata Utökad'!J118="18 Rainforest Alliance","Rainforestalliance",'2. Artikeldata Utökad'!J118="19 Vegan Society","Vegansociety",'2. Artikeldata Utökad'!J118="20 Certified Vegan","Certifiedvegan",'2. Artikeldata Utökad'!J118="21 I'm Vegan","Imvegan",'2. Artikeldata Utökad'!J118="22 EU Ecolabel","EUEcolabel",'2. Artikeldata Utökad'!J118="23 Soil Association Cosmos Organic","Soilassociation",'2. Artikeldata Utökad'!J118="  Välj…","",'2. Artikeldata Utökad'!J118="0  Ingen symbol","",'2. Artikeldata Utökad'!J118="24 Cosmetique Bio Cosmos Organic","Cosmetiquebio",'2. Artikeldata Utökad'!J118="25 Fair for Life","Fairforlife")</f>
        <v/>
      </c>
      <c r="H119" s="176" t="str">
        <f aca="false" t="array" ref="H119:H119">_xlfn.IFS('2. Artikeldata Utökad'!K118="2  KRAV","KRAV",'2. Artikeldata Utökad'!K118="3  Astma- och Allergiförbundet","Astmaochallergiforbundet",'2. Artikeldata Utökad'!K118="4  Svanen","Svanen",'2. Artikeldata Utökad'!K118="5  GOTS","GOTS",'2. Artikeldata Utökad'!K118="6  Ekologiskt Jordbruk EU Ekologisk","Ekologisktjordbruk",'2. Artikeldata Utökad'!K118="7  ECO CERT Cosmos Organic","Ecocertcosmosorganic",'2. Artikeldata Utökad'!K118="8  Bra miljöval","Bramiljoval",'2. Artikeldata Utökad'!K118="9  Fairtrade","fairtrade",'2. Artikeldata Utökad'!K118="10 Natrue Organic","Natrueorganic",'2. Artikeldata Utökad'!K118="11 UTZ Certified","UTZ",'2. Artikeldata Utökad'!K118="15 Asthma Allergy Nordic","Asthmaallergynordic",'2. Artikeldata Utökad'!K118="16 FSC","FSC",'2. Artikeldata Utökad'!K118="17 Välvald (endast vid OTC)","choosewithheart",'2. Artikeldata Utökad'!K118="18 Rainforest Alliance","Rainforestalliance",'2. Artikeldata Utökad'!K118="19 Vegan Society","Vegansociety",'2. Artikeldata Utökad'!K118="20 Certified Vegan","Certifiedvegan",'2. Artikeldata Utökad'!K118="21 I'm Vegan","Imvegan",'2. Artikeldata Utökad'!K118="22 EU Ecolabel","EUEcolabel",'2. Artikeldata Utökad'!K118="23 Soil Association Cosmos Organic","Soilassociation",'2. Artikeldata Utökad'!K118="  Välj…","",'2. Artikeldata Utökad'!K118="0  Ingen symbol","",'2. Artikeldata Utökad'!K118="24 Cosmetique Bio Cosmos Organic","Cosmetiquebio",'2. Artikeldata Utökad'!K118="25 Fair for Life","Fairforlife")</f>
        <v/>
      </c>
      <c r="I119" s="176" t="str">
        <f aca="false" t="array" ref="I119:I119">_xlfn.IFS('2. Artikeldata Utökad'!L118="2  KRAV","KRAV",'2. Artikeldata Utökad'!L118="3  Astma- och Allergiförbundet","Astmaochallergiforbundet",'2. Artikeldata Utökad'!L118="4  Svanen","Svanen",'2. Artikeldata Utökad'!L118="5  GOTS","GOTS",'2. Artikeldata Utökad'!L118="6  Ekologiskt Jordbruk EU Ekologisk","Ekologisktjordbruk",'2. Artikeldata Utökad'!L118="7  ECO CERT Cosmos Organic","Ecocertcosmosorganic",'2. Artikeldata Utökad'!L118="8  Bra miljöval","Bramiljoval",'2. Artikeldata Utökad'!L118="9  Fairtrade","fairtrade",'2. Artikeldata Utökad'!L118="10 Natrue Organic","Natrueorganic",'2. Artikeldata Utökad'!L118="11 UTZ Certified","UTZ",'2. Artikeldata Utökad'!L118="15 Asthma Allergy Nordic","Asthmaallergynordic",'2. Artikeldata Utökad'!L118="16 FSC","FSC",'2. Artikeldata Utökad'!L118="17 Välvald (endast vid OTC)","choosewithheart",'2. Artikeldata Utökad'!L118="18 Rainforest Alliance","Rainforestalliance",'2. Artikeldata Utökad'!L118="19 Vegan Society","Vegansociety",'2. Artikeldata Utökad'!L118="20 Certified Vegan","Certifiedvegan",'2. Artikeldata Utökad'!L118="21 I'm Vegan","Imvegan",'2. Artikeldata Utökad'!L118="22 EU Ecolabel","EUEcolabel",'2. Artikeldata Utökad'!L118="23 Soil Association Cosmos Organic","Soilassociation",'2. Artikeldata Utökad'!L118="  Välj…","",'2. Artikeldata Utökad'!L118="0  Ingen symbol","",'2. Artikeldata Utökad'!L118="24 Cosmetique Bio Cosmos Organic","Cosmetiquebio",'2. Artikeldata Utökad'!L118="25 Fair for Life","Fairforlife")</f>
        <v/>
      </c>
      <c r="J119" s="176" t="str">
        <f aca="false" t="array" ref="J119:J119">IFERROR(SUBSTITUTE(_xlfn.arraytotext(_xlfn._xlws.filter(G119:I119,G119:I119&lt;&gt;""))," ",""),"")</f>
        <v/>
      </c>
      <c r="K119" s="176" t="str">
        <f aca="false">IF('2. Artikeldata Utökad'!M118="Ja","Nordisk","")</f>
        <v/>
      </c>
      <c r="L119" s="176" t="str">
        <f aca="false">IF('2. Artikeldata Utökad'!N118="Ja","Miljoforpackad","")</f>
        <v/>
      </c>
      <c r="M119" s="176" t="str">
        <f aca="false">IF(OR(G119="Ecocertcosmosorganic",G119="Natrueorganic",G119="GOTS",G119="Ekologisktjordbruk",G119="KRAV",G119="Soilassociation",G119="Cosmetiquebio",H119="Ecocertcosmosorganic",H119="Natrueorganic",H119="GOTS",H119="Ekologisktjordbruk",H119="KRAV",H119="Soilassociation",H119="Cosmetiquebio",I119="Ecocertcosmosorganic",I119="Natrueorganic",I119="GOTS",I119="Ekologisktjordbruk",I119="KRAV",I119="Soilassociation",I119="Cosmetiquebio"),"Ekologisk","")</f>
        <v/>
      </c>
      <c r="N119" s="176" t="str">
        <f aca="false">IF(OR(G119="Vegansociety",G119="Imvegan",G119="Certifiedvegan",H119="Vegansociety",H119="Imvegan",H119="Certifiedvegan",I119="Vegansociety",I119="Imvegan",I119="Certifiedvegan",AJ119="Vegansk"),"Vegansk","")</f>
        <v/>
      </c>
      <c r="O119" s="176" t="str">
        <f aca="false">IF(OR(G119="fairtrade",G119="UTZ",G119="Rainforestalliance",G119="Fairforlife",H119="fairtrade",H119="UTZ",H119="Rainforestalliance",H119="Fairforlife",I119="fairtrade",I119="UTZ",I119="Rainforestalliance",I119="Fairforlife"),"Rattvisemarkt","")</f>
        <v/>
      </c>
      <c r="P119" s="176" t="str">
        <f aca="false">IF(OR(G119="Asthmaallergynordic",G119="Astmaochallergiforbundet",H119="Asthmaallergynordic",H119="Astmaochallergiforbundet",I119="Asthmaallergynordic",I119="Astmaochallergiforbundet"),"Extramildformula","")</f>
        <v/>
      </c>
      <c r="Q119" s="176" t="str">
        <f aca="false">IF(OR(G119="Svanen",G119="Bramiljoval",G119="EUEcolabel",H119="Svanen",H119="Bramiljoval",H119="EUEcolabel",I119="Svanen",I119="Bramiljoval",I119="EUEcolabel"),"Miljomarkt","")</f>
        <v/>
      </c>
      <c r="R119" s="176" t="str">
        <f aca="false" t="array" ref="R119:R119">IFERROR(SUBSTITUTE(_xlfn.arraytotext(_xlfn._xlws.filter(M119:Q119,M119:Q119&lt;&gt;""))," ",""),"")</f>
        <v/>
      </c>
      <c r="S119" s="177"/>
      <c r="T119" s="185"/>
      <c r="U119" s="177" t="s">
        <v>36</v>
      </c>
      <c r="V119" s="178"/>
      <c r="W119" s="178"/>
      <c r="X119" s="178"/>
      <c r="Y119" s="178"/>
      <c r="Z119" s="178"/>
      <c r="AA119" s="178"/>
      <c r="AB119" s="178"/>
      <c r="AC119" s="178"/>
      <c r="AD119" s="178"/>
      <c r="AE119" s="178"/>
      <c r="AF119" s="178"/>
      <c r="AG119" s="177"/>
      <c r="AH119" s="178"/>
      <c r="AI119" s="178"/>
      <c r="AJ119" s="177" t="s">
        <v>37</v>
      </c>
      <c r="AK119" s="178"/>
      <c r="AL119" s="178"/>
      <c r="AM119" s="178"/>
      <c r="AN119" s="178"/>
      <c r="AO119" s="178"/>
      <c r="AP119" s="187"/>
      <c r="AQ119" s="179"/>
      <c r="AR119" s="180"/>
      <c r="AS119" s="180"/>
      <c r="AT119" s="181" t="s">
        <v>37</v>
      </c>
      <c r="AU119" s="181" t="s">
        <v>37</v>
      </c>
      <c r="AV119" s="188"/>
      <c r="AW119" s="182" t="s">
        <v>231</v>
      </c>
      <c r="AX119" s="181" t="s">
        <v>37</v>
      </c>
      <c r="AY119" s="181" t="s">
        <v>37</v>
      </c>
      <c r="AZ119" s="187"/>
      <c r="BA119" s="179"/>
      <c r="BB119" s="180"/>
      <c r="BC119" s="180"/>
      <c r="BD119" s="180"/>
      <c r="BE119" s="180"/>
      <c r="BF119" s="180"/>
      <c r="BG119" s="189"/>
      <c r="BH119" s="181" t="s">
        <v>231</v>
      </c>
      <c r="BI119" s="181" t="s">
        <v>37</v>
      </c>
    </row>
    <row r="120" customFormat="false" ht="14.25" hidden="false" customHeight="false" outlineLevel="0" collapsed="false">
      <c r="A120" s="183" t="n">
        <v>115</v>
      </c>
      <c r="B120" s="173" t="n">
        <f aca="false">'APH KIC KIA PC'!D119</f>
        <v>0</v>
      </c>
      <c r="C120" s="173" t="str">
        <f aca="false">'APH KIC KIA PC'!I119</f>
        <v>Välj…</v>
      </c>
      <c r="D120" s="174" t="str">
        <f aca="false">IF('1. Artikeldata Grund'!$E119="","",'1. Artikeldata Grund'!$E119)</f>
        <v/>
      </c>
      <c r="E120" s="175" t="str">
        <f aca="false">IF('1. Artikeldata Grund'!D119="","",'1. Artikeldata Grund'!D119)</f>
        <v/>
      </c>
      <c r="F120" s="184" t="str">
        <f aca="false">'2. Artikeldata Utökad'!H119</f>
        <v>  Välj…</v>
      </c>
      <c r="G120" s="176" t="str">
        <f aca="false" t="array" ref="G120:G120">_xlfn.IFS('2. Artikeldata Utökad'!J119="2  KRAV","KRAV",'2. Artikeldata Utökad'!J119="3  Astma- och Allergiförbundet","Astmaochallergiforbundet",'2. Artikeldata Utökad'!J119="4  Svanen","Svanen",'2. Artikeldata Utökad'!J119="5  GOTS","GOTS",'2. Artikeldata Utökad'!J119="6  Ekologiskt Jordbruk EU Ekologisk","Ekologisktjordbruk",'2. Artikeldata Utökad'!J119="7  ECO CERT Cosmos Organic","Ecocertcosmosorganic",'2. Artikeldata Utökad'!J119="8  Bra miljöval","Bramiljoval",'2. Artikeldata Utökad'!J119="9  Fairtrade","fairtrade",'2. Artikeldata Utökad'!J119="10 Natrue Organic","Natrueorganic",'2. Artikeldata Utökad'!J119="11 UTZ Certified","UTZ",'2. Artikeldata Utökad'!J119="15 Asthma Allergy Nordic","Asthmaallergynordic",'2. Artikeldata Utökad'!J119="16 FSC","FSC",'2. Artikeldata Utökad'!J119="17 Välvald (endast vid OTC)","choosewithheart",'2. Artikeldata Utökad'!J119="18 Rainforest Alliance","Rainforestalliance",'2. Artikeldata Utökad'!J119="19 Vegan Society","Vegansociety",'2. Artikeldata Utökad'!J119="20 Certified Vegan","Certifiedvegan",'2. Artikeldata Utökad'!J119="21 I'm Vegan","Imvegan",'2. Artikeldata Utökad'!J119="22 EU Ecolabel","EUEcolabel",'2. Artikeldata Utökad'!J119="23 Soil Association Cosmos Organic","Soilassociation",'2. Artikeldata Utökad'!J119="  Välj…","",'2. Artikeldata Utökad'!J119="0  Ingen symbol","",'2. Artikeldata Utökad'!J119="24 Cosmetique Bio Cosmos Organic","Cosmetiquebio",'2. Artikeldata Utökad'!J119="25 Fair for Life","Fairforlife")</f>
        <v/>
      </c>
      <c r="H120" s="176" t="str">
        <f aca="false" t="array" ref="H120:H120">_xlfn.IFS('2. Artikeldata Utökad'!K119="2  KRAV","KRAV",'2. Artikeldata Utökad'!K119="3  Astma- och Allergiförbundet","Astmaochallergiforbundet",'2. Artikeldata Utökad'!K119="4  Svanen","Svanen",'2. Artikeldata Utökad'!K119="5  GOTS","GOTS",'2. Artikeldata Utökad'!K119="6  Ekologiskt Jordbruk EU Ekologisk","Ekologisktjordbruk",'2. Artikeldata Utökad'!K119="7  ECO CERT Cosmos Organic","Ecocertcosmosorganic",'2. Artikeldata Utökad'!K119="8  Bra miljöval","Bramiljoval",'2. Artikeldata Utökad'!K119="9  Fairtrade","fairtrade",'2. Artikeldata Utökad'!K119="10 Natrue Organic","Natrueorganic",'2. Artikeldata Utökad'!K119="11 UTZ Certified","UTZ",'2. Artikeldata Utökad'!K119="15 Asthma Allergy Nordic","Asthmaallergynordic",'2. Artikeldata Utökad'!K119="16 FSC","FSC",'2. Artikeldata Utökad'!K119="17 Välvald (endast vid OTC)","choosewithheart",'2. Artikeldata Utökad'!K119="18 Rainforest Alliance","Rainforestalliance",'2. Artikeldata Utökad'!K119="19 Vegan Society","Vegansociety",'2. Artikeldata Utökad'!K119="20 Certified Vegan","Certifiedvegan",'2. Artikeldata Utökad'!K119="21 I'm Vegan","Imvegan",'2. Artikeldata Utökad'!K119="22 EU Ecolabel","EUEcolabel",'2. Artikeldata Utökad'!K119="23 Soil Association Cosmos Organic","Soilassociation",'2. Artikeldata Utökad'!K119="  Välj…","",'2. Artikeldata Utökad'!K119="0  Ingen symbol","",'2. Artikeldata Utökad'!K119="24 Cosmetique Bio Cosmos Organic","Cosmetiquebio",'2. Artikeldata Utökad'!K119="25 Fair for Life","Fairforlife")</f>
        <v/>
      </c>
      <c r="I120" s="176" t="str">
        <f aca="false" t="array" ref="I120:I120">_xlfn.IFS('2. Artikeldata Utökad'!L119="2  KRAV","KRAV",'2. Artikeldata Utökad'!L119="3  Astma- och Allergiförbundet","Astmaochallergiforbundet",'2. Artikeldata Utökad'!L119="4  Svanen","Svanen",'2. Artikeldata Utökad'!L119="5  GOTS","GOTS",'2. Artikeldata Utökad'!L119="6  Ekologiskt Jordbruk EU Ekologisk","Ekologisktjordbruk",'2. Artikeldata Utökad'!L119="7  ECO CERT Cosmos Organic","Ecocertcosmosorganic",'2. Artikeldata Utökad'!L119="8  Bra miljöval","Bramiljoval",'2. Artikeldata Utökad'!L119="9  Fairtrade","fairtrade",'2. Artikeldata Utökad'!L119="10 Natrue Organic","Natrueorganic",'2. Artikeldata Utökad'!L119="11 UTZ Certified","UTZ",'2. Artikeldata Utökad'!L119="15 Asthma Allergy Nordic","Asthmaallergynordic",'2. Artikeldata Utökad'!L119="16 FSC","FSC",'2. Artikeldata Utökad'!L119="17 Välvald (endast vid OTC)","choosewithheart",'2. Artikeldata Utökad'!L119="18 Rainforest Alliance","Rainforestalliance",'2. Artikeldata Utökad'!L119="19 Vegan Society","Vegansociety",'2. Artikeldata Utökad'!L119="20 Certified Vegan","Certifiedvegan",'2. Artikeldata Utökad'!L119="21 I'm Vegan","Imvegan",'2. Artikeldata Utökad'!L119="22 EU Ecolabel","EUEcolabel",'2. Artikeldata Utökad'!L119="23 Soil Association Cosmos Organic","Soilassociation",'2. Artikeldata Utökad'!L119="  Välj…","",'2. Artikeldata Utökad'!L119="0  Ingen symbol","",'2. Artikeldata Utökad'!L119="24 Cosmetique Bio Cosmos Organic","Cosmetiquebio",'2. Artikeldata Utökad'!L119="25 Fair for Life","Fairforlife")</f>
        <v/>
      </c>
      <c r="J120" s="176" t="str">
        <f aca="false" t="array" ref="J120:J120">IFERROR(SUBSTITUTE(_xlfn.arraytotext(_xlfn._xlws.filter(G120:I120,G120:I120&lt;&gt;""))," ",""),"")</f>
        <v/>
      </c>
      <c r="K120" s="176" t="str">
        <f aca="false">IF('2. Artikeldata Utökad'!M119="Ja","Nordisk","")</f>
        <v/>
      </c>
      <c r="L120" s="176" t="str">
        <f aca="false">IF('2. Artikeldata Utökad'!N119="Ja","Miljoforpackad","")</f>
        <v/>
      </c>
      <c r="M120" s="176" t="str">
        <f aca="false">IF(OR(G120="Ecocertcosmosorganic",G120="Natrueorganic",G120="GOTS",G120="Ekologisktjordbruk",G120="KRAV",G120="Soilassociation",G120="Cosmetiquebio",H120="Ecocertcosmosorganic",H120="Natrueorganic",H120="GOTS",H120="Ekologisktjordbruk",H120="KRAV",H120="Soilassociation",H120="Cosmetiquebio",I120="Ecocertcosmosorganic",I120="Natrueorganic",I120="GOTS",I120="Ekologisktjordbruk",I120="KRAV",I120="Soilassociation",I120="Cosmetiquebio"),"Ekologisk","")</f>
        <v/>
      </c>
      <c r="N120" s="176" t="str">
        <f aca="false">IF(OR(G120="Vegansociety",G120="Imvegan",G120="Certifiedvegan",H120="Vegansociety",H120="Imvegan",H120="Certifiedvegan",I120="Vegansociety",I120="Imvegan",I120="Certifiedvegan",AJ120="Vegansk"),"Vegansk","")</f>
        <v/>
      </c>
      <c r="O120" s="176" t="str">
        <f aca="false">IF(OR(G120="fairtrade",G120="UTZ",G120="Rainforestalliance",G120="Fairforlife",H120="fairtrade",H120="UTZ",H120="Rainforestalliance",H120="Fairforlife",I120="fairtrade",I120="UTZ",I120="Rainforestalliance",I120="Fairforlife"),"Rattvisemarkt","")</f>
        <v/>
      </c>
      <c r="P120" s="176" t="str">
        <f aca="false">IF(OR(G120="Asthmaallergynordic",G120="Astmaochallergiforbundet",H120="Asthmaallergynordic",H120="Astmaochallergiforbundet",I120="Asthmaallergynordic",I120="Astmaochallergiforbundet"),"Extramildformula","")</f>
        <v/>
      </c>
      <c r="Q120" s="176" t="str">
        <f aca="false">IF(OR(G120="Svanen",G120="Bramiljoval",G120="EUEcolabel",H120="Svanen",H120="Bramiljoval",H120="EUEcolabel",I120="Svanen",I120="Bramiljoval",I120="EUEcolabel"),"Miljomarkt","")</f>
        <v/>
      </c>
      <c r="R120" s="176" t="str">
        <f aca="false" t="array" ref="R120:R120">IFERROR(SUBSTITUTE(_xlfn.arraytotext(_xlfn._xlws.filter(M120:Q120,M120:Q120&lt;&gt;""))," ",""),"")</f>
        <v/>
      </c>
      <c r="S120" s="177"/>
      <c r="T120" s="185"/>
      <c r="U120" s="177" t="s">
        <v>36</v>
      </c>
      <c r="V120" s="178"/>
      <c r="W120" s="178"/>
      <c r="X120" s="178"/>
      <c r="Y120" s="178"/>
      <c r="Z120" s="178"/>
      <c r="AA120" s="178"/>
      <c r="AB120" s="178"/>
      <c r="AC120" s="178"/>
      <c r="AD120" s="178"/>
      <c r="AE120" s="178"/>
      <c r="AF120" s="178"/>
      <c r="AG120" s="177"/>
      <c r="AH120" s="178"/>
      <c r="AI120" s="178"/>
      <c r="AJ120" s="177" t="s">
        <v>37</v>
      </c>
      <c r="AK120" s="178"/>
      <c r="AL120" s="178"/>
      <c r="AM120" s="178"/>
      <c r="AN120" s="178"/>
      <c r="AO120" s="178"/>
      <c r="AP120" s="187"/>
      <c r="AQ120" s="179"/>
      <c r="AR120" s="180"/>
      <c r="AS120" s="180"/>
      <c r="AT120" s="181" t="s">
        <v>37</v>
      </c>
      <c r="AU120" s="181" t="s">
        <v>37</v>
      </c>
      <c r="AV120" s="188"/>
      <c r="AW120" s="182" t="s">
        <v>231</v>
      </c>
      <c r="AX120" s="181" t="s">
        <v>37</v>
      </c>
      <c r="AY120" s="181" t="s">
        <v>37</v>
      </c>
      <c r="AZ120" s="187"/>
      <c r="BA120" s="179"/>
      <c r="BB120" s="180"/>
      <c r="BC120" s="180"/>
      <c r="BD120" s="180"/>
      <c r="BE120" s="180"/>
      <c r="BF120" s="180"/>
      <c r="BG120" s="189"/>
      <c r="BH120" s="181" t="s">
        <v>231</v>
      </c>
      <c r="BI120" s="181" t="s">
        <v>37</v>
      </c>
    </row>
    <row r="121" customFormat="false" ht="14.25" hidden="false" customHeight="false" outlineLevel="0" collapsed="false">
      <c r="A121" s="183" t="n">
        <v>116</v>
      </c>
      <c r="B121" s="173" t="n">
        <f aca="false">'APH KIC KIA PC'!D120</f>
        <v>0</v>
      </c>
      <c r="C121" s="173" t="str">
        <f aca="false">'APH KIC KIA PC'!I120</f>
        <v>Välj…</v>
      </c>
      <c r="D121" s="174" t="str">
        <f aca="false">IF('1. Artikeldata Grund'!$E120="","",'1. Artikeldata Grund'!$E120)</f>
        <v/>
      </c>
      <c r="E121" s="175" t="str">
        <f aca="false">IF('1. Artikeldata Grund'!D120="","",'1. Artikeldata Grund'!D120)</f>
        <v/>
      </c>
      <c r="F121" s="184" t="str">
        <f aca="false">'2. Artikeldata Utökad'!H120</f>
        <v>  Välj…</v>
      </c>
      <c r="G121" s="176" t="str">
        <f aca="false" t="array" ref="G121:G121">_xlfn.IFS('2. Artikeldata Utökad'!J120="2  KRAV","KRAV",'2. Artikeldata Utökad'!J120="3  Astma- och Allergiförbundet","Astmaochallergiforbundet",'2. Artikeldata Utökad'!J120="4  Svanen","Svanen",'2. Artikeldata Utökad'!J120="5  GOTS","GOTS",'2. Artikeldata Utökad'!J120="6  Ekologiskt Jordbruk EU Ekologisk","Ekologisktjordbruk",'2. Artikeldata Utökad'!J120="7  ECO CERT Cosmos Organic","Ecocertcosmosorganic",'2. Artikeldata Utökad'!J120="8  Bra miljöval","Bramiljoval",'2. Artikeldata Utökad'!J120="9  Fairtrade","fairtrade",'2. Artikeldata Utökad'!J120="10 Natrue Organic","Natrueorganic",'2. Artikeldata Utökad'!J120="11 UTZ Certified","UTZ",'2. Artikeldata Utökad'!J120="15 Asthma Allergy Nordic","Asthmaallergynordic",'2. Artikeldata Utökad'!J120="16 FSC","FSC",'2. Artikeldata Utökad'!J120="17 Välvald (endast vid OTC)","choosewithheart",'2. Artikeldata Utökad'!J120="18 Rainforest Alliance","Rainforestalliance",'2. Artikeldata Utökad'!J120="19 Vegan Society","Vegansociety",'2. Artikeldata Utökad'!J120="20 Certified Vegan","Certifiedvegan",'2. Artikeldata Utökad'!J120="21 I'm Vegan","Imvegan",'2. Artikeldata Utökad'!J120="22 EU Ecolabel","EUEcolabel",'2. Artikeldata Utökad'!J120="23 Soil Association Cosmos Organic","Soilassociation",'2. Artikeldata Utökad'!J120="  Välj…","",'2. Artikeldata Utökad'!J120="0  Ingen symbol","",'2. Artikeldata Utökad'!J120="24 Cosmetique Bio Cosmos Organic","Cosmetiquebio",'2. Artikeldata Utökad'!J120="25 Fair for Life","Fairforlife")</f>
        <v/>
      </c>
      <c r="H121" s="176" t="str">
        <f aca="false" t="array" ref="H121:H121">_xlfn.IFS('2. Artikeldata Utökad'!K120="2  KRAV","KRAV",'2. Artikeldata Utökad'!K120="3  Astma- och Allergiförbundet","Astmaochallergiforbundet",'2. Artikeldata Utökad'!K120="4  Svanen","Svanen",'2. Artikeldata Utökad'!K120="5  GOTS","GOTS",'2. Artikeldata Utökad'!K120="6  Ekologiskt Jordbruk EU Ekologisk","Ekologisktjordbruk",'2. Artikeldata Utökad'!K120="7  ECO CERT Cosmos Organic","Ecocertcosmosorganic",'2. Artikeldata Utökad'!K120="8  Bra miljöval","Bramiljoval",'2. Artikeldata Utökad'!K120="9  Fairtrade","fairtrade",'2. Artikeldata Utökad'!K120="10 Natrue Organic","Natrueorganic",'2. Artikeldata Utökad'!K120="11 UTZ Certified","UTZ",'2. Artikeldata Utökad'!K120="15 Asthma Allergy Nordic","Asthmaallergynordic",'2. Artikeldata Utökad'!K120="16 FSC","FSC",'2. Artikeldata Utökad'!K120="17 Välvald (endast vid OTC)","choosewithheart",'2. Artikeldata Utökad'!K120="18 Rainforest Alliance","Rainforestalliance",'2. Artikeldata Utökad'!K120="19 Vegan Society","Vegansociety",'2. Artikeldata Utökad'!K120="20 Certified Vegan","Certifiedvegan",'2. Artikeldata Utökad'!K120="21 I'm Vegan","Imvegan",'2. Artikeldata Utökad'!K120="22 EU Ecolabel","EUEcolabel",'2. Artikeldata Utökad'!K120="23 Soil Association Cosmos Organic","Soilassociation",'2. Artikeldata Utökad'!K120="  Välj…","",'2. Artikeldata Utökad'!K120="0  Ingen symbol","",'2. Artikeldata Utökad'!K120="24 Cosmetique Bio Cosmos Organic","Cosmetiquebio",'2. Artikeldata Utökad'!K120="25 Fair for Life","Fairforlife")</f>
        <v/>
      </c>
      <c r="I121" s="176" t="str">
        <f aca="false" t="array" ref="I121:I121">_xlfn.IFS('2. Artikeldata Utökad'!L120="2  KRAV","KRAV",'2. Artikeldata Utökad'!L120="3  Astma- och Allergiförbundet","Astmaochallergiforbundet",'2. Artikeldata Utökad'!L120="4  Svanen","Svanen",'2. Artikeldata Utökad'!L120="5  GOTS","GOTS",'2. Artikeldata Utökad'!L120="6  Ekologiskt Jordbruk EU Ekologisk","Ekologisktjordbruk",'2. Artikeldata Utökad'!L120="7  ECO CERT Cosmos Organic","Ecocertcosmosorganic",'2. Artikeldata Utökad'!L120="8  Bra miljöval","Bramiljoval",'2. Artikeldata Utökad'!L120="9  Fairtrade","fairtrade",'2. Artikeldata Utökad'!L120="10 Natrue Organic","Natrueorganic",'2. Artikeldata Utökad'!L120="11 UTZ Certified","UTZ",'2. Artikeldata Utökad'!L120="15 Asthma Allergy Nordic","Asthmaallergynordic",'2. Artikeldata Utökad'!L120="16 FSC","FSC",'2. Artikeldata Utökad'!L120="17 Välvald (endast vid OTC)","choosewithheart",'2. Artikeldata Utökad'!L120="18 Rainforest Alliance","Rainforestalliance",'2. Artikeldata Utökad'!L120="19 Vegan Society","Vegansociety",'2. Artikeldata Utökad'!L120="20 Certified Vegan","Certifiedvegan",'2. Artikeldata Utökad'!L120="21 I'm Vegan","Imvegan",'2. Artikeldata Utökad'!L120="22 EU Ecolabel","EUEcolabel",'2. Artikeldata Utökad'!L120="23 Soil Association Cosmos Organic","Soilassociation",'2. Artikeldata Utökad'!L120="  Välj…","",'2. Artikeldata Utökad'!L120="0  Ingen symbol","",'2. Artikeldata Utökad'!L120="24 Cosmetique Bio Cosmos Organic","Cosmetiquebio",'2. Artikeldata Utökad'!L120="25 Fair for Life","Fairforlife")</f>
        <v/>
      </c>
      <c r="J121" s="176" t="str">
        <f aca="false" t="array" ref="J121:J121">IFERROR(SUBSTITUTE(_xlfn.arraytotext(_xlfn._xlws.filter(G121:I121,G121:I121&lt;&gt;""))," ",""),"")</f>
        <v/>
      </c>
      <c r="K121" s="176" t="str">
        <f aca="false">IF('2. Artikeldata Utökad'!M120="Ja","Nordisk","")</f>
        <v/>
      </c>
      <c r="L121" s="176" t="str">
        <f aca="false">IF('2. Artikeldata Utökad'!N120="Ja","Miljoforpackad","")</f>
        <v/>
      </c>
      <c r="M121" s="176" t="str">
        <f aca="false">IF(OR(G121="Ecocertcosmosorganic",G121="Natrueorganic",G121="GOTS",G121="Ekologisktjordbruk",G121="KRAV",G121="Soilassociation",G121="Cosmetiquebio",H121="Ecocertcosmosorganic",H121="Natrueorganic",H121="GOTS",H121="Ekologisktjordbruk",H121="KRAV",H121="Soilassociation",H121="Cosmetiquebio",I121="Ecocertcosmosorganic",I121="Natrueorganic",I121="GOTS",I121="Ekologisktjordbruk",I121="KRAV",I121="Soilassociation",I121="Cosmetiquebio"),"Ekologisk","")</f>
        <v/>
      </c>
      <c r="N121" s="176" t="str">
        <f aca="false">IF(OR(G121="Vegansociety",G121="Imvegan",G121="Certifiedvegan",H121="Vegansociety",H121="Imvegan",H121="Certifiedvegan",I121="Vegansociety",I121="Imvegan",I121="Certifiedvegan",AJ121="Vegansk"),"Vegansk","")</f>
        <v/>
      </c>
      <c r="O121" s="176" t="str">
        <f aca="false">IF(OR(G121="fairtrade",G121="UTZ",G121="Rainforestalliance",G121="Fairforlife",H121="fairtrade",H121="UTZ",H121="Rainforestalliance",H121="Fairforlife",I121="fairtrade",I121="UTZ",I121="Rainforestalliance",I121="Fairforlife"),"Rattvisemarkt","")</f>
        <v/>
      </c>
      <c r="P121" s="176" t="str">
        <f aca="false">IF(OR(G121="Asthmaallergynordic",G121="Astmaochallergiforbundet",H121="Asthmaallergynordic",H121="Astmaochallergiforbundet",I121="Asthmaallergynordic",I121="Astmaochallergiforbundet"),"Extramildformula","")</f>
        <v/>
      </c>
      <c r="Q121" s="176" t="str">
        <f aca="false">IF(OR(G121="Svanen",G121="Bramiljoval",G121="EUEcolabel",H121="Svanen",H121="Bramiljoval",H121="EUEcolabel",I121="Svanen",I121="Bramiljoval",I121="EUEcolabel"),"Miljomarkt","")</f>
        <v/>
      </c>
      <c r="R121" s="176" t="str">
        <f aca="false" t="array" ref="R121:R121">IFERROR(SUBSTITUTE(_xlfn.arraytotext(_xlfn._xlws.filter(M121:Q121,M121:Q121&lt;&gt;""))," ",""),"")</f>
        <v/>
      </c>
      <c r="S121" s="177"/>
      <c r="T121" s="185"/>
      <c r="U121" s="177" t="s">
        <v>36</v>
      </c>
      <c r="V121" s="178"/>
      <c r="W121" s="178"/>
      <c r="X121" s="178"/>
      <c r="Y121" s="178"/>
      <c r="Z121" s="178"/>
      <c r="AA121" s="178"/>
      <c r="AB121" s="178"/>
      <c r="AC121" s="178"/>
      <c r="AD121" s="178"/>
      <c r="AE121" s="178"/>
      <c r="AF121" s="178"/>
      <c r="AG121" s="177"/>
      <c r="AH121" s="178"/>
      <c r="AI121" s="178"/>
      <c r="AJ121" s="177" t="s">
        <v>37</v>
      </c>
      <c r="AK121" s="178"/>
      <c r="AL121" s="178"/>
      <c r="AM121" s="178"/>
      <c r="AN121" s="178"/>
      <c r="AO121" s="178"/>
      <c r="AP121" s="187"/>
      <c r="AQ121" s="179"/>
      <c r="AR121" s="180"/>
      <c r="AS121" s="180"/>
      <c r="AT121" s="181" t="s">
        <v>37</v>
      </c>
      <c r="AU121" s="181" t="s">
        <v>37</v>
      </c>
      <c r="AV121" s="188"/>
      <c r="AW121" s="182" t="s">
        <v>231</v>
      </c>
      <c r="AX121" s="181" t="s">
        <v>37</v>
      </c>
      <c r="AY121" s="181" t="s">
        <v>37</v>
      </c>
      <c r="AZ121" s="187"/>
      <c r="BA121" s="179"/>
      <c r="BB121" s="180"/>
      <c r="BC121" s="180"/>
      <c r="BD121" s="180"/>
      <c r="BE121" s="180"/>
      <c r="BF121" s="180"/>
      <c r="BG121" s="189"/>
      <c r="BH121" s="181" t="s">
        <v>231</v>
      </c>
      <c r="BI121" s="181" t="s">
        <v>37</v>
      </c>
    </row>
    <row r="122" customFormat="false" ht="14.25" hidden="false" customHeight="false" outlineLevel="0" collapsed="false">
      <c r="A122" s="183" t="n">
        <v>117</v>
      </c>
      <c r="B122" s="173" t="n">
        <f aca="false">'APH KIC KIA PC'!D121</f>
        <v>0</v>
      </c>
      <c r="C122" s="173" t="str">
        <f aca="false">'APH KIC KIA PC'!I121</f>
        <v>Välj…</v>
      </c>
      <c r="D122" s="174" t="str">
        <f aca="false">IF('1. Artikeldata Grund'!$E121="","",'1. Artikeldata Grund'!$E121)</f>
        <v/>
      </c>
      <c r="E122" s="175" t="str">
        <f aca="false">IF('1. Artikeldata Grund'!D121="","",'1. Artikeldata Grund'!D121)</f>
        <v/>
      </c>
      <c r="F122" s="184" t="str">
        <f aca="false">'2. Artikeldata Utökad'!H121</f>
        <v>  Välj…</v>
      </c>
      <c r="G122" s="176" t="str">
        <f aca="false" t="array" ref="G122:G122">_xlfn.IFS('2. Artikeldata Utökad'!J121="2  KRAV","KRAV",'2. Artikeldata Utökad'!J121="3  Astma- och Allergiförbundet","Astmaochallergiforbundet",'2. Artikeldata Utökad'!J121="4  Svanen","Svanen",'2. Artikeldata Utökad'!J121="5  GOTS","GOTS",'2. Artikeldata Utökad'!J121="6  Ekologiskt Jordbruk EU Ekologisk","Ekologisktjordbruk",'2. Artikeldata Utökad'!J121="7  ECO CERT Cosmos Organic","Ecocertcosmosorganic",'2. Artikeldata Utökad'!J121="8  Bra miljöval","Bramiljoval",'2. Artikeldata Utökad'!J121="9  Fairtrade","fairtrade",'2. Artikeldata Utökad'!J121="10 Natrue Organic","Natrueorganic",'2. Artikeldata Utökad'!J121="11 UTZ Certified","UTZ",'2. Artikeldata Utökad'!J121="15 Asthma Allergy Nordic","Asthmaallergynordic",'2. Artikeldata Utökad'!J121="16 FSC","FSC",'2. Artikeldata Utökad'!J121="17 Välvald (endast vid OTC)","choosewithheart",'2. Artikeldata Utökad'!J121="18 Rainforest Alliance","Rainforestalliance",'2. Artikeldata Utökad'!J121="19 Vegan Society","Vegansociety",'2. Artikeldata Utökad'!J121="20 Certified Vegan","Certifiedvegan",'2. Artikeldata Utökad'!J121="21 I'm Vegan","Imvegan",'2. Artikeldata Utökad'!J121="22 EU Ecolabel","EUEcolabel",'2. Artikeldata Utökad'!J121="23 Soil Association Cosmos Organic","Soilassociation",'2. Artikeldata Utökad'!J121="  Välj…","",'2. Artikeldata Utökad'!J121="0  Ingen symbol","",'2. Artikeldata Utökad'!J121="24 Cosmetique Bio Cosmos Organic","Cosmetiquebio",'2. Artikeldata Utökad'!J121="25 Fair for Life","Fairforlife")</f>
        <v/>
      </c>
      <c r="H122" s="176" t="str">
        <f aca="false" t="array" ref="H122:H122">_xlfn.IFS('2. Artikeldata Utökad'!K121="2  KRAV","KRAV",'2. Artikeldata Utökad'!K121="3  Astma- och Allergiförbundet","Astmaochallergiforbundet",'2. Artikeldata Utökad'!K121="4  Svanen","Svanen",'2. Artikeldata Utökad'!K121="5  GOTS","GOTS",'2. Artikeldata Utökad'!K121="6  Ekologiskt Jordbruk EU Ekologisk","Ekologisktjordbruk",'2. Artikeldata Utökad'!K121="7  ECO CERT Cosmos Organic","Ecocertcosmosorganic",'2. Artikeldata Utökad'!K121="8  Bra miljöval","Bramiljoval",'2. Artikeldata Utökad'!K121="9  Fairtrade","fairtrade",'2. Artikeldata Utökad'!K121="10 Natrue Organic","Natrueorganic",'2. Artikeldata Utökad'!K121="11 UTZ Certified","UTZ",'2. Artikeldata Utökad'!K121="15 Asthma Allergy Nordic","Asthmaallergynordic",'2. Artikeldata Utökad'!K121="16 FSC","FSC",'2. Artikeldata Utökad'!K121="17 Välvald (endast vid OTC)","choosewithheart",'2. Artikeldata Utökad'!K121="18 Rainforest Alliance","Rainforestalliance",'2. Artikeldata Utökad'!K121="19 Vegan Society","Vegansociety",'2. Artikeldata Utökad'!K121="20 Certified Vegan","Certifiedvegan",'2. Artikeldata Utökad'!K121="21 I'm Vegan","Imvegan",'2. Artikeldata Utökad'!K121="22 EU Ecolabel","EUEcolabel",'2. Artikeldata Utökad'!K121="23 Soil Association Cosmos Organic","Soilassociation",'2. Artikeldata Utökad'!K121="  Välj…","",'2. Artikeldata Utökad'!K121="0  Ingen symbol","",'2. Artikeldata Utökad'!K121="24 Cosmetique Bio Cosmos Organic","Cosmetiquebio",'2. Artikeldata Utökad'!K121="25 Fair for Life","Fairforlife")</f>
        <v/>
      </c>
      <c r="I122" s="176" t="str">
        <f aca="false" t="array" ref="I122:I122">_xlfn.IFS('2. Artikeldata Utökad'!L121="2  KRAV","KRAV",'2. Artikeldata Utökad'!L121="3  Astma- och Allergiförbundet","Astmaochallergiforbundet",'2. Artikeldata Utökad'!L121="4  Svanen","Svanen",'2. Artikeldata Utökad'!L121="5  GOTS","GOTS",'2. Artikeldata Utökad'!L121="6  Ekologiskt Jordbruk EU Ekologisk","Ekologisktjordbruk",'2. Artikeldata Utökad'!L121="7  ECO CERT Cosmos Organic","Ecocertcosmosorganic",'2. Artikeldata Utökad'!L121="8  Bra miljöval","Bramiljoval",'2. Artikeldata Utökad'!L121="9  Fairtrade","fairtrade",'2. Artikeldata Utökad'!L121="10 Natrue Organic","Natrueorganic",'2. Artikeldata Utökad'!L121="11 UTZ Certified","UTZ",'2. Artikeldata Utökad'!L121="15 Asthma Allergy Nordic","Asthmaallergynordic",'2. Artikeldata Utökad'!L121="16 FSC","FSC",'2. Artikeldata Utökad'!L121="17 Välvald (endast vid OTC)","choosewithheart",'2. Artikeldata Utökad'!L121="18 Rainforest Alliance","Rainforestalliance",'2. Artikeldata Utökad'!L121="19 Vegan Society","Vegansociety",'2. Artikeldata Utökad'!L121="20 Certified Vegan","Certifiedvegan",'2. Artikeldata Utökad'!L121="21 I'm Vegan","Imvegan",'2. Artikeldata Utökad'!L121="22 EU Ecolabel","EUEcolabel",'2. Artikeldata Utökad'!L121="23 Soil Association Cosmos Organic","Soilassociation",'2. Artikeldata Utökad'!L121="  Välj…","",'2. Artikeldata Utökad'!L121="0  Ingen symbol","",'2. Artikeldata Utökad'!L121="24 Cosmetique Bio Cosmos Organic","Cosmetiquebio",'2. Artikeldata Utökad'!L121="25 Fair for Life","Fairforlife")</f>
        <v/>
      </c>
      <c r="J122" s="176" t="str">
        <f aca="false" t="array" ref="J122:J122">IFERROR(SUBSTITUTE(_xlfn.arraytotext(_xlfn._xlws.filter(G122:I122,G122:I122&lt;&gt;""))," ",""),"")</f>
        <v/>
      </c>
      <c r="K122" s="176" t="str">
        <f aca="false">IF('2. Artikeldata Utökad'!M121="Ja","Nordisk","")</f>
        <v/>
      </c>
      <c r="L122" s="176" t="str">
        <f aca="false">IF('2. Artikeldata Utökad'!N121="Ja","Miljoforpackad","")</f>
        <v/>
      </c>
      <c r="M122" s="176" t="str">
        <f aca="false">IF(OR(G122="Ecocertcosmosorganic",G122="Natrueorganic",G122="GOTS",G122="Ekologisktjordbruk",G122="KRAV",G122="Soilassociation",G122="Cosmetiquebio",H122="Ecocertcosmosorganic",H122="Natrueorganic",H122="GOTS",H122="Ekologisktjordbruk",H122="KRAV",H122="Soilassociation",H122="Cosmetiquebio",I122="Ecocertcosmosorganic",I122="Natrueorganic",I122="GOTS",I122="Ekologisktjordbruk",I122="KRAV",I122="Soilassociation",I122="Cosmetiquebio"),"Ekologisk","")</f>
        <v/>
      </c>
      <c r="N122" s="176" t="str">
        <f aca="false">IF(OR(G122="Vegansociety",G122="Imvegan",G122="Certifiedvegan",H122="Vegansociety",H122="Imvegan",H122="Certifiedvegan",I122="Vegansociety",I122="Imvegan",I122="Certifiedvegan",AJ122="Vegansk"),"Vegansk","")</f>
        <v/>
      </c>
      <c r="O122" s="176" t="str">
        <f aca="false">IF(OR(G122="fairtrade",G122="UTZ",G122="Rainforestalliance",G122="Fairforlife",H122="fairtrade",H122="UTZ",H122="Rainforestalliance",H122="Fairforlife",I122="fairtrade",I122="UTZ",I122="Rainforestalliance",I122="Fairforlife"),"Rattvisemarkt","")</f>
        <v/>
      </c>
      <c r="P122" s="176" t="str">
        <f aca="false">IF(OR(G122="Asthmaallergynordic",G122="Astmaochallergiforbundet",H122="Asthmaallergynordic",H122="Astmaochallergiforbundet",I122="Asthmaallergynordic",I122="Astmaochallergiforbundet"),"Extramildformula","")</f>
        <v/>
      </c>
      <c r="Q122" s="176" t="str">
        <f aca="false">IF(OR(G122="Svanen",G122="Bramiljoval",G122="EUEcolabel",H122="Svanen",H122="Bramiljoval",H122="EUEcolabel",I122="Svanen",I122="Bramiljoval",I122="EUEcolabel"),"Miljomarkt","")</f>
        <v/>
      </c>
      <c r="R122" s="176" t="str">
        <f aca="false" t="array" ref="R122:R122">IFERROR(SUBSTITUTE(_xlfn.arraytotext(_xlfn._xlws.filter(M122:Q122,M122:Q122&lt;&gt;""))," ",""),"")</f>
        <v/>
      </c>
      <c r="S122" s="177"/>
      <c r="T122" s="185"/>
      <c r="U122" s="177" t="s">
        <v>36</v>
      </c>
      <c r="V122" s="178"/>
      <c r="W122" s="178"/>
      <c r="X122" s="178"/>
      <c r="Y122" s="178"/>
      <c r="Z122" s="178"/>
      <c r="AA122" s="178"/>
      <c r="AB122" s="178"/>
      <c r="AC122" s="178"/>
      <c r="AD122" s="178"/>
      <c r="AE122" s="178"/>
      <c r="AF122" s="178"/>
      <c r="AG122" s="177"/>
      <c r="AH122" s="178"/>
      <c r="AI122" s="178"/>
      <c r="AJ122" s="177" t="s">
        <v>37</v>
      </c>
      <c r="AK122" s="178"/>
      <c r="AL122" s="178"/>
      <c r="AM122" s="178"/>
      <c r="AN122" s="178"/>
      <c r="AO122" s="178"/>
      <c r="AP122" s="187"/>
      <c r="AQ122" s="179"/>
      <c r="AR122" s="180"/>
      <c r="AS122" s="180"/>
      <c r="AT122" s="181" t="s">
        <v>37</v>
      </c>
      <c r="AU122" s="181" t="s">
        <v>37</v>
      </c>
      <c r="AV122" s="188"/>
      <c r="AW122" s="182" t="s">
        <v>231</v>
      </c>
      <c r="AX122" s="181" t="s">
        <v>37</v>
      </c>
      <c r="AY122" s="181" t="s">
        <v>37</v>
      </c>
      <c r="AZ122" s="187"/>
      <c r="BA122" s="179"/>
      <c r="BB122" s="180"/>
      <c r="BC122" s="180"/>
      <c r="BD122" s="180"/>
      <c r="BE122" s="180"/>
      <c r="BF122" s="180"/>
      <c r="BG122" s="189"/>
      <c r="BH122" s="181" t="s">
        <v>231</v>
      </c>
      <c r="BI122" s="181" t="s">
        <v>37</v>
      </c>
    </row>
    <row r="123" customFormat="false" ht="14.25" hidden="false" customHeight="false" outlineLevel="0" collapsed="false">
      <c r="A123" s="183" t="n">
        <v>118</v>
      </c>
      <c r="B123" s="173" t="n">
        <f aca="false">'APH KIC KIA PC'!D122</f>
        <v>0</v>
      </c>
      <c r="C123" s="173" t="str">
        <f aca="false">'APH KIC KIA PC'!I122</f>
        <v>Välj…</v>
      </c>
      <c r="D123" s="174" t="str">
        <f aca="false">IF('1. Artikeldata Grund'!$E122="","",'1. Artikeldata Grund'!$E122)</f>
        <v/>
      </c>
      <c r="E123" s="175" t="str">
        <f aca="false">IF('1. Artikeldata Grund'!D122="","",'1. Artikeldata Grund'!D122)</f>
        <v/>
      </c>
      <c r="F123" s="184" t="str">
        <f aca="false">'2. Artikeldata Utökad'!H122</f>
        <v>  Välj…</v>
      </c>
      <c r="G123" s="176" t="str">
        <f aca="false" t="array" ref="G123:G123">_xlfn.IFS('2. Artikeldata Utökad'!J122="2  KRAV","KRAV",'2. Artikeldata Utökad'!J122="3  Astma- och Allergiförbundet","Astmaochallergiforbundet",'2. Artikeldata Utökad'!J122="4  Svanen","Svanen",'2. Artikeldata Utökad'!J122="5  GOTS","GOTS",'2. Artikeldata Utökad'!J122="6  Ekologiskt Jordbruk EU Ekologisk","Ekologisktjordbruk",'2. Artikeldata Utökad'!J122="7  ECO CERT Cosmos Organic","Ecocertcosmosorganic",'2. Artikeldata Utökad'!J122="8  Bra miljöval","Bramiljoval",'2. Artikeldata Utökad'!J122="9  Fairtrade","fairtrade",'2. Artikeldata Utökad'!J122="10 Natrue Organic","Natrueorganic",'2. Artikeldata Utökad'!J122="11 UTZ Certified","UTZ",'2. Artikeldata Utökad'!J122="15 Asthma Allergy Nordic","Asthmaallergynordic",'2. Artikeldata Utökad'!J122="16 FSC","FSC",'2. Artikeldata Utökad'!J122="17 Välvald (endast vid OTC)","choosewithheart",'2. Artikeldata Utökad'!J122="18 Rainforest Alliance","Rainforestalliance",'2. Artikeldata Utökad'!J122="19 Vegan Society","Vegansociety",'2. Artikeldata Utökad'!J122="20 Certified Vegan","Certifiedvegan",'2. Artikeldata Utökad'!J122="21 I'm Vegan","Imvegan",'2. Artikeldata Utökad'!J122="22 EU Ecolabel","EUEcolabel",'2. Artikeldata Utökad'!J122="23 Soil Association Cosmos Organic","Soilassociation",'2. Artikeldata Utökad'!J122="  Välj…","",'2. Artikeldata Utökad'!J122="0  Ingen symbol","",'2. Artikeldata Utökad'!J122="24 Cosmetique Bio Cosmos Organic","Cosmetiquebio",'2. Artikeldata Utökad'!J122="25 Fair for Life","Fairforlife")</f>
        <v/>
      </c>
      <c r="H123" s="176" t="str">
        <f aca="false" t="array" ref="H123:H123">_xlfn.IFS('2. Artikeldata Utökad'!K122="2  KRAV","KRAV",'2. Artikeldata Utökad'!K122="3  Astma- och Allergiförbundet","Astmaochallergiforbundet",'2. Artikeldata Utökad'!K122="4  Svanen","Svanen",'2. Artikeldata Utökad'!K122="5  GOTS","GOTS",'2. Artikeldata Utökad'!K122="6  Ekologiskt Jordbruk EU Ekologisk","Ekologisktjordbruk",'2. Artikeldata Utökad'!K122="7  ECO CERT Cosmos Organic","Ecocertcosmosorganic",'2. Artikeldata Utökad'!K122="8  Bra miljöval","Bramiljoval",'2. Artikeldata Utökad'!K122="9  Fairtrade","fairtrade",'2. Artikeldata Utökad'!K122="10 Natrue Organic","Natrueorganic",'2. Artikeldata Utökad'!K122="11 UTZ Certified","UTZ",'2. Artikeldata Utökad'!K122="15 Asthma Allergy Nordic","Asthmaallergynordic",'2. Artikeldata Utökad'!K122="16 FSC","FSC",'2. Artikeldata Utökad'!K122="17 Välvald (endast vid OTC)","choosewithheart",'2. Artikeldata Utökad'!K122="18 Rainforest Alliance","Rainforestalliance",'2. Artikeldata Utökad'!K122="19 Vegan Society","Vegansociety",'2. Artikeldata Utökad'!K122="20 Certified Vegan","Certifiedvegan",'2. Artikeldata Utökad'!K122="21 I'm Vegan","Imvegan",'2. Artikeldata Utökad'!K122="22 EU Ecolabel","EUEcolabel",'2. Artikeldata Utökad'!K122="23 Soil Association Cosmos Organic","Soilassociation",'2. Artikeldata Utökad'!K122="  Välj…","",'2. Artikeldata Utökad'!K122="0  Ingen symbol","",'2. Artikeldata Utökad'!K122="24 Cosmetique Bio Cosmos Organic","Cosmetiquebio",'2. Artikeldata Utökad'!K122="25 Fair for Life","Fairforlife")</f>
        <v/>
      </c>
      <c r="I123" s="176" t="str">
        <f aca="false" t="array" ref="I123:I123">_xlfn.IFS('2. Artikeldata Utökad'!L122="2  KRAV","KRAV",'2. Artikeldata Utökad'!L122="3  Astma- och Allergiförbundet","Astmaochallergiforbundet",'2. Artikeldata Utökad'!L122="4  Svanen","Svanen",'2. Artikeldata Utökad'!L122="5  GOTS","GOTS",'2. Artikeldata Utökad'!L122="6  Ekologiskt Jordbruk EU Ekologisk","Ekologisktjordbruk",'2. Artikeldata Utökad'!L122="7  ECO CERT Cosmos Organic","Ecocertcosmosorganic",'2. Artikeldata Utökad'!L122="8  Bra miljöval","Bramiljoval",'2. Artikeldata Utökad'!L122="9  Fairtrade","fairtrade",'2. Artikeldata Utökad'!L122="10 Natrue Organic","Natrueorganic",'2. Artikeldata Utökad'!L122="11 UTZ Certified","UTZ",'2. Artikeldata Utökad'!L122="15 Asthma Allergy Nordic","Asthmaallergynordic",'2. Artikeldata Utökad'!L122="16 FSC","FSC",'2. Artikeldata Utökad'!L122="17 Välvald (endast vid OTC)","choosewithheart",'2. Artikeldata Utökad'!L122="18 Rainforest Alliance","Rainforestalliance",'2. Artikeldata Utökad'!L122="19 Vegan Society","Vegansociety",'2. Artikeldata Utökad'!L122="20 Certified Vegan","Certifiedvegan",'2. Artikeldata Utökad'!L122="21 I'm Vegan","Imvegan",'2. Artikeldata Utökad'!L122="22 EU Ecolabel","EUEcolabel",'2. Artikeldata Utökad'!L122="23 Soil Association Cosmos Organic","Soilassociation",'2. Artikeldata Utökad'!L122="  Välj…","",'2. Artikeldata Utökad'!L122="0  Ingen symbol","",'2. Artikeldata Utökad'!L122="24 Cosmetique Bio Cosmos Organic","Cosmetiquebio",'2. Artikeldata Utökad'!L122="25 Fair for Life","Fairforlife")</f>
        <v/>
      </c>
      <c r="J123" s="176" t="str">
        <f aca="false" t="array" ref="J123:J123">IFERROR(SUBSTITUTE(_xlfn.arraytotext(_xlfn._xlws.filter(G123:I123,G123:I123&lt;&gt;""))," ",""),"")</f>
        <v/>
      </c>
      <c r="K123" s="176" t="str">
        <f aca="false">IF('2. Artikeldata Utökad'!M122="Ja","Nordisk","")</f>
        <v/>
      </c>
      <c r="L123" s="176" t="str">
        <f aca="false">IF('2. Artikeldata Utökad'!N122="Ja","Miljoforpackad","")</f>
        <v/>
      </c>
      <c r="M123" s="176" t="str">
        <f aca="false">IF(OR(G123="Ecocertcosmosorganic",G123="Natrueorganic",G123="GOTS",G123="Ekologisktjordbruk",G123="KRAV",G123="Soilassociation",G123="Cosmetiquebio",H123="Ecocertcosmosorganic",H123="Natrueorganic",H123="GOTS",H123="Ekologisktjordbruk",H123="KRAV",H123="Soilassociation",H123="Cosmetiquebio",I123="Ecocertcosmosorganic",I123="Natrueorganic",I123="GOTS",I123="Ekologisktjordbruk",I123="KRAV",I123="Soilassociation",I123="Cosmetiquebio"),"Ekologisk","")</f>
        <v/>
      </c>
      <c r="N123" s="176" t="str">
        <f aca="false">IF(OR(G123="Vegansociety",G123="Imvegan",G123="Certifiedvegan",H123="Vegansociety",H123="Imvegan",H123="Certifiedvegan",I123="Vegansociety",I123="Imvegan",I123="Certifiedvegan",AJ123="Vegansk"),"Vegansk","")</f>
        <v/>
      </c>
      <c r="O123" s="176" t="str">
        <f aca="false">IF(OR(G123="fairtrade",G123="UTZ",G123="Rainforestalliance",G123="Fairforlife",H123="fairtrade",H123="UTZ",H123="Rainforestalliance",H123="Fairforlife",I123="fairtrade",I123="UTZ",I123="Rainforestalliance",I123="Fairforlife"),"Rattvisemarkt","")</f>
        <v/>
      </c>
      <c r="P123" s="176" t="str">
        <f aca="false">IF(OR(G123="Asthmaallergynordic",G123="Astmaochallergiforbundet",H123="Asthmaallergynordic",H123="Astmaochallergiforbundet",I123="Asthmaallergynordic",I123="Astmaochallergiforbundet"),"Extramildformula","")</f>
        <v/>
      </c>
      <c r="Q123" s="176" t="str">
        <f aca="false">IF(OR(G123="Svanen",G123="Bramiljoval",G123="EUEcolabel",H123="Svanen",H123="Bramiljoval",H123="EUEcolabel",I123="Svanen",I123="Bramiljoval",I123="EUEcolabel"),"Miljomarkt","")</f>
        <v/>
      </c>
      <c r="R123" s="176" t="str">
        <f aca="false" t="array" ref="R123:R123">IFERROR(SUBSTITUTE(_xlfn.arraytotext(_xlfn._xlws.filter(M123:Q123,M123:Q123&lt;&gt;""))," ",""),"")</f>
        <v/>
      </c>
      <c r="S123" s="177"/>
      <c r="T123" s="185"/>
      <c r="U123" s="177" t="s">
        <v>36</v>
      </c>
      <c r="V123" s="178"/>
      <c r="W123" s="178"/>
      <c r="X123" s="178"/>
      <c r="Y123" s="178"/>
      <c r="Z123" s="178"/>
      <c r="AA123" s="178"/>
      <c r="AB123" s="178"/>
      <c r="AC123" s="178"/>
      <c r="AD123" s="178"/>
      <c r="AE123" s="178"/>
      <c r="AF123" s="178"/>
      <c r="AG123" s="177"/>
      <c r="AH123" s="178"/>
      <c r="AI123" s="178"/>
      <c r="AJ123" s="177" t="s">
        <v>37</v>
      </c>
      <c r="AK123" s="178"/>
      <c r="AL123" s="178"/>
      <c r="AM123" s="178"/>
      <c r="AN123" s="178"/>
      <c r="AO123" s="178"/>
      <c r="AP123" s="187"/>
      <c r="AQ123" s="179"/>
      <c r="AR123" s="180"/>
      <c r="AS123" s="180"/>
      <c r="AT123" s="181" t="s">
        <v>37</v>
      </c>
      <c r="AU123" s="181" t="s">
        <v>37</v>
      </c>
      <c r="AV123" s="188"/>
      <c r="AW123" s="182" t="s">
        <v>231</v>
      </c>
      <c r="AX123" s="181" t="s">
        <v>37</v>
      </c>
      <c r="AY123" s="181" t="s">
        <v>37</v>
      </c>
      <c r="AZ123" s="187"/>
      <c r="BA123" s="179"/>
      <c r="BB123" s="180"/>
      <c r="BC123" s="180"/>
      <c r="BD123" s="180"/>
      <c r="BE123" s="180"/>
      <c r="BF123" s="180"/>
      <c r="BG123" s="189"/>
      <c r="BH123" s="181" t="s">
        <v>231</v>
      </c>
      <c r="BI123" s="181" t="s">
        <v>37</v>
      </c>
    </row>
    <row r="124" customFormat="false" ht="14.25" hidden="false" customHeight="false" outlineLevel="0" collapsed="false">
      <c r="A124" s="183" t="n">
        <v>119</v>
      </c>
      <c r="B124" s="173" t="n">
        <f aca="false">'APH KIC KIA PC'!D123</f>
        <v>0</v>
      </c>
      <c r="C124" s="173" t="str">
        <f aca="false">'APH KIC KIA PC'!I123</f>
        <v>Välj…</v>
      </c>
      <c r="D124" s="174" t="str">
        <f aca="false">IF('1. Artikeldata Grund'!$E123="","",'1. Artikeldata Grund'!$E123)</f>
        <v/>
      </c>
      <c r="E124" s="175" t="str">
        <f aca="false">IF('1. Artikeldata Grund'!D123="","",'1. Artikeldata Grund'!D123)</f>
        <v/>
      </c>
      <c r="F124" s="184" t="str">
        <f aca="false">'2. Artikeldata Utökad'!H123</f>
        <v>  Välj…</v>
      </c>
      <c r="G124" s="176" t="str">
        <f aca="false" t="array" ref="G124:G124">_xlfn.IFS('2. Artikeldata Utökad'!J123="2  KRAV","KRAV",'2. Artikeldata Utökad'!J123="3  Astma- och Allergiförbundet","Astmaochallergiforbundet",'2. Artikeldata Utökad'!J123="4  Svanen","Svanen",'2. Artikeldata Utökad'!J123="5  GOTS","GOTS",'2. Artikeldata Utökad'!J123="6  Ekologiskt Jordbruk EU Ekologisk","Ekologisktjordbruk",'2. Artikeldata Utökad'!J123="7  ECO CERT Cosmos Organic","Ecocertcosmosorganic",'2. Artikeldata Utökad'!J123="8  Bra miljöval","Bramiljoval",'2. Artikeldata Utökad'!J123="9  Fairtrade","fairtrade",'2. Artikeldata Utökad'!J123="10 Natrue Organic","Natrueorganic",'2. Artikeldata Utökad'!J123="11 UTZ Certified","UTZ",'2. Artikeldata Utökad'!J123="15 Asthma Allergy Nordic","Asthmaallergynordic",'2. Artikeldata Utökad'!J123="16 FSC","FSC",'2. Artikeldata Utökad'!J123="17 Välvald (endast vid OTC)","choosewithheart",'2. Artikeldata Utökad'!J123="18 Rainforest Alliance","Rainforestalliance",'2. Artikeldata Utökad'!J123="19 Vegan Society","Vegansociety",'2. Artikeldata Utökad'!J123="20 Certified Vegan","Certifiedvegan",'2. Artikeldata Utökad'!J123="21 I'm Vegan","Imvegan",'2. Artikeldata Utökad'!J123="22 EU Ecolabel","EUEcolabel",'2. Artikeldata Utökad'!J123="23 Soil Association Cosmos Organic","Soilassociation",'2. Artikeldata Utökad'!J123="  Välj…","",'2. Artikeldata Utökad'!J123="0  Ingen symbol","",'2. Artikeldata Utökad'!J123="24 Cosmetique Bio Cosmos Organic","Cosmetiquebio",'2. Artikeldata Utökad'!J123="25 Fair for Life","Fairforlife")</f>
        <v/>
      </c>
      <c r="H124" s="176" t="str">
        <f aca="false" t="array" ref="H124:H124">_xlfn.IFS('2. Artikeldata Utökad'!K123="2  KRAV","KRAV",'2. Artikeldata Utökad'!K123="3  Astma- och Allergiförbundet","Astmaochallergiforbundet",'2. Artikeldata Utökad'!K123="4  Svanen","Svanen",'2. Artikeldata Utökad'!K123="5  GOTS","GOTS",'2. Artikeldata Utökad'!K123="6  Ekologiskt Jordbruk EU Ekologisk","Ekologisktjordbruk",'2. Artikeldata Utökad'!K123="7  ECO CERT Cosmos Organic","Ecocertcosmosorganic",'2. Artikeldata Utökad'!K123="8  Bra miljöval","Bramiljoval",'2. Artikeldata Utökad'!K123="9  Fairtrade","fairtrade",'2. Artikeldata Utökad'!K123="10 Natrue Organic","Natrueorganic",'2. Artikeldata Utökad'!K123="11 UTZ Certified","UTZ",'2. Artikeldata Utökad'!K123="15 Asthma Allergy Nordic","Asthmaallergynordic",'2. Artikeldata Utökad'!K123="16 FSC","FSC",'2. Artikeldata Utökad'!K123="17 Välvald (endast vid OTC)","choosewithheart",'2. Artikeldata Utökad'!K123="18 Rainforest Alliance","Rainforestalliance",'2. Artikeldata Utökad'!K123="19 Vegan Society","Vegansociety",'2. Artikeldata Utökad'!K123="20 Certified Vegan","Certifiedvegan",'2. Artikeldata Utökad'!K123="21 I'm Vegan","Imvegan",'2. Artikeldata Utökad'!K123="22 EU Ecolabel","EUEcolabel",'2. Artikeldata Utökad'!K123="23 Soil Association Cosmos Organic","Soilassociation",'2. Artikeldata Utökad'!K123="  Välj…","",'2. Artikeldata Utökad'!K123="0  Ingen symbol","",'2. Artikeldata Utökad'!K123="24 Cosmetique Bio Cosmos Organic","Cosmetiquebio",'2. Artikeldata Utökad'!K123="25 Fair for Life","Fairforlife")</f>
        <v/>
      </c>
      <c r="I124" s="176" t="str">
        <f aca="false" t="array" ref="I124:I124">_xlfn.IFS('2. Artikeldata Utökad'!L123="2  KRAV","KRAV",'2. Artikeldata Utökad'!L123="3  Astma- och Allergiförbundet","Astmaochallergiforbundet",'2. Artikeldata Utökad'!L123="4  Svanen","Svanen",'2. Artikeldata Utökad'!L123="5  GOTS","GOTS",'2. Artikeldata Utökad'!L123="6  Ekologiskt Jordbruk EU Ekologisk","Ekologisktjordbruk",'2. Artikeldata Utökad'!L123="7  ECO CERT Cosmos Organic","Ecocertcosmosorganic",'2. Artikeldata Utökad'!L123="8  Bra miljöval","Bramiljoval",'2. Artikeldata Utökad'!L123="9  Fairtrade","fairtrade",'2. Artikeldata Utökad'!L123="10 Natrue Organic","Natrueorganic",'2. Artikeldata Utökad'!L123="11 UTZ Certified","UTZ",'2. Artikeldata Utökad'!L123="15 Asthma Allergy Nordic","Asthmaallergynordic",'2. Artikeldata Utökad'!L123="16 FSC","FSC",'2. Artikeldata Utökad'!L123="17 Välvald (endast vid OTC)","choosewithheart",'2. Artikeldata Utökad'!L123="18 Rainforest Alliance","Rainforestalliance",'2. Artikeldata Utökad'!L123="19 Vegan Society","Vegansociety",'2. Artikeldata Utökad'!L123="20 Certified Vegan","Certifiedvegan",'2. Artikeldata Utökad'!L123="21 I'm Vegan","Imvegan",'2. Artikeldata Utökad'!L123="22 EU Ecolabel","EUEcolabel",'2. Artikeldata Utökad'!L123="23 Soil Association Cosmos Organic","Soilassociation",'2. Artikeldata Utökad'!L123="  Välj…","",'2. Artikeldata Utökad'!L123="0  Ingen symbol","",'2. Artikeldata Utökad'!L123="24 Cosmetique Bio Cosmos Organic","Cosmetiquebio",'2. Artikeldata Utökad'!L123="25 Fair for Life","Fairforlife")</f>
        <v/>
      </c>
      <c r="J124" s="176" t="str">
        <f aca="false" t="array" ref="J124:J124">IFERROR(SUBSTITUTE(_xlfn.arraytotext(_xlfn._xlws.filter(G124:I124,G124:I124&lt;&gt;""))," ",""),"")</f>
        <v/>
      </c>
      <c r="K124" s="176" t="str">
        <f aca="false">IF('2. Artikeldata Utökad'!M123="Ja","Nordisk","")</f>
        <v/>
      </c>
      <c r="L124" s="176" t="str">
        <f aca="false">IF('2. Artikeldata Utökad'!N123="Ja","Miljoforpackad","")</f>
        <v/>
      </c>
      <c r="M124" s="176" t="str">
        <f aca="false">IF(OR(G124="Ecocertcosmosorganic",G124="Natrueorganic",G124="GOTS",G124="Ekologisktjordbruk",G124="KRAV",G124="Soilassociation",G124="Cosmetiquebio",H124="Ecocertcosmosorganic",H124="Natrueorganic",H124="GOTS",H124="Ekologisktjordbruk",H124="KRAV",H124="Soilassociation",H124="Cosmetiquebio",I124="Ecocertcosmosorganic",I124="Natrueorganic",I124="GOTS",I124="Ekologisktjordbruk",I124="KRAV",I124="Soilassociation",I124="Cosmetiquebio"),"Ekologisk","")</f>
        <v/>
      </c>
      <c r="N124" s="176" t="str">
        <f aca="false">IF(OR(G124="Vegansociety",G124="Imvegan",G124="Certifiedvegan",H124="Vegansociety",H124="Imvegan",H124="Certifiedvegan",I124="Vegansociety",I124="Imvegan",I124="Certifiedvegan",AJ124="Vegansk"),"Vegansk","")</f>
        <v/>
      </c>
      <c r="O124" s="176" t="str">
        <f aca="false">IF(OR(G124="fairtrade",G124="UTZ",G124="Rainforestalliance",G124="Fairforlife",H124="fairtrade",H124="UTZ",H124="Rainforestalliance",H124="Fairforlife",I124="fairtrade",I124="UTZ",I124="Rainforestalliance",I124="Fairforlife"),"Rattvisemarkt","")</f>
        <v/>
      </c>
      <c r="P124" s="176" t="str">
        <f aca="false">IF(OR(G124="Asthmaallergynordic",G124="Astmaochallergiforbundet",H124="Asthmaallergynordic",H124="Astmaochallergiforbundet",I124="Asthmaallergynordic",I124="Astmaochallergiforbundet"),"Extramildformula","")</f>
        <v/>
      </c>
      <c r="Q124" s="176" t="str">
        <f aca="false">IF(OR(G124="Svanen",G124="Bramiljoval",G124="EUEcolabel",H124="Svanen",H124="Bramiljoval",H124="EUEcolabel",I124="Svanen",I124="Bramiljoval",I124="EUEcolabel"),"Miljomarkt","")</f>
        <v/>
      </c>
      <c r="R124" s="176" t="str">
        <f aca="false" t="array" ref="R124:R124">IFERROR(SUBSTITUTE(_xlfn.arraytotext(_xlfn._xlws.filter(M124:Q124,M124:Q124&lt;&gt;""))," ",""),"")</f>
        <v/>
      </c>
      <c r="S124" s="177"/>
      <c r="T124" s="185"/>
      <c r="U124" s="177" t="s">
        <v>36</v>
      </c>
      <c r="V124" s="178"/>
      <c r="W124" s="178"/>
      <c r="X124" s="178"/>
      <c r="Y124" s="178"/>
      <c r="Z124" s="178"/>
      <c r="AA124" s="178"/>
      <c r="AB124" s="178"/>
      <c r="AC124" s="178"/>
      <c r="AD124" s="178"/>
      <c r="AE124" s="178"/>
      <c r="AF124" s="178"/>
      <c r="AG124" s="177"/>
      <c r="AH124" s="178"/>
      <c r="AI124" s="178"/>
      <c r="AJ124" s="177" t="s">
        <v>37</v>
      </c>
      <c r="AK124" s="178"/>
      <c r="AL124" s="178"/>
      <c r="AM124" s="178"/>
      <c r="AN124" s="178"/>
      <c r="AO124" s="178"/>
      <c r="AP124" s="187"/>
      <c r="AQ124" s="179"/>
      <c r="AR124" s="180"/>
      <c r="AS124" s="180"/>
      <c r="AT124" s="181" t="s">
        <v>37</v>
      </c>
      <c r="AU124" s="181" t="s">
        <v>37</v>
      </c>
      <c r="AV124" s="188"/>
      <c r="AW124" s="182" t="s">
        <v>231</v>
      </c>
      <c r="AX124" s="181" t="s">
        <v>37</v>
      </c>
      <c r="AY124" s="181" t="s">
        <v>37</v>
      </c>
      <c r="AZ124" s="187"/>
      <c r="BA124" s="179"/>
      <c r="BB124" s="180"/>
      <c r="BC124" s="180"/>
      <c r="BD124" s="180"/>
      <c r="BE124" s="180"/>
      <c r="BF124" s="180"/>
      <c r="BG124" s="189"/>
      <c r="BH124" s="181" t="s">
        <v>231</v>
      </c>
      <c r="BI124" s="181" t="s">
        <v>37</v>
      </c>
    </row>
    <row r="125" customFormat="false" ht="14.25" hidden="false" customHeight="false" outlineLevel="0" collapsed="false">
      <c r="A125" s="183" t="n">
        <v>120</v>
      </c>
      <c r="B125" s="173" t="n">
        <f aca="false">'APH KIC KIA PC'!D124</f>
        <v>0</v>
      </c>
      <c r="C125" s="173" t="str">
        <f aca="false">'APH KIC KIA PC'!I124</f>
        <v>Välj…</v>
      </c>
      <c r="D125" s="174" t="str">
        <f aca="false">IF('1. Artikeldata Grund'!$E124="","",'1. Artikeldata Grund'!$E124)</f>
        <v/>
      </c>
      <c r="E125" s="175" t="str">
        <f aca="false">IF('1. Artikeldata Grund'!D124="","",'1. Artikeldata Grund'!D124)</f>
        <v/>
      </c>
      <c r="F125" s="184" t="str">
        <f aca="false">'2. Artikeldata Utökad'!H124</f>
        <v>  Välj…</v>
      </c>
      <c r="G125" s="176" t="str">
        <f aca="false" t="array" ref="G125:G125">_xlfn.IFS('2. Artikeldata Utökad'!J124="2  KRAV","KRAV",'2. Artikeldata Utökad'!J124="3  Astma- och Allergiförbundet","Astmaochallergiforbundet",'2. Artikeldata Utökad'!J124="4  Svanen","Svanen",'2. Artikeldata Utökad'!J124="5  GOTS","GOTS",'2. Artikeldata Utökad'!J124="6  Ekologiskt Jordbruk EU Ekologisk","Ekologisktjordbruk",'2. Artikeldata Utökad'!J124="7  ECO CERT Cosmos Organic","Ecocertcosmosorganic",'2. Artikeldata Utökad'!J124="8  Bra miljöval","Bramiljoval",'2. Artikeldata Utökad'!J124="9  Fairtrade","fairtrade",'2. Artikeldata Utökad'!J124="10 Natrue Organic","Natrueorganic",'2. Artikeldata Utökad'!J124="11 UTZ Certified","UTZ",'2. Artikeldata Utökad'!J124="15 Asthma Allergy Nordic","Asthmaallergynordic",'2. Artikeldata Utökad'!J124="16 FSC","FSC",'2. Artikeldata Utökad'!J124="17 Välvald (endast vid OTC)","choosewithheart",'2. Artikeldata Utökad'!J124="18 Rainforest Alliance","Rainforestalliance",'2. Artikeldata Utökad'!J124="19 Vegan Society","Vegansociety",'2. Artikeldata Utökad'!J124="20 Certified Vegan","Certifiedvegan",'2. Artikeldata Utökad'!J124="21 I'm Vegan","Imvegan",'2. Artikeldata Utökad'!J124="22 EU Ecolabel","EUEcolabel",'2. Artikeldata Utökad'!J124="23 Soil Association Cosmos Organic","Soilassociation",'2. Artikeldata Utökad'!J124="  Välj…","",'2. Artikeldata Utökad'!J124="0  Ingen symbol","",'2. Artikeldata Utökad'!J124="24 Cosmetique Bio Cosmos Organic","Cosmetiquebio",'2. Artikeldata Utökad'!J124="25 Fair for Life","Fairforlife")</f>
        <v/>
      </c>
      <c r="H125" s="176" t="str">
        <f aca="false" t="array" ref="H125:H125">_xlfn.IFS('2. Artikeldata Utökad'!K124="2  KRAV","KRAV",'2. Artikeldata Utökad'!K124="3  Astma- och Allergiförbundet","Astmaochallergiforbundet",'2. Artikeldata Utökad'!K124="4  Svanen","Svanen",'2. Artikeldata Utökad'!K124="5  GOTS","GOTS",'2. Artikeldata Utökad'!K124="6  Ekologiskt Jordbruk EU Ekologisk","Ekologisktjordbruk",'2. Artikeldata Utökad'!K124="7  ECO CERT Cosmos Organic","Ecocertcosmosorganic",'2. Artikeldata Utökad'!K124="8  Bra miljöval","Bramiljoval",'2. Artikeldata Utökad'!K124="9  Fairtrade","fairtrade",'2. Artikeldata Utökad'!K124="10 Natrue Organic","Natrueorganic",'2. Artikeldata Utökad'!K124="11 UTZ Certified","UTZ",'2. Artikeldata Utökad'!K124="15 Asthma Allergy Nordic","Asthmaallergynordic",'2. Artikeldata Utökad'!K124="16 FSC","FSC",'2. Artikeldata Utökad'!K124="17 Välvald (endast vid OTC)","choosewithheart",'2. Artikeldata Utökad'!K124="18 Rainforest Alliance","Rainforestalliance",'2. Artikeldata Utökad'!K124="19 Vegan Society","Vegansociety",'2. Artikeldata Utökad'!K124="20 Certified Vegan","Certifiedvegan",'2. Artikeldata Utökad'!K124="21 I'm Vegan","Imvegan",'2. Artikeldata Utökad'!K124="22 EU Ecolabel","EUEcolabel",'2. Artikeldata Utökad'!K124="23 Soil Association Cosmos Organic","Soilassociation",'2. Artikeldata Utökad'!K124="  Välj…","",'2. Artikeldata Utökad'!K124="0  Ingen symbol","",'2. Artikeldata Utökad'!K124="24 Cosmetique Bio Cosmos Organic","Cosmetiquebio",'2. Artikeldata Utökad'!K124="25 Fair for Life","Fairforlife")</f>
        <v/>
      </c>
      <c r="I125" s="176" t="str">
        <f aca="false" t="array" ref="I125:I125">_xlfn.IFS('2. Artikeldata Utökad'!L124="2  KRAV","KRAV",'2. Artikeldata Utökad'!L124="3  Astma- och Allergiförbundet","Astmaochallergiforbundet",'2. Artikeldata Utökad'!L124="4  Svanen","Svanen",'2. Artikeldata Utökad'!L124="5  GOTS","GOTS",'2. Artikeldata Utökad'!L124="6  Ekologiskt Jordbruk EU Ekologisk","Ekologisktjordbruk",'2. Artikeldata Utökad'!L124="7  ECO CERT Cosmos Organic","Ecocertcosmosorganic",'2. Artikeldata Utökad'!L124="8  Bra miljöval","Bramiljoval",'2. Artikeldata Utökad'!L124="9  Fairtrade","fairtrade",'2. Artikeldata Utökad'!L124="10 Natrue Organic","Natrueorganic",'2. Artikeldata Utökad'!L124="11 UTZ Certified","UTZ",'2. Artikeldata Utökad'!L124="15 Asthma Allergy Nordic","Asthmaallergynordic",'2. Artikeldata Utökad'!L124="16 FSC","FSC",'2. Artikeldata Utökad'!L124="17 Välvald (endast vid OTC)","choosewithheart",'2. Artikeldata Utökad'!L124="18 Rainforest Alliance","Rainforestalliance",'2. Artikeldata Utökad'!L124="19 Vegan Society","Vegansociety",'2. Artikeldata Utökad'!L124="20 Certified Vegan","Certifiedvegan",'2. Artikeldata Utökad'!L124="21 I'm Vegan","Imvegan",'2. Artikeldata Utökad'!L124="22 EU Ecolabel","EUEcolabel",'2. Artikeldata Utökad'!L124="23 Soil Association Cosmos Organic","Soilassociation",'2. Artikeldata Utökad'!L124="  Välj…","",'2. Artikeldata Utökad'!L124="0  Ingen symbol","",'2. Artikeldata Utökad'!L124="24 Cosmetique Bio Cosmos Organic","Cosmetiquebio",'2. Artikeldata Utökad'!L124="25 Fair for Life","Fairforlife")</f>
        <v/>
      </c>
      <c r="J125" s="176" t="str">
        <f aca="false" t="array" ref="J125:J125">IFERROR(SUBSTITUTE(_xlfn.arraytotext(_xlfn._xlws.filter(G125:I125,G125:I125&lt;&gt;""))," ",""),"")</f>
        <v/>
      </c>
      <c r="K125" s="176" t="str">
        <f aca="false">IF('2. Artikeldata Utökad'!M124="Ja","Nordisk","")</f>
        <v/>
      </c>
      <c r="L125" s="176" t="str">
        <f aca="false">IF('2. Artikeldata Utökad'!N124="Ja","Miljoforpackad","")</f>
        <v/>
      </c>
      <c r="M125" s="176" t="str">
        <f aca="false">IF(OR(G125="Ecocertcosmosorganic",G125="Natrueorganic",G125="GOTS",G125="Ekologisktjordbruk",G125="KRAV",G125="Soilassociation",G125="Cosmetiquebio",H125="Ecocertcosmosorganic",H125="Natrueorganic",H125="GOTS",H125="Ekologisktjordbruk",H125="KRAV",H125="Soilassociation",H125="Cosmetiquebio",I125="Ecocertcosmosorganic",I125="Natrueorganic",I125="GOTS",I125="Ekologisktjordbruk",I125="KRAV",I125="Soilassociation",I125="Cosmetiquebio"),"Ekologisk","")</f>
        <v/>
      </c>
      <c r="N125" s="176" t="str">
        <f aca="false">IF(OR(G125="Vegansociety",G125="Imvegan",G125="Certifiedvegan",H125="Vegansociety",H125="Imvegan",H125="Certifiedvegan",I125="Vegansociety",I125="Imvegan",I125="Certifiedvegan",AJ125="Vegansk"),"Vegansk","")</f>
        <v/>
      </c>
      <c r="O125" s="176" t="str">
        <f aca="false">IF(OR(G125="fairtrade",G125="UTZ",G125="Rainforestalliance",G125="Fairforlife",H125="fairtrade",H125="UTZ",H125="Rainforestalliance",H125="Fairforlife",I125="fairtrade",I125="UTZ",I125="Rainforestalliance",I125="Fairforlife"),"Rattvisemarkt","")</f>
        <v/>
      </c>
      <c r="P125" s="176" t="str">
        <f aca="false">IF(OR(G125="Asthmaallergynordic",G125="Astmaochallergiforbundet",H125="Asthmaallergynordic",H125="Astmaochallergiforbundet",I125="Asthmaallergynordic",I125="Astmaochallergiforbundet"),"Extramildformula","")</f>
        <v/>
      </c>
      <c r="Q125" s="176" t="str">
        <f aca="false">IF(OR(G125="Svanen",G125="Bramiljoval",G125="EUEcolabel",H125="Svanen",H125="Bramiljoval",H125="EUEcolabel",I125="Svanen",I125="Bramiljoval",I125="EUEcolabel"),"Miljomarkt","")</f>
        <v/>
      </c>
      <c r="R125" s="176" t="str">
        <f aca="false" t="array" ref="R125:R125">IFERROR(SUBSTITUTE(_xlfn.arraytotext(_xlfn._xlws.filter(M125:Q125,M125:Q125&lt;&gt;""))," ",""),"")</f>
        <v/>
      </c>
      <c r="S125" s="177"/>
      <c r="T125" s="185"/>
      <c r="U125" s="177" t="s">
        <v>36</v>
      </c>
      <c r="V125" s="178"/>
      <c r="W125" s="178"/>
      <c r="X125" s="178"/>
      <c r="Y125" s="178"/>
      <c r="Z125" s="178"/>
      <c r="AA125" s="178"/>
      <c r="AB125" s="178"/>
      <c r="AC125" s="178"/>
      <c r="AD125" s="178"/>
      <c r="AE125" s="178"/>
      <c r="AF125" s="178"/>
      <c r="AG125" s="177"/>
      <c r="AH125" s="178"/>
      <c r="AI125" s="178"/>
      <c r="AJ125" s="177" t="s">
        <v>37</v>
      </c>
      <c r="AK125" s="178"/>
      <c r="AL125" s="178"/>
      <c r="AM125" s="178"/>
      <c r="AN125" s="178"/>
      <c r="AO125" s="178"/>
      <c r="AP125" s="187"/>
      <c r="AQ125" s="179"/>
      <c r="AR125" s="180"/>
      <c r="AS125" s="180"/>
      <c r="AT125" s="181" t="s">
        <v>37</v>
      </c>
      <c r="AU125" s="181" t="s">
        <v>37</v>
      </c>
      <c r="AV125" s="188"/>
      <c r="AW125" s="182" t="s">
        <v>231</v>
      </c>
      <c r="AX125" s="181" t="s">
        <v>37</v>
      </c>
      <c r="AY125" s="181" t="s">
        <v>37</v>
      </c>
      <c r="AZ125" s="187"/>
      <c r="BA125" s="179"/>
      <c r="BB125" s="180"/>
      <c r="BC125" s="180"/>
      <c r="BD125" s="180"/>
      <c r="BE125" s="180"/>
      <c r="BF125" s="180"/>
      <c r="BG125" s="189"/>
      <c r="BH125" s="181" t="s">
        <v>231</v>
      </c>
      <c r="BI125" s="181" t="s">
        <v>37</v>
      </c>
    </row>
    <row r="126" customFormat="false" ht="14.25" hidden="false" customHeight="false" outlineLevel="0" collapsed="false">
      <c r="A126" s="183" t="n">
        <v>121</v>
      </c>
      <c r="B126" s="173" t="n">
        <f aca="false">'APH KIC KIA PC'!D125</f>
        <v>0</v>
      </c>
      <c r="C126" s="173" t="str">
        <f aca="false">'APH KIC KIA PC'!I125</f>
        <v>Välj…</v>
      </c>
      <c r="D126" s="174" t="str">
        <f aca="false">IF('1. Artikeldata Grund'!$E125="","",'1. Artikeldata Grund'!$E125)</f>
        <v/>
      </c>
      <c r="E126" s="175" t="str">
        <f aca="false">IF('1. Artikeldata Grund'!D125="","",'1. Artikeldata Grund'!D125)</f>
        <v/>
      </c>
      <c r="F126" s="184" t="str">
        <f aca="false">'2. Artikeldata Utökad'!H125</f>
        <v>  Välj…</v>
      </c>
      <c r="G126" s="176" t="str">
        <f aca="false" t="array" ref="G126:G126">_xlfn.IFS('2. Artikeldata Utökad'!J125="2  KRAV","KRAV",'2. Artikeldata Utökad'!J125="3  Astma- och Allergiförbundet","Astmaochallergiforbundet",'2. Artikeldata Utökad'!J125="4  Svanen","Svanen",'2. Artikeldata Utökad'!J125="5  GOTS","GOTS",'2. Artikeldata Utökad'!J125="6  Ekologiskt Jordbruk EU Ekologisk","Ekologisktjordbruk",'2. Artikeldata Utökad'!J125="7  ECO CERT Cosmos Organic","Ecocertcosmosorganic",'2. Artikeldata Utökad'!J125="8  Bra miljöval","Bramiljoval",'2. Artikeldata Utökad'!J125="9  Fairtrade","fairtrade",'2. Artikeldata Utökad'!J125="10 Natrue Organic","Natrueorganic",'2. Artikeldata Utökad'!J125="11 UTZ Certified","UTZ",'2. Artikeldata Utökad'!J125="15 Asthma Allergy Nordic","Asthmaallergynordic",'2. Artikeldata Utökad'!J125="16 FSC","FSC",'2. Artikeldata Utökad'!J125="17 Välvald (endast vid OTC)","choosewithheart",'2. Artikeldata Utökad'!J125="18 Rainforest Alliance","Rainforestalliance",'2. Artikeldata Utökad'!J125="19 Vegan Society","Vegansociety",'2. Artikeldata Utökad'!J125="20 Certified Vegan","Certifiedvegan",'2. Artikeldata Utökad'!J125="21 I'm Vegan","Imvegan",'2. Artikeldata Utökad'!J125="22 EU Ecolabel","EUEcolabel",'2. Artikeldata Utökad'!J125="23 Soil Association Cosmos Organic","Soilassociation",'2. Artikeldata Utökad'!J125="  Välj…","",'2. Artikeldata Utökad'!J125="0  Ingen symbol","",'2. Artikeldata Utökad'!J125="24 Cosmetique Bio Cosmos Organic","Cosmetiquebio",'2. Artikeldata Utökad'!J125="25 Fair for Life","Fairforlife")</f>
        <v/>
      </c>
      <c r="H126" s="176" t="str">
        <f aca="false" t="array" ref="H126:H126">_xlfn.IFS('2. Artikeldata Utökad'!K125="2  KRAV","KRAV",'2. Artikeldata Utökad'!K125="3  Astma- och Allergiförbundet","Astmaochallergiforbundet",'2. Artikeldata Utökad'!K125="4  Svanen","Svanen",'2. Artikeldata Utökad'!K125="5  GOTS","GOTS",'2. Artikeldata Utökad'!K125="6  Ekologiskt Jordbruk EU Ekologisk","Ekologisktjordbruk",'2. Artikeldata Utökad'!K125="7  ECO CERT Cosmos Organic","Ecocertcosmosorganic",'2. Artikeldata Utökad'!K125="8  Bra miljöval","Bramiljoval",'2. Artikeldata Utökad'!K125="9  Fairtrade","fairtrade",'2. Artikeldata Utökad'!K125="10 Natrue Organic","Natrueorganic",'2. Artikeldata Utökad'!K125="11 UTZ Certified","UTZ",'2. Artikeldata Utökad'!K125="15 Asthma Allergy Nordic","Asthmaallergynordic",'2. Artikeldata Utökad'!K125="16 FSC","FSC",'2. Artikeldata Utökad'!K125="17 Välvald (endast vid OTC)","choosewithheart",'2. Artikeldata Utökad'!K125="18 Rainforest Alliance","Rainforestalliance",'2. Artikeldata Utökad'!K125="19 Vegan Society","Vegansociety",'2. Artikeldata Utökad'!K125="20 Certified Vegan","Certifiedvegan",'2. Artikeldata Utökad'!K125="21 I'm Vegan","Imvegan",'2. Artikeldata Utökad'!K125="22 EU Ecolabel","EUEcolabel",'2. Artikeldata Utökad'!K125="23 Soil Association Cosmos Organic","Soilassociation",'2. Artikeldata Utökad'!K125="  Välj…","",'2. Artikeldata Utökad'!K125="0  Ingen symbol","",'2. Artikeldata Utökad'!K125="24 Cosmetique Bio Cosmos Organic","Cosmetiquebio",'2. Artikeldata Utökad'!K125="25 Fair for Life","Fairforlife")</f>
        <v/>
      </c>
      <c r="I126" s="176" t="str">
        <f aca="false" t="array" ref="I126:I126">_xlfn.IFS('2. Artikeldata Utökad'!L125="2  KRAV","KRAV",'2. Artikeldata Utökad'!L125="3  Astma- och Allergiförbundet","Astmaochallergiforbundet",'2. Artikeldata Utökad'!L125="4  Svanen","Svanen",'2. Artikeldata Utökad'!L125="5  GOTS","GOTS",'2. Artikeldata Utökad'!L125="6  Ekologiskt Jordbruk EU Ekologisk","Ekologisktjordbruk",'2. Artikeldata Utökad'!L125="7  ECO CERT Cosmos Organic","Ecocertcosmosorganic",'2. Artikeldata Utökad'!L125="8  Bra miljöval","Bramiljoval",'2. Artikeldata Utökad'!L125="9  Fairtrade","fairtrade",'2. Artikeldata Utökad'!L125="10 Natrue Organic","Natrueorganic",'2. Artikeldata Utökad'!L125="11 UTZ Certified","UTZ",'2. Artikeldata Utökad'!L125="15 Asthma Allergy Nordic","Asthmaallergynordic",'2. Artikeldata Utökad'!L125="16 FSC","FSC",'2. Artikeldata Utökad'!L125="17 Välvald (endast vid OTC)","choosewithheart",'2. Artikeldata Utökad'!L125="18 Rainforest Alliance","Rainforestalliance",'2. Artikeldata Utökad'!L125="19 Vegan Society","Vegansociety",'2. Artikeldata Utökad'!L125="20 Certified Vegan","Certifiedvegan",'2. Artikeldata Utökad'!L125="21 I'm Vegan","Imvegan",'2. Artikeldata Utökad'!L125="22 EU Ecolabel","EUEcolabel",'2. Artikeldata Utökad'!L125="23 Soil Association Cosmos Organic","Soilassociation",'2. Artikeldata Utökad'!L125="  Välj…","",'2. Artikeldata Utökad'!L125="0  Ingen symbol","",'2. Artikeldata Utökad'!L125="24 Cosmetique Bio Cosmos Organic","Cosmetiquebio",'2. Artikeldata Utökad'!L125="25 Fair for Life","Fairforlife")</f>
        <v/>
      </c>
      <c r="J126" s="176" t="str">
        <f aca="false" t="array" ref="J126:J126">IFERROR(SUBSTITUTE(_xlfn.arraytotext(_xlfn._xlws.filter(G126:I126,G126:I126&lt;&gt;""))," ",""),"")</f>
        <v/>
      </c>
      <c r="K126" s="176" t="str">
        <f aca="false">IF('2. Artikeldata Utökad'!M125="Ja","Nordisk","")</f>
        <v/>
      </c>
      <c r="L126" s="176" t="str">
        <f aca="false">IF('2. Artikeldata Utökad'!N125="Ja","Miljoforpackad","")</f>
        <v/>
      </c>
      <c r="M126" s="176" t="str">
        <f aca="false">IF(OR(G126="Ecocertcosmosorganic",G126="Natrueorganic",G126="GOTS",G126="Ekologisktjordbruk",G126="KRAV",G126="Soilassociation",G126="Cosmetiquebio",H126="Ecocertcosmosorganic",H126="Natrueorganic",H126="GOTS",H126="Ekologisktjordbruk",H126="KRAV",H126="Soilassociation",H126="Cosmetiquebio",I126="Ecocertcosmosorganic",I126="Natrueorganic",I126="GOTS",I126="Ekologisktjordbruk",I126="KRAV",I126="Soilassociation",I126="Cosmetiquebio"),"Ekologisk","")</f>
        <v/>
      </c>
      <c r="N126" s="176" t="str">
        <f aca="false">IF(OR(G126="Vegansociety",G126="Imvegan",G126="Certifiedvegan",H126="Vegansociety",H126="Imvegan",H126="Certifiedvegan",I126="Vegansociety",I126="Imvegan",I126="Certifiedvegan",AJ126="Vegansk"),"Vegansk","")</f>
        <v/>
      </c>
      <c r="O126" s="176" t="str">
        <f aca="false">IF(OR(G126="fairtrade",G126="UTZ",G126="Rainforestalliance",G126="Fairforlife",H126="fairtrade",H126="UTZ",H126="Rainforestalliance",H126="Fairforlife",I126="fairtrade",I126="UTZ",I126="Rainforestalliance",I126="Fairforlife"),"Rattvisemarkt","")</f>
        <v/>
      </c>
      <c r="P126" s="176" t="str">
        <f aca="false">IF(OR(G126="Asthmaallergynordic",G126="Astmaochallergiforbundet",H126="Asthmaallergynordic",H126="Astmaochallergiforbundet",I126="Asthmaallergynordic",I126="Astmaochallergiforbundet"),"Extramildformula","")</f>
        <v/>
      </c>
      <c r="Q126" s="176" t="str">
        <f aca="false">IF(OR(G126="Svanen",G126="Bramiljoval",G126="EUEcolabel",H126="Svanen",H126="Bramiljoval",H126="EUEcolabel",I126="Svanen",I126="Bramiljoval",I126="EUEcolabel"),"Miljomarkt","")</f>
        <v/>
      </c>
      <c r="R126" s="176" t="str">
        <f aca="false" t="array" ref="R126:R126">IFERROR(SUBSTITUTE(_xlfn.arraytotext(_xlfn._xlws.filter(M126:Q126,M126:Q126&lt;&gt;""))," ",""),"")</f>
        <v/>
      </c>
      <c r="S126" s="177"/>
      <c r="T126" s="185"/>
      <c r="U126" s="177" t="s">
        <v>36</v>
      </c>
      <c r="V126" s="178"/>
      <c r="W126" s="178"/>
      <c r="X126" s="178"/>
      <c r="Y126" s="178"/>
      <c r="Z126" s="178"/>
      <c r="AA126" s="178"/>
      <c r="AB126" s="178"/>
      <c r="AC126" s="178"/>
      <c r="AD126" s="178"/>
      <c r="AE126" s="178"/>
      <c r="AF126" s="178"/>
      <c r="AG126" s="177"/>
      <c r="AH126" s="178"/>
      <c r="AI126" s="178"/>
      <c r="AJ126" s="177" t="s">
        <v>37</v>
      </c>
      <c r="AK126" s="178"/>
      <c r="AL126" s="178"/>
      <c r="AM126" s="178"/>
      <c r="AN126" s="178"/>
      <c r="AO126" s="178"/>
      <c r="AP126" s="187"/>
      <c r="AQ126" s="179"/>
      <c r="AR126" s="180"/>
      <c r="AS126" s="180"/>
      <c r="AT126" s="181" t="s">
        <v>37</v>
      </c>
      <c r="AU126" s="181" t="s">
        <v>37</v>
      </c>
      <c r="AV126" s="188"/>
      <c r="AW126" s="182" t="s">
        <v>231</v>
      </c>
      <c r="AX126" s="181" t="s">
        <v>37</v>
      </c>
      <c r="AY126" s="181" t="s">
        <v>37</v>
      </c>
      <c r="AZ126" s="187"/>
      <c r="BA126" s="179"/>
      <c r="BB126" s="180"/>
      <c r="BC126" s="180"/>
      <c r="BD126" s="180"/>
      <c r="BE126" s="180"/>
      <c r="BF126" s="180"/>
      <c r="BG126" s="189"/>
      <c r="BH126" s="181" t="s">
        <v>231</v>
      </c>
      <c r="BI126" s="181" t="s">
        <v>37</v>
      </c>
    </row>
    <row r="127" customFormat="false" ht="14.25" hidden="false" customHeight="false" outlineLevel="0" collapsed="false">
      <c r="A127" s="183" t="n">
        <v>122</v>
      </c>
      <c r="B127" s="173" t="n">
        <f aca="false">'APH KIC KIA PC'!D126</f>
        <v>0</v>
      </c>
      <c r="C127" s="173" t="str">
        <f aca="false">'APH KIC KIA PC'!I126</f>
        <v>Välj…</v>
      </c>
      <c r="D127" s="174" t="str">
        <f aca="false">IF('1. Artikeldata Grund'!$E126="","",'1. Artikeldata Grund'!$E126)</f>
        <v/>
      </c>
      <c r="E127" s="175" t="str">
        <f aca="false">IF('1. Artikeldata Grund'!D126="","",'1. Artikeldata Grund'!D126)</f>
        <v/>
      </c>
      <c r="F127" s="184" t="str">
        <f aca="false">'2. Artikeldata Utökad'!H126</f>
        <v>  Välj…</v>
      </c>
      <c r="G127" s="176" t="str">
        <f aca="false" t="array" ref="G127:G127">_xlfn.IFS('2. Artikeldata Utökad'!J126="2  KRAV","KRAV",'2. Artikeldata Utökad'!J126="3  Astma- och Allergiförbundet","Astmaochallergiforbundet",'2. Artikeldata Utökad'!J126="4  Svanen","Svanen",'2. Artikeldata Utökad'!J126="5  GOTS","GOTS",'2. Artikeldata Utökad'!J126="6  Ekologiskt Jordbruk EU Ekologisk","Ekologisktjordbruk",'2. Artikeldata Utökad'!J126="7  ECO CERT Cosmos Organic","Ecocertcosmosorganic",'2. Artikeldata Utökad'!J126="8  Bra miljöval","Bramiljoval",'2. Artikeldata Utökad'!J126="9  Fairtrade","fairtrade",'2. Artikeldata Utökad'!J126="10 Natrue Organic","Natrueorganic",'2. Artikeldata Utökad'!J126="11 UTZ Certified","UTZ",'2. Artikeldata Utökad'!J126="15 Asthma Allergy Nordic","Asthmaallergynordic",'2. Artikeldata Utökad'!J126="16 FSC","FSC",'2. Artikeldata Utökad'!J126="17 Välvald (endast vid OTC)","choosewithheart",'2. Artikeldata Utökad'!J126="18 Rainforest Alliance","Rainforestalliance",'2. Artikeldata Utökad'!J126="19 Vegan Society","Vegansociety",'2. Artikeldata Utökad'!J126="20 Certified Vegan","Certifiedvegan",'2. Artikeldata Utökad'!J126="21 I'm Vegan","Imvegan",'2. Artikeldata Utökad'!J126="22 EU Ecolabel","EUEcolabel",'2. Artikeldata Utökad'!J126="23 Soil Association Cosmos Organic","Soilassociation",'2. Artikeldata Utökad'!J126="  Välj…","",'2. Artikeldata Utökad'!J126="0  Ingen symbol","",'2. Artikeldata Utökad'!J126="24 Cosmetique Bio Cosmos Organic","Cosmetiquebio",'2. Artikeldata Utökad'!J126="25 Fair for Life","Fairforlife")</f>
        <v/>
      </c>
      <c r="H127" s="176" t="str">
        <f aca="false" t="array" ref="H127:H127">_xlfn.IFS('2. Artikeldata Utökad'!K126="2  KRAV","KRAV",'2. Artikeldata Utökad'!K126="3  Astma- och Allergiförbundet","Astmaochallergiforbundet",'2. Artikeldata Utökad'!K126="4  Svanen","Svanen",'2. Artikeldata Utökad'!K126="5  GOTS","GOTS",'2. Artikeldata Utökad'!K126="6  Ekologiskt Jordbruk EU Ekologisk","Ekologisktjordbruk",'2. Artikeldata Utökad'!K126="7  ECO CERT Cosmos Organic","Ecocertcosmosorganic",'2. Artikeldata Utökad'!K126="8  Bra miljöval","Bramiljoval",'2. Artikeldata Utökad'!K126="9  Fairtrade","fairtrade",'2. Artikeldata Utökad'!K126="10 Natrue Organic","Natrueorganic",'2. Artikeldata Utökad'!K126="11 UTZ Certified","UTZ",'2. Artikeldata Utökad'!K126="15 Asthma Allergy Nordic","Asthmaallergynordic",'2. Artikeldata Utökad'!K126="16 FSC","FSC",'2. Artikeldata Utökad'!K126="17 Välvald (endast vid OTC)","choosewithheart",'2. Artikeldata Utökad'!K126="18 Rainforest Alliance","Rainforestalliance",'2. Artikeldata Utökad'!K126="19 Vegan Society","Vegansociety",'2. Artikeldata Utökad'!K126="20 Certified Vegan","Certifiedvegan",'2. Artikeldata Utökad'!K126="21 I'm Vegan","Imvegan",'2. Artikeldata Utökad'!K126="22 EU Ecolabel","EUEcolabel",'2. Artikeldata Utökad'!K126="23 Soil Association Cosmos Organic","Soilassociation",'2. Artikeldata Utökad'!K126="  Välj…","",'2. Artikeldata Utökad'!K126="0  Ingen symbol","",'2. Artikeldata Utökad'!K126="24 Cosmetique Bio Cosmos Organic","Cosmetiquebio",'2. Artikeldata Utökad'!K126="25 Fair for Life","Fairforlife")</f>
        <v/>
      </c>
      <c r="I127" s="176" t="str">
        <f aca="false" t="array" ref="I127:I127">_xlfn.IFS('2. Artikeldata Utökad'!L126="2  KRAV","KRAV",'2. Artikeldata Utökad'!L126="3  Astma- och Allergiförbundet","Astmaochallergiforbundet",'2. Artikeldata Utökad'!L126="4  Svanen","Svanen",'2. Artikeldata Utökad'!L126="5  GOTS","GOTS",'2. Artikeldata Utökad'!L126="6  Ekologiskt Jordbruk EU Ekologisk","Ekologisktjordbruk",'2. Artikeldata Utökad'!L126="7  ECO CERT Cosmos Organic","Ecocertcosmosorganic",'2. Artikeldata Utökad'!L126="8  Bra miljöval","Bramiljoval",'2. Artikeldata Utökad'!L126="9  Fairtrade","fairtrade",'2. Artikeldata Utökad'!L126="10 Natrue Organic","Natrueorganic",'2. Artikeldata Utökad'!L126="11 UTZ Certified","UTZ",'2. Artikeldata Utökad'!L126="15 Asthma Allergy Nordic","Asthmaallergynordic",'2. Artikeldata Utökad'!L126="16 FSC","FSC",'2. Artikeldata Utökad'!L126="17 Välvald (endast vid OTC)","choosewithheart",'2. Artikeldata Utökad'!L126="18 Rainforest Alliance","Rainforestalliance",'2. Artikeldata Utökad'!L126="19 Vegan Society","Vegansociety",'2. Artikeldata Utökad'!L126="20 Certified Vegan","Certifiedvegan",'2. Artikeldata Utökad'!L126="21 I'm Vegan","Imvegan",'2. Artikeldata Utökad'!L126="22 EU Ecolabel","EUEcolabel",'2. Artikeldata Utökad'!L126="23 Soil Association Cosmos Organic","Soilassociation",'2. Artikeldata Utökad'!L126="  Välj…","",'2. Artikeldata Utökad'!L126="0  Ingen symbol","",'2. Artikeldata Utökad'!L126="24 Cosmetique Bio Cosmos Organic","Cosmetiquebio",'2. Artikeldata Utökad'!L126="25 Fair for Life","Fairforlife")</f>
        <v/>
      </c>
      <c r="J127" s="176" t="str">
        <f aca="false" t="array" ref="J127:J127">IFERROR(SUBSTITUTE(_xlfn.arraytotext(_xlfn._xlws.filter(G127:I127,G127:I127&lt;&gt;""))," ",""),"")</f>
        <v/>
      </c>
      <c r="K127" s="176" t="str">
        <f aca="false">IF('2. Artikeldata Utökad'!M126="Ja","Nordisk","")</f>
        <v/>
      </c>
      <c r="L127" s="176" t="str">
        <f aca="false">IF('2. Artikeldata Utökad'!N126="Ja","Miljoforpackad","")</f>
        <v/>
      </c>
      <c r="M127" s="176" t="str">
        <f aca="false">IF(OR(G127="Ecocertcosmosorganic",G127="Natrueorganic",G127="GOTS",G127="Ekologisktjordbruk",G127="KRAV",G127="Soilassociation",G127="Cosmetiquebio",H127="Ecocertcosmosorganic",H127="Natrueorganic",H127="GOTS",H127="Ekologisktjordbruk",H127="KRAV",H127="Soilassociation",H127="Cosmetiquebio",I127="Ecocertcosmosorganic",I127="Natrueorganic",I127="GOTS",I127="Ekologisktjordbruk",I127="KRAV",I127="Soilassociation",I127="Cosmetiquebio"),"Ekologisk","")</f>
        <v/>
      </c>
      <c r="N127" s="176" t="str">
        <f aca="false">IF(OR(G127="Vegansociety",G127="Imvegan",G127="Certifiedvegan",H127="Vegansociety",H127="Imvegan",H127="Certifiedvegan",I127="Vegansociety",I127="Imvegan",I127="Certifiedvegan",AJ127="Vegansk"),"Vegansk","")</f>
        <v/>
      </c>
      <c r="O127" s="176" t="str">
        <f aca="false">IF(OR(G127="fairtrade",G127="UTZ",G127="Rainforestalliance",G127="Fairforlife",H127="fairtrade",H127="UTZ",H127="Rainforestalliance",H127="Fairforlife",I127="fairtrade",I127="UTZ",I127="Rainforestalliance",I127="Fairforlife"),"Rattvisemarkt","")</f>
        <v/>
      </c>
      <c r="P127" s="176" t="str">
        <f aca="false">IF(OR(G127="Asthmaallergynordic",G127="Astmaochallergiforbundet",H127="Asthmaallergynordic",H127="Astmaochallergiforbundet",I127="Asthmaallergynordic",I127="Astmaochallergiforbundet"),"Extramildformula","")</f>
        <v/>
      </c>
      <c r="Q127" s="176" t="str">
        <f aca="false">IF(OR(G127="Svanen",G127="Bramiljoval",G127="EUEcolabel",H127="Svanen",H127="Bramiljoval",H127="EUEcolabel",I127="Svanen",I127="Bramiljoval",I127="EUEcolabel"),"Miljomarkt","")</f>
        <v/>
      </c>
      <c r="R127" s="176" t="str">
        <f aca="false" t="array" ref="R127:R127">IFERROR(SUBSTITUTE(_xlfn.arraytotext(_xlfn._xlws.filter(M127:Q127,M127:Q127&lt;&gt;""))," ",""),"")</f>
        <v/>
      </c>
      <c r="S127" s="177"/>
      <c r="T127" s="185"/>
      <c r="U127" s="177" t="s">
        <v>36</v>
      </c>
      <c r="V127" s="178"/>
      <c r="W127" s="178"/>
      <c r="X127" s="178"/>
      <c r="Y127" s="178"/>
      <c r="Z127" s="178"/>
      <c r="AA127" s="178"/>
      <c r="AB127" s="178"/>
      <c r="AC127" s="178"/>
      <c r="AD127" s="178"/>
      <c r="AE127" s="178"/>
      <c r="AF127" s="178"/>
      <c r="AG127" s="177"/>
      <c r="AH127" s="178"/>
      <c r="AI127" s="178"/>
      <c r="AJ127" s="177" t="s">
        <v>37</v>
      </c>
      <c r="AK127" s="178"/>
      <c r="AL127" s="178"/>
      <c r="AM127" s="178"/>
      <c r="AN127" s="178"/>
      <c r="AO127" s="178"/>
      <c r="AP127" s="187"/>
      <c r="AQ127" s="179"/>
      <c r="AR127" s="180"/>
      <c r="AS127" s="180"/>
      <c r="AT127" s="181" t="s">
        <v>37</v>
      </c>
      <c r="AU127" s="181" t="s">
        <v>37</v>
      </c>
      <c r="AV127" s="188"/>
      <c r="AW127" s="182" t="s">
        <v>231</v>
      </c>
      <c r="AX127" s="181" t="s">
        <v>37</v>
      </c>
      <c r="AY127" s="181" t="s">
        <v>37</v>
      </c>
      <c r="AZ127" s="187"/>
      <c r="BA127" s="179"/>
      <c r="BB127" s="180"/>
      <c r="BC127" s="180"/>
      <c r="BD127" s="180"/>
      <c r="BE127" s="180"/>
      <c r="BF127" s="180"/>
      <c r="BG127" s="189"/>
      <c r="BH127" s="181" t="s">
        <v>231</v>
      </c>
      <c r="BI127" s="181" t="s">
        <v>37</v>
      </c>
    </row>
    <row r="128" customFormat="false" ht="14.25" hidden="false" customHeight="false" outlineLevel="0" collapsed="false">
      <c r="A128" s="183" t="n">
        <v>123</v>
      </c>
      <c r="B128" s="173" t="n">
        <f aca="false">'APH KIC KIA PC'!D127</f>
        <v>0</v>
      </c>
      <c r="C128" s="173" t="str">
        <f aca="false">'APH KIC KIA PC'!I127</f>
        <v>Välj…</v>
      </c>
      <c r="D128" s="174" t="str">
        <f aca="false">IF('1. Artikeldata Grund'!$E127="","",'1. Artikeldata Grund'!$E127)</f>
        <v/>
      </c>
      <c r="E128" s="175" t="str">
        <f aca="false">IF('1. Artikeldata Grund'!D127="","",'1. Artikeldata Grund'!D127)</f>
        <v/>
      </c>
      <c r="F128" s="184" t="str">
        <f aca="false">'2. Artikeldata Utökad'!H127</f>
        <v>  Välj…</v>
      </c>
      <c r="G128" s="176" t="str">
        <f aca="false" t="array" ref="G128:G128">_xlfn.IFS('2. Artikeldata Utökad'!J127="2  KRAV","KRAV",'2. Artikeldata Utökad'!J127="3  Astma- och Allergiförbundet","Astmaochallergiforbundet",'2. Artikeldata Utökad'!J127="4  Svanen","Svanen",'2. Artikeldata Utökad'!J127="5  GOTS","GOTS",'2. Artikeldata Utökad'!J127="6  Ekologiskt Jordbruk EU Ekologisk","Ekologisktjordbruk",'2. Artikeldata Utökad'!J127="7  ECO CERT Cosmos Organic","Ecocertcosmosorganic",'2. Artikeldata Utökad'!J127="8  Bra miljöval","Bramiljoval",'2. Artikeldata Utökad'!J127="9  Fairtrade","fairtrade",'2. Artikeldata Utökad'!J127="10 Natrue Organic","Natrueorganic",'2. Artikeldata Utökad'!J127="11 UTZ Certified","UTZ",'2. Artikeldata Utökad'!J127="15 Asthma Allergy Nordic","Asthmaallergynordic",'2. Artikeldata Utökad'!J127="16 FSC","FSC",'2. Artikeldata Utökad'!J127="17 Välvald (endast vid OTC)","choosewithheart",'2. Artikeldata Utökad'!J127="18 Rainforest Alliance","Rainforestalliance",'2. Artikeldata Utökad'!J127="19 Vegan Society","Vegansociety",'2. Artikeldata Utökad'!J127="20 Certified Vegan","Certifiedvegan",'2. Artikeldata Utökad'!J127="21 I'm Vegan","Imvegan",'2. Artikeldata Utökad'!J127="22 EU Ecolabel","EUEcolabel",'2. Artikeldata Utökad'!J127="23 Soil Association Cosmos Organic","Soilassociation",'2. Artikeldata Utökad'!J127="  Välj…","",'2. Artikeldata Utökad'!J127="0  Ingen symbol","",'2. Artikeldata Utökad'!J127="24 Cosmetique Bio Cosmos Organic","Cosmetiquebio",'2. Artikeldata Utökad'!J127="25 Fair for Life","Fairforlife")</f>
        <v/>
      </c>
      <c r="H128" s="176" t="str">
        <f aca="false" t="array" ref="H128:H128">_xlfn.IFS('2. Artikeldata Utökad'!K127="2  KRAV","KRAV",'2. Artikeldata Utökad'!K127="3  Astma- och Allergiförbundet","Astmaochallergiforbundet",'2. Artikeldata Utökad'!K127="4  Svanen","Svanen",'2. Artikeldata Utökad'!K127="5  GOTS","GOTS",'2. Artikeldata Utökad'!K127="6  Ekologiskt Jordbruk EU Ekologisk","Ekologisktjordbruk",'2. Artikeldata Utökad'!K127="7  ECO CERT Cosmos Organic","Ecocertcosmosorganic",'2. Artikeldata Utökad'!K127="8  Bra miljöval","Bramiljoval",'2. Artikeldata Utökad'!K127="9  Fairtrade","fairtrade",'2. Artikeldata Utökad'!K127="10 Natrue Organic","Natrueorganic",'2. Artikeldata Utökad'!K127="11 UTZ Certified","UTZ",'2. Artikeldata Utökad'!K127="15 Asthma Allergy Nordic","Asthmaallergynordic",'2. Artikeldata Utökad'!K127="16 FSC","FSC",'2. Artikeldata Utökad'!K127="17 Välvald (endast vid OTC)","choosewithheart",'2. Artikeldata Utökad'!K127="18 Rainforest Alliance","Rainforestalliance",'2. Artikeldata Utökad'!K127="19 Vegan Society","Vegansociety",'2. Artikeldata Utökad'!K127="20 Certified Vegan","Certifiedvegan",'2. Artikeldata Utökad'!K127="21 I'm Vegan","Imvegan",'2. Artikeldata Utökad'!K127="22 EU Ecolabel","EUEcolabel",'2. Artikeldata Utökad'!K127="23 Soil Association Cosmos Organic","Soilassociation",'2. Artikeldata Utökad'!K127="  Välj…","",'2. Artikeldata Utökad'!K127="0  Ingen symbol","",'2. Artikeldata Utökad'!K127="24 Cosmetique Bio Cosmos Organic","Cosmetiquebio",'2. Artikeldata Utökad'!K127="25 Fair for Life","Fairforlife")</f>
        <v/>
      </c>
      <c r="I128" s="176" t="str">
        <f aca="false" t="array" ref="I128:I128">_xlfn.IFS('2. Artikeldata Utökad'!L127="2  KRAV","KRAV",'2. Artikeldata Utökad'!L127="3  Astma- och Allergiförbundet","Astmaochallergiforbundet",'2. Artikeldata Utökad'!L127="4  Svanen","Svanen",'2. Artikeldata Utökad'!L127="5  GOTS","GOTS",'2. Artikeldata Utökad'!L127="6  Ekologiskt Jordbruk EU Ekologisk","Ekologisktjordbruk",'2. Artikeldata Utökad'!L127="7  ECO CERT Cosmos Organic","Ecocertcosmosorganic",'2. Artikeldata Utökad'!L127="8  Bra miljöval","Bramiljoval",'2. Artikeldata Utökad'!L127="9  Fairtrade","fairtrade",'2. Artikeldata Utökad'!L127="10 Natrue Organic","Natrueorganic",'2. Artikeldata Utökad'!L127="11 UTZ Certified","UTZ",'2. Artikeldata Utökad'!L127="15 Asthma Allergy Nordic","Asthmaallergynordic",'2. Artikeldata Utökad'!L127="16 FSC","FSC",'2. Artikeldata Utökad'!L127="17 Välvald (endast vid OTC)","choosewithheart",'2. Artikeldata Utökad'!L127="18 Rainforest Alliance","Rainforestalliance",'2. Artikeldata Utökad'!L127="19 Vegan Society","Vegansociety",'2. Artikeldata Utökad'!L127="20 Certified Vegan","Certifiedvegan",'2. Artikeldata Utökad'!L127="21 I'm Vegan","Imvegan",'2. Artikeldata Utökad'!L127="22 EU Ecolabel","EUEcolabel",'2. Artikeldata Utökad'!L127="23 Soil Association Cosmos Organic","Soilassociation",'2. Artikeldata Utökad'!L127="  Välj…","",'2. Artikeldata Utökad'!L127="0  Ingen symbol","",'2. Artikeldata Utökad'!L127="24 Cosmetique Bio Cosmos Organic","Cosmetiquebio",'2. Artikeldata Utökad'!L127="25 Fair for Life","Fairforlife")</f>
        <v/>
      </c>
      <c r="J128" s="176" t="str">
        <f aca="false" t="array" ref="J128:J128">IFERROR(SUBSTITUTE(_xlfn.arraytotext(_xlfn._xlws.filter(G128:I128,G128:I128&lt;&gt;""))," ",""),"")</f>
        <v/>
      </c>
      <c r="K128" s="176" t="str">
        <f aca="false">IF('2. Artikeldata Utökad'!M127="Ja","Nordisk","")</f>
        <v/>
      </c>
      <c r="L128" s="176" t="str">
        <f aca="false">IF('2. Artikeldata Utökad'!N127="Ja","Miljoforpackad","")</f>
        <v/>
      </c>
      <c r="M128" s="176" t="str">
        <f aca="false">IF(OR(G128="Ecocertcosmosorganic",G128="Natrueorganic",G128="GOTS",G128="Ekologisktjordbruk",G128="KRAV",G128="Soilassociation",G128="Cosmetiquebio",H128="Ecocertcosmosorganic",H128="Natrueorganic",H128="GOTS",H128="Ekologisktjordbruk",H128="KRAV",H128="Soilassociation",H128="Cosmetiquebio",I128="Ecocertcosmosorganic",I128="Natrueorganic",I128="GOTS",I128="Ekologisktjordbruk",I128="KRAV",I128="Soilassociation",I128="Cosmetiquebio"),"Ekologisk","")</f>
        <v/>
      </c>
      <c r="N128" s="176" t="str">
        <f aca="false">IF(OR(G128="Vegansociety",G128="Imvegan",G128="Certifiedvegan",H128="Vegansociety",H128="Imvegan",H128="Certifiedvegan",I128="Vegansociety",I128="Imvegan",I128="Certifiedvegan",AJ128="Vegansk"),"Vegansk","")</f>
        <v/>
      </c>
      <c r="O128" s="176" t="str">
        <f aca="false">IF(OR(G128="fairtrade",G128="UTZ",G128="Rainforestalliance",G128="Fairforlife",H128="fairtrade",H128="UTZ",H128="Rainforestalliance",H128="Fairforlife",I128="fairtrade",I128="UTZ",I128="Rainforestalliance",I128="Fairforlife"),"Rattvisemarkt","")</f>
        <v/>
      </c>
      <c r="P128" s="176" t="str">
        <f aca="false">IF(OR(G128="Asthmaallergynordic",G128="Astmaochallergiforbundet",H128="Asthmaallergynordic",H128="Astmaochallergiforbundet",I128="Asthmaallergynordic",I128="Astmaochallergiforbundet"),"Extramildformula","")</f>
        <v/>
      </c>
      <c r="Q128" s="176" t="str">
        <f aca="false">IF(OR(G128="Svanen",G128="Bramiljoval",G128="EUEcolabel",H128="Svanen",H128="Bramiljoval",H128="EUEcolabel",I128="Svanen",I128="Bramiljoval",I128="EUEcolabel"),"Miljomarkt","")</f>
        <v/>
      </c>
      <c r="R128" s="176" t="str">
        <f aca="false" t="array" ref="R128:R128">IFERROR(SUBSTITUTE(_xlfn.arraytotext(_xlfn._xlws.filter(M128:Q128,M128:Q128&lt;&gt;""))," ",""),"")</f>
        <v/>
      </c>
      <c r="S128" s="177"/>
      <c r="T128" s="185"/>
      <c r="U128" s="177" t="s">
        <v>36</v>
      </c>
      <c r="V128" s="178"/>
      <c r="W128" s="178"/>
      <c r="X128" s="178"/>
      <c r="Y128" s="178"/>
      <c r="Z128" s="178"/>
      <c r="AA128" s="178"/>
      <c r="AB128" s="178"/>
      <c r="AC128" s="178"/>
      <c r="AD128" s="178"/>
      <c r="AE128" s="178"/>
      <c r="AF128" s="178"/>
      <c r="AG128" s="177"/>
      <c r="AH128" s="178"/>
      <c r="AI128" s="178"/>
      <c r="AJ128" s="177" t="s">
        <v>37</v>
      </c>
      <c r="AK128" s="178"/>
      <c r="AL128" s="178"/>
      <c r="AM128" s="178"/>
      <c r="AN128" s="178"/>
      <c r="AO128" s="178"/>
      <c r="AP128" s="187"/>
      <c r="AQ128" s="179"/>
      <c r="AR128" s="180"/>
      <c r="AS128" s="180"/>
      <c r="AT128" s="181" t="s">
        <v>37</v>
      </c>
      <c r="AU128" s="181" t="s">
        <v>37</v>
      </c>
      <c r="AV128" s="188"/>
      <c r="AW128" s="182" t="s">
        <v>231</v>
      </c>
      <c r="AX128" s="181" t="s">
        <v>37</v>
      </c>
      <c r="AY128" s="181" t="s">
        <v>37</v>
      </c>
      <c r="AZ128" s="187"/>
      <c r="BA128" s="179"/>
      <c r="BB128" s="180"/>
      <c r="BC128" s="180"/>
      <c r="BD128" s="180"/>
      <c r="BE128" s="180"/>
      <c r="BF128" s="180"/>
      <c r="BG128" s="189"/>
      <c r="BH128" s="181" t="s">
        <v>231</v>
      </c>
      <c r="BI128" s="181" t="s">
        <v>37</v>
      </c>
    </row>
    <row r="129" customFormat="false" ht="14.25" hidden="false" customHeight="false" outlineLevel="0" collapsed="false">
      <c r="A129" s="183" t="n">
        <v>124</v>
      </c>
      <c r="B129" s="173" t="n">
        <f aca="false">'APH KIC KIA PC'!D128</f>
        <v>0</v>
      </c>
      <c r="C129" s="173" t="str">
        <f aca="false">'APH KIC KIA PC'!I128</f>
        <v>Välj…</v>
      </c>
      <c r="D129" s="174" t="str">
        <f aca="false">IF('1. Artikeldata Grund'!$E128="","",'1. Artikeldata Grund'!$E128)</f>
        <v/>
      </c>
      <c r="E129" s="175" t="str">
        <f aca="false">IF('1. Artikeldata Grund'!D128="","",'1. Artikeldata Grund'!D128)</f>
        <v/>
      </c>
      <c r="F129" s="184" t="str">
        <f aca="false">'2. Artikeldata Utökad'!H128</f>
        <v>  Välj…</v>
      </c>
      <c r="G129" s="176" t="str">
        <f aca="false" t="array" ref="G129:G129">_xlfn.IFS('2. Artikeldata Utökad'!J128="2  KRAV","KRAV",'2. Artikeldata Utökad'!J128="3  Astma- och Allergiförbundet","Astmaochallergiforbundet",'2. Artikeldata Utökad'!J128="4  Svanen","Svanen",'2. Artikeldata Utökad'!J128="5  GOTS","GOTS",'2. Artikeldata Utökad'!J128="6  Ekologiskt Jordbruk EU Ekologisk","Ekologisktjordbruk",'2. Artikeldata Utökad'!J128="7  ECO CERT Cosmos Organic","Ecocertcosmosorganic",'2. Artikeldata Utökad'!J128="8  Bra miljöval","Bramiljoval",'2. Artikeldata Utökad'!J128="9  Fairtrade","fairtrade",'2. Artikeldata Utökad'!J128="10 Natrue Organic","Natrueorganic",'2. Artikeldata Utökad'!J128="11 UTZ Certified","UTZ",'2. Artikeldata Utökad'!J128="15 Asthma Allergy Nordic","Asthmaallergynordic",'2. Artikeldata Utökad'!J128="16 FSC","FSC",'2. Artikeldata Utökad'!J128="17 Välvald (endast vid OTC)","choosewithheart",'2. Artikeldata Utökad'!J128="18 Rainforest Alliance","Rainforestalliance",'2. Artikeldata Utökad'!J128="19 Vegan Society","Vegansociety",'2. Artikeldata Utökad'!J128="20 Certified Vegan","Certifiedvegan",'2. Artikeldata Utökad'!J128="21 I'm Vegan","Imvegan",'2. Artikeldata Utökad'!J128="22 EU Ecolabel","EUEcolabel",'2. Artikeldata Utökad'!J128="23 Soil Association Cosmos Organic","Soilassociation",'2. Artikeldata Utökad'!J128="  Välj…","",'2. Artikeldata Utökad'!J128="0  Ingen symbol","",'2. Artikeldata Utökad'!J128="24 Cosmetique Bio Cosmos Organic","Cosmetiquebio",'2. Artikeldata Utökad'!J128="25 Fair for Life","Fairforlife")</f>
        <v/>
      </c>
      <c r="H129" s="176" t="str">
        <f aca="false" t="array" ref="H129:H129">_xlfn.IFS('2. Artikeldata Utökad'!K128="2  KRAV","KRAV",'2. Artikeldata Utökad'!K128="3  Astma- och Allergiförbundet","Astmaochallergiforbundet",'2. Artikeldata Utökad'!K128="4  Svanen","Svanen",'2. Artikeldata Utökad'!K128="5  GOTS","GOTS",'2. Artikeldata Utökad'!K128="6  Ekologiskt Jordbruk EU Ekologisk","Ekologisktjordbruk",'2. Artikeldata Utökad'!K128="7  ECO CERT Cosmos Organic","Ecocertcosmosorganic",'2. Artikeldata Utökad'!K128="8  Bra miljöval","Bramiljoval",'2. Artikeldata Utökad'!K128="9  Fairtrade","fairtrade",'2. Artikeldata Utökad'!K128="10 Natrue Organic","Natrueorganic",'2. Artikeldata Utökad'!K128="11 UTZ Certified","UTZ",'2. Artikeldata Utökad'!K128="15 Asthma Allergy Nordic","Asthmaallergynordic",'2. Artikeldata Utökad'!K128="16 FSC","FSC",'2. Artikeldata Utökad'!K128="17 Välvald (endast vid OTC)","choosewithheart",'2. Artikeldata Utökad'!K128="18 Rainforest Alliance","Rainforestalliance",'2. Artikeldata Utökad'!K128="19 Vegan Society","Vegansociety",'2. Artikeldata Utökad'!K128="20 Certified Vegan","Certifiedvegan",'2. Artikeldata Utökad'!K128="21 I'm Vegan","Imvegan",'2. Artikeldata Utökad'!K128="22 EU Ecolabel","EUEcolabel",'2. Artikeldata Utökad'!K128="23 Soil Association Cosmos Organic","Soilassociation",'2. Artikeldata Utökad'!K128="  Välj…","",'2. Artikeldata Utökad'!K128="0  Ingen symbol","",'2. Artikeldata Utökad'!K128="24 Cosmetique Bio Cosmos Organic","Cosmetiquebio",'2. Artikeldata Utökad'!K128="25 Fair for Life","Fairforlife")</f>
        <v/>
      </c>
      <c r="I129" s="176" t="str">
        <f aca="false" t="array" ref="I129:I129">_xlfn.IFS('2. Artikeldata Utökad'!L128="2  KRAV","KRAV",'2. Artikeldata Utökad'!L128="3  Astma- och Allergiförbundet","Astmaochallergiforbundet",'2. Artikeldata Utökad'!L128="4  Svanen","Svanen",'2. Artikeldata Utökad'!L128="5  GOTS","GOTS",'2. Artikeldata Utökad'!L128="6  Ekologiskt Jordbruk EU Ekologisk","Ekologisktjordbruk",'2. Artikeldata Utökad'!L128="7  ECO CERT Cosmos Organic","Ecocertcosmosorganic",'2. Artikeldata Utökad'!L128="8  Bra miljöval","Bramiljoval",'2. Artikeldata Utökad'!L128="9  Fairtrade","fairtrade",'2. Artikeldata Utökad'!L128="10 Natrue Organic","Natrueorganic",'2. Artikeldata Utökad'!L128="11 UTZ Certified","UTZ",'2. Artikeldata Utökad'!L128="15 Asthma Allergy Nordic","Asthmaallergynordic",'2. Artikeldata Utökad'!L128="16 FSC","FSC",'2. Artikeldata Utökad'!L128="17 Välvald (endast vid OTC)","choosewithheart",'2. Artikeldata Utökad'!L128="18 Rainforest Alliance","Rainforestalliance",'2. Artikeldata Utökad'!L128="19 Vegan Society","Vegansociety",'2. Artikeldata Utökad'!L128="20 Certified Vegan","Certifiedvegan",'2. Artikeldata Utökad'!L128="21 I'm Vegan","Imvegan",'2. Artikeldata Utökad'!L128="22 EU Ecolabel","EUEcolabel",'2. Artikeldata Utökad'!L128="23 Soil Association Cosmos Organic","Soilassociation",'2. Artikeldata Utökad'!L128="  Välj…","",'2. Artikeldata Utökad'!L128="0  Ingen symbol","",'2. Artikeldata Utökad'!L128="24 Cosmetique Bio Cosmos Organic","Cosmetiquebio",'2. Artikeldata Utökad'!L128="25 Fair for Life","Fairforlife")</f>
        <v/>
      </c>
      <c r="J129" s="176" t="str">
        <f aca="false" t="array" ref="J129:J129">IFERROR(SUBSTITUTE(_xlfn.arraytotext(_xlfn._xlws.filter(G129:I129,G129:I129&lt;&gt;""))," ",""),"")</f>
        <v/>
      </c>
      <c r="K129" s="176" t="str">
        <f aca="false">IF('2. Artikeldata Utökad'!M128="Ja","Nordisk","")</f>
        <v/>
      </c>
      <c r="L129" s="176" t="str">
        <f aca="false">IF('2. Artikeldata Utökad'!N128="Ja","Miljoforpackad","")</f>
        <v/>
      </c>
      <c r="M129" s="176" t="str">
        <f aca="false">IF(OR(G129="Ecocertcosmosorganic",G129="Natrueorganic",G129="GOTS",G129="Ekologisktjordbruk",G129="KRAV",G129="Soilassociation",G129="Cosmetiquebio",H129="Ecocertcosmosorganic",H129="Natrueorganic",H129="GOTS",H129="Ekologisktjordbruk",H129="KRAV",H129="Soilassociation",H129="Cosmetiquebio",I129="Ecocertcosmosorganic",I129="Natrueorganic",I129="GOTS",I129="Ekologisktjordbruk",I129="KRAV",I129="Soilassociation",I129="Cosmetiquebio"),"Ekologisk","")</f>
        <v/>
      </c>
      <c r="N129" s="176" t="str">
        <f aca="false">IF(OR(G129="Vegansociety",G129="Imvegan",G129="Certifiedvegan",H129="Vegansociety",H129="Imvegan",H129="Certifiedvegan",I129="Vegansociety",I129="Imvegan",I129="Certifiedvegan",AJ129="Vegansk"),"Vegansk","")</f>
        <v/>
      </c>
      <c r="O129" s="176" t="str">
        <f aca="false">IF(OR(G129="fairtrade",G129="UTZ",G129="Rainforestalliance",G129="Fairforlife",H129="fairtrade",H129="UTZ",H129="Rainforestalliance",H129="Fairforlife",I129="fairtrade",I129="UTZ",I129="Rainforestalliance",I129="Fairforlife"),"Rattvisemarkt","")</f>
        <v/>
      </c>
      <c r="P129" s="176" t="str">
        <f aca="false">IF(OR(G129="Asthmaallergynordic",G129="Astmaochallergiforbundet",H129="Asthmaallergynordic",H129="Astmaochallergiforbundet",I129="Asthmaallergynordic",I129="Astmaochallergiforbundet"),"Extramildformula","")</f>
        <v/>
      </c>
      <c r="Q129" s="176" t="str">
        <f aca="false">IF(OR(G129="Svanen",G129="Bramiljoval",G129="EUEcolabel",H129="Svanen",H129="Bramiljoval",H129="EUEcolabel",I129="Svanen",I129="Bramiljoval",I129="EUEcolabel"),"Miljomarkt","")</f>
        <v/>
      </c>
      <c r="R129" s="176" t="str">
        <f aca="false" t="array" ref="R129:R129">IFERROR(SUBSTITUTE(_xlfn.arraytotext(_xlfn._xlws.filter(M129:Q129,M129:Q129&lt;&gt;""))," ",""),"")</f>
        <v/>
      </c>
      <c r="S129" s="177"/>
      <c r="T129" s="185"/>
      <c r="U129" s="177" t="s">
        <v>36</v>
      </c>
      <c r="V129" s="178"/>
      <c r="W129" s="178"/>
      <c r="X129" s="178"/>
      <c r="Y129" s="178"/>
      <c r="Z129" s="178"/>
      <c r="AA129" s="178"/>
      <c r="AB129" s="178"/>
      <c r="AC129" s="178"/>
      <c r="AD129" s="178"/>
      <c r="AE129" s="178"/>
      <c r="AF129" s="178"/>
      <c r="AG129" s="177"/>
      <c r="AH129" s="178"/>
      <c r="AI129" s="178"/>
      <c r="AJ129" s="177" t="s">
        <v>37</v>
      </c>
      <c r="AK129" s="178"/>
      <c r="AL129" s="178"/>
      <c r="AM129" s="178"/>
      <c r="AN129" s="178"/>
      <c r="AO129" s="178"/>
      <c r="AP129" s="187"/>
      <c r="AQ129" s="179"/>
      <c r="AR129" s="180"/>
      <c r="AS129" s="180"/>
      <c r="AT129" s="181" t="s">
        <v>37</v>
      </c>
      <c r="AU129" s="181" t="s">
        <v>37</v>
      </c>
      <c r="AV129" s="188"/>
      <c r="AW129" s="182" t="s">
        <v>231</v>
      </c>
      <c r="AX129" s="181" t="s">
        <v>37</v>
      </c>
      <c r="AY129" s="181" t="s">
        <v>37</v>
      </c>
      <c r="AZ129" s="187"/>
      <c r="BA129" s="179"/>
      <c r="BB129" s="180"/>
      <c r="BC129" s="180"/>
      <c r="BD129" s="180"/>
      <c r="BE129" s="180"/>
      <c r="BF129" s="180"/>
      <c r="BG129" s="189"/>
      <c r="BH129" s="181" t="s">
        <v>231</v>
      </c>
      <c r="BI129" s="181" t="s">
        <v>37</v>
      </c>
    </row>
    <row r="130" customFormat="false" ht="14.25" hidden="false" customHeight="false" outlineLevel="0" collapsed="false">
      <c r="A130" s="183" t="n">
        <v>125</v>
      </c>
      <c r="B130" s="173" t="n">
        <f aca="false">'APH KIC KIA PC'!D129</f>
        <v>0</v>
      </c>
      <c r="C130" s="173" t="str">
        <f aca="false">'APH KIC KIA PC'!I129</f>
        <v>Välj…</v>
      </c>
      <c r="D130" s="174" t="str">
        <f aca="false">IF('1. Artikeldata Grund'!$E129="","",'1. Artikeldata Grund'!$E129)</f>
        <v/>
      </c>
      <c r="E130" s="175" t="str">
        <f aca="false">IF('1. Artikeldata Grund'!D129="","",'1. Artikeldata Grund'!D129)</f>
        <v/>
      </c>
      <c r="F130" s="184" t="str">
        <f aca="false">'2. Artikeldata Utökad'!H129</f>
        <v>  Välj…</v>
      </c>
      <c r="G130" s="176" t="str">
        <f aca="false" t="array" ref="G130:G130">_xlfn.IFS('2. Artikeldata Utökad'!J129="2  KRAV","KRAV",'2. Artikeldata Utökad'!J129="3  Astma- och Allergiförbundet","Astmaochallergiforbundet",'2. Artikeldata Utökad'!J129="4  Svanen","Svanen",'2. Artikeldata Utökad'!J129="5  GOTS","GOTS",'2. Artikeldata Utökad'!J129="6  Ekologiskt Jordbruk EU Ekologisk","Ekologisktjordbruk",'2. Artikeldata Utökad'!J129="7  ECO CERT Cosmos Organic","Ecocertcosmosorganic",'2. Artikeldata Utökad'!J129="8  Bra miljöval","Bramiljoval",'2. Artikeldata Utökad'!J129="9  Fairtrade","fairtrade",'2. Artikeldata Utökad'!J129="10 Natrue Organic","Natrueorganic",'2. Artikeldata Utökad'!J129="11 UTZ Certified","UTZ",'2. Artikeldata Utökad'!J129="15 Asthma Allergy Nordic","Asthmaallergynordic",'2. Artikeldata Utökad'!J129="16 FSC","FSC",'2. Artikeldata Utökad'!J129="17 Välvald (endast vid OTC)","choosewithheart",'2. Artikeldata Utökad'!J129="18 Rainforest Alliance","Rainforestalliance",'2. Artikeldata Utökad'!J129="19 Vegan Society","Vegansociety",'2. Artikeldata Utökad'!J129="20 Certified Vegan","Certifiedvegan",'2. Artikeldata Utökad'!J129="21 I'm Vegan","Imvegan",'2. Artikeldata Utökad'!J129="22 EU Ecolabel","EUEcolabel",'2. Artikeldata Utökad'!J129="23 Soil Association Cosmos Organic","Soilassociation",'2. Artikeldata Utökad'!J129="  Välj…","",'2. Artikeldata Utökad'!J129="0  Ingen symbol","",'2. Artikeldata Utökad'!J129="24 Cosmetique Bio Cosmos Organic","Cosmetiquebio",'2. Artikeldata Utökad'!J129="25 Fair for Life","Fairforlife")</f>
        <v/>
      </c>
      <c r="H130" s="176" t="str">
        <f aca="false" t="array" ref="H130:H130">_xlfn.IFS('2. Artikeldata Utökad'!K129="2  KRAV","KRAV",'2. Artikeldata Utökad'!K129="3  Astma- och Allergiförbundet","Astmaochallergiforbundet",'2. Artikeldata Utökad'!K129="4  Svanen","Svanen",'2. Artikeldata Utökad'!K129="5  GOTS","GOTS",'2. Artikeldata Utökad'!K129="6  Ekologiskt Jordbruk EU Ekologisk","Ekologisktjordbruk",'2. Artikeldata Utökad'!K129="7  ECO CERT Cosmos Organic","Ecocertcosmosorganic",'2. Artikeldata Utökad'!K129="8  Bra miljöval","Bramiljoval",'2. Artikeldata Utökad'!K129="9  Fairtrade","fairtrade",'2. Artikeldata Utökad'!K129="10 Natrue Organic","Natrueorganic",'2. Artikeldata Utökad'!K129="11 UTZ Certified","UTZ",'2. Artikeldata Utökad'!K129="15 Asthma Allergy Nordic","Asthmaallergynordic",'2. Artikeldata Utökad'!K129="16 FSC","FSC",'2. Artikeldata Utökad'!K129="17 Välvald (endast vid OTC)","choosewithheart",'2. Artikeldata Utökad'!K129="18 Rainforest Alliance","Rainforestalliance",'2. Artikeldata Utökad'!K129="19 Vegan Society","Vegansociety",'2. Artikeldata Utökad'!K129="20 Certified Vegan","Certifiedvegan",'2. Artikeldata Utökad'!K129="21 I'm Vegan","Imvegan",'2. Artikeldata Utökad'!K129="22 EU Ecolabel","EUEcolabel",'2. Artikeldata Utökad'!K129="23 Soil Association Cosmos Organic","Soilassociation",'2. Artikeldata Utökad'!K129="  Välj…","",'2. Artikeldata Utökad'!K129="0  Ingen symbol","",'2. Artikeldata Utökad'!K129="24 Cosmetique Bio Cosmos Organic","Cosmetiquebio",'2. Artikeldata Utökad'!K129="25 Fair for Life","Fairforlife")</f>
        <v/>
      </c>
      <c r="I130" s="176" t="str">
        <f aca="false" t="array" ref="I130:I130">_xlfn.IFS('2. Artikeldata Utökad'!L129="2  KRAV","KRAV",'2. Artikeldata Utökad'!L129="3  Astma- och Allergiförbundet","Astmaochallergiforbundet",'2. Artikeldata Utökad'!L129="4  Svanen","Svanen",'2. Artikeldata Utökad'!L129="5  GOTS","GOTS",'2. Artikeldata Utökad'!L129="6  Ekologiskt Jordbruk EU Ekologisk","Ekologisktjordbruk",'2. Artikeldata Utökad'!L129="7  ECO CERT Cosmos Organic","Ecocertcosmosorganic",'2. Artikeldata Utökad'!L129="8  Bra miljöval","Bramiljoval",'2. Artikeldata Utökad'!L129="9  Fairtrade","fairtrade",'2. Artikeldata Utökad'!L129="10 Natrue Organic","Natrueorganic",'2. Artikeldata Utökad'!L129="11 UTZ Certified","UTZ",'2. Artikeldata Utökad'!L129="15 Asthma Allergy Nordic","Asthmaallergynordic",'2. Artikeldata Utökad'!L129="16 FSC","FSC",'2. Artikeldata Utökad'!L129="17 Välvald (endast vid OTC)","choosewithheart",'2. Artikeldata Utökad'!L129="18 Rainforest Alliance","Rainforestalliance",'2. Artikeldata Utökad'!L129="19 Vegan Society","Vegansociety",'2. Artikeldata Utökad'!L129="20 Certified Vegan","Certifiedvegan",'2. Artikeldata Utökad'!L129="21 I'm Vegan","Imvegan",'2. Artikeldata Utökad'!L129="22 EU Ecolabel","EUEcolabel",'2. Artikeldata Utökad'!L129="23 Soil Association Cosmos Organic","Soilassociation",'2. Artikeldata Utökad'!L129="  Välj…","",'2. Artikeldata Utökad'!L129="0  Ingen symbol","",'2. Artikeldata Utökad'!L129="24 Cosmetique Bio Cosmos Organic","Cosmetiquebio",'2. Artikeldata Utökad'!L129="25 Fair for Life","Fairforlife")</f>
        <v/>
      </c>
      <c r="J130" s="176" t="str">
        <f aca="false" t="array" ref="J130:J130">IFERROR(SUBSTITUTE(_xlfn.arraytotext(_xlfn._xlws.filter(G130:I130,G130:I130&lt;&gt;""))," ",""),"")</f>
        <v/>
      </c>
      <c r="K130" s="176" t="str">
        <f aca="false">IF('2. Artikeldata Utökad'!M129="Ja","Nordisk","")</f>
        <v/>
      </c>
      <c r="L130" s="176" t="str">
        <f aca="false">IF('2. Artikeldata Utökad'!N129="Ja","Miljoforpackad","")</f>
        <v/>
      </c>
      <c r="M130" s="176" t="str">
        <f aca="false">IF(OR(G130="Ecocertcosmosorganic",G130="Natrueorganic",G130="GOTS",G130="Ekologisktjordbruk",G130="KRAV",G130="Soilassociation",G130="Cosmetiquebio",H130="Ecocertcosmosorganic",H130="Natrueorganic",H130="GOTS",H130="Ekologisktjordbruk",H130="KRAV",H130="Soilassociation",H130="Cosmetiquebio",I130="Ecocertcosmosorganic",I130="Natrueorganic",I130="GOTS",I130="Ekologisktjordbruk",I130="KRAV",I130="Soilassociation",I130="Cosmetiquebio"),"Ekologisk","")</f>
        <v/>
      </c>
      <c r="N130" s="176" t="str">
        <f aca="false">IF(OR(G130="Vegansociety",G130="Imvegan",G130="Certifiedvegan",H130="Vegansociety",H130="Imvegan",H130="Certifiedvegan",I130="Vegansociety",I130="Imvegan",I130="Certifiedvegan",AJ130="Vegansk"),"Vegansk","")</f>
        <v/>
      </c>
      <c r="O130" s="176" t="str">
        <f aca="false">IF(OR(G130="fairtrade",G130="UTZ",G130="Rainforestalliance",G130="Fairforlife",H130="fairtrade",H130="UTZ",H130="Rainforestalliance",H130="Fairforlife",I130="fairtrade",I130="UTZ",I130="Rainforestalliance",I130="Fairforlife"),"Rattvisemarkt","")</f>
        <v/>
      </c>
      <c r="P130" s="176" t="str">
        <f aca="false">IF(OR(G130="Asthmaallergynordic",G130="Astmaochallergiforbundet",H130="Asthmaallergynordic",H130="Astmaochallergiforbundet",I130="Asthmaallergynordic",I130="Astmaochallergiforbundet"),"Extramildformula","")</f>
        <v/>
      </c>
      <c r="Q130" s="176" t="str">
        <f aca="false">IF(OR(G130="Svanen",G130="Bramiljoval",G130="EUEcolabel",H130="Svanen",H130="Bramiljoval",H130="EUEcolabel",I130="Svanen",I130="Bramiljoval",I130="EUEcolabel"),"Miljomarkt","")</f>
        <v/>
      </c>
      <c r="R130" s="176" t="str">
        <f aca="false" t="array" ref="R130:R130">IFERROR(SUBSTITUTE(_xlfn.arraytotext(_xlfn._xlws.filter(M130:Q130,M130:Q130&lt;&gt;""))," ",""),"")</f>
        <v/>
      </c>
      <c r="S130" s="177"/>
      <c r="T130" s="185"/>
      <c r="U130" s="177" t="s">
        <v>36</v>
      </c>
      <c r="V130" s="178"/>
      <c r="W130" s="178"/>
      <c r="X130" s="178"/>
      <c r="Y130" s="178"/>
      <c r="Z130" s="178"/>
      <c r="AA130" s="178"/>
      <c r="AB130" s="178"/>
      <c r="AC130" s="178"/>
      <c r="AD130" s="178"/>
      <c r="AE130" s="178"/>
      <c r="AF130" s="178"/>
      <c r="AG130" s="177"/>
      <c r="AH130" s="178"/>
      <c r="AI130" s="178"/>
      <c r="AJ130" s="177" t="s">
        <v>37</v>
      </c>
      <c r="AK130" s="178"/>
      <c r="AL130" s="178"/>
      <c r="AM130" s="178"/>
      <c r="AN130" s="178"/>
      <c r="AO130" s="178"/>
      <c r="AP130" s="187"/>
      <c r="AQ130" s="179"/>
      <c r="AR130" s="180"/>
      <c r="AS130" s="180"/>
      <c r="AT130" s="181" t="s">
        <v>37</v>
      </c>
      <c r="AU130" s="181" t="s">
        <v>37</v>
      </c>
      <c r="AV130" s="188"/>
      <c r="AW130" s="182" t="s">
        <v>231</v>
      </c>
      <c r="AX130" s="181" t="s">
        <v>37</v>
      </c>
      <c r="AY130" s="181" t="s">
        <v>37</v>
      </c>
      <c r="AZ130" s="187"/>
      <c r="BA130" s="179"/>
      <c r="BB130" s="180"/>
      <c r="BC130" s="180"/>
      <c r="BD130" s="180"/>
      <c r="BE130" s="180"/>
      <c r="BF130" s="180"/>
      <c r="BG130" s="189"/>
      <c r="BH130" s="181" t="s">
        <v>231</v>
      </c>
      <c r="BI130" s="181" t="s">
        <v>37</v>
      </c>
    </row>
    <row r="131" customFormat="false" ht="14.25" hidden="false" customHeight="false" outlineLevel="0" collapsed="false">
      <c r="A131" s="183" t="n">
        <v>126</v>
      </c>
      <c r="B131" s="173" t="n">
        <f aca="false">'APH KIC KIA PC'!D130</f>
        <v>0</v>
      </c>
      <c r="C131" s="173" t="str">
        <f aca="false">'APH KIC KIA PC'!I130</f>
        <v>Välj…</v>
      </c>
      <c r="D131" s="174" t="str">
        <f aca="false">IF('1. Artikeldata Grund'!$E130="","",'1. Artikeldata Grund'!$E130)</f>
        <v/>
      </c>
      <c r="E131" s="175" t="str">
        <f aca="false">IF('1. Artikeldata Grund'!D130="","",'1. Artikeldata Grund'!D130)</f>
        <v/>
      </c>
      <c r="F131" s="184" t="str">
        <f aca="false">'2. Artikeldata Utökad'!H130</f>
        <v>  Välj…</v>
      </c>
      <c r="G131" s="176" t="str">
        <f aca="false" t="array" ref="G131:G131">_xlfn.IFS('2. Artikeldata Utökad'!J130="2  KRAV","KRAV",'2. Artikeldata Utökad'!J130="3  Astma- och Allergiförbundet","Astmaochallergiforbundet",'2. Artikeldata Utökad'!J130="4  Svanen","Svanen",'2. Artikeldata Utökad'!J130="5  GOTS","GOTS",'2. Artikeldata Utökad'!J130="6  Ekologiskt Jordbruk EU Ekologisk","Ekologisktjordbruk",'2. Artikeldata Utökad'!J130="7  ECO CERT Cosmos Organic","Ecocertcosmosorganic",'2. Artikeldata Utökad'!J130="8  Bra miljöval","Bramiljoval",'2. Artikeldata Utökad'!J130="9  Fairtrade","fairtrade",'2. Artikeldata Utökad'!J130="10 Natrue Organic","Natrueorganic",'2. Artikeldata Utökad'!J130="11 UTZ Certified","UTZ",'2. Artikeldata Utökad'!J130="15 Asthma Allergy Nordic","Asthmaallergynordic",'2. Artikeldata Utökad'!J130="16 FSC","FSC",'2. Artikeldata Utökad'!J130="17 Välvald (endast vid OTC)","choosewithheart",'2. Artikeldata Utökad'!J130="18 Rainforest Alliance","Rainforestalliance",'2. Artikeldata Utökad'!J130="19 Vegan Society","Vegansociety",'2. Artikeldata Utökad'!J130="20 Certified Vegan","Certifiedvegan",'2. Artikeldata Utökad'!J130="21 I'm Vegan","Imvegan",'2. Artikeldata Utökad'!J130="22 EU Ecolabel","EUEcolabel",'2. Artikeldata Utökad'!J130="23 Soil Association Cosmos Organic","Soilassociation",'2. Artikeldata Utökad'!J130="  Välj…","",'2. Artikeldata Utökad'!J130="0  Ingen symbol","",'2. Artikeldata Utökad'!J130="24 Cosmetique Bio Cosmos Organic","Cosmetiquebio",'2. Artikeldata Utökad'!J130="25 Fair for Life","Fairforlife")</f>
        <v/>
      </c>
      <c r="H131" s="176" t="str">
        <f aca="false" t="array" ref="H131:H131">_xlfn.IFS('2. Artikeldata Utökad'!K130="2  KRAV","KRAV",'2. Artikeldata Utökad'!K130="3  Astma- och Allergiförbundet","Astmaochallergiforbundet",'2. Artikeldata Utökad'!K130="4  Svanen","Svanen",'2. Artikeldata Utökad'!K130="5  GOTS","GOTS",'2. Artikeldata Utökad'!K130="6  Ekologiskt Jordbruk EU Ekologisk","Ekologisktjordbruk",'2. Artikeldata Utökad'!K130="7  ECO CERT Cosmos Organic","Ecocertcosmosorganic",'2. Artikeldata Utökad'!K130="8  Bra miljöval","Bramiljoval",'2. Artikeldata Utökad'!K130="9  Fairtrade","fairtrade",'2. Artikeldata Utökad'!K130="10 Natrue Organic","Natrueorganic",'2. Artikeldata Utökad'!K130="11 UTZ Certified","UTZ",'2. Artikeldata Utökad'!K130="15 Asthma Allergy Nordic","Asthmaallergynordic",'2. Artikeldata Utökad'!K130="16 FSC","FSC",'2. Artikeldata Utökad'!K130="17 Välvald (endast vid OTC)","choosewithheart",'2. Artikeldata Utökad'!K130="18 Rainforest Alliance","Rainforestalliance",'2. Artikeldata Utökad'!K130="19 Vegan Society","Vegansociety",'2. Artikeldata Utökad'!K130="20 Certified Vegan","Certifiedvegan",'2. Artikeldata Utökad'!K130="21 I'm Vegan","Imvegan",'2. Artikeldata Utökad'!K130="22 EU Ecolabel","EUEcolabel",'2. Artikeldata Utökad'!K130="23 Soil Association Cosmos Organic","Soilassociation",'2. Artikeldata Utökad'!K130="  Välj…","",'2. Artikeldata Utökad'!K130="0  Ingen symbol","",'2. Artikeldata Utökad'!K130="24 Cosmetique Bio Cosmos Organic","Cosmetiquebio",'2. Artikeldata Utökad'!K130="25 Fair for Life","Fairforlife")</f>
        <v/>
      </c>
      <c r="I131" s="176" t="str">
        <f aca="false" t="array" ref="I131:I131">_xlfn.IFS('2. Artikeldata Utökad'!L130="2  KRAV","KRAV",'2. Artikeldata Utökad'!L130="3  Astma- och Allergiförbundet","Astmaochallergiforbundet",'2. Artikeldata Utökad'!L130="4  Svanen","Svanen",'2. Artikeldata Utökad'!L130="5  GOTS","GOTS",'2. Artikeldata Utökad'!L130="6  Ekologiskt Jordbruk EU Ekologisk","Ekologisktjordbruk",'2. Artikeldata Utökad'!L130="7  ECO CERT Cosmos Organic","Ecocertcosmosorganic",'2. Artikeldata Utökad'!L130="8  Bra miljöval","Bramiljoval",'2. Artikeldata Utökad'!L130="9  Fairtrade","fairtrade",'2. Artikeldata Utökad'!L130="10 Natrue Organic","Natrueorganic",'2. Artikeldata Utökad'!L130="11 UTZ Certified","UTZ",'2. Artikeldata Utökad'!L130="15 Asthma Allergy Nordic","Asthmaallergynordic",'2. Artikeldata Utökad'!L130="16 FSC","FSC",'2. Artikeldata Utökad'!L130="17 Välvald (endast vid OTC)","choosewithheart",'2. Artikeldata Utökad'!L130="18 Rainforest Alliance","Rainforestalliance",'2. Artikeldata Utökad'!L130="19 Vegan Society","Vegansociety",'2. Artikeldata Utökad'!L130="20 Certified Vegan","Certifiedvegan",'2. Artikeldata Utökad'!L130="21 I'm Vegan","Imvegan",'2. Artikeldata Utökad'!L130="22 EU Ecolabel","EUEcolabel",'2. Artikeldata Utökad'!L130="23 Soil Association Cosmos Organic","Soilassociation",'2. Artikeldata Utökad'!L130="  Välj…","",'2. Artikeldata Utökad'!L130="0  Ingen symbol","",'2. Artikeldata Utökad'!L130="24 Cosmetique Bio Cosmos Organic","Cosmetiquebio",'2. Artikeldata Utökad'!L130="25 Fair for Life","Fairforlife")</f>
        <v/>
      </c>
      <c r="J131" s="176" t="str">
        <f aca="false" t="array" ref="J131:J131">IFERROR(SUBSTITUTE(_xlfn.arraytotext(_xlfn._xlws.filter(G131:I131,G131:I131&lt;&gt;""))," ",""),"")</f>
        <v/>
      </c>
      <c r="K131" s="176" t="str">
        <f aca="false">IF('2. Artikeldata Utökad'!M130="Ja","Nordisk","")</f>
        <v/>
      </c>
      <c r="L131" s="176" t="str">
        <f aca="false">IF('2. Artikeldata Utökad'!N130="Ja","Miljoforpackad","")</f>
        <v/>
      </c>
      <c r="M131" s="176" t="str">
        <f aca="false">IF(OR(G131="Ecocertcosmosorganic",G131="Natrueorganic",G131="GOTS",G131="Ekologisktjordbruk",G131="KRAV",G131="Soilassociation",G131="Cosmetiquebio",H131="Ecocertcosmosorganic",H131="Natrueorganic",H131="GOTS",H131="Ekologisktjordbruk",H131="KRAV",H131="Soilassociation",H131="Cosmetiquebio",I131="Ecocertcosmosorganic",I131="Natrueorganic",I131="GOTS",I131="Ekologisktjordbruk",I131="KRAV",I131="Soilassociation",I131="Cosmetiquebio"),"Ekologisk","")</f>
        <v/>
      </c>
      <c r="N131" s="176" t="str">
        <f aca="false">IF(OR(G131="Vegansociety",G131="Imvegan",G131="Certifiedvegan",H131="Vegansociety",H131="Imvegan",H131="Certifiedvegan",I131="Vegansociety",I131="Imvegan",I131="Certifiedvegan",AJ131="Vegansk"),"Vegansk","")</f>
        <v/>
      </c>
      <c r="O131" s="176" t="str">
        <f aca="false">IF(OR(G131="fairtrade",G131="UTZ",G131="Rainforestalliance",G131="Fairforlife",H131="fairtrade",H131="UTZ",H131="Rainforestalliance",H131="Fairforlife",I131="fairtrade",I131="UTZ",I131="Rainforestalliance",I131="Fairforlife"),"Rattvisemarkt","")</f>
        <v/>
      </c>
      <c r="P131" s="176" t="str">
        <f aca="false">IF(OR(G131="Asthmaallergynordic",G131="Astmaochallergiforbundet",H131="Asthmaallergynordic",H131="Astmaochallergiforbundet",I131="Asthmaallergynordic",I131="Astmaochallergiforbundet"),"Extramildformula","")</f>
        <v/>
      </c>
      <c r="Q131" s="176" t="str">
        <f aca="false">IF(OR(G131="Svanen",G131="Bramiljoval",G131="EUEcolabel",H131="Svanen",H131="Bramiljoval",H131="EUEcolabel",I131="Svanen",I131="Bramiljoval",I131="EUEcolabel"),"Miljomarkt","")</f>
        <v/>
      </c>
      <c r="R131" s="176" t="str">
        <f aca="false" t="array" ref="R131:R131">IFERROR(SUBSTITUTE(_xlfn.arraytotext(_xlfn._xlws.filter(M131:Q131,M131:Q131&lt;&gt;""))," ",""),"")</f>
        <v/>
      </c>
      <c r="S131" s="177"/>
      <c r="T131" s="185"/>
      <c r="U131" s="177" t="s">
        <v>36</v>
      </c>
      <c r="V131" s="178"/>
      <c r="W131" s="178"/>
      <c r="X131" s="178"/>
      <c r="Y131" s="178"/>
      <c r="Z131" s="178"/>
      <c r="AA131" s="178"/>
      <c r="AB131" s="178"/>
      <c r="AC131" s="178"/>
      <c r="AD131" s="178"/>
      <c r="AE131" s="178"/>
      <c r="AF131" s="178"/>
      <c r="AG131" s="177"/>
      <c r="AH131" s="178"/>
      <c r="AI131" s="178"/>
      <c r="AJ131" s="177" t="s">
        <v>37</v>
      </c>
      <c r="AK131" s="178"/>
      <c r="AL131" s="178"/>
      <c r="AM131" s="178"/>
      <c r="AN131" s="178"/>
      <c r="AO131" s="178"/>
      <c r="AP131" s="187"/>
      <c r="AQ131" s="179"/>
      <c r="AR131" s="180"/>
      <c r="AS131" s="180"/>
      <c r="AT131" s="181" t="s">
        <v>37</v>
      </c>
      <c r="AU131" s="181" t="s">
        <v>37</v>
      </c>
      <c r="AV131" s="188"/>
      <c r="AW131" s="182" t="s">
        <v>231</v>
      </c>
      <c r="AX131" s="181" t="s">
        <v>37</v>
      </c>
      <c r="AY131" s="181" t="s">
        <v>37</v>
      </c>
      <c r="AZ131" s="187"/>
      <c r="BA131" s="179"/>
      <c r="BB131" s="180"/>
      <c r="BC131" s="180"/>
      <c r="BD131" s="180"/>
      <c r="BE131" s="180"/>
      <c r="BF131" s="180"/>
      <c r="BG131" s="189"/>
      <c r="BH131" s="181" t="s">
        <v>231</v>
      </c>
      <c r="BI131" s="181" t="s">
        <v>37</v>
      </c>
    </row>
    <row r="132" customFormat="false" ht="14.25" hidden="false" customHeight="false" outlineLevel="0" collapsed="false">
      <c r="A132" s="183" t="n">
        <v>127</v>
      </c>
      <c r="B132" s="173" t="n">
        <f aca="false">'APH KIC KIA PC'!D131</f>
        <v>0</v>
      </c>
      <c r="C132" s="173" t="str">
        <f aca="false">'APH KIC KIA PC'!I131</f>
        <v>Välj…</v>
      </c>
      <c r="D132" s="174" t="str">
        <f aca="false">IF('1. Artikeldata Grund'!$E131="","",'1. Artikeldata Grund'!$E131)</f>
        <v/>
      </c>
      <c r="E132" s="175" t="str">
        <f aca="false">IF('1. Artikeldata Grund'!D131="","",'1. Artikeldata Grund'!D131)</f>
        <v/>
      </c>
      <c r="F132" s="184" t="str">
        <f aca="false">'2. Artikeldata Utökad'!H131</f>
        <v>  Välj…</v>
      </c>
      <c r="G132" s="176" t="str">
        <f aca="false" t="array" ref="G132:G132">_xlfn.IFS('2. Artikeldata Utökad'!J131="2  KRAV","KRAV",'2. Artikeldata Utökad'!J131="3  Astma- och Allergiförbundet","Astmaochallergiforbundet",'2. Artikeldata Utökad'!J131="4  Svanen","Svanen",'2. Artikeldata Utökad'!J131="5  GOTS","GOTS",'2. Artikeldata Utökad'!J131="6  Ekologiskt Jordbruk EU Ekologisk","Ekologisktjordbruk",'2. Artikeldata Utökad'!J131="7  ECO CERT Cosmos Organic","Ecocertcosmosorganic",'2. Artikeldata Utökad'!J131="8  Bra miljöval","Bramiljoval",'2. Artikeldata Utökad'!J131="9  Fairtrade","fairtrade",'2. Artikeldata Utökad'!J131="10 Natrue Organic","Natrueorganic",'2. Artikeldata Utökad'!J131="11 UTZ Certified","UTZ",'2. Artikeldata Utökad'!J131="15 Asthma Allergy Nordic","Asthmaallergynordic",'2. Artikeldata Utökad'!J131="16 FSC","FSC",'2. Artikeldata Utökad'!J131="17 Välvald (endast vid OTC)","choosewithheart",'2. Artikeldata Utökad'!J131="18 Rainforest Alliance","Rainforestalliance",'2. Artikeldata Utökad'!J131="19 Vegan Society","Vegansociety",'2. Artikeldata Utökad'!J131="20 Certified Vegan","Certifiedvegan",'2. Artikeldata Utökad'!J131="21 I'm Vegan","Imvegan",'2. Artikeldata Utökad'!J131="22 EU Ecolabel","EUEcolabel",'2. Artikeldata Utökad'!J131="23 Soil Association Cosmos Organic","Soilassociation",'2. Artikeldata Utökad'!J131="  Välj…","",'2. Artikeldata Utökad'!J131="0  Ingen symbol","",'2. Artikeldata Utökad'!J131="24 Cosmetique Bio Cosmos Organic","Cosmetiquebio",'2. Artikeldata Utökad'!J131="25 Fair for Life","Fairforlife")</f>
        <v/>
      </c>
      <c r="H132" s="176" t="str">
        <f aca="false" t="array" ref="H132:H132">_xlfn.IFS('2. Artikeldata Utökad'!K131="2  KRAV","KRAV",'2. Artikeldata Utökad'!K131="3  Astma- och Allergiförbundet","Astmaochallergiforbundet",'2. Artikeldata Utökad'!K131="4  Svanen","Svanen",'2. Artikeldata Utökad'!K131="5  GOTS","GOTS",'2. Artikeldata Utökad'!K131="6  Ekologiskt Jordbruk EU Ekologisk","Ekologisktjordbruk",'2. Artikeldata Utökad'!K131="7  ECO CERT Cosmos Organic","Ecocertcosmosorganic",'2. Artikeldata Utökad'!K131="8  Bra miljöval","Bramiljoval",'2. Artikeldata Utökad'!K131="9  Fairtrade","fairtrade",'2. Artikeldata Utökad'!K131="10 Natrue Organic","Natrueorganic",'2. Artikeldata Utökad'!K131="11 UTZ Certified","UTZ",'2. Artikeldata Utökad'!K131="15 Asthma Allergy Nordic","Asthmaallergynordic",'2. Artikeldata Utökad'!K131="16 FSC","FSC",'2. Artikeldata Utökad'!K131="17 Välvald (endast vid OTC)","choosewithheart",'2. Artikeldata Utökad'!K131="18 Rainforest Alliance","Rainforestalliance",'2. Artikeldata Utökad'!K131="19 Vegan Society","Vegansociety",'2. Artikeldata Utökad'!K131="20 Certified Vegan","Certifiedvegan",'2. Artikeldata Utökad'!K131="21 I'm Vegan","Imvegan",'2. Artikeldata Utökad'!K131="22 EU Ecolabel","EUEcolabel",'2. Artikeldata Utökad'!K131="23 Soil Association Cosmos Organic","Soilassociation",'2. Artikeldata Utökad'!K131="  Välj…","",'2. Artikeldata Utökad'!K131="0  Ingen symbol","",'2. Artikeldata Utökad'!K131="24 Cosmetique Bio Cosmos Organic","Cosmetiquebio",'2. Artikeldata Utökad'!K131="25 Fair for Life","Fairforlife")</f>
        <v/>
      </c>
      <c r="I132" s="176" t="str">
        <f aca="false" t="array" ref="I132:I132">_xlfn.IFS('2. Artikeldata Utökad'!L131="2  KRAV","KRAV",'2. Artikeldata Utökad'!L131="3  Astma- och Allergiförbundet","Astmaochallergiforbundet",'2. Artikeldata Utökad'!L131="4  Svanen","Svanen",'2. Artikeldata Utökad'!L131="5  GOTS","GOTS",'2. Artikeldata Utökad'!L131="6  Ekologiskt Jordbruk EU Ekologisk","Ekologisktjordbruk",'2. Artikeldata Utökad'!L131="7  ECO CERT Cosmos Organic","Ecocertcosmosorganic",'2. Artikeldata Utökad'!L131="8  Bra miljöval","Bramiljoval",'2. Artikeldata Utökad'!L131="9  Fairtrade","fairtrade",'2. Artikeldata Utökad'!L131="10 Natrue Organic","Natrueorganic",'2. Artikeldata Utökad'!L131="11 UTZ Certified","UTZ",'2. Artikeldata Utökad'!L131="15 Asthma Allergy Nordic","Asthmaallergynordic",'2. Artikeldata Utökad'!L131="16 FSC","FSC",'2. Artikeldata Utökad'!L131="17 Välvald (endast vid OTC)","choosewithheart",'2. Artikeldata Utökad'!L131="18 Rainforest Alliance","Rainforestalliance",'2. Artikeldata Utökad'!L131="19 Vegan Society","Vegansociety",'2. Artikeldata Utökad'!L131="20 Certified Vegan","Certifiedvegan",'2. Artikeldata Utökad'!L131="21 I'm Vegan","Imvegan",'2. Artikeldata Utökad'!L131="22 EU Ecolabel","EUEcolabel",'2. Artikeldata Utökad'!L131="23 Soil Association Cosmos Organic","Soilassociation",'2. Artikeldata Utökad'!L131="  Välj…","",'2. Artikeldata Utökad'!L131="0  Ingen symbol","",'2. Artikeldata Utökad'!L131="24 Cosmetique Bio Cosmos Organic","Cosmetiquebio",'2. Artikeldata Utökad'!L131="25 Fair for Life","Fairforlife")</f>
        <v/>
      </c>
      <c r="J132" s="176" t="str">
        <f aca="false" t="array" ref="J132:J132">IFERROR(SUBSTITUTE(_xlfn.arraytotext(_xlfn._xlws.filter(G132:I132,G132:I132&lt;&gt;""))," ",""),"")</f>
        <v/>
      </c>
      <c r="K132" s="176" t="str">
        <f aca="false">IF('2. Artikeldata Utökad'!M131="Ja","Nordisk","")</f>
        <v/>
      </c>
      <c r="L132" s="176" t="str">
        <f aca="false">IF('2. Artikeldata Utökad'!N131="Ja","Miljoforpackad","")</f>
        <v/>
      </c>
      <c r="M132" s="176" t="str">
        <f aca="false">IF(OR(G132="Ecocertcosmosorganic",G132="Natrueorganic",G132="GOTS",G132="Ekologisktjordbruk",G132="KRAV",G132="Soilassociation",G132="Cosmetiquebio",H132="Ecocertcosmosorganic",H132="Natrueorganic",H132="GOTS",H132="Ekologisktjordbruk",H132="KRAV",H132="Soilassociation",H132="Cosmetiquebio",I132="Ecocertcosmosorganic",I132="Natrueorganic",I132="GOTS",I132="Ekologisktjordbruk",I132="KRAV",I132="Soilassociation",I132="Cosmetiquebio"),"Ekologisk","")</f>
        <v/>
      </c>
      <c r="N132" s="176" t="str">
        <f aca="false">IF(OR(G132="Vegansociety",G132="Imvegan",G132="Certifiedvegan",H132="Vegansociety",H132="Imvegan",H132="Certifiedvegan",I132="Vegansociety",I132="Imvegan",I132="Certifiedvegan",AJ132="Vegansk"),"Vegansk","")</f>
        <v/>
      </c>
      <c r="O132" s="176" t="str">
        <f aca="false">IF(OR(G132="fairtrade",G132="UTZ",G132="Rainforestalliance",G132="Fairforlife",H132="fairtrade",H132="UTZ",H132="Rainforestalliance",H132="Fairforlife",I132="fairtrade",I132="UTZ",I132="Rainforestalliance",I132="Fairforlife"),"Rattvisemarkt","")</f>
        <v/>
      </c>
      <c r="P132" s="176" t="str">
        <f aca="false">IF(OR(G132="Asthmaallergynordic",G132="Astmaochallergiforbundet",H132="Asthmaallergynordic",H132="Astmaochallergiforbundet",I132="Asthmaallergynordic",I132="Astmaochallergiforbundet"),"Extramildformula","")</f>
        <v/>
      </c>
      <c r="Q132" s="176" t="str">
        <f aca="false">IF(OR(G132="Svanen",G132="Bramiljoval",G132="EUEcolabel",H132="Svanen",H132="Bramiljoval",H132="EUEcolabel",I132="Svanen",I132="Bramiljoval",I132="EUEcolabel"),"Miljomarkt","")</f>
        <v/>
      </c>
      <c r="R132" s="176" t="str">
        <f aca="false" t="array" ref="R132:R132">IFERROR(SUBSTITUTE(_xlfn.arraytotext(_xlfn._xlws.filter(M132:Q132,M132:Q132&lt;&gt;""))," ",""),"")</f>
        <v/>
      </c>
      <c r="S132" s="177"/>
      <c r="T132" s="185"/>
      <c r="U132" s="177" t="s">
        <v>36</v>
      </c>
      <c r="V132" s="178"/>
      <c r="W132" s="178"/>
      <c r="X132" s="178"/>
      <c r="Y132" s="178"/>
      <c r="Z132" s="178"/>
      <c r="AA132" s="178"/>
      <c r="AB132" s="178"/>
      <c r="AC132" s="178"/>
      <c r="AD132" s="178"/>
      <c r="AE132" s="178"/>
      <c r="AF132" s="178"/>
      <c r="AG132" s="177"/>
      <c r="AH132" s="178"/>
      <c r="AI132" s="178"/>
      <c r="AJ132" s="177" t="s">
        <v>37</v>
      </c>
      <c r="AK132" s="178"/>
      <c r="AL132" s="178"/>
      <c r="AM132" s="178"/>
      <c r="AN132" s="178"/>
      <c r="AO132" s="178"/>
      <c r="AP132" s="187"/>
      <c r="AQ132" s="179"/>
      <c r="AR132" s="180"/>
      <c r="AS132" s="180"/>
      <c r="AT132" s="181" t="s">
        <v>37</v>
      </c>
      <c r="AU132" s="181" t="s">
        <v>37</v>
      </c>
      <c r="AV132" s="188"/>
      <c r="AW132" s="182" t="s">
        <v>231</v>
      </c>
      <c r="AX132" s="181" t="s">
        <v>37</v>
      </c>
      <c r="AY132" s="181" t="s">
        <v>37</v>
      </c>
      <c r="AZ132" s="187"/>
      <c r="BA132" s="179"/>
      <c r="BB132" s="180"/>
      <c r="BC132" s="180"/>
      <c r="BD132" s="180"/>
      <c r="BE132" s="180"/>
      <c r="BF132" s="180"/>
      <c r="BG132" s="189"/>
      <c r="BH132" s="181" t="s">
        <v>231</v>
      </c>
      <c r="BI132" s="181" t="s">
        <v>37</v>
      </c>
    </row>
    <row r="133" customFormat="false" ht="14.25" hidden="false" customHeight="false" outlineLevel="0" collapsed="false">
      <c r="A133" s="183" t="n">
        <v>128</v>
      </c>
      <c r="B133" s="173" t="n">
        <f aca="false">'APH KIC KIA PC'!D132</f>
        <v>0</v>
      </c>
      <c r="C133" s="173" t="str">
        <f aca="false">'APH KIC KIA PC'!I132</f>
        <v>Välj…</v>
      </c>
      <c r="D133" s="174" t="str">
        <f aca="false">IF('1. Artikeldata Grund'!$E132="","",'1. Artikeldata Grund'!$E132)</f>
        <v/>
      </c>
      <c r="E133" s="175" t="str">
        <f aca="false">IF('1. Artikeldata Grund'!D132="","",'1. Artikeldata Grund'!D132)</f>
        <v/>
      </c>
      <c r="F133" s="184" t="str">
        <f aca="false">'2. Artikeldata Utökad'!H132</f>
        <v>  Välj…</v>
      </c>
      <c r="G133" s="176" t="str">
        <f aca="false" t="array" ref="G133:G133">_xlfn.IFS('2. Artikeldata Utökad'!J132="2  KRAV","KRAV",'2. Artikeldata Utökad'!J132="3  Astma- och Allergiförbundet","Astmaochallergiforbundet",'2. Artikeldata Utökad'!J132="4  Svanen","Svanen",'2. Artikeldata Utökad'!J132="5  GOTS","GOTS",'2. Artikeldata Utökad'!J132="6  Ekologiskt Jordbruk EU Ekologisk","Ekologisktjordbruk",'2. Artikeldata Utökad'!J132="7  ECO CERT Cosmos Organic","Ecocertcosmosorganic",'2. Artikeldata Utökad'!J132="8  Bra miljöval","Bramiljoval",'2. Artikeldata Utökad'!J132="9  Fairtrade","fairtrade",'2. Artikeldata Utökad'!J132="10 Natrue Organic","Natrueorganic",'2. Artikeldata Utökad'!J132="11 UTZ Certified","UTZ",'2. Artikeldata Utökad'!J132="15 Asthma Allergy Nordic","Asthmaallergynordic",'2. Artikeldata Utökad'!J132="16 FSC","FSC",'2. Artikeldata Utökad'!J132="17 Välvald (endast vid OTC)","choosewithheart",'2. Artikeldata Utökad'!J132="18 Rainforest Alliance","Rainforestalliance",'2. Artikeldata Utökad'!J132="19 Vegan Society","Vegansociety",'2. Artikeldata Utökad'!J132="20 Certified Vegan","Certifiedvegan",'2. Artikeldata Utökad'!J132="21 I'm Vegan","Imvegan",'2. Artikeldata Utökad'!J132="22 EU Ecolabel","EUEcolabel",'2. Artikeldata Utökad'!J132="23 Soil Association Cosmos Organic","Soilassociation",'2. Artikeldata Utökad'!J132="  Välj…","",'2. Artikeldata Utökad'!J132="0  Ingen symbol","",'2. Artikeldata Utökad'!J132="24 Cosmetique Bio Cosmos Organic","Cosmetiquebio",'2. Artikeldata Utökad'!J132="25 Fair for Life","Fairforlife")</f>
        <v/>
      </c>
      <c r="H133" s="176" t="str">
        <f aca="false" t="array" ref="H133:H133">_xlfn.IFS('2. Artikeldata Utökad'!K132="2  KRAV","KRAV",'2. Artikeldata Utökad'!K132="3  Astma- och Allergiförbundet","Astmaochallergiforbundet",'2. Artikeldata Utökad'!K132="4  Svanen","Svanen",'2. Artikeldata Utökad'!K132="5  GOTS","GOTS",'2. Artikeldata Utökad'!K132="6  Ekologiskt Jordbruk EU Ekologisk","Ekologisktjordbruk",'2. Artikeldata Utökad'!K132="7  ECO CERT Cosmos Organic","Ecocertcosmosorganic",'2. Artikeldata Utökad'!K132="8  Bra miljöval","Bramiljoval",'2. Artikeldata Utökad'!K132="9  Fairtrade","fairtrade",'2. Artikeldata Utökad'!K132="10 Natrue Organic","Natrueorganic",'2. Artikeldata Utökad'!K132="11 UTZ Certified","UTZ",'2. Artikeldata Utökad'!K132="15 Asthma Allergy Nordic","Asthmaallergynordic",'2. Artikeldata Utökad'!K132="16 FSC","FSC",'2. Artikeldata Utökad'!K132="17 Välvald (endast vid OTC)","choosewithheart",'2. Artikeldata Utökad'!K132="18 Rainforest Alliance","Rainforestalliance",'2. Artikeldata Utökad'!K132="19 Vegan Society","Vegansociety",'2. Artikeldata Utökad'!K132="20 Certified Vegan","Certifiedvegan",'2. Artikeldata Utökad'!K132="21 I'm Vegan","Imvegan",'2. Artikeldata Utökad'!K132="22 EU Ecolabel","EUEcolabel",'2. Artikeldata Utökad'!K132="23 Soil Association Cosmos Organic","Soilassociation",'2. Artikeldata Utökad'!K132="  Välj…","",'2. Artikeldata Utökad'!K132="0  Ingen symbol","",'2. Artikeldata Utökad'!K132="24 Cosmetique Bio Cosmos Organic","Cosmetiquebio",'2. Artikeldata Utökad'!K132="25 Fair for Life","Fairforlife")</f>
        <v/>
      </c>
      <c r="I133" s="176" t="str">
        <f aca="false" t="array" ref="I133:I133">_xlfn.IFS('2. Artikeldata Utökad'!L132="2  KRAV","KRAV",'2. Artikeldata Utökad'!L132="3  Astma- och Allergiförbundet","Astmaochallergiforbundet",'2. Artikeldata Utökad'!L132="4  Svanen","Svanen",'2. Artikeldata Utökad'!L132="5  GOTS","GOTS",'2. Artikeldata Utökad'!L132="6  Ekologiskt Jordbruk EU Ekologisk","Ekologisktjordbruk",'2. Artikeldata Utökad'!L132="7  ECO CERT Cosmos Organic","Ecocertcosmosorganic",'2. Artikeldata Utökad'!L132="8  Bra miljöval","Bramiljoval",'2. Artikeldata Utökad'!L132="9  Fairtrade","fairtrade",'2. Artikeldata Utökad'!L132="10 Natrue Organic","Natrueorganic",'2. Artikeldata Utökad'!L132="11 UTZ Certified","UTZ",'2. Artikeldata Utökad'!L132="15 Asthma Allergy Nordic","Asthmaallergynordic",'2. Artikeldata Utökad'!L132="16 FSC","FSC",'2. Artikeldata Utökad'!L132="17 Välvald (endast vid OTC)","choosewithheart",'2. Artikeldata Utökad'!L132="18 Rainforest Alliance","Rainforestalliance",'2. Artikeldata Utökad'!L132="19 Vegan Society","Vegansociety",'2. Artikeldata Utökad'!L132="20 Certified Vegan","Certifiedvegan",'2. Artikeldata Utökad'!L132="21 I'm Vegan","Imvegan",'2. Artikeldata Utökad'!L132="22 EU Ecolabel","EUEcolabel",'2. Artikeldata Utökad'!L132="23 Soil Association Cosmos Organic","Soilassociation",'2. Artikeldata Utökad'!L132="  Välj…","",'2. Artikeldata Utökad'!L132="0  Ingen symbol","",'2. Artikeldata Utökad'!L132="24 Cosmetique Bio Cosmos Organic","Cosmetiquebio",'2. Artikeldata Utökad'!L132="25 Fair for Life","Fairforlife")</f>
        <v/>
      </c>
      <c r="J133" s="176" t="str">
        <f aca="false" t="array" ref="J133:J133">IFERROR(SUBSTITUTE(_xlfn.arraytotext(_xlfn._xlws.filter(G133:I133,G133:I133&lt;&gt;""))," ",""),"")</f>
        <v/>
      </c>
      <c r="K133" s="176" t="str">
        <f aca="false">IF('2. Artikeldata Utökad'!M132="Ja","Nordisk","")</f>
        <v/>
      </c>
      <c r="L133" s="176" t="str">
        <f aca="false">IF('2. Artikeldata Utökad'!N132="Ja","Miljoforpackad","")</f>
        <v/>
      </c>
      <c r="M133" s="176" t="str">
        <f aca="false">IF(OR(G133="Ecocertcosmosorganic",G133="Natrueorganic",G133="GOTS",G133="Ekologisktjordbruk",G133="KRAV",G133="Soilassociation",G133="Cosmetiquebio",H133="Ecocertcosmosorganic",H133="Natrueorganic",H133="GOTS",H133="Ekologisktjordbruk",H133="KRAV",H133="Soilassociation",H133="Cosmetiquebio",I133="Ecocertcosmosorganic",I133="Natrueorganic",I133="GOTS",I133="Ekologisktjordbruk",I133="KRAV",I133="Soilassociation",I133="Cosmetiquebio"),"Ekologisk","")</f>
        <v/>
      </c>
      <c r="N133" s="176" t="str">
        <f aca="false">IF(OR(G133="Vegansociety",G133="Imvegan",G133="Certifiedvegan",H133="Vegansociety",H133="Imvegan",H133="Certifiedvegan",I133="Vegansociety",I133="Imvegan",I133="Certifiedvegan",AJ133="Vegansk"),"Vegansk","")</f>
        <v/>
      </c>
      <c r="O133" s="176" t="str">
        <f aca="false">IF(OR(G133="fairtrade",G133="UTZ",G133="Rainforestalliance",G133="Fairforlife",H133="fairtrade",H133="UTZ",H133="Rainforestalliance",H133="Fairforlife",I133="fairtrade",I133="UTZ",I133="Rainforestalliance",I133="Fairforlife"),"Rattvisemarkt","")</f>
        <v/>
      </c>
      <c r="P133" s="176" t="str">
        <f aca="false">IF(OR(G133="Asthmaallergynordic",G133="Astmaochallergiforbundet",H133="Asthmaallergynordic",H133="Astmaochallergiforbundet",I133="Asthmaallergynordic",I133="Astmaochallergiforbundet"),"Extramildformula","")</f>
        <v/>
      </c>
      <c r="Q133" s="176" t="str">
        <f aca="false">IF(OR(G133="Svanen",G133="Bramiljoval",G133="EUEcolabel",H133="Svanen",H133="Bramiljoval",H133="EUEcolabel",I133="Svanen",I133="Bramiljoval",I133="EUEcolabel"),"Miljomarkt","")</f>
        <v/>
      </c>
      <c r="R133" s="176" t="str">
        <f aca="false" t="array" ref="R133:R133">IFERROR(SUBSTITUTE(_xlfn.arraytotext(_xlfn._xlws.filter(M133:Q133,M133:Q133&lt;&gt;""))," ",""),"")</f>
        <v/>
      </c>
      <c r="S133" s="177"/>
      <c r="T133" s="185"/>
      <c r="U133" s="177" t="s">
        <v>36</v>
      </c>
      <c r="V133" s="178"/>
      <c r="W133" s="178"/>
      <c r="X133" s="178"/>
      <c r="Y133" s="178"/>
      <c r="Z133" s="178"/>
      <c r="AA133" s="178"/>
      <c r="AB133" s="178"/>
      <c r="AC133" s="178"/>
      <c r="AD133" s="178"/>
      <c r="AE133" s="178"/>
      <c r="AF133" s="178"/>
      <c r="AG133" s="177"/>
      <c r="AH133" s="178"/>
      <c r="AI133" s="178"/>
      <c r="AJ133" s="177" t="s">
        <v>37</v>
      </c>
      <c r="AK133" s="178"/>
      <c r="AL133" s="178"/>
      <c r="AM133" s="178"/>
      <c r="AN133" s="178"/>
      <c r="AO133" s="178"/>
      <c r="AP133" s="187"/>
      <c r="AQ133" s="179"/>
      <c r="AR133" s="180"/>
      <c r="AS133" s="180"/>
      <c r="AT133" s="181" t="s">
        <v>37</v>
      </c>
      <c r="AU133" s="181" t="s">
        <v>37</v>
      </c>
      <c r="AV133" s="188"/>
      <c r="AW133" s="182" t="s">
        <v>231</v>
      </c>
      <c r="AX133" s="181" t="s">
        <v>37</v>
      </c>
      <c r="AY133" s="181" t="s">
        <v>37</v>
      </c>
      <c r="AZ133" s="187"/>
      <c r="BA133" s="179"/>
      <c r="BB133" s="180"/>
      <c r="BC133" s="180"/>
      <c r="BD133" s="180"/>
      <c r="BE133" s="180"/>
      <c r="BF133" s="180"/>
      <c r="BG133" s="189"/>
      <c r="BH133" s="181" t="s">
        <v>231</v>
      </c>
      <c r="BI133" s="181" t="s">
        <v>37</v>
      </c>
    </row>
    <row r="134" customFormat="false" ht="14.25" hidden="false" customHeight="false" outlineLevel="0" collapsed="false">
      <c r="A134" s="183" t="n">
        <v>129</v>
      </c>
      <c r="B134" s="173" t="n">
        <f aca="false">'APH KIC KIA PC'!D133</f>
        <v>0</v>
      </c>
      <c r="C134" s="173" t="str">
        <f aca="false">'APH KIC KIA PC'!I133</f>
        <v>Välj…</v>
      </c>
      <c r="D134" s="174" t="str">
        <f aca="false">IF('1. Artikeldata Grund'!$E133="","",'1. Artikeldata Grund'!$E133)</f>
        <v/>
      </c>
      <c r="E134" s="175" t="str">
        <f aca="false">IF('1. Artikeldata Grund'!D133="","",'1. Artikeldata Grund'!D133)</f>
        <v/>
      </c>
      <c r="F134" s="184" t="str">
        <f aca="false">'2. Artikeldata Utökad'!H133</f>
        <v>  Välj…</v>
      </c>
      <c r="G134" s="176" t="str">
        <f aca="false" t="array" ref="G134:G134">_xlfn.IFS('2. Artikeldata Utökad'!J133="2  KRAV","KRAV",'2. Artikeldata Utökad'!J133="3  Astma- och Allergiförbundet","Astmaochallergiforbundet",'2. Artikeldata Utökad'!J133="4  Svanen","Svanen",'2. Artikeldata Utökad'!J133="5  GOTS","GOTS",'2. Artikeldata Utökad'!J133="6  Ekologiskt Jordbruk EU Ekologisk","Ekologisktjordbruk",'2. Artikeldata Utökad'!J133="7  ECO CERT Cosmos Organic","Ecocertcosmosorganic",'2. Artikeldata Utökad'!J133="8  Bra miljöval","Bramiljoval",'2. Artikeldata Utökad'!J133="9  Fairtrade","fairtrade",'2. Artikeldata Utökad'!J133="10 Natrue Organic","Natrueorganic",'2. Artikeldata Utökad'!J133="11 UTZ Certified","UTZ",'2. Artikeldata Utökad'!J133="15 Asthma Allergy Nordic","Asthmaallergynordic",'2. Artikeldata Utökad'!J133="16 FSC","FSC",'2. Artikeldata Utökad'!J133="17 Välvald (endast vid OTC)","choosewithheart",'2. Artikeldata Utökad'!J133="18 Rainforest Alliance","Rainforestalliance",'2. Artikeldata Utökad'!J133="19 Vegan Society","Vegansociety",'2. Artikeldata Utökad'!J133="20 Certified Vegan","Certifiedvegan",'2. Artikeldata Utökad'!J133="21 I'm Vegan","Imvegan",'2. Artikeldata Utökad'!J133="22 EU Ecolabel","EUEcolabel",'2. Artikeldata Utökad'!J133="23 Soil Association Cosmos Organic","Soilassociation",'2. Artikeldata Utökad'!J133="  Välj…","",'2. Artikeldata Utökad'!J133="0  Ingen symbol","",'2. Artikeldata Utökad'!J133="24 Cosmetique Bio Cosmos Organic","Cosmetiquebio",'2. Artikeldata Utökad'!J133="25 Fair for Life","Fairforlife")</f>
        <v/>
      </c>
      <c r="H134" s="176" t="str">
        <f aca="false" t="array" ref="H134:H134">_xlfn.IFS('2. Artikeldata Utökad'!K133="2  KRAV","KRAV",'2. Artikeldata Utökad'!K133="3  Astma- och Allergiförbundet","Astmaochallergiforbundet",'2. Artikeldata Utökad'!K133="4  Svanen","Svanen",'2. Artikeldata Utökad'!K133="5  GOTS","GOTS",'2. Artikeldata Utökad'!K133="6  Ekologiskt Jordbruk EU Ekologisk","Ekologisktjordbruk",'2. Artikeldata Utökad'!K133="7  ECO CERT Cosmos Organic","Ecocertcosmosorganic",'2. Artikeldata Utökad'!K133="8  Bra miljöval","Bramiljoval",'2. Artikeldata Utökad'!K133="9  Fairtrade","fairtrade",'2. Artikeldata Utökad'!K133="10 Natrue Organic","Natrueorganic",'2. Artikeldata Utökad'!K133="11 UTZ Certified","UTZ",'2. Artikeldata Utökad'!K133="15 Asthma Allergy Nordic","Asthmaallergynordic",'2. Artikeldata Utökad'!K133="16 FSC","FSC",'2. Artikeldata Utökad'!K133="17 Välvald (endast vid OTC)","choosewithheart",'2. Artikeldata Utökad'!K133="18 Rainforest Alliance","Rainforestalliance",'2. Artikeldata Utökad'!K133="19 Vegan Society","Vegansociety",'2. Artikeldata Utökad'!K133="20 Certified Vegan","Certifiedvegan",'2. Artikeldata Utökad'!K133="21 I'm Vegan","Imvegan",'2. Artikeldata Utökad'!K133="22 EU Ecolabel","EUEcolabel",'2. Artikeldata Utökad'!K133="23 Soil Association Cosmos Organic","Soilassociation",'2. Artikeldata Utökad'!K133="  Välj…","",'2. Artikeldata Utökad'!K133="0  Ingen symbol","",'2. Artikeldata Utökad'!K133="24 Cosmetique Bio Cosmos Organic","Cosmetiquebio",'2. Artikeldata Utökad'!K133="25 Fair for Life","Fairforlife")</f>
        <v/>
      </c>
      <c r="I134" s="176" t="str">
        <f aca="false" t="array" ref="I134:I134">_xlfn.IFS('2. Artikeldata Utökad'!L133="2  KRAV","KRAV",'2. Artikeldata Utökad'!L133="3  Astma- och Allergiförbundet","Astmaochallergiforbundet",'2. Artikeldata Utökad'!L133="4  Svanen","Svanen",'2. Artikeldata Utökad'!L133="5  GOTS","GOTS",'2. Artikeldata Utökad'!L133="6  Ekologiskt Jordbruk EU Ekologisk","Ekologisktjordbruk",'2. Artikeldata Utökad'!L133="7  ECO CERT Cosmos Organic","Ecocertcosmosorganic",'2. Artikeldata Utökad'!L133="8  Bra miljöval","Bramiljoval",'2. Artikeldata Utökad'!L133="9  Fairtrade","fairtrade",'2. Artikeldata Utökad'!L133="10 Natrue Organic","Natrueorganic",'2. Artikeldata Utökad'!L133="11 UTZ Certified","UTZ",'2. Artikeldata Utökad'!L133="15 Asthma Allergy Nordic","Asthmaallergynordic",'2. Artikeldata Utökad'!L133="16 FSC","FSC",'2. Artikeldata Utökad'!L133="17 Välvald (endast vid OTC)","choosewithheart",'2. Artikeldata Utökad'!L133="18 Rainforest Alliance","Rainforestalliance",'2. Artikeldata Utökad'!L133="19 Vegan Society","Vegansociety",'2. Artikeldata Utökad'!L133="20 Certified Vegan","Certifiedvegan",'2. Artikeldata Utökad'!L133="21 I'm Vegan","Imvegan",'2. Artikeldata Utökad'!L133="22 EU Ecolabel","EUEcolabel",'2. Artikeldata Utökad'!L133="23 Soil Association Cosmos Organic","Soilassociation",'2. Artikeldata Utökad'!L133="  Välj…","",'2. Artikeldata Utökad'!L133="0  Ingen symbol","",'2. Artikeldata Utökad'!L133="24 Cosmetique Bio Cosmos Organic","Cosmetiquebio",'2. Artikeldata Utökad'!L133="25 Fair for Life","Fairforlife")</f>
        <v/>
      </c>
      <c r="J134" s="176" t="str">
        <f aca="false" t="array" ref="J134:J134">IFERROR(SUBSTITUTE(_xlfn.arraytotext(_xlfn._xlws.filter(G134:I134,G134:I134&lt;&gt;""))," ",""),"")</f>
        <v/>
      </c>
      <c r="K134" s="176" t="str">
        <f aca="false">IF('2. Artikeldata Utökad'!M133="Ja","Nordisk","")</f>
        <v/>
      </c>
      <c r="L134" s="176" t="str">
        <f aca="false">IF('2. Artikeldata Utökad'!N133="Ja","Miljoforpackad","")</f>
        <v/>
      </c>
      <c r="M134" s="176" t="str">
        <f aca="false">IF(OR(G134="Ecocertcosmosorganic",G134="Natrueorganic",G134="GOTS",G134="Ekologisktjordbruk",G134="KRAV",G134="Soilassociation",G134="Cosmetiquebio",H134="Ecocertcosmosorganic",H134="Natrueorganic",H134="GOTS",H134="Ekologisktjordbruk",H134="KRAV",H134="Soilassociation",H134="Cosmetiquebio",I134="Ecocertcosmosorganic",I134="Natrueorganic",I134="GOTS",I134="Ekologisktjordbruk",I134="KRAV",I134="Soilassociation",I134="Cosmetiquebio"),"Ekologisk","")</f>
        <v/>
      </c>
      <c r="N134" s="176" t="str">
        <f aca="false">IF(OR(G134="Vegansociety",G134="Imvegan",G134="Certifiedvegan",H134="Vegansociety",H134="Imvegan",H134="Certifiedvegan",I134="Vegansociety",I134="Imvegan",I134="Certifiedvegan",AJ134="Vegansk"),"Vegansk","")</f>
        <v/>
      </c>
      <c r="O134" s="176" t="str">
        <f aca="false">IF(OR(G134="fairtrade",G134="UTZ",G134="Rainforestalliance",G134="Fairforlife",H134="fairtrade",H134="UTZ",H134="Rainforestalliance",H134="Fairforlife",I134="fairtrade",I134="UTZ",I134="Rainforestalliance",I134="Fairforlife"),"Rattvisemarkt","")</f>
        <v/>
      </c>
      <c r="P134" s="176" t="str">
        <f aca="false">IF(OR(G134="Asthmaallergynordic",G134="Astmaochallergiforbundet",H134="Asthmaallergynordic",H134="Astmaochallergiforbundet",I134="Asthmaallergynordic",I134="Astmaochallergiforbundet"),"Extramildformula","")</f>
        <v/>
      </c>
      <c r="Q134" s="176" t="str">
        <f aca="false">IF(OR(G134="Svanen",G134="Bramiljoval",G134="EUEcolabel",H134="Svanen",H134="Bramiljoval",H134="EUEcolabel",I134="Svanen",I134="Bramiljoval",I134="EUEcolabel"),"Miljomarkt","")</f>
        <v/>
      </c>
      <c r="R134" s="176" t="str">
        <f aca="false" t="array" ref="R134:R134">IFERROR(SUBSTITUTE(_xlfn.arraytotext(_xlfn._xlws.filter(M134:Q134,M134:Q134&lt;&gt;""))," ",""),"")</f>
        <v/>
      </c>
      <c r="S134" s="177"/>
      <c r="T134" s="185"/>
      <c r="U134" s="177" t="s">
        <v>36</v>
      </c>
      <c r="V134" s="178"/>
      <c r="W134" s="178"/>
      <c r="X134" s="178"/>
      <c r="Y134" s="178"/>
      <c r="Z134" s="178"/>
      <c r="AA134" s="178"/>
      <c r="AB134" s="178"/>
      <c r="AC134" s="178"/>
      <c r="AD134" s="178"/>
      <c r="AE134" s="178"/>
      <c r="AF134" s="178"/>
      <c r="AG134" s="177"/>
      <c r="AH134" s="178"/>
      <c r="AI134" s="178"/>
      <c r="AJ134" s="177" t="s">
        <v>37</v>
      </c>
      <c r="AK134" s="178"/>
      <c r="AL134" s="178"/>
      <c r="AM134" s="178"/>
      <c r="AN134" s="178"/>
      <c r="AO134" s="178"/>
      <c r="AP134" s="187"/>
      <c r="AQ134" s="179"/>
      <c r="AR134" s="180"/>
      <c r="AS134" s="180"/>
      <c r="AT134" s="181" t="s">
        <v>37</v>
      </c>
      <c r="AU134" s="181" t="s">
        <v>37</v>
      </c>
      <c r="AV134" s="188"/>
      <c r="AW134" s="182" t="s">
        <v>231</v>
      </c>
      <c r="AX134" s="181" t="s">
        <v>37</v>
      </c>
      <c r="AY134" s="181" t="s">
        <v>37</v>
      </c>
      <c r="AZ134" s="187"/>
      <c r="BA134" s="179"/>
      <c r="BB134" s="180"/>
      <c r="BC134" s="180"/>
      <c r="BD134" s="180"/>
      <c r="BE134" s="180"/>
      <c r="BF134" s="180"/>
      <c r="BG134" s="189"/>
      <c r="BH134" s="181" t="s">
        <v>231</v>
      </c>
      <c r="BI134" s="181" t="s">
        <v>37</v>
      </c>
    </row>
    <row r="135" customFormat="false" ht="14.25" hidden="false" customHeight="false" outlineLevel="0" collapsed="false">
      <c r="A135" s="183" t="n">
        <v>130</v>
      </c>
      <c r="B135" s="173" t="n">
        <f aca="false">'APH KIC KIA PC'!D134</f>
        <v>0</v>
      </c>
      <c r="C135" s="173" t="str">
        <f aca="false">'APH KIC KIA PC'!I134</f>
        <v>Välj…</v>
      </c>
      <c r="D135" s="174" t="str">
        <f aca="false">IF('1. Artikeldata Grund'!$E134="","",'1. Artikeldata Grund'!$E134)</f>
        <v/>
      </c>
      <c r="E135" s="175" t="str">
        <f aca="false">IF('1. Artikeldata Grund'!D134="","",'1. Artikeldata Grund'!D134)</f>
        <v/>
      </c>
      <c r="F135" s="184" t="str">
        <f aca="false">'2. Artikeldata Utökad'!H134</f>
        <v>  Välj…</v>
      </c>
      <c r="G135" s="176" t="str">
        <f aca="false" t="array" ref="G135:G135">_xlfn.IFS('2. Artikeldata Utökad'!J134="2  KRAV","KRAV",'2. Artikeldata Utökad'!J134="3  Astma- och Allergiförbundet","Astmaochallergiforbundet",'2. Artikeldata Utökad'!J134="4  Svanen","Svanen",'2. Artikeldata Utökad'!J134="5  GOTS","GOTS",'2. Artikeldata Utökad'!J134="6  Ekologiskt Jordbruk EU Ekologisk","Ekologisktjordbruk",'2. Artikeldata Utökad'!J134="7  ECO CERT Cosmos Organic","Ecocertcosmosorganic",'2. Artikeldata Utökad'!J134="8  Bra miljöval","Bramiljoval",'2. Artikeldata Utökad'!J134="9  Fairtrade","fairtrade",'2. Artikeldata Utökad'!J134="10 Natrue Organic","Natrueorganic",'2. Artikeldata Utökad'!J134="11 UTZ Certified","UTZ",'2. Artikeldata Utökad'!J134="15 Asthma Allergy Nordic","Asthmaallergynordic",'2. Artikeldata Utökad'!J134="16 FSC","FSC",'2. Artikeldata Utökad'!J134="17 Välvald (endast vid OTC)","choosewithheart",'2. Artikeldata Utökad'!J134="18 Rainforest Alliance","Rainforestalliance",'2. Artikeldata Utökad'!J134="19 Vegan Society","Vegansociety",'2. Artikeldata Utökad'!J134="20 Certified Vegan","Certifiedvegan",'2. Artikeldata Utökad'!J134="21 I'm Vegan","Imvegan",'2. Artikeldata Utökad'!J134="22 EU Ecolabel","EUEcolabel",'2. Artikeldata Utökad'!J134="23 Soil Association Cosmos Organic","Soilassociation",'2. Artikeldata Utökad'!J134="  Välj…","",'2. Artikeldata Utökad'!J134="0  Ingen symbol","",'2. Artikeldata Utökad'!J134="24 Cosmetique Bio Cosmos Organic","Cosmetiquebio",'2. Artikeldata Utökad'!J134="25 Fair for Life","Fairforlife")</f>
        <v/>
      </c>
      <c r="H135" s="176" t="str">
        <f aca="false" t="array" ref="H135:H135">_xlfn.IFS('2. Artikeldata Utökad'!K134="2  KRAV","KRAV",'2. Artikeldata Utökad'!K134="3  Astma- och Allergiförbundet","Astmaochallergiforbundet",'2. Artikeldata Utökad'!K134="4  Svanen","Svanen",'2. Artikeldata Utökad'!K134="5  GOTS","GOTS",'2. Artikeldata Utökad'!K134="6  Ekologiskt Jordbruk EU Ekologisk","Ekologisktjordbruk",'2. Artikeldata Utökad'!K134="7  ECO CERT Cosmos Organic","Ecocertcosmosorganic",'2. Artikeldata Utökad'!K134="8  Bra miljöval","Bramiljoval",'2. Artikeldata Utökad'!K134="9  Fairtrade","fairtrade",'2. Artikeldata Utökad'!K134="10 Natrue Organic","Natrueorganic",'2. Artikeldata Utökad'!K134="11 UTZ Certified","UTZ",'2. Artikeldata Utökad'!K134="15 Asthma Allergy Nordic","Asthmaallergynordic",'2. Artikeldata Utökad'!K134="16 FSC","FSC",'2. Artikeldata Utökad'!K134="17 Välvald (endast vid OTC)","choosewithheart",'2. Artikeldata Utökad'!K134="18 Rainforest Alliance","Rainforestalliance",'2. Artikeldata Utökad'!K134="19 Vegan Society","Vegansociety",'2. Artikeldata Utökad'!K134="20 Certified Vegan","Certifiedvegan",'2. Artikeldata Utökad'!K134="21 I'm Vegan","Imvegan",'2. Artikeldata Utökad'!K134="22 EU Ecolabel","EUEcolabel",'2. Artikeldata Utökad'!K134="23 Soil Association Cosmos Organic","Soilassociation",'2. Artikeldata Utökad'!K134="  Välj…","",'2. Artikeldata Utökad'!K134="0  Ingen symbol","",'2. Artikeldata Utökad'!K134="24 Cosmetique Bio Cosmos Organic","Cosmetiquebio",'2. Artikeldata Utökad'!K134="25 Fair for Life","Fairforlife")</f>
        <v/>
      </c>
      <c r="I135" s="176" t="str">
        <f aca="false" t="array" ref="I135:I135">_xlfn.IFS('2. Artikeldata Utökad'!L134="2  KRAV","KRAV",'2. Artikeldata Utökad'!L134="3  Astma- och Allergiförbundet","Astmaochallergiforbundet",'2. Artikeldata Utökad'!L134="4  Svanen","Svanen",'2. Artikeldata Utökad'!L134="5  GOTS","GOTS",'2. Artikeldata Utökad'!L134="6  Ekologiskt Jordbruk EU Ekologisk","Ekologisktjordbruk",'2. Artikeldata Utökad'!L134="7  ECO CERT Cosmos Organic","Ecocertcosmosorganic",'2. Artikeldata Utökad'!L134="8  Bra miljöval","Bramiljoval",'2. Artikeldata Utökad'!L134="9  Fairtrade","fairtrade",'2. Artikeldata Utökad'!L134="10 Natrue Organic","Natrueorganic",'2. Artikeldata Utökad'!L134="11 UTZ Certified","UTZ",'2. Artikeldata Utökad'!L134="15 Asthma Allergy Nordic","Asthmaallergynordic",'2. Artikeldata Utökad'!L134="16 FSC","FSC",'2. Artikeldata Utökad'!L134="17 Välvald (endast vid OTC)","choosewithheart",'2. Artikeldata Utökad'!L134="18 Rainforest Alliance","Rainforestalliance",'2. Artikeldata Utökad'!L134="19 Vegan Society","Vegansociety",'2. Artikeldata Utökad'!L134="20 Certified Vegan","Certifiedvegan",'2. Artikeldata Utökad'!L134="21 I'm Vegan","Imvegan",'2. Artikeldata Utökad'!L134="22 EU Ecolabel","EUEcolabel",'2. Artikeldata Utökad'!L134="23 Soil Association Cosmos Organic","Soilassociation",'2. Artikeldata Utökad'!L134="  Välj…","",'2. Artikeldata Utökad'!L134="0  Ingen symbol","",'2. Artikeldata Utökad'!L134="24 Cosmetique Bio Cosmos Organic","Cosmetiquebio",'2. Artikeldata Utökad'!L134="25 Fair for Life","Fairforlife")</f>
        <v/>
      </c>
      <c r="J135" s="176" t="str">
        <f aca="false" t="array" ref="J135:J135">IFERROR(SUBSTITUTE(_xlfn.arraytotext(_xlfn._xlws.filter(G135:I135,G135:I135&lt;&gt;""))," ",""),"")</f>
        <v/>
      </c>
      <c r="K135" s="176" t="str">
        <f aca="false">IF('2. Artikeldata Utökad'!M134="Ja","Nordisk","")</f>
        <v/>
      </c>
      <c r="L135" s="176" t="str">
        <f aca="false">IF('2. Artikeldata Utökad'!N134="Ja","Miljoforpackad","")</f>
        <v/>
      </c>
      <c r="M135" s="176" t="str">
        <f aca="false">IF(OR(G135="Ecocertcosmosorganic",G135="Natrueorganic",G135="GOTS",G135="Ekologisktjordbruk",G135="KRAV",G135="Soilassociation",G135="Cosmetiquebio",H135="Ecocertcosmosorganic",H135="Natrueorganic",H135="GOTS",H135="Ekologisktjordbruk",H135="KRAV",H135="Soilassociation",H135="Cosmetiquebio",I135="Ecocertcosmosorganic",I135="Natrueorganic",I135="GOTS",I135="Ekologisktjordbruk",I135="KRAV",I135="Soilassociation",I135="Cosmetiquebio"),"Ekologisk","")</f>
        <v/>
      </c>
      <c r="N135" s="176" t="str">
        <f aca="false">IF(OR(G135="Vegansociety",G135="Imvegan",G135="Certifiedvegan",H135="Vegansociety",H135="Imvegan",H135="Certifiedvegan",I135="Vegansociety",I135="Imvegan",I135="Certifiedvegan",AJ135="Vegansk"),"Vegansk","")</f>
        <v/>
      </c>
      <c r="O135" s="176" t="str">
        <f aca="false">IF(OR(G135="fairtrade",G135="UTZ",G135="Rainforestalliance",G135="Fairforlife",H135="fairtrade",H135="UTZ",H135="Rainforestalliance",H135="Fairforlife",I135="fairtrade",I135="UTZ",I135="Rainforestalliance",I135="Fairforlife"),"Rattvisemarkt","")</f>
        <v/>
      </c>
      <c r="P135" s="176" t="str">
        <f aca="false">IF(OR(G135="Asthmaallergynordic",G135="Astmaochallergiforbundet",H135="Asthmaallergynordic",H135="Astmaochallergiforbundet",I135="Asthmaallergynordic",I135="Astmaochallergiforbundet"),"Extramildformula","")</f>
        <v/>
      </c>
      <c r="Q135" s="176" t="str">
        <f aca="false">IF(OR(G135="Svanen",G135="Bramiljoval",G135="EUEcolabel",H135="Svanen",H135="Bramiljoval",H135="EUEcolabel",I135="Svanen",I135="Bramiljoval",I135="EUEcolabel"),"Miljomarkt","")</f>
        <v/>
      </c>
      <c r="R135" s="176" t="str">
        <f aca="false" t="array" ref="R135:R135">IFERROR(SUBSTITUTE(_xlfn.arraytotext(_xlfn._xlws.filter(M135:Q135,M135:Q135&lt;&gt;""))," ",""),"")</f>
        <v/>
      </c>
      <c r="S135" s="177"/>
      <c r="T135" s="185"/>
      <c r="U135" s="177" t="s">
        <v>36</v>
      </c>
      <c r="V135" s="178"/>
      <c r="W135" s="178"/>
      <c r="X135" s="178"/>
      <c r="Y135" s="178"/>
      <c r="Z135" s="178"/>
      <c r="AA135" s="178"/>
      <c r="AB135" s="178"/>
      <c r="AC135" s="178"/>
      <c r="AD135" s="178"/>
      <c r="AE135" s="178"/>
      <c r="AF135" s="178"/>
      <c r="AG135" s="177"/>
      <c r="AH135" s="178"/>
      <c r="AI135" s="178"/>
      <c r="AJ135" s="177" t="s">
        <v>37</v>
      </c>
      <c r="AK135" s="178"/>
      <c r="AL135" s="178"/>
      <c r="AM135" s="178"/>
      <c r="AN135" s="178"/>
      <c r="AO135" s="178"/>
      <c r="AP135" s="187"/>
      <c r="AQ135" s="179"/>
      <c r="AR135" s="180"/>
      <c r="AS135" s="180"/>
      <c r="AT135" s="181" t="s">
        <v>37</v>
      </c>
      <c r="AU135" s="181" t="s">
        <v>37</v>
      </c>
      <c r="AV135" s="188"/>
      <c r="AW135" s="182" t="s">
        <v>231</v>
      </c>
      <c r="AX135" s="181" t="s">
        <v>37</v>
      </c>
      <c r="AY135" s="181" t="s">
        <v>37</v>
      </c>
      <c r="AZ135" s="187"/>
      <c r="BA135" s="179"/>
      <c r="BB135" s="180"/>
      <c r="BC135" s="180"/>
      <c r="BD135" s="180"/>
      <c r="BE135" s="180"/>
      <c r="BF135" s="180"/>
      <c r="BG135" s="189"/>
      <c r="BH135" s="181" t="s">
        <v>231</v>
      </c>
      <c r="BI135" s="181" t="s">
        <v>37</v>
      </c>
    </row>
    <row r="136" customFormat="false" ht="14.25" hidden="false" customHeight="false" outlineLevel="0" collapsed="false">
      <c r="A136" s="183" t="n">
        <v>131</v>
      </c>
      <c r="B136" s="173" t="n">
        <f aca="false">'APH KIC KIA PC'!D135</f>
        <v>0</v>
      </c>
      <c r="C136" s="173" t="str">
        <f aca="false">'APH KIC KIA PC'!I135</f>
        <v>Välj…</v>
      </c>
      <c r="D136" s="174" t="str">
        <f aca="false">IF('1. Artikeldata Grund'!$E135="","",'1. Artikeldata Grund'!$E135)</f>
        <v/>
      </c>
      <c r="E136" s="175" t="str">
        <f aca="false">IF('1. Artikeldata Grund'!D135="","",'1. Artikeldata Grund'!D135)</f>
        <v/>
      </c>
      <c r="F136" s="184" t="str">
        <f aca="false">'2. Artikeldata Utökad'!H135</f>
        <v>  Välj…</v>
      </c>
      <c r="G136" s="176" t="str">
        <f aca="false" t="array" ref="G136:G136">_xlfn.IFS('2. Artikeldata Utökad'!J135="2  KRAV","KRAV",'2. Artikeldata Utökad'!J135="3  Astma- och Allergiförbundet","Astmaochallergiforbundet",'2. Artikeldata Utökad'!J135="4  Svanen","Svanen",'2. Artikeldata Utökad'!J135="5  GOTS","GOTS",'2. Artikeldata Utökad'!J135="6  Ekologiskt Jordbruk EU Ekologisk","Ekologisktjordbruk",'2. Artikeldata Utökad'!J135="7  ECO CERT Cosmos Organic","Ecocertcosmosorganic",'2. Artikeldata Utökad'!J135="8  Bra miljöval","Bramiljoval",'2. Artikeldata Utökad'!J135="9  Fairtrade","fairtrade",'2. Artikeldata Utökad'!J135="10 Natrue Organic","Natrueorganic",'2. Artikeldata Utökad'!J135="11 UTZ Certified","UTZ",'2. Artikeldata Utökad'!J135="15 Asthma Allergy Nordic","Asthmaallergynordic",'2. Artikeldata Utökad'!J135="16 FSC","FSC",'2. Artikeldata Utökad'!J135="17 Välvald (endast vid OTC)","choosewithheart",'2. Artikeldata Utökad'!J135="18 Rainforest Alliance","Rainforestalliance",'2. Artikeldata Utökad'!J135="19 Vegan Society","Vegansociety",'2. Artikeldata Utökad'!J135="20 Certified Vegan","Certifiedvegan",'2. Artikeldata Utökad'!J135="21 I'm Vegan","Imvegan",'2. Artikeldata Utökad'!J135="22 EU Ecolabel","EUEcolabel",'2. Artikeldata Utökad'!J135="23 Soil Association Cosmos Organic","Soilassociation",'2. Artikeldata Utökad'!J135="  Välj…","",'2. Artikeldata Utökad'!J135="0  Ingen symbol","",'2. Artikeldata Utökad'!J135="24 Cosmetique Bio Cosmos Organic","Cosmetiquebio",'2. Artikeldata Utökad'!J135="25 Fair for Life","Fairforlife")</f>
        <v/>
      </c>
      <c r="H136" s="176" t="str">
        <f aca="false" t="array" ref="H136:H136">_xlfn.IFS('2. Artikeldata Utökad'!K135="2  KRAV","KRAV",'2. Artikeldata Utökad'!K135="3  Astma- och Allergiförbundet","Astmaochallergiforbundet",'2. Artikeldata Utökad'!K135="4  Svanen","Svanen",'2. Artikeldata Utökad'!K135="5  GOTS","GOTS",'2. Artikeldata Utökad'!K135="6  Ekologiskt Jordbruk EU Ekologisk","Ekologisktjordbruk",'2. Artikeldata Utökad'!K135="7  ECO CERT Cosmos Organic","Ecocertcosmosorganic",'2. Artikeldata Utökad'!K135="8  Bra miljöval","Bramiljoval",'2. Artikeldata Utökad'!K135="9  Fairtrade","fairtrade",'2. Artikeldata Utökad'!K135="10 Natrue Organic","Natrueorganic",'2. Artikeldata Utökad'!K135="11 UTZ Certified","UTZ",'2. Artikeldata Utökad'!K135="15 Asthma Allergy Nordic","Asthmaallergynordic",'2. Artikeldata Utökad'!K135="16 FSC","FSC",'2. Artikeldata Utökad'!K135="17 Välvald (endast vid OTC)","choosewithheart",'2. Artikeldata Utökad'!K135="18 Rainforest Alliance","Rainforestalliance",'2. Artikeldata Utökad'!K135="19 Vegan Society","Vegansociety",'2. Artikeldata Utökad'!K135="20 Certified Vegan","Certifiedvegan",'2. Artikeldata Utökad'!K135="21 I'm Vegan","Imvegan",'2. Artikeldata Utökad'!K135="22 EU Ecolabel","EUEcolabel",'2. Artikeldata Utökad'!K135="23 Soil Association Cosmos Organic","Soilassociation",'2. Artikeldata Utökad'!K135="  Välj…","",'2. Artikeldata Utökad'!K135="0  Ingen symbol","",'2. Artikeldata Utökad'!K135="24 Cosmetique Bio Cosmos Organic","Cosmetiquebio",'2. Artikeldata Utökad'!K135="25 Fair for Life","Fairforlife")</f>
        <v/>
      </c>
      <c r="I136" s="176" t="str">
        <f aca="false" t="array" ref="I136:I136">_xlfn.IFS('2. Artikeldata Utökad'!L135="2  KRAV","KRAV",'2. Artikeldata Utökad'!L135="3  Astma- och Allergiförbundet","Astmaochallergiforbundet",'2. Artikeldata Utökad'!L135="4  Svanen","Svanen",'2. Artikeldata Utökad'!L135="5  GOTS","GOTS",'2. Artikeldata Utökad'!L135="6  Ekologiskt Jordbruk EU Ekologisk","Ekologisktjordbruk",'2. Artikeldata Utökad'!L135="7  ECO CERT Cosmos Organic","Ecocertcosmosorganic",'2. Artikeldata Utökad'!L135="8  Bra miljöval","Bramiljoval",'2. Artikeldata Utökad'!L135="9  Fairtrade","fairtrade",'2. Artikeldata Utökad'!L135="10 Natrue Organic","Natrueorganic",'2. Artikeldata Utökad'!L135="11 UTZ Certified","UTZ",'2. Artikeldata Utökad'!L135="15 Asthma Allergy Nordic","Asthmaallergynordic",'2. Artikeldata Utökad'!L135="16 FSC","FSC",'2. Artikeldata Utökad'!L135="17 Välvald (endast vid OTC)","choosewithheart",'2. Artikeldata Utökad'!L135="18 Rainforest Alliance","Rainforestalliance",'2. Artikeldata Utökad'!L135="19 Vegan Society","Vegansociety",'2. Artikeldata Utökad'!L135="20 Certified Vegan","Certifiedvegan",'2. Artikeldata Utökad'!L135="21 I'm Vegan","Imvegan",'2. Artikeldata Utökad'!L135="22 EU Ecolabel","EUEcolabel",'2. Artikeldata Utökad'!L135="23 Soil Association Cosmos Organic","Soilassociation",'2. Artikeldata Utökad'!L135="  Välj…","",'2. Artikeldata Utökad'!L135="0  Ingen symbol","",'2. Artikeldata Utökad'!L135="24 Cosmetique Bio Cosmos Organic","Cosmetiquebio",'2. Artikeldata Utökad'!L135="25 Fair for Life","Fairforlife")</f>
        <v/>
      </c>
      <c r="J136" s="176" t="str">
        <f aca="false" t="array" ref="J136:J136">IFERROR(SUBSTITUTE(_xlfn.arraytotext(_xlfn._xlws.filter(G136:I136,G136:I136&lt;&gt;""))," ",""),"")</f>
        <v/>
      </c>
      <c r="K136" s="176" t="str">
        <f aca="false">IF('2. Artikeldata Utökad'!M135="Ja","Nordisk","")</f>
        <v/>
      </c>
      <c r="L136" s="176" t="str">
        <f aca="false">IF('2. Artikeldata Utökad'!N135="Ja","Miljoforpackad","")</f>
        <v/>
      </c>
      <c r="M136" s="176" t="str">
        <f aca="false">IF(OR(G136="Ecocertcosmosorganic",G136="Natrueorganic",G136="GOTS",G136="Ekologisktjordbruk",G136="KRAV",G136="Soilassociation",G136="Cosmetiquebio",H136="Ecocertcosmosorganic",H136="Natrueorganic",H136="GOTS",H136="Ekologisktjordbruk",H136="KRAV",H136="Soilassociation",H136="Cosmetiquebio",I136="Ecocertcosmosorganic",I136="Natrueorganic",I136="GOTS",I136="Ekologisktjordbruk",I136="KRAV",I136="Soilassociation",I136="Cosmetiquebio"),"Ekologisk","")</f>
        <v/>
      </c>
      <c r="N136" s="176" t="str">
        <f aca="false">IF(OR(G136="Vegansociety",G136="Imvegan",G136="Certifiedvegan",H136="Vegansociety",H136="Imvegan",H136="Certifiedvegan",I136="Vegansociety",I136="Imvegan",I136="Certifiedvegan",AJ136="Vegansk"),"Vegansk","")</f>
        <v/>
      </c>
      <c r="O136" s="176" t="str">
        <f aca="false">IF(OR(G136="fairtrade",G136="UTZ",G136="Rainforestalliance",G136="Fairforlife",H136="fairtrade",H136="UTZ",H136="Rainforestalliance",H136="Fairforlife",I136="fairtrade",I136="UTZ",I136="Rainforestalliance",I136="Fairforlife"),"Rattvisemarkt","")</f>
        <v/>
      </c>
      <c r="P136" s="176" t="str">
        <f aca="false">IF(OR(G136="Asthmaallergynordic",G136="Astmaochallergiforbundet",H136="Asthmaallergynordic",H136="Astmaochallergiforbundet",I136="Asthmaallergynordic",I136="Astmaochallergiforbundet"),"Extramildformula","")</f>
        <v/>
      </c>
      <c r="Q136" s="176" t="str">
        <f aca="false">IF(OR(G136="Svanen",G136="Bramiljoval",G136="EUEcolabel",H136="Svanen",H136="Bramiljoval",H136="EUEcolabel",I136="Svanen",I136="Bramiljoval",I136="EUEcolabel"),"Miljomarkt","")</f>
        <v/>
      </c>
      <c r="R136" s="176" t="str">
        <f aca="false" t="array" ref="R136:R136">IFERROR(SUBSTITUTE(_xlfn.arraytotext(_xlfn._xlws.filter(M136:Q136,M136:Q136&lt;&gt;""))," ",""),"")</f>
        <v/>
      </c>
      <c r="S136" s="177"/>
      <c r="T136" s="185"/>
      <c r="U136" s="177" t="s">
        <v>36</v>
      </c>
      <c r="V136" s="178"/>
      <c r="W136" s="178"/>
      <c r="X136" s="178"/>
      <c r="Y136" s="178"/>
      <c r="Z136" s="178"/>
      <c r="AA136" s="178"/>
      <c r="AB136" s="178"/>
      <c r="AC136" s="178"/>
      <c r="AD136" s="178"/>
      <c r="AE136" s="178"/>
      <c r="AF136" s="178"/>
      <c r="AG136" s="177"/>
      <c r="AH136" s="178"/>
      <c r="AI136" s="178"/>
      <c r="AJ136" s="177" t="s">
        <v>37</v>
      </c>
      <c r="AK136" s="178"/>
      <c r="AL136" s="178"/>
      <c r="AM136" s="178"/>
      <c r="AN136" s="178"/>
      <c r="AO136" s="178"/>
      <c r="AP136" s="187"/>
      <c r="AQ136" s="179"/>
      <c r="AR136" s="180"/>
      <c r="AS136" s="180"/>
      <c r="AT136" s="181" t="s">
        <v>37</v>
      </c>
      <c r="AU136" s="181" t="s">
        <v>37</v>
      </c>
      <c r="AV136" s="188"/>
      <c r="AW136" s="182" t="s">
        <v>231</v>
      </c>
      <c r="AX136" s="181" t="s">
        <v>37</v>
      </c>
      <c r="AY136" s="181" t="s">
        <v>37</v>
      </c>
      <c r="AZ136" s="187"/>
      <c r="BA136" s="179"/>
      <c r="BB136" s="180"/>
      <c r="BC136" s="180"/>
      <c r="BD136" s="180"/>
      <c r="BE136" s="180"/>
      <c r="BF136" s="180"/>
      <c r="BG136" s="189"/>
      <c r="BH136" s="181" t="s">
        <v>231</v>
      </c>
      <c r="BI136" s="181" t="s">
        <v>37</v>
      </c>
    </row>
    <row r="137" customFormat="false" ht="14.25" hidden="false" customHeight="false" outlineLevel="0" collapsed="false">
      <c r="A137" s="183" t="n">
        <v>132</v>
      </c>
      <c r="B137" s="173" t="n">
        <f aca="false">'APH KIC KIA PC'!D136</f>
        <v>0</v>
      </c>
      <c r="C137" s="173" t="str">
        <f aca="false">'APH KIC KIA PC'!I136</f>
        <v>Välj…</v>
      </c>
      <c r="D137" s="174" t="str">
        <f aca="false">IF('1. Artikeldata Grund'!$E136="","",'1. Artikeldata Grund'!$E136)</f>
        <v/>
      </c>
      <c r="E137" s="175" t="str">
        <f aca="false">IF('1. Artikeldata Grund'!D136="","",'1. Artikeldata Grund'!D136)</f>
        <v/>
      </c>
      <c r="F137" s="184" t="str">
        <f aca="false">'2. Artikeldata Utökad'!H136</f>
        <v>  Välj…</v>
      </c>
      <c r="G137" s="176" t="str">
        <f aca="false" t="array" ref="G137:G137">_xlfn.IFS('2. Artikeldata Utökad'!J136="2  KRAV","KRAV",'2. Artikeldata Utökad'!J136="3  Astma- och Allergiförbundet","Astmaochallergiforbundet",'2. Artikeldata Utökad'!J136="4  Svanen","Svanen",'2. Artikeldata Utökad'!J136="5  GOTS","GOTS",'2. Artikeldata Utökad'!J136="6  Ekologiskt Jordbruk EU Ekologisk","Ekologisktjordbruk",'2. Artikeldata Utökad'!J136="7  ECO CERT Cosmos Organic","Ecocertcosmosorganic",'2. Artikeldata Utökad'!J136="8  Bra miljöval","Bramiljoval",'2. Artikeldata Utökad'!J136="9  Fairtrade","fairtrade",'2. Artikeldata Utökad'!J136="10 Natrue Organic","Natrueorganic",'2. Artikeldata Utökad'!J136="11 UTZ Certified","UTZ",'2. Artikeldata Utökad'!J136="15 Asthma Allergy Nordic","Asthmaallergynordic",'2. Artikeldata Utökad'!J136="16 FSC","FSC",'2. Artikeldata Utökad'!J136="17 Välvald (endast vid OTC)","choosewithheart",'2. Artikeldata Utökad'!J136="18 Rainforest Alliance","Rainforestalliance",'2. Artikeldata Utökad'!J136="19 Vegan Society","Vegansociety",'2. Artikeldata Utökad'!J136="20 Certified Vegan","Certifiedvegan",'2. Artikeldata Utökad'!J136="21 I'm Vegan","Imvegan",'2. Artikeldata Utökad'!J136="22 EU Ecolabel","EUEcolabel",'2. Artikeldata Utökad'!J136="23 Soil Association Cosmos Organic","Soilassociation",'2. Artikeldata Utökad'!J136="  Välj…","",'2. Artikeldata Utökad'!J136="0  Ingen symbol","",'2. Artikeldata Utökad'!J136="24 Cosmetique Bio Cosmos Organic","Cosmetiquebio",'2. Artikeldata Utökad'!J136="25 Fair for Life","Fairforlife")</f>
        <v/>
      </c>
      <c r="H137" s="176" t="str">
        <f aca="false" t="array" ref="H137:H137">_xlfn.IFS('2. Artikeldata Utökad'!K136="2  KRAV","KRAV",'2. Artikeldata Utökad'!K136="3  Astma- och Allergiförbundet","Astmaochallergiforbundet",'2. Artikeldata Utökad'!K136="4  Svanen","Svanen",'2. Artikeldata Utökad'!K136="5  GOTS","GOTS",'2. Artikeldata Utökad'!K136="6  Ekologiskt Jordbruk EU Ekologisk","Ekologisktjordbruk",'2. Artikeldata Utökad'!K136="7  ECO CERT Cosmos Organic","Ecocertcosmosorganic",'2. Artikeldata Utökad'!K136="8  Bra miljöval","Bramiljoval",'2. Artikeldata Utökad'!K136="9  Fairtrade","fairtrade",'2. Artikeldata Utökad'!K136="10 Natrue Organic","Natrueorganic",'2. Artikeldata Utökad'!K136="11 UTZ Certified","UTZ",'2. Artikeldata Utökad'!K136="15 Asthma Allergy Nordic","Asthmaallergynordic",'2. Artikeldata Utökad'!K136="16 FSC","FSC",'2. Artikeldata Utökad'!K136="17 Välvald (endast vid OTC)","choosewithheart",'2. Artikeldata Utökad'!K136="18 Rainforest Alliance","Rainforestalliance",'2. Artikeldata Utökad'!K136="19 Vegan Society","Vegansociety",'2. Artikeldata Utökad'!K136="20 Certified Vegan","Certifiedvegan",'2. Artikeldata Utökad'!K136="21 I'm Vegan","Imvegan",'2. Artikeldata Utökad'!K136="22 EU Ecolabel","EUEcolabel",'2. Artikeldata Utökad'!K136="23 Soil Association Cosmos Organic","Soilassociation",'2. Artikeldata Utökad'!K136="  Välj…","",'2. Artikeldata Utökad'!K136="0  Ingen symbol","",'2. Artikeldata Utökad'!K136="24 Cosmetique Bio Cosmos Organic","Cosmetiquebio",'2. Artikeldata Utökad'!K136="25 Fair for Life","Fairforlife")</f>
        <v/>
      </c>
      <c r="I137" s="176" t="str">
        <f aca="false" t="array" ref="I137:I137">_xlfn.IFS('2. Artikeldata Utökad'!L136="2  KRAV","KRAV",'2. Artikeldata Utökad'!L136="3  Astma- och Allergiförbundet","Astmaochallergiforbundet",'2. Artikeldata Utökad'!L136="4  Svanen","Svanen",'2. Artikeldata Utökad'!L136="5  GOTS","GOTS",'2. Artikeldata Utökad'!L136="6  Ekologiskt Jordbruk EU Ekologisk","Ekologisktjordbruk",'2. Artikeldata Utökad'!L136="7  ECO CERT Cosmos Organic","Ecocertcosmosorganic",'2. Artikeldata Utökad'!L136="8  Bra miljöval","Bramiljoval",'2. Artikeldata Utökad'!L136="9  Fairtrade","fairtrade",'2. Artikeldata Utökad'!L136="10 Natrue Organic","Natrueorganic",'2. Artikeldata Utökad'!L136="11 UTZ Certified","UTZ",'2. Artikeldata Utökad'!L136="15 Asthma Allergy Nordic","Asthmaallergynordic",'2. Artikeldata Utökad'!L136="16 FSC","FSC",'2. Artikeldata Utökad'!L136="17 Välvald (endast vid OTC)","choosewithheart",'2. Artikeldata Utökad'!L136="18 Rainforest Alliance","Rainforestalliance",'2. Artikeldata Utökad'!L136="19 Vegan Society","Vegansociety",'2. Artikeldata Utökad'!L136="20 Certified Vegan","Certifiedvegan",'2. Artikeldata Utökad'!L136="21 I'm Vegan","Imvegan",'2. Artikeldata Utökad'!L136="22 EU Ecolabel","EUEcolabel",'2. Artikeldata Utökad'!L136="23 Soil Association Cosmos Organic","Soilassociation",'2. Artikeldata Utökad'!L136="  Välj…","",'2. Artikeldata Utökad'!L136="0  Ingen symbol","",'2. Artikeldata Utökad'!L136="24 Cosmetique Bio Cosmos Organic","Cosmetiquebio",'2. Artikeldata Utökad'!L136="25 Fair for Life","Fairforlife")</f>
        <v/>
      </c>
      <c r="J137" s="176" t="str">
        <f aca="false" t="array" ref="J137:J137">IFERROR(SUBSTITUTE(_xlfn.arraytotext(_xlfn._xlws.filter(G137:I137,G137:I137&lt;&gt;""))," ",""),"")</f>
        <v/>
      </c>
      <c r="K137" s="176" t="str">
        <f aca="false">IF('2. Artikeldata Utökad'!M136="Ja","Nordisk","")</f>
        <v/>
      </c>
      <c r="L137" s="176" t="str">
        <f aca="false">IF('2. Artikeldata Utökad'!N136="Ja","Miljoforpackad","")</f>
        <v/>
      </c>
      <c r="M137" s="176" t="str">
        <f aca="false">IF(OR(G137="Ecocertcosmosorganic",G137="Natrueorganic",G137="GOTS",G137="Ekologisktjordbruk",G137="KRAV",G137="Soilassociation",G137="Cosmetiquebio",H137="Ecocertcosmosorganic",H137="Natrueorganic",H137="GOTS",H137="Ekologisktjordbruk",H137="KRAV",H137="Soilassociation",H137="Cosmetiquebio",I137="Ecocertcosmosorganic",I137="Natrueorganic",I137="GOTS",I137="Ekologisktjordbruk",I137="KRAV",I137="Soilassociation",I137="Cosmetiquebio"),"Ekologisk","")</f>
        <v/>
      </c>
      <c r="N137" s="176" t="str">
        <f aca="false">IF(OR(G137="Vegansociety",G137="Imvegan",G137="Certifiedvegan",H137="Vegansociety",H137="Imvegan",H137="Certifiedvegan",I137="Vegansociety",I137="Imvegan",I137="Certifiedvegan",AJ137="Vegansk"),"Vegansk","")</f>
        <v/>
      </c>
      <c r="O137" s="176" t="str">
        <f aca="false">IF(OR(G137="fairtrade",G137="UTZ",G137="Rainforestalliance",G137="Fairforlife",H137="fairtrade",H137="UTZ",H137="Rainforestalliance",H137="Fairforlife",I137="fairtrade",I137="UTZ",I137="Rainforestalliance",I137="Fairforlife"),"Rattvisemarkt","")</f>
        <v/>
      </c>
      <c r="P137" s="176" t="str">
        <f aca="false">IF(OR(G137="Asthmaallergynordic",G137="Astmaochallergiforbundet",H137="Asthmaallergynordic",H137="Astmaochallergiforbundet",I137="Asthmaallergynordic",I137="Astmaochallergiforbundet"),"Extramildformula","")</f>
        <v/>
      </c>
      <c r="Q137" s="176" t="str">
        <f aca="false">IF(OR(G137="Svanen",G137="Bramiljoval",G137="EUEcolabel",H137="Svanen",H137="Bramiljoval",H137="EUEcolabel",I137="Svanen",I137="Bramiljoval",I137="EUEcolabel"),"Miljomarkt","")</f>
        <v/>
      </c>
      <c r="R137" s="176" t="str">
        <f aca="false" t="array" ref="R137:R137">IFERROR(SUBSTITUTE(_xlfn.arraytotext(_xlfn._xlws.filter(M137:Q137,M137:Q137&lt;&gt;""))," ",""),"")</f>
        <v/>
      </c>
      <c r="S137" s="177"/>
      <c r="T137" s="185"/>
      <c r="U137" s="177" t="s">
        <v>36</v>
      </c>
      <c r="V137" s="178"/>
      <c r="W137" s="178"/>
      <c r="X137" s="178"/>
      <c r="Y137" s="178"/>
      <c r="Z137" s="178"/>
      <c r="AA137" s="178"/>
      <c r="AB137" s="178"/>
      <c r="AC137" s="178"/>
      <c r="AD137" s="178"/>
      <c r="AE137" s="178"/>
      <c r="AF137" s="178"/>
      <c r="AG137" s="177"/>
      <c r="AH137" s="178"/>
      <c r="AI137" s="178"/>
      <c r="AJ137" s="177" t="s">
        <v>37</v>
      </c>
      <c r="AK137" s="178"/>
      <c r="AL137" s="178"/>
      <c r="AM137" s="178"/>
      <c r="AN137" s="178"/>
      <c r="AO137" s="178"/>
      <c r="AP137" s="187"/>
      <c r="AQ137" s="179"/>
      <c r="AR137" s="180"/>
      <c r="AS137" s="180"/>
      <c r="AT137" s="181" t="s">
        <v>37</v>
      </c>
      <c r="AU137" s="181" t="s">
        <v>37</v>
      </c>
      <c r="AV137" s="188"/>
      <c r="AW137" s="182" t="s">
        <v>231</v>
      </c>
      <c r="AX137" s="181" t="s">
        <v>37</v>
      </c>
      <c r="AY137" s="181" t="s">
        <v>37</v>
      </c>
      <c r="AZ137" s="187"/>
      <c r="BA137" s="179"/>
      <c r="BB137" s="180"/>
      <c r="BC137" s="180"/>
      <c r="BD137" s="180"/>
      <c r="BE137" s="180"/>
      <c r="BF137" s="180"/>
      <c r="BG137" s="189"/>
      <c r="BH137" s="181" t="s">
        <v>231</v>
      </c>
      <c r="BI137" s="181" t="s">
        <v>37</v>
      </c>
    </row>
    <row r="138" customFormat="false" ht="14.25" hidden="false" customHeight="false" outlineLevel="0" collapsed="false">
      <c r="A138" s="183" t="n">
        <v>133</v>
      </c>
      <c r="B138" s="173" t="n">
        <f aca="false">'APH KIC KIA PC'!D137</f>
        <v>0</v>
      </c>
      <c r="C138" s="173" t="str">
        <f aca="false">'APH KIC KIA PC'!I137</f>
        <v>Välj…</v>
      </c>
      <c r="D138" s="174" t="str">
        <f aca="false">IF('1. Artikeldata Grund'!$E137="","",'1. Artikeldata Grund'!$E137)</f>
        <v/>
      </c>
      <c r="E138" s="175" t="str">
        <f aca="false">IF('1. Artikeldata Grund'!D137="","",'1. Artikeldata Grund'!D137)</f>
        <v/>
      </c>
      <c r="F138" s="184" t="str">
        <f aca="false">'2. Artikeldata Utökad'!H137</f>
        <v>  Välj…</v>
      </c>
      <c r="G138" s="176" t="str">
        <f aca="false" t="array" ref="G138:G138">_xlfn.IFS('2. Artikeldata Utökad'!J137="2  KRAV","KRAV",'2. Artikeldata Utökad'!J137="3  Astma- och Allergiförbundet","Astmaochallergiforbundet",'2. Artikeldata Utökad'!J137="4  Svanen","Svanen",'2. Artikeldata Utökad'!J137="5  GOTS","GOTS",'2. Artikeldata Utökad'!J137="6  Ekologiskt Jordbruk EU Ekologisk","Ekologisktjordbruk",'2. Artikeldata Utökad'!J137="7  ECO CERT Cosmos Organic","Ecocertcosmosorganic",'2. Artikeldata Utökad'!J137="8  Bra miljöval","Bramiljoval",'2. Artikeldata Utökad'!J137="9  Fairtrade","fairtrade",'2. Artikeldata Utökad'!J137="10 Natrue Organic","Natrueorganic",'2. Artikeldata Utökad'!J137="11 UTZ Certified","UTZ",'2. Artikeldata Utökad'!J137="15 Asthma Allergy Nordic","Asthmaallergynordic",'2. Artikeldata Utökad'!J137="16 FSC","FSC",'2. Artikeldata Utökad'!J137="17 Välvald (endast vid OTC)","choosewithheart",'2. Artikeldata Utökad'!J137="18 Rainforest Alliance","Rainforestalliance",'2. Artikeldata Utökad'!J137="19 Vegan Society","Vegansociety",'2. Artikeldata Utökad'!J137="20 Certified Vegan","Certifiedvegan",'2. Artikeldata Utökad'!J137="21 I'm Vegan","Imvegan",'2. Artikeldata Utökad'!J137="22 EU Ecolabel","EUEcolabel",'2. Artikeldata Utökad'!J137="23 Soil Association Cosmos Organic","Soilassociation",'2. Artikeldata Utökad'!J137="  Välj…","",'2. Artikeldata Utökad'!J137="0  Ingen symbol","",'2. Artikeldata Utökad'!J137="24 Cosmetique Bio Cosmos Organic","Cosmetiquebio",'2. Artikeldata Utökad'!J137="25 Fair for Life","Fairforlife")</f>
        <v/>
      </c>
      <c r="H138" s="176" t="str">
        <f aca="false" t="array" ref="H138:H138">_xlfn.IFS('2. Artikeldata Utökad'!K137="2  KRAV","KRAV",'2. Artikeldata Utökad'!K137="3  Astma- och Allergiförbundet","Astmaochallergiforbundet",'2. Artikeldata Utökad'!K137="4  Svanen","Svanen",'2. Artikeldata Utökad'!K137="5  GOTS","GOTS",'2. Artikeldata Utökad'!K137="6  Ekologiskt Jordbruk EU Ekologisk","Ekologisktjordbruk",'2. Artikeldata Utökad'!K137="7  ECO CERT Cosmos Organic","Ecocertcosmosorganic",'2. Artikeldata Utökad'!K137="8  Bra miljöval","Bramiljoval",'2. Artikeldata Utökad'!K137="9  Fairtrade","fairtrade",'2. Artikeldata Utökad'!K137="10 Natrue Organic","Natrueorganic",'2. Artikeldata Utökad'!K137="11 UTZ Certified","UTZ",'2. Artikeldata Utökad'!K137="15 Asthma Allergy Nordic","Asthmaallergynordic",'2. Artikeldata Utökad'!K137="16 FSC","FSC",'2. Artikeldata Utökad'!K137="17 Välvald (endast vid OTC)","choosewithheart",'2. Artikeldata Utökad'!K137="18 Rainforest Alliance","Rainforestalliance",'2. Artikeldata Utökad'!K137="19 Vegan Society","Vegansociety",'2. Artikeldata Utökad'!K137="20 Certified Vegan","Certifiedvegan",'2. Artikeldata Utökad'!K137="21 I'm Vegan","Imvegan",'2. Artikeldata Utökad'!K137="22 EU Ecolabel","EUEcolabel",'2. Artikeldata Utökad'!K137="23 Soil Association Cosmos Organic","Soilassociation",'2. Artikeldata Utökad'!K137="  Välj…","",'2. Artikeldata Utökad'!K137="0  Ingen symbol","",'2. Artikeldata Utökad'!K137="24 Cosmetique Bio Cosmos Organic","Cosmetiquebio",'2. Artikeldata Utökad'!K137="25 Fair for Life","Fairforlife")</f>
        <v/>
      </c>
      <c r="I138" s="176" t="str">
        <f aca="false" t="array" ref="I138:I138">_xlfn.IFS('2. Artikeldata Utökad'!L137="2  KRAV","KRAV",'2. Artikeldata Utökad'!L137="3  Astma- och Allergiförbundet","Astmaochallergiforbundet",'2. Artikeldata Utökad'!L137="4  Svanen","Svanen",'2. Artikeldata Utökad'!L137="5  GOTS","GOTS",'2. Artikeldata Utökad'!L137="6  Ekologiskt Jordbruk EU Ekologisk","Ekologisktjordbruk",'2. Artikeldata Utökad'!L137="7  ECO CERT Cosmos Organic","Ecocertcosmosorganic",'2. Artikeldata Utökad'!L137="8  Bra miljöval","Bramiljoval",'2. Artikeldata Utökad'!L137="9  Fairtrade","fairtrade",'2. Artikeldata Utökad'!L137="10 Natrue Organic","Natrueorganic",'2. Artikeldata Utökad'!L137="11 UTZ Certified","UTZ",'2. Artikeldata Utökad'!L137="15 Asthma Allergy Nordic","Asthmaallergynordic",'2. Artikeldata Utökad'!L137="16 FSC","FSC",'2. Artikeldata Utökad'!L137="17 Välvald (endast vid OTC)","choosewithheart",'2. Artikeldata Utökad'!L137="18 Rainforest Alliance","Rainforestalliance",'2. Artikeldata Utökad'!L137="19 Vegan Society","Vegansociety",'2. Artikeldata Utökad'!L137="20 Certified Vegan","Certifiedvegan",'2. Artikeldata Utökad'!L137="21 I'm Vegan","Imvegan",'2. Artikeldata Utökad'!L137="22 EU Ecolabel","EUEcolabel",'2. Artikeldata Utökad'!L137="23 Soil Association Cosmos Organic","Soilassociation",'2. Artikeldata Utökad'!L137="  Välj…","",'2. Artikeldata Utökad'!L137="0  Ingen symbol","",'2. Artikeldata Utökad'!L137="24 Cosmetique Bio Cosmos Organic","Cosmetiquebio",'2. Artikeldata Utökad'!L137="25 Fair for Life","Fairforlife")</f>
        <v/>
      </c>
      <c r="J138" s="176" t="str">
        <f aca="false" t="array" ref="J138:J138">IFERROR(SUBSTITUTE(_xlfn.arraytotext(_xlfn._xlws.filter(G138:I138,G138:I138&lt;&gt;""))," ",""),"")</f>
        <v/>
      </c>
      <c r="K138" s="176" t="str">
        <f aca="false">IF('2. Artikeldata Utökad'!M137="Ja","Nordisk","")</f>
        <v/>
      </c>
      <c r="L138" s="176" t="str">
        <f aca="false">IF('2. Artikeldata Utökad'!N137="Ja","Miljoforpackad","")</f>
        <v/>
      </c>
      <c r="M138" s="176" t="str">
        <f aca="false">IF(OR(G138="Ecocertcosmosorganic",G138="Natrueorganic",G138="GOTS",G138="Ekologisktjordbruk",G138="KRAV",G138="Soilassociation",G138="Cosmetiquebio",H138="Ecocertcosmosorganic",H138="Natrueorganic",H138="GOTS",H138="Ekologisktjordbruk",H138="KRAV",H138="Soilassociation",H138="Cosmetiquebio",I138="Ecocertcosmosorganic",I138="Natrueorganic",I138="GOTS",I138="Ekologisktjordbruk",I138="KRAV",I138="Soilassociation",I138="Cosmetiquebio"),"Ekologisk","")</f>
        <v/>
      </c>
      <c r="N138" s="176" t="str">
        <f aca="false">IF(OR(G138="Vegansociety",G138="Imvegan",G138="Certifiedvegan",H138="Vegansociety",H138="Imvegan",H138="Certifiedvegan",I138="Vegansociety",I138="Imvegan",I138="Certifiedvegan",AJ138="Vegansk"),"Vegansk","")</f>
        <v/>
      </c>
      <c r="O138" s="176" t="str">
        <f aca="false">IF(OR(G138="fairtrade",G138="UTZ",G138="Rainforestalliance",G138="Fairforlife",H138="fairtrade",H138="UTZ",H138="Rainforestalliance",H138="Fairforlife",I138="fairtrade",I138="UTZ",I138="Rainforestalliance",I138="Fairforlife"),"Rattvisemarkt","")</f>
        <v/>
      </c>
      <c r="P138" s="176" t="str">
        <f aca="false">IF(OR(G138="Asthmaallergynordic",G138="Astmaochallergiforbundet",H138="Asthmaallergynordic",H138="Astmaochallergiforbundet",I138="Asthmaallergynordic",I138="Astmaochallergiforbundet"),"Extramildformula","")</f>
        <v/>
      </c>
      <c r="Q138" s="176" t="str">
        <f aca="false">IF(OR(G138="Svanen",G138="Bramiljoval",G138="EUEcolabel",H138="Svanen",H138="Bramiljoval",H138="EUEcolabel",I138="Svanen",I138="Bramiljoval",I138="EUEcolabel"),"Miljomarkt","")</f>
        <v/>
      </c>
      <c r="R138" s="176" t="str">
        <f aca="false" t="array" ref="R138:R138">IFERROR(SUBSTITUTE(_xlfn.arraytotext(_xlfn._xlws.filter(M138:Q138,M138:Q138&lt;&gt;""))," ",""),"")</f>
        <v/>
      </c>
      <c r="S138" s="177"/>
      <c r="T138" s="185"/>
      <c r="U138" s="177" t="s">
        <v>36</v>
      </c>
      <c r="V138" s="178"/>
      <c r="W138" s="178"/>
      <c r="X138" s="178"/>
      <c r="Y138" s="178"/>
      <c r="Z138" s="178"/>
      <c r="AA138" s="178"/>
      <c r="AB138" s="178"/>
      <c r="AC138" s="178"/>
      <c r="AD138" s="178"/>
      <c r="AE138" s="178"/>
      <c r="AF138" s="178"/>
      <c r="AG138" s="177"/>
      <c r="AH138" s="178"/>
      <c r="AI138" s="178"/>
      <c r="AJ138" s="177" t="s">
        <v>37</v>
      </c>
      <c r="AK138" s="178"/>
      <c r="AL138" s="178"/>
      <c r="AM138" s="178"/>
      <c r="AN138" s="178"/>
      <c r="AO138" s="178"/>
      <c r="AP138" s="187"/>
      <c r="AQ138" s="179"/>
      <c r="AR138" s="180"/>
      <c r="AS138" s="180"/>
      <c r="AT138" s="181" t="s">
        <v>37</v>
      </c>
      <c r="AU138" s="181" t="s">
        <v>37</v>
      </c>
      <c r="AV138" s="188"/>
      <c r="AW138" s="182" t="s">
        <v>231</v>
      </c>
      <c r="AX138" s="181" t="s">
        <v>37</v>
      </c>
      <c r="AY138" s="181" t="s">
        <v>37</v>
      </c>
      <c r="AZ138" s="187"/>
      <c r="BA138" s="179"/>
      <c r="BB138" s="180"/>
      <c r="BC138" s="180"/>
      <c r="BD138" s="180"/>
      <c r="BE138" s="180"/>
      <c r="BF138" s="180"/>
      <c r="BG138" s="189"/>
      <c r="BH138" s="181" t="s">
        <v>231</v>
      </c>
      <c r="BI138" s="181" t="s">
        <v>37</v>
      </c>
    </row>
    <row r="139" customFormat="false" ht="14.25" hidden="false" customHeight="false" outlineLevel="0" collapsed="false">
      <c r="A139" s="183" t="n">
        <v>134</v>
      </c>
      <c r="B139" s="173" t="n">
        <f aca="false">'APH KIC KIA PC'!D138</f>
        <v>0</v>
      </c>
      <c r="C139" s="173" t="str">
        <f aca="false">'APH KIC KIA PC'!I138</f>
        <v>Välj…</v>
      </c>
      <c r="D139" s="174" t="str">
        <f aca="false">IF('1. Artikeldata Grund'!$E138="","",'1. Artikeldata Grund'!$E138)</f>
        <v/>
      </c>
      <c r="E139" s="175" t="str">
        <f aca="false">IF('1. Artikeldata Grund'!D138="","",'1. Artikeldata Grund'!D138)</f>
        <v/>
      </c>
      <c r="F139" s="184" t="str">
        <f aca="false">'2. Artikeldata Utökad'!H138</f>
        <v>  Välj…</v>
      </c>
      <c r="G139" s="176" t="str">
        <f aca="false" t="array" ref="G139:G139">_xlfn.IFS('2. Artikeldata Utökad'!J138="2  KRAV","KRAV",'2. Artikeldata Utökad'!J138="3  Astma- och Allergiförbundet","Astmaochallergiforbundet",'2. Artikeldata Utökad'!J138="4  Svanen","Svanen",'2. Artikeldata Utökad'!J138="5  GOTS","GOTS",'2. Artikeldata Utökad'!J138="6  Ekologiskt Jordbruk EU Ekologisk","Ekologisktjordbruk",'2. Artikeldata Utökad'!J138="7  ECO CERT Cosmos Organic","Ecocertcosmosorganic",'2. Artikeldata Utökad'!J138="8  Bra miljöval","Bramiljoval",'2. Artikeldata Utökad'!J138="9  Fairtrade","fairtrade",'2. Artikeldata Utökad'!J138="10 Natrue Organic","Natrueorganic",'2. Artikeldata Utökad'!J138="11 UTZ Certified","UTZ",'2. Artikeldata Utökad'!J138="15 Asthma Allergy Nordic","Asthmaallergynordic",'2. Artikeldata Utökad'!J138="16 FSC","FSC",'2. Artikeldata Utökad'!J138="17 Välvald (endast vid OTC)","choosewithheart",'2. Artikeldata Utökad'!J138="18 Rainforest Alliance","Rainforestalliance",'2. Artikeldata Utökad'!J138="19 Vegan Society","Vegansociety",'2. Artikeldata Utökad'!J138="20 Certified Vegan","Certifiedvegan",'2. Artikeldata Utökad'!J138="21 I'm Vegan","Imvegan",'2. Artikeldata Utökad'!J138="22 EU Ecolabel","EUEcolabel",'2. Artikeldata Utökad'!J138="23 Soil Association Cosmos Organic","Soilassociation",'2. Artikeldata Utökad'!J138="  Välj…","",'2. Artikeldata Utökad'!J138="0  Ingen symbol","",'2. Artikeldata Utökad'!J138="24 Cosmetique Bio Cosmos Organic","Cosmetiquebio",'2. Artikeldata Utökad'!J138="25 Fair for Life","Fairforlife")</f>
        <v/>
      </c>
      <c r="H139" s="176" t="str">
        <f aca="false" t="array" ref="H139:H139">_xlfn.IFS('2. Artikeldata Utökad'!K138="2  KRAV","KRAV",'2. Artikeldata Utökad'!K138="3  Astma- och Allergiförbundet","Astmaochallergiforbundet",'2. Artikeldata Utökad'!K138="4  Svanen","Svanen",'2. Artikeldata Utökad'!K138="5  GOTS","GOTS",'2. Artikeldata Utökad'!K138="6  Ekologiskt Jordbruk EU Ekologisk","Ekologisktjordbruk",'2. Artikeldata Utökad'!K138="7  ECO CERT Cosmos Organic","Ecocertcosmosorganic",'2. Artikeldata Utökad'!K138="8  Bra miljöval","Bramiljoval",'2. Artikeldata Utökad'!K138="9  Fairtrade","fairtrade",'2. Artikeldata Utökad'!K138="10 Natrue Organic","Natrueorganic",'2. Artikeldata Utökad'!K138="11 UTZ Certified","UTZ",'2. Artikeldata Utökad'!K138="15 Asthma Allergy Nordic","Asthmaallergynordic",'2. Artikeldata Utökad'!K138="16 FSC","FSC",'2. Artikeldata Utökad'!K138="17 Välvald (endast vid OTC)","choosewithheart",'2. Artikeldata Utökad'!K138="18 Rainforest Alliance","Rainforestalliance",'2. Artikeldata Utökad'!K138="19 Vegan Society","Vegansociety",'2. Artikeldata Utökad'!K138="20 Certified Vegan","Certifiedvegan",'2. Artikeldata Utökad'!K138="21 I'm Vegan","Imvegan",'2. Artikeldata Utökad'!K138="22 EU Ecolabel","EUEcolabel",'2. Artikeldata Utökad'!K138="23 Soil Association Cosmos Organic","Soilassociation",'2. Artikeldata Utökad'!K138="  Välj…","",'2. Artikeldata Utökad'!K138="0  Ingen symbol","",'2. Artikeldata Utökad'!K138="24 Cosmetique Bio Cosmos Organic","Cosmetiquebio",'2. Artikeldata Utökad'!K138="25 Fair for Life","Fairforlife")</f>
        <v/>
      </c>
      <c r="I139" s="176" t="str">
        <f aca="false" t="array" ref="I139:I139">_xlfn.IFS('2. Artikeldata Utökad'!L138="2  KRAV","KRAV",'2. Artikeldata Utökad'!L138="3  Astma- och Allergiförbundet","Astmaochallergiforbundet",'2. Artikeldata Utökad'!L138="4  Svanen","Svanen",'2. Artikeldata Utökad'!L138="5  GOTS","GOTS",'2. Artikeldata Utökad'!L138="6  Ekologiskt Jordbruk EU Ekologisk","Ekologisktjordbruk",'2. Artikeldata Utökad'!L138="7  ECO CERT Cosmos Organic","Ecocertcosmosorganic",'2. Artikeldata Utökad'!L138="8  Bra miljöval","Bramiljoval",'2. Artikeldata Utökad'!L138="9  Fairtrade","fairtrade",'2. Artikeldata Utökad'!L138="10 Natrue Organic","Natrueorganic",'2. Artikeldata Utökad'!L138="11 UTZ Certified","UTZ",'2. Artikeldata Utökad'!L138="15 Asthma Allergy Nordic","Asthmaallergynordic",'2. Artikeldata Utökad'!L138="16 FSC","FSC",'2. Artikeldata Utökad'!L138="17 Välvald (endast vid OTC)","choosewithheart",'2. Artikeldata Utökad'!L138="18 Rainforest Alliance","Rainforestalliance",'2. Artikeldata Utökad'!L138="19 Vegan Society","Vegansociety",'2. Artikeldata Utökad'!L138="20 Certified Vegan","Certifiedvegan",'2. Artikeldata Utökad'!L138="21 I'm Vegan","Imvegan",'2. Artikeldata Utökad'!L138="22 EU Ecolabel","EUEcolabel",'2. Artikeldata Utökad'!L138="23 Soil Association Cosmos Organic","Soilassociation",'2. Artikeldata Utökad'!L138="  Välj…","",'2. Artikeldata Utökad'!L138="0  Ingen symbol","",'2. Artikeldata Utökad'!L138="24 Cosmetique Bio Cosmos Organic","Cosmetiquebio",'2. Artikeldata Utökad'!L138="25 Fair for Life","Fairforlife")</f>
        <v/>
      </c>
      <c r="J139" s="176" t="str">
        <f aca="false" t="array" ref="J139:J139">IFERROR(SUBSTITUTE(_xlfn.arraytotext(_xlfn._xlws.filter(G139:I139,G139:I139&lt;&gt;""))," ",""),"")</f>
        <v/>
      </c>
      <c r="K139" s="176" t="str">
        <f aca="false">IF('2. Artikeldata Utökad'!M138="Ja","Nordisk","")</f>
        <v/>
      </c>
      <c r="L139" s="176" t="str">
        <f aca="false">IF('2. Artikeldata Utökad'!N138="Ja","Miljoforpackad","")</f>
        <v/>
      </c>
      <c r="M139" s="176" t="str">
        <f aca="false">IF(OR(G139="Ecocertcosmosorganic",G139="Natrueorganic",G139="GOTS",G139="Ekologisktjordbruk",G139="KRAV",G139="Soilassociation",G139="Cosmetiquebio",H139="Ecocertcosmosorganic",H139="Natrueorganic",H139="GOTS",H139="Ekologisktjordbruk",H139="KRAV",H139="Soilassociation",H139="Cosmetiquebio",I139="Ecocertcosmosorganic",I139="Natrueorganic",I139="GOTS",I139="Ekologisktjordbruk",I139="KRAV",I139="Soilassociation",I139="Cosmetiquebio"),"Ekologisk","")</f>
        <v/>
      </c>
      <c r="N139" s="176" t="str">
        <f aca="false">IF(OR(G139="Vegansociety",G139="Imvegan",G139="Certifiedvegan",H139="Vegansociety",H139="Imvegan",H139="Certifiedvegan",I139="Vegansociety",I139="Imvegan",I139="Certifiedvegan",AJ139="Vegansk"),"Vegansk","")</f>
        <v/>
      </c>
      <c r="O139" s="176" t="str">
        <f aca="false">IF(OR(G139="fairtrade",G139="UTZ",G139="Rainforestalliance",G139="Fairforlife",H139="fairtrade",H139="UTZ",H139="Rainforestalliance",H139="Fairforlife",I139="fairtrade",I139="UTZ",I139="Rainforestalliance",I139="Fairforlife"),"Rattvisemarkt","")</f>
        <v/>
      </c>
      <c r="P139" s="176" t="str">
        <f aca="false">IF(OR(G139="Asthmaallergynordic",G139="Astmaochallergiforbundet",H139="Asthmaallergynordic",H139="Astmaochallergiforbundet",I139="Asthmaallergynordic",I139="Astmaochallergiforbundet"),"Extramildformula","")</f>
        <v/>
      </c>
      <c r="Q139" s="176" t="str">
        <f aca="false">IF(OR(G139="Svanen",G139="Bramiljoval",G139="EUEcolabel",H139="Svanen",H139="Bramiljoval",H139="EUEcolabel",I139="Svanen",I139="Bramiljoval",I139="EUEcolabel"),"Miljomarkt","")</f>
        <v/>
      </c>
      <c r="R139" s="176" t="str">
        <f aca="false" t="array" ref="R139:R139">IFERROR(SUBSTITUTE(_xlfn.arraytotext(_xlfn._xlws.filter(M139:Q139,M139:Q139&lt;&gt;""))," ",""),"")</f>
        <v/>
      </c>
      <c r="S139" s="177"/>
      <c r="T139" s="185"/>
      <c r="U139" s="177" t="s">
        <v>36</v>
      </c>
      <c r="V139" s="178"/>
      <c r="W139" s="178"/>
      <c r="X139" s="178"/>
      <c r="Y139" s="178"/>
      <c r="Z139" s="178"/>
      <c r="AA139" s="178"/>
      <c r="AB139" s="178"/>
      <c r="AC139" s="178"/>
      <c r="AD139" s="178"/>
      <c r="AE139" s="178"/>
      <c r="AF139" s="178"/>
      <c r="AG139" s="177"/>
      <c r="AH139" s="178"/>
      <c r="AI139" s="178"/>
      <c r="AJ139" s="177" t="s">
        <v>37</v>
      </c>
      <c r="AK139" s="178"/>
      <c r="AL139" s="178"/>
      <c r="AM139" s="178"/>
      <c r="AN139" s="178"/>
      <c r="AO139" s="178"/>
      <c r="AP139" s="187"/>
      <c r="AQ139" s="179"/>
      <c r="AR139" s="180"/>
      <c r="AS139" s="180"/>
      <c r="AT139" s="181" t="s">
        <v>37</v>
      </c>
      <c r="AU139" s="181" t="s">
        <v>37</v>
      </c>
      <c r="AV139" s="188"/>
      <c r="AW139" s="182" t="s">
        <v>231</v>
      </c>
      <c r="AX139" s="181" t="s">
        <v>37</v>
      </c>
      <c r="AY139" s="181" t="s">
        <v>37</v>
      </c>
      <c r="AZ139" s="187"/>
      <c r="BA139" s="179"/>
      <c r="BB139" s="180"/>
      <c r="BC139" s="180"/>
      <c r="BD139" s="180"/>
      <c r="BE139" s="180"/>
      <c r="BF139" s="180"/>
      <c r="BG139" s="189"/>
      <c r="BH139" s="181" t="s">
        <v>231</v>
      </c>
      <c r="BI139" s="181" t="s">
        <v>37</v>
      </c>
    </row>
    <row r="140" customFormat="false" ht="14.25" hidden="false" customHeight="false" outlineLevel="0" collapsed="false">
      <c r="A140" s="183" t="n">
        <v>135</v>
      </c>
      <c r="B140" s="173" t="n">
        <f aca="false">'APH KIC KIA PC'!D139</f>
        <v>0</v>
      </c>
      <c r="C140" s="173" t="str">
        <f aca="false">'APH KIC KIA PC'!I139</f>
        <v>Välj…</v>
      </c>
      <c r="D140" s="174" t="str">
        <f aca="false">IF('1. Artikeldata Grund'!$E139="","",'1. Artikeldata Grund'!$E139)</f>
        <v/>
      </c>
      <c r="E140" s="175" t="str">
        <f aca="false">IF('1. Artikeldata Grund'!D139="","",'1. Artikeldata Grund'!D139)</f>
        <v/>
      </c>
      <c r="F140" s="184" t="str">
        <f aca="false">'2. Artikeldata Utökad'!H139</f>
        <v>  Välj…</v>
      </c>
      <c r="G140" s="176" t="str">
        <f aca="false" t="array" ref="G140:G140">_xlfn.IFS('2. Artikeldata Utökad'!J139="2  KRAV","KRAV",'2. Artikeldata Utökad'!J139="3  Astma- och Allergiförbundet","Astmaochallergiforbundet",'2. Artikeldata Utökad'!J139="4  Svanen","Svanen",'2. Artikeldata Utökad'!J139="5  GOTS","GOTS",'2. Artikeldata Utökad'!J139="6  Ekologiskt Jordbruk EU Ekologisk","Ekologisktjordbruk",'2. Artikeldata Utökad'!J139="7  ECO CERT Cosmos Organic","Ecocertcosmosorganic",'2. Artikeldata Utökad'!J139="8  Bra miljöval","Bramiljoval",'2. Artikeldata Utökad'!J139="9  Fairtrade","fairtrade",'2. Artikeldata Utökad'!J139="10 Natrue Organic","Natrueorganic",'2. Artikeldata Utökad'!J139="11 UTZ Certified","UTZ",'2. Artikeldata Utökad'!J139="15 Asthma Allergy Nordic","Asthmaallergynordic",'2. Artikeldata Utökad'!J139="16 FSC","FSC",'2. Artikeldata Utökad'!J139="17 Välvald (endast vid OTC)","choosewithheart",'2. Artikeldata Utökad'!J139="18 Rainforest Alliance","Rainforestalliance",'2. Artikeldata Utökad'!J139="19 Vegan Society","Vegansociety",'2. Artikeldata Utökad'!J139="20 Certified Vegan","Certifiedvegan",'2. Artikeldata Utökad'!J139="21 I'm Vegan","Imvegan",'2. Artikeldata Utökad'!J139="22 EU Ecolabel","EUEcolabel",'2. Artikeldata Utökad'!J139="23 Soil Association Cosmos Organic","Soilassociation",'2. Artikeldata Utökad'!J139="  Välj…","",'2. Artikeldata Utökad'!J139="0  Ingen symbol","",'2. Artikeldata Utökad'!J139="24 Cosmetique Bio Cosmos Organic","Cosmetiquebio",'2. Artikeldata Utökad'!J139="25 Fair for Life","Fairforlife")</f>
        <v/>
      </c>
      <c r="H140" s="176" t="str">
        <f aca="false" t="array" ref="H140:H140">_xlfn.IFS('2. Artikeldata Utökad'!K139="2  KRAV","KRAV",'2. Artikeldata Utökad'!K139="3  Astma- och Allergiförbundet","Astmaochallergiforbundet",'2. Artikeldata Utökad'!K139="4  Svanen","Svanen",'2. Artikeldata Utökad'!K139="5  GOTS","GOTS",'2. Artikeldata Utökad'!K139="6  Ekologiskt Jordbruk EU Ekologisk","Ekologisktjordbruk",'2. Artikeldata Utökad'!K139="7  ECO CERT Cosmos Organic","Ecocertcosmosorganic",'2. Artikeldata Utökad'!K139="8  Bra miljöval","Bramiljoval",'2. Artikeldata Utökad'!K139="9  Fairtrade","fairtrade",'2. Artikeldata Utökad'!K139="10 Natrue Organic","Natrueorganic",'2. Artikeldata Utökad'!K139="11 UTZ Certified","UTZ",'2. Artikeldata Utökad'!K139="15 Asthma Allergy Nordic","Asthmaallergynordic",'2. Artikeldata Utökad'!K139="16 FSC","FSC",'2. Artikeldata Utökad'!K139="17 Välvald (endast vid OTC)","choosewithheart",'2. Artikeldata Utökad'!K139="18 Rainforest Alliance","Rainforestalliance",'2. Artikeldata Utökad'!K139="19 Vegan Society","Vegansociety",'2. Artikeldata Utökad'!K139="20 Certified Vegan","Certifiedvegan",'2. Artikeldata Utökad'!K139="21 I'm Vegan","Imvegan",'2. Artikeldata Utökad'!K139="22 EU Ecolabel","EUEcolabel",'2. Artikeldata Utökad'!K139="23 Soil Association Cosmos Organic","Soilassociation",'2. Artikeldata Utökad'!K139="  Välj…","",'2. Artikeldata Utökad'!K139="0  Ingen symbol","",'2. Artikeldata Utökad'!K139="24 Cosmetique Bio Cosmos Organic","Cosmetiquebio",'2. Artikeldata Utökad'!K139="25 Fair for Life","Fairforlife")</f>
        <v/>
      </c>
      <c r="I140" s="176" t="str">
        <f aca="false" t="array" ref="I140:I140">_xlfn.IFS('2. Artikeldata Utökad'!L139="2  KRAV","KRAV",'2. Artikeldata Utökad'!L139="3  Astma- och Allergiförbundet","Astmaochallergiforbundet",'2. Artikeldata Utökad'!L139="4  Svanen","Svanen",'2. Artikeldata Utökad'!L139="5  GOTS","GOTS",'2. Artikeldata Utökad'!L139="6  Ekologiskt Jordbruk EU Ekologisk","Ekologisktjordbruk",'2. Artikeldata Utökad'!L139="7  ECO CERT Cosmos Organic","Ecocertcosmosorganic",'2. Artikeldata Utökad'!L139="8  Bra miljöval","Bramiljoval",'2. Artikeldata Utökad'!L139="9  Fairtrade","fairtrade",'2. Artikeldata Utökad'!L139="10 Natrue Organic","Natrueorganic",'2. Artikeldata Utökad'!L139="11 UTZ Certified","UTZ",'2. Artikeldata Utökad'!L139="15 Asthma Allergy Nordic","Asthmaallergynordic",'2. Artikeldata Utökad'!L139="16 FSC","FSC",'2. Artikeldata Utökad'!L139="17 Välvald (endast vid OTC)","choosewithheart",'2. Artikeldata Utökad'!L139="18 Rainforest Alliance","Rainforestalliance",'2. Artikeldata Utökad'!L139="19 Vegan Society","Vegansociety",'2. Artikeldata Utökad'!L139="20 Certified Vegan","Certifiedvegan",'2. Artikeldata Utökad'!L139="21 I'm Vegan","Imvegan",'2. Artikeldata Utökad'!L139="22 EU Ecolabel","EUEcolabel",'2. Artikeldata Utökad'!L139="23 Soil Association Cosmos Organic","Soilassociation",'2. Artikeldata Utökad'!L139="  Välj…","",'2. Artikeldata Utökad'!L139="0  Ingen symbol","",'2. Artikeldata Utökad'!L139="24 Cosmetique Bio Cosmos Organic","Cosmetiquebio",'2. Artikeldata Utökad'!L139="25 Fair for Life","Fairforlife")</f>
        <v/>
      </c>
      <c r="J140" s="176" t="str">
        <f aca="false" t="array" ref="J140:J140">IFERROR(SUBSTITUTE(_xlfn.arraytotext(_xlfn._xlws.filter(G140:I140,G140:I140&lt;&gt;""))," ",""),"")</f>
        <v/>
      </c>
      <c r="K140" s="176" t="str">
        <f aca="false">IF('2. Artikeldata Utökad'!M139="Ja","Nordisk","")</f>
        <v/>
      </c>
      <c r="L140" s="176" t="str">
        <f aca="false">IF('2. Artikeldata Utökad'!N139="Ja","Miljoforpackad","")</f>
        <v/>
      </c>
      <c r="M140" s="176" t="str">
        <f aca="false">IF(OR(G140="Ecocertcosmosorganic",G140="Natrueorganic",G140="GOTS",G140="Ekologisktjordbruk",G140="KRAV",G140="Soilassociation",G140="Cosmetiquebio",H140="Ecocertcosmosorganic",H140="Natrueorganic",H140="GOTS",H140="Ekologisktjordbruk",H140="KRAV",H140="Soilassociation",H140="Cosmetiquebio",I140="Ecocertcosmosorganic",I140="Natrueorganic",I140="GOTS",I140="Ekologisktjordbruk",I140="KRAV",I140="Soilassociation",I140="Cosmetiquebio"),"Ekologisk","")</f>
        <v/>
      </c>
      <c r="N140" s="176" t="str">
        <f aca="false">IF(OR(G140="Vegansociety",G140="Imvegan",G140="Certifiedvegan",H140="Vegansociety",H140="Imvegan",H140="Certifiedvegan",I140="Vegansociety",I140="Imvegan",I140="Certifiedvegan",AJ140="Vegansk"),"Vegansk","")</f>
        <v/>
      </c>
      <c r="O140" s="176" t="str">
        <f aca="false">IF(OR(G140="fairtrade",G140="UTZ",G140="Rainforestalliance",G140="Fairforlife",H140="fairtrade",H140="UTZ",H140="Rainforestalliance",H140="Fairforlife",I140="fairtrade",I140="UTZ",I140="Rainforestalliance",I140="Fairforlife"),"Rattvisemarkt","")</f>
        <v/>
      </c>
      <c r="P140" s="176" t="str">
        <f aca="false">IF(OR(G140="Asthmaallergynordic",G140="Astmaochallergiforbundet",H140="Asthmaallergynordic",H140="Astmaochallergiforbundet",I140="Asthmaallergynordic",I140="Astmaochallergiforbundet"),"Extramildformula","")</f>
        <v/>
      </c>
      <c r="Q140" s="176" t="str">
        <f aca="false">IF(OR(G140="Svanen",G140="Bramiljoval",G140="EUEcolabel",H140="Svanen",H140="Bramiljoval",H140="EUEcolabel",I140="Svanen",I140="Bramiljoval",I140="EUEcolabel"),"Miljomarkt","")</f>
        <v/>
      </c>
      <c r="R140" s="176" t="str">
        <f aca="false" t="array" ref="R140:R140">IFERROR(SUBSTITUTE(_xlfn.arraytotext(_xlfn._xlws.filter(M140:Q140,M140:Q140&lt;&gt;""))," ",""),"")</f>
        <v/>
      </c>
      <c r="S140" s="177"/>
      <c r="T140" s="185"/>
      <c r="U140" s="177" t="s">
        <v>36</v>
      </c>
      <c r="V140" s="178"/>
      <c r="W140" s="178"/>
      <c r="X140" s="178"/>
      <c r="Y140" s="178"/>
      <c r="Z140" s="178"/>
      <c r="AA140" s="178"/>
      <c r="AB140" s="178"/>
      <c r="AC140" s="178"/>
      <c r="AD140" s="178"/>
      <c r="AE140" s="178"/>
      <c r="AF140" s="178"/>
      <c r="AG140" s="177"/>
      <c r="AH140" s="178"/>
      <c r="AI140" s="178"/>
      <c r="AJ140" s="177" t="s">
        <v>37</v>
      </c>
      <c r="AK140" s="178"/>
      <c r="AL140" s="178"/>
      <c r="AM140" s="178"/>
      <c r="AN140" s="178"/>
      <c r="AO140" s="178"/>
      <c r="AP140" s="187"/>
      <c r="AQ140" s="179"/>
      <c r="AR140" s="180"/>
      <c r="AS140" s="180"/>
      <c r="AT140" s="181" t="s">
        <v>37</v>
      </c>
      <c r="AU140" s="181" t="s">
        <v>37</v>
      </c>
      <c r="AV140" s="188"/>
      <c r="AW140" s="182" t="s">
        <v>231</v>
      </c>
      <c r="AX140" s="181" t="s">
        <v>37</v>
      </c>
      <c r="AY140" s="181" t="s">
        <v>37</v>
      </c>
      <c r="AZ140" s="187"/>
      <c r="BA140" s="179"/>
      <c r="BB140" s="180"/>
      <c r="BC140" s="180"/>
      <c r="BD140" s="180"/>
      <c r="BE140" s="180"/>
      <c r="BF140" s="180"/>
      <c r="BG140" s="189"/>
      <c r="BH140" s="181" t="s">
        <v>231</v>
      </c>
      <c r="BI140" s="181" t="s">
        <v>37</v>
      </c>
    </row>
    <row r="141" customFormat="false" ht="14.25" hidden="false" customHeight="false" outlineLevel="0" collapsed="false">
      <c r="A141" s="183" t="n">
        <v>136</v>
      </c>
      <c r="B141" s="173" t="n">
        <f aca="false">'APH KIC KIA PC'!D140</f>
        <v>0</v>
      </c>
      <c r="C141" s="173" t="str">
        <f aca="false">'APH KIC KIA PC'!I140</f>
        <v>Välj…</v>
      </c>
      <c r="D141" s="174" t="str">
        <f aca="false">IF('1. Artikeldata Grund'!$E140="","",'1. Artikeldata Grund'!$E140)</f>
        <v/>
      </c>
      <c r="E141" s="175" t="str">
        <f aca="false">IF('1. Artikeldata Grund'!D140="","",'1. Artikeldata Grund'!D140)</f>
        <v/>
      </c>
      <c r="F141" s="184" t="str">
        <f aca="false">'2. Artikeldata Utökad'!H140</f>
        <v>  Välj…</v>
      </c>
      <c r="G141" s="176" t="str">
        <f aca="false" t="array" ref="G141:G141">_xlfn.IFS('2. Artikeldata Utökad'!J140="2  KRAV","KRAV",'2. Artikeldata Utökad'!J140="3  Astma- och Allergiförbundet","Astmaochallergiforbundet",'2. Artikeldata Utökad'!J140="4  Svanen","Svanen",'2. Artikeldata Utökad'!J140="5  GOTS","GOTS",'2. Artikeldata Utökad'!J140="6  Ekologiskt Jordbruk EU Ekologisk","Ekologisktjordbruk",'2. Artikeldata Utökad'!J140="7  ECO CERT Cosmos Organic","Ecocertcosmosorganic",'2. Artikeldata Utökad'!J140="8  Bra miljöval","Bramiljoval",'2. Artikeldata Utökad'!J140="9  Fairtrade","fairtrade",'2. Artikeldata Utökad'!J140="10 Natrue Organic","Natrueorganic",'2. Artikeldata Utökad'!J140="11 UTZ Certified","UTZ",'2. Artikeldata Utökad'!J140="15 Asthma Allergy Nordic","Asthmaallergynordic",'2. Artikeldata Utökad'!J140="16 FSC","FSC",'2. Artikeldata Utökad'!J140="17 Välvald (endast vid OTC)","choosewithheart",'2. Artikeldata Utökad'!J140="18 Rainforest Alliance","Rainforestalliance",'2. Artikeldata Utökad'!J140="19 Vegan Society","Vegansociety",'2. Artikeldata Utökad'!J140="20 Certified Vegan","Certifiedvegan",'2. Artikeldata Utökad'!J140="21 I'm Vegan","Imvegan",'2. Artikeldata Utökad'!J140="22 EU Ecolabel","EUEcolabel",'2. Artikeldata Utökad'!J140="23 Soil Association Cosmos Organic","Soilassociation",'2. Artikeldata Utökad'!J140="  Välj…","",'2. Artikeldata Utökad'!J140="0  Ingen symbol","",'2. Artikeldata Utökad'!J140="24 Cosmetique Bio Cosmos Organic","Cosmetiquebio",'2. Artikeldata Utökad'!J140="25 Fair for Life","Fairforlife")</f>
        <v/>
      </c>
      <c r="H141" s="176" t="str">
        <f aca="false" t="array" ref="H141:H141">_xlfn.IFS('2. Artikeldata Utökad'!K140="2  KRAV","KRAV",'2. Artikeldata Utökad'!K140="3  Astma- och Allergiförbundet","Astmaochallergiforbundet",'2. Artikeldata Utökad'!K140="4  Svanen","Svanen",'2. Artikeldata Utökad'!K140="5  GOTS","GOTS",'2. Artikeldata Utökad'!K140="6  Ekologiskt Jordbruk EU Ekologisk","Ekologisktjordbruk",'2. Artikeldata Utökad'!K140="7  ECO CERT Cosmos Organic","Ecocertcosmosorganic",'2. Artikeldata Utökad'!K140="8  Bra miljöval","Bramiljoval",'2. Artikeldata Utökad'!K140="9  Fairtrade","fairtrade",'2. Artikeldata Utökad'!K140="10 Natrue Organic","Natrueorganic",'2. Artikeldata Utökad'!K140="11 UTZ Certified","UTZ",'2. Artikeldata Utökad'!K140="15 Asthma Allergy Nordic","Asthmaallergynordic",'2. Artikeldata Utökad'!K140="16 FSC","FSC",'2. Artikeldata Utökad'!K140="17 Välvald (endast vid OTC)","choosewithheart",'2. Artikeldata Utökad'!K140="18 Rainforest Alliance","Rainforestalliance",'2. Artikeldata Utökad'!K140="19 Vegan Society","Vegansociety",'2. Artikeldata Utökad'!K140="20 Certified Vegan","Certifiedvegan",'2. Artikeldata Utökad'!K140="21 I'm Vegan","Imvegan",'2. Artikeldata Utökad'!K140="22 EU Ecolabel","EUEcolabel",'2. Artikeldata Utökad'!K140="23 Soil Association Cosmos Organic","Soilassociation",'2. Artikeldata Utökad'!K140="  Välj…","",'2. Artikeldata Utökad'!K140="0  Ingen symbol","",'2. Artikeldata Utökad'!K140="24 Cosmetique Bio Cosmos Organic","Cosmetiquebio",'2. Artikeldata Utökad'!K140="25 Fair for Life","Fairforlife")</f>
        <v/>
      </c>
      <c r="I141" s="176" t="str">
        <f aca="false" t="array" ref="I141:I141">_xlfn.IFS('2. Artikeldata Utökad'!L140="2  KRAV","KRAV",'2. Artikeldata Utökad'!L140="3  Astma- och Allergiförbundet","Astmaochallergiforbundet",'2. Artikeldata Utökad'!L140="4  Svanen","Svanen",'2. Artikeldata Utökad'!L140="5  GOTS","GOTS",'2. Artikeldata Utökad'!L140="6  Ekologiskt Jordbruk EU Ekologisk","Ekologisktjordbruk",'2. Artikeldata Utökad'!L140="7  ECO CERT Cosmos Organic","Ecocertcosmosorganic",'2. Artikeldata Utökad'!L140="8  Bra miljöval","Bramiljoval",'2. Artikeldata Utökad'!L140="9  Fairtrade","fairtrade",'2. Artikeldata Utökad'!L140="10 Natrue Organic","Natrueorganic",'2. Artikeldata Utökad'!L140="11 UTZ Certified","UTZ",'2. Artikeldata Utökad'!L140="15 Asthma Allergy Nordic","Asthmaallergynordic",'2. Artikeldata Utökad'!L140="16 FSC","FSC",'2. Artikeldata Utökad'!L140="17 Välvald (endast vid OTC)","choosewithheart",'2. Artikeldata Utökad'!L140="18 Rainforest Alliance","Rainforestalliance",'2. Artikeldata Utökad'!L140="19 Vegan Society","Vegansociety",'2. Artikeldata Utökad'!L140="20 Certified Vegan","Certifiedvegan",'2. Artikeldata Utökad'!L140="21 I'm Vegan","Imvegan",'2. Artikeldata Utökad'!L140="22 EU Ecolabel","EUEcolabel",'2. Artikeldata Utökad'!L140="23 Soil Association Cosmos Organic","Soilassociation",'2. Artikeldata Utökad'!L140="  Välj…","",'2. Artikeldata Utökad'!L140="0  Ingen symbol","",'2. Artikeldata Utökad'!L140="24 Cosmetique Bio Cosmos Organic","Cosmetiquebio",'2. Artikeldata Utökad'!L140="25 Fair for Life","Fairforlife")</f>
        <v/>
      </c>
      <c r="J141" s="176" t="str">
        <f aca="false" t="array" ref="J141:J141">IFERROR(SUBSTITUTE(_xlfn.arraytotext(_xlfn._xlws.filter(G141:I141,G141:I141&lt;&gt;""))," ",""),"")</f>
        <v/>
      </c>
      <c r="K141" s="176" t="str">
        <f aca="false">IF('2. Artikeldata Utökad'!M140="Ja","Nordisk","")</f>
        <v/>
      </c>
      <c r="L141" s="176" t="str">
        <f aca="false">IF('2. Artikeldata Utökad'!N140="Ja","Miljoforpackad","")</f>
        <v/>
      </c>
      <c r="M141" s="176" t="str">
        <f aca="false">IF(OR(G141="Ecocertcosmosorganic",G141="Natrueorganic",G141="GOTS",G141="Ekologisktjordbruk",G141="KRAV",G141="Soilassociation",G141="Cosmetiquebio",H141="Ecocertcosmosorganic",H141="Natrueorganic",H141="GOTS",H141="Ekologisktjordbruk",H141="KRAV",H141="Soilassociation",H141="Cosmetiquebio",I141="Ecocertcosmosorganic",I141="Natrueorganic",I141="GOTS",I141="Ekologisktjordbruk",I141="KRAV",I141="Soilassociation",I141="Cosmetiquebio"),"Ekologisk","")</f>
        <v/>
      </c>
      <c r="N141" s="176" t="str">
        <f aca="false">IF(OR(G141="Vegansociety",G141="Imvegan",G141="Certifiedvegan",H141="Vegansociety",H141="Imvegan",H141="Certifiedvegan",I141="Vegansociety",I141="Imvegan",I141="Certifiedvegan",AJ141="Vegansk"),"Vegansk","")</f>
        <v/>
      </c>
      <c r="O141" s="176" t="str">
        <f aca="false">IF(OR(G141="fairtrade",G141="UTZ",G141="Rainforestalliance",G141="Fairforlife",H141="fairtrade",H141="UTZ",H141="Rainforestalliance",H141="Fairforlife",I141="fairtrade",I141="UTZ",I141="Rainforestalliance",I141="Fairforlife"),"Rattvisemarkt","")</f>
        <v/>
      </c>
      <c r="P141" s="176" t="str">
        <f aca="false">IF(OR(G141="Asthmaallergynordic",G141="Astmaochallergiforbundet",H141="Asthmaallergynordic",H141="Astmaochallergiforbundet",I141="Asthmaallergynordic",I141="Astmaochallergiforbundet"),"Extramildformula","")</f>
        <v/>
      </c>
      <c r="Q141" s="176" t="str">
        <f aca="false">IF(OR(G141="Svanen",G141="Bramiljoval",G141="EUEcolabel",H141="Svanen",H141="Bramiljoval",H141="EUEcolabel",I141="Svanen",I141="Bramiljoval",I141="EUEcolabel"),"Miljomarkt","")</f>
        <v/>
      </c>
      <c r="R141" s="176" t="str">
        <f aca="false" t="array" ref="R141:R141">IFERROR(SUBSTITUTE(_xlfn.arraytotext(_xlfn._xlws.filter(M141:Q141,M141:Q141&lt;&gt;""))," ",""),"")</f>
        <v/>
      </c>
      <c r="S141" s="177"/>
      <c r="T141" s="185"/>
      <c r="U141" s="177" t="s">
        <v>36</v>
      </c>
      <c r="V141" s="178"/>
      <c r="W141" s="178"/>
      <c r="X141" s="178"/>
      <c r="Y141" s="178"/>
      <c r="Z141" s="178"/>
      <c r="AA141" s="178"/>
      <c r="AB141" s="178"/>
      <c r="AC141" s="178"/>
      <c r="AD141" s="178"/>
      <c r="AE141" s="178"/>
      <c r="AF141" s="178"/>
      <c r="AG141" s="177"/>
      <c r="AH141" s="178"/>
      <c r="AI141" s="178"/>
      <c r="AJ141" s="177" t="s">
        <v>37</v>
      </c>
      <c r="AK141" s="178"/>
      <c r="AL141" s="178"/>
      <c r="AM141" s="178"/>
      <c r="AN141" s="178"/>
      <c r="AO141" s="178"/>
      <c r="AP141" s="187"/>
      <c r="AQ141" s="179"/>
      <c r="AR141" s="180"/>
      <c r="AS141" s="180"/>
      <c r="AT141" s="181" t="s">
        <v>37</v>
      </c>
      <c r="AU141" s="181" t="s">
        <v>37</v>
      </c>
      <c r="AV141" s="188"/>
      <c r="AW141" s="182" t="s">
        <v>231</v>
      </c>
      <c r="AX141" s="181" t="s">
        <v>37</v>
      </c>
      <c r="AY141" s="181" t="s">
        <v>37</v>
      </c>
      <c r="AZ141" s="187"/>
      <c r="BA141" s="179"/>
      <c r="BB141" s="180"/>
      <c r="BC141" s="180"/>
      <c r="BD141" s="180"/>
      <c r="BE141" s="180"/>
      <c r="BF141" s="180"/>
      <c r="BG141" s="189"/>
      <c r="BH141" s="181" t="s">
        <v>231</v>
      </c>
      <c r="BI141" s="181" t="s">
        <v>37</v>
      </c>
    </row>
    <row r="142" customFormat="false" ht="14.25" hidden="false" customHeight="false" outlineLevel="0" collapsed="false">
      <c r="A142" s="183" t="n">
        <v>137</v>
      </c>
      <c r="B142" s="173" t="n">
        <f aca="false">'APH KIC KIA PC'!D141</f>
        <v>0</v>
      </c>
      <c r="C142" s="173" t="str">
        <f aca="false">'APH KIC KIA PC'!I141</f>
        <v>Välj…</v>
      </c>
      <c r="D142" s="174" t="str">
        <f aca="false">IF('1. Artikeldata Grund'!$E141="","",'1. Artikeldata Grund'!$E141)</f>
        <v/>
      </c>
      <c r="E142" s="175" t="str">
        <f aca="false">IF('1. Artikeldata Grund'!D141="","",'1. Artikeldata Grund'!D141)</f>
        <v/>
      </c>
      <c r="F142" s="184" t="str">
        <f aca="false">'2. Artikeldata Utökad'!H141</f>
        <v>  Välj…</v>
      </c>
      <c r="G142" s="176" t="str">
        <f aca="false" t="array" ref="G142:G142">_xlfn.IFS('2. Artikeldata Utökad'!J141="2  KRAV","KRAV",'2. Artikeldata Utökad'!J141="3  Astma- och Allergiförbundet","Astmaochallergiforbundet",'2. Artikeldata Utökad'!J141="4  Svanen","Svanen",'2. Artikeldata Utökad'!J141="5  GOTS","GOTS",'2. Artikeldata Utökad'!J141="6  Ekologiskt Jordbruk EU Ekologisk","Ekologisktjordbruk",'2. Artikeldata Utökad'!J141="7  ECO CERT Cosmos Organic","Ecocertcosmosorganic",'2. Artikeldata Utökad'!J141="8  Bra miljöval","Bramiljoval",'2. Artikeldata Utökad'!J141="9  Fairtrade","fairtrade",'2. Artikeldata Utökad'!J141="10 Natrue Organic","Natrueorganic",'2. Artikeldata Utökad'!J141="11 UTZ Certified","UTZ",'2. Artikeldata Utökad'!J141="15 Asthma Allergy Nordic","Asthmaallergynordic",'2. Artikeldata Utökad'!J141="16 FSC","FSC",'2. Artikeldata Utökad'!J141="17 Välvald (endast vid OTC)","choosewithheart",'2. Artikeldata Utökad'!J141="18 Rainforest Alliance","Rainforestalliance",'2. Artikeldata Utökad'!J141="19 Vegan Society","Vegansociety",'2. Artikeldata Utökad'!J141="20 Certified Vegan","Certifiedvegan",'2. Artikeldata Utökad'!J141="21 I'm Vegan","Imvegan",'2. Artikeldata Utökad'!J141="22 EU Ecolabel","EUEcolabel",'2. Artikeldata Utökad'!J141="23 Soil Association Cosmos Organic","Soilassociation",'2. Artikeldata Utökad'!J141="  Välj…","",'2. Artikeldata Utökad'!J141="0  Ingen symbol","",'2. Artikeldata Utökad'!J141="24 Cosmetique Bio Cosmos Organic","Cosmetiquebio",'2. Artikeldata Utökad'!J141="25 Fair for Life","Fairforlife")</f>
        <v/>
      </c>
      <c r="H142" s="176" t="str">
        <f aca="false" t="array" ref="H142:H142">_xlfn.IFS('2. Artikeldata Utökad'!K141="2  KRAV","KRAV",'2. Artikeldata Utökad'!K141="3  Astma- och Allergiförbundet","Astmaochallergiforbundet",'2. Artikeldata Utökad'!K141="4  Svanen","Svanen",'2. Artikeldata Utökad'!K141="5  GOTS","GOTS",'2. Artikeldata Utökad'!K141="6  Ekologiskt Jordbruk EU Ekologisk","Ekologisktjordbruk",'2. Artikeldata Utökad'!K141="7  ECO CERT Cosmos Organic","Ecocertcosmosorganic",'2. Artikeldata Utökad'!K141="8  Bra miljöval","Bramiljoval",'2. Artikeldata Utökad'!K141="9  Fairtrade","fairtrade",'2. Artikeldata Utökad'!K141="10 Natrue Organic","Natrueorganic",'2. Artikeldata Utökad'!K141="11 UTZ Certified","UTZ",'2. Artikeldata Utökad'!K141="15 Asthma Allergy Nordic","Asthmaallergynordic",'2. Artikeldata Utökad'!K141="16 FSC","FSC",'2. Artikeldata Utökad'!K141="17 Välvald (endast vid OTC)","choosewithheart",'2. Artikeldata Utökad'!K141="18 Rainforest Alliance","Rainforestalliance",'2. Artikeldata Utökad'!K141="19 Vegan Society","Vegansociety",'2. Artikeldata Utökad'!K141="20 Certified Vegan","Certifiedvegan",'2. Artikeldata Utökad'!K141="21 I'm Vegan","Imvegan",'2. Artikeldata Utökad'!K141="22 EU Ecolabel","EUEcolabel",'2. Artikeldata Utökad'!K141="23 Soil Association Cosmos Organic","Soilassociation",'2. Artikeldata Utökad'!K141="  Välj…","",'2. Artikeldata Utökad'!K141="0  Ingen symbol","",'2. Artikeldata Utökad'!K141="24 Cosmetique Bio Cosmos Organic","Cosmetiquebio",'2. Artikeldata Utökad'!K141="25 Fair for Life","Fairforlife")</f>
        <v/>
      </c>
      <c r="I142" s="176" t="str">
        <f aca="false" t="array" ref="I142:I142">_xlfn.IFS('2. Artikeldata Utökad'!L141="2  KRAV","KRAV",'2. Artikeldata Utökad'!L141="3  Astma- och Allergiförbundet","Astmaochallergiforbundet",'2. Artikeldata Utökad'!L141="4  Svanen","Svanen",'2. Artikeldata Utökad'!L141="5  GOTS","GOTS",'2. Artikeldata Utökad'!L141="6  Ekologiskt Jordbruk EU Ekologisk","Ekologisktjordbruk",'2. Artikeldata Utökad'!L141="7  ECO CERT Cosmos Organic","Ecocertcosmosorganic",'2. Artikeldata Utökad'!L141="8  Bra miljöval","Bramiljoval",'2. Artikeldata Utökad'!L141="9  Fairtrade","fairtrade",'2. Artikeldata Utökad'!L141="10 Natrue Organic","Natrueorganic",'2. Artikeldata Utökad'!L141="11 UTZ Certified","UTZ",'2. Artikeldata Utökad'!L141="15 Asthma Allergy Nordic","Asthmaallergynordic",'2. Artikeldata Utökad'!L141="16 FSC","FSC",'2. Artikeldata Utökad'!L141="17 Välvald (endast vid OTC)","choosewithheart",'2. Artikeldata Utökad'!L141="18 Rainforest Alliance","Rainforestalliance",'2. Artikeldata Utökad'!L141="19 Vegan Society","Vegansociety",'2. Artikeldata Utökad'!L141="20 Certified Vegan","Certifiedvegan",'2. Artikeldata Utökad'!L141="21 I'm Vegan","Imvegan",'2. Artikeldata Utökad'!L141="22 EU Ecolabel","EUEcolabel",'2. Artikeldata Utökad'!L141="23 Soil Association Cosmos Organic","Soilassociation",'2. Artikeldata Utökad'!L141="  Välj…","",'2. Artikeldata Utökad'!L141="0  Ingen symbol","",'2. Artikeldata Utökad'!L141="24 Cosmetique Bio Cosmos Organic","Cosmetiquebio",'2. Artikeldata Utökad'!L141="25 Fair for Life","Fairforlife")</f>
        <v/>
      </c>
      <c r="J142" s="176" t="str">
        <f aca="false" t="array" ref="J142:J142">IFERROR(SUBSTITUTE(_xlfn.arraytotext(_xlfn._xlws.filter(G142:I142,G142:I142&lt;&gt;""))," ",""),"")</f>
        <v/>
      </c>
      <c r="K142" s="176" t="str">
        <f aca="false">IF('2. Artikeldata Utökad'!M141="Ja","Nordisk","")</f>
        <v/>
      </c>
      <c r="L142" s="176" t="str">
        <f aca="false">IF('2. Artikeldata Utökad'!N141="Ja","Miljoforpackad","")</f>
        <v/>
      </c>
      <c r="M142" s="176" t="str">
        <f aca="false">IF(OR(G142="Ecocertcosmosorganic",G142="Natrueorganic",G142="GOTS",G142="Ekologisktjordbruk",G142="KRAV",G142="Soilassociation",G142="Cosmetiquebio",H142="Ecocertcosmosorganic",H142="Natrueorganic",H142="GOTS",H142="Ekologisktjordbruk",H142="KRAV",H142="Soilassociation",H142="Cosmetiquebio",I142="Ecocertcosmosorganic",I142="Natrueorganic",I142="GOTS",I142="Ekologisktjordbruk",I142="KRAV",I142="Soilassociation",I142="Cosmetiquebio"),"Ekologisk","")</f>
        <v/>
      </c>
      <c r="N142" s="176" t="str">
        <f aca="false">IF(OR(G142="Vegansociety",G142="Imvegan",G142="Certifiedvegan",H142="Vegansociety",H142="Imvegan",H142="Certifiedvegan",I142="Vegansociety",I142="Imvegan",I142="Certifiedvegan",AJ142="Vegansk"),"Vegansk","")</f>
        <v/>
      </c>
      <c r="O142" s="176" t="str">
        <f aca="false">IF(OR(G142="fairtrade",G142="UTZ",G142="Rainforestalliance",G142="Fairforlife",H142="fairtrade",H142="UTZ",H142="Rainforestalliance",H142="Fairforlife",I142="fairtrade",I142="UTZ",I142="Rainforestalliance",I142="Fairforlife"),"Rattvisemarkt","")</f>
        <v/>
      </c>
      <c r="P142" s="176" t="str">
        <f aca="false">IF(OR(G142="Asthmaallergynordic",G142="Astmaochallergiforbundet",H142="Asthmaallergynordic",H142="Astmaochallergiforbundet",I142="Asthmaallergynordic",I142="Astmaochallergiforbundet"),"Extramildformula","")</f>
        <v/>
      </c>
      <c r="Q142" s="176" t="str">
        <f aca="false">IF(OR(G142="Svanen",G142="Bramiljoval",G142="EUEcolabel",H142="Svanen",H142="Bramiljoval",H142="EUEcolabel",I142="Svanen",I142="Bramiljoval",I142="EUEcolabel"),"Miljomarkt","")</f>
        <v/>
      </c>
      <c r="R142" s="176" t="str">
        <f aca="false" t="array" ref="R142:R142">IFERROR(SUBSTITUTE(_xlfn.arraytotext(_xlfn._xlws.filter(M142:Q142,M142:Q142&lt;&gt;""))," ",""),"")</f>
        <v/>
      </c>
      <c r="S142" s="177"/>
      <c r="T142" s="185"/>
      <c r="U142" s="177" t="s">
        <v>36</v>
      </c>
      <c r="V142" s="178"/>
      <c r="W142" s="178"/>
      <c r="X142" s="178"/>
      <c r="Y142" s="178"/>
      <c r="Z142" s="178"/>
      <c r="AA142" s="178"/>
      <c r="AB142" s="178"/>
      <c r="AC142" s="178"/>
      <c r="AD142" s="178"/>
      <c r="AE142" s="178"/>
      <c r="AF142" s="178"/>
      <c r="AG142" s="177"/>
      <c r="AH142" s="178"/>
      <c r="AI142" s="178"/>
      <c r="AJ142" s="177" t="s">
        <v>37</v>
      </c>
      <c r="AK142" s="178"/>
      <c r="AL142" s="178"/>
      <c r="AM142" s="178"/>
      <c r="AN142" s="178"/>
      <c r="AO142" s="178"/>
      <c r="AP142" s="187"/>
      <c r="AQ142" s="179"/>
      <c r="AR142" s="180"/>
      <c r="AS142" s="180"/>
      <c r="AT142" s="181" t="s">
        <v>37</v>
      </c>
      <c r="AU142" s="181" t="s">
        <v>37</v>
      </c>
      <c r="AV142" s="188"/>
      <c r="AW142" s="182" t="s">
        <v>231</v>
      </c>
      <c r="AX142" s="181" t="s">
        <v>37</v>
      </c>
      <c r="AY142" s="181" t="s">
        <v>37</v>
      </c>
      <c r="AZ142" s="187"/>
      <c r="BA142" s="179"/>
      <c r="BB142" s="180"/>
      <c r="BC142" s="180"/>
      <c r="BD142" s="180"/>
      <c r="BE142" s="180"/>
      <c r="BF142" s="180"/>
      <c r="BG142" s="189"/>
      <c r="BH142" s="181" t="s">
        <v>231</v>
      </c>
      <c r="BI142" s="181" t="s">
        <v>37</v>
      </c>
    </row>
    <row r="143" customFormat="false" ht="14.25" hidden="false" customHeight="false" outlineLevel="0" collapsed="false">
      <c r="A143" s="183" t="n">
        <v>138</v>
      </c>
      <c r="B143" s="173" t="n">
        <f aca="false">'APH KIC KIA PC'!D142</f>
        <v>0</v>
      </c>
      <c r="C143" s="173" t="str">
        <f aca="false">'APH KIC KIA PC'!I142</f>
        <v>Välj…</v>
      </c>
      <c r="D143" s="174" t="str">
        <f aca="false">IF('1. Artikeldata Grund'!$E142="","",'1. Artikeldata Grund'!$E142)</f>
        <v/>
      </c>
      <c r="E143" s="175" t="str">
        <f aca="false">IF('1. Artikeldata Grund'!D142="","",'1. Artikeldata Grund'!D142)</f>
        <v/>
      </c>
      <c r="F143" s="184" t="str">
        <f aca="false">'2. Artikeldata Utökad'!H142</f>
        <v>  Välj…</v>
      </c>
      <c r="G143" s="176" t="str">
        <f aca="false" t="array" ref="G143:G143">_xlfn.IFS('2. Artikeldata Utökad'!J142="2  KRAV","KRAV",'2. Artikeldata Utökad'!J142="3  Astma- och Allergiförbundet","Astmaochallergiforbundet",'2. Artikeldata Utökad'!J142="4  Svanen","Svanen",'2. Artikeldata Utökad'!J142="5  GOTS","GOTS",'2. Artikeldata Utökad'!J142="6  Ekologiskt Jordbruk EU Ekologisk","Ekologisktjordbruk",'2. Artikeldata Utökad'!J142="7  ECO CERT Cosmos Organic","Ecocertcosmosorganic",'2. Artikeldata Utökad'!J142="8  Bra miljöval","Bramiljoval",'2. Artikeldata Utökad'!J142="9  Fairtrade","fairtrade",'2. Artikeldata Utökad'!J142="10 Natrue Organic","Natrueorganic",'2. Artikeldata Utökad'!J142="11 UTZ Certified","UTZ",'2. Artikeldata Utökad'!J142="15 Asthma Allergy Nordic","Asthmaallergynordic",'2. Artikeldata Utökad'!J142="16 FSC","FSC",'2. Artikeldata Utökad'!J142="17 Välvald (endast vid OTC)","choosewithheart",'2. Artikeldata Utökad'!J142="18 Rainforest Alliance","Rainforestalliance",'2. Artikeldata Utökad'!J142="19 Vegan Society","Vegansociety",'2. Artikeldata Utökad'!J142="20 Certified Vegan","Certifiedvegan",'2. Artikeldata Utökad'!J142="21 I'm Vegan","Imvegan",'2. Artikeldata Utökad'!J142="22 EU Ecolabel","EUEcolabel",'2. Artikeldata Utökad'!J142="23 Soil Association Cosmos Organic","Soilassociation",'2. Artikeldata Utökad'!J142="  Välj…","",'2. Artikeldata Utökad'!J142="0  Ingen symbol","",'2. Artikeldata Utökad'!J142="24 Cosmetique Bio Cosmos Organic","Cosmetiquebio",'2. Artikeldata Utökad'!J142="25 Fair for Life","Fairforlife")</f>
        <v/>
      </c>
      <c r="H143" s="176" t="str">
        <f aca="false" t="array" ref="H143:H143">_xlfn.IFS('2. Artikeldata Utökad'!K142="2  KRAV","KRAV",'2. Artikeldata Utökad'!K142="3  Astma- och Allergiförbundet","Astmaochallergiforbundet",'2. Artikeldata Utökad'!K142="4  Svanen","Svanen",'2. Artikeldata Utökad'!K142="5  GOTS","GOTS",'2. Artikeldata Utökad'!K142="6  Ekologiskt Jordbruk EU Ekologisk","Ekologisktjordbruk",'2. Artikeldata Utökad'!K142="7  ECO CERT Cosmos Organic","Ecocertcosmosorganic",'2. Artikeldata Utökad'!K142="8  Bra miljöval","Bramiljoval",'2. Artikeldata Utökad'!K142="9  Fairtrade","fairtrade",'2. Artikeldata Utökad'!K142="10 Natrue Organic","Natrueorganic",'2. Artikeldata Utökad'!K142="11 UTZ Certified","UTZ",'2. Artikeldata Utökad'!K142="15 Asthma Allergy Nordic","Asthmaallergynordic",'2. Artikeldata Utökad'!K142="16 FSC","FSC",'2. Artikeldata Utökad'!K142="17 Välvald (endast vid OTC)","choosewithheart",'2. Artikeldata Utökad'!K142="18 Rainforest Alliance","Rainforestalliance",'2. Artikeldata Utökad'!K142="19 Vegan Society","Vegansociety",'2. Artikeldata Utökad'!K142="20 Certified Vegan","Certifiedvegan",'2. Artikeldata Utökad'!K142="21 I'm Vegan","Imvegan",'2. Artikeldata Utökad'!K142="22 EU Ecolabel","EUEcolabel",'2. Artikeldata Utökad'!K142="23 Soil Association Cosmos Organic","Soilassociation",'2. Artikeldata Utökad'!K142="  Välj…","",'2. Artikeldata Utökad'!K142="0  Ingen symbol","",'2. Artikeldata Utökad'!K142="24 Cosmetique Bio Cosmos Organic","Cosmetiquebio",'2. Artikeldata Utökad'!K142="25 Fair for Life","Fairforlife")</f>
        <v/>
      </c>
      <c r="I143" s="176" t="str">
        <f aca="false" t="array" ref="I143:I143">_xlfn.IFS('2. Artikeldata Utökad'!L142="2  KRAV","KRAV",'2. Artikeldata Utökad'!L142="3  Astma- och Allergiförbundet","Astmaochallergiforbundet",'2. Artikeldata Utökad'!L142="4  Svanen","Svanen",'2. Artikeldata Utökad'!L142="5  GOTS","GOTS",'2. Artikeldata Utökad'!L142="6  Ekologiskt Jordbruk EU Ekologisk","Ekologisktjordbruk",'2. Artikeldata Utökad'!L142="7  ECO CERT Cosmos Organic","Ecocertcosmosorganic",'2. Artikeldata Utökad'!L142="8  Bra miljöval","Bramiljoval",'2. Artikeldata Utökad'!L142="9  Fairtrade","fairtrade",'2. Artikeldata Utökad'!L142="10 Natrue Organic","Natrueorganic",'2. Artikeldata Utökad'!L142="11 UTZ Certified","UTZ",'2. Artikeldata Utökad'!L142="15 Asthma Allergy Nordic","Asthmaallergynordic",'2. Artikeldata Utökad'!L142="16 FSC","FSC",'2. Artikeldata Utökad'!L142="17 Välvald (endast vid OTC)","choosewithheart",'2. Artikeldata Utökad'!L142="18 Rainforest Alliance","Rainforestalliance",'2. Artikeldata Utökad'!L142="19 Vegan Society","Vegansociety",'2. Artikeldata Utökad'!L142="20 Certified Vegan","Certifiedvegan",'2. Artikeldata Utökad'!L142="21 I'm Vegan","Imvegan",'2. Artikeldata Utökad'!L142="22 EU Ecolabel","EUEcolabel",'2. Artikeldata Utökad'!L142="23 Soil Association Cosmos Organic","Soilassociation",'2. Artikeldata Utökad'!L142="  Välj…","",'2. Artikeldata Utökad'!L142="0  Ingen symbol","",'2. Artikeldata Utökad'!L142="24 Cosmetique Bio Cosmos Organic","Cosmetiquebio",'2. Artikeldata Utökad'!L142="25 Fair for Life","Fairforlife")</f>
        <v/>
      </c>
      <c r="J143" s="176" t="str">
        <f aca="false" t="array" ref="J143:J143">IFERROR(SUBSTITUTE(_xlfn.arraytotext(_xlfn._xlws.filter(G143:I143,G143:I143&lt;&gt;""))," ",""),"")</f>
        <v/>
      </c>
      <c r="K143" s="176" t="str">
        <f aca="false">IF('2. Artikeldata Utökad'!M142="Ja","Nordisk","")</f>
        <v/>
      </c>
      <c r="L143" s="176" t="str">
        <f aca="false">IF('2. Artikeldata Utökad'!N142="Ja","Miljoforpackad","")</f>
        <v/>
      </c>
      <c r="M143" s="176" t="str">
        <f aca="false">IF(OR(G143="Ecocertcosmosorganic",G143="Natrueorganic",G143="GOTS",G143="Ekologisktjordbruk",G143="KRAV",G143="Soilassociation",G143="Cosmetiquebio",H143="Ecocertcosmosorganic",H143="Natrueorganic",H143="GOTS",H143="Ekologisktjordbruk",H143="KRAV",H143="Soilassociation",H143="Cosmetiquebio",I143="Ecocertcosmosorganic",I143="Natrueorganic",I143="GOTS",I143="Ekologisktjordbruk",I143="KRAV",I143="Soilassociation",I143="Cosmetiquebio"),"Ekologisk","")</f>
        <v/>
      </c>
      <c r="N143" s="176" t="str">
        <f aca="false">IF(OR(G143="Vegansociety",G143="Imvegan",G143="Certifiedvegan",H143="Vegansociety",H143="Imvegan",H143="Certifiedvegan",I143="Vegansociety",I143="Imvegan",I143="Certifiedvegan",AJ143="Vegansk"),"Vegansk","")</f>
        <v/>
      </c>
      <c r="O143" s="176" t="str">
        <f aca="false">IF(OR(G143="fairtrade",G143="UTZ",G143="Rainforestalliance",G143="Fairforlife",H143="fairtrade",H143="UTZ",H143="Rainforestalliance",H143="Fairforlife",I143="fairtrade",I143="UTZ",I143="Rainforestalliance",I143="Fairforlife"),"Rattvisemarkt","")</f>
        <v/>
      </c>
      <c r="P143" s="176" t="str">
        <f aca="false">IF(OR(G143="Asthmaallergynordic",G143="Astmaochallergiforbundet",H143="Asthmaallergynordic",H143="Astmaochallergiforbundet",I143="Asthmaallergynordic",I143="Astmaochallergiforbundet"),"Extramildformula","")</f>
        <v/>
      </c>
      <c r="Q143" s="176" t="str">
        <f aca="false">IF(OR(G143="Svanen",G143="Bramiljoval",G143="EUEcolabel",H143="Svanen",H143="Bramiljoval",H143="EUEcolabel",I143="Svanen",I143="Bramiljoval",I143="EUEcolabel"),"Miljomarkt","")</f>
        <v/>
      </c>
      <c r="R143" s="176" t="str">
        <f aca="false" t="array" ref="R143:R143">IFERROR(SUBSTITUTE(_xlfn.arraytotext(_xlfn._xlws.filter(M143:Q143,M143:Q143&lt;&gt;""))," ",""),"")</f>
        <v/>
      </c>
      <c r="S143" s="177"/>
      <c r="T143" s="185"/>
      <c r="U143" s="177" t="s">
        <v>36</v>
      </c>
      <c r="V143" s="178"/>
      <c r="W143" s="178"/>
      <c r="X143" s="178"/>
      <c r="Y143" s="178"/>
      <c r="Z143" s="178"/>
      <c r="AA143" s="178"/>
      <c r="AB143" s="178"/>
      <c r="AC143" s="178"/>
      <c r="AD143" s="178"/>
      <c r="AE143" s="178"/>
      <c r="AF143" s="178"/>
      <c r="AG143" s="177"/>
      <c r="AH143" s="178"/>
      <c r="AI143" s="178"/>
      <c r="AJ143" s="177" t="s">
        <v>37</v>
      </c>
      <c r="AK143" s="178"/>
      <c r="AL143" s="178"/>
      <c r="AM143" s="178"/>
      <c r="AN143" s="178"/>
      <c r="AO143" s="178"/>
      <c r="AP143" s="187"/>
      <c r="AQ143" s="179"/>
      <c r="AR143" s="180"/>
      <c r="AS143" s="180"/>
      <c r="AT143" s="181" t="s">
        <v>37</v>
      </c>
      <c r="AU143" s="181" t="s">
        <v>37</v>
      </c>
      <c r="AV143" s="188"/>
      <c r="AW143" s="182" t="s">
        <v>231</v>
      </c>
      <c r="AX143" s="181" t="s">
        <v>37</v>
      </c>
      <c r="AY143" s="181" t="s">
        <v>37</v>
      </c>
      <c r="AZ143" s="187"/>
      <c r="BA143" s="179"/>
      <c r="BB143" s="180"/>
      <c r="BC143" s="180"/>
      <c r="BD143" s="180"/>
      <c r="BE143" s="180"/>
      <c r="BF143" s="180"/>
      <c r="BG143" s="189"/>
      <c r="BH143" s="181" t="s">
        <v>231</v>
      </c>
      <c r="BI143" s="181" t="s">
        <v>37</v>
      </c>
    </row>
    <row r="144" customFormat="false" ht="14.25" hidden="false" customHeight="false" outlineLevel="0" collapsed="false">
      <c r="A144" s="183" t="n">
        <v>139</v>
      </c>
      <c r="B144" s="173" t="n">
        <f aca="false">'APH KIC KIA PC'!D143</f>
        <v>0</v>
      </c>
      <c r="C144" s="173" t="str">
        <f aca="false">'APH KIC KIA PC'!I143</f>
        <v>Välj…</v>
      </c>
      <c r="D144" s="174" t="str">
        <f aca="false">IF('1. Artikeldata Grund'!$E143="","",'1. Artikeldata Grund'!$E143)</f>
        <v/>
      </c>
      <c r="E144" s="175" t="str">
        <f aca="false">IF('1. Artikeldata Grund'!D143="","",'1. Artikeldata Grund'!D143)</f>
        <v/>
      </c>
      <c r="F144" s="184" t="str">
        <f aca="false">'2. Artikeldata Utökad'!H143</f>
        <v>  Välj…</v>
      </c>
      <c r="G144" s="176" t="str">
        <f aca="false" t="array" ref="G144:G144">_xlfn.IFS('2. Artikeldata Utökad'!J143="2  KRAV","KRAV",'2. Artikeldata Utökad'!J143="3  Astma- och Allergiförbundet","Astmaochallergiforbundet",'2. Artikeldata Utökad'!J143="4  Svanen","Svanen",'2. Artikeldata Utökad'!J143="5  GOTS","GOTS",'2. Artikeldata Utökad'!J143="6  Ekologiskt Jordbruk EU Ekologisk","Ekologisktjordbruk",'2. Artikeldata Utökad'!J143="7  ECO CERT Cosmos Organic","Ecocertcosmosorganic",'2. Artikeldata Utökad'!J143="8  Bra miljöval","Bramiljoval",'2. Artikeldata Utökad'!J143="9  Fairtrade","fairtrade",'2. Artikeldata Utökad'!J143="10 Natrue Organic","Natrueorganic",'2. Artikeldata Utökad'!J143="11 UTZ Certified","UTZ",'2. Artikeldata Utökad'!J143="15 Asthma Allergy Nordic","Asthmaallergynordic",'2. Artikeldata Utökad'!J143="16 FSC","FSC",'2. Artikeldata Utökad'!J143="17 Välvald (endast vid OTC)","choosewithheart",'2. Artikeldata Utökad'!J143="18 Rainforest Alliance","Rainforestalliance",'2. Artikeldata Utökad'!J143="19 Vegan Society","Vegansociety",'2. Artikeldata Utökad'!J143="20 Certified Vegan","Certifiedvegan",'2. Artikeldata Utökad'!J143="21 I'm Vegan","Imvegan",'2. Artikeldata Utökad'!J143="22 EU Ecolabel","EUEcolabel",'2. Artikeldata Utökad'!J143="23 Soil Association Cosmos Organic","Soilassociation",'2. Artikeldata Utökad'!J143="  Välj…","",'2. Artikeldata Utökad'!J143="0  Ingen symbol","",'2. Artikeldata Utökad'!J143="24 Cosmetique Bio Cosmos Organic","Cosmetiquebio",'2. Artikeldata Utökad'!J143="25 Fair for Life","Fairforlife")</f>
        <v/>
      </c>
      <c r="H144" s="176" t="str">
        <f aca="false" t="array" ref="H144:H144">_xlfn.IFS('2. Artikeldata Utökad'!K143="2  KRAV","KRAV",'2. Artikeldata Utökad'!K143="3  Astma- och Allergiförbundet","Astmaochallergiforbundet",'2. Artikeldata Utökad'!K143="4  Svanen","Svanen",'2. Artikeldata Utökad'!K143="5  GOTS","GOTS",'2. Artikeldata Utökad'!K143="6  Ekologiskt Jordbruk EU Ekologisk","Ekologisktjordbruk",'2. Artikeldata Utökad'!K143="7  ECO CERT Cosmos Organic","Ecocertcosmosorganic",'2. Artikeldata Utökad'!K143="8  Bra miljöval","Bramiljoval",'2. Artikeldata Utökad'!K143="9  Fairtrade","fairtrade",'2. Artikeldata Utökad'!K143="10 Natrue Organic","Natrueorganic",'2. Artikeldata Utökad'!K143="11 UTZ Certified","UTZ",'2. Artikeldata Utökad'!K143="15 Asthma Allergy Nordic","Asthmaallergynordic",'2. Artikeldata Utökad'!K143="16 FSC","FSC",'2. Artikeldata Utökad'!K143="17 Välvald (endast vid OTC)","choosewithheart",'2. Artikeldata Utökad'!K143="18 Rainforest Alliance","Rainforestalliance",'2. Artikeldata Utökad'!K143="19 Vegan Society","Vegansociety",'2. Artikeldata Utökad'!K143="20 Certified Vegan","Certifiedvegan",'2. Artikeldata Utökad'!K143="21 I'm Vegan","Imvegan",'2. Artikeldata Utökad'!K143="22 EU Ecolabel","EUEcolabel",'2. Artikeldata Utökad'!K143="23 Soil Association Cosmos Organic","Soilassociation",'2. Artikeldata Utökad'!K143="  Välj…","",'2. Artikeldata Utökad'!K143="0  Ingen symbol","",'2. Artikeldata Utökad'!K143="24 Cosmetique Bio Cosmos Organic","Cosmetiquebio",'2. Artikeldata Utökad'!K143="25 Fair for Life","Fairforlife")</f>
        <v/>
      </c>
      <c r="I144" s="176" t="str">
        <f aca="false" t="array" ref="I144:I144">_xlfn.IFS('2. Artikeldata Utökad'!L143="2  KRAV","KRAV",'2. Artikeldata Utökad'!L143="3  Astma- och Allergiförbundet","Astmaochallergiforbundet",'2. Artikeldata Utökad'!L143="4  Svanen","Svanen",'2. Artikeldata Utökad'!L143="5  GOTS","GOTS",'2. Artikeldata Utökad'!L143="6  Ekologiskt Jordbruk EU Ekologisk","Ekologisktjordbruk",'2. Artikeldata Utökad'!L143="7  ECO CERT Cosmos Organic","Ecocertcosmosorganic",'2. Artikeldata Utökad'!L143="8  Bra miljöval","Bramiljoval",'2. Artikeldata Utökad'!L143="9  Fairtrade","fairtrade",'2. Artikeldata Utökad'!L143="10 Natrue Organic","Natrueorganic",'2. Artikeldata Utökad'!L143="11 UTZ Certified","UTZ",'2. Artikeldata Utökad'!L143="15 Asthma Allergy Nordic","Asthmaallergynordic",'2. Artikeldata Utökad'!L143="16 FSC","FSC",'2. Artikeldata Utökad'!L143="17 Välvald (endast vid OTC)","choosewithheart",'2. Artikeldata Utökad'!L143="18 Rainforest Alliance","Rainforestalliance",'2. Artikeldata Utökad'!L143="19 Vegan Society","Vegansociety",'2. Artikeldata Utökad'!L143="20 Certified Vegan","Certifiedvegan",'2. Artikeldata Utökad'!L143="21 I'm Vegan","Imvegan",'2. Artikeldata Utökad'!L143="22 EU Ecolabel","EUEcolabel",'2. Artikeldata Utökad'!L143="23 Soil Association Cosmos Organic","Soilassociation",'2. Artikeldata Utökad'!L143="  Välj…","",'2. Artikeldata Utökad'!L143="0  Ingen symbol","",'2. Artikeldata Utökad'!L143="24 Cosmetique Bio Cosmos Organic","Cosmetiquebio",'2. Artikeldata Utökad'!L143="25 Fair for Life","Fairforlife")</f>
        <v/>
      </c>
      <c r="J144" s="176" t="str">
        <f aca="false" t="array" ref="J144:J144">IFERROR(SUBSTITUTE(_xlfn.arraytotext(_xlfn._xlws.filter(G144:I144,G144:I144&lt;&gt;""))," ",""),"")</f>
        <v/>
      </c>
      <c r="K144" s="176" t="str">
        <f aca="false">IF('2. Artikeldata Utökad'!M143="Ja","Nordisk","")</f>
        <v/>
      </c>
      <c r="L144" s="176" t="str">
        <f aca="false">IF('2. Artikeldata Utökad'!N143="Ja","Miljoforpackad","")</f>
        <v/>
      </c>
      <c r="M144" s="176" t="str">
        <f aca="false">IF(OR(G144="Ecocertcosmosorganic",G144="Natrueorganic",G144="GOTS",G144="Ekologisktjordbruk",G144="KRAV",G144="Soilassociation",G144="Cosmetiquebio",H144="Ecocertcosmosorganic",H144="Natrueorganic",H144="GOTS",H144="Ekologisktjordbruk",H144="KRAV",H144="Soilassociation",H144="Cosmetiquebio",I144="Ecocertcosmosorganic",I144="Natrueorganic",I144="GOTS",I144="Ekologisktjordbruk",I144="KRAV",I144="Soilassociation",I144="Cosmetiquebio"),"Ekologisk","")</f>
        <v/>
      </c>
      <c r="N144" s="176" t="str">
        <f aca="false">IF(OR(G144="Vegansociety",G144="Imvegan",G144="Certifiedvegan",H144="Vegansociety",H144="Imvegan",H144="Certifiedvegan",I144="Vegansociety",I144="Imvegan",I144="Certifiedvegan",AJ144="Vegansk"),"Vegansk","")</f>
        <v/>
      </c>
      <c r="O144" s="176" t="str">
        <f aca="false">IF(OR(G144="fairtrade",G144="UTZ",G144="Rainforestalliance",G144="Fairforlife",H144="fairtrade",H144="UTZ",H144="Rainforestalliance",H144="Fairforlife",I144="fairtrade",I144="UTZ",I144="Rainforestalliance",I144="Fairforlife"),"Rattvisemarkt","")</f>
        <v/>
      </c>
      <c r="P144" s="176" t="str">
        <f aca="false">IF(OR(G144="Asthmaallergynordic",G144="Astmaochallergiforbundet",H144="Asthmaallergynordic",H144="Astmaochallergiforbundet",I144="Asthmaallergynordic",I144="Astmaochallergiforbundet"),"Extramildformula","")</f>
        <v/>
      </c>
      <c r="Q144" s="176" t="str">
        <f aca="false">IF(OR(G144="Svanen",G144="Bramiljoval",G144="EUEcolabel",H144="Svanen",H144="Bramiljoval",H144="EUEcolabel",I144="Svanen",I144="Bramiljoval",I144="EUEcolabel"),"Miljomarkt","")</f>
        <v/>
      </c>
      <c r="R144" s="176" t="str">
        <f aca="false" t="array" ref="R144:R144">IFERROR(SUBSTITUTE(_xlfn.arraytotext(_xlfn._xlws.filter(M144:Q144,M144:Q144&lt;&gt;""))," ",""),"")</f>
        <v/>
      </c>
      <c r="S144" s="177"/>
      <c r="T144" s="185"/>
      <c r="U144" s="177" t="s">
        <v>36</v>
      </c>
      <c r="V144" s="178"/>
      <c r="W144" s="178"/>
      <c r="X144" s="178"/>
      <c r="Y144" s="178"/>
      <c r="Z144" s="178"/>
      <c r="AA144" s="178"/>
      <c r="AB144" s="178"/>
      <c r="AC144" s="178"/>
      <c r="AD144" s="178"/>
      <c r="AE144" s="178"/>
      <c r="AF144" s="178"/>
      <c r="AG144" s="177"/>
      <c r="AH144" s="178"/>
      <c r="AI144" s="178"/>
      <c r="AJ144" s="177" t="s">
        <v>37</v>
      </c>
      <c r="AK144" s="178"/>
      <c r="AL144" s="178"/>
      <c r="AM144" s="178"/>
      <c r="AN144" s="178"/>
      <c r="AO144" s="178"/>
      <c r="AP144" s="187"/>
      <c r="AQ144" s="179"/>
      <c r="AR144" s="180"/>
      <c r="AS144" s="180"/>
      <c r="AT144" s="181" t="s">
        <v>37</v>
      </c>
      <c r="AU144" s="181" t="s">
        <v>37</v>
      </c>
      <c r="AV144" s="188"/>
      <c r="AW144" s="182" t="s">
        <v>231</v>
      </c>
      <c r="AX144" s="181" t="s">
        <v>37</v>
      </c>
      <c r="AY144" s="181" t="s">
        <v>37</v>
      </c>
      <c r="AZ144" s="187"/>
      <c r="BA144" s="179"/>
      <c r="BB144" s="180"/>
      <c r="BC144" s="180"/>
      <c r="BD144" s="180"/>
      <c r="BE144" s="180"/>
      <c r="BF144" s="180"/>
      <c r="BG144" s="189"/>
      <c r="BH144" s="181" t="s">
        <v>231</v>
      </c>
      <c r="BI144" s="181" t="s">
        <v>37</v>
      </c>
    </row>
    <row r="145" customFormat="false" ht="14.25" hidden="false" customHeight="false" outlineLevel="0" collapsed="false">
      <c r="A145" s="183" t="n">
        <v>140</v>
      </c>
      <c r="B145" s="173" t="n">
        <f aca="false">'APH KIC KIA PC'!D144</f>
        <v>0</v>
      </c>
      <c r="C145" s="173" t="str">
        <f aca="false">'APH KIC KIA PC'!I144</f>
        <v>Välj…</v>
      </c>
      <c r="D145" s="174" t="str">
        <f aca="false">IF('1. Artikeldata Grund'!$E144="","",'1. Artikeldata Grund'!$E144)</f>
        <v/>
      </c>
      <c r="E145" s="175" t="str">
        <f aca="false">IF('1. Artikeldata Grund'!D144="","",'1. Artikeldata Grund'!D144)</f>
        <v/>
      </c>
      <c r="F145" s="184" t="str">
        <f aca="false">'2. Artikeldata Utökad'!H144</f>
        <v>  Välj…</v>
      </c>
      <c r="G145" s="176" t="str">
        <f aca="false" t="array" ref="G145:G145">_xlfn.IFS('2. Artikeldata Utökad'!J144="2  KRAV","KRAV",'2. Artikeldata Utökad'!J144="3  Astma- och Allergiförbundet","Astmaochallergiforbundet",'2. Artikeldata Utökad'!J144="4  Svanen","Svanen",'2. Artikeldata Utökad'!J144="5  GOTS","GOTS",'2. Artikeldata Utökad'!J144="6  Ekologiskt Jordbruk EU Ekologisk","Ekologisktjordbruk",'2. Artikeldata Utökad'!J144="7  ECO CERT Cosmos Organic","Ecocertcosmosorganic",'2. Artikeldata Utökad'!J144="8  Bra miljöval","Bramiljoval",'2. Artikeldata Utökad'!J144="9  Fairtrade","fairtrade",'2. Artikeldata Utökad'!J144="10 Natrue Organic","Natrueorganic",'2. Artikeldata Utökad'!J144="11 UTZ Certified","UTZ",'2. Artikeldata Utökad'!J144="15 Asthma Allergy Nordic","Asthmaallergynordic",'2. Artikeldata Utökad'!J144="16 FSC","FSC",'2. Artikeldata Utökad'!J144="17 Välvald (endast vid OTC)","choosewithheart",'2. Artikeldata Utökad'!J144="18 Rainforest Alliance","Rainforestalliance",'2. Artikeldata Utökad'!J144="19 Vegan Society","Vegansociety",'2. Artikeldata Utökad'!J144="20 Certified Vegan","Certifiedvegan",'2. Artikeldata Utökad'!J144="21 I'm Vegan","Imvegan",'2. Artikeldata Utökad'!J144="22 EU Ecolabel","EUEcolabel",'2. Artikeldata Utökad'!J144="23 Soil Association Cosmos Organic","Soilassociation",'2. Artikeldata Utökad'!J144="  Välj…","",'2. Artikeldata Utökad'!J144="0  Ingen symbol","",'2. Artikeldata Utökad'!J144="24 Cosmetique Bio Cosmos Organic","Cosmetiquebio",'2. Artikeldata Utökad'!J144="25 Fair for Life","Fairforlife")</f>
        <v/>
      </c>
      <c r="H145" s="176" t="str">
        <f aca="false" t="array" ref="H145:H145">_xlfn.IFS('2. Artikeldata Utökad'!K144="2  KRAV","KRAV",'2. Artikeldata Utökad'!K144="3  Astma- och Allergiförbundet","Astmaochallergiforbundet",'2. Artikeldata Utökad'!K144="4  Svanen","Svanen",'2. Artikeldata Utökad'!K144="5  GOTS","GOTS",'2. Artikeldata Utökad'!K144="6  Ekologiskt Jordbruk EU Ekologisk","Ekologisktjordbruk",'2. Artikeldata Utökad'!K144="7  ECO CERT Cosmos Organic","Ecocertcosmosorganic",'2. Artikeldata Utökad'!K144="8  Bra miljöval","Bramiljoval",'2. Artikeldata Utökad'!K144="9  Fairtrade","fairtrade",'2. Artikeldata Utökad'!K144="10 Natrue Organic","Natrueorganic",'2. Artikeldata Utökad'!K144="11 UTZ Certified","UTZ",'2. Artikeldata Utökad'!K144="15 Asthma Allergy Nordic","Asthmaallergynordic",'2. Artikeldata Utökad'!K144="16 FSC","FSC",'2. Artikeldata Utökad'!K144="17 Välvald (endast vid OTC)","choosewithheart",'2. Artikeldata Utökad'!K144="18 Rainforest Alliance","Rainforestalliance",'2. Artikeldata Utökad'!K144="19 Vegan Society","Vegansociety",'2. Artikeldata Utökad'!K144="20 Certified Vegan","Certifiedvegan",'2. Artikeldata Utökad'!K144="21 I'm Vegan","Imvegan",'2. Artikeldata Utökad'!K144="22 EU Ecolabel","EUEcolabel",'2. Artikeldata Utökad'!K144="23 Soil Association Cosmos Organic","Soilassociation",'2. Artikeldata Utökad'!K144="  Välj…","",'2. Artikeldata Utökad'!K144="0  Ingen symbol","",'2. Artikeldata Utökad'!K144="24 Cosmetique Bio Cosmos Organic","Cosmetiquebio",'2. Artikeldata Utökad'!K144="25 Fair for Life","Fairforlife")</f>
        <v/>
      </c>
      <c r="I145" s="176" t="str">
        <f aca="false" t="array" ref="I145:I145">_xlfn.IFS('2. Artikeldata Utökad'!L144="2  KRAV","KRAV",'2. Artikeldata Utökad'!L144="3  Astma- och Allergiförbundet","Astmaochallergiforbundet",'2. Artikeldata Utökad'!L144="4  Svanen","Svanen",'2. Artikeldata Utökad'!L144="5  GOTS","GOTS",'2. Artikeldata Utökad'!L144="6  Ekologiskt Jordbruk EU Ekologisk","Ekologisktjordbruk",'2. Artikeldata Utökad'!L144="7  ECO CERT Cosmos Organic","Ecocertcosmosorganic",'2. Artikeldata Utökad'!L144="8  Bra miljöval","Bramiljoval",'2. Artikeldata Utökad'!L144="9  Fairtrade","fairtrade",'2. Artikeldata Utökad'!L144="10 Natrue Organic","Natrueorganic",'2. Artikeldata Utökad'!L144="11 UTZ Certified","UTZ",'2. Artikeldata Utökad'!L144="15 Asthma Allergy Nordic","Asthmaallergynordic",'2. Artikeldata Utökad'!L144="16 FSC","FSC",'2. Artikeldata Utökad'!L144="17 Välvald (endast vid OTC)","choosewithheart",'2. Artikeldata Utökad'!L144="18 Rainforest Alliance","Rainforestalliance",'2. Artikeldata Utökad'!L144="19 Vegan Society","Vegansociety",'2. Artikeldata Utökad'!L144="20 Certified Vegan","Certifiedvegan",'2. Artikeldata Utökad'!L144="21 I'm Vegan","Imvegan",'2. Artikeldata Utökad'!L144="22 EU Ecolabel","EUEcolabel",'2. Artikeldata Utökad'!L144="23 Soil Association Cosmos Organic","Soilassociation",'2. Artikeldata Utökad'!L144="  Välj…","",'2. Artikeldata Utökad'!L144="0  Ingen symbol","",'2. Artikeldata Utökad'!L144="24 Cosmetique Bio Cosmos Organic","Cosmetiquebio",'2. Artikeldata Utökad'!L144="25 Fair for Life","Fairforlife")</f>
        <v/>
      </c>
      <c r="J145" s="176" t="str">
        <f aca="false" t="array" ref="J145:J145">IFERROR(SUBSTITUTE(_xlfn.arraytotext(_xlfn._xlws.filter(G145:I145,G145:I145&lt;&gt;""))," ",""),"")</f>
        <v/>
      </c>
      <c r="K145" s="176" t="str">
        <f aca="false">IF('2. Artikeldata Utökad'!M144="Ja","Nordisk","")</f>
        <v/>
      </c>
      <c r="L145" s="176" t="str">
        <f aca="false">IF('2. Artikeldata Utökad'!N144="Ja","Miljoforpackad","")</f>
        <v/>
      </c>
      <c r="M145" s="176" t="str">
        <f aca="false">IF(OR(G145="Ecocertcosmosorganic",G145="Natrueorganic",G145="GOTS",G145="Ekologisktjordbruk",G145="KRAV",G145="Soilassociation",G145="Cosmetiquebio",H145="Ecocertcosmosorganic",H145="Natrueorganic",H145="GOTS",H145="Ekologisktjordbruk",H145="KRAV",H145="Soilassociation",H145="Cosmetiquebio",I145="Ecocertcosmosorganic",I145="Natrueorganic",I145="GOTS",I145="Ekologisktjordbruk",I145="KRAV",I145="Soilassociation",I145="Cosmetiquebio"),"Ekologisk","")</f>
        <v/>
      </c>
      <c r="N145" s="176" t="str">
        <f aca="false">IF(OR(G145="Vegansociety",G145="Imvegan",G145="Certifiedvegan",H145="Vegansociety",H145="Imvegan",H145="Certifiedvegan",I145="Vegansociety",I145="Imvegan",I145="Certifiedvegan",AJ145="Vegansk"),"Vegansk","")</f>
        <v/>
      </c>
      <c r="O145" s="176" t="str">
        <f aca="false">IF(OR(G145="fairtrade",G145="UTZ",G145="Rainforestalliance",G145="Fairforlife",H145="fairtrade",H145="UTZ",H145="Rainforestalliance",H145="Fairforlife",I145="fairtrade",I145="UTZ",I145="Rainforestalliance",I145="Fairforlife"),"Rattvisemarkt","")</f>
        <v/>
      </c>
      <c r="P145" s="176" t="str">
        <f aca="false">IF(OR(G145="Asthmaallergynordic",G145="Astmaochallergiforbundet",H145="Asthmaallergynordic",H145="Astmaochallergiforbundet",I145="Asthmaallergynordic",I145="Astmaochallergiforbundet"),"Extramildformula","")</f>
        <v/>
      </c>
      <c r="Q145" s="176" t="str">
        <f aca="false">IF(OR(G145="Svanen",G145="Bramiljoval",G145="EUEcolabel",H145="Svanen",H145="Bramiljoval",H145="EUEcolabel",I145="Svanen",I145="Bramiljoval",I145="EUEcolabel"),"Miljomarkt","")</f>
        <v/>
      </c>
      <c r="R145" s="176" t="str">
        <f aca="false" t="array" ref="R145:R145">IFERROR(SUBSTITUTE(_xlfn.arraytotext(_xlfn._xlws.filter(M145:Q145,M145:Q145&lt;&gt;""))," ",""),"")</f>
        <v/>
      </c>
      <c r="S145" s="177"/>
      <c r="T145" s="185"/>
      <c r="U145" s="177" t="s">
        <v>36</v>
      </c>
      <c r="V145" s="178"/>
      <c r="W145" s="178"/>
      <c r="X145" s="178"/>
      <c r="Y145" s="178"/>
      <c r="Z145" s="178"/>
      <c r="AA145" s="178"/>
      <c r="AB145" s="178"/>
      <c r="AC145" s="178"/>
      <c r="AD145" s="178"/>
      <c r="AE145" s="178"/>
      <c r="AF145" s="178"/>
      <c r="AG145" s="177"/>
      <c r="AH145" s="178"/>
      <c r="AI145" s="178"/>
      <c r="AJ145" s="177" t="s">
        <v>37</v>
      </c>
      <c r="AK145" s="178"/>
      <c r="AL145" s="178"/>
      <c r="AM145" s="178"/>
      <c r="AN145" s="178"/>
      <c r="AO145" s="178"/>
      <c r="AP145" s="187"/>
      <c r="AQ145" s="179"/>
      <c r="AR145" s="180"/>
      <c r="AS145" s="180"/>
      <c r="AT145" s="181" t="s">
        <v>37</v>
      </c>
      <c r="AU145" s="181" t="s">
        <v>37</v>
      </c>
      <c r="AV145" s="188"/>
      <c r="AW145" s="182" t="s">
        <v>231</v>
      </c>
      <c r="AX145" s="181" t="s">
        <v>37</v>
      </c>
      <c r="AY145" s="181" t="s">
        <v>37</v>
      </c>
      <c r="AZ145" s="187"/>
      <c r="BA145" s="179"/>
      <c r="BB145" s="180"/>
      <c r="BC145" s="180"/>
      <c r="BD145" s="180"/>
      <c r="BE145" s="180"/>
      <c r="BF145" s="180"/>
      <c r="BG145" s="189"/>
      <c r="BH145" s="181" t="s">
        <v>231</v>
      </c>
      <c r="BI145" s="181" t="s">
        <v>37</v>
      </c>
    </row>
    <row r="146" customFormat="false" ht="14.25" hidden="false" customHeight="false" outlineLevel="0" collapsed="false">
      <c r="A146" s="183" t="n">
        <v>141</v>
      </c>
      <c r="B146" s="173" t="n">
        <f aca="false">'APH KIC KIA PC'!D145</f>
        <v>0</v>
      </c>
      <c r="C146" s="173" t="str">
        <f aca="false">'APH KIC KIA PC'!I145</f>
        <v>Välj…</v>
      </c>
      <c r="D146" s="174" t="str">
        <f aca="false">IF('1. Artikeldata Grund'!$E145="","",'1. Artikeldata Grund'!$E145)</f>
        <v/>
      </c>
      <c r="E146" s="175" t="str">
        <f aca="false">IF('1. Artikeldata Grund'!D145="","",'1. Artikeldata Grund'!D145)</f>
        <v/>
      </c>
      <c r="F146" s="184" t="str">
        <f aca="false">'2. Artikeldata Utökad'!H145</f>
        <v>  Välj…</v>
      </c>
      <c r="G146" s="176" t="str">
        <f aca="false" t="array" ref="G146:G146">_xlfn.IFS('2. Artikeldata Utökad'!J145="2  KRAV","KRAV",'2. Artikeldata Utökad'!J145="3  Astma- och Allergiförbundet","Astmaochallergiforbundet",'2. Artikeldata Utökad'!J145="4  Svanen","Svanen",'2. Artikeldata Utökad'!J145="5  GOTS","GOTS",'2. Artikeldata Utökad'!J145="6  Ekologiskt Jordbruk EU Ekologisk","Ekologisktjordbruk",'2. Artikeldata Utökad'!J145="7  ECO CERT Cosmos Organic","Ecocertcosmosorganic",'2. Artikeldata Utökad'!J145="8  Bra miljöval","Bramiljoval",'2. Artikeldata Utökad'!J145="9  Fairtrade","fairtrade",'2. Artikeldata Utökad'!J145="10 Natrue Organic","Natrueorganic",'2. Artikeldata Utökad'!J145="11 UTZ Certified","UTZ",'2. Artikeldata Utökad'!J145="15 Asthma Allergy Nordic","Asthmaallergynordic",'2. Artikeldata Utökad'!J145="16 FSC","FSC",'2. Artikeldata Utökad'!J145="17 Välvald (endast vid OTC)","choosewithheart",'2. Artikeldata Utökad'!J145="18 Rainforest Alliance","Rainforestalliance",'2. Artikeldata Utökad'!J145="19 Vegan Society","Vegansociety",'2. Artikeldata Utökad'!J145="20 Certified Vegan","Certifiedvegan",'2. Artikeldata Utökad'!J145="21 I'm Vegan","Imvegan",'2. Artikeldata Utökad'!J145="22 EU Ecolabel","EUEcolabel",'2. Artikeldata Utökad'!J145="23 Soil Association Cosmos Organic","Soilassociation",'2. Artikeldata Utökad'!J145="  Välj…","",'2. Artikeldata Utökad'!J145="0  Ingen symbol","",'2. Artikeldata Utökad'!J145="24 Cosmetique Bio Cosmos Organic","Cosmetiquebio",'2. Artikeldata Utökad'!J145="25 Fair for Life","Fairforlife")</f>
        <v/>
      </c>
      <c r="H146" s="176" t="str">
        <f aca="false" t="array" ref="H146:H146">_xlfn.IFS('2. Artikeldata Utökad'!K145="2  KRAV","KRAV",'2. Artikeldata Utökad'!K145="3  Astma- och Allergiförbundet","Astmaochallergiforbundet",'2. Artikeldata Utökad'!K145="4  Svanen","Svanen",'2. Artikeldata Utökad'!K145="5  GOTS","GOTS",'2. Artikeldata Utökad'!K145="6  Ekologiskt Jordbruk EU Ekologisk","Ekologisktjordbruk",'2. Artikeldata Utökad'!K145="7  ECO CERT Cosmos Organic","Ecocertcosmosorganic",'2. Artikeldata Utökad'!K145="8  Bra miljöval","Bramiljoval",'2. Artikeldata Utökad'!K145="9  Fairtrade","fairtrade",'2. Artikeldata Utökad'!K145="10 Natrue Organic","Natrueorganic",'2. Artikeldata Utökad'!K145="11 UTZ Certified","UTZ",'2. Artikeldata Utökad'!K145="15 Asthma Allergy Nordic","Asthmaallergynordic",'2. Artikeldata Utökad'!K145="16 FSC","FSC",'2. Artikeldata Utökad'!K145="17 Välvald (endast vid OTC)","choosewithheart",'2. Artikeldata Utökad'!K145="18 Rainforest Alliance","Rainforestalliance",'2. Artikeldata Utökad'!K145="19 Vegan Society","Vegansociety",'2. Artikeldata Utökad'!K145="20 Certified Vegan","Certifiedvegan",'2. Artikeldata Utökad'!K145="21 I'm Vegan","Imvegan",'2. Artikeldata Utökad'!K145="22 EU Ecolabel","EUEcolabel",'2. Artikeldata Utökad'!K145="23 Soil Association Cosmos Organic","Soilassociation",'2. Artikeldata Utökad'!K145="  Välj…","",'2. Artikeldata Utökad'!K145="0  Ingen symbol","",'2. Artikeldata Utökad'!K145="24 Cosmetique Bio Cosmos Organic","Cosmetiquebio",'2. Artikeldata Utökad'!K145="25 Fair for Life","Fairforlife")</f>
        <v/>
      </c>
      <c r="I146" s="176" t="str">
        <f aca="false" t="array" ref="I146:I146">_xlfn.IFS('2. Artikeldata Utökad'!L145="2  KRAV","KRAV",'2. Artikeldata Utökad'!L145="3  Astma- och Allergiförbundet","Astmaochallergiforbundet",'2. Artikeldata Utökad'!L145="4  Svanen","Svanen",'2. Artikeldata Utökad'!L145="5  GOTS","GOTS",'2. Artikeldata Utökad'!L145="6  Ekologiskt Jordbruk EU Ekologisk","Ekologisktjordbruk",'2. Artikeldata Utökad'!L145="7  ECO CERT Cosmos Organic","Ecocertcosmosorganic",'2. Artikeldata Utökad'!L145="8  Bra miljöval","Bramiljoval",'2. Artikeldata Utökad'!L145="9  Fairtrade","fairtrade",'2. Artikeldata Utökad'!L145="10 Natrue Organic","Natrueorganic",'2. Artikeldata Utökad'!L145="11 UTZ Certified","UTZ",'2. Artikeldata Utökad'!L145="15 Asthma Allergy Nordic","Asthmaallergynordic",'2. Artikeldata Utökad'!L145="16 FSC","FSC",'2. Artikeldata Utökad'!L145="17 Välvald (endast vid OTC)","choosewithheart",'2. Artikeldata Utökad'!L145="18 Rainforest Alliance","Rainforestalliance",'2. Artikeldata Utökad'!L145="19 Vegan Society","Vegansociety",'2. Artikeldata Utökad'!L145="20 Certified Vegan","Certifiedvegan",'2. Artikeldata Utökad'!L145="21 I'm Vegan","Imvegan",'2. Artikeldata Utökad'!L145="22 EU Ecolabel","EUEcolabel",'2. Artikeldata Utökad'!L145="23 Soil Association Cosmos Organic","Soilassociation",'2. Artikeldata Utökad'!L145="  Välj…","",'2. Artikeldata Utökad'!L145="0  Ingen symbol","",'2. Artikeldata Utökad'!L145="24 Cosmetique Bio Cosmos Organic","Cosmetiquebio",'2. Artikeldata Utökad'!L145="25 Fair for Life","Fairforlife")</f>
        <v/>
      </c>
      <c r="J146" s="176" t="str">
        <f aca="false" t="array" ref="J146:J146">IFERROR(SUBSTITUTE(_xlfn.arraytotext(_xlfn._xlws.filter(G146:I146,G146:I146&lt;&gt;""))," ",""),"")</f>
        <v/>
      </c>
      <c r="K146" s="176" t="str">
        <f aca="false">IF('2. Artikeldata Utökad'!M145="Ja","Nordisk","")</f>
        <v/>
      </c>
      <c r="L146" s="176" t="str">
        <f aca="false">IF('2. Artikeldata Utökad'!N145="Ja","Miljoforpackad","")</f>
        <v/>
      </c>
      <c r="M146" s="176" t="str">
        <f aca="false">IF(OR(G146="Ecocertcosmosorganic",G146="Natrueorganic",G146="GOTS",G146="Ekologisktjordbruk",G146="KRAV",G146="Soilassociation",G146="Cosmetiquebio",H146="Ecocertcosmosorganic",H146="Natrueorganic",H146="GOTS",H146="Ekologisktjordbruk",H146="KRAV",H146="Soilassociation",H146="Cosmetiquebio",I146="Ecocertcosmosorganic",I146="Natrueorganic",I146="GOTS",I146="Ekologisktjordbruk",I146="KRAV",I146="Soilassociation",I146="Cosmetiquebio"),"Ekologisk","")</f>
        <v/>
      </c>
      <c r="N146" s="176" t="str">
        <f aca="false">IF(OR(G146="Vegansociety",G146="Imvegan",G146="Certifiedvegan",H146="Vegansociety",H146="Imvegan",H146="Certifiedvegan",I146="Vegansociety",I146="Imvegan",I146="Certifiedvegan",AJ146="Vegansk"),"Vegansk","")</f>
        <v/>
      </c>
      <c r="O146" s="176" t="str">
        <f aca="false">IF(OR(G146="fairtrade",G146="UTZ",G146="Rainforestalliance",G146="Fairforlife",H146="fairtrade",H146="UTZ",H146="Rainforestalliance",H146="Fairforlife",I146="fairtrade",I146="UTZ",I146="Rainforestalliance",I146="Fairforlife"),"Rattvisemarkt","")</f>
        <v/>
      </c>
      <c r="P146" s="176" t="str">
        <f aca="false">IF(OR(G146="Asthmaallergynordic",G146="Astmaochallergiforbundet",H146="Asthmaallergynordic",H146="Astmaochallergiforbundet",I146="Asthmaallergynordic",I146="Astmaochallergiforbundet"),"Extramildformula","")</f>
        <v/>
      </c>
      <c r="Q146" s="176" t="str">
        <f aca="false">IF(OR(G146="Svanen",G146="Bramiljoval",G146="EUEcolabel",H146="Svanen",H146="Bramiljoval",H146="EUEcolabel",I146="Svanen",I146="Bramiljoval",I146="EUEcolabel"),"Miljomarkt","")</f>
        <v/>
      </c>
      <c r="R146" s="176" t="str">
        <f aca="false" t="array" ref="R146:R146">IFERROR(SUBSTITUTE(_xlfn.arraytotext(_xlfn._xlws.filter(M146:Q146,M146:Q146&lt;&gt;""))," ",""),"")</f>
        <v/>
      </c>
      <c r="S146" s="177"/>
      <c r="T146" s="185"/>
      <c r="U146" s="177" t="s">
        <v>36</v>
      </c>
      <c r="V146" s="178"/>
      <c r="W146" s="178"/>
      <c r="X146" s="178"/>
      <c r="Y146" s="178"/>
      <c r="Z146" s="178"/>
      <c r="AA146" s="178"/>
      <c r="AB146" s="178"/>
      <c r="AC146" s="178"/>
      <c r="AD146" s="178"/>
      <c r="AE146" s="178"/>
      <c r="AF146" s="178"/>
      <c r="AG146" s="177"/>
      <c r="AH146" s="178"/>
      <c r="AI146" s="178"/>
      <c r="AJ146" s="177" t="s">
        <v>37</v>
      </c>
      <c r="AK146" s="178"/>
      <c r="AL146" s="178"/>
      <c r="AM146" s="178"/>
      <c r="AN146" s="178"/>
      <c r="AO146" s="178"/>
      <c r="AP146" s="187"/>
      <c r="AQ146" s="179"/>
      <c r="AR146" s="180"/>
      <c r="AS146" s="180"/>
      <c r="AT146" s="181" t="s">
        <v>37</v>
      </c>
      <c r="AU146" s="181" t="s">
        <v>37</v>
      </c>
      <c r="AV146" s="188"/>
      <c r="AW146" s="182" t="s">
        <v>231</v>
      </c>
      <c r="AX146" s="181" t="s">
        <v>37</v>
      </c>
      <c r="AY146" s="181" t="s">
        <v>37</v>
      </c>
      <c r="AZ146" s="187"/>
      <c r="BA146" s="179"/>
      <c r="BB146" s="180"/>
      <c r="BC146" s="180"/>
      <c r="BD146" s="180"/>
      <c r="BE146" s="180"/>
      <c r="BF146" s="180"/>
      <c r="BG146" s="189"/>
      <c r="BH146" s="181" t="s">
        <v>231</v>
      </c>
      <c r="BI146" s="181" t="s">
        <v>37</v>
      </c>
    </row>
    <row r="147" customFormat="false" ht="14.25" hidden="false" customHeight="false" outlineLevel="0" collapsed="false">
      <c r="A147" s="183" t="n">
        <v>142</v>
      </c>
      <c r="B147" s="173" t="n">
        <f aca="false">'APH KIC KIA PC'!D146</f>
        <v>0</v>
      </c>
      <c r="C147" s="173" t="str">
        <f aca="false">'APH KIC KIA PC'!I146</f>
        <v>Välj…</v>
      </c>
      <c r="D147" s="174" t="str">
        <f aca="false">IF('1. Artikeldata Grund'!$E146="","",'1. Artikeldata Grund'!$E146)</f>
        <v/>
      </c>
      <c r="E147" s="175" t="str">
        <f aca="false">IF('1. Artikeldata Grund'!D146="","",'1. Artikeldata Grund'!D146)</f>
        <v/>
      </c>
      <c r="F147" s="184" t="str">
        <f aca="false">'2. Artikeldata Utökad'!H146</f>
        <v>  Välj…</v>
      </c>
      <c r="G147" s="176" t="str">
        <f aca="false" t="array" ref="G147:G147">_xlfn.IFS('2. Artikeldata Utökad'!J146="2  KRAV","KRAV",'2. Artikeldata Utökad'!J146="3  Astma- och Allergiförbundet","Astmaochallergiforbundet",'2. Artikeldata Utökad'!J146="4  Svanen","Svanen",'2. Artikeldata Utökad'!J146="5  GOTS","GOTS",'2. Artikeldata Utökad'!J146="6  Ekologiskt Jordbruk EU Ekologisk","Ekologisktjordbruk",'2. Artikeldata Utökad'!J146="7  ECO CERT Cosmos Organic","Ecocertcosmosorganic",'2. Artikeldata Utökad'!J146="8  Bra miljöval","Bramiljoval",'2. Artikeldata Utökad'!J146="9  Fairtrade","fairtrade",'2. Artikeldata Utökad'!J146="10 Natrue Organic","Natrueorganic",'2. Artikeldata Utökad'!J146="11 UTZ Certified","UTZ",'2. Artikeldata Utökad'!J146="15 Asthma Allergy Nordic","Asthmaallergynordic",'2. Artikeldata Utökad'!J146="16 FSC","FSC",'2. Artikeldata Utökad'!J146="17 Välvald (endast vid OTC)","choosewithheart",'2. Artikeldata Utökad'!J146="18 Rainforest Alliance","Rainforestalliance",'2. Artikeldata Utökad'!J146="19 Vegan Society","Vegansociety",'2. Artikeldata Utökad'!J146="20 Certified Vegan","Certifiedvegan",'2. Artikeldata Utökad'!J146="21 I'm Vegan","Imvegan",'2. Artikeldata Utökad'!J146="22 EU Ecolabel","EUEcolabel",'2. Artikeldata Utökad'!J146="23 Soil Association Cosmos Organic","Soilassociation",'2. Artikeldata Utökad'!J146="  Välj…","",'2. Artikeldata Utökad'!J146="0  Ingen symbol","",'2. Artikeldata Utökad'!J146="24 Cosmetique Bio Cosmos Organic","Cosmetiquebio",'2. Artikeldata Utökad'!J146="25 Fair for Life","Fairforlife")</f>
        <v/>
      </c>
      <c r="H147" s="176" t="str">
        <f aca="false" t="array" ref="H147:H147">_xlfn.IFS('2. Artikeldata Utökad'!K146="2  KRAV","KRAV",'2. Artikeldata Utökad'!K146="3  Astma- och Allergiförbundet","Astmaochallergiforbundet",'2. Artikeldata Utökad'!K146="4  Svanen","Svanen",'2. Artikeldata Utökad'!K146="5  GOTS","GOTS",'2. Artikeldata Utökad'!K146="6  Ekologiskt Jordbruk EU Ekologisk","Ekologisktjordbruk",'2. Artikeldata Utökad'!K146="7  ECO CERT Cosmos Organic","Ecocertcosmosorganic",'2. Artikeldata Utökad'!K146="8  Bra miljöval","Bramiljoval",'2. Artikeldata Utökad'!K146="9  Fairtrade","fairtrade",'2. Artikeldata Utökad'!K146="10 Natrue Organic","Natrueorganic",'2. Artikeldata Utökad'!K146="11 UTZ Certified","UTZ",'2. Artikeldata Utökad'!K146="15 Asthma Allergy Nordic","Asthmaallergynordic",'2. Artikeldata Utökad'!K146="16 FSC","FSC",'2. Artikeldata Utökad'!K146="17 Välvald (endast vid OTC)","choosewithheart",'2. Artikeldata Utökad'!K146="18 Rainforest Alliance","Rainforestalliance",'2. Artikeldata Utökad'!K146="19 Vegan Society","Vegansociety",'2. Artikeldata Utökad'!K146="20 Certified Vegan","Certifiedvegan",'2. Artikeldata Utökad'!K146="21 I'm Vegan","Imvegan",'2. Artikeldata Utökad'!K146="22 EU Ecolabel","EUEcolabel",'2. Artikeldata Utökad'!K146="23 Soil Association Cosmos Organic","Soilassociation",'2. Artikeldata Utökad'!K146="  Välj…","",'2. Artikeldata Utökad'!K146="0  Ingen symbol","",'2. Artikeldata Utökad'!K146="24 Cosmetique Bio Cosmos Organic","Cosmetiquebio",'2. Artikeldata Utökad'!K146="25 Fair for Life","Fairforlife")</f>
        <v/>
      </c>
      <c r="I147" s="176" t="str">
        <f aca="false" t="array" ref="I147:I147">_xlfn.IFS('2. Artikeldata Utökad'!L146="2  KRAV","KRAV",'2. Artikeldata Utökad'!L146="3  Astma- och Allergiförbundet","Astmaochallergiforbundet",'2. Artikeldata Utökad'!L146="4  Svanen","Svanen",'2. Artikeldata Utökad'!L146="5  GOTS","GOTS",'2. Artikeldata Utökad'!L146="6  Ekologiskt Jordbruk EU Ekologisk","Ekologisktjordbruk",'2. Artikeldata Utökad'!L146="7  ECO CERT Cosmos Organic","Ecocertcosmosorganic",'2. Artikeldata Utökad'!L146="8  Bra miljöval","Bramiljoval",'2. Artikeldata Utökad'!L146="9  Fairtrade","fairtrade",'2. Artikeldata Utökad'!L146="10 Natrue Organic","Natrueorganic",'2. Artikeldata Utökad'!L146="11 UTZ Certified","UTZ",'2. Artikeldata Utökad'!L146="15 Asthma Allergy Nordic","Asthmaallergynordic",'2. Artikeldata Utökad'!L146="16 FSC","FSC",'2. Artikeldata Utökad'!L146="17 Välvald (endast vid OTC)","choosewithheart",'2. Artikeldata Utökad'!L146="18 Rainforest Alliance","Rainforestalliance",'2. Artikeldata Utökad'!L146="19 Vegan Society","Vegansociety",'2. Artikeldata Utökad'!L146="20 Certified Vegan","Certifiedvegan",'2. Artikeldata Utökad'!L146="21 I'm Vegan","Imvegan",'2. Artikeldata Utökad'!L146="22 EU Ecolabel","EUEcolabel",'2. Artikeldata Utökad'!L146="23 Soil Association Cosmos Organic","Soilassociation",'2. Artikeldata Utökad'!L146="  Välj…","",'2. Artikeldata Utökad'!L146="0  Ingen symbol","",'2. Artikeldata Utökad'!L146="24 Cosmetique Bio Cosmos Organic","Cosmetiquebio",'2. Artikeldata Utökad'!L146="25 Fair for Life","Fairforlife")</f>
        <v/>
      </c>
      <c r="J147" s="176" t="str">
        <f aca="false" t="array" ref="J147:J147">IFERROR(SUBSTITUTE(_xlfn.arraytotext(_xlfn._xlws.filter(G147:I147,G147:I147&lt;&gt;""))," ",""),"")</f>
        <v/>
      </c>
      <c r="K147" s="176" t="str">
        <f aca="false">IF('2. Artikeldata Utökad'!M146="Ja","Nordisk","")</f>
        <v/>
      </c>
      <c r="L147" s="176" t="str">
        <f aca="false">IF('2. Artikeldata Utökad'!N146="Ja","Miljoforpackad","")</f>
        <v/>
      </c>
      <c r="M147" s="176" t="str">
        <f aca="false">IF(OR(G147="Ecocertcosmosorganic",G147="Natrueorganic",G147="GOTS",G147="Ekologisktjordbruk",G147="KRAV",G147="Soilassociation",G147="Cosmetiquebio",H147="Ecocertcosmosorganic",H147="Natrueorganic",H147="GOTS",H147="Ekologisktjordbruk",H147="KRAV",H147="Soilassociation",H147="Cosmetiquebio",I147="Ecocertcosmosorganic",I147="Natrueorganic",I147="GOTS",I147="Ekologisktjordbruk",I147="KRAV",I147="Soilassociation",I147="Cosmetiquebio"),"Ekologisk","")</f>
        <v/>
      </c>
      <c r="N147" s="176" t="str">
        <f aca="false">IF(OR(G147="Vegansociety",G147="Imvegan",G147="Certifiedvegan",H147="Vegansociety",H147="Imvegan",H147="Certifiedvegan",I147="Vegansociety",I147="Imvegan",I147="Certifiedvegan",AJ147="Vegansk"),"Vegansk","")</f>
        <v/>
      </c>
      <c r="O147" s="176" t="str">
        <f aca="false">IF(OR(G147="fairtrade",G147="UTZ",G147="Rainforestalliance",G147="Fairforlife",H147="fairtrade",H147="UTZ",H147="Rainforestalliance",H147="Fairforlife",I147="fairtrade",I147="UTZ",I147="Rainforestalliance",I147="Fairforlife"),"Rattvisemarkt","")</f>
        <v/>
      </c>
      <c r="P147" s="176" t="str">
        <f aca="false">IF(OR(G147="Asthmaallergynordic",G147="Astmaochallergiforbundet",H147="Asthmaallergynordic",H147="Astmaochallergiforbundet",I147="Asthmaallergynordic",I147="Astmaochallergiforbundet"),"Extramildformula","")</f>
        <v/>
      </c>
      <c r="Q147" s="176" t="str">
        <f aca="false">IF(OR(G147="Svanen",G147="Bramiljoval",G147="EUEcolabel",H147="Svanen",H147="Bramiljoval",H147="EUEcolabel",I147="Svanen",I147="Bramiljoval",I147="EUEcolabel"),"Miljomarkt","")</f>
        <v/>
      </c>
      <c r="R147" s="176" t="str">
        <f aca="false" t="array" ref="R147:R147">IFERROR(SUBSTITUTE(_xlfn.arraytotext(_xlfn._xlws.filter(M147:Q147,M147:Q147&lt;&gt;""))," ",""),"")</f>
        <v/>
      </c>
      <c r="S147" s="177"/>
      <c r="T147" s="185"/>
      <c r="U147" s="177" t="s">
        <v>36</v>
      </c>
      <c r="V147" s="178"/>
      <c r="W147" s="178"/>
      <c r="X147" s="178"/>
      <c r="Y147" s="178"/>
      <c r="Z147" s="178"/>
      <c r="AA147" s="178"/>
      <c r="AB147" s="178"/>
      <c r="AC147" s="178"/>
      <c r="AD147" s="178"/>
      <c r="AE147" s="178"/>
      <c r="AF147" s="178"/>
      <c r="AG147" s="177"/>
      <c r="AH147" s="178"/>
      <c r="AI147" s="178"/>
      <c r="AJ147" s="177" t="s">
        <v>37</v>
      </c>
      <c r="AK147" s="178"/>
      <c r="AL147" s="178"/>
      <c r="AM147" s="178"/>
      <c r="AN147" s="178"/>
      <c r="AO147" s="178"/>
      <c r="AP147" s="187"/>
      <c r="AQ147" s="179"/>
      <c r="AR147" s="180"/>
      <c r="AS147" s="180"/>
      <c r="AT147" s="181" t="s">
        <v>37</v>
      </c>
      <c r="AU147" s="181" t="s">
        <v>37</v>
      </c>
      <c r="AV147" s="188"/>
      <c r="AW147" s="182" t="s">
        <v>231</v>
      </c>
      <c r="AX147" s="181" t="s">
        <v>37</v>
      </c>
      <c r="AY147" s="181" t="s">
        <v>37</v>
      </c>
      <c r="AZ147" s="187"/>
      <c r="BA147" s="179"/>
      <c r="BB147" s="180"/>
      <c r="BC147" s="180"/>
      <c r="BD147" s="180"/>
      <c r="BE147" s="180"/>
      <c r="BF147" s="180"/>
      <c r="BG147" s="189"/>
      <c r="BH147" s="181" t="s">
        <v>231</v>
      </c>
      <c r="BI147" s="181" t="s">
        <v>37</v>
      </c>
    </row>
    <row r="148" customFormat="false" ht="14.25" hidden="false" customHeight="false" outlineLevel="0" collapsed="false">
      <c r="A148" s="183" t="n">
        <v>143</v>
      </c>
      <c r="B148" s="173" t="n">
        <f aca="false">'APH KIC KIA PC'!D147</f>
        <v>0</v>
      </c>
      <c r="C148" s="173" t="str">
        <f aca="false">'APH KIC KIA PC'!I147</f>
        <v>Välj…</v>
      </c>
      <c r="D148" s="174" t="str">
        <f aca="false">IF('1. Artikeldata Grund'!$E147="","",'1. Artikeldata Grund'!$E147)</f>
        <v/>
      </c>
      <c r="E148" s="175" t="str">
        <f aca="false">IF('1. Artikeldata Grund'!D147="","",'1. Artikeldata Grund'!D147)</f>
        <v/>
      </c>
      <c r="F148" s="184" t="str">
        <f aca="false">'2. Artikeldata Utökad'!H147</f>
        <v>  Välj…</v>
      </c>
      <c r="G148" s="176" t="str">
        <f aca="false" t="array" ref="G148:G148">_xlfn.IFS('2. Artikeldata Utökad'!J147="2  KRAV","KRAV",'2. Artikeldata Utökad'!J147="3  Astma- och Allergiförbundet","Astmaochallergiforbundet",'2. Artikeldata Utökad'!J147="4  Svanen","Svanen",'2. Artikeldata Utökad'!J147="5  GOTS","GOTS",'2. Artikeldata Utökad'!J147="6  Ekologiskt Jordbruk EU Ekologisk","Ekologisktjordbruk",'2. Artikeldata Utökad'!J147="7  ECO CERT Cosmos Organic","Ecocertcosmosorganic",'2. Artikeldata Utökad'!J147="8  Bra miljöval","Bramiljoval",'2. Artikeldata Utökad'!J147="9  Fairtrade","fairtrade",'2. Artikeldata Utökad'!J147="10 Natrue Organic","Natrueorganic",'2. Artikeldata Utökad'!J147="11 UTZ Certified","UTZ",'2. Artikeldata Utökad'!J147="15 Asthma Allergy Nordic","Asthmaallergynordic",'2. Artikeldata Utökad'!J147="16 FSC","FSC",'2. Artikeldata Utökad'!J147="17 Välvald (endast vid OTC)","choosewithheart",'2. Artikeldata Utökad'!J147="18 Rainforest Alliance","Rainforestalliance",'2. Artikeldata Utökad'!J147="19 Vegan Society","Vegansociety",'2. Artikeldata Utökad'!J147="20 Certified Vegan","Certifiedvegan",'2. Artikeldata Utökad'!J147="21 I'm Vegan","Imvegan",'2. Artikeldata Utökad'!J147="22 EU Ecolabel","EUEcolabel",'2. Artikeldata Utökad'!J147="23 Soil Association Cosmos Organic","Soilassociation",'2. Artikeldata Utökad'!J147="  Välj…","",'2. Artikeldata Utökad'!J147="0  Ingen symbol","",'2. Artikeldata Utökad'!J147="24 Cosmetique Bio Cosmos Organic","Cosmetiquebio",'2. Artikeldata Utökad'!J147="25 Fair for Life","Fairforlife")</f>
        <v/>
      </c>
      <c r="H148" s="176" t="str">
        <f aca="false" t="array" ref="H148:H148">_xlfn.IFS('2. Artikeldata Utökad'!K147="2  KRAV","KRAV",'2. Artikeldata Utökad'!K147="3  Astma- och Allergiförbundet","Astmaochallergiforbundet",'2. Artikeldata Utökad'!K147="4  Svanen","Svanen",'2. Artikeldata Utökad'!K147="5  GOTS","GOTS",'2. Artikeldata Utökad'!K147="6  Ekologiskt Jordbruk EU Ekologisk","Ekologisktjordbruk",'2. Artikeldata Utökad'!K147="7  ECO CERT Cosmos Organic","Ecocertcosmosorganic",'2. Artikeldata Utökad'!K147="8  Bra miljöval","Bramiljoval",'2. Artikeldata Utökad'!K147="9  Fairtrade","fairtrade",'2. Artikeldata Utökad'!K147="10 Natrue Organic","Natrueorganic",'2. Artikeldata Utökad'!K147="11 UTZ Certified","UTZ",'2. Artikeldata Utökad'!K147="15 Asthma Allergy Nordic","Asthmaallergynordic",'2. Artikeldata Utökad'!K147="16 FSC","FSC",'2. Artikeldata Utökad'!K147="17 Välvald (endast vid OTC)","choosewithheart",'2. Artikeldata Utökad'!K147="18 Rainforest Alliance","Rainforestalliance",'2. Artikeldata Utökad'!K147="19 Vegan Society","Vegansociety",'2. Artikeldata Utökad'!K147="20 Certified Vegan","Certifiedvegan",'2. Artikeldata Utökad'!K147="21 I'm Vegan","Imvegan",'2. Artikeldata Utökad'!K147="22 EU Ecolabel","EUEcolabel",'2. Artikeldata Utökad'!K147="23 Soil Association Cosmos Organic","Soilassociation",'2. Artikeldata Utökad'!K147="  Välj…","",'2. Artikeldata Utökad'!K147="0  Ingen symbol","",'2. Artikeldata Utökad'!K147="24 Cosmetique Bio Cosmos Organic","Cosmetiquebio",'2. Artikeldata Utökad'!K147="25 Fair for Life","Fairforlife")</f>
        <v/>
      </c>
      <c r="I148" s="176" t="str">
        <f aca="false" t="array" ref="I148:I148">_xlfn.IFS('2. Artikeldata Utökad'!L147="2  KRAV","KRAV",'2. Artikeldata Utökad'!L147="3  Astma- och Allergiförbundet","Astmaochallergiforbundet",'2. Artikeldata Utökad'!L147="4  Svanen","Svanen",'2. Artikeldata Utökad'!L147="5  GOTS","GOTS",'2. Artikeldata Utökad'!L147="6  Ekologiskt Jordbruk EU Ekologisk","Ekologisktjordbruk",'2. Artikeldata Utökad'!L147="7  ECO CERT Cosmos Organic","Ecocertcosmosorganic",'2. Artikeldata Utökad'!L147="8  Bra miljöval","Bramiljoval",'2. Artikeldata Utökad'!L147="9  Fairtrade","fairtrade",'2. Artikeldata Utökad'!L147="10 Natrue Organic","Natrueorganic",'2. Artikeldata Utökad'!L147="11 UTZ Certified","UTZ",'2. Artikeldata Utökad'!L147="15 Asthma Allergy Nordic","Asthmaallergynordic",'2. Artikeldata Utökad'!L147="16 FSC","FSC",'2. Artikeldata Utökad'!L147="17 Välvald (endast vid OTC)","choosewithheart",'2. Artikeldata Utökad'!L147="18 Rainforest Alliance","Rainforestalliance",'2. Artikeldata Utökad'!L147="19 Vegan Society","Vegansociety",'2. Artikeldata Utökad'!L147="20 Certified Vegan","Certifiedvegan",'2. Artikeldata Utökad'!L147="21 I'm Vegan","Imvegan",'2. Artikeldata Utökad'!L147="22 EU Ecolabel","EUEcolabel",'2. Artikeldata Utökad'!L147="23 Soil Association Cosmos Organic","Soilassociation",'2. Artikeldata Utökad'!L147="  Välj…","",'2. Artikeldata Utökad'!L147="0  Ingen symbol","",'2. Artikeldata Utökad'!L147="24 Cosmetique Bio Cosmos Organic","Cosmetiquebio",'2. Artikeldata Utökad'!L147="25 Fair for Life","Fairforlife")</f>
        <v/>
      </c>
      <c r="J148" s="176" t="str">
        <f aca="false" t="array" ref="J148:J148">IFERROR(SUBSTITUTE(_xlfn.arraytotext(_xlfn._xlws.filter(G148:I148,G148:I148&lt;&gt;""))," ",""),"")</f>
        <v/>
      </c>
      <c r="K148" s="176" t="str">
        <f aca="false">IF('2. Artikeldata Utökad'!M147="Ja","Nordisk","")</f>
        <v/>
      </c>
      <c r="L148" s="176" t="str">
        <f aca="false">IF('2. Artikeldata Utökad'!N147="Ja","Miljoforpackad","")</f>
        <v/>
      </c>
      <c r="M148" s="176" t="str">
        <f aca="false">IF(OR(G148="Ecocertcosmosorganic",G148="Natrueorganic",G148="GOTS",G148="Ekologisktjordbruk",G148="KRAV",G148="Soilassociation",G148="Cosmetiquebio",H148="Ecocertcosmosorganic",H148="Natrueorganic",H148="GOTS",H148="Ekologisktjordbruk",H148="KRAV",H148="Soilassociation",H148="Cosmetiquebio",I148="Ecocertcosmosorganic",I148="Natrueorganic",I148="GOTS",I148="Ekologisktjordbruk",I148="KRAV",I148="Soilassociation",I148="Cosmetiquebio"),"Ekologisk","")</f>
        <v/>
      </c>
      <c r="N148" s="176" t="str">
        <f aca="false">IF(OR(G148="Vegansociety",G148="Imvegan",G148="Certifiedvegan",H148="Vegansociety",H148="Imvegan",H148="Certifiedvegan",I148="Vegansociety",I148="Imvegan",I148="Certifiedvegan",AJ148="Vegansk"),"Vegansk","")</f>
        <v/>
      </c>
      <c r="O148" s="176" t="str">
        <f aca="false">IF(OR(G148="fairtrade",G148="UTZ",G148="Rainforestalliance",G148="Fairforlife",H148="fairtrade",H148="UTZ",H148="Rainforestalliance",H148="Fairforlife",I148="fairtrade",I148="UTZ",I148="Rainforestalliance",I148="Fairforlife"),"Rattvisemarkt","")</f>
        <v/>
      </c>
      <c r="P148" s="176" t="str">
        <f aca="false">IF(OR(G148="Asthmaallergynordic",G148="Astmaochallergiforbundet",H148="Asthmaallergynordic",H148="Astmaochallergiforbundet",I148="Asthmaallergynordic",I148="Astmaochallergiforbundet"),"Extramildformula","")</f>
        <v/>
      </c>
      <c r="Q148" s="176" t="str">
        <f aca="false">IF(OR(G148="Svanen",G148="Bramiljoval",G148="EUEcolabel",H148="Svanen",H148="Bramiljoval",H148="EUEcolabel",I148="Svanen",I148="Bramiljoval",I148="EUEcolabel"),"Miljomarkt","")</f>
        <v/>
      </c>
      <c r="R148" s="176" t="str">
        <f aca="false" t="array" ref="R148:R148">IFERROR(SUBSTITUTE(_xlfn.arraytotext(_xlfn._xlws.filter(M148:Q148,M148:Q148&lt;&gt;""))," ",""),"")</f>
        <v/>
      </c>
      <c r="S148" s="177"/>
      <c r="T148" s="185"/>
      <c r="U148" s="177" t="s">
        <v>36</v>
      </c>
      <c r="V148" s="178"/>
      <c r="W148" s="178"/>
      <c r="X148" s="178"/>
      <c r="Y148" s="178"/>
      <c r="Z148" s="178"/>
      <c r="AA148" s="178"/>
      <c r="AB148" s="178"/>
      <c r="AC148" s="178"/>
      <c r="AD148" s="178"/>
      <c r="AE148" s="178"/>
      <c r="AF148" s="178"/>
      <c r="AG148" s="177"/>
      <c r="AH148" s="178"/>
      <c r="AI148" s="178"/>
      <c r="AJ148" s="177" t="s">
        <v>37</v>
      </c>
      <c r="AK148" s="178"/>
      <c r="AL148" s="178"/>
      <c r="AM148" s="178"/>
      <c r="AN148" s="178"/>
      <c r="AO148" s="178"/>
      <c r="AP148" s="187"/>
      <c r="AQ148" s="179"/>
      <c r="AR148" s="180"/>
      <c r="AS148" s="180"/>
      <c r="AT148" s="181" t="s">
        <v>37</v>
      </c>
      <c r="AU148" s="181" t="s">
        <v>37</v>
      </c>
      <c r="AV148" s="188"/>
      <c r="AW148" s="182" t="s">
        <v>231</v>
      </c>
      <c r="AX148" s="181" t="s">
        <v>37</v>
      </c>
      <c r="AY148" s="181" t="s">
        <v>37</v>
      </c>
      <c r="AZ148" s="187"/>
      <c r="BA148" s="179"/>
      <c r="BB148" s="180"/>
      <c r="BC148" s="180"/>
      <c r="BD148" s="180"/>
      <c r="BE148" s="180"/>
      <c r="BF148" s="180"/>
      <c r="BG148" s="189"/>
      <c r="BH148" s="181" t="s">
        <v>231</v>
      </c>
      <c r="BI148" s="181" t="s">
        <v>37</v>
      </c>
    </row>
    <row r="149" customFormat="false" ht="14.25" hidden="false" customHeight="false" outlineLevel="0" collapsed="false">
      <c r="A149" s="183" t="n">
        <v>144</v>
      </c>
      <c r="B149" s="173" t="n">
        <f aca="false">'APH KIC KIA PC'!D148</f>
        <v>0</v>
      </c>
      <c r="C149" s="173" t="str">
        <f aca="false">'APH KIC KIA PC'!I148</f>
        <v>Välj…</v>
      </c>
      <c r="D149" s="174" t="str">
        <f aca="false">IF('1. Artikeldata Grund'!$E148="","",'1. Artikeldata Grund'!$E148)</f>
        <v/>
      </c>
      <c r="E149" s="175" t="str">
        <f aca="false">IF('1. Artikeldata Grund'!D148="","",'1. Artikeldata Grund'!D148)</f>
        <v/>
      </c>
      <c r="F149" s="184" t="str">
        <f aca="false">'2. Artikeldata Utökad'!H148</f>
        <v>  Välj…</v>
      </c>
      <c r="G149" s="176" t="str">
        <f aca="false" t="array" ref="G149:G149">_xlfn.IFS('2. Artikeldata Utökad'!J148="2  KRAV","KRAV",'2. Artikeldata Utökad'!J148="3  Astma- och Allergiförbundet","Astmaochallergiforbundet",'2. Artikeldata Utökad'!J148="4  Svanen","Svanen",'2. Artikeldata Utökad'!J148="5  GOTS","GOTS",'2. Artikeldata Utökad'!J148="6  Ekologiskt Jordbruk EU Ekologisk","Ekologisktjordbruk",'2. Artikeldata Utökad'!J148="7  ECO CERT Cosmos Organic","Ecocertcosmosorganic",'2. Artikeldata Utökad'!J148="8  Bra miljöval","Bramiljoval",'2. Artikeldata Utökad'!J148="9  Fairtrade","fairtrade",'2. Artikeldata Utökad'!J148="10 Natrue Organic","Natrueorganic",'2. Artikeldata Utökad'!J148="11 UTZ Certified","UTZ",'2. Artikeldata Utökad'!J148="15 Asthma Allergy Nordic","Asthmaallergynordic",'2. Artikeldata Utökad'!J148="16 FSC","FSC",'2. Artikeldata Utökad'!J148="17 Välvald (endast vid OTC)","choosewithheart",'2. Artikeldata Utökad'!J148="18 Rainforest Alliance","Rainforestalliance",'2. Artikeldata Utökad'!J148="19 Vegan Society","Vegansociety",'2. Artikeldata Utökad'!J148="20 Certified Vegan","Certifiedvegan",'2. Artikeldata Utökad'!J148="21 I'm Vegan","Imvegan",'2. Artikeldata Utökad'!J148="22 EU Ecolabel","EUEcolabel",'2. Artikeldata Utökad'!J148="23 Soil Association Cosmos Organic","Soilassociation",'2. Artikeldata Utökad'!J148="  Välj…","",'2. Artikeldata Utökad'!J148="0  Ingen symbol","",'2. Artikeldata Utökad'!J148="24 Cosmetique Bio Cosmos Organic","Cosmetiquebio",'2. Artikeldata Utökad'!J148="25 Fair for Life","Fairforlife")</f>
        <v/>
      </c>
      <c r="H149" s="176" t="str">
        <f aca="false" t="array" ref="H149:H149">_xlfn.IFS('2. Artikeldata Utökad'!K148="2  KRAV","KRAV",'2. Artikeldata Utökad'!K148="3  Astma- och Allergiförbundet","Astmaochallergiforbundet",'2. Artikeldata Utökad'!K148="4  Svanen","Svanen",'2. Artikeldata Utökad'!K148="5  GOTS","GOTS",'2. Artikeldata Utökad'!K148="6  Ekologiskt Jordbruk EU Ekologisk","Ekologisktjordbruk",'2. Artikeldata Utökad'!K148="7  ECO CERT Cosmos Organic","Ecocertcosmosorganic",'2. Artikeldata Utökad'!K148="8  Bra miljöval","Bramiljoval",'2. Artikeldata Utökad'!K148="9  Fairtrade","fairtrade",'2. Artikeldata Utökad'!K148="10 Natrue Organic","Natrueorganic",'2. Artikeldata Utökad'!K148="11 UTZ Certified","UTZ",'2. Artikeldata Utökad'!K148="15 Asthma Allergy Nordic","Asthmaallergynordic",'2. Artikeldata Utökad'!K148="16 FSC","FSC",'2. Artikeldata Utökad'!K148="17 Välvald (endast vid OTC)","choosewithheart",'2. Artikeldata Utökad'!K148="18 Rainforest Alliance","Rainforestalliance",'2. Artikeldata Utökad'!K148="19 Vegan Society","Vegansociety",'2. Artikeldata Utökad'!K148="20 Certified Vegan","Certifiedvegan",'2. Artikeldata Utökad'!K148="21 I'm Vegan","Imvegan",'2. Artikeldata Utökad'!K148="22 EU Ecolabel","EUEcolabel",'2. Artikeldata Utökad'!K148="23 Soil Association Cosmos Organic","Soilassociation",'2. Artikeldata Utökad'!K148="  Välj…","",'2. Artikeldata Utökad'!K148="0  Ingen symbol","",'2. Artikeldata Utökad'!K148="24 Cosmetique Bio Cosmos Organic","Cosmetiquebio",'2. Artikeldata Utökad'!K148="25 Fair for Life","Fairforlife")</f>
        <v/>
      </c>
      <c r="I149" s="176" t="str">
        <f aca="false" t="array" ref="I149:I149">_xlfn.IFS('2. Artikeldata Utökad'!L148="2  KRAV","KRAV",'2. Artikeldata Utökad'!L148="3  Astma- och Allergiförbundet","Astmaochallergiforbundet",'2. Artikeldata Utökad'!L148="4  Svanen","Svanen",'2. Artikeldata Utökad'!L148="5  GOTS","GOTS",'2. Artikeldata Utökad'!L148="6  Ekologiskt Jordbruk EU Ekologisk","Ekologisktjordbruk",'2. Artikeldata Utökad'!L148="7  ECO CERT Cosmos Organic","Ecocertcosmosorganic",'2. Artikeldata Utökad'!L148="8  Bra miljöval","Bramiljoval",'2. Artikeldata Utökad'!L148="9  Fairtrade","fairtrade",'2. Artikeldata Utökad'!L148="10 Natrue Organic","Natrueorganic",'2. Artikeldata Utökad'!L148="11 UTZ Certified","UTZ",'2. Artikeldata Utökad'!L148="15 Asthma Allergy Nordic","Asthmaallergynordic",'2. Artikeldata Utökad'!L148="16 FSC","FSC",'2. Artikeldata Utökad'!L148="17 Välvald (endast vid OTC)","choosewithheart",'2. Artikeldata Utökad'!L148="18 Rainforest Alliance","Rainforestalliance",'2. Artikeldata Utökad'!L148="19 Vegan Society","Vegansociety",'2. Artikeldata Utökad'!L148="20 Certified Vegan","Certifiedvegan",'2. Artikeldata Utökad'!L148="21 I'm Vegan","Imvegan",'2. Artikeldata Utökad'!L148="22 EU Ecolabel","EUEcolabel",'2. Artikeldata Utökad'!L148="23 Soil Association Cosmos Organic","Soilassociation",'2. Artikeldata Utökad'!L148="  Välj…","",'2. Artikeldata Utökad'!L148="0  Ingen symbol","",'2. Artikeldata Utökad'!L148="24 Cosmetique Bio Cosmos Organic","Cosmetiquebio",'2. Artikeldata Utökad'!L148="25 Fair for Life","Fairforlife")</f>
        <v/>
      </c>
      <c r="J149" s="176" t="str">
        <f aca="false" t="array" ref="J149:J149">IFERROR(SUBSTITUTE(_xlfn.arraytotext(_xlfn._xlws.filter(G149:I149,G149:I149&lt;&gt;""))," ",""),"")</f>
        <v/>
      </c>
      <c r="K149" s="176" t="str">
        <f aca="false">IF('2. Artikeldata Utökad'!M148="Ja","Nordisk","")</f>
        <v/>
      </c>
      <c r="L149" s="176" t="str">
        <f aca="false">IF('2. Artikeldata Utökad'!N148="Ja","Miljoforpackad","")</f>
        <v/>
      </c>
      <c r="M149" s="176" t="str">
        <f aca="false">IF(OR(G149="Ecocertcosmosorganic",G149="Natrueorganic",G149="GOTS",G149="Ekologisktjordbruk",G149="KRAV",G149="Soilassociation",G149="Cosmetiquebio",H149="Ecocertcosmosorganic",H149="Natrueorganic",H149="GOTS",H149="Ekologisktjordbruk",H149="KRAV",H149="Soilassociation",H149="Cosmetiquebio",I149="Ecocertcosmosorganic",I149="Natrueorganic",I149="GOTS",I149="Ekologisktjordbruk",I149="KRAV",I149="Soilassociation",I149="Cosmetiquebio"),"Ekologisk","")</f>
        <v/>
      </c>
      <c r="N149" s="176" t="str">
        <f aca="false">IF(OR(G149="Vegansociety",G149="Imvegan",G149="Certifiedvegan",H149="Vegansociety",H149="Imvegan",H149="Certifiedvegan",I149="Vegansociety",I149="Imvegan",I149="Certifiedvegan",AJ149="Vegansk"),"Vegansk","")</f>
        <v/>
      </c>
      <c r="O149" s="176" t="str">
        <f aca="false">IF(OR(G149="fairtrade",G149="UTZ",G149="Rainforestalliance",G149="Fairforlife",H149="fairtrade",H149="UTZ",H149="Rainforestalliance",H149="Fairforlife",I149="fairtrade",I149="UTZ",I149="Rainforestalliance",I149="Fairforlife"),"Rattvisemarkt","")</f>
        <v/>
      </c>
      <c r="P149" s="176" t="str">
        <f aca="false">IF(OR(G149="Asthmaallergynordic",G149="Astmaochallergiforbundet",H149="Asthmaallergynordic",H149="Astmaochallergiforbundet",I149="Asthmaallergynordic",I149="Astmaochallergiforbundet"),"Extramildformula","")</f>
        <v/>
      </c>
      <c r="Q149" s="176" t="str">
        <f aca="false">IF(OR(G149="Svanen",G149="Bramiljoval",G149="EUEcolabel",H149="Svanen",H149="Bramiljoval",H149="EUEcolabel",I149="Svanen",I149="Bramiljoval",I149="EUEcolabel"),"Miljomarkt","")</f>
        <v/>
      </c>
      <c r="R149" s="176" t="str">
        <f aca="false" t="array" ref="R149:R149">IFERROR(SUBSTITUTE(_xlfn.arraytotext(_xlfn._xlws.filter(M149:Q149,M149:Q149&lt;&gt;""))," ",""),"")</f>
        <v/>
      </c>
      <c r="S149" s="177"/>
      <c r="T149" s="185"/>
      <c r="U149" s="177" t="s">
        <v>36</v>
      </c>
      <c r="V149" s="178"/>
      <c r="W149" s="178"/>
      <c r="X149" s="178"/>
      <c r="Y149" s="178"/>
      <c r="Z149" s="178"/>
      <c r="AA149" s="178"/>
      <c r="AB149" s="178"/>
      <c r="AC149" s="178"/>
      <c r="AD149" s="178"/>
      <c r="AE149" s="178"/>
      <c r="AF149" s="178"/>
      <c r="AG149" s="177"/>
      <c r="AH149" s="178"/>
      <c r="AI149" s="178"/>
      <c r="AJ149" s="177" t="s">
        <v>37</v>
      </c>
      <c r="AK149" s="178"/>
      <c r="AL149" s="178"/>
      <c r="AM149" s="178"/>
      <c r="AN149" s="178"/>
      <c r="AO149" s="178"/>
      <c r="AP149" s="187"/>
      <c r="AQ149" s="179"/>
      <c r="AR149" s="180"/>
      <c r="AS149" s="180"/>
      <c r="AT149" s="181" t="s">
        <v>37</v>
      </c>
      <c r="AU149" s="181" t="s">
        <v>37</v>
      </c>
      <c r="AV149" s="188"/>
      <c r="AW149" s="182" t="s">
        <v>231</v>
      </c>
      <c r="AX149" s="181" t="s">
        <v>37</v>
      </c>
      <c r="AY149" s="181" t="s">
        <v>37</v>
      </c>
      <c r="AZ149" s="187"/>
      <c r="BA149" s="179"/>
      <c r="BB149" s="180"/>
      <c r="BC149" s="180"/>
      <c r="BD149" s="180"/>
      <c r="BE149" s="180"/>
      <c r="BF149" s="180"/>
      <c r="BG149" s="189"/>
      <c r="BH149" s="181" t="s">
        <v>231</v>
      </c>
      <c r="BI149" s="181" t="s">
        <v>37</v>
      </c>
    </row>
    <row r="150" customFormat="false" ht="14.25" hidden="false" customHeight="false" outlineLevel="0" collapsed="false">
      <c r="A150" s="183" t="n">
        <v>145</v>
      </c>
      <c r="B150" s="173" t="n">
        <f aca="false">'APH KIC KIA PC'!D149</f>
        <v>0</v>
      </c>
      <c r="C150" s="173" t="str">
        <f aca="false">'APH KIC KIA PC'!I149</f>
        <v>Välj…</v>
      </c>
      <c r="D150" s="174" t="str">
        <f aca="false">IF('1. Artikeldata Grund'!$E149="","",'1. Artikeldata Grund'!$E149)</f>
        <v/>
      </c>
      <c r="E150" s="175" t="str">
        <f aca="false">IF('1. Artikeldata Grund'!D149="","",'1. Artikeldata Grund'!D149)</f>
        <v/>
      </c>
      <c r="F150" s="184" t="str">
        <f aca="false">'2. Artikeldata Utökad'!H149</f>
        <v>  Välj…</v>
      </c>
      <c r="G150" s="176" t="str">
        <f aca="false" t="array" ref="G150:G150">_xlfn.IFS('2. Artikeldata Utökad'!J149="2  KRAV","KRAV",'2. Artikeldata Utökad'!J149="3  Astma- och Allergiförbundet","Astmaochallergiforbundet",'2. Artikeldata Utökad'!J149="4  Svanen","Svanen",'2. Artikeldata Utökad'!J149="5  GOTS","GOTS",'2. Artikeldata Utökad'!J149="6  Ekologiskt Jordbruk EU Ekologisk","Ekologisktjordbruk",'2. Artikeldata Utökad'!J149="7  ECO CERT Cosmos Organic","Ecocertcosmosorganic",'2. Artikeldata Utökad'!J149="8  Bra miljöval","Bramiljoval",'2. Artikeldata Utökad'!J149="9  Fairtrade","fairtrade",'2. Artikeldata Utökad'!J149="10 Natrue Organic","Natrueorganic",'2. Artikeldata Utökad'!J149="11 UTZ Certified","UTZ",'2. Artikeldata Utökad'!J149="15 Asthma Allergy Nordic","Asthmaallergynordic",'2. Artikeldata Utökad'!J149="16 FSC","FSC",'2. Artikeldata Utökad'!J149="17 Välvald (endast vid OTC)","choosewithheart",'2. Artikeldata Utökad'!J149="18 Rainforest Alliance","Rainforestalliance",'2. Artikeldata Utökad'!J149="19 Vegan Society","Vegansociety",'2. Artikeldata Utökad'!J149="20 Certified Vegan","Certifiedvegan",'2. Artikeldata Utökad'!J149="21 I'm Vegan","Imvegan",'2. Artikeldata Utökad'!J149="22 EU Ecolabel","EUEcolabel",'2. Artikeldata Utökad'!J149="23 Soil Association Cosmos Organic","Soilassociation",'2. Artikeldata Utökad'!J149="  Välj…","",'2. Artikeldata Utökad'!J149="0  Ingen symbol","",'2. Artikeldata Utökad'!J149="24 Cosmetique Bio Cosmos Organic","Cosmetiquebio",'2. Artikeldata Utökad'!J149="25 Fair for Life","Fairforlife")</f>
        <v/>
      </c>
      <c r="H150" s="176" t="str">
        <f aca="false" t="array" ref="H150:H150">_xlfn.IFS('2. Artikeldata Utökad'!K149="2  KRAV","KRAV",'2. Artikeldata Utökad'!K149="3  Astma- och Allergiförbundet","Astmaochallergiforbundet",'2. Artikeldata Utökad'!K149="4  Svanen","Svanen",'2. Artikeldata Utökad'!K149="5  GOTS","GOTS",'2. Artikeldata Utökad'!K149="6  Ekologiskt Jordbruk EU Ekologisk","Ekologisktjordbruk",'2. Artikeldata Utökad'!K149="7  ECO CERT Cosmos Organic","Ecocertcosmosorganic",'2. Artikeldata Utökad'!K149="8  Bra miljöval","Bramiljoval",'2. Artikeldata Utökad'!K149="9  Fairtrade","fairtrade",'2. Artikeldata Utökad'!K149="10 Natrue Organic","Natrueorganic",'2. Artikeldata Utökad'!K149="11 UTZ Certified","UTZ",'2. Artikeldata Utökad'!K149="15 Asthma Allergy Nordic","Asthmaallergynordic",'2. Artikeldata Utökad'!K149="16 FSC","FSC",'2. Artikeldata Utökad'!K149="17 Välvald (endast vid OTC)","choosewithheart",'2. Artikeldata Utökad'!K149="18 Rainforest Alliance","Rainforestalliance",'2. Artikeldata Utökad'!K149="19 Vegan Society","Vegansociety",'2. Artikeldata Utökad'!K149="20 Certified Vegan","Certifiedvegan",'2. Artikeldata Utökad'!K149="21 I'm Vegan","Imvegan",'2. Artikeldata Utökad'!K149="22 EU Ecolabel","EUEcolabel",'2. Artikeldata Utökad'!K149="23 Soil Association Cosmos Organic","Soilassociation",'2. Artikeldata Utökad'!K149="  Välj…","",'2. Artikeldata Utökad'!K149="0  Ingen symbol","",'2. Artikeldata Utökad'!K149="24 Cosmetique Bio Cosmos Organic","Cosmetiquebio",'2. Artikeldata Utökad'!K149="25 Fair for Life","Fairforlife")</f>
        <v/>
      </c>
      <c r="I150" s="176" t="str">
        <f aca="false" t="array" ref="I150:I150">_xlfn.IFS('2. Artikeldata Utökad'!L149="2  KRAV","KRAV",'2. Artikeldata Utökad'!L149="3  Astma- och Allergiförbundet","Astmaochallergiforbundet",'2. Artikeldata Utökad'!L149="4  Svanen","Svanen",'2. Artikeldata Utökad'!L149="5  GOTS","GOTS",'2. Artikeldata Utökad'!L149="6  Ekologiskt Jordbruk EU Ekologisk","Ekologisktjordbruk",'2. Artikeldata Utökad'!L149="7  ECO CERT Cosmos Organic","Ecocertcosmosorganic",'2. Artikeldata Utökad'!L149="8  Bra miljöval","Bramiljoval",'2. Artikeldata Utökad'!L149="9  Fairtrade","fairtrade",'2. Artikeldata Utökad'!L149="10 Natrue Organic","Natrueorganic",'2. Artikeldata Utökad'!L149="11 UTZ Certified","UTZ",'2. Artikeldata Utökad'!L149="15 Asthma Allergy Nordic","Asthmaallergynordic",'2. Artikeldata Utökad'!L149="16 FSC","FSC",'2. Artikeldata Utökad'!L149="17 Välvald (endast vid OTC)","choosewithheart",'2. Artikeldata Utökad'!L149="18 Rainforest Alliance","Rainforestalliance",'2. Artikeldata Utökad'!L149="19 Vegan Society","Vegansociety",'2. Artikeldata Utökad'!L149="20 Certified Vegan","Certifiedvegan",'2. Artikeldata Utökad'!L149="21 I'm Vegan","Imvegan",'2. Artikeldata Utökad'!L149="22 EU Ecolabel","EUEcolabel",'2. Artikeldata Utökad'!L149="23 Soil Association Cosmos Organic","Soilassociation",'2. Artikeldata Utökad'!L149="  Välj…","",'2. Artikeldata Utökad'!L149="0  Ingen symbol","",'2. Artikeldata Utökad'!L149="24 Cosmetique Bio Cosmos Organic","Cosmetiquebio",'2. Artikeldata Utökad'!L149="25 Fair for Life","Fairforlife")</f>
        <v/>
      </c>
      <c r="J150" s="176" t="str">
        <f aca="false" t="array" ref="J150:J150">IFERROR(SUBSTITUTE(_xlfn.arraytotext(_xlfn._xlws.filter(G150:I150,G150:I150&lt;&gt;""))," ",""),"")</f>
        <v/>
      </c>
      <c r="K150" s="176" t="str">
        <f aca="false">IF('2. Artikeldata Utökad'!M149="Ja","Nordisk","")</f>
        <v/>
      </c>
      <c r="L150" s="176" t="str">
        <f aca="false">IF('2. Artikeldata Utökad'!N149="Ja","Miljoforpackad","")</f>
        <v/>
      </c>
      <c r="M150" s="176" t="str">
        <f aca="false">IF(OR(G150="Ecocertcosmosorganic",G150="Natrueorganic",G150="GOTS",G150="Ekologisktjordbruk",G150="KRAV",G150="Soilassociation",G150="Cosmetiquebio",H150="Ecocertcosmosorganic",H150="Natrueorganic",H150="GOTS",H150="Ekologisktjordbruk",H150="KRAV",H150="Soilassociation",H150="Cosmetiquebio",I150="Ecocertcosmosorganic",I150="Natrueorganic",I150="GOTS",I150="Ekologisktjordbruk",I150="KRAV",I150="Soilassociation",I150="Cosmetiquebio"),"Ekologisk","")</f>
        <v/>
      </c>
      <c r="N150" s="176" t="str">
        <f aca="false">IF(OR(G150="Vegansociety",G150="Imvegan",G150="Certifiedvegan",H150="Vegansociety",H150="Imvegan",H150="Certifiedvegan",I150="Vegansociety",I150="Imvegan",I150="Certifiedvegan",AJ150="Vegansk"),"Vegansk","")</f>
        <v/>
      </c>
      <c r="O150" s="176" t="str">
        <f aca="false">IF(OR(G150="fairtrade",G150="UTZ",G150="Rainforestalliance",G150="Fairforlife",H150="fairtrade",H150="UTZ",H150="Rainforestalliance",H150="Fairforlife",I150="fairtrade",I150="UTZ",I150="Rainforestalliance",I150="Fairforlife"),"Rattvisemarkt","")</f>
        <v/>
      </c>
      <c r="P150" s="176" t="str">
        <f aca="false">IF(OR(G150="Asthmaallergynordic",G150="Astmaochallergiforbundet",H150="Asthmaallergynordic",H150="Astmaochallergiforbundet",I150="Asthmaallergynordic",I150="Astmaochallergiforbundet"),"Extramildformula","")</f>
        <v/>
      </c>
      <c r="Q150" s="176" t="str">
        <f aca="false">IF(OR(G150="Svanen",G150="Bramiljoval",G150="EUEcolabel",H150="Svanen",H150="Bramiljoval",H150="EUEcolabel",I150="Svanen",I150="Bramiljoval",I150="EUEcolabel"),"Miljomarkt","")</f>
        <v/>
      </c>
      <c r="R150" s="176" t="str">
        <f aca="false" t="array" ref="R150:R150">IFERROR(SUBSTITUTE(_xlfn.arraytotext(_xlfn._xlws.filter(M150:Q150,M150:Q150&lt;&gt;""))," ",""),"")</f>
        <v/>
      </c>
      <c r="S150" s="177"/>
      <c r="T150" s="185"/>
      <c r="U150" s="177" t="s">
        <v>36</v>
      </c>
      <c r="V150" s="178"/>
      <c r="W150" s="178"/>
      <c r="X150" s="178"/>
      <c r="Y150" s="178"/>
      <c r="Z150" s="178"/>
      <c r="AA150" s="178"/>
      <c r="AB150" s="178"/>
      <c r="AC150" s="178"/>
      <c r="AD150" s="178"/>
      <c r="AE150" s="178"/>
      <c r="AF150" s="178"/>
      <c r="AG150" s="177"/>
      <c r="AH150" s="178"/>
      <c r="AI150" s="178"/>
      <c r="AJ150" s="177" t="s">
        <v>37</v>
      </c>
      <c r="AK150" s="178"/>
      <c r="AL150" s="178"/>
      <c r="AM150" s="178"/>
      <c r="AN150" s="178"/>
      <c r="AO150" s="178"/>
      <c r="AP150" s="187"/>
      <c r="AQ150" s="179"/>
      <c r="AR150" s="180"/>
      <c r="AS150" s="180"/>
      <c r="AT150" s="181" t="s">
        <v>37</v>
      </c>
      <c r="AU150" s="181" t="s">
        <v>37</v>
      </c>
      <c r="AV150" s="188"/>
      <c r="AW150" s="182" t="s">
        <v>231</v>
      </c>
      <c r="AX150" s="181" t="s">
        <v>37</v>
      </c>
      <c r="AY150" s="181" t="s">
        <v>37</v>
      </c>
      <c r="AZ150" s="187"/>
      <c r="BA150" s="179"/>
      <c r="BB150" s="180"/>
      <c r="BC150" s="180"/>
      <c r="BD150" s="180"/>
      <c r="BE150" s="180"/>
      <c r="BF150" s="180"/>
      <c r="BG150" s="189"/>
      <c r="BH150" s="181" t="s">
        <v>231</v>
      </c>
      <c r="BI150" s="181" t="s">
        <v>37</v>
      </c>
    </row>
    <row r="151" customFormat="false" ht="14.25" hidden="false" customHeight="false" outlineLevel="0" collapsed="false">
      <c r="A151" s="183" t="n">
        <v>146</v>
      </c>
      <c r="B151" s="173" t="n">
        <f aca="false">'APH KIC KIA PC'!D150</f>
        <v>0</v>
      </c>
      <c r="C151" s="173" t="str">
        <f aca="false">'APH KIC KIA PC'!I150</f>
        <v>Välj…</v>
      </c>
      <c r="D151" s="174" t="str">
        <f aca="false">IF('1. Artikeldata Grund'!$E150="","",'1. Artikeldata Grund'!$E150)</f>
        <v/>
      </c>
      <c r="E151" s="175" t="str">
        <f aca="false">IF('1. Artikeldata Grund'!D150="","",'1. Artikeldata Grund'!D150)</f>
        <v/>
      </c>
      <c r="F151" s="184" t="str">
        <f aca="false">'2. Artikeldata Utökad'!H150</f>
        <v>  Välj…</v>
      </c>
      <c r="G151" s="176" t="str">
        <f aca="false" t="array" ref="G151:G151">_xlfn.IFS('2. Artikeldata Utökad'!J150="2  KRAV","KRAV",'2. Artikeldata Utökad'!J150="3  Astma- och Allergiförbundet","Astmaochallergiforbundet",'2. Artikeldata Utökad'!J150="4  Svanen","Svanen",'2. Artikeldata Utökad'!J150="5  GOTS","GOTS",'2. Artikeldata Utökad'!J150="6  Ekologiskt Jordbruk EU Ekologisk","Ekologisktjordbruk",'2. Artikeldata Utökad'!J150="7  ECO CERT Cosmos Organic","Ecocertcosmosorganic",'2. Artikeldata Utökad'!J150="8  Bra miljöval","Bramiljoval",'2. Artikeldata Utökad'!J150="9  Fairtrade","fairtrade",'2. Artikeldata Utökad'!J150="10 Natrue Organic","Natrueorganic",'2. Artikeldata Utökad'!J150="11 UTZ Certified","UTZ",'2. Artikeldata Utökad'!J150="15 Asthma Allergy Nordic","Asthmaallergynordic",'2. Artikeldata Utökad'!J150="16 FSC","FSC",'2. Artikeldata Utökad'!J150="17 Välvald (endast vid OTC)","choosewithheart",'2. Artikeldata Utökad'!J150="18 Rainforest Alliance","Rainforestalliance",'2. Artikeldata Utökad'!J150="19 Vegan Society","Vegansociety",'2. Artikeldata Utökad'!J150="20 Certified Vegan","Certifiedvegan",'2. Artikeldata Utökad'!J150="21 I'm Vegan","Imvegan",'2. Artikeldata Utökad'!J150="22 EU Ecolabel","EUEcolabel",'2. Artikeldata Utökad'!J150="23 Soil Association Cosmos Organic","Soilassociation",'2. Artikeldata Utökad'!J150="  Välj…","",'2. Artikeldata Utökad'!J150="0  Ingen symbol","",'2. Artikeldata Utökad'!J150="24 Cosmetique Bio Cosmos Organic","Cosmetiquebio",'2. Artikeldata Utökad'!J150="25 Fair for Life","Fairforlife")</f>
        <v/>
      </c>
      <c r="H151" s="176" t="str">
        <f aca="false" t="array" ref="H151:H151">_xlfn.IFS('2. Artikeldata Utökad'!K150="2  KRAV","KRAV",'2. Artikeldata Utökad'!K150="3  Astma- och Allergiförbundet","Astmaochallergiforbundet",'2. Artikeldata Utökad'!K150="4  Svanen","Svanen",'2. Artikeldata Utökad'!K150="5  GOTS","GOTS",'2. Artikeldata Utökad'!K150="6  Ekologiskt Jordbruk EU Ekologisk","Ekologisktjordbruk",'2. Artikeldata Utökad'!K150="7  ECO CERT Cosmos Organic","Ecocertcosmosorganic",'2. Artikeldata Utökad'!K150="8  Bra miljöval","Bramiljoval",'2. Artikeldata Utökad'!K150="9  Fairtrade","fairtrade",'2. Artikeldata Utökad'!K150="10 Natrue Organic","Natrueorganic",'2. Artikeldata Utökad'!K150="11 UTZ Certified","UTZ",'2. Artikeldata Utökad'!K150="15 Asthma Allergy Nordic","Asthmaallergynordic",'2. Artikeldata Utökad'!K150="16 FSC","FSC",'2. Artikeldata Utökad'!K150="17 Välvald (endast vid OTC)","choosewithheart",'2. Artikeldata Utökad'!K150="18 Rainforest Alliance","Rainforestalliance",'2. Artikeldata Utökad'!K150="19 Vegan Society","Vegansociety",'2. Artikeldata Utökad'!K150="20 Certified Vegan","Certifiedvegan",'2. Artikeldata Utökad'!K150="21 I'm Vegan","Imvegan",'2. Artikeldata Utökad'!K150="22 EU Ecolabel","EUEcolabel",'2. Artikeldata Utökad'!K150="23 Soil Association Cosmos Organic","Soilassociation",'2. Artikeldata Utökad'!K150="  Välj…","",'2. Artikeldata Utökad'!K150="0  Ingen symbol","",'2. Artikeldata Utökad'!K150="24 Cosmetique Bio Cosmos Organic","Cosmetiquebio",'2. Artikeldata Utökad'!K150="25 Fair for Life","Fairforlife")</f>
        <v/>
      </c>
      <c r="I151" s="176" t="str">
        <f aca="false" t="array" ref="I151:I151">_xlfn.IFS('2. Artikeldata Utökad'!L150="2  KRAV","KRAV",'2. Artikeldata Utökad'!L150="3  Astma- och Allergiförbundet","Astmaochallergiforbundet",'2. Artikeldata Utökad'!L150="4  Svanen","Svanen",'2. Artikeldata Utökad'!L150="5  GOTS","GOTS",'2. Artikeldata Utökad'!L150="6  Ekologiskt Jordbruk EU Ekologisk","Ekologisktjordbruk",'2. Artikeldata Utökad'!L150="7  ECO CERT Cosmos Organic","Ecocertcosmosorganic",'2. Artikeldata Utökad'!L150="8  Bra miljöval","Bramiljoval",'2. Artikeldata Utökad'!L150="9  Fairtrade","fairtrade",'2. Artikeldata Utökad'!L150="10 Natrue Organic","Natrueorganic",'2. Artikeldata Utökad'!L150="11 UTZ Certified","UTZ",'2. Artikeldata Utökad'!L150="15 Asthma Allergy Nordic","Asthmaallergynordic",'2. Artikeldata Utökad'!L150="16 FSC","FSC",'2. Artikeldata Utökad'!L150="17 Välvald (endast vid OTC)","choosewithheart",'2. Artikeldata Utökad'!L150="18 Rainforest Alliance","Rainforestalliance",'2. Artikeldata Utökad'!L150="19 Vegan Society","Vegansociety",'2. Artikeldata Utökad'!L150="20 Certified Vegan","Certifiedvegan",'2. Artikeldata Utökad'!L150="21 I'm Vegan","Imvegan",'2. Artikeldata Utökad'!L150="22 EU Ecolabel","EUEcolabel",'2. Artikeldata Utökad'!L150="23 Soil Association Cosmos Organic","Soilassociation",'2. Artikeldata Utökad'!L150="  Välj…","",'2. Artikeldata Utökad'!L150="0  Ingen symbol","",'2. Artikeldata Utökad'!L150="24 Cosmetique Bio Cosmos Organic","Cosmetiquebio",'2. Artikeldata Utökad'!L150="25 Fair for Life","Fairforlife")</f>
        <v/>
      </c>
      <c r="J151" s="176" t="str">
        <f aca="false" t="array" ref="J151:J151">IFERROR(SUBSTITUTE(_xlfn.arraytotext(_xlfn._xlws.filter(G151:I151,G151:I151&lt;&gt;""))," ",""),"")</f>
        <v/>
      </c>
      <c r="K151" s="176" t="str">
        <f aca="false">IF('2. Artikeldata Utökad'!M150="Ja","Nordisk","")</f>
        <v/>
      </c>
      <c r="L151" s="176" t="str">
        <f aca="false">IF('2. Artikeldata Utökad'!N150="Ja","Miljoforpackad","")</f>
        <v/>
      </c>
      <c r="M151" s="176" t="str">
        <f aca="false">IF(OR(G151="Ecocertcosmosorganic",G151="Natrueorganic",G151="GOTS",G151="Ekologisktjordbruk",G151="KRAV",G151="Soilassociation",G151="Cosmetiquebio",H151="Ecocertcosmosorganic",H151="Natrueorganic",H151="GOTS",H151="Ekologisktjordbruk",H151="KRAV",H151="Soilassociation",H151="Cosmetiquebio",I151="Ecocertcosmosorganic",I151="Natrueorganic",I151="GOTS",I151="Ekologisktjordbruk",I151="KRAV",I151="Soilassociation",I151="Cosmetiquebio"),"Ekologisk","")</f>
        <v/>
      </c>
      <c r="N151" s="176" t="str">
        <f aca="false">IF(OR(G151="Vegansociety",G151="Imvegan",G151="Certifiedvegan",H151="Vegansociety",H151="Imvegan",H151="Certifiedvegan",I151="Vegansociety",I151="Imvegan",I151="Certifiedvegan",AJ151="Vegansk"),"Vegansk","")</f>
        <v/>
      </c>
      <c r="O151" s="176" t="str">
        <f aca="false">IF(OR(G151="fairtrade",G151="UTZ",G151="Rainforestalliance",G151="Fairforlife",H151="fairtrade",H151="UTZ",H151="Rainforestalliance",H151="Fairforlife",I151="fairtrade",I151="UTZ",I151="Rainforestalliance",I151="Fairforlife"),"Rattvisemarkt","")</f>
        <v/>
      </c>
      <c r="P151" s="176" t="str">
        <f aca="false">IF(OR(G151="Asthmaallergynordic",G151="Astmaochallergiforbundet",H151="Asthmaallergynordic",H151="Astmaochallergiforbundet",I151="Asthmaallergynordic",I151="Astmaochallergiforbundet"),"Extramildformula","")</f>
        <v/>
      </c>
      <c r="Q151" s="176" t="str">
        <f aca="false">IF(OR(G151="Svanen",G151="Bramiljoval",G151="EUEcolabel",H151="Svanen",H151="Bramiljoval",H151="EUEcolabel",I151="Svanen",I151="Bramiljoval",I151="EUEcolabel"),"Miljomarkt","")</f>
        <v/>
      </c>
      <c r="R151" s="176" t="str">
        <f aca="false" t="array" ref="R151:R151">IFERROR(SUBSTITUTE(_xlfn.arraytotext(_xlfn._xlws.filter(M151:Q151,M151:Q151&lt;&gt;""))," ",""),"")</f>
        <v/>
      </c>
      <c r="S151" s="177"/>
      <c r="T151" s="185"/>
      <c r="U151" s="177" t="s">
        <v>36</v>
      </c>
      <c r="V151" s="178"/>
      <c r="W151" s="178"/>
      <c r="X151" s="178"/>
      <c r="Y151" s="178"/>
      <c r="Z151" s="178"/>
      <c r="AA151" s="178"/>
      <c r="AB151" s="178"/>
      <c r="AC151" s="178"/>
      <c r="AD151" s="178"/>
      <c r="AE151" s="178"/>
      <c r="AF151" s="178"/>
      <c r="AG151" s="177"/>
      <c r="AH151" s="178"/>
      <c r="AI151" s="178"/>
      <c r="AJ151" s="177" t="s">
        <v>37</v>
      </c>
      <c r="AK151" s="178"/>
      <c r="AL151" s="178"/>
      <c r="AM151" s="178"/>
      <c r="AN151" s="178"/>
      <c r="AO151" s="178"/>
      <c r="AP151" s="187"/>
      <c r="AQ151" s="179"/>
      <c r="AR151" s="180"/>
      <c r="AS151" s="180"/>
      <c r="AT151" s="181" t="s">
        <v>37</v>
      </c>
      <c r="AU151" s="181" t="s">
        <v>37</v>
      </c>
      <c r="AV151" s="188"/>
      <c r="AW151" s="182" t="s">
        <v>231</v>
      </c>
      <c r="AX151" s="181" t="s">
        <v>37</v>
      </c>
      <c r="AY151" s="181" t="s">
        <v>37</v>
      </c>
      <c r="AZ151" s="187"/>
      <c r="BA151" s="179"/>
      <c r="BB151" s="180"/>
      <c r="BC151" s="180"/>
      <c r="BD151" s="180"/>
      <c r="BE151" s="180"/>
      <c r="BF151" s="180"/>
      <c r="BG151" s="189"/>
      <c r="BH151" s="181" t="s">
        <v>231</v>
      </c>
      <c r="BI151" s="181" t="s">
        <v>37</v>
      </c>
    </row>
    <row r="152" customFormat="false" ht="14.25" hidden="false" customHeight="false" outlineLevel="0" collapsed="false">
      <c r="A152" s="183" t="n">
        <v>147</v>
      </c>
      <c r="B152" s="173" t="n">
        <f aca="false">'APH KIC KIA PC'!D151</f>
        <v>0</v>
      </c>
      <c r="C152" s="173" t="str">
        <f aca="false">'APH KIC KIA PC'!I151</f>
        <v>Välj…</v>
      </c>
      <c r="D152" s="174" t="str">
        <f aca="false">IF('1. Artikeldata Grund'!$E151="","",'1. Artikeldata Grund'!$E151)</f>
        <v/>
      </c>
      <c r="E152" s="175" t="str">
        <f aca="false">IF('1. Artikeldata Grund'!D151="","",'1. Artikeldata Grund'!D151)</f>
        <v/>
      </c>
      <c r="F152" s="184" t="str">
        <f aca="false">'2. Artikeldata Utökad'!H151</f>
        <v>  Välj…</v>
      </c>
      <c r="G152" s="176" t="str">
        <f aca="false" t="array" ref="G152:G152">_xlfn.IFS('2. Artikeldata Utökad'!J151="2  KRAV","KRAV",'2. Artikeldata Utökad'!J151="3  Astma- och Allergiförbundet","Astmaochallergiforbundet",'2. Artikeldata Utökad'!J151="4  Svanen","Svanen",'2. Artikeldata Utökad'!J151="5  GOTS","GOTS",'2. Artikeldata Utökad'!J151="6  Ekologiskt Jordbruk EU Ekologisk","Ekologisktjordbruk",'2. Artikeldata Utökad'!J151="7  ECO CERT Cosmos Organic","Ecocertcosmosorganic",'2. Artikeldata Utökad'!J151="8  Bra miljöval","Bramiljoval",'2. Artikeldata Utökad'!J151="9  Fairtrade","fairtrade",'2. Artikeldata Utökad'!J151="10 Natrue Organic","Natrueorganic",'2. Artikeldata Utökad'!J151="11 UTZ Certified","UTZ",'2. Artikeldata Utökad'!J151="15 Asthma Allergy Nordic","Asthmaallergynordic",'2. Artikeldata Utökad'!J151="16 FSC","FSC",'2. Artikeldata Utökad'!J151="17 Välvald (endast vid OTC)","choosewithheart",'2. Artikeldata Utökad'!J151="18 Rainforest Alliance","Rainforestalliance",'2. Artikeldata Utökad'!J151="19 Vegan Society","Vegansociety",'2. Artikeldata Utökad'!J151="20 Certified Vegan","Certifiedvegan",'2. Artikeldata Utökad'!J151="21 I'm Vegan","Imvegan",'2. Artikeldata Utökad'!J151="22 EU Ecolabel","EUEcolabel",'2. Artikeldata Utökad'!J151="23 Soil Association Cosmos Organic","Soilassociation",'2. Artikeldata Utökad'!J151="  Välj…","",'2. Artikeldata Utökad'!J151="0  Ingen symbol","",'2. Artikeldata Utökad'!J151="24 Cosmetique Bio Cosmos Organic","Cosmetiquebio",'2. Artikeldata Utökad'!J151="25 Fair for Life","Fairforlife")</f>
        <v/>
      </c>
      <c r="H152" s="176" t="str">
        <f aca="false" t="array" ref="H152:H152">_xlfn.IFS('2. Artikeldata Utökad'!K151="2  KRAV","KRAV",'2. Artikeldata Utökad'!K151="3  Astma- och Allergiförbundet","Astmaochallergiforbundet",'2. Artikeldata Utökad'!K151="4  Svanen","Svanen",'2. Artikeldata Utökad'!K151="5  GOTS","GOTS",'2. Artikeldata Utökad'!K151="6  Ekologiskt Jordbruk EU Ekologisk","Ekologisktjordbruk",'2. Artikeldata Utökad'!K151="7  ECO CERT Cosmos Organic","Ecocertcosmosorganic",'2. Artikeldata Utökad'!K151="8  Bra miljöval","Bramiljoval",'2. Artikeldata Utökad'!K151="9  Fairtrade","fairtrade",'2. Artikeldata Utökad'!K151="10 Natrue Organic","Natrueorganic",'2. Artikeldata Utökad'!K151="11 UTZ Certified","UTZ",'2. Artikeldata Utökad'!K151="15 Asthma Allergy Nordic","Asthmaallergynordic",'2. Artikeldata Utökad'!K151="16 FSC","FSC",'2. Artikeldata Utökad'!K151="17 Välvald (endast vid OTC)","choosewithheart",'2. Artikeldata Utökad'!K151="18 Rainforest Alliance","Rainforestalliance",'2. Artikeldata Utökad'!K151="19 Vegan Society","Vegansociety",'2. Artikeldata Utökad'!K151="20 Certified Vegan","Certifiedvegan",'2. Artikeldata Utökad'!K151="21 I'm Vegan","Imvegan",'2. Artikeldata Utökad'!K151="22 EU Ecolabel","EUEcolabel",'2. Artikeldata Utökad'!K151="23 Soil Association Cosmos Organic","Soilassociation",'2. Artikeldata Utökad'!K151="  Välj…","",'2. Artikeldata Utökad'!K151="0  Ingen symbol","",'2. Artikeldata Utökad'!K151="24 Cosmetique Bio Cosmos Organic","Cosmetiquebio",'2. Artikeldata Utökad'!K151="25 Fair for Life","Fairforlife")</f>
        <v/>
      </c>
      <c r="I152" s="176" t="str">
        <f aca="false" t="array" ref="I152:I152">_xlfn.IFS('2. Artikeldata Utökad'!L151="2  KRAV","KRAV",'2. Artikeldata Utökad'!L151="3  Astma- och Allergiförbundet","Astmaochallergiforbundet",'2. Artikeldata Utökad'!L151="4  Svanen","Svanen",'2. Artikeldata Utökad'!L151="5  GOTS","GOTS",'2. Artikeldata Utökad'!L151="6  Ekologiskt Jordbruk EU Ekologisk","Ekologisktjordbruk",'2. Artikeldata Utökad'!L151="7  ECO CERT Cosmos Organic","Ecocertcosmosorganic",'2. Artikeldata Utökad'!L151="8  Bra miljöval","Bramiljoval",'2. Artikeldata Utökad'!L151="9  Fairtrade","fairtrade",'2. Artikeldata Utökad'!L151="10 Natrue Organic","Natrueorganic",'2. Artikeldata Utökad'!L151="11 UTZ Certified","UTZ",'2. Artikeldata Utökad'!L151="15 Asthma Allergy Nordic","Asthmaallergynordic",'2. Artikeldata Utökad'!L151="16 FSC","FSC",'2. Artikeldata Utökad'!L151="17 Välvald (endast vid OTC)","choosewithheart",'2. Artikeldata Utökad'!L151="18 Rainforest Alliance","Rainforestalliance",'2. Artikeldata Utökad'!L151="19 Vegan Society","Vegansociety",'2. Artikeldata Utökad'!L151="20 Certified Vegan","Certifiedvegan",'2. Artikeldata Utökad'!L151="21 I'm Vegan","Imvegan",'2. Artikeldata Utökad'!L151="22 EU Ecolabel","EUEcolabel",'2. Artikeldata Utökad'!L151="23 Soil Association Cosmos Organic","Soilassociation",'2. Artikeldata Utökad'!L151="  Välj…","",'2. Artikeldata Utökad'!L151="0  Ingen symbol","",'2. Artikeldata Utökad'!L151="24 Cosmetique Bio Cosmos Organic","Cosmetiquebio",'2. Artikeldata Utökad'!L151="25 Fair for Life","Fairforlife")</f>
        <v/>
      </c>
      <c r="J152" s="176" t="str">
        <f aca="false" t="array" ref="J152:J152">IFERROR(SUBSTITUTE(_xlfn.arraytotext(_xlfn._xlws.filter(G152:I152,G152:I152&lt;&gt;""))," ",""),"")</f>
        <v/>
      </c>
      <c r="K152" s="176" t="str">
        <f aca="false">IF('2. Artikeldata Utökad'!M151="Ja","Nordisk","")</f>
        <v/>
      </c>
      <c r="L152" s="176" t="str">
        <f aca="false">IF('2. Artikeldata Utökad'!N151="Ja","Miljoforpackad","")</f>
        <v/>
      </c>
      <c r="M152" s="176" t="str">
        <f aca="false">IF(OR(G152="Ecocertcosmosorganic",G152="Natrueorganic",G152="GOTS",G152="Ekologisktjordbruk",G152="KRAV",G152="Soilassociation",G152="Cosmetiquebio",H152="Ecocertcosmosorganic",H152="Natrueorganic",H152="GOTS",H152="Ekologisktjordbruk",H152="KRAV",H152="Soilassociation",H152="Cosmetiquebio",I152="Ecocertcosmosorganic",I152="Natrueorganic",I152="GOTS",I152="Ekologisktjordbruk",I152="KRAV",I152="Soilassociation",I152="Cosmetiquebio"),"Ekologisk","")</f>
        <v/>
      </c>
      <c r="N152" s="176" t="str">
        <f aca="false">IF(OR(G152="Vegansociety",G152="Imvegan",G152="Certifiedvegan",H152="Vegansociety",H152="Imvegan",H152="Certifiedvegan",I152="Vegansociety",I152="Imvegan",I152="Certifiedvegan",AJ152="Vegansk"),"Vegansk","")</f>
        <v/>
      </c>
      <c r="O152" s="176" t="str">
        <f aca="false">IF(OR(G152="fairtrade",G152="UTZ",G152="Rainforestalliance",G152="Fairforlife",H152="fairtrade",H152="UTZ",H152="Rainforestalliance",H152="Fairforlife",I152="fairtrade",I152="UTZ",I152="Rainforestalliance",I152="Fairforlife"),"Rattvisemarkt","")</f>
        <v/>
      </c>
      <c r="P152" s="176" t="str">
        <f aca="false">IF(OR(G152="Asthmaallergynordic",G152="Astmaochallergiforbundet",H152="Asthmaallergynordic",H152="Astmaochallergiforbundet",I152="Asthmaallergynordic",I152="Astmaochallergiforbundet"),"Extramildformula","")</f>
        <v/>
      </c>
      <c r="Q152" s="176" t="str">
        <f aca="false">IF(OR(G152="Svanen",G152="Bramiljoval",G152="EUEcolabel",H152="Svanen",H152="Bramiljoval",H152="EUEcolabel",I152="Svanen",I152="Bramiljoval",I152="EUEcolabel"),"Miljomarkt","")</f>
        <v/>
      </c>
      <c r="R152" s="176" t="str">
        <f aca="false" t="array" ref="R152:R152">IFERROR(SUBSTITUTE(_xlfn.arraytotext(_xlfn._xlws.filter(M152:Q152,M152:Q152&lt;&gt;""))," ",""),"")</f>
        <v/>
      </c>
      <c r="S152" s="177"/>
      <c r="T152" s="185"/>
      <c r="U152" s="177" t="s">
        <v>36</v>
      </c>
      <c r="V152" s="178"/>
      <c r="W152" s="178"/>
      <c r="X152" s="178"/>
      <c r="Y152" s="178"/>
      <c r="Z152" s="178"/>
      <c r="AA152" s="178"/>
      <c r="AB152" s="178"/>
      <c r="AC152" s="178"/>
      <c r="AD152" s="178"/>
      <c r="AE152" s="178"/>
      <c r="AF152" s="178"/>
      <c r="AG152" s="177"/>
      <c r="AH152" s="178"/>
      <c r="AI152" s="178"/>
      <c r="AJ152" s="177" t="s">
        <v>37</v>
      </c>
      <c r="AK152" s="178"/>
      <c r="AL152" s="178"/>
      <c r="AM152" s="178"/>
      <c r="AN152" s="178"/>
      <c r="AO152" s="178"/>
      <c r="AP152" s="187"/>
      <c r="AQ152" s="179"/>
      <c r="AR152" s="180"/>
      <c r="AS152" s="180"/>
      <c r="AT152" s="181" t="s">
        <v>37</v>
      </c>
      <c r="AU152" s="181" t="s">
        <v>37</v>
      </c>
      <c r="AV152" s="188"/>
      <c r="AW152" s="182" t="s">
        <v>231</v>
      </c>
      <c r="AX152" s="181" t="s">
        <v>37</v>
      </c>
      <c r="AY152" s="181" t="s">
        <v>37</v>
      </c>
      <c r="AZ152" s="187"/>
      <c r="BA152" s="179"/>
      <c r="BB152" s="180"/>
      <c r="BC152" s="180"/>
      <c r="BD152" s="180"/>
      <c r="BE152" s="180"/>
      <c r="BF152" s="180"/>
      <c r="BG152" s="189"/>
      <c r="BH152" s="181" t="s">
        <v>231</v>
      </c>
      <c r="BI152" s="181" t="s">
        <v>37</v>
      </c>
    </row>
    <row r="153" customFormat="false" ht="14.25" hidden="false" customHeight="false" outlineLevel="0" collapsed="false">
      <c r="A153" s="183" t="n">
        <v>148</v>
      </c>
      <c r="B153" s="173" t="n">
        <f aca="false">'APH KIC KIA PC'!D152</f>
        <v>0</v>
      </c>
      <c r="C153" s="173" t="str">
        <f aca="false">'APH KIC KIA PC'!I152</f>
        <v>Välj…</v>
      </c>
      <c r="D153" s="174" t="str">
        <f aca="false">IF('1. Artikeldata Grund'!$E152="","",'1. Artikeldata Grund'!$E152)</f>
        <v/>
      </c>
      <c r="E153" s="175" t="str">
        <f aca="false">IF('1. Artikeldata Grund'!D152="","",'1. Artikeldata Grund'!D152)</f>
        <v/>
      </c>
      <c r="F153" s="184" t="str">
        <f aca="false">'2. Artikeldata Utökad'!H152</f>
        <v>  Välj…</v>
      </c>
      <c r="G153" s="176" t="str">
        <f aca="false" t="array" ref="G153:G153">_xlfn.IFS('2. Artikeldata Utökad'!J152="2  KRAV","KRAV",'2. Artikeldata Utökad'!J152="3  Astma- och Allergiförbundet","Astmaochallergiforbundet",'2. Artikeldata Utökad'!J152="4  Svanen","Svanen",'2. Artikeldata Utökad'!J152="5  GOTS","GOTS",'2. Artikeldata Utökad'!J152="6  Ekologiskt Jordbruk EU Ekologisk","Ekologisktjordbruk",'2. Artikeldata Utökad'!J152="7  ECO CERT Cosmos Organic","Ecocertcosmosorganic",'2. Artikeldata Utökad'!J152="8  Bra miljöval","Bramiljoval",'2. Artikeldata Utökad'!J152="9  Fairtrade","fairtrade",'2. Artikeldata Utökad'!J152="10 Natrue Organic","Natrueorganic",'2. Artikeldata Utökad'!J152="11 UTZ Certified","UTZ",'2. Artikeldata Utökad'!J152="15 Asthma Allergy Nordic","Asthmaallergynordic",'2. Artikeldata Utökad'!J152="16 FSC","FSC",'2. Artikeldata Utökad'!J152="17 Välvald (endast vid OTC)","choosewithheart",'2. Artikeldata Utökad'!J152="18 Rainforest Alliance","Rainforestalliance",'2. Artikeldata Utökad'!J152="19 Vegan Society","Vegansociety",'2. Artikeldata Utökad'!J152="20 Certified Vegan","Certifiedvegan",'2. Artikeldata Utökad'!J152="21 I'm Vegan","Imvegan",'2. Artikeldata Utökad'!J152="22 EU Ecolabel","EUEcolabel",'2. Artikeldata Utökad'!J152="23 Soil Association Cosmos Organic","Soilassociation",'2. Artikeldata Utökad'!J152="  Välj…","",'2. Artikeldata Utökad'!J152="0  Ingen symbol","",'2. Artikeldata Utökad'!J152="24 Cosmetique Bio Cosmos Organic","Cosmetiquebio",'2. Artikeldata Utökad'!J152="25 Fair for Life","Fairforlife")</f>
        <v/>
      </c>
      <c r="H153" s="176" t="str">
        <f aca="false" t="array" ref="H153:H153">_xlfn.IFS('2. Artikeldata Utökad'!K152="2  KRAV","KRAV",'2. Artikeldata Utökad'!K152="3  Astma- och Allergiförbundet","Astmaochallergiforbundet",'2. Artikeldata Utökad'!K152="4  Svanen","Svanen",'2. Artikeldata Utökad'!K152="5  GOTS","GOTS",'2. Artikeldata Utökad'!K152="6  Ekologiskt Jordbruk EU Ekologisk","Ekologisktjordbruk",'2. Artikeldata Utökad'!K152="7  ECO CERT Cosmos Organic","Ecocertcosmosorganic",'2. Artikeldata Utökad'!K152="8  Bra miljöval","Bramiljoval",'2. Artikeldata Utökad'!K152="9  Fairtrade","fairtrade",'2. Artikeldata Utökad'!K152="10 Natrue Organic","Natrueorganic",'2. Artikeldata Utökad'!K152="11 UTZ Certified","UTZ",'2. Artikeldata Utökad'!K152="15 Asthma Allergy Nordic","Asthmaallergynordic",'2. Artikeldata Utökad'!K152="16 FSC","FSC",'2. Artikeldata Utökad'!K152="17 Välvald (endast vid OTC)","choosewithheart",'2. Artikeldata Utökad'!K152="18 Rainforest Alliance","Rainforestalliance",'2. Artikeldata Utökad'!K152="19 Vegan Society","Vegansociety",'2. Artikeldata Utökad'!K152="20 Certified Vegan","Certifiedvegan",'2. Artikeldata Utökad'!K152="21 I'm Vegan","Imvegan",'2. Artikeldata Utökad'!K152="22 EU Ecolabel","EUEcolabel",'2. Artikeldata Utökad'!K152="23 Soil Association Cosmos Organic","Soilassociation",'2. Artikeldata Utökad'!K152="  Välj…","",'2. Artikeldata Utökad'!K152="0  Ingen symbol","",'2. Artikeldata Utökad'!K152="24 Cosmetique Bio Cosmos Organic","Cosmetiquebio",'2. Artikeldata Utökad'!K152="25 Fair for Life","Fairforlife")</f>
        <v/>
      </c>
      <c r="I153" s="176" t="str">
        <f aca="false" t="array" ref="I153:I153">_xlfn.IFS('2. Artikeldata Utökad'!L152="2  KRAV","KRAV",'2. Artikeldata Utökad'!L152="3  Astma- och Allergiförbundet","Astmaochallergiforbundet",'2. Artikeldata Utökad'!L152="4  Svanen","Svanen",'2. Artikeldata Utökad'!L152="5  GOTS","GOTS",'2. Artikeldata Utökad'!L152="6  Ekologiskt Jordbruk EU Ekologisk","Ekologisktjordbruk",'2. Artikeldata Utökad'!L152="7  ECO CERT Cosmos Organic","Ecocertcosmosorganic",'2. Artikeldata Utökad'!L152="8  Bra miljöval","Bramiljoval",'2. Artikeldata Utökad'!L152="9  Fairtrade","fairtrade",'2. Artikeldata Utökad'!L152="10 Natrue Organic","Natrueorganic",'2. Artikeldata Utökad'!L152="11 UTZ Certified","UTZ",'2. Artikeldata Utökad'!L152="15 Asthma Allergy Nordic","Asthmaallergynordic",'2. Artikeldata Utökad'!L152="16 FSC","FSC",'2. Artikeldata Utökad'!L152="17 Välvald (endast vid OTC)","choosewithheart",'2. Artikeldata Utökad'!L152="18 Rainforest Alliance","Rainforestalliance",'2. Artikeldata Utökad'!L152="19 Vegan Society","Vegansociety",'2. Artikeldata Utökad'!L152="20 Certified Vegan","Certifiedvegan",'2. Artikeldata Utökad'!L152="21 I'm Vegan","Imvegan",'2. Artikeldata Utökad'!L152="22 EU Ecolabel","EUEcolabel",'2. Artikeldata Utökad'!L152="23 Soil Association Cosmos Organic","Soilassociation",'2. Artikeldata Utökad'!L152="  Välj…","",'2. Artikeldata Utökad'!L152="0  Ingen symbol","",'2. Artikeldata Utökad'!L152="24 Cosmetique Bio Cosmos Organic","Cosmetiquebio",'2. Artikeldata Utökad'!L152="25 Fair for Life","Fairforlife")</f>
        <v/>
      </c>
      <c r="J153" s="176" t="str">
        <f aca="false" t="array" ref="J153:J153">IFERROR(SUBSTITUTE(_xlfn.arraytotext(_xlfn._xlws.filter(G153:I153,G153:I153&lt;&gt;""))," ",""),"")</f>
        <v/>
      </c>
      <c r="K153" s="176" t="str">
        <f aca="false">IF('2. Artikeldata Utökad'!M152="Ja","Nordisk","")</f>
        <v/>
      </c>
      <c r="L153" s="176" t="str">
        <f aca="false">IF('2. Artikeldata Utökad'!N152="Ja","Miljoforpackad","")</f>
        <v/>
      </c>
      <c r="M153" s="176" t="str">
        <f aca="false">IF(OR(G153="Ecocertcosmosorganic",G153="Natrueorganic",G153="GOTS",G153="Ekologisktjordbruk",G153="KRAV",G153="Soilassociation",G153="Cosmetiquebio",H153="Ecocertcosmosorganic",H153="Natrueorganic",H153="GOTS",H153="Ekologisktjordbruk",H153="KRAV",H153="Soilassociation",H153="Cosmetiquebio",I153="Ecocertcosmosorganic",I153="Natrueorganic",I153="GOTS",I153="Ekologisktjordbruk",I153="KRAV",I153="Soilassociation",I153="Cosmetiquebio"),"Ekologisk","")</f>
        <v/>
      </c>
      <c r="N153" s="176" t="str">
        <f aca="false">IF(OR(G153="Vegansociety",G153="Imvegan",G153="Certifiedvegan",H153="Vegansociety",H153="Imvegan",H153="Certifiedvegan",I153="Vegansociety",I153="Imvegan",I153="Certifiedvegan",AJ153="Vegansk"),"Vegansk","")</f>
        <v/>
      </c>
      <c r="O153" s="176" t="str">
        <f aca="false">IF(OR(G153="fairtrade",G153="UTZ",G153="Rainforestalliance",G153="Fairforlife",H153="fairtrade",H153="UTZ",H153="Rainforestalliance",H153="Fairforlife",I153="fairtrade",I153="UTZ",I153="Rainforestalliance",I153="Fairforlife"),"Rattvisemarkt","")</f>
        <v/>
      </c>
      <c r="P153" s="176" t="str">
        <f aca="false">IF(OR(G153="Asthmaallergynordic",G153="Astmaochallergiforbundet",H153="Asthmaallergynordic",H153="Astmaochallergiforbundet",I153="Asthmaallergynordic",I153="Astmaochallergiforbundet"),"Extramildformula","")</f>
        <v/>
      </c>
      <c r="Q153" s="176" t="str">
        <f aca="false">IF(OR(G153="Svanen",G153="Bramiljoval",G153="EUEcolabel",H153="Svanen",H153="Bramiljoval",H153="EUEcolabel",I153="Svanen",I153="Bramiljoval",I153="EUEcolabel"),"Miljomarkt","")</f>
        <v/>
      </c>
      <c r="R153" s="176" t="str">
        <f aca="false" t="array" ref="R153:R153">IFERROR(SUBSTITUTE(_xlfn.arraytotext(_xlfn._xlws.filter(M153:Q153,M153:Q153&lt;&gt;""))," ",""),"")</f>
        <v/>
      </c>
      <c r="S153" s="177"/>
      <c r="T153" s="185"/>
      <c r="U153" s="177" t="s">
        <v>36</v>
      </c>
      <c r="V153" s="178"/>
      <c r="W153" s="178"/>
      <c r="X153" s="178"/>
      <c r="Y153" s="178"/>
      <c r="Z153" s="178"/>
      <c r="AA153" s="178"/>
      <c r="AB153" s="178"/>
      <c r="AC153" s="178"/>
      <c r="AD153" s="178"/>
      <c r="AE153" s="178"/>
      <c r="AF153" s="178"/>
      <c r="AG153" s="177"/>
      <c r="AH153" s="178"/>
      <c r="AI153" s="178"/>
      <c r="AJ153" s="177" t="s">
        <v>37</v>
      </c>
      <c r="AK153" s="178"/>
      <c r="AL153" s="178"/>
      <c r="AM153" s="178"/>
      <c r="AN153" s="178"/>
      <c r="AO153" s="178"/>
      <c r="AP153" s="187"/>
      <c r="AQ153" s="179"/>
      <c r="AR153" s="180"/>
      <c r="AS153" s="180"/>
      <c r="AT153" s="181" t="s">
        <v>37</v>
      </c>
      <c r="AU153" s="181" t="s">
        <v>37</v>
      </c>
      <c r="AV153" s="188"/>
      <c r="AW153" s="182" t="s">
        <v>231</v>
      </c>
      <c r="AX153" s="181" t="s">
        <v>37</v>
      </c>
      <c r="AY153" s="181" t="s">
        <v>37</v>
      </c>
      <c r="AZ153" s="187"/>
      <c r="BA153" s="179"/>
      <c r="BB153" s="180"/>
      <c r="BC153" s="180"/>
      <c r="BD153" s="180"/>
      <c r="BE153" s="180"/>
      <c r="BF153" s="180"/>
      <c r="BG153" s="189"/>
      <c r="BH153" s="181" t="s">
        <v>231</v>
      </c>
      <c r="BI153" s="181" t="s">
        <v>37</v>
      </c>
    </row>
    <row r="154" customFormat="false" ht="14.25" hidden="false" customHeight="false" outlineLevel="0" collapsed="false">
      <c r="A154" s="183" t="n">
        <v>149</v>
      </c>
      <c r="B154" s="173" t="n">
        <f aca="false">'APH KIC KIA PC'!D153</f>
        <v>0</v>
      </c>
      <c r="C154" s="173" t="str">
        <f aca="false">'APH KIC KIA PC'!I153</f>
        <v>Välj…</v>
      </c>
      <c r="D154" s="174" t="str">
        <f aca="false">IF('1. Artikeldata Grund'!$E153="","",'1. Artikeldata Grund'!$E153)</f>
        <v/>
      </c>
      <c r="E154" s="175" t="str">
        <f aca="false">IF('1. Artikeldata Grund'!D153="","",'1. Artikeldata Grund'!D153)</f>
        <v/>
      </c>
      <c r="F154" s="184" t="str">
        <f aca="false">'2. Artikeldata Utökad'!H153</f>
        <v>  Välj…</v>
      </c>
      <c r="G154" s="176" t="str">
        <f aca="false" t="array" ref="G154:G154">_xlfn.IFS('2. Artikeldata Utökad'!J153="2  KRAV","KRAV",'2. Artikeldata Utökad'!J153="3  Astma- och Allergiförbundet","Astmaochallergiforbundet",'2. Artikeldata Utökad'!J153="4  Svanen","Svanen",'2. Artikeldata Utökad'!J153="5  GOTS","GOTS",'2. Artikeldata Utökad'!J153="6  Ekologiskt Jordbruk EU Ekologisk","Ekologisktjordbruk",'2. Artikeldata Utökad'!J153="7  ECO CERT Cosmos Organic","Ecocertcosmosorganic",'2. Artikeldata Utökad'!J153="8  Bra miljöval","Bramiljoval",'2. Artikeldata Utökad'!J153="9  Fairtrade","fairtrade",'2. Artikeldata Utökad'!J153="10 Natrue Organic","Natrueorganic",'2. Artikeldata Utökad'!J153="11 UTZ Certified","UTZ",'2. Artikeldata Utökad'!J153="15 Asthma Allergy Nordic","Asthmaallergynordic",'2. Artikeldata Utökad'!J153="16 FSC","FSC",'2. Artikeldata Utökad'!J153="17 Välvald (endast vid OTC)","choosewithheart",'2. Artikeldata Utökad'!J153="18 Rainforest Alliance","Rainforestalliance",'2. Artikeldata Utökad'!J153="19 Vegan Society","Vegansociety",'2. Artikeldata Utökad'!J153="20 Certified Vegan","Certifiedvegan",'2. Artikeldata Utökad'!J153="21 I'm Vegan","Imvegan",'2. Artikeldata Utökad'!J153="22 EU Ecolabel","EUEcolabel",'2. Artikeldata Utökad'!J153="23 Soil Association Cosmos Organic","Soilassociation",'2. Artikeldata Utökad'!J153="  Välj…","",'2. Artikeldata Utökad'!J153="0  Ingen symbol","",'2. Artikeldata Utökad'!J153="24 Cosmetique Bio Cosmos Organic","Cosmetiquebio",'2. Artikeldata Utökad'!J153="25 Fair for Life","Fairforlife")</f>
        <v/>
      </c>
      <c r="H154" s="176" t="str">
        <f aca="false" t="array" ref="H154:H154">_xlfn.IFS('2. Artikeldata Utökad'!K153="2  KRAV","KRAV",'2. Artikeldata Utökad'!K153="3  Astma- och Allergiförbundet","Astmaochallergiforbundet",'2. Artikeldata Utökad'!K153="4  Svanen","Svanen",'2. Artikeldata Utökad'!K153="5  GOTS","GOTS",'2. Artikeldata Utökad'!K153="6  Ekologiskt Jordbruk EU Ekologisk","Ekologisktjordbruk",'2. Artikeldata Utökad'!K153="7  ECO CERT Cosmos Organic","Ecocertcosmosorganic",'2. Artikeldata Utökad'!K153="8  Bra miljöval","Bramiljoval",'2. Artikeldata Utökad'!K153="9  Fairtrade","fairtrade",'2. Artikeldata Utökad'!K153="10 Natrue Organic","Natrueorganic",'2. Artikeldata Utökad'!K153="11 UTZ Certified","UTZ",'2. Artikeldata Utökad'!K153="15 Asthma Allergy Nordic","Asthmaallergynordic",'2. Artikeldata Utökad'!K153="16 FSC","FSC",'2. Artikeldata Utökad'!K153="17 Välvald (endast vid OTC)","choosewithheart",'2. Artikeldata Utökad'!K153="18 Rainforest Alliance","Rainforestalliance",'2. Artikeldata Utökad'!K153="19 Vegan Society","Vegansociety",'2. Artikeldata Utökad'!K153="20 Certified Vegan","Certifiedvegan",'2. Artikeldata Utökad'!K153="21 I'm Vegan","Imvegan",'2. Artikeldata Utökad'!K153="22 EU Ecolabel","EUEcolabel",'2. Artikeldata Utökad'!K153="23 Soil Association Cosmos Organic","Soilassociation",'2. Artikeldata Utökad'!K153="  Välj…","",'2. Artikeldata Utökad'!K153="0  Ingen symbol","",'2. Artikeldata Utökad'!K153="24 Cosmetique Bio Cosmos Organic","Cosmetiquebio",'2. Artikeldata Utökad'!K153="25 Fair for Life","Fairforlife")</f>
        <v/>
      </c>
      <c r="I154" s="176" t="str">
        <f aca="false" t="array" ref="I154:I154">_xlfn.IFS('2. Artikeldata Utökad'!L153="2  KRAV","KRAV",'2. Artikeldata Utökad'!L153="3  Astma- och Allergiförbundet","Astmaochallergiforbundet",'2. Artikeldata Utökad'!L153="4  Svanen","Svanen",'2. Artikeldata Utökad'!L153="5  GOTS","GOTS",'2. Artikeldata Utökad'!L153="6  Ekologiskt Jordbruk EU Ekologisk","Ekologisktjordbruk",'2. Artikeldata Utökad'!L153="7  ECO CERT Cosmos Organic","Ecocertcosmosorganic",'2. Artikeldata Utökad'!L153="8  Bra miljöval","Bramiljoval",'2. Artikeldata Utökad'!L153="9  Fairtrade","fairtrade",'2. Artikeldata Utökad'!L153="10 Natrue Organic","Natrueorganic",'2. Artikeldata Utökad'!L153="11 UTZ Certified","UTZ",'2. Artikeldata Utökad'!L153="15 Asthma Allergy Nordic","Asthmaallergynordic",'2. Artikeldata Utökad'!L153="16 FSC","FSC",'2. Artikeldata Utökad'!L153="17 Välvald (endast vid OTC)","choosewithheart",'2. Artikeldata Utökad'!L153="18 Rainforest Alliance","Rainforestalliance",'2. Artikeldata Utökad'!L153="19 Vegan Society","Vegansociety",'2. Artikeldata Utökad'!L153="20 Certified Vegan","Certifiedvegan",'2. Artikeldata Utökad'!L153="21 I'm Vegan","Imvegan",'2. Artikeldata Utökad'!L153="22 EU Ecolabel","EUEcolabel",'2. Artikeldata Utökad'!L153="23 Soil Association Cosmos Organic","Soilassociation",'2. Artikeldata Utökad'!L153="  Välj…","",'2. Artikeldata Utökad'!L153="0  Ingen symbol","",'2. Artikeldata Utökad'!L153="24 Cosmetique Bio Cosmos Organic","Cosmetiquebio",'2. Artikeldata Utökad'!L153="25 Fair for Life","Fairforlife")</f>
        <v/>
      </c>
      <c r="J154" s="176" t="str">
        <f aca="false" t="array" ref="J154:J154">IFERROR(SUBSTITUTE(_xlfn.arraytotext(_xlfn._xlws.filter(G154:I154,G154:I154&lt;&gt;""))," ",""),"")</f>
        <v/>
      </c>
      <c r="K154" s="176" t="str">
        <f aca="false">IF('2. Artikeldata Utökad'!M153="Ja","Nordisk","")</f>
        <v/>
      </c>
      <c r="L154" s="176" t="str">
        <f aca="false">IF('2. Artikeldata Utökad'!N153="Ja","Miljoforpackad","")</f>
        <v/>
      </c>
      <c r="M154" s="176" t="str">
        <f aca="false">IF(OR(G154="Ecocertcosmosorganic",G154="Natrueorganic",G154="GOTS",G154="Ekologisktjordbruk",G154="KRAV",G154="Soilassociation",G154="Cosmetiquebio",H154="Ecocertcosmosorganic",H154="Natrueorganic",H154="GOTS",H154="Ekologisktjordbruk",H154="KRAV",H154="Soilassociation",H154="Cosmetiquebio",I154="Ecocertcosmosorganic",I154="Natrueorganic",I154="GOTS",I154="Ekologisktjordbruk",I154="KRAV",I154="Soilassociation",I154="Cosmetiquebio"),"Ekologisk","")</f>
        <v/>
      </c>
      <c r="N154" s="176" t="str">
        <f aca="false">IF(OR(G154="Vegansociety",G154="Imvegan",G154="Certifiedvegan",H154="Vegansociety",H154="Imvegan",H154="Certifiedvegan",I154="Vegansociety",I154="Imvegan",I154="Certifiedvegan",AJ154="Vegansk"),"Vegansk","")</f>
        <v/>
      </c>
      <c r="O154" s="176" t="str">
        <f aca="false">IF(OR(G154="fairtrade",G154="UTZ",G154="Rainforestalliance",G154="Fairforlife",H154="fairtrade",H154="UTZ",H154="Rainforestalliance",H154="Fairforlife",I154="fairtrade",I154="UTZ",I154="Rainforestalliance",I154="Fairforlife"),"Rattvisemarkt","")</f>
        <v/>
      </c>
      <c r="P154" s="176" t="str">
        <f aca="false">IF(OR(G154="Asthmaallergynordic",G154="Astmaochallergiforbundet",H154="Asthmaallergynordic",H154="Astmaochallergiforbundet",I154="Asthmaallergynordic",I154="Astmaochallergiforbundet"),"Extramildformula","")</f>
        <v/>
      </c>
      <c r="Q154" s="176" t="str">
        <f aca="false">IF(OR(G154="Svanen",G154="Bramiljoval",G154="EUEcolabel",H154="Svanen",H154="Bramiljoval",H154="EUEcolabel",I154="Svanen",I154="Bramiljoval",I154="EUEcolabel"),"Miljomarkt","")</f>
        <v/>
      </c>
      <c r="R154" s="176" t="str">
        <f aca="false" t="array" ref="R154:R154">IFERROR(SUBSTITUTE(_xlfn.arraytotext(_xlfn._xlws.filter(M154:Q154,M154:Q154&lt;&gt;""))," ",""),"")</f>
        <v/>
      </c>
      <c r="S154" s="177"/>
      <c r="T154" s="185"/>
      <c r="U154" s="177" t="s">
        <v>36</v>
      </c>
      <c r="V154" s="178"/>
      <c r="W154" s="178"/>
      <c r="X154" s="178"/>
      <c r="Y154" s="178"/>
      <c r="Z154" s="178"/>
      <c r="AA154" s="178"/>
      <c r="AB154" s="178"/>
      <c r="AC154" s="178"/>
      <c r="AD154" s="178"/>
      <c r="AE154" s="178"/>
      <c r="AF154" s="178"/>
      <c r="AG154" s="177"/>
      <c r="AH154" s="178"/>
      <c r="AI154" s="178"/>
      <c r="AJ154" s="177" t="s">
        <v>37</v>
      </c>
      <c r="AK154" s="178"/>
      <c r="AL154" s="178"/>
      <c r="AM154" s="178"/>
      <c r="AN154" s="178"/>
      <c r="AO154" s="178"/>
      <c r="AP154" s="187"/>
      <c r="AQ154" s="179"/>
      <c r="AR154" s="180"/>
      <c r="AS154" s="180"/>
      <c r="AT154" s="181" t="s">
        <v>37</v>
      </c>
      <c r="AU154" s="181" t="s">
        <v>37</v>
      </c>
      <c r="AV154" s="188"/>
      <c r="AW154" s="182" t="s">
        <v>231</v>
      </c>
      <c r="AX154" s="181" t="s">
        <v>37</v>
      </c>
      <c r="AY154" s="181" t="s">
        <v>37</v>
      </c>
      <c r="AZ154" s="187"/>
      <c r="BA154" s="179"/>
      <c r="BB154" s="180"/>
      <c r="BC154" s="180"/>
      <c r="BD154" s="180"/>
      <c r="BE154" s="180"/>
      <c r="BF154" s="180"/>
      <c r="BG154" s="189"/>
      <c r="BH154" s="181" t="s">
        <v>231</v>
      </c>
      <c r="BI154" s="181" t="s">
        <v>37</v>
      </c>
    </row>
    <row r="155" customFormat="false" ht="14.25" hidden="false" customHeight="false" outlineLevel="0" collapsed="false">
      <c r="A155" s="183" t="n">
        <v>150</v>
      </c>
      <c r="B155" s="173" t="n">
        <f aca="false">'APH KIC KIA PC'!D154</f>
        <v>0</v>
      </c>
      <c r="C155" s="173" t="str">
        <f aca="false">'APH KIC KIA PC'!I154</f>
        <v>Välj…</v>
      </c>
      <c r="D155" s="174" t="str">
        <f aca="false">IF('1. Artikeldata Grund'!$E154="","",'1. Artikeldata Grund'!$E154)</f>
        <v/>
      </c>
      <c r="E155" s="175" t="str">
        <f aca="false">IF('1. Artikeldata Grund'!D154="","",'1. Artikeldata Grund'!D154)</f>
        <v/>
      </c>
      <c r="F155" s="184" t="str">
        <f aca="false">'2. Artikeldata Utökad'!H154</f>
        <v>  Välj…</v>
      </c>
      <c r="G155" s="176" t="str">
        <f aca="false" t="array" ref="G155:G155">_xlfn.IFS('2. Artikeldata Utökad'!J154="2  KRAV","KRAV",'2. Artikeldata Utökad'!J154="3  Astma- och Allergiförbundet","Astmaochallergiforbundet",'2. Artikeldata Utökad'!J154="4  Svanen","Svanen",'2. Artikeldata Utökad'!J154="5  GOTS","GOTS",'2. Artikeldata Utökad'!J154="6  Ekologiskt Jordbruk EU Ekologisk","Ekologisktjordbruk",'2. Artikeldata Utökad'!J154="7  ECO CERT Cosmos Organic","Ecocertcosmosorganic",'2. Artikeldata Utökad'!J154="8  Bra miljöval","Bramiljoval",'2. Artikeldata Utökad'!J154="9  Fairtrade","fairtrade",'2. Artikeldata Utökad'!J154="10 Natrue Organic","Natrueorganic",'2. Artikeldata Utökad'!J154="11 UTZ Certified","UTZ",'2. Artikeldata Utökad'!J154="15 Asthma Allergy Nordic","Asthmaallergynordic",'2. Artikeldata Utökad'!J154="16 FSC","FSC",'2. Artikeldata Utökad'!J154="17 Välvald (endast vid OTC)","choosewithheart",'2. Artikeldata Utökad'!J154="18 Rainforest Alliance","Rainforestalliance",'2. Artikeldata Utökad'!J154="19 Vegan Society","Vegansociety",'2. Artikeldata Utökad'!J154="20 Certified Vegan","Certifiedvegan",'2. Artikeldata Utökad'!J154="21 I'm Vegan","Imvegan",'2. Artikeldata Utökad'!J154="22 EU Ecolabel","EUEcolabel",'2. Artikeldata Utökad'!J154="23 Soil Association Cosmos Organic","Soilassociation",'2. Artikeldata Utökad'!J154="  Välj…","",'2. Artikeldata Utökad'!J154="0  Ingen symbol","",'2. Artikeldata Utökad'!J154="24 Cosmetique Bio Cosmos Organic","Cosmetiquebio",'2. Artikeldata Utökad'!J154="25 Fair for Life","Fairforlife")</f>
        <v/>
      </c>
      <c r="H155" s="176" t="str">
        <f aca="false" t="array" ref="H155:H155">_xlfn.IFS('2. Artikeldata Utökad'!K154="2  KRAV","KRAV",'2. Artikeldata Utökad'!K154="3  Astma- och Allergiförbundet","Astmaochallergiforbundet",'2. Artikeldata Utökad'!K154="4  Svanen","Svanen",'2. Artikeldata Utökad'!K154="5  GOTS","GOTS",'2. Artikeldata Utökad'!K154="6  Ekologiskt Jordbruk EU Ekologisk","Ekologisktjordbruk",'2. Artikeldata Utökad'!K154="7  ECO CERT Cosmos Organic","Ecocertcosmosorganic",'2. Artikeldata Utökad'!K154="8  Bra miljöval","Bramiljoval",'2. Artikeldata Utökad'!K154="9  Fairtrade","fairtrade",'2. Artikeldata Utökad'!K154="10 Natrue Organic","Natrueorganic",'2. Artikeldata Utökad'!K154="11 UTZ Certified","UTZ",'2. Artikeldata Utökad'!K154="15 Asthma Allergy Nordic","Asthmaallergynordic",'2. Artikeldata Utökad'!K154="16 FSC","FSC",'2. Artikeldata Utökad'!K154="17 Välvald (endast vid OTC)","choosewithheart",'2. Artikeldata Utökad'!K154="18 Rainforest Alliance","Rainforestalliance",'2. Artikeldata Utökad'!K154="19 Vegan Society","Vegansociety",'2. Artikeldata Utökad'!K154="20 Certified Vegan","Certifiedvegan",'2. Artikeldata Utökad'!K154="21 I'm Vegan","Imvegan",'2. Artikeldata Utökad'!K154="22 EU Ecolabel","EUEcolabel",'2. Artikeldata Utökad'!K154="23 Soil Association Cosmos Organic","Soilassociation",'2. Artikeldata Utökad'!K154="  Välj…","",'2. Artikeldata Utökad'!K154="0  Ingen symbol","",'2. Artikeldata Utökad'!K154="24 Cosmetique Bio Cosmos Organic","Cosmetiquebio",'2. Artikeldata Utökad'!K154="25 Fair for Life","Fairforlife")</f>
        <v/>
      </c>
      <c r="I155" s="176" t="str">
        <f aca="false" t="array" ref="I155:I155">_xlfn.IFS('2. Artikeldata Utökad'!L154="2  KRAV","KRAV",'2. Artikeldata Utökad'!L154="3  Astma- och Allergiförbundet","Astmaochallergiforbundet",'2. Artikeldata Utökad'!L154="4  Svanen","Svanen",'2. Artikeldata Utökad'!L154="5  GOTS","GOTS",'2. Artikeldata Utökad'!L154="6  Ekologiskt Jordbruk EU Ekologisk","Ekologisktjordbruk",'2. Artikeldata Utökad'!L154="7  ECO CERT Cosmos Organic","Ecocertcosmosorganic",'2. Artikeldata Utökad'!L154="8  Bra miljöval","Bramiljoval",'2. Artikeldata Utökad'!L154="9  Fairtrade","fairtrade",'2. Artikeldata Utökad'!L154="10 Natrue Organic","Natrueorganic",'2. Artikeldata Utökad'!L154="11 UTZ Certified","UTZ",'2. Artikeldata Utökad'!L154="15 Asthma Allergy Nordic","Asthmaallergynordic",'2. Artikeldata Utökad'!L154="16 FSC","FSC",'2. Artikeldata Utökad'!L154="17 Välvald (endast vid OTC)","choosewithheart",'2. Artikeldata Utökad'!L154="18 Rainforest Alliance","Rainforestalliance",'2. Artikeldata Utökad'!L154="19 Vegan Society","Vegansociety",'2. Artikeldata Utökad'!L154="20 Certified Vegan","Certifiedvegan",'2. Artikeldata Utökad'!L154="21 I'm Vegan","Imvegan",'2. Artikeldata Utökad'!L154="22 EU Ecolabel","EUEcolabel",'2. Artikeldata Utökad'!L154="23 Soil Association Cosmos Organic","Soilassociation",'2. Artikeldata Utökad'!L154="  Välj…","",'2. Artikeldata Utökad'!L154="0  Ingen symbol","",'2. Artikeldata Utökad'!L154="24 Cosmetique Bio Cosmos Organic","Cosmetiquebio",'2. Artikeldata Utökad'!L154="25 Fair for Life","Fairforlife")</f>
        <v/>
      </c>
      <c r="J155" s="176" t="str">
        <f aca="false" t="array" ref="J155:J155">IFERROR(SUBSTITUTE(_xlfn.arraytotext(_xlfn._xlws.filter(G155:I155,G155:I155&lt;&gt;""))," ",""),"")</f>
        <v/>
      </c>
      <c r="K155" s="176" t="str">
        <f aca="false">IF('2. Artikeldata Utökad'!M154="Ja","Nordisk","")</f>
        <v/>
      </c>
      <c r="L155" s="176" t="str">
        <f aca="false">IF('2. Artikeldata Utökad'!N154="Ja","Miljoforpackad","")</f>
        <v/>
      </c>
      <c r="M155" s="176" t="str">
        <f aca="false">IF(OR(G155="Ecocertcosmosorganic",G155="Natrueorganic",G155="GOTS",G155="Ekologisktjordbruk",G155="KRAV",G155="Soilassociation",G155="Cosmetiquebio",H155="Ecocertcosmosorganic",H155="Natrueorganic",H155="GOTS",H155="Ekologisktjordbruk",H155="KRAV",H155="Soilassociation",H155="Cosmetiquebio",I155="Ecocertcosmosorganic",I155="Natrueorganic",I155="GOTS",I155="Ekologisktjordbruk",I155="KRAV",I155="Soilassociation",I155="Cosmetiquebio"),"Ekologisk","")</f>
        <v/>
      </c>
      <c r="N155" s="176" t="str">
        <f aca="false">IF(OR(G155="Vegansociety",G155="Imvegan",G155="Certifiedvegan",H155="Vegansociety",H155="Imvegan",H155="Certifiedvegan",I155="Vegansociety",I155="Imvegan",I155="Certifiedvegan",AJ155="Vegansk"),"Vegansk","")</f>
        <v/>
      </c>
      <c r="O155" s="176" t="str">
        <f aca="false">IF(OR(G155="fairtrade",G155="UTZ",G155="Rainforestalliance",G155="Fairforlife",H155="fairtrade",H155="UTZ",H155="Rainforestalliance",H155="Fairforlife",I155="fairtrade",I155="UTZ",I155="Rainforestalliance",I155="Fairforlife"),"Rattvisemarkt","")</f>
        <v/>
      </c>
      <c r="P155" s="176" t="str">
        <f aca="false">IF(OR(G155="Asthmaallergynordic",G155="Astmaochallergiforbundet",H155="Asthmaallergynordic",H155="Astmaochallergiforbundet",I155="Asthmaallergynordic",I155="Astmaochallergiforbundet"),"Extramildformula","")</f>
        <v/>
      </c>
      <c r="Q155" s="176" t="str">
        <f aca="false">IF(OR(G155="Svanen",G155="Bramiljoval",G155="EUEcolabel",H155="Svanen",H155="Bramiljoval",H155="EUEcolabel",I155="Svanen",I155="Bramiljoval",I155="EUEcolabel"),"Miljomarkt","")</f>
        <v/>
      </c>
      <c r="R155" s="176" t="str">
        <f aca="false" t="array" ref="R155:R155">IFERROR(SUBSTITUTE(_xlfn.arraytotext(_xlfn._xlws.filter(M155:Q155,M155:Q155&lt;&gt;""))," ",""),"")</f>
        <v/>
      </c>
      <c r="S155" s="177"/>
      <c r="T155" s="185"/>
      <c r="U155" s="177" t="s">
        <v>36</v>
      </c>
      <c r="V155" s="178"/>
      <c r="W155" s="178"/>
      <c r="X155" s="178"/>
      <c r="Y155" s="178"/>
      <c r="Z155" s="178"/>
      <c r="AA155" s="178"/>
      <c r="AB155" s="178"/>
      <c r="AC155" s="178"/>
      <c r="AD155" s="178"/>
      <c r="AE155" s="178"/>
      <c r="AF155" s="178"/>
      <c r="AG155" s="177"/>
      <c r="AH155" s="178"/>
      <c r="AI155" s="178"/>
      <c r="AJ155" s="177" t="s">
        <v>37</v>
      </c>
      <c r="AK155" s="178"/>
      <c r="AL155" s="178"/>
      <c r="AM155" s="178"/>
      <c r="AN155" s="178"/>
      <c r="AO155" s="178"/>
      <c r="AP155" s="187"/>
      <c r="AQ155" s="179"/>
      <c r="AR155" s="180"/>
      <c r="AS155" s="180"/>
      <c r="AT155" s="181" t="s">
        <v>37</v>
      </c>
      <c r="AU155" s="181" t="s">
        <v>37</v>
      </c>
      <c r="AV155" s="188"/>
      <c r="AW155" s="182" t="s">
        <v>231</v>
      </c>
      <c r="AX155" s="181" t="s">
        <v>37</v>
      </c>
      <c r="AY155" s="181" t="s">
        <v>37</v>
      </c>
      <c r="AZ155" s="187"/>
      <c r="BA155" s="179"/>
      <c r="BB155" s="180"/>
      <c r="BC155" s="180"/>
      <c r="BD155" s="180"/>
      <c r="BE155" s="180"/>
      <c r="BF155" s="180"/>
      <c r="BG155" s="189"/>
      <c r="BH155" s="181" t="s">
        <v>231</v>
      </c>
      <c r="BI155" s="181" t="s">
        <v>37</v>
      </c>
    </row>
    <row r="156" customFormat="false" ht="14.25" hidden="false" customHeight="false" outlineLevel="0" collapsed="false">
      <c r="A156" s="183" t="n">
        <v>151</v>
      </c>
      <c r="B156" s="173" t="n">
        <f aca="false">'APH KIC KIA PC'!D155</f>
        <v>0</v>
      </c>
      <c r="C156" s="173" t="str">
        <f aca="false">'APH KIC KIA PC'!I155</f>
        <v>Välj…</v>
      </c>
      <c r="D156" s="174" t="str">
        <f aca="false">IF('1. Artikeldata Grund'!$E155="","",'1. Artikeldata Grund'!$E155)</f>
        <v/>
      </c>
      <c r="E156" s="175" t="str">
        <f aca="false">IF('1. Artikeldata Grund'!D155="","",'1. Artikeldata Grund'!D155)</f>
        <v/>
      </c>
      <c r="F156" s="184" t="str">
        <f aca="false">'2. Artikeldata Utökad'!H155</f>
        <v>  Välj…</v>
      </c>
      <c r="G156" s="176" t="str">
        <f aca="false" t="array" ref="G156:G156">_xlfn.IFS('2. Artikeldata Utökad'!J155="2  KRAV","KRAV",'2. Artikeldata Utökad'!J155="3  Astma- och Allergiförbundet","Astmaochallergiforbundet",'2. Artikeldata Utökad'!J155="4  Svanen","Svanen",'2. Artikeldata Utökad'!J155="5  GOTS","GOTS",'2. Artikeldata Utökad'!J155="6  Ekologiskt Jordbruk EU Ekologisk","Ekologisktjordbruk",'2. Artikeldata Utökad'!J155="7  ECO CERT Cosmos Organic","Ecocertcosmosorganic",'2. Artikeldata Utökad'!J155="8  Bra miljöval","Bramiljoval",'2. Artikeldata Utökad'!J155="9  Fairtrade","fairtrade",'2. Artikeldata Utökad'!J155="10 Natrue Organic","Natrueorganic",'2. Artikeldata Utökad'!J155="11 UTZ Certified","UTZ",'2. Artikeldata Utökad'!J155="15 Asthma Allergy Nordic","Asthmaallergynordic",'2. Artikeldata Utökad'!J155="16 FSC","FSC",'2. Artikeldata Utökad'!J155="17 Välvald (endast vid OTC)","choosewithheart",'2. Artikeldata Utökad'!J155="18 Rainforest Alliance","Rainforestalliance",'2. Artikeldata Utökad'!J155="19 Vegan Society","Vegansociety",'2. Artikeldata Utökad'!J155="20 Certified Vegan","Certifiedvegan",'2. Artikeldata Utökad'!J155="21 I'm Vegan","Imvegan",'2. Artikeldata Utökad'!J155="22 EU Ecolabel","EUEcolabel",'2. Artikeldata Utökad'!J155="23 Soil Association Cosmos Organic","Soilassociation",'2. Artikeldata Utökad'!J155="  Välj…","",'2. Artikeldata Utökad'!J155="0  Ingen symbol","",'2. Artikeldata Utökad'!J155="24 Cosmetique Bio Cosmos Organic","Cosmetiquebio",'2. Artikeldata Utökad'!J155="25 Fair for Life","Fairforlife")</f>
        <v/>
      </c>
      <c r="H156" s="176" t="str">
        <f aca="false" t="array" ref="H156:H156">_xlfn.IFS('2. Artikeldata Utökad'!K155="2  KRAV","KRAV",'2. Artikeldata Utökad'!K155="3  Astma- och Allergiförbundet","Astmaochallergiforbundet",'2. Artikeldata Utökad'!K155="4  Svanen","Svanen",'2. Artikeldata Utökad'!K155="5  GOTS","GOTS",'2. Artikeldata Utökad'!K155="6  Ekologiskt Jordbruk EU Ekologisk","Ekologisktjordbruk",'2. Artikeldata Utökad'!K155="7  ECO CERT Cosmos Organic","Ecocertcosmosorganic",'2. Artikeldata Utökad'!K155="8  Bra miljöval","Bramiljoval",'2. Artikeldata Utökad'!K155="9  Fairtrade","fairtrade",'2. Artikeldata Utökad'!K155="10 Natrue Organic","Natrueorganic",'2. Artikeldata Utökad'!K155="11 UTZ Certified","UTZ",'2. Artikeldata Utökad'!K155="15 Asthma Allergy Nordic","Asthmaallergynordic",'2. Artikeldata Utökad'!K155="16 FSC","FSC",'2. Artikeldata Utökad'!K155="17 Välvald (endast vid OTC)","choosewithheart",'2. Artikeldata Utökad'!K155="18 Rainforest Alliance","Rainforestalliance",'2. Artikeldata Utökad'!K155="19 Vegan Society","Vegansociety",'2. Artikeldata Utökad'!K155="20 Certified Vegan","Certifiedvegan",'2. Artikeldata Utökad'!K155="21 I'm Vegan","Imvegan",'2. Artikeldata Utökad'!K155="22 EU Ecolabel","EUEcolabel",'2. Artikeldata Utökad'!K155="23 Soil Association Cosmos Organic","Soilassociation",'2. Artikeldata Utökad'!K155="  Välj…","",'2. Artikeldata Utökad'!K155="0  Ingen symbol","",'2. Artikeldata Utökad'!K155="24 Cosmetique Bio Cosmos Organic","Cosmetiquebio",'2. Artikeldata Utökad'!K155="25 Fair for Life","Fairforlife")</f>
        <v/>
      </c>
      <c r="I156" s="176" t="str">
        <f aca="false" t="array" ref="I156:I156">_xlfn.IFS('2. Artikeldata Utökad'!L155="2  KRAV","KRAV",'2. Artikeldata Utökad'!L155="3  Astma- och Allergiförbundet","Astmaochallergiforbundet",'2. Artikeldata Utökad'!L155="4  Svanen","Svanen",'2. Artikeldata Utökad'!L155="5  GOTS","GOTS",'2. Artikeldata Utökad'!L155="6  Ekologiskt Jordbruk EU Ekologisk","Ekologisktjordbruk",'2. Artikeldata Utökad'!L155="7  ECO CERT Cosmos Organic","Ecocertcosmosorganic",'2. Artikeldata Utökad'!L155="8  Bra miljöval","Bramiljoval",'2. Artikeldata Utökad'!L155="9  Fairtrade","fairtrade",'2. Artikeldata Utökad'!L155="10 Natrue Organic","Natrueorganic",'2. Artikeldata Utökad'!L155="11 UTZ Certified","UTZ",'2. Artikeldata Utökad'!L155="15 Asthma Allergy Nordic","Asthmaallergynordic",'2. Artikeldata Utökad'!L155="16 FSC","FSC",'2. Artikeldata Utökad'!L155="17 Välvald (endast vid OTC)","choosewithheart",'2. Artikeldata Utökad'!L155="18 Rainforest Alliance","Rainforestalliance",'2. Artikeldata Utökad'!L155="19 Vegan Society","Vegansociety",'2. Artikeldata Utökad'!L155="20 Certified Vegan","Certifiedvegan",'2. Artikeldata Utökad'!L155="21 I'm Vegan","Imvegan",'2. Artikeldata Utökad'!L155="22 EU Ecolabel","EUEcolabel",'2. Artikeldata Utökad'!L155="23 Soil Association Cosmos Organic","Soilassociation",'2. Artikeldata Utökad'!L155="  Välj…","",'2. Artikeldata Utökad'!L155="0  Ingen symbol","",'2. Artikeldata Utökad'!L155="24 Cosmetique Bio Cosmos Organic","Cosmetiquebio",'2. Artikeldata Utökad'!L155="25 Fair for Life","Fairforlife")</f>
        <v/>
      </c>
      <c r="J156" s="176" t="str">
        <f aca="false" t="array" ref="J156:J156">IFERROR(SUBSTITUTE(_xlfn.arraytotext(_xlfn._xlws.filter(G156:I156,G156:I156&lt;&gt;""))," ",""),"")</f>
        <v/>
      </c>
      <c r="K156" s="176" t="str">
        <f aca="false">IF('2. Artikeldata Utökad'!M155="Ja","Nordisk","")</f>
        <v/>
      </c>
      <c r="L156" s="176" t="str">
        <f aca="false">IF('2. Artikeldata Utökad'!N155="Ja","Miljoforpackad","")</f>
        <v/>
      </c>
      <c r="M156" s="176" t="str">
        <f aca="false">IF(OR(G156="Ecocertcosmosorganic",G156="Natrueorganic",G156="GOTS",G156="Ekologisktjordbruk",G156="KRAV",G156="Soilassociation",G156="Cosmetiquebio",H156="Ecocertcosmosorganic",H156="Natrueorganic",H156="GOTS",H156="Ekologisktjordbruk",H156="KRAV",H156="Soilassociation",H156="Cosmetiquebio",I156="Ecocertcosmosorganic",I156="Natrueorganic",I156="GOTS",I156="Ekologisktjordbruk",I156="KRAV",I156="Soilassociation",I156="Cosmetiquebio"),"Ekologisk","")</f>
        <v/>
      </c>
      <c r="N156" s="176" t="str">
        <f aca="false">IF(OR(G156="Vegansociety",G156="Imvegan",G156="Certifiedvegan",H156="Vegansociety",H156="Imvegan",H156="Certifiedvegan",I156="Vegansociety",I156="Imvegan",I156="Certifiedvegan",AJ156="Vegansk"),"Vegansk","")</f>
        <v/>
      </c>
      <c r="O156" s="176" t="str">
        <f aca="false">IF(OR(G156="fairtrade",G156="UTZ",G156="Rainforestalliance",G156="Fairforlife",H156="fairtrade",H156="UTZ",H156="Rainforestalliance",H156="Fairforlife",I156="fairtrade",I156="UTZ",I156="Rainforestalliance",I156="Fairforlife"),"Rattvisemarkt","")</f>
        <v/>
      </c>
      <c r="P156" s="176" t="str">
        <f aca="false">IF(OR(G156="Asthmaallergynordic",G156="Astmaochallergiforbundet",H156="Asthmaallergynordic",H156="Astmaochallergiforbundet",I156="Asthmaallergynordic",I156="Astmaochallergiforbundet"),"Extramildformula","")</f>
        <v/>
      </c>
      <c r="Q156" s="176" t="str">
        <f aca="false">IF(OR(G156="Svanen",G156="Bramiljoval",G156="EUEcolabel",H156="Svanen",H156="Bramiljoval",H156="EUEcolabel",I156="Svanen",I156="Bramiljoval",I156="EUEcolabel"),"Miljomarkt","")</f>
        <v/>
      </c>
      <c r="R156" s="176" t="str">
        <f aca="false" t="array" ref="R156:R156">IFERROR(SUBSTITUTE(_xlfn.arraytotext(_xlfn._xlws.filter(M156:Q156,M156:Q156&lt;&gt;""))," ",""),"")</f>
        <v/>
      </c>
      <c r="S156" s="177"/>
      <c r="T156" s="185"/>
      <c r="U156" s="177" t="s">
        <v>36</v>
      </c>
      <c r="V156" s="178"/>
      <c r="W156" s="178"/>
      <c r="X156" s="178"/>
      <c r="Y156" s="178"/>
      <c r="Z156" s="178"/>
      <c r="AA156" s="178"/>
      <c r="AB156" s="178"/>
      <c r="AC156" s="178"/>
      <c r="AD156" s="178"/>
      <c r="AE156" s="178"/>
      <c r="AF156" s="178"/>
      <c r="AG156" s="177"/>
      <c r="AH156" s="178"/>
      <c r="AI156" s="178"/>
      <c r="AJ156" s="177" t="s">
        <v>37</v>
      </c>
      <c r="AK156" s="178"/>
      <c r="AL156" s="178"/>
      <c r="AM156" s="178"/>
      <c r="AN156" s="178"/>
      <c r="AO156" s="178"/>
      <c r="AP156" s="187"/>
      <c r="AQ156" s="179"/>
      <c r="AR156" s="180"/>
      <c r="AS156" s="180"/>
      <c r="AT156" s="181" t="s">
        <v>37</v>
      </c>
      <c r="AU156" s="181" t="s">
        <v>37</v>
      </c>
      <c r="AV156" s="188"/>
      <c r="AW156" s="182" t="s">
        <v>231</v>
      </c>
      <c r="AX156" s="181" t="s">
        <v>37</v>
      </c>
      <c r="AY156" s="181" t="s">
        <v>37</v>
      </c>
      <c r="AZ156" s="187"/>
      <c r="BA156" s="179"/>
      <c r="BB156" s="180"/>
      <c r="BC156" s="180"/>
      <c r="BD156" s="180"/>
      <c r="BE156" s="180"/>
      <c r="BF156" s="180"/>
      <c r="BG156" s="189"/>
      <c r="BH156" s="181" t="s">
        <v>231</v>
      </c>
      <c r="BI156" s="181" t="s">
        <v>37</v>
      </c>
    </row>
    <row r="157" customFormat="false" ht="14.25" hidden="false" customHeight="false" outlineLevel="0" collapsed="false">
      <c r="A157" s="183" t="n">
        <v>152</v>
      </c>
      <c r="B157" s="173" t="n">
        <f aca="false">'APH KIC KIA PC'!D156</f>
        <v>0</v>
      </c>
      <c r="C157" s="173" t="str">
        <f aca="false">'APH KIC KIA PC'!I156</f>
        <v>Välj…</v>
      </c>
      <c r="D157" s="174" t="str">
        <f aca="false">IF('1. Artikeldata Grund'!$E156="","",'1. Artikeldata Grund'!$E156)</f>
        <v/>
      </c>
      <c r="E157" s="175" t="str">
        <f aca="false">IF('1. Artikeldata Grund'!D156="","",'1. Artikeldata Grund'!D156)</f>
        <v/>
      </c>
      <c r="F157" s="184" t="str">
        <f aca="false">'2. Artikeldata Utökad'!H156</f>
        <v>  Välj…</v>
      </c>
      <c r="G157" s="176" t="str">
        <f aca="false" t="array" ref="G157:G157">_xlfn.IFS('2. Artikeldata Utökad'!J156="2  KRAV","KRAV",'2. Artikeldata Utökad'!J156="3  Astma- och Allergiförbundet","Astmaochallergiforbundet",'2. Artikeldata Utökad'!J156="4  Svanen","Svanen",'2. Artikeldata Utökad'!J156="5  GOTS","GOTS",'2. Artikeldata Utökad'!J156="6  Ekologiskt Jordbruk EU Ekologisk","Ekologisktjordbruk",'2. Artikeldata Utökad'!J156="7  ECO CERT Cosmos Organic","Ecocertcosmosorganic",'2. Artikeldata Utökad'!J156="8  Bra miljöval","Bramiljoval",'2. Artikeldata Utökad'!J156="9  Fairtrade","fairtrade",'2. Artikeldata Utökad'!J156="10 Natrue Organic","Natrueorganic",'2. Artikeldata Utökad'!J156="11 UTZ Certified","UTZ",'2. Artikeldata Utökad'!J156="15 Asthma Allergy Nordic","Asthmaallergynordic",'2. Artikeldata Utökad'!J156="16 FSC","FSC",'2. Artikeldata Utökad'!J156="17 Välvald (endast vid OTC)","choosewithheart",'2. Artikeldata Utökad'!J156="18 Rainforest Alliance","Rainforestalliance",'2. Artikeldata Utökad'!J156="19 Vegan Society","Vegansociety",'2. Artikeldata Utökad'!J156="20 Certified Vegan","Certifiedvegan",'2. Artikeldata Utökad'!J156="21 I'm Vegan","Imvegan",'2. Artikeldata Utökad'!J156="22 EU Ecolabel","EUEcolabel",'2. Artikeldata Utökad'!J156="23 Soil Association Cosmos Organic","Soilassociation",'2. Artikeldata Utökad'!J156="  Välj…","",'2. Artikeldata Utökad'!J156="0  Ingen symbol","",'2. Artikeldata Utökad'!J156="24 Cosmetique Bio Cosmos Organic","Cosmetiquebio",'2. Artikeldata Utökad'!J156="25 Fair for Life","Fairforlife")</f>
        <v/>
      </c>
      <c r="H157" s="176" t="str">
        <f aca="false" t="array" ref="H157:H157">_xlfn.IFS('2. Artikeldata Utökad'!K156="2  KRAV","KRAV",'2. Artikeldata Utökad'!K156="3  Astma- och Allergiförbundet","Astmaochallergiforbundet",'2. Artikeldata Utökad'!K156="4  Svanen","Svanen",'2. Artikeldata Utökad'!K156="5  GOTS","GOTS",'2. Artikeldata Utökad'!K156="6  Ekologiskt Jordbruk EU Ekologisk","Ekologisktjordbruk",'2. Artikeldata Utökad'!K156="7  ECO CERT Cosmos Organic","Ecocertcosmosorganic",'2. Artikeldata Utökad'!K156="8  Bra miljöval","Bramiljoval",'2. Artikeldata Utökad'!K156="9  Fairtrade","fairtrade",'2. Artikeldata Utökad'!K156="10 Natrue Organic","Natrueorganic",'2. Artikeldata Utökad'!K156="11 UTZ Certified","UTZ",'2. Artikeldata Utökad'!K156="15 Asthma Allergy Nordic","Asthmaallergynordic",'2. Artikeldata Utökad'!K156="16 FSC","FSC",'2. Artikeldata Utökad'!K156="17 Välvald (endast vid OTC)","choosewithheart",'2. Artikeldata Utökad'!K156="18 Rainforest Alliance","Rainforestalliance",'2. Artikeldata Utökad'!K156="19 Vegan Society","Vegansociety",'2. Artikeldata Utökad'!K156="20 Certified Vegan","Certifiedvegan",'2. Artikeldata Utökad'!K156="21 I'm Vegan","Imvegan",'2. Artikeldata Utökad'!K156="22 EU Ecolabel","EUEcolabel",'2. Artikeldata Utökad'!K156="23 Soil Association Cosmos Organic","Soilassociation",'2. Artikeldata Utökad'!K156="  Välj…","",'2. Artikeldata Utökad'!K156="0  Ingen symbol","",'2. Artikeldata Utökad'!K156="24 Cosmetique Bio Cosmos Organic","Cosmetiquebio",'2. Artikeldata Utökad'!K156="25 Fair for Life","Fairforlife")</f>
        <v/>
      </c>
      <c r="I157" s="176" t="str">
        <f aca="false" t="array" ref="I157:I157">_xlfn.IFS('2. Artikeldata Utökad'!L156="2  KRAV","KRAV",'2. Artikeldata Utökad'!L156="3  Astma- och Allergiförbundet","Astmaochallergiforbundet",'2. Artikeldata Utökad'!L156="4  Svanen","Svanen",'2. Artikeldata Utökad'!L156="5  GOTS","GOTS",'2. Artikeldata Utökad'!L156="6  Ekologiskt Jordbruk EU Ekologisk","Ekologisktjordbruk",'2. Artikeldata Utökad'!L156="7  ECO CERT Cosmos Organic","Ecocertcosmosorganic",'2. Artikeldata Utökad'!L156="8  Bra miljöval","Bramiljoval",'2. Artikeldata Utökad'!L156="9  Fairtrade","fairtrade",'2. Artikeldata Utökad'!L156="10 Natrue Organic","Natrueorganic",'2. Artikeldata Utökad'!L156="11 UTZ Certified","UTZ",'2. Artikeldata Utökad'!L156="15 Asthma Allergy Nordic","Asthmaallergynordic",'2. Artikeldata Utökad'!L156="16 FSC","FSC",'2. Artikeldata Utökad'!L156="17 Välvald (endast vid OTC)","choosewithheart",'2. Artikeldata Utökad'!L156="18 Rainforest Alliance","Rainforestalliance",'2. Artikeldata Utökad'!L156="19 Vegan Society","Vegansociety",'2. Artikeldata Utökad'!L156="20 Certified Vegan","Certifiedvegan",'2. Artikeldata Utökad'!L156="21 I'm Vegan","Imvegan",'2. Artikeldata Utökad'!L156="22 EU Ecolabel","EUEcolabel",'2. Artikeldata Utökad'!L156="23 Soil Association Cosmos Organic","Soilassociation",'2. Artikeldata Utökad'!L156="  Välj…","",'2. Artikeldata Utökad'!L156="0  Ingen symbol","",'2. Artikeldata Utökad'!L156="24 Cosmetique Bio Cosmos Organic","Cosmetiquebio",'2. Artikeldata Utökad'!L156="25 Fair for Life","Fairforlife")</f>
        <v/>
      </c>
      <c r="J157" s="176" t="str">
        <f aca="false" t="array" ref="J157:J157">IFERROR(SUBSTITUTE(_xlfn.arraytotext(_xlfn._xlws.filter(G157:I157,G157:I157&lt;&gt;""))," ",""),"")</f>
        <v/>
      </c>
      <c r="K157" s="176" t="str">
        <f aca="false">IF('2. Artikeldata Utökad'!M156="Ja","Nordisk","")</f>
        <v/>
      </c>
      <c r="L157" s="176" t="str">
        <f aca="false">IF('2. Artikeldata Utökad'!N156="Ja","Miljoforpackad","")</f>
        <v/>
      </c>
      <c r="M157" s="176" t="str">
        <f aca="false">IF(OR(G157="Ecocertcosmosorganic",G157="Natrueorganic",G157="GOTS",G157="Ekologisktjordbruk",G157="KRAV",G157="Soilassociation",G157="Cosmetiquebio",H157="Ecocertcosmosorganic",H157="Natrueorganic",H157="GOTS",H157="Ekologisktjordbruk",H157="KRAV",H157="Soilassociation",H157="Cosmetiquebio",I157="Ecocertcosmosorganic",I157="Natrueorganic",I157="GOTS",I157="Ekologisktjordbruk",I157="KRAV",I157="Soilassociation",I157="Cosmetiquebio"),"Ekologisk","")</f>
        <v/>
      </c>
      <c r="N157" s="176" t="str">
        <f aca="false">IF(OR(G157="Vegansociety",G157="Imvegan",G157="Certifiedvegan",H157="Vegansociety",H157="Imvegan",H157="Certifiedvegan",I157="Vegansociety",I157="Imvegan",I157="Certifiedvegan",AJ157="Vegansk"),"Vegansk","")</f>
        <v/>
      </c>
      <c r="O157" s="176" t="str">
        <f aca="false">IF(OR(G157="fairtrade",G157="UTZ",G157="Rainforestalliance",G157="Fairforlife",H157="fairtrade",H157="UTZ",H157="Rainforestalliance",H157="Fairforlife",I157="fairtrade",I157="UTZ",I157="Rainforestalliance",I157="Fairforlife"),"Rattvisemarkt","")</f>
        <v/>
      </c>
      <c r="P157" s="176" t="str">
        <f aca="false">IF(OR(G157="Asthmaallergynordic",G157="Astmaochallergiforbundet",H157="Asthmaallergynordic",H157="Astmaochallergiforbundet",I157="Asthmaallergynordic",I157="Astmaochallergiforbundet"),"Extramildformula","")</f>
        <v/>
      </c>
      <c r="Q157" s="176" t="str">
        <f aca="false">IF(OR(G157="Svanen",G157="Bramiljoval",G157="EUEcolabel",H157="Svanen",H157="Bramiljoval",H157="EUEcolabel",I157="Svanen",I157="Bramiljoval",I157="EUEcolabel"),"Miljomarkt","")</f>
        <v/>
      </c>
      <c r="R157" s="176" t="str">
        <f aca="false" t="array" ref="R157:R157">IFERROR(SUBSTITUTE(_xlfn.arraytotext(_xlfn._xlws.filter(M157:Q157,M157:Q157&lt;&gt;""))," ",""),"")</f>
        <v/>
      </c>
      <c r="S157" s="177"/>
      <c r="T157" s="185"/>
      <c r="U157" s="177" t="s">
        <v>36</v>
      </c>
      <c r="V157" s="178"/>
      <c r="W157" s="178"/>
      <c r="X157" s="178"/>
      <c r="Y157" s="178"/>
      <c r="Z157" s="178"/>
      <c r="AA157" s="178"/>
      <c r="AB157" s="178"/>
      <c r="AC157" s="178"/>
      <c r="AD157" s="178"/>
      <c r="AE157" s="178"/>
      <c r="AF157" s="178"/>
      <c r="AG157" s="177"/>
      <c r="AH157" s="178"/>
      <c r="AI157" s="178"/>
      <c r="AJ157" s="177" t="s">
        <v>37</v>
      </c>
      <c r="AK157" s="178"/>
      <c r="AL157" s="178"/>
      <c r="AM157" s="178"/>
      <c r="AN157" s="178"/>
      <c r="AO157" s="178"/>
      <c r="AP157" s="187"/>
      <c r="AQ157" s="179"/>
      <c r="AR157" s="180"/>
      <c r="AS157" s="180"/>
      <c r="AT157" s="181" t="s">
        <v>37</v>
      </c>
      <c r="AU157" s="181" t="s">
        <v>37</v>
      </c>
      <c r="AV157" s="188"/>
      <c r="AW157" s="182" t="s">
        <v>231</v>
      </c>
      <c r="AX157" s="181" t="s">
        <v>37</v>
      </c>
      <c r="AY157" s="181" t="s">
        <v>37</v>
      </c>
      <c r="AZ157" s="187"/>
      <c r="BA157" s="179"/>
      <c r="BB157" s="180"/>
      <c r="BC157" s="180"/>
      <c r="BD157" s="180"/>
      <c r="BE157" s="180"/>
      <c r="BF157" s="180"/>
      <c r="BG157" s="189"/>
      <c r="BH157" s="181" t="s">
        <v>231</v>
      </c>
      <c r="BI157" s="181" t="s">
        <v>37</v>
      </c>
    </row>
    <row r="158" customFormat="false" ht="14.25" hidden="false" customHeight="false" outlineLevel="0" collapsed="false">
      <c r="A158" s="183" t="n">
        <v>153</v>
      </c>
      <c r="B158" s="173" t="n">
        <f aca="false">'APH KIC KIA PC'!D157</f>
        <v>0</v>
      </c>
      <c r="C158" s="173" t="str">
        <f aca="false">'APH KIC KIA PC'!I157</f>
        <v>Välj…</v>
      </c>
      <c r="D158" s="174" t="str">
        <f aca="false">IF('1. Artikeldata Grund'!$E157="","",'1. Artikeldata Grund'!$E157)</f>
        <v/>
      </c>
      <c r="E158" s="175" t="str">
        <f aca="false">IF('1. Artikeldata Grund'!D157="","",'1. Artikeldata Grund'!D157)</f>
        <v/>
      </c>
      <c r="F158" s="184" t="str">
        <f aca="false">'2. Artikeldata Utökad'!H157</f>
        <v>  Välj…</v>
      </c>
      <c r="G158" s="176" t="str">
        <f aca="false" t="array" ref="G158:G158">_xlfn.IFS('2. Artikeldata Utökad'!J157="2  KRAV","KRAV",'2. Artikeldata Utökad'!J157="3  Astma- och Allergiförbundet","Astmaochallergiforbundet",'2. Artikeldata Utökad'!J157="4  Svanen","Svanen",'2. Artikeldata Utökad'!J157="5  GOTS","GOTS",'2. Artikeldata Utökad'!J157="6  Ekologiskt Jordbruk EU Ekologisk","Ekologisktjordbruk",'2. Artikeldata Utökad'!J157="7  ECO CERT Cosmos Organic","Ecocertcosmosorganic",'2. Artikeldata Utökad'!J157="8  Bra miljöval","Bramiljoval",'2. Artikeldata Utökad'!J157="9  Fairtrade","fairtrade",'2. Artikeldata Utökad'!J157="10 Natrue Organic","Natrueorganic",'2. Artikeldata Utökad'!J157="11 UTZ Certified","UTZ",'2. Artikeldata Utökad'!J157="15 Asthma Allergy Nordic","Asthmaallergynordic",'2. Artikeldata Utökad'!J157="16 FSC","FSC",'2. Artikeldata Utökad'!J157="17 Välvald (endast vid OTC)","choosewithheart",'2. Artikeldata Utökad'!J157="18 Rainforest Alliance","Rainforestalliance",'2. Artikeldata Utökad'!J157="19 Vegan Society","Vegansociety",'2. Artikeldata Utökad'!J157="20 Certified Vegan","Certifiedvegan",'2. Artikeldata Utökad'!J157="21 I'm Vegan","Imvegan",'2. Artikeldata Utökad'!J157="22 EU Ecolabel","EUEcolabel",'2. Artikeldata Utökad'!J157="23 Soil Association Cosmos Organic","Soilassociation",'2. Artikeldata Utökad'!J157="  Välj…","",'2. Artikeldata Utökad'!J157="0  Ingen symbol","",'2. Artikeldata Utökad'!J157="24 Cosmetique Bio Cosmos Organic","Cosmetiquebio",'2. Artikeldata Utökad'!J157="25 Fair for Life","Fairforlife")</f>
        <v/>
      </c>
      <c r="H158" s="176" t="str">
        <f aca="false" t="array" ref="H158:H158">_xlfn.IFS('2. Artikeldata Utökad'!K157="2  KRAV","KRAV",'2. Artikeldata Utökad'!K157="3  Astma- och Allergiförbundet","Astmaochallergiforbundet",'2. Artikeldata Utökad'!K157="4  Svanen","Svanen",'2. Artikeldata Utökad'!K157="5  GOTS","GOTS",'2. Artikeldata Utökad'!K157="6  Ekologiskt Jordbruk EU Ekologisk","Ekologisktjordbruk",'2. Artikeldata Utökad'!K157="7  ECO CERT Cosmos Organic","Ecocertcosmosorganic",'2. Artikeldata Utökad'!K157="8  Bra miljöval","Bramiljoval",'2. Artikeldata Utökad'!K157="9  Fairtrade","fairtrade",'2. Artikeldata Utökad'!K157="10 Natrue Organic","Natrueorganic",'2. Artikeldata Utökad'!K157="11 UTZ Certified","UTZ",'2. Artikeldata Utökad'!K157="15 Asthma Allergy Nordic","Asthmaallergynordic",'2. Artikeldata Utökad'!K157="16 FSC","FSC",'2. Artikeldata Utökad'!K157="17 Välvald (endast vid OTC)","choosewithheart",'2. Artikeldata Utökad'!K157="18 Rainforest Alliance","Rainforestalliance",'2. Artikeldata Utökad'!K157="19 Vegan Society","Vegansociety",'2. Artikeldata Utökad'!K157="20 Certified Vegan","Certifiedvegan",'2. Artikeldata Utökad'!K157="21 I'm Vegan","Imvegan",'2. Artikeldata Utökad'!K157="22 EU Ecolabel","EUEcolabel",'2. Artikeldata Utökad'!K157="23 Soil Association Cosmos Organic","Soilassociation",'2. Artikeldata Utökad'!K157="  Välj…","",'2. Artikeldata Utökad'!K157="0  Ingen symbol","",'2. Artikeldata Utökad'!K157="24 Cosmetique Bio Cosmos Organic","Cosmetiquebio",'2. Artikeldata Utökad'!K157="25 Fair for Life","Fairforlife")</f>
        <v/>
      </c>
      <c r="I158" s="176" t="str">
        <f aca="false" t="array" ref="I158:I158">_xlfn.IFS('2. Artikeldata Utökad'!L157="2  KRAV","KRAV",'2. Artikeldata Utökad'!L157="3  Astma- och Allergiförbundet","Astmaochallergiforbundet",'2. Artikeldata Utökad'!L157="4  Svanen","Svanen",'2. Artikeldata Utökad'!L157="5  GOTS","GOTS",'2. Artikeldata Utökad'!L157="6  Ekologiskt Jordbruk EU Ekologisk","Ekologisktjordbruk",'2. Artikeldata Utökad'!L157="7  ECO CERT Cosmos Organic","Ecocertcosmosorganic",'2. Artikeldata Utökad'!L157="8  Bra miljöval","Bramiljoval",'2. Artikeldata Utökad'!L157="9  Fairtrade","fairtrade",'2. Artikeldata Utökad'!L157="10 Natrue Organic","Natrueorganic",'2. Artikeldata Utökad'!L157="11 UTZ Certified","UTZ",'2. Artikeldata Utökad'!L157="15 Asthma Allergy Nordic","Asthmaallergynordic",'2. Artikeldata Utökad'!L157="16 FSC","FSC",'2. Artikeldata Utökad'!L157="17 Välvald (endast vid OTC)","choosewithheart",'2. Artikeldata Utökad'!L157="18 Rainforest Alliance","Rainforestalliance",'2. Artikeldata Utökad'!L157="19 Vegan Society","Vegansociety",'2. Artikeldata Utökad'!L157="20 Certified Vegan","Certifiedvegan",'2. Artikeldata Utökad'!L157="21 I'm Vegan","Imvegan",'2. Artikeldata Utökad'!L157="22 EU Ecolabel","EUEcolabel",'2. Artikeldata Utökad'!L157="23 Soil Association Cosmos Organic","Soilassociation",'2. Artikeldata Utökad'!L157="  Välj…","",'2. Artikeldata Utökad'!L157="0  Ingen symbol","",'2. Artikeldata Utökad'!L157="24 Cosmetique Bio Cosmos Organic","Cosmetiquebio",'2. Artikeldata Utökad'!L157="25 Fair for Life","Fairforlife")</f>
        <v/>
      </c>
      <c r="J158" s="176" t="str">
        <f aca="false" t="array" ref="J158:J158">IFERROR(SUBSTITUTE(_xlfn.arraytotext(_xlfn._xlws.filter(G158:I158,G158:I158&lt;&gt;""))," ",""),"")</f>
        <v/>
      </c>
      <c r="K158" s="176" t="str">
        <f aca="false">IF('2. Artikeldata Utökad'!M157="Ja","Nordisk","")</f>
        <v/>
      </c>
      <c r="L158" s="176" t="str">
        <f aca="false">IF('2. Artikeldata Utökad'!N157="Ja","Miljoforpackad","")</f>
        <v/>
      </c>
      <c r="M158" s="176" t="str">
        <f aca="false">IF(OR(G158="Ecocertcosmosorganic",G158="Natrueorganic",G158="GOTS",G158="Ekologisktjordbruk",G158="KRAV",G158="Soilassociation",G158="Cosmetiquebio",H158="Ecocertcosmosorganic",H158="Natrueorganic",H158="GOTS",H158="Ekologisktjordbruk",H158="KRAV",H158="Soilassociation",H158="Cosmetiquebio",I158="Ecocertcosmosorganic",I158="Natrueorganic",I158="GOTS",I158="Ekologisktjordbruk",I158="KRAV",I158="Soilassociation",I158="Cosmetiquebio"),"Ekologisk","")</f>
        <v/>
      </c>
      <c r="N158" s="176" t="str">
        <f aca="false">IF(OR(G158="Vegansociety",G158="Imvegan",G158="Certifiedvegan",H158="Vegansociety",H158="Imvegan",H158="Certifiedvegan",I158="Vegansociety",I158="Imvegan",I158="Certifiedvegan",AJ158="Vegansk"),"Vegansk","")</f>
        <v/>
      </c>
      <c r="O158" s="176" t="str">
        <f aca="false">IF(OR(G158="fairtrade",G158="UTZ",G158="Rainforestalliance",G158="Fairforlife",H158="fairtrade",H158="UTZ",H158="Rainforestalliance",H158="Fairforlife",I158="fairtrade",I158="UTZ",I158="Rainforestalliance",I158="Fairforlife"),"Rattvisemarkt","")</f>
        <v/>
      </c>
      <c r="P158" s="176" t="str">
        <f aca="false">IF(OR(G158="Asthmaallergynordic",G158="Astmaochallergiforbundet",H158="Asthmaallergynordic",H158="Astmaochallergiforbundet",I158="Asthmaallergynordic",I158="Astmaochallergiforbundet"),"Extramildformula","")</f>
        <v/>
      </c>
      <c r="Q158" s="176" t="str">
        <f aca="false">IF(OR(G158="Svanen",G158="Bramiljoval",G158="EUEcolabel",H158="Svanen",H158="Bramiljoval",H158="EUEcolabel",I158="Svanen",I158="Bramiljoval",I158="EUEcolabel"),"Miljomarkt","")</f>
        <v/>
      </c>
      <c r="R158" s="176" t="str">
        <f aca="false" t="array" ref="R158:R158">IFERROR(SUBSTITUTE(_xlfn.arraytotext(_xlfn._xlws.filter(M158:Q158,M158:Q158&lt;&gt;""))," ",""),"")</f>
        <v/>
      </c>
      <c r="S158" s="177"/>
      <c r="T158" s="185"/>
      <c r="U158" s="177" t="s">
        <v>36</v>
      </c>
      <c r="V158" s="178"/>
      <c r="W158" s="178"/>
      <c r="X158" s="178"/>
      <c r="Y158" s="178"/>
      <c r="Z158" s="178"/>
      <c r="AA158" s="178"/>
      <c r="AB158" s="178"/>
      <c r="AC158" s="178"/>
      <c r="AD158" s="178"/>
      <c r="AE158" s="178"/>
      <c r="AF158" s="178"/>
      <c r="AG158" s="177"/>
      <c r="AH158" s="178"/>
      <c r="AI158" s="178"/>
      <c r="AJ158" s="177" t="s">
        <v>37</v>
      </c>
      <c r="AK158" s="178"/>
      <c r="AL158" s="178"/>
      <c r="AM158" s="178"/>
      <c r="AN158" s="178"/>
      <c r="AO158" s="178"/>
      <c r="AP158" s="187"/>
      <c r="AQ158" s="179"/>
      <c r="AR158" s="180"/>
      <c r="AS158" s="180"/>
      <c r="AT158" s="181" t="s">
        <v>37</v>
      </c>
      <c r="AU158" s="181" t="s">
        <v>37</v>
      </c>
      <c r="AV158" s="188"/>
      <c r="AW158" s="182" t="s">
        <v>231</v>
      </c>
      <c r="AX158" s="181" t="s">
        <v>37</v>
      </c>
      <c r="AY158" s="181" t="s">
        <v>37</v>
      </c>
      <c r="AZ158" s="187"/>
      <c r="BA158" s="179"/>
      <c r="BB158" s="180"/>
      <c r="BC158" s="180"/>
      <c r="BD158" s="180"/>
      <c r="BE158" s="180"/>
      <c r="BF158" s="180"/>
      <c r="BG158" s="189"/>
      <c r="BH158" s="181" t="s">
        <v>231</v>
      </c>
      <c r="BI158" s="181" t="s">
        <v>37</v>
      </c>
    </row>
    <row r="159" customFormat="false" ht="14.25" hidden="false" customHeight="false" outlineLevel="0" collapsed="false">
      <c r="A159" s="183" t="n">
        <v>154</v>
      </c>
      <c r="B159" s="173" t="n">
        <f aca="false">'APH KIC KIA PC'!D158</f>
        <v>0</v>
      </c>
      <c r="C159" s="173" t="str">
        <f aca="false">'APH KIC KIA PC'!I158</f>
        <v>Välj…</v>
      </c>
      <c r="D159" s="174" t="str">
        <f aca="false">IF('1. Artikeldata Grund'!$E158="","",'1. Artikeldata Grund'!$E158)</f>
        <v/>
      </c>
      <c r="E159" s="175" t="str">
        <f aca="false">IF('1. Artikeldata Grund'!D158="","",'1. Artikeldata Grund'!D158)</f>
        <v/>
      </c>
      <c r="F159" s="184" t="str">
        <f aca="false">'2. Artikeldata Utökad'!H158</f>
        <v>  Välj…</v>
      </c>
      <c r="G159" s="176" t="str">
        <f aca="false" t="array" ref="G159:G159">_xlfn.IFS('2. Artikeldata Utökad'!J158="2  KRAV","KRAV",'2. Artikeldata Utökad'!J158="3  Astma- och Allergiförbundet","Astmaochallergiforbundet",'2. Artikeldata Utökad'!J158="4  Svanen","Svanen",'2. Artikeldata Utökad'!J158="5  GOTS","GOTS",'2. Artikeldata Utökad'!J158="6  Ekologiskt Jordbruk EU Ekologisk","Ekologisktjordbruk",'2. Artikeldata Utökad'!J158="7  ECO CERT Cosmos Organic","Ecocertcosmosorganic",'2. Artikeldata Utökad'!J158="8  Bra miljöval","Bramiljoval",'2. Artikeldata Utökad'!J158="9  Fairtrade","fairtrade",'2. Artikeldata Utökad'!J158="10 Natrue Organic","Natrueorganic",'2. Artikeldata Utökad'!J158="11 UTZ Certified","UTZ",'2. Artikeldata Utökad'!J158="15 Asthma Allergy Nordic","Asthmaallergynordic",'2. Artikeldata Utökad'!J158="16 FSC","FSC",'2. Artikeldata Utökad'!J158="17 Välvald (endast vid OTC)","choosewithheart",'2. Artikeldata Utökad'!J158="18 Rainforest Alliance","Rainforestalliance",'2. Artikeldata Utökad'!J158="19 Vegan Society","Vegansociety",'2. Artikeldata Utökad'!J158="20 Certified Vegan","Certifiedvegan",'2. Artikeldata Utökad'!J158="21 I'm Vegan","Imvegan",'2. Artikeldata Utökad'!J158="22 EU Ecolabel","EUEcolabel",'2. Artikeldata Utökad'!J158="23 Soil Association Cosmos Organic","Soilassociation",'2. Artikeldata Utökad'!J158="  Välj…","",'2. Artikeldata Utökad'!J158="0  Ingen symbol","",'2. Artikeldata Utökad'!J158="24 Cosmetique Bio Cosmos Organic","Cosmetiquebio",'2. Artikeldata Utökad'!J158="25 Fair for Life","Fairforlife")</f>
        <v/>
      </c>
      <c r="H159" s="176" t="str">
        <f aca="false" t="array" ref="H159:H159">_xlfn.IFS('2. Artikeldata Utökad'!K158="2  KRAV","KRAV",'2. Artikeldata Utökad'!K158="3  Astma- och Allergiförbundet","Astmaochallergiforbundet",'2. Artikeldata Utökad'!K158="4  Svanen","Svanen",'2. Artikeldata Utökad'!K158="5  GOTS","GOTS",'2. Artikeldata Utökad'!K158="6  Ekologiskt Jordbruk EU Ekologisk","Ekologisktjordbruk",'2. Artikeldata Utökad'!K158="7  ECO CERT Cosmos Organic","Ecocertcosmosorganic",'2. Artikeldata Utökad'!K158="8  Bra miljöval","Bramiljoval",'2. Artikeldata Utökad'!K158="9  Fairtrade","fairtrade",'2. Artikeldata Utökad'!K158="10 Natrue Organic","Natrueorganic",'2. Artikeldata Utökad'!K158="11 UTZ Certified","UTZ",'2. Artikeldata Utökad'!K158="15 Asthma Allergy Nordic","Asthmaallergynordic",'2. Artikeldata Utökad'!K158="16 FSC","FSC",'2. Artikeldata Utökad'!K158="17 Välvald (endast vid OTC)","choosewithheart",'2. Artikeldata Utökad'!K158="18 Rainforest Alliance","Rainforestalliance",'2. Artikeldata Utökad'!K158="19 Vegan Society","Vegansociety",'2. Artikeldata Utökad'!K158="20 Certified Vegan","Certifiedvegan",'2. Artikeldata Utökad'!K158="21 I'm Vegan","Imvegan",'2. Artikeldata Utökad'!K158="22 EU Ecolabel","EUEcolabel",'2. Artikeldata Utökad'!K158="23 Soil Association Cosmos Organic","Soilassociation",'2. Artikeldata Utökad'!K158="  Välj…","",'2. Artikeldata Utökad'!K158="0  Ingen symbol","",'2. Artikeldata Utökad'!K158="24 Cosmetique Bio Cosmos Organic","Cosmetiquebio",'2. Artikeldata Utökad'!K158="25 Fair for Life","Fairforlife")</f>
        <v/>
      </c>
      <c r="I159" s="176" t="str">
        <f aca="false" t="array" ref="I159:I159">_xlfn.IFS('2. Artikeldata Utökad'!L158="2  KRAV","KRAV",'2. Artikeldata Utökad'!L158="3  Astma- och Allergiförbundet","Astmaochallergiforbundet",'2. Artikeldata Utökad'!L158="4  Svanen","Svanen",'2. Artikeldata Utökad'!L158="5  GOTS","GOTS",'2. Artikeldata Utökad'!L158="6  Ekologiskt Jordbruk EU Ekologisk","Ekologisktjordbruk",'2. Artikeldata Utökad'!L158="7  ECO CERT Cosmos Organic","Ecocertcosmosorganic",'2. Artikeldata Utökad'!L158="8  Bra miljöval","Bramiljoval",'2. Artikeldata Utökad'!L158="9  Fairtrade","fairtrade",'2. Artikeldata Utökad'!L158="10 Natrue Organic","Natrueorganic",'2. Artikeldata Utökad'!L158="11 UTZ Certified","UTZ",'2. Artikeldata Utökad'!L158="15 Asthma Allergy Nordic","Asthmaallergynordic",'2. Artikeldata Utökad'!L158="16 FSC","FSC",'2. Artikeldata Utökad'!L158="17 Välvald (endast vid OTC)","choosewithheart",'2. Artikeldata Utökad'!L158="18 Rainforest Alliance","Rainforestalliance",'2. Artikeldata Utökad'!L158="19 Vegan Society","Vegansociety",'2. Artikeldata Utökad'!L158="20 Certified Vegan","Certifiedvegan",'2. Artikeldata Utökad'!L158="21 I'm Vegan","Imvegan",'2. Artikeldata Utökad'!L158="22 EU Ecolabel","EUEcolabel",'2. Artikeldata Utökad'!L158="23 Soil Association Cosmos Organic","Soilassociation",'2. Artikeldata Utökad'!L158="  Välj…","",'2. Artikeldata Utökad'!L158="0  Ingen symbol","",'2. Artikeldata Utökad'!L158="24 Cosmetique Bio Cosmos Organic","Cosmetiquebio",'2. Artikeldata Utökad'!L158="25 Fair for Life","Fairforlife")</f>
        <v/>
      </c>
      <c r="J159" s="176" t="str">
        <f aca="false" t="array" ref="J159:J159">IFERROR(SUBSTITUTE(_xlfn.arraytotext(_xlfn._xlws.filter(G159:I159,G159:I159&lt;&gt;""))," ",""),"")</f>
        <v/>
      </c>
      <c r="K159" s="176" t="str">
        <f aca="false">IF('2. Artikeldata Utökad'!M158="Ja","Nordisk","")</f>
        <v/>
      </c>
      <c r="L159" s="176" t="str">
        <f aca="false">IF('2. Artikeldata Utökad'!N158="Ja","Miljoforpackad","")</f>
        <v/>
      </c>
      <c r="M159" s="176" t="str">
        <f aca="false">IF(OR(G159="Ecocertcosmosorganic",G159="Natrueorganic",G159="GOTS",G159="Ekologisktjordbruk",G159="KRAV",G159="Soilassociation",G159="Cosmetiquebio",H159="Ecocertcosmosorganic",H159="Natrueorganic",H159="GOTS",H159="Ekologisktjordbruk",H159="KRAV",H159="Soilassociation",H159="Cosmetiquebio",I159="Ecocertcosmosorganic",I159="Natrueorganic",I159="GOTS",I159="Ekologisktjordbruk",I159="KRAV",I159="Soilassociation",I159="Cosmetiquebio"),"Ekologisk","")</f>
        <v/>
      </c>
      <c r="N159" s="176" t="str">
        <f aca="false">IF(OR(G159="Vegansociety",G159="Imvegan",G159="Certifiedvegan",H159="Vegansociety",H159="Imvegan",H159="Certifiedvegan",I159="Vegansociety",I159="Imvegan",I159="Certifiedvegan",AJ159="Vegansk"),"Vegansk","")</f>
        <v/>
      </c>
      <c r="O159" s="176" t="str">
        <f aca="false">IF(OR(G159="fairtrade",G159="UTZ",G159="Rainforestalliance",G159="Fairforlife",H159="fairtrade",H159="UTZ",H159="Rainforestalliance",H159="Fairforlife",I159="fairtrade",I159="UTZ",I159="Rainforestalliance",I159="Fairforlife"),"Rattvisemarkt","")</f>
        <v/>
      </c>
      <c r="P159" s="176" t="str">
        <f aca="false">IF(OR(G159="Asthmaallergynordic",G159="Astmaochallergiforbundet",H159="Asthmaallergynordic",H159="Astmaochallergiforbundet",I159="Asthmaallergynordic",I159="Astmaochallergiforbundet"),"Extramildformula","")</f>
        <v/>
      </c>
      <c r="Q159" s="176" t="str">
        <f aca="false">IF(OR(G159="Svanen",G159="Bramiljoval",G159="EUEcolabel",H159="Svanen",H159="Bramiljoval",H159="EUEcolabel",I159="Svanen",I159="Bramiljoval",I159="EUEcolabel"),"Miljomarkt","")</f>
        <v/>
      </c>
      <c r="R159" s="176" t="str">
        <f aca="false" t="array" ref="R159:R159">IFERROR(SUBSTITUTE(_xlfn.arraytotext(_xlfn._xlws.filter(M159:Q159,M159:Q159&lt;&gt;""))," ",""),"")</f>
        <v/>
      </c>
      <c r="S159" s="177"/>
      <c r="T159" s="185"/>
      <c r="U159" s="177" t="s">
        <v>36</v>
      </c>
      <c r="V159" s="178"/>
      <c r="W159" s="178"/>
      <c r="X159" s="178"/>
      <c r="Y159" s="178"/>
      <c r="Z159" s="178"/>
      <c r="AA159" s="178"/>
      <c r="AB159" s="178"/>
      <c r="AC159" s="178"/>
      <c r="AD159" s="178"/>
      <c r="AE159" s="178"/>
      <c r="AF159" s="178"/>
      <c r="AG159" s="177"/>
      <c r="AH159" s="178"/>
      <c r="AI159" s="178"/>
      <c r="AJ159" s="177" t="s">
        <v>37</v>
      </c>
      <c r="AK159" s="178"/>
      <c r="AL159" s="178"/>
      <c r="AM159" s="178"/>
      <c r="AN159" s="178"/>
      <c r="AO159" s="178"/>
      <c r="AP159" s="187"/>
      <c r="AQ159" s="179"/>
      <c r="AR159" s="180"/>
      <c r="AS159" s="180"/>
      <c r="AT159" s="181" t="s">
        <v>37</v>
      </c>
      <c r="AU159" s="181" t="s">
        <v>37</v>
      </c>
      <c r="AV159" s="188"/>
      <c r="AW159" s="182" t="s">
        <v>231</v>
      </c>
      <c r="AX159" s="181" t="s">
        <v>37</v>
      </c>
      <c r="AY159" s="181" t="s">
        <v>37</v>
      </c>
      <c r="AZ159" s="187"/>
      <c r="BA159" s="179"/>
      <c r="BB159" s="180"/>
      <c r="BC159" s="180"/>
      <c r="BD159" s="180"/>
      <c r="BE159" s="180"/>
      <c r="BF159" s="180"/>
      <c r="BG159" s="189"/>
      <c r="BH159" s="181" t="s">
        <v>231</v>
      </c>
      <c r="BI159" s="181" t="s">
        <v>37</v>
      </c>
    </row>
    <row r="160" customFormat="false" ht="14.25" hidden="false" customHeight="false" outlineLevel="0" collapsed="false">
      <c r="A160" s="183" t="n">
        <v>155</v>
      </c>
      <c r="B160" s="173" t="n">
        <f aca="false">'APH KIC KIA PC'!D159</f>
        <v>0</v>
      </c>
      <c r="C160" s="173" t="str">
        <f aca="false">'APH KIC KIA PC'!I159</f>
        <v>Välj…</v>
      </c>
      <c r="D160" s="174" t="str">
        <f aca="false">IF('1. Artikeldata Grund'!$E159="","",'1. Artikeldata Grund'!$E159)</f>
        <v/>
      </c>
      <c r="E160" s="175" t="str">
        <f aca="false">IF('1. Artikeldata Grund'!D159="","",'1. Artikeldata Grund'!D159)</f>
        <v/>
      </c>
      <c r="F160" s="184" t="str">
        <f aca="false">'2. Artikeldata Utökad'!H159</f>
        <v>  Välj…</v>
      </c>
      <c r="G160" s="176" t="str">
        <f aca="false" t="array" ref="G160:G160">_xlfn.IFS('2. Artikeldata Utökad'!J159="2  KRAV","KRAV",'2. Artikeldata Utökad'!J159="3  Astma- och Allergiförbundet","Astmaochallergiforbundet",'2. Artikeldata Utökad'!J159="4  Svanen","Svanen",'2. Artikeldata Utökad'!J159="5  GOTS","GOTS",'2. Artikeldata Utökad'!J159="6  Ekologiskt Jordbruk EU Ekologisk","Ekologisktjordbruk",'2. Artikeldata Utökad'!J159="7  ECO CERT Cosmos Organic","Ecocertcosmosorganic",'2. Artikeldata Utökad'!J159="8  Bra miljöval","Bramiljoval",'2. Artikeldata Utökad'!J159="9  Fairtrade","fairtrade",'2. Artikeldata Utökad'!J159="10 Natrue Organic","Natrueorganic",'2. Artikeldata Utökad'!J159="11 UTZ Certified","UTZ",'2. Artikeldata Utökad'!J159="15 Asthma Allergy Nordic","Asthmaallergynordic",'2. Artikeldata Utökad'!J159="16 FSC","FSC",'2. Artikeldata Utökad'!J159="17 Välvald (endast vid OTC)","choosewithheart",'2. Artikeldata Utökad'!J159="18 Rainforest Alliance","Rainforestalliance",'2. Artikeldata Utökad'!J159="19 Vegan Society","Vegansociety",'2. Artikeldata Utökad'!J159="20 Certified Vegan","Certifiedvegan",'2. Artikeldata Utökad'!J159="21 I'm Vegan","Imvegan",'2. Artikeldata Utökad'!J159="22 EU Ecolabel","EUEcolabel",'2. Artikeldata Utökad'!J159="23 Soil Association Cosmos Organic","Soilassociation",'2. Artikeldata Utökad'!J159="  Välj…","",'2. Artikeldata Utökad'!J159="0  Ingen symbol","",'2. Artikeldata Utökad'!J159="24 Cosmetique Bio Cosmos Organic","Cosmetiquebio",'2. Artikeldata Utökad'!J159="25 Fair for Life","Fairforlife")</f>
        <v/>
      </c>
      <c r="H160" s="176" t="str">
        <f aca="false" t="array" ref="H160:H160">_xlfn.IFS('2. Artikeldata Utökad'!K159="2  KRAV","KRAV",'2. Artikeldata Utökad'!K159="3  Astma- och Allergiförbundet","Astmaochallergiforbundet",'2. Artikeldata Utökad'!K159="4  Svanen","Svanen",'2. Artikeldata Utökad'!K159="5  GOTS","GOTS",'2. Artikeldata Utökad'!K159="6  Ekologiskt Jordbruk EU Ekologisk","Ekologisktjordbruk",'2. Artikeldata Utökad'!K159="7  ECO CERT Cosmos Organic","Ecocertcosmosorganic",'2. Artikeldata Utökad'!K159="8  Bra miljöval","Bramiljoval",'2. Artikeldata Utökad'!K159="9  Fairtrade","fairtrade",'2. Artikeldata Utökad'!K159="10 Natrue Organic","Natrueorganic",'2. Artikeldata Utökad'!K159="11 UTZ Certified","UTZ",'2. Artikeldata Utökad'!K159="15 Asthma Allergy Nordic","Asthmaallergynordic",'2. Artikeldata Utökad'!K159="16 FSC","FSC",'2. Artikeldata Utökad'!K159="17 Välvald (endast vid OTC)","choosewithheart",'2. Artikeldata Utökad'!K159="18 Rainforest Alliance","Rainforestalliance",'2. Artikeldata Utökad'!K159="19 Vegan Society","Vegansociety",'2. Artikeldata Utökad'!K159="20 Certified Vegan","Certifiedvegan",'2. Artikeldata Utökad'!K159="21 I'm Vegan","Imvegan",'2. Artikeldata Utökad'!K159="22 EU Ecolabel","EUEcolabel",'2. Artikeldata Utökad'!K159="23 Soil Association Cosmos Organic","Soilassociation",'2. Artikeldata Utökad'!K159="  Välj…","",'2. Artikeldata Utökad'!K159="0  Ingen symbol","",'2. Artikeldata Utökad'!K159="24 Cosmetique Bio Cosmos Organic","Cosmetiquebio",'2. Artikeldata Utökad'!K159="25 Fair for Life","Fairforlife")</f>
        <v/>
      </c>
      <c r="I160" s="176" t="str">
        <f aca="false" t="array" ref="I160:I160">_xlfn.IFS('2. Artikeldata Utökad'!L159="2  KRAV","KRAV",'2. Artikeldata Utökad'!L159="3  Astma- och Allergiförbundet","Astmaochallergiforbundet",'2. Artikeldata Utökad'!L159="4  Svanen","Svanen",'2. Artikeldata Utökad'!L159="5  GOTS","GOTS",'2. Artikeldata Utökad'!L159="6  Ekologiskt Jordbruk EU Ekologisk","Ekologisktjordbruk",'2. Artikeldata Utökad'!L159="7  ECO CERT Cosmos Organic","Ecocertcosmosorganic",'2. Artikeldata Utökad'!L159="8  Bra miljöval","Bramiljoval",'2. Artikeldata Utökad'!L159="9  Fairtrade","fairtrade",'2. Artikeldata Utökad'!L159="10 Natrue Organic","Natrueorganic",'2. Artikeldata Utökad'!L159="11 UTZ Certified","UTZ",'2. Artikeldata Utökad'!L159="15 Asthma Allergy Nordic","Asthmaallergynordic",'2. Artikeldata Utökad'!L159="16 FSC","FSC",'2. Artikeldata Utökad'!L159="17 Välvald (endast vid OTC)","choosewithheart",'2. Artikeldata Utökad'!L159="18 Rainforest Alliance","Rainforestalliance",'2. Artikeldata Utökad'!L159="19 Vegan Society","Vegansociety",'2. Artikeldata Utökad'!L159="20 Certified Vegan","Certifiedvegan",'2. Artikeldata Utökad'!L159="21 I'm Vegan","Imvegan",'2. Artikeldata Utökad'!L159="22 EU Ecolabel","EUEcolabel",'2. Artikeldata Utökad'!L159="23 Soil Association Cosmos Organic","Soilassociation",'2. Artikeldata Utökad'!L159="  Välj…","",'2. Artikeldata Utökad'!L159="0  Ingen symbol","",'2. Artikeldata Utökad'!L159="24 Cosmetique Bio Cosmos Organic","Cosmetiquebio",'2. Artikeldata Utökad'!L159="25 Fair for Life","Fairforlife")</f>
        <v/>
      </c>
      <c r="J160" s="176" t="str">
        <f aca="false" t="array" ref="J160:J160">IFERROR(SUBSTITUTE(_xlfn.arraytotext(_xlfn._xlws.filter(G160:I160,G160:I160&lt;&gt;""))," ",""),"")</f>
        <v/>
      </c>
      <c r="K160" s="176" t="str">
        <f aca="false">IF('2. Artikeldata Utökad'!M159="Ja","Nordisk","")</f>
        <v/>
      </c>
      <c r="L160" s="176" t="str">
        <f aca="false">IF('2. Artikeldata Utökad'!N159="Ja","Miljoforpackad","")</f>
        <v/>
      </c>
      <c r="M160" s="176" t="str">
        <f aca="false">IF(OR(G160="Ecocertcosmosorganic",G160="Natrueorganic",G160="GOTS",G160="Ekologisktjordbruk",G160="KRAV",G160="Soilassociation",G160="Cosmetiquebio",H160="Ecocertcosmosorganic",H160="Natrueorganic",H160="GOTS",H160="Ekologisktjordbruk",H160="KRAV",H160="Soilassociation",H160="Cosmetiquebio",I160="Ecocertcosmosorganic",I160="Natrueorganic",I160="GOTS",I160="Ekologisktjordbruk",I160="KRAV",I160="Soilassociation",I160="Cosmetiquebio"),"Ekologisk","")</f>
        <v/>
      </c>
      <c r="N160" s="176" t="str">
        <f aca="false">IF(OR(G160="Vegansociety",G160="Imvegan",G160="Certifiedvegan",H160="Vegansociety",H160="Imvegan",H160="Certifiedvegan",I160="Vegansociety",I160="Imvegan",I160="Certifiedvegan",AJ160="Vegansk"),"Vegansk","")</f>
        <v/>
      </c>
      <c r="O160" s="176" t="str">
        <f aca="false">IF(OR(G160="fairtrade",G160="UTZ",G160="Rainforestalliance",G160="Fairforlife",H160="fairtrade",H160="UTZ",H160="Rainforestalliance",H160="Fairforlife",I160="fairtrade",I160="UTZ",I160="Rainforestalliance",I160="Fairforlife"),"Rattvisemarkt","")</f>
        <v/>
      </c>
      <c r="P160" s="176" t="str">
        <f aca="false">IF(OR(G160="Asthmaallergynordic",G160="Astmaochallergiforbundet",H160="Asthmaallergynordic",H160="Astmaochallergiforbundet",I160="Asthmaallergynordic",I160="Astmaochallergiforbundet"),"Extramildformula","")</f>
        <v/>
      </c>
      <c r="Q160" s="176" t="str">
        <f aca="false">IF(OR(G160="Svanen",G160="Bramiljoval",G160="EUEcolabel",H160="Svanen",H160="Bramiljoval",H160="EUEcolabel",I160="Svanen",I160="Bramiljoval",I160="EUEcolabel"),"Miljomarkt","")</f>
        <v/>
      </c>
      <c r="R160" s="176" t="str">
        <f aca="false" t="array" ref="R160:R160">IFERROR(SUBSTITUTE(_xlfn.arraytotext(_xlfn._xlws.filter(M160:Q160,M160:Q160&lt;&gt;""))," ",""),"")</f>
        <v/>
      </c>
      <c r="S160" s="177"/>
      <c r="T160" s="185"/>
      <c r="U160" s="177" t="s">
        <v>36</v>
      </c>
      <c r="V160" s="178"/>
      <c r="W160" s="178"/>
      <c r="X160" s="178"/>
      <c r="Y160" s="178"/>
      <c r="Z160" s="178"/>
      <c r="AA160" s="178"/>
      <c r="AB160" s="178"/>
      <c r="AC160" s="178"/>
      <c r="AD160" s="178"/>
      <c r="AE160" s="178"/>
      <c r="AF160" s="178"/>
      <c r="AG160" s="177"/>
      <c r="AH160" s="178"/>
      <c r="AI160" s="178"/>
      <c r="AJ160" s="177" t="s">
        <v>37</v>
      </c>
      <c r="AK160" s="178"/>
      <c r="AL160" s="178"/>
      <c r="AM160" s="178"/>
      <c r="AN160" s="178"/>
      <c r="AO160" s="178"/>
      <c r="AP160" s="187"/>
      <c r="AQ160" s="179"/>
      <c r="AR160" s="180"/>
      <c r="AS160" s="180"/>
      <c r="AT160" s="181" t="s">
        <v>37</v>
      </c>
      <c r="AU160" s="181" t="s">
        <v>37</v>
      </c>
      <c r="AV160" s="188"/>
      <c r="AW160" s="182" t="s">
        <v>231</v>
      </c>
      <c r="AX160" s="181" t="s">
        <v>37</v>
      </c>
      <c r="AY160" s="181" t="s">
        <v>37</v>
      </c>
      <c r="AZ160" s="187"/>
      <c r="BA160" s="179"/>
      <c r="BB160" s="180"/>
      <c r="BC160" s="180"/>
      <c r="BD160" s="180"/>
      <c r="BE160" s="180"/>
      <c r="BF160" s="180"/>
      <c r="BG160" s="189"/>
      <c r="BH160" s="181" t="s">
        <v>231</v>
      </c>
      <c r="BI160" s="181" t="s">
        <v>37</v>
      </c>
    </row>
    <row r="161" customFormat="false" ht="14.25" hidden="false" customHeight="false" outlineLevel="0" collapsed="false">
      <c r="A161" s="183" t="n">
        <v>156</v>
      </c>
      <c r="B161" s="173" t="n">
        <f aca="false">'APH KIC KIA PC'!D160</f>
        <v>0</v>
      </c>
      <c r="C161" s="173" t="str">
        <f aca="false">'APH KIC KIA PC'!I160</f>
        <v>Välj…</v>
      </c>
      <c r="D161" s="174" t="str">
        <f aca="false">IF('1. Artikeldata Grund'!$E160="","",'1. Artikeldata Grund'!$E160)</f>
        <v/>
      </c>
      <c r="E161" s="175" t="str">
        <f aca="false">IF('1. Artikeldata Grund'!D160="","",'1. Artikeldata Grund'!D160)</f>
        <v/>
      </c>
      <c r="F161" s="184" t="str">
        <f aca="false">'2. Artikeldata Utökad'!H160</f>
        <v>  Välj…</v>
      </c>
      <c r="G161" s="176" t="str">
        <f aca="false" t="array" ref="G161:G161">_xlfn.IFS('2. Artikeldata Utökad'!J160="2  KRAV","KRAV",'2. Artikeldata Utökad'!J160="3  Astma- och Allergiförbundet","Astmaochallergiforbundet",'2. Artikeldata Utökad'!J160="4  Svanen","Svanen",'2. Artikeldata Utökad'!J160="5  GOTS","GOTS",'2. Artikeldata Utökad'!J160="6  Ekologiskt Jordbruk EU Ekologisk","Ekologisktjordbruk",'2. Artikeldata Utökad'!J160="7  ECO CERT Cosmos Organic","Ecocertcosmosorganic",'2. Artikeldata Utökad'!J160="8  Bra miljöval","Bramiljoval",'2. Artikeldata Utökad'!J160="9  Fairtrade","fairtrade",'2. Artikeldata Utökad'!J160="10 Natrue Organic","Natrueorganic",'2. Artikeldata Utökad'!J160="11 UTZ Certified","UTZ",'2. Artikeldata Utökad'!J160="15 Asthma Allergy Nordic","Asthmaallergynordic",'2. Artikeldata Utökad'!J160="16 FSC","FSC",'2. Artikeldata Utökad'!J160="17 Välvald (endast vid OTC)","choosewithheart",'2. Artikeldata Utökad'!J160="18 Rainforest Alliance","Rainforestalliance",'2. Artikeldata Utökad'!J160="19 Vegan Society","Vegansociety",'2. Artikeldata Utökad'!J160="20 Certified Vegan","Certifiedvegan",'2. Artikeldata Utökad'!J160="21 I'm Vegan","Imvegan",'2. Artikeldata Utökad'!J160="22 EU Ecolabel","EUEcolabel",'2. Artikeldata Utökad'!J160="23 Soil Association Cosmos Organic","Soilassociation",'2. Artikeldata Utökad'!J160="  Välj…","",'2. Artikeldata Utökad'!J160="0  Ingen symbol","",'2. Artikeldata Utökad'!J160="24 Cosmetique Bio Cosmos Organic","Cosmetiquebio",'2. Artikeldata Utökad'!J160="25 Fair for Life","Fairforlife")</f>
        <v/>
      </c>
      <c r="H161" s="176" t="str">
        <f aca="false" t="array" ref="H161:H161">_xlfn.IFS('2. Artikeldata Utökad'!K160="2  KRAV","KRAV",'2. Artikeldata Utökad'!K160="3  Astma- och Allergiförbundet","Astmaochallergiforbundet",'2. Artikeldata Utökad'!K160="4  Svanen","Svanen",'2. Artikeldata Utökad'!K160="5  GOTS","GOTS",'2. Artikeldata Utökad'!K160="6  Ekologiskt Jordbruk EU Ekologisk","Ekologisktjordbruk",'2. Artikeldata Utökad'!K160="7  ECO CERT Cosmos Organic","Ecocertcosmosorganic",'2. Artikeldata Utökad'!K160="8  Bra miljöval","Bramiljoval",'2. Artikeldata Utökad'!K160="9  Fairtrade","fairtrade",'2. Artikeldata Utökad'!K160="10 Natrue Organic","Natrueorganic",'2. Artikeldata Utökad'!K160="11 UTZ Certified","UTZ",'2. Artikeldata Utökad'!K160="15 Asthma Allergy Nordic","Asthmaallergynordic",'2. Artikeldata Utökad'!K160="16 FSC","FSC",'2. Artikeldata Utökad'!K160="17 Välvald (endast vid OTC)","choosewithheart",'2. Artikeldata Utökad'!K160="18 Rainforest Alliance","Rainforestalliance",'2. Artikeldata Utökad'!K160="19 Vegan Society","Vegansociety",'2. Artikeldata Utökad'!K160="20 Certified Vegan","Certifiedvegan",'2. Artikeldata Utökad'!K160="21 I'm Vegan","Imvegan",'2. Artikeldata Utökad'!K160="22 EU Ecolabel","EUEcolabel",'2. Artikeldata Utökad'!K160="23 Soil Association Cosmos Organic","Soilassociation",'2. Artikeldata Utökad'!K160="  Välj…","",'2. Artikeldata Utökad'!K160="0  Ingen symbol","",'2. Artikeldata Utökad'!K160="24 Cosmetique Bio Cosmos Organic","Cosmetiquebio",'2. Artikeldata Utökad'!K160="25 Fair for Life","Fairforlife")</f>
        <v/>
      </c>
      <c r="I161" s="176" t="str">
        <f aca="false" t="array" ref="I161:I161">_xlfn.IFS('2. Artikeldata Utökad'!L160="2  KRAV","KRAV",'2. Artikeldata Utökad'!L160="3  Astma- och Allergiförbundet","Astmaochallergiforbundet",'2. Artikeldata Utökad'!L160="4  Svanen","Svanen",'2. Artikeldata Utökad'!L160="5  GOTS","GOTS",'2. Artikeldata Utökad'!L160="6  Ekologiskt Jordbruk EU Ekologisk","Ekologisktjordbruk",'2. Artikeldata Utökad'!L160="7  ECO CERT Cosmos Organic","Ecocertcosmosorganic",'2. Artikeldata Utökad'!L160="8  Bra miljöval","Bramiljoval",'2. Artikeldata Utökad'!L160="9  Fairtrade","fairtrade",'2. Artikeldata Utökad'!L160="10 Natrue Organic","Natrueorganic",'2. Artikeldata Utökad'!L160="11 UTZ Certified","UTZ",'2. Artikeldata Utökad'!L160="15 Asthma Allergy Nordic","Asthmaallergynordic",'2. Artikeldata Utökad'!L160="16 FSC","FSC",'2. Artikeldata Utökad'!L160="17 Välvald (endast vid OTC)","choosewithheart",'2. Artikeldata Utökad'!L160="18 Rainforest Alliance","Rainforestalliance",'2. Artikeldata Utökad'!L160="19 Vegan Society","Vegansociety",'2. Artikeldata Utökad'!L160="20 Certified Vegan","Certifiedvegan",'2. Artikeldata Utökad'!L160="21 I'm Vegan","Imvegan",'2. Artikeldata Utökad'!L160="22 EU Ecolabel","EUEcolabel",'2. Artikeldata Utökad'!L160="23 Soil Association Cosmos Organic","Soilassociation",'2. Artikeldata Utökad'!L160="  Välj…","",'2. Artikeldata Utökad'!L160="0  Ingen symbol","",'2. Artikeldata Utökad'!L160="24 Cosmetique Bio Cosmos Organic","Cosmetiquebio",'2. Artikeldata Utökad'!L160="25 Fair for Life","Fairforlife")</f>
        <v/>
      </c>
      <c r="J161" s="176" t="str">
        <f aca="false" t="array" ref="J161:J161">IFERROR(SUBSTITUTE(_xlfn.arraytotext(_xlfn._xlws.filter(G161:I161,G161:I161&lt;&gt;""))," ",""),"")</f>
        <v/>
      </c>
      <c r="K161" s="176" t="str">
        <f aca="false">IF('2. Artikeldata Utökad'!M160="Ja","Nordisk","")</f>
        <v/>
      </c>
      <c r="L161" s="176" t="str">
        <f aca="false">IF('2. Artikeldata Utökad'!N160="Ja","Miljoforpackad","")</f>
        <v/>
      </c>
      <c r="M161" s="176" t="str">
        <f aca="false">IF(OR(G161="Ecocertcosmosorganic",G161="Natrueorganic",G161="GOTS",G161="Ekologisktjordbruk",G161="KRAV",G161="Soilassociation",G161="Cosmetiquebio",H161="Ecocertcosmosorganic",H161="Natrueorganic",H161="GOTS",H161="Ekologisktjordbruk",H161="KRAV",H161="Soilassociation",H161="Cosmetiquebio",I161="Ecocertcosmosorganic",I161="Natrueorganic",I161="GOTS",I161="Ekologisktjordbruk",I161="KRAV",I161="Soilassociation",I161="Cosmetiquebio"),"Ekologisk","")</f>
        <v/>
      </c>
      <c r="N161" s="176" t="str">
        <f aca="false">IF(OR(G161="Vegansociety",G161="Imvegan",G161="Certifiedvegan",H161="Vegansociety",H161="Imvegan",H161="Certifiedvegan",I161="Vegansociety",I161="Imvegan",I161="Certifiedvegan",AJ161="Vegansk"),"Vegansk","")</f>
        <v/>
      </c>
      <c r="O161" s="176" t="str">
        <f aca="false">IF(OR(G161="fairtrade",G161="UTZ",G161="Rainforestalliance",G161="Fairforlife",H161="fairtrade",H161="UTZ",H161="Rainforestalliance",H161="Fairforlife",I161="fairtrade",I161="UTZ",I161="Rainforestalliance",I161="Fairforlife"),"Rattvisemarkt","")</f>
        <v/>
      </c>
      <c r="P161" s="176" t="str">
        <f aca="false">IF(OR(G161="Asthmaallergynordic",G161="Astmaochallergiforbundet",H161="Asthmaallergynordic",H161="Astmaochallergiforbundet",I161="Asthmaallergynordic",I161="Astmaochallergiforbundet"),"Extramildformula","")</f>
        <v/>
      </c>
      <c r="Q161" s="176" t="str">
        <f aca="false">IF(OR(G161="Svanen",G161="Bramiljoval",G161="EUEcolabel",H161="Svanen",H161="Bramiljoval",H161="EUEcolabel",I161="Svanen",I161="Bramiljoval",I161="EUEcolabel"),"Miljomarkt","")</f>
        <v/>
      </c>
      <c r="R161" s="176" t="str">
        <f aca="false" t="array" ref="R161:R161">IFERROR(SUBSTITUTE(_xlfn.arraytotext(_xlfn._xlws.filter(M161:Q161,M161:Q161&lt;&gt;""))," ",""),"")</f>
        <v/>
      </c>
      <c r="S161" s="177"/>
      <c r="T161" s="185"/>
      <c r="U161" s="177" t="s">
        <v>36</v>
      </c>
      <c r="V161" s="178"/>
      <c r="W161" s="178"/>
      <c r="X161" s="178"/>
      <c r="Y161" s="178"/>
      <c r="Z161" s="178"/>
      <c r="AA161" s="178"/>
      <c r="AB161" s="178"/>
      <c r="AC161" s="178"/>
      <c r="AD161" s="178"/>
      <c r="AE161" s="178"/>
      <c r="AF161" s="178"/>
      <c r="AG161" s="177"/>
      <c r="AH161" s="178"/>
      <c r="AI161" s="178"/>
      <c r="AJ161" s="177" t="s">
        <v>37</v>
      </c>
      <c r="AK161" s="178"/>
      <c r="AL161" s="178"/>
      <c r="AM161" s="178"/>
      <c r="AN161" s="178"/>
      <c r="AO161" s="178"/>
      <c r="AP161" s="187"/>
      <c r="AQ161" s="179"/>
      <c r="AR161" s="180"/>
      <c r="AS161" s="180"/>
      <c r="AT161" s="181" t="s">
        <v>37</v>
      </c>
      <c r="AU161" s="181" t="s">
        <v>37</v>
      </c>
      <c r="AV161" s="188"/>
      <c r="AW161" s="182" t="s">
        <v>231</v>
      </c>
      <c r="AX161" s="181" t="s">
        <v>37</v>
      </c>
      <c r="AY161" s="181" t="s">
        <v>37</v>
      </c>
      <c r="AZ161" s="187"/>
      <c r="BA161" s="179"/>
      <c r="BB161" s="180"/>
      <c r="BC161" s="180"/>
      <c r="BD161" s="180"/>
      <c r="BE161" s="180"/>
      <c r="BF161" s="180"/>
      <c r="BG161" s="189"/>
      <c r="BH161" s="181" t="s">
        <v>231</v>
      </c>
      <c r="BI161" s="181" t="s">
        <v>37</v>
      </c>
    </row>
    <row r="162" customFormat="false" ht="14.25" hidden="false" customHeight="false" outlineLevel="0" collapsed="false">
      <c r="A162" s="183" t="n">
        <v>157</v>
      </c>
      <c r="B162" s="173" t="n">
        <f aca="false">'APH KIC KIA PC'!D161</f>
        <v>0</v>
      </c>
      <c r="C162" s="173" t="str">
        <f aca="false">'APH KIC KIA PC'!I161</f>
        <v>Välj…</v>
      </c>
      <c r="D162" s="174" t="str">
        <f aca="false">IF('1. Artikeldata Grund'!$E161="","",'1. Artikeldata Grund'!$E161)</f>
        <v/>
      </c>
      <c r="E162" s="175" t="str">
        <f aca="false">IF('1. Artikeldata Grund'!D161="","",'1. Artikeldata Grund'!D161)</f>
        <v/>
      </c>
      <c r="F162" s="184" t="str">
        <f aca="false">'2. Artikeldata Utökad'!H161</f>
        <v>  Välj…</v>
      </c>
      <c r="G162" s="176" t="str">
        <f aca="false" t="array" ref="G162:G162">_xlfn.IFS('2. Artikeldata Utökad'!J161="2  KRAV","KRAV",'2. Artikeldata Utökad'!J161="3  Astma- och Allergiförbundet","Astmaochallergiforbundet",'2. Artikeldata Utökad'!J161="4  Svanen","Svanen",'2. Artikeldata Utökad'!J161="5  GOTS","GOTS",'2. Artikeldata Utökad'!J161="6  Ekologiskt Jordbruk EU Ekologisk","Ekologisktjordbruk",'2. Artikeldata Utökad'!J161="7  ECO CERT Cosmos Organic","Ecocertcosmosorganic",'2. Artikeldata Utökad'!J161="8  Bra miljöval","Bramiljoval",'2. Artikeldata Utökad'!J161="9  Fairtrade","fairtrade",'2. Artikeldata Utökad'!J161="10 Natrue Organic","Natrueorganic",'2. Artikeldata Utökad'!J161="11 UTZ Certified","UTZ",'2. Artikeldata Utökad'!J161="15 Asthma Allergy Nordic","Asthmaallergynordic",'2. Artikeldata Utökad'!J161="16 FSC","FSC",'2. Artikeldata Utökad'!J161="17 Välvald (endast vid OTC)","choosewithheart",'2. Artikeldata Utökad'!J161="18 Rainforest Alliance","Rainforestalliance",'2. Artikeldata Utökad'!J161="19 Vegan Society","Vegansociety",'2. Artikeldata Utökad'!J161="20 Certified Vegan","Certifiedvegan",'2. Artikeldata Utökad'!J161="21 I'm Vegan","Imvegan",'2. Artikeldata Utökad'!J161="22 EU Ecolabel","EUEcolabel",'2. Artikeldata Utökad'!J161="23 Soil Association Cosmos Organic","Soilassociation",'2. Artikeldata Utökad'!J161="  Välj…","",'2. Artikeldata Utökad'!J161="0  Ingen symbol","",'2. Artikeldata Utökad'!J161="24 Cosmetique Bio Cosmos Organic","Cosmetiquebio",'2. Artikeldata Utökad'!J161="25 Fair for Life","Fairforlife")</f>
        <v/>
      </c>
      <c r="H162" s="176" t="str">
        <f aca="false" t="array" ref="H162:H162">_xlfn.IFS('2. Artikeldata Utökad'!K161="2  KRAV","KRAV",'2. Artikeldata Utökad'!K161="3  Astma- och Allergiförbundet","Astmaochallergiforbundet",'2. Artikeldata Utökad'!K161="4  Svanen","Svanen",'2. Artikeldata Utökad'!K161="5  GOTS","GOTS",'2. Artikeldata Utökad'!K161="6  Ekologiskt Jordbruk EU Ekologisk","Ekologisktjordbruk",'2. Artikeldata Utökad'!K161="7  ECO CERT Cosmos Organic","Ecocertcosmosorganic",'2. Artikeldata Utökad'!K161="8  Bra miljöval","Bramiljoval",'2. Artikeldata Utökad'!K161="9  Fairtrade","fairtrade",'2. Artikeldata Utökad'!K161="10 Natrue Organic","Natrueorganic",'2. Artikeldata Utökad'!K161="11 UTZ Certified","UTZ",'2. Artikeldata Utökad'!K161="15 Asthma Allergy Nordic","Asthmaallergynordic",'2. Artikeldata Utökad'!K161="16 FSC","FSC",'2. Artikeldata Utökad'!K161="17 Välvald (endast vid OTC)","choosewithheart",'2. Artikeldata Utökad'!K161="18 Rainforest Alliance","Rainforestalliance",'2. Artikeldata Utökad'!K161="19 Vegan Society","Vegansociety",'2. Artikeldata Utökad'!K161="20 Certified Vegan","Certifiedvegan",'2. Artikeldata Utökad'!K161="21 I'm Vegan","Imvegan",'2. Artikeldata Utökad'!K161="22 EU Ecolabel","EUEcolabel",'2. Artikeldata Utökad'!K161="23 Soil Association Cosmos Organic","Soilassociation",'2. Artikeldata Utökad'!K161="  Välj…","",'2. Artikeldata Utökad'!K161="0  Ingen symbol","",'2. Artikeldata Utökad'!K161="24 Cosmetique Bio Cosmos Organic","Cosmetiquebio",'2. Artikeldata Utökad'!K161="25 Fair for Life","Fairforlife")</f>
        <v/>
      </c>
      <c r="I162" s="176" t="str">
        <f aca="false" t="array" ref="I162:I162">_xlfn.IFS('2. Artikeldata Utökad'!L161="2  KRAV","KRAV",'2. Artikeldata Utökad'!L161="3  Astma- och Allergiförbundet","Astmaochallergiforbundet",'2. Artikeldata Utökad'!L161="4  Svanen","Svanen",'2. Artikeldata Utökad'!L161="5  GOTS","GOTS",'2. Artikeldata Utökad'!L161="6  Ekologiskt Jordbruk EU Ekologisk","Ekologisktjordbruk",'2. Artikeldata Utökad'!L161="7  ECO CERT Cosmos Organic","Ecocertcosmosorganic",'2. Artikeldata Utökad'!L161="8  Bra miljöval","Bramiljoval",'2. Artikeldata Utökad'!L161="9  Fairtrade","fairtrade",'2. Artikeldata Utökad'!L161="10 Natrue Organic","Natrueorganic",'2. Artikeldata Utökad'!L161="11 UTZ Certified","UTZ",'2. Artikeldata Utökad'!L161="15 Asthma Allergy Nordic","Asthmaallergynordic",'2. Artikeldata Utökad'!L161="16 FSC","FSC",'2. Artikeldata Utökad'!L161="17 Välvald (endast vid OTC)","choosewithheart",'2. Artikeldata Utökad'!L161="18 Rainforest Alliance","Rainforestalliance",'2. Artikeldata Utökad'!L161="19 Vegan Society","Vegansociety",'2. Artikeldata Utökad'!L161="20 Certified Vegan","Certifiedvegan",'2. Artikeldata Utökad'!L161="21 I'm Vegan","Imvegan",'2. Artikeldata Utökad'!L161="22 EU Ecolabel","EUEcolabel",'2. Artikeldata Utökad'!L161="23 Soil Association Cosmos Organic","Soilassociation",'2. Artikeldata Utökad'!L161="  Välj…","",'2. Artikeldata Utökad'!L161="0  Ingen symbol","",'2. Artikeldata Utökad'!L161="24 Cosmetique Bio Cosmos Organic","Cosmetiquebio",'2. Artikeldata Utökad'!L161="25 Fair for Life","Fairforlife")</f>
        <v/>
      </c>
      <c r="J162" s="176" t="str">
        <f aca="false" t="array" ref="J162:J162">IFERROR(SUBSTITUTE(_xlfn.arraytotext(_xlfn._xlws.filter(G162:I162,G162:I162&lt;&gt;""))," ",""),"")</f>
        <v/>
      </c>
      <c r="K162" s="176" t="str">
        <f aca="false">IF('2. Artikeldata Utökad'!M161="Ja","Nordisk","")</f>
        <v/>
      </c>
      <c r="L162" s="176" t="str">
        <f aca="false">IF('2. Artikeldata Utökad'!N161="Ja","Miljoforpackad","")</f>
        <v/>
      </c>
      <c r="M162" s="176" t="str">
        <f aca="false">IF(OR(G162="Ecocertcosmosorganic",G162="Natrueorganic",G162="GOTS",G162="Ekologisktjordbruk",G162="KRAV",G162="Soilassociation",G162="Cosmetiquebio",H162="Ecocertcosmosorganic",H162="Natrueorganic",H162="GOTS",H162="Ekologisktjordbruk",H162="KRAV",H162="Soilassociation",H162="Cosmetiquebio",I162="Ecocertcosmosorganic",I162="Natrueorganic",I162="GOTS",I162="Ekologisktjordbruk",I162="KRAV",I162="Soilassociation",I162="Cosmetiquebio"),"Ekologisk","")</f>
        <v/>
      </c>
      <c r="N162" s="176" t="str">
        <f aca="false">IF(OR(G162="Vegansociety",G162="Imvegan",G162="Certifiedvegan",H162="Vegansociety",H162="Imvegan",H162="Certifiedvegan",I162="Vegansociety",I162="Imvegan",I162="Certifiedvegan",AJ162="Vegansk"),"Vegansk","")</f>
        <v/>
      </c>
      <c r="O162" s="176" t="str">
        <f aca="false">IF(OR(G162="fairtrade",G162="UTZ",G162="Rainforestalliance",G162="Fairforlife",H162="fairtrade",H162="UTZ",H162="Rainforestalliance",H162="Fairforlife",I162="fairtrade",I162="UTZ",I162="Rainforestalliance",I162="Fairforlife"),"Rattvisemarkt","")</f>
        <v/>
      </c>
      <c r="P162" s="176" t="str">
        <f aca="false">IF(OR(G162="Asthmaallergynordic",G162="Astmaochallergiforbundet",H162="Asthmaallergynordic",H162="Astmaochallergiforbundet",I162="Asthmaallergynordic",I162="Astmaochallergiforbundet"),"Extramildformula","")</f>
        <v/>
      </c>
      <c r="Q162" s="176" t="str">
        <f aca="false">IF(OR(G162="Svanen",G162="Bramiljoval",G162="EUEcolabel",H162="Svanen",H162="Bramiljoval",H162="EUEcolabel",I162="Svanen",I162="Bramiljoval",I162="EUEcolabel"),"Miljomarkt","")</f>
        <v/>
      </c>
      <c r="R162" s="176" t="str">
        <f aca="false" t="array" ref="R162:R162">IFERROR(SUBSTITUTE(_xlfn.arraytotext(_xlfn._xlws.filter(M162:Q162,M162:Q162&lt;&gt;""))," ",""),"")</f>
        <v/>
      </c>
      <c r="S162" s="177"/>
      <c r="T162" s="185"/>
      <c r="U162" s="177" t="s">
        <v>36</v>
      </c>
      <c r="V162" s="178"/>
      <c r="W162" s="178"/>
      <c r="X162" s="178"/>
      <c r="Y162" s="178"/>
      <c r="Z162" s="178"/>
      <c r="AA162" s="178"/>
      <c r="AB162" s="178"/>
      <c r="AC162" s="178"/>
      <c r="AD162" s="178"/>
      <c r="AE162" s="178"/>
      <c r="AF162" s="178"/>
      <c r="AG162" s="177"/>
      <c r="AH162" s="178"/>
      <c r="AI162" s="178"/>
      <c r="AJ162" s="177" t="s">
        <v>37</v>
      </c>
      <c r="AK162" s="178"/>
      <c r="AL162" s="178"/>
      <c r="AM162" s="178"/>
      <c r="AN162" s="178"/>
      <c r="AO162" s="178"/>
      <c r="AP162" s="187"/>
      <c r="AQ162" s="179"/>
      <c r="AR162" s="180"/>
      <c r="AS162" s="180"/>
      <c r="AT162" s="181" t="s">
        <v>37</v>
      </c>
      <c r="AU162" s="181" t="s">
        <v>37</v>
      </c>
      <c r="AV162" s="188"/>
      <c r="AW162" s="182" t="s">
        <v>231</v>
      </c>
      <c r="AX162" s="181" t="s">
        <v>37</v>
      </c>
      <c r="AY162" s="181" t="s">
        <v>37</v>
      </c>
      <c r="AZ162" s="187"/>
      <c r="BA162" s="179"/>
      <c r="BB162" s="180"/>
      <c r="BC162" s="180"/>
      <c r="BD162" s="180"/>
      <c r="BE162" s="180"/>
      <c r="BF162" s="180"/>
      <c r="BG162" s="189"/>
      <c r="BH162" s="181" t="s">
        <v>231</v>
      </c>
      <c r="BI162" s="181" t="s">
        <v>37</v>
      </c>
    </row>
    <row r="163" customFormat="false" ht="14.25" hidden="false" customHeight="false" outlineLevel="0" collapsed="false">
      <c r="A163" s="183" t="n">
        <v>158</v>
      </c>
      <c r="B163" s="173" t="n">
        <f aca="false">'APH KIC KIA PC'!D162</f>
        <v>0</v>
      </c>
      <c r="C163" s="173" t="str">
        <f aca="false">'APH KIC KIA PC'!I162</f>
        <v>Välj…</v>
      </c>
      <c r="D163" s="174" t="str">
        <f aca="false">IF('1. Artikeldata Grund'!$E162="","",'1. Artikeldata Grund'!$E162)</f>
        <v/>
      </c>
      <c r="E163" s="175" t="str">
        <f aca="false">IF('1. Artikeldata Grund'!D162="","",'1. Artikeldata Grund'!D162)</f>
        <v/>
      </c>
      <c r="F163" s="184" t="str">
        <f aca="false">'2. Artikeldata Utökad'!H162</f>
        <v>  Välj…</v>
      </c>
      <c r="G163" s="176" t="str">
        <f aca="false" t="array" ref="G163:G163">_xlfn.IFS('2. Artikeldata Utökad'!J162="2  KRAV","KRAV",'2. Artikeldata Utökad'!J162="3  Astma- och Allergiförbundet","Astmaochallergiforbundet",'2. Artikeldata Utökad'!J162="4  Svanen","Svanen",'2. Artikeldata Utökad'!J162="5  GOTS","GOTS",'2. Artikeldata Utökad'!J162="6  Ekologiskt Jordbruk EU Ekologisk","Ekologisktjordbruk",'2. Artikeldata Utökad'!J162="7  ECO CERT Cosmos Organic","Ecocertcosmosorganic",'2. Artikeldata Utökad'!J162="8  Bra miljöval","Bramiljoval",'2. Artikeldata Utökad'!J162="9  Fairtrade","fairtrade",'2. Artikeldata Utökad'!J162="10 Natrue Organic","Natrueorganic",'2. Artikeldata Utökad'!J162="11 UTZ Certified","UTZ",'2. Artikeldata Utökad'!J162="15 Asthma Allergy Nordic","Asthmaallergynordic",'2. Artikeldata Utökad'!J162="16 FSC","FSC",'2. Artikeldata Utökad'!J162="17 Välvald (endast vid OTC)","choosewithheart",'2. Artikeldata Utökad'!J162="18 Rainforest Alliance","Rainforestalliance",'2. Artikeldata Utökad'!J162="19 Vegan Society","Vegansociety",'2. Artikeldata Utökad'!J162="20 Certified Vegan","Certifiedvegan",'2. Artikeldata Utökad'!J162="21 I'm Vegan","Imvegan",'2. Artikeldata Utökad'!J162="22 EU Ecolabel","EUEcolabel",'2. Artikeldata Utökad'!J162="23 Soil Association Cosmos Organic","Soilassociation",'2. Artikeldata Utökad'!J162="  Välj…","",'2. Artikeldata Utökad'!J162="0  Ingen symbol","",'2. Artikeldata Utökad'!J162="24 Cosmetique Bio Cosmos Organic","Cosmetiquebio",'2. Artikeldata Utökad'!J162="25 Fair for Life","Fairforlife")</f>
        <v/>
      </c>
      <c r="H163" s="176" t="str">
        <f aca="false" t="array" ref="H163:H163">_xlfn.IFS('2. Artikeldata Utökad'!K162="2  KRAV","KRAV",'2. Artikeldata Utökad'!K162="3  Astma- och Allergiförbundet","Astmaochallergiforbundet",'2. Artikeldata Utökad'!K162="4  Svanen","Svanen",'2. Artikeldata Utökad'!K162="5  GOTS","GOTS",'2. Artikeldata Utökad'!K162="6  Ekologiskt Jordbruk EU Ekologisk","Ekologisktjordbruk",'2. Artikeldata Utökad'!K162="7  ECO CERT Cosmos Organic","Ecocertcosmosorganic",'2. Artikeldata Utökad'!K162="8  Bra miljöval","Bramiljoval",'2. Artikeldata Utökad'!K162="9  Fairtrade","fairtrade",'2. Artikeldata Utökad'!K162="10 Natrue Organic","Natrueorganic",'2. Artikeldata Utökad'!K162="11 UTZ Certified","UTZ",'2. Artikeldata Utökad'!K162="15 Asthma Allergy Nordic","Asthmaallergynordic",'2. Artikeldata Utökad'!K162="16 FSC","FSC",'2. Artikeldata Utökad'!K162="17 Välvald (endast vid OTC)","choosewithheart",'2. Artikeldata Utökad'!K162="18 Rainforest Alliance","Rainforestalliance",'2. Artikeldata Utökad'!K162="19 Vegan Society","Vegansociety",'2. Artikeldata Utökad'!K162="20 Certified Vegan","Certifiedvegan",'2. Artikeldata Utökad'!K162="21 I'm Vegan","Imvegan",'2. Artikeldata Utökad'!K162="22 EU Ecolabel","EUEcolabel",'2. Artikeldata Utökad'!K162="23 Soil Association Cosmos Organic","Soilassociation",'2. Artikeldata Utökad'!K162="  Välj…","",'2. Artikeldata Utökad'!K162="0  Ingen symbol","",'2. Artikeldata Utökad'!K162="24 Cosmetique Bio Cosmos Organic","Cosmetiquebio",'2. Artikeldata Utökad'!K162="25 Fair for Life","Fairforlife")</f>
        <v/>
      </c>
      <c r="I163" s="176" t="str">
        <f aca="false" t="array" ref="I163:I163">_xlfn.IFS('2. Artikeldata Utökad'!L162="2  KRAV","KRAV",'2. Artikeldata Utökad'!L162="3  Astma- och Allergiförbundet","Astmaochallergiforbundet",'2. Artikeldata Utökad'!L162="4  Svanen","Svanen",'2. Artikeldata Utökad'!L162="5  GOTS","GOTS",'2. Artikeldata Utökad'!L162="6  Ekologiskt Jordbruk EU Ekologisk","Ekologisktjordbruk",'2. Artikeldata Utökad'!L162="7  ECO CERT Cosmos Organic","Ecocertcosmosorganic",'2. Artikeldata Utökad'!L162="8  Bra miljöval","Bramiljoval",'2. Artikeldata Utökad'!L162="9  Fairtrade","fairtrade",'2. Artikeldata Utökad'!L162="10 Natrue Organic","Natrueorganic",'2. Artikeldata Utökad'!L162="11 UTZ Certified","UTZ",'2. Artikeldata Utökad'!L162="15 Asthma Allergy Nordic","Asthmaallergynordic",'2. Artikeldata Utökad'!L162="16 FSC","FSC",'2. Artikeldata Utökad'!L162="17 Välvald (endast vid OTC)","choosewithheart",'2. Artikeldata Utökad'!L162="18 Rainforest Alliance","Rainforestalliance",'2. Artikeldata Utökad'!L162="19 Vegan Society","Vegansociety",'2. Artikeldata Utökad'!L162="20 Certified Vegan","Certifiedvegan",'2. Artikeldata Utökad'!L162="21 I'm Vegan","Imvegan",'2. Artikeldata Utökad'!L162="22 EU Ecolabel","EUEcolabel",'2. Artikeldata Utökad'!L162="23 Soil Association Cosmos Organic","Soilassociation",'2. Artikeldata Utökad'!L162="  Välj…","",'2. Artikeldata Utökad'!L162="0  Ingen symbol","",'2. Artikeldata Utökad'!L162="24 Cosmetique Bio Cosmos Organic","Cosmetiquebio",'2. Artikeldata Utökad'!L162="25 Fair for Life","Fairforlife")</f>
        <v/>
      </c>
      <c r="J163" s="176" t="str">
        <f aca="false" t="array" ref="J163:J163">IFERROR(SUBSTITUTE(_xlfn.arraytotext(_xlfn._xlws.filter(G163:I163,G163:I163&lt;&gt;""))," ",""),"")</f>
        <v/>
      </c>
      <c r="K163" s="176" t="str">
        <f aca="false">IF('2. Artikeldata Utökad'!M162="Ja","Nordisk","")</f>
        <v/>
      </c>
      <c r="L163" s="176" t="str">
        <f aca="false">IF('2. Artikeldata Utökad'!N162="Ja","Miljoforpackad","")</f>
        <v/>
      </c>
      <c r="M163" s="176" t="str">
        <f aca="false">IF(OR(G163="Ecocertcosmosorganic",G163="Natrueorganic",G163="GOTS",G163="Ekologisktjordbruk",G163="KRAV",G163="Soilassociation",G163="Cosmetiquebio",H163="Ecocertcosmosorganic",H163="Natrueorganic",H163="GOTS",H163="Ekologisktjordbruk",H163="KRAV",H163="Soilassociation",H163="Cosmetiquebio",I163="Ecocertcosmosorganic",I163="Natrueorganic",I163="GOTS",I163="Ekologisktjordbruk",I163="KRAV",I163="Soilassociation",I163="Cosmetiquebio"),"Ekologisk","")</f>
        <v/>
      </c>
      <c r="N163" s="176" t="str">
        <f aca="false">IF(OR(G163="Vegansociety",G163="Imvegan",G163="Certifiedvegan",H163="Vegansociety",H163="Imvegan",H163="Certifiedvegan",I163="Vegansociety",I163="Imvegan",I163="Certifiedvegan",AJ163="Vegansk"),"Vegansk","")</f>
        <v/>
      </c>
      <c r="O163" s="176" t="str">
        <f aca="false">IF(OR(G163="fairtrade",G163="UTZ",G163="Rainforestalliance",G163="Fairforlife",H163="fairtrade",H163="UTZ",H163="Rainforestalliance",H163="Fairforlife",I163="fairtrade",I163="UTZ",I163="Rainforestalliance",I163="Fairforlife"),"Rattvisemarkt","")</f>
        <v/>
      </c>
      <c r="P163" s="176" t="str">
        <f aca="false">IF(OR(G163="Asthmaallergynordic",G163="Astmaochallergiforbundet",H163="Asthmaallergynordic",H163="Astmaochallergiforbundet",I163="Asthmaallergynordic",I163="Astmaochallergiforbundet"),"Extramildformula","")</f>
        <v/>
      </c>
      <c r="Q163" s="176" t="str">
        <f aca="false">IF(OR(G163="Svanen",G163="Bramiljoval",G163="EUEcolabel",H163="Svanen",H163="Bramiljoval",H163="EUEcolabel",I163="Svanen",I163="Bramiljoval",I163="EUEcolabel"),"Miljomarkt","")</f>
        <v/>
      </c>
      <c r="R163" s="176" t="str">
        <f aca="false" t="array" ref="R163:R163">IFERROR(SUBSTITUTE(_xlfn.arraytotext(_xlfn._xlws.filter(M163:Q163,M163:Q163&lt;&gt;""))," ",""),"")</f>
        <v/>
      </c>
      <c r="S163" s="177"/>
      <c r="T163" s="185"/>
      <c r="U163" s="177" t="s">
        <v>36</v>
      </c>
      <c r="V163" s="178"/>
      <c r="W163" s="178"/>
      <c r="X163" s="178"/>
      <c r="Y163" s="178"/>
      <c r="Z163" s="178"/>
      <c r="AA163" s="178"/>
      <c r="AB163" s="178"/>
      <c r="AC163" s="178"/>
      <c r="AD163" s="178"/>
      <c r="AE163" s="178"/>
      <c r="AF163" s="178"/>
      <c r="AG163" s="177"/>
      <c r="AH163" s="178"/>
      <c r="AI163" s="178"/>
      <c r="AJ163" s="177" t="s">
        <v>37</v>
      </c>
      <c r="AK163" s="178"/>
      <c r="AL163" s="178"/>
      <c r="AM163" s="178"/>
      <c r="AN163" s="178"/>
      <c r="AO163" s="178"/>
      <c r="AP163" s="187"/>
      <c r="AQ163" s="179"/>
      <c r="AR163" s="180"/>
      <c r="AS163" s="180"/>
      <c r="AT163" s="181" t="s">
        <v>37</v>
      </c>
      <c r="AU163" s="181" t="s">
        <v>37</v>
      </c>
      <c r="AV163" s="188"/>
      <c r="AW163" s="182" t="s">
        <v>231</v>
      </c>
      <c r="AX163" s="181" t="s">
        <v>37</v>
      </c>
      <c r="AY163" s="181" t="s">
        <v>37</v>
      </c>
      <c r="AZ163" s="187"/>
      <c r="BA163" s="179"/>
      <c r="BB163" s="180"/>
      <c r="BC163" s="180"/>
      <c r="BD163" s="180"/>
      <c r="BE163" s="180"/>
      <c r="BF163" s="180"/>
      <c r="BG163" s="189"/>
      <c r="BH163" s="181" t="s">
        <v>231</v>
      </c>
      <c r="BI163" s="181" t="s">
        <v>37</v>
      </c>
    </row>
    <row r="164" customFormat="false" ht="14.25" hidden="false" customHeight="false" outlineLevel="0" collapsed="false">
      <c r="A164" s="183" t="n">
        <v>159</v>
      </c>
      <c r="B164" s="173" t="n">
        <f aca="false">'APH KIC KIA PC'!D163</f>
        <v>0</v>
      </c>
      <c r="C164" s="173" t="str">
        <f aca="false">'APH KIC KIA PC'!I163</f>
        <v>Välj…</v>
      </c>
      <c r="D164" s="174" t="str">
        <f aca="false">IF('1. Artikeldata Grund'!$E163="","",'1. Artikeldata Grund'!$E163)</f>
        <v/>
      </c>
      <c r="E164" s="175" t="str">
        <f aca="false">IF('1. Artikeldata Grund'!D163="","",'1. Artikeldata Grund'!D163)</f>
        <v/>
      </c>
      <c r="F164" s="184" t="str">
        <f aca="false">'2. Artikeldata Utökad'!H163</f>
        <v>  Välj…</v>
      </c>
      <c r="G164" s="176" t="str">
        <f aca="false" t="array" ref="G164:G164">_xlfn.IFS('2. Artikeldata Utökad'!J163="2  KRAV","KRAV",'2. Artikeldata Utökad'!J163="3  Astma- och Allergiförbundet","Astmaochallergiforbundet",'2. Artikeldata Utökad'!J163="4  Svanen","Svanen",'2. Artikeldata Utökad'!J163="5  GOTS","GOTS",'2. Artikeldata Utökad'!J163="6  Ekologiskt Jordbruk EU Ekologisk","Ekologisktjordbruk",'2. Artikeldata Utökad'!J163="7  ECO CERT Cosmos Organic","Ecocertcosmosorganic",'2. Artikeldata Utökad'!J163="8  Bra miljöval","Bramiljoval",'2. Artikeldata Utökad'!J163="9  Fairtrade","fairtrade",'2. Artikeldata Utökad'!J163="10 Natrue Organic","Natrueorganic",'2. Artikeldata Utökad'!J163="11 UTZ Certified","UTZ",'2. Artikeldata Utökad'!J163="15 Asthma Allergy Nordic","Asthmaallergynordic",'2. Artikeldata Utökad'!J163="16 FSC","FSC",'2. Artikeldata Utökad'!J163="17 Välvald (endast vid OTC)","choosewithheart",'2. Artikeldata Utökad'!J163="18 Rainforest Alliance","Rainforestalliance",'2. Artikeldata Utökad'!J163="19 Vegan Society","Vegansociety",'2. Artikeldata Utökad'!J163="20 Certified Vegan","Certifiedvegan",'2. Artikeldata Utökad'!J163="21 I'm Vegan","Imvegan",'2. Artikeldata Utökad'!J163="22 EU Ecolabel","EUEcolabel",'2. Artikeldata Utökad'!J163="23 Soil Association Cosmos Organic","Soilassociation",'2. Artikeldata Utökad'!J163="  Välj…","",'2. Artikeldata Utökad'!J163="0  Ingen symbol","",'2. Artikeldata Utökad'!J163="24 Cosmetique Bio Cosmos Organic","Cosmetiquebio",'2. Artikeldata Utökad'!J163="25 Fair for Life","Fairforlife")</f>
        <v/>
      </c>
      <c r="H164" s="176" t="str">
        <f aca="false" t="array" ref="H164:H164">_xlfn.IFS('2. Artikeldata Utökad'!K163="2  KRAV","KRAV",'2. Artikeldata Utökad'!K163="3  Astma- och Allergiförbundet","Astmaochallergiforbundet",'2. Artikeldata Utökad'!K163="4  Svanen","Svanen",'2. Artikeldata Utökad'!K163="5  GOTS","GOTS",'2. Artikeldata Utökad'!K163="6  Ekologiskt Jordbruk EU Ekologisk","Ekologisktjordbruk",'2. Artikeldata Utökad'!K163="7  ECO CERT Cosmos Organic","Ecocertcosmosorganic",'2. Artikeldata Utökad'!K163="8  Bra miljöval","Bramiljoval",'2. Artikeldata Utökad'!K163="9  Fairtrade","fairtrade",'2. Artikeldata Utökad'!K163="10 Natrue Organic","Natrueorganic",'2. Artikeldata Utökad'!K163="11 UTZ Certified","UTZ",'2. Artikeldata Utökad'!K163="15 Asthma Allergy Nordic","Asthmaallergynordic",'2. Artikeldata Utökad'!K163="16 FSC","FSC",'2. Artikeldata Utökad'!K163="17 Välvald (endast vid OTC)","choosewithheart",'2. Artikeldata Utökad'!K163="18 Rainforest Alliance","Rainforestalliance",'2. Artikeldata Utökad'!K163="19 Vegan Society","Vegansociety",'2. Artikeldata Utökad'!K163="20 Certified Vegan","Certifiedvegan",'2. Artikeldata Utökad'!K163="21 I'm Vegan","Imvegan",'2. Artikeldata Utökad'!K163="22 EU Ecolabel","EUEcolabel",'2. Artikeldata Utökad'!K163="23 Soil Association Cosmos Organic","Soilassociation",'2. Artikeldata Utökad'!K163="  Välj…","",'2. Artikeldata Utökad'!K163="0  Ingen symbol","",'2. Artikeldata Utökad'!K163="24 Cosmetique Bio Cosmos Organic","Cosmetiquebio",'2. Artikeldata Utökad'!K163="25 Fair for Life","Fairforlife")</f>
        <v/>
      </c>
      <c r="I164" s="176" t="str">
        <f aca="false" t="array" ref="I164:I164">_xlfn.IFS('2. Artikeldata Utökad'!L163="2  KRAV","KRAV",'2. Artikeldata Utökad'!L163="3  Astma- och Allergiförbundet","Astmaochallergiforbundet",'2. Artikeldata Utökad'!L163="4  Svanen","Svanen",'2. Artikeldata Utökad'!L163="5  GOTS","GOTS",'2. Artikeldata Utökad'!L163="6  Ekologiskt Jordbruk EU Ekologisk","Ekologisktjordbruk",'2. Artikeldata Utökad'!L163="7  ECO CERT Cosmos Organic","Ecocertcosmosorganic",'2. Artikeldata Utökad'!L163="8  Bra miljöval","Bramiljoval",'2. Artikeldata Utökad'!L163="9  Fairtrade","fairtrade",'2. Artikeldata Utökad'!L163="10 Natrue Organic","Natrueorganic",'2. Artikeldata Utökad'!L163="11 UTZ Certified","UTZ",'2. Artikeldata Utökad'!L163="15 Asthma Allergy Nordic","Asthmaallergynordic",'2. Artikeldata Utökad'!L163="16 FSC","FSC",'2. Artikeldata Utökad'!L163="17 Välvald (endast vid OTC)","choosewithheart",'2. Artikeldata Utökad'!L163="18 Rainforest Alliance","Rainforestalliance",'2. Artikeldata Utökad'!L163="19 Vegan Society","Vegansociety",'2. Artikeldata Utökad'!L163="20 Certified Vegan","Certifiedvegan",'2. Artikeldata Utökad'!L163="21 I'm Vegan","Imvegan",'2. Artikeldata Utökad'!L163="22 EU Ecolabel","EUEcolabel",'2. Artikeldata Utökad'!L163="23 Soil Association Cosmos Organic","Soilassociation",'2. Artikeldata Utökad'!L163="  Välj…","",'2. Artikeldata Utökad'!L163="0  Ingen symbol","",'2. Artikeldata Utökad'!L163="24 Cosmetique Bio Cosmos Organic","Cosmetiquebio",'2. Artikeldata Utökad'!L163="25 Fair for Life","Fairforlife")</f>
        <v/>
      </c>
      <c r="J164" s="176" t="str">
        <f aca="false" t="array" ref="J164:J164">IFERROR(SUBSTITUTE(_xlfn.arraytotext(_xlfn._xlws.filter(G164:I164,G164:I164&lt;&gt;""))," ",""),"")</f>
        <v/>
      </c>
      <c r="K164" s="176" t="str">
        <f aca="false">IF('2. Artikeldata Utökad'!M163="Ja","Nordisk","")</f>
        <v/>
      </c>
      <c r="L164" s="176" t="str">
        <f aca="false">IF('2. Artikeldata Utökad'!N163="Ja","Miljoforpackad","")</f>
        <v/>
      </c>
      <c r="M164" s="176" t="str">
        <f aca="false">IF(OR(G164="Ecocertcosmosorganic",G164="Natrueorganic",G164="GOTS",G164="Ekologisktjordbruk",G164="KRAV",G164="Soilassociation",G164="Cosmetiquebio",H164="Ecocertcosmosorganic",H164="Natrueorganic",H164="GOTS",H164="Ekologisktjordbruk",H164="KRAV",H164="Soilassociation",H164="Cosmetiquebio",I164="Ecocertcosmosorganic",I164="Natrueorganic",I164="GOTS",I164="Ekologisktjordbruk",I164="KRAV",I164="Soilassociation",I164="Cosmetiquebio"),"Ekologisk","")</f>
        <v/>
      </c>
      <c r="N164" s="176" t="str">
        <f aca="false">IF(OR(G164="Vegansociety",G164="Imvegan",G164="Certifiedvegan",H164="Vegansociety",H164="Imvegan",H164="Certifiedvegan",I164="Vegansociety",I164="Imvegan",I164="Certifiedvegan",AJ164="Vegansk"),"Vegansk","")</f>
        <v/>
      </c>
      <c r="O164" s="176" t="str">
        <f aca="false">IF(OR(G164="fairtrade",G164="UTZ",G164="Rainforestalliance",G164="Fairforlife",H164="fairtrade",H164="UTZ",H164="Rainforestalliance",H164="Fairforlife",I164="fairtrade",I164="UTZ",I164="Rainforestalliance",I164="Fairforlife"),"Rattvisemarkt","")</f>
        <v/>
      </c>
      <c r="P164" s="176" t="str">
        <f aca="false">IF(OR(G164="Asthmaallergynordic",G164="Astmaochallergiforbundet",H164="Asthmaallergynordic",H164="Astmaochallergiforbundet",I164="Asthmaallergynordic",I164="Astmaochallergiforbundet"),"Extramildformula","")</f>
        <v/>
      </c>
      <c r="Q164" s="176" t="str">
        <f aca="false">IF(OR(G164="Svanen",G164="Bramiljoval",G164="EUEcolabel",H164="Svanen",H164="Bramiljoval",H164="EUEcolabel",I164="Svanen",I164="Bramiljoval",I164="EUEcolabel"),"Miljomarkt","")</f>
        <v/>
      </c>
      <c r="R164" s="176" t="str">
        <f aca="false" t="array" ref="R164:R164">IFERROR(SUBSTITUTE(_xlfn.arraytotext(_xlfn._xlws.filter(M164:Q164,M164:Q164&lt;&gt;""))," ",""),"")</f>
        <v/>
      </c>
      <c r="S164" s="177"/>
      <c r="T164" s="185"/>
      <c r="U164" s="177" t="s">
        <v>36</v>
      </c>
      <c r="V164" s="178"/>
      <c r="W164" s="178"/>
      <c r="X164" s="178"/>
      <c r="Y164" s="178"/>
      <c r="Z164" s="178"/>
      <c r="AA164" s="178"/>
      <c r="AB164" s="178"/>
      <c r="AC164" s="178"/>
      <c r="AD164" s="178"/>
      <c r="AE164" s="178"/>
      <c r="AF164" s="178"/>
      <c r="AG164" s="177"/>
      <c r="AH164" s="178"/>
      <c r="AI164" s="178"/>
      <c r="AJ164" s="177" t="s">
        <v>37</v>
      </c>
      <c r="AK164" s="178"/>
      <c r="AL164" s="178"/>
      <c r="AM164" s="178"/>
      <c r="AN164" s="178"/>
      <c r="AO164" s="178"/>
      <c r="AP164" s="187"/>
      <c r="AQ164" s="179"/>
      <c r="AR164" s="180"/>
      <c r="AS164" s="180"/>
      <c r="AT164" s="181" t="s">
        <v>37</v>
      </c>
      <c r="AU164" s="181" t="s">
        <v>37</v>
      </c>
      <c r="AV164" s="188"/>
      <c r="AW164" s="182" t="s">
        <v>231</v>
      </c>
      <c r="AX164" s="181" t="s">
        <v>37</v>
      </c>
      <c r="AY164" s="181" t="s">
        <v>37</v>
      </c>
      <c r="AZ164" s="187"/>
      <c r="BA164" s="179"/>
      <c r="BB164" s="180"/>
      <c r="BC164" s="180"/>
      <c r="BD164" s="180"/>
      <c r="BE164" s="180"/>
      <c r="BF164" s="180"/>
      <c r="BG164" s="189"/>
      <c r="BH164" s="181" t="s">
        <v>231</v>
      </c>
      <c r="BI164" s="181" t="s">
        <v>37</v>
      </c>
    </row>
    <row r="165" customFormat="false" ht="14.25" hidden="false" customHeight="false" outlineLevel="0" collapsed="false">
      <c r="A165" s="183" t="n">
        <v>160</v>
      </c>
      <c r="B165" s="173" t="n">
        <f aca="false">'APH KIC KIA PC'!D164</f>
        <v>0</v>
      </c>
      <c r="C165" s="173" t="str">
        <f aca="false">'APH KIC KIA PC'!I164</f>
        <v>Välj…</v>
      </c>
      <c r="D165" s="174" t="str">
        <f aca="false">IF('1. Artikeldata Grund'!$E164="","",'1. Artikeldata Grund'!$E164)</f>
        <v/>
      </c>
      <c r="E165" s="175" t="str">
        <f aca="false">IF('1. Artikeldata Grund'!D164="","",'1. Artikeldata Grund'!D164)</f>
        <v/>
      </c>
      <c r="F165" s="184" t="str">
        <f aca="false">'2. Artikeldata Utökad'!H164</f>
        <v>  Välj…</v>
      </c>
      <c r="G165" s="176" t="str">
        <f aca="false" t="array" ref="G165:G165">_xlfn.IFS('2. Artikeldata Utökad'!J164="2  KRAV","KRAV",'2. Artikeldata Utökad'!J164="3  Astma- och Allergiförbundet","Astmaochallergiforbundet",'2. Artikeldata Utökad'!J164="4  Svanen","Svanen",'2. Artikeldata Utökad'!J164="5  GOTS","GOTS",'2. Artikeldata Utökad'!J164="6  Ekologiskt Jordbruk EU Ekologisk","Ekologisktjordbruk",'2. Artikeldata Utökad'!J164="7  ECO CERT Cosmos Organic","Ecocertcosmosorganic",'2. Artikeldata Utökad'!J164="8  Bra miljöval","Bramiljoval",'2. Artikeldata Utökad'!J164="9  Fairtrade","fairtrade",'2. Artikeldata Utökad'!J164="10 Natrue Organic","Natrueorganic",'2. Artikeldata Utökad'!J164="11 UTZ Certified","UTZ",'2. Artikeldata Utökad'!J164="15 Asthma Allergy Nordic","Asthmaallergynordic",'2. Artikeldata Utökad'!J164="16 FSC","FSC",'2. Artikeldata Utökad'!J164="17 Välvald (endast vid OTC)","choosewithheart",'2. Artikeldata Utökad'!J164="18 Rainforest Alliance","Rainforestalliance",'2. Artikeldata Utökad'!J164="19 Vegan Society","Vegansociety",'2. Artikeldata Utökad'!J164="20 Certified Vegan","Certifiedvegan",'2. Artikeldata Utökad'!J164="21 I'm Vegan","Imvegan",'2. Artikeldata Utökad'!J164="22 EU Ecolabel","EUEcolabel",'2. Artikeldata Utökad'!J164="23 Soil Association Cosmos Organic","Soilassociation",'2. Artikeldata Utökad'!J164="  Välj…","",'2. Artikeldata Utökad'!J164="0  Ingen symbol","",'2. Artikeldata Utökad'!J164="24 Cosmetique Bio Cosmos Organic","Cosmetiquebio",'2. Artikeldata Utökad'!J164="25 Fair for Life","Fairforlife")</f>
        <v/>
      </c>
      <c r="H165" s="176" t="str">
        <f aca="false" t="array" ref="H165:H165">_xlfn.IFS('2. Artikeldata Utökad'!K164="2  KRAV","KRAV",'2. Artikeldata Utökad'!K164="3  Astma- och Allergiförbundet","Astmaochallergiforbundet",'2. Artikeldata Utökad'!K164="4  Svanen","Svanen",'2. Artikeldata Utökad'!K164="5  GOTS","GOTS",'2. Artikeldata Utökad'!K164="6  Ekologiskt Jordbruk EU Ekologisk","Ekologisktjordbruk",'2. Artikeldata Utökad'!K164="7  ECO CERT Cosmos Organic","Ecocertcosmosorganic",'2. Artikeldata Utökad'!K164="8  Bra miljöval","Bramiljoval",'2. Artikeldata Utökad'!K164="9  Fairtrade","fairtrade",'2. Artikeldata Utökad'!K164="10 Natrue Organic","Natrueorganic",'2. Artikeldata Utökad'!K164="11 UTZ Certified","UTZ",'2. Artikeldata Utökad'!K164="15 Asthma Allergy Nordic","Asthmaallergynordic",'2. Artikeldata Utökad'!K164="16 FSC","FSC",'2. Artikeldata Utökad'!K164="17 Välvald (endast vid OTC)","choosewithheart",'2. Artikeldata Utökad'!K164="18 Rainforest Alliance","Rainforestalliance",'2. Artikeldata Utökad'!K164="19 Vegan Society","Vegansociety",'2. Artikeldata Utökad'!K164="20 Certified Vegan","Certifiedvegan",'2. Artikeldata Utökad'!K164="21 I'm Vegan","Imvegan",'2. Artikeldata Utökad'!K164="22 EU Ecolabel","EUEcolabel",'2. Artikeldata Utökad'!K164="23 Soil Association Cosmos Organic","Soilassociation",'2. Artikeldata Utökad'!K164="  Välj…","",'2. Artikeldata Utökad'!K164="0  Ingen symbol","",'2. Artikeldata Utökad'!K164="24 Cosmetique Bio Cosmos Organic","Cosmetiquebio",'2. Artikeldata Utökad'!K164="25 Fair for Life","Fairforlife")</f>
        <v/>
      </c>
      <c r="I165" s="176" t="str">
        <f aca="false" t="array" ref="I165:I165">_xlfn.IFS('2. Artikeldata Utökad'!L164="2  KRAV","KRAV",'2. Artikeldata Utökad'!L164="3  Astma- och Allergiförbundet","Astmaochallergiforbundet",'2. Artikeldata Utökad'!L164="4  Svanen","Svanen",'2. Artikeldata Utökad'!L164="5  GOTS","GOTS",'2. Artikeldata Utökad'!L164="6  Ekologiskt Jordbruk EU Ekologisk","Ekologisktjordbruk",'2. Artikeldata Utökad'!L164="7  ECO CERT Cosmos Organic","Ecocertcosmosorganic",'2. Artikeldata Utökad'!L164="8  Bra miljöval","Bramiljoval",'2. Artikeldata Utökad'!L164="9  Fairtrade","fairtrade",'2. Artikeldata Utökad'!L164="10 Natrue Organic","Natrueorganic",'2. Artikeldata Utökad'!L164="11 UTZ Certified","UTZ",'2. Artikeldata Utökad'!L164="15 Asthma Allergy Nordic","Asthmaallergynordic",'2. Artikeldata Utökad'!L164="16 FSC","FSC",'2. Artikeldata Utökad'!L164="17 Välvald (endast vid OTC)","choosewithheart",'2. Artikeldata Utökad'!L164="18 Rainforest Alliance","Rainforestalliance",'2. Artikeldata Utökad'!L164="19 Vegan Society","Vegansociety",'2. Artikeldata Utökad'!L164="20 Certified Vegan","Certifiedvegan",'2. Artikeldata Utökad'!L164="21 I'm Vegan","Imvegan",'2. Artikeldata Utökad'!L164="22 EU Ecolabel","EUEcolabel",'2. Artikeldata Utökad'!L164="23 Soil Association Cosmos Organic","Soilassociation",'2. Artikeldata Utökad'!L164="  Välj…","",'2. Artikeldata Utökad'!L164="0  Ingen symbol","",'2. Artikeldata Utökad'!L164="24 Cosmetique Bio Cosmos Organic","Cosmetiquebio",'2. Artikeldata Utökad'!L164="25 Fair for Life","Fairforlife")</f>
        <v/>
      </c>
      <c r="J165" s="176" t="str">
        <f aca="false" t="array" ref="J165:J165">IFERROR(SUBSTITUTE(_xlfn.arraytotext(_xlfn._xlws.filter(G165:I165,G165:I165&lt;&gt;""))," ",""),"")</f>
        <v/>
      </c>
      <c r="K165" s="176" t="str">
        <f aca="false">IF('2. Artikeldata Utökad'!M164="Ja","Nordisk","")</f>
        <v/>
      </c>
      <c r="L165" s="176" t="str">
        <f aca="false">IF('2. Artikeldata Utökad'!N164="Ja","Miljoforpackad","")</f>
        <v/>
      </c>
      <c r="M165" s="176" t="str">
        <f aca="false">IF(OR(G165="Ecocertcosmosorganic",G165="Natrueorganic",G165="GOTS",G165="Ekologisktjordbruk",G165="KRAV",G165="Soilassociation",G165="Cosmetiquebio",H165="Ecocertcosmosorganic",H165="Natrueorganic",H165="GOTS",H165="Ekologisktjordbruk",H165="KRAV",H165="Soilassociation",H165="Cosmetiquebio",I165="Ecocertcosmosorganic",I165="Natrueorganic",I165="GOTS",I165="Ekologisktjordbruk",I165="KRAV",I165="Soilassociation",I165="Cosmetiquebio"),"Ekologisk","")</f>
        <v/>
      </c>
      <c r="N165" s="176" t="str">
        <f aca="false">IF(OR(G165="Vegansociety",G165="Imvegan",G165="Certifiedvegan",H165="Vegansociety",H165="Imvegan",H165="Certifiedvegan",I165="Vegansociety",I165="Imvegan",I165="Certifiedvegan",AJ165="Vegansk"),"Vegansk","")</f>
        <v/>
      </c>
      <c r="O165" s="176" t="str">
        <f aca="false">IF(OR(G165="fairtrade",G165="UTZ",G165="Rainforestalliance",G165="Fairforlife",H165="fairtrade",H165="UTZ",H165="Rainforestalliance",H165="Fairforlife",I165="fairtrade",I165="UTZ",I165="Rainforestalliance",I165="Fairforlife"),"Rattvisemarkt","")</f>
        <v/>
      </c>
      <c r="P165" s="176" t="str">
        <f aca="false">IF(OR(G165="Asthmaallergynordic",G165="Astmaochallergiforbundet",H165="Asthmaallergynordic",H165="Astmaochallergiforbundet",I165="Asthmaallergynordic",I165="Astmaochallergiforbundet"),"Extramildformula","")</f>
        <v/>
      </c>
      <c r="Q165" s="176" t="str">
        <f aca="false">IF(OR(G165="Svanen",G165="Bramiljoval",G165="EUEcolabel",H165="Svanen",H165="Bramiljoval",H165="EUEcolabel",I165="Svanen",I165="Bramiljoval",I165="EUEcolabel"),"Miljomarkt","")</f>
        <v/>
      </c>
      <c r="R165" s="176" t="str">
        <f aca="false" t="array" ref="R165:R165">IFERROR(SUBSTITUTE(_xlfn.arraytotext(_xlfn._xlws.filter(M165:Q165,M165:Q165&lt;&gt;""))," ",""),"")</f>
        <v/>
      </c>
      <c r="S165" s="177"/>
      <c r="T165" s="185"/>
      <c r="U165" s="177" t="s">
        <v>36</v>
      </c>
      <c r="V165" s="178"/>
      <c r="W165" s="178"/>
      <c r="X165" s="178"/>
      <c r="Y165" s="178"/>
      <c r="Z165" s="178"/>
      <c r="AA165" s="178"/>
      <c r="AB165" s="178"/>
      <c r="AC165" s="178"/>
      <c r="AD165" s="178"/>
      <c r="AE165" s="178"/>
      <c r="AF165" s="178"/>
      <c r="AG165" s="177"/>
      <c r="AH165" s="178"/>
      <c r="AI165" s="178"/>
      <c r="AJ165" s="177" t="s">
        <v>37</v>
      </c>
      <c r="AK165" s="178"/>
      <c r="AL165" s="178"/>
      <c r="AM165" s="178"/>
      <c r="AN165" s="178"/>
      <c r="AO165" s="178"/>
      <c r="AP165" s="187"/>
      <c r="AQ165" s="179"/>
      <c r="AR165" s="180"/>
      <c r="AS165" s="180"/>
      <c r="AT165" s="181" t="s">
        <v>37</v>
      </c>
      <c r="AU165" s="181" t="s">
        <v>37</v>
      </c>
      <c r="AV165" s="188"/>
      <c r="AW165" s="182" t="s">
        <v>231</v>
      </c>
      <c r="AX165" s="181" t="s">
        <v>37</v>
      </c>
      <c r="AY165" s="181" t="s">
        <v>37</v>
      </c>
      <c r="AZ165" s="187"/>
      <c r="BA165" s="179"/>
      <c r="BB165" s="180"/>
      <c r="BC165" s="180"/>
      <c r="BD165" s="180"/>
      <c r="BE165" s="180"/>
      <c r="BF165" s="180"/>
      <c r="BG165" s="189"/>
      <c r="BH165" s="181" t="s">
        <v>231</v>
      </c>
      <c r="BI165" s="181" t="s">
        <v>37</v>
      </c>
    </row>
    <row r="166" customFormat="false" ht="14.25" hidden="false" customHeight="false" outlineLevel="0" collapsed="false">
      <c r="A166" s="183" t="n">
        <v>161</v>
      </c>
      <c r="B166" s="173" t="n">
        <f aca="false">'APH KIC KIA PC'!D165</f>
        <v>0</v>
      </c>
      <c r="C166" s="173" t="str">
        <f aca="false">'APH KIC KIA PC'!I165</f>
        <v>Välj…</v>
      </c>
      <c r="D166" s="174" t="str">
        <f aca="false">IF('1. Artikeldata Grund'!$E165="","",'1. Artikeldata Grund'!$E165)</f>
        <v/>
      </c>
      <c r="E166" s="175" t="str">
        <f aca="false">IF('1. Artikeldata Grund'!D165="","",'1. Artikeldata Grund'!D165)</f>
        <v/>
      </c>
      <c r="F166" s="184" t="str">
        <f aca="false">'2. Artikeldata Utökad'!H165</f>
        <v>  Välj…</v>
      </c>
      <c r="G166" s="176" t="str">
        <f aca="false" t="array" ref="G166:G166">_xlfn.IFS('2. Artikeldata Utökad'!J165="2  KRAV","KRAV",'2. Artikeldata Utökad'!J165="3  Astma- och Allergiförbundet","Astmaochallergiforbundet",'2. Artikeldata Utökad'!J165="4  Svanen","Svanen",'2. Artikeldata Utökad'!J165="5  GOTS","GOTS",'2. Artikeldata Utökad'!J165="6  Ekologiskt Jordbruk EU Ekologisk","Ekologisktjordbruk",'2. Artikeldata Utökad'!J165="7  ECO CERT Cosmos Organic","Ecocertcosmosorganic",'2. Artikeldata Utökad'!J165="8  Bra miljöval","Bramiljoval",'2. Artikeldata Utökad'!J165="9  Fairtrade","fairtrade",'2. Artikeldata Utökad'!J165="10 Natrue Organic","Natrueorganic",'2. Artikeldata Utökad'!J165="11 UTZ Certified","UTZ",'2. Artikeldata Utökad'!J165="15 Asthma Allergy Nordic","Asthmaallergynordic",'2. Artikeldata Utökad'!J165="16 FSC","FSC",'2. Artikeldata Utökad'!J165="17 Välvald (endast vid OTC)","choosewithheart",'2. Artikeldata Utökad'!J165="18 Rainforest Alliance","Rainforestalliance",'2. Artikeldata Utökad'!J165="19 Vegan Society","Vegansociety",'2. Artikeldata Utökad'!J165="20 Certified Vegan","Certifiedvegan",'2. Artikeldata Utökad'!J165="21 I'm Vegan","Imvegan",'2. Artikeldata Utökad'!J165="22 EU Ecolabel","EUEcolabel",'2. Artikeldata Utökad'!J165="23 Soil Association Cosmos Organic","Soilassociation",'2. Artikeldata Utökad'!J165="  Välj…","",'2. Artikeldata Utökad'!J165="0  Ingen symbol","",'2. Artikeldata Utökad'!J165="24 Cosmetique Bio Cosmos Organic","Cosmetiquebio",'2. Artikeldata Utökad'!J165="25 Fair for Life","Fairforlife")</f>
        <v/>
      </c>
      <c r="H166" s="176" t="str">
        <f aca="false" t="array" ref="H166:H166">_xlfn.IFS('2. Artikeldata Utökad'!K165="2  KRAV","KRAV",'2. Artikeldata Utökad'!K165="3  Astma- och Allergiförbundet","Astmaochallergiforbundet",'2. Artikeldata Utökad'!K165="4  Svanen","Svanen",'2. Artikeldata Utökad'!K165="5  GOTS","GOTS",'2. Artikeldata Utökad'!K165="6  Ekologiskt Jordbruk EU Ekologisk","Ekologisktjordbruk",'2. Artikeldata Utökad'!K165="7  ECO CERT Cosmos Organic","Ecocertcosmosorganic",'2. Artikeldata Utökad'!K165="8  Bra miljöval","Bramiljoval",'2. Artikeldata Utökad'!K165="9  Fairtrade","fairtrade",'2. Artikeldata Utökad'!K165="10 Natrue Organic","Natrueorganic",'2. Artikeldata Utökad'!K165="11 UTZ Certified","UTZ",'2. Artikeldata Utökad'!K165="15 Asthma Allergy Nordic","Asthmaallergynordic",'2. Artikeldata Utökad'!K165="16 FSC","FSC",'2. Artikeldata Utökad'!K165="17 Välvald (endast vid OTC)","choosewithheart",'2. Artikeldata Utökad'!K165="18 Rainforest Alliance","Rainforestalliance",'2. Artikeldata Utökad'!K165="19 Vegan Society","Vegansociety",'2. Artikeldata Utökad'!K165="20 Certified Vegan","Certifiedvegan",'2. Artikeldata Utökad'!K165="21 I'm Vegan","Imvegan",'2. Artikeldata Utökad'!K165="22 EU Ecolabel","EUEcolabel",'2. Artikeldata Utökad'!K165="23 Soil Association Cosmos Organic","Soilassociation",'2. Artikeldata Utökad'!K165="  Välj…","",'2. Artikeldata Utökad'!K165="0  Ingen symbol","",'2. Artikeldata Utökad'!K165="24 Cosmetique Bio Cosmos Organic","Cosmetiquebio",'2. Artikeldata Utökad'!K165="25 Fair for Life","Fairforlife")</f>
        <v/>
      </c>
      <c r="I166" s="176" t="str">
        <f aca="false" t="array" ref="I166:I166">_xlfn.IFS('2. Artikeldata Utökad'!L165="2  KRAV","KRAV",'2. Artikeldata Utökad'!L165="3  Astma- och Allergiförbundet","Astmaochallergiforbundet",'2. Artikeldata Utökad'!L165="4  Svanen","Svanen",'2. Artikeldata Utökad'!L165="5  GOTS","GOTS",'2. Artikeldata Utökad'!L165="6  Ekologiskt Jordbruk EU Ekologisk","Ekologisktjordbruk",'2. Artikeldata Utökad'!L165="7  ECO CERT Cosmos Organic","Ecocertcosmosorganic",'2. Artikeldata Utökad'!L165="8  Bra miljöval","Bramiljoval",'2. Artikeldata Utökad'!L165="9  Fairtrade","fairtrade",'2. Artikeldata Utökad'!L165="10 Natrue Organic","Natrueorganic",'2. Artikeldata Utökad'!L165="11 UTZ Certified","UTZ",'2. Artikeldata Utökad'!L165="15 Asthma Allergy Nordic","Asthmaallergynordic",'2. Artikeldata Utökad'!L165="16 FSC","FSC",'2. Artikeldata Utökad'!L165="17 Välvald (endast vid OTC)","choosewithheart",'2. Artikeldata Utökad'!L165="18 Rainforest Alliance","Rainforestalliance",'2. Artikeldata Utökad'!L165="19 Vegan Society","Vegansociety",'2. Artikeldata Utökad'!L165="20 Certified Vegan","Certifiedvegan",'2. Artikeldata Utökad'!L165="21 I'm Vegan","Imvegan",'2. Artikeldata Utökad'!L165="22 EU Ecolabel","EUEcolabel",'2. Artikeldata Utökad'!L165="23 Soil Association Cosmos Organic","Soilassociation",'2. Artikeldata Utökad'!L165="  Välj…","",'2. Artikeldata Utökad'!L165="0  Ingen symbol","",'2. Artikeldata Utökad'!L165="24 Cosmetique Bio Cosmos Organic","Cosmetiquebio",'2. Artikeldata Utökad'!L165="25 Fair for Life","Fairforlife")</f>
        <v/>
      </c>
      <c r="J166" s="176" t="str">
        <f aca="false" t="array" ref="J166:J166">IFERROR(SUBSTITUTE(_xlfn.arraytotext(_xlfn._xlws.filter(G166:I166,G166:I166&lt;&gt;""))," ",""),"")</f>
        <v/>
      </c>
      <c r="K166" s="176" t="str">
        <f aca="false">IF('2. Artikeldata Utökad'!M165="Ja","Nordisk","")</f>
        <v/>
      </c>
      <c r="L166" s="176" t="str">
        <f aca="false">IF('2. Artikeldata Utökad'!N165="Ja","Miljoforpackad","")</f>
        <v/>
      </c>
      <c r="M166" s="176" t="str">
        <f aca="false">IF(OR(G166="Ecocertcosmosorganic",G166="Natrueorganic",G166="GOTS",G166="Ekologisktjordbruk",G166="KRAV",G166="Soilassociation",G166="Cosmetiquebio",H166="Ecocertcosmosorganic",H166="Natrueorganic",H166="GOTS",H166="Ekologisktjordbruk",H166="KRAV",H166="Soilassociation",H166="Cosmetiquebio",I166="Ecocertcosmosorganic",I166="Natrueorganic",I166="GOTS",I166="Ekologisktjordbruk",I166="KRAV",I166="Soilassociation",I166="Cosmetiquebio"),"Ekologisk","")</f>
        <v/>
      </c>
      <c r="N166" s="176" t="str">
        <f aca="false">IF(OR(G166="Vegansociety",G166="Imvegan",G166="Certifiedvegan",H166="Vegansociety",H166="Imvegan",H166="Certifiedvegan",I166="Vegansociety",I166="Imvegan",I166="Certifiedvegan",AJ166="Vegansk"),"Vegansk","")</f>
        <v/>
      </c>
      <c r="O166" s="176" t="str">
        <f aca="false">IF(OR(G166="fairtrade",G166="UTZ",G166="Rainforestalliance",G166="Fairforlife",H166="fairtrade",H166="UTZ",H166="Rainforestalliance",H166="Fairforlife",I166="fairtrade",I166="UTZ",I166="Rainforestalliance",I166="Fairforlife"),"Rattvisemarkt","")</f>
        <v/>
      </c>
      <c r="P166" s="176" t="str">
        <f aca="false">IF(OR(G166="Asthmaallergynordic",G166="Astmaochallergiforbundet",H166="Asthmaallergynordic",H166="Astmaochallergiforbundet",I166="Asthmaallergynordic",I166="Astmaochallergiforbundet"),"Extramildformula","")</f>
        <v/>
      </c>
      <c r="Q166" s="176" t="str">
        <f aca="false">IF(OR(G166="Svanen",G166="Bramiljoval",G166="EUEcolabel",H166="Svanen",H166="Bramiljoval",H166="EUEcolabel",I166="Svanen",I166="Bramiljoval",I166="EUEcolabel"),"Miljomarkt","")</f>
        <v/>
      </c>
      <c r="R166" s="176" t="str">
        <f aca="false" t="array" ref="R166:R166">IFERROR(SUBSTITUTE(_xlfn.arraytotext(_xlfn._xlws.filter(M166:Q166,M166:Q166&lt;&gt;""))," ",""),"")</f>
        <v/>
      </c>
      <c r="S166" s="177"/>
      <c r="T166" s="185"/>
      <c r="U166" s="177" t="s">
        <v>36</v>
      </c>
      <c r="V166" s="178"/>
      <c r="W166" s="178"/>
      <c r="X166" s="178"/>
      <c r="Y166" s="178"/>
      <c r="Z166" s="178"/>
      <c r="AA166" s="178"/>
      <c r="AB166" s="178"/>
      <c r="AC166" s="178"/>
      <c r="AD166" s="178"/>
      <c r="AE166" s="178"/>
      <c r="AF166" s="178"/>
      <c r="AG166" s="177"/>
      <c r="AH166" s="178"/>
      <c r="AI166" s="178"/>
      <c r="AJ166" s="177" t="s">
        <v>37</v>
      </c>
      <c r="AK166" s="178"/>
      <c r="AL166" s="178"/>
      <c r="AM166" s="178"/>
      <c r="AN166" s="178"/>
      <c r="AO166" s="178"/>
      <c r="AP166" s="187"/>
      <c r="AQ166" s="179"/>
      <c r="AR166" s="180"/>
      <c r="AS166" s="180"/>
      <c r="AT166" s="181" t="s">
        <v>37</v>
      </c>
      <c r="AU166" s="181" t="s">
        <v>37</v>
      </c>
      <c r="AV166" s="188"/>
      <c r="AW166" s="182" t="s">
        <v>231</v>
      </c>
      <c r="AX166" s="181" t="s">
        <v>37</v>
      </c>
      <c r="AY166" s="181" t="s">
        <v>37</v>
      </c>
      <c r="AZ166" s="187"/>
      <c r="BA166" s="179"/>
      <c r="BB166" s="180"/>
      <c r="BC166" s="180"/>
      <c r="BD166" s="180"/>
      <c r="BE166" s="180"/>
      <c r="BF166" s="180"/>
      <c r="BG166" s="189"/>
      <c r="BH166" s="181" t="s">
        <v>231</v>
      </c>
      <c r="BI166" s="181" t="s">
        <v>37</v>
      </c>
    </row>
    <row r="167" customFormat="false" ht="14.25" hidden="false" customHeight="false" outlineLevel="0" collapsed="false">
      <c r="A167" s="183" t="n">
        <v>162</v>
      </c>
      <c r="B167" s="173" t="n">
        <f aca="false">'APH KIC KIA PC'!D166</f>
        <v>0</v>
      </c>
      <c r="C167" s="173" t="str">
        <f aca="false">'APH KIC KIA PC'!I166</f>
        <v>Välj…</v>
      </c>
      <c r="D167" s="174" t="str">
        <f aca="false">IF('1. Artikeldata Grund'!$E166="","",'1. Artikeldata Grund'!$E166)</f>
        <v/>
      </c>
      <c r="E167" s="175" t="str">
        <f aca="false">IF('1. Artikeldata Grund'!D166="","",'1. Artikeldata Grund'!D166)</f>
        <v/>
      </c>
      <c r="F167" s="184" t="str">
        <f aca="false">'2. Artikeldata Utökad'!H166</f>
        <v>  Välj…</v>
      </c>
      <c r="G167" s="176" t="str">
        <f aca="false" t="array" ref="G167:G167">_xlfn.IFS('2. Artikeldata Utökad'!J166="2  KRAV","KRAV",'2. Artikeldata Utökad'!J166="3  Astma- och Allergiförbundet","Astmaochallergiforbundet",'2. Artikeldata Utökad'!J166="4  Svanen","Svanen",'2. Artikeldata Utökad'!J166="5  GOTS","GOTS",'2. Artikeldata Utökad'!J166="6  Ekologiskt Jordbruk EU Ekologisk","Ekologisktjordbruk",'2. Artikeldata Utökad'!J166="7  ECO CERT Cosmos Organic","Ecocertcosmosorganic",'2. Artikeldata Utökad'!J166="8  Bra miljöval","Bramiljoval",'2. Artikeldata Utökad'!J166="9  Fairtrade","fairtrade",'2. Artikeldata Utökad'!J166="10 Natrue Organic","Natrueorganic",'2. Artikeldata Utökad'!J166="11 UTZ Certified","UTZ",'2. Artikeldata Utökad'!J166="15 Asthma Allergy Nordic","Asthmaallergynordic",'2. Artikeldata Utökad'!J166="16 FSC","FSC",'2. Artikeldata Utökad'!J166="17 Välvald (endast vid OTC)","choosewithheart",'2. Artikeldata Utökad'!J166="18 Rainforest Alliance","Rainforestalliance",'2. Artikeldata Utökad'!J166="19 Vegan Society","Vegansociety",'2. Artikeldata Utökad'!J166="20 Certified Vegan","Certifiedvegan",'2. Artikeldata Utökad'!J166="21 I'm Vegan","Imvegan",'2. Artikeldata Utökad'!J166="22 EU Ecolabel","EUEcolabel",'2. Artikeldata Utökad'!J166="23 Soil Association Cosmos Organic","Soilassociation",'2. Artikeldata Utökad'!J166="  Välj…","",'2. Artikeldata Utökad'!J166="0  Ingen symbol","",'2. Artikeldata Utökad'!J166="24 Cosmetique Bio Cosmos Organic","Cosmetiquebio",'2. Artikeldata Utökad'!J166="25 Fair for Life","Fairforlife")</f>
        <v/>
      </c>
      <c r="H167" s="176" t="str">
        <f aca="false" t="array" ref="H167:H167">_xlfn.IFS('2. Artikeldata Utökad'!K166="2  KRAV","KRAV",'2. Artikeldata Utökad'!K166="3  Astma- och Allergiförbundet","Astmaochallergiforbundet",'2. Artikeldata Utökad'!K166="4  Svanen","Svanen",'2. Artikeldata Utökad'!K166="5  GOTS","GOTS",'2. Artikeldata Utökad'!K166="6  Ekologiskt Jordbruk EU Ekologisk","Ekologisktjordbruk",'2. Artikeldata Utökad'!K166="7  ECO CERT Cosmos Organic","Ecocertcosmosorganic",'2. Artikeldata Utökad'!K166="8  Bra miljöval","Bramiljoval",'2. Artikeldata Utökad'!K166="9  Fairtrade","fairtrade",'2. Artikeldata Utökad'!K166="10 Natrue Organic","Natrueorganic",'2. Artikeldata Utökad'!K166="11 UTZ Certified","UTZ",'2. Artikeldata Utökad'!K166="15 Asthma Allergy Nordic","Asthmaallergynordic",'2. Artikeldata Utökad'!K166="16 FSC","FSC",'2. Artikeldata Utökad'!K166="17 Välvald (endast vid OTC)","choosewithheart",'2. Artikeldata Utökad'!K166="18 Rainforest Alliance","Rainforestalliance",'2. Artikeldata Utökad'!K166="19 Vegan Society","Vegansociety",'2. Artikeldata Utökad'!K166="20 Certified Vegan","Certifiedvegan",'2. Artikeldata Utökad'!K166="21 I'm Vegan","Imvegan",'2. Artikeldata Utökad'!K166="22 EU Ecolabel","EUEcolabel",'2. Artikeldata Utökad'!K166="23 Soil Association Cosmos Organic","Soilassociation",'2. Artikeldata Utökad'!K166="  Välj…","",'2. Artikeldata Utökad'!K166="0  Ingen symbol","",'2. Artikeldata Utökad'!K166="24 Cosmetique Bio Cosmos Organic","Cosmetiquebio",'2. Artikeldata Utökad'!K166="25 Fair for Life","Fairforlife")</f>
        <v/>
      </c>
      <c r="I167" s="176" t="str">
        <f aca="false" t="array" ref="I167:I167">_xlfn.IFS('2. Artikeldata Utökad'!L166="2  KRAV","KRAV",'2. Artikeldata Utökad'!L166="3  Astma- och Allergiförbundet","Astmaochallergiforbundet",'2. Artikeldata Utökad'!L166="4  Svanen","Svanen",'2. Artikeldata Utökad'!L166="5  GOTS","GOTS",'2. Artikeldata Utökad'!L166="6  Ekologiskt Jordbruk EU Ekologisk","Ekologisktjordbruk",'2. Artikeldata Utökad'!L166="7  ECO CERT Cosmos Organic","Ecocertcosmosorganic",'2. Artikeldata Utökad'!L166="8  Bra miljöval","Bramiljoval",'2. Artikeldata Utökad'!L166="9  Fairtrade","fairtrade",'2. Artikeldata Utökad'!L166="10 Natrue Organic","Natrueorganic",'2. Artikeldata Utökad'!L166="11 UTZ Certified","UTZ",'2. Artikeldata Utökad'!L166="15 Asthma Allergy Nordic","Asthmaallergynordic",'2. Artikeldata Utökad'!L166="16 FSC","FSC",'2. Artikeldata Utökad'!L166="17 Välvald (endast vid OTC)","choosewithheart",'2. Artikeldata Utökad'!L166="18 Rainforest Alliance","Rainforestalliance",'2. Artikeldata Utökad'!L166="19 Vegan Society","Vegansociety",'2. Artikeldata Utökad'!L166="20 Certified Vegan","Certifiedvegan",'2. Artikeldata Utökad'!L166="21 I'm Vegan","Imvegan",'2. Artikeldata Utökad'!L166="22 EU Ecolabel","EUEcolabel",'2. Artikeldata Utökad'!L166="23 Soil Association Cosmos Organic","Soilassociation",'2. Artikeldata Utökad'!L166="  Välj…","",'2. Artikeldata Utökad'!L166="0  Ingen symbol","",'2. Artikeldata Utökad'!L166="24 Cosmetique Bio Cosmos Organic","Cosmetiquebio",'2. Artikeldata Utökad'!L166="25 Fair for Life","Fairforlife")</f>
        <v/>
      </c>
      <c r="J167" s="176" t="str">
        <f aca="false" t="array" ref="J167:J167">IFERROR(SUBSTITUTE(_xlfn.arraytotext(_xlfn._xlws.filter(G167:I167,G167:I167&lt;&gt;""))," ",""),"")</f>
        <v/>
      </c>
      <c r="K167" s="176" t="str">
        <f aca="false">IF('2. Artikeldata Utökad'!M166="Ja","Nordisk","")</f>
        <v/>
      </c>
      <c r="L167" s="176" t="str">
        <f aca="false">IF('2. Artikeldata Utökad'!N166="Ja","Miljoforpackad","")</f>
        <v/>
      </c>
      <c r="M167" s="176" t="str">
        <f aca="false">IF(OR(G167="Ecocertcosmosorganic",G167="Natrueorganic",G167="GOTS",G167="Ekologisktjordbruk",G167="KRAV",G167="Soilassociation",G167="Cosmetiquebio",H167="Ecocertcosmosorganic",H167="Natrueorganic",H167="GOTS",H167="Ekologisktjordbruk",H167="KRAV",H167="Soilassociation",H167="Cosmetiquebio",I167="Ecocertcosmosorganic",I167="Natrueorganic",I167="GOTS",I167="Ekologisktjordbruk",I167="KRAV",I167="Soilassociation",I167="Cosmetiquebio"),"Ekologisk","")</f>
        <v/>
      </c>
      <c r="N167" s="176" t="str">
        <f aca="false">IF(OR(G167="Vegansociety",G167="Imvegan",G167="Certifiedvegan",H167="Vegansociety",H167="Imvegan",H167="Certifiedvegan",I167="Vegansociety",I167="Imvegan",I167="Certifiedvegan",AJ167="Vegansk"),"Vegansk","")</f>
        <v/>
      </c>
      <c r="O167" s="176" t="str">
        <f aca="false">IF(OR(G167="fairtrade",G167="UTZ",G167="Rainforestalliance",G167="Fairforlife",H167="fairtrade",H167="UTZ",H167="Rainforestalliance",H167="Fairforlife",I167="fairtrade",I167="UTZ",I167="Rainforestalliance",I167="Fairforlife"),"Rattvisemarkt","")</f>
        <v/>
      </c>
      <c r="P167" s="176" t="str">
        <f aca="false">IF(OR(G167="Asthmaallergynordic",G167="Astmaochallergiforbundet",H167="Asthmaallergynordic",H167="Astmaochallergiforbundet",I167="Asthmaallergynordic",I167="Astmaochallergiforbundet"),"Extramildformula","")</f>
        <v/>
      </c>
      <c r="Q167" s="176" t="str">
        <f aca="false">IF(OR(G167="Svanen",G167="Bramiljoval",G167="EUEcolabel",H167="Svanen",H167="Bramiljoval",H167="EUEcolabel",I167="Svanen",I167="Bramiljoval",I167="EUEcolabel"),"Miljomarkt","")</f>
        <v/>
      </c>
      <c r="R167" s="176" t="str">
        <f aca="false" t="array" ref="R167:R167">IFERROR(SUBSTITUTE(_xlfn.arraytotext(_xlfn._xlws.filter(M167:Q167,M167:Q167&lt;&gt;""))," ",""),"")</f>
        <v/>
      </c>
      <c r="S167" s="177"/>
      <c r="T167" s="185"/>
      <c r="U167" s="177" t="s">
        <v>36</v>
      </c>
      <c r="V167" s="178"/>
      <c r="W167" s="178"/>
      <c r="X167" s="178"/>
      <c r="Y167" s="178"/>
      <c r="Z167" s="178"/>
      <c r="AA167" s="178"/>
      <c r="AB167" s="178"/>
      <c r="AC167" s="178"/>
      <c r="AD167" s="178"/>
      <c r="AE167" s="178"/>
      <c r="AF167" s="178"/>
      <c r="AG167" s="177"/>
      <c r="AH167" s="178"/>
      <c r="AI167" s="178"/>
      <c r="AJ167" s="177" t="s">
        <v>37</v>
      </c>
      <c r="AK167" s="178"/>
      <c r="AL167" s="178"/>
      <c r="AM167" s="178"/>
      <c r="AN167" s="178"/>
      <c r="AO167" s="178"/>
      <c r="AP167" s="187"/>
      <c r="AQ167" s="179"/>
      <c r="AR167" s="180"/>
      <c r="AS167" s="180"/>
      <c r="AT167" s="181" t="s">
        <v>37</v>
      </c>
      <c r="AU167" s="181" t="s">
        <v>37</v>
      </c>
      <c r="AV167" s="188"/>
      <c r="AW167" s="182" t="s">
        <v>231</v>
      </c>
      <c r="AX167" s="181" t="s">
        <v>37</v>
      </c>
      <c r="AY167" s="181" t="s">
        <v>37</v>
      </c>
      <c r="AZ167" s="187"/>
      <c r="BA167" s="179"/>
      <c r="BB167" s="180"/>
      <c r="BC167" s="180"/>
      <c r="BD167" s="180"/>
      <c r="BE167" s="180"/>
      <c r="BF167" s="180"/>
      <c r="BG167" s="189"/>
      <c r="BH167" s="181" t="s">
        <v>231</v>
      </c>
      <c r="BI167" s="181" t="s">
        <v>37</v>
      </c>
    </row>
    <row r="168" customFormat="false" ht="14.25" hidden="false" customHeight="false" outlineLevel="0" collapsed="false">
      <c r="A168" s="183" t="n">
        <v>163</v>
      </c>
      <c r="B168" s="173" t="n">
        <f aca="false">'APH KIC KIA PC'!D167</f>
        <v>0</v>
      </c>
      <c r="C168" s="173" t="str">
        <f aca="false">'APH KIC KIA PC'!I167</f>
        <v>Välj…</v>
      </c>
      <c r="D168" s="174" t="str">
        <f aca="false">IF('1. Artikeldata Grund'!$E167="","",'1. Artikeldata Grund'!$E167)</f>
        <v/>
      </c>
      <c r="E168" s="175" t="str">
        <f aca="false">IF('1. Artikeldata Grund'!D167="","",'1. Artikeldata Grund'!D167)</f>
        <v/>
      </c>
      <c r="F168" s="184" t="str">
        <f aca="false">'2. Artikeldata Utökad'!H167</f>
        <v>  Välj…</v>
      </c>
      <c r="G168" s="176" t="str">
        <f aca="false" t="array" ref="G168:G168">_xlfn.IFS('2. Artikeldata Utökad'!J167="2  KRAV","KRAV",'2. Artikeldata Utökad'!J167="3  Astma- och Allergiförbundet","Astmaochallergiforbundet",'2. Artikeldata Utökad'!J167="4  Svanen","Svanen",'2. Artikeldata Utökad'!J167="5  GOTS","GOTS",'2. Artikeldata Utökad'!J167="6  Ekologiskt Jordbruk EU Ekologisk","Ekologisktjordbruk",'2. Artikeldata Utökad'!J167="7  ECO CERT Cosmos Organic","Ecocertcosmosorganic",'2. Artikeldata Utökad'!J167="8  Bra miljöval","Bramiljoval",'2. Artikeldata Utökad'!J167="9  Fairtrade","fairtrade",'2. Artikeldata Utökad'!J167="10 Natrue Organic","Natrueorganic",'2. Artikeldata Utökad'!J167="11 UTZ Certified","UTZ",'2. Artikeldata Utökad'!J167="15 Asthma Allergy Nordic","Asthmaallergynordic",'2. Artikeldata Utökad'!J167="16 FSC","FSC",'2. Artikeldata Utökad'!J167="17 Välvald (endast vid OTC)","choosewithheart",'2. Artikeldata Utökad'!J167="18 Rainforest Alliance","Rainforestalliance",'2. Artikeldata Utökad'!J167="19 Vegan Society","Vegansociety",'2. Artikeldata Utökad'!J167="20 Certified Vegan","Certifiedvegan",'2. Artikeldata Utökad'!J167="21 I'm Vegan","Imvegan",'2. Artikeldata Utökad'!J167="22 EU Ecolabel","EUEcolabel",'2. Artikeldata Utökad'!J167="23 Soil Association Cosmos Organic","Soilassociation",'2. Artikeldata Utökad'!J167="  Välj…","",'2. Artikeldata Utökad'!J167="0  Ingen symbol","",'2. Artikeldata Utökad'!J167="24 Cosmetique Bio Cosmos Organic","Cosmetiquebio",'2. Artikeldata Utökad'!J167="25 Fair for Life","Fairforlife")</f>
        <v/>
      </c>
      <c r="H168" s="176" t="str">
        <f aca="false" t="array" ref="H168:H168">_xlfn.IFS('2. Artikeldata Utökad'!K167="2  KRAV","KRAV",'2. Artikeldata Utökad'!K167="3  Astma- och Allergiförbundet","Astmaochallergiforbundet",'2. Artikeldata Utökad'!K167="4  Svanen","Svanen",'2. Artikeldata Utökad'!K167="5  GOTS","GOTS",'2. Artikeldata Utökad'!K167="6  Ekologiskt Jordbruk EU Ekologisk","Ekologisktjordbruk",'2. Artikeldata Utökad'!K167="7  ECO CERT Cosmos Organic","Ecocertcosmosorganic",'2. Artikeldata Utökad'!K167="8  Bra miljöval","Bramiljoval",'2. Artikeldata Utökad'!K167="9  Fairtrade","fairtrade",'2. Artikeldata Utökad'!K167="10 Natrue Organic","Natrueorganic",'2. Artikeldata Utökad'!K167="11 UTZ Certified","UTZ",'2. Artikeldata Utökad'!K167="15 Asthma Allergy Nordic","Asthmaallergynordic",'2. Artikeldata Utökad'!K167="16 FSC","FSC",'2. Artikeldata Utökad'!K167="17 Välvald (endast vid OTC)","choosewithheart",'2. Artikeldata Utökad'!K167="18 Rainforest Alliance","Rainforestalliance",'2. Artikeldata Utökad'!K167="19 Vegan Society","Vegansociety",'2. Artikeldata Utökad'!K167="20 Certified Vegan","Certifiedvegan",'2. Artikeldata Utökad'!K167="21 I'm Vegan","Imvegan",'2. Artikeldata Utökad'!K167="22 EU Ecolabel","EUEcolabel",'2. Artikeldata Utökad'!K167="23 Soil Association Cosmos Organic","Soilassociation",'2. Artikeldata Utökad'!K167="  Välj…","",'2. Artikeldata Utökad'!K167="0  Ingen symbol","",'2. Artikeldata Utökad'!K167="24 Cosmetique Bio Cosmos Organic","Cosmetiquebio",'2. Artikeldata Utökad'!K167="25 Fair for Life","Fairforlife")</f>
        <v/>
      </c>
      <c r="I168" s="176" t="str">
        <f aca="false" t="array" ref="I168:I168">_xlfn.IFS('2. Artikeldata Utökad'!L167="2  KRAV","KRAV",'2. Artikeldata Utökad'!L167="3  Astma- och Allergiförbundet","Astmaochallergiforbundet",'2. Artikeldata Utökad'!L167="4  Svanen","Svanen",'2. Artikeldata Utökad'!L167="5  GOTS","GOTS",'2. Artikeldata Utökad'!L167="6  Ekologiskt Jordbruk EU Ekologisk","Ekologisktjordbruk",'2. Artikeldata Utökad'!L167="7  ECO CERT Cosmos Organic","Ecocertcosmosorganic",'2. Artikeldata Utökad'!L167="8  Bra miljöval","Bramiljoval",'2. Artikeldata Utökad'!L167="9  Fairtrade","fairtrade",'2. Artikeldata Utökad'!L167="10 Natrue Organic","Natrueorganic",'2. Artikeldata Utökad'!L167="11 UTZ Certified","UTZ",'2. Artikeldata Utökad'!L167="15 Asthma Allergy Nordic","Asthmaallergynordic",'2. Artikeldata Utökad'!L167="16 FSC","FSC",'2. Artikeldata Utökad'!L167="17 Välvald (endast vid OTC)","choosewithheart",'2. Artikeldata Utökad'!L167="18 Rainforest Alliance","Rainforestalliance",'2. Artikeldata Utökad'!L167="19 Vegan Society","Vegansociety",'2. Artikeldata Utökad'!L167="20 Certified Vegan","Certifiedvegan",'2. Artikeldata Utökad'!L167="21 I'm Vegan","Imvegan",'2. Artikeldata Utökad'!L167="22 EU Ecolabel","EUEcolabel",'2. Artikeldata Utökad'!L167="23 Soil Association Cosmos Organic","Soilassociation",'2. Artikeldata Utökad'!L167="  Välj…","",'2. Artikeldata Utökad'!L167="0  Ingen symbol","",'2. Artikeldata Utökad'!L167="24 Cosmetique Bio Cosmos Organic","Cosmetiquebio",'2. Artikeldata Utökad'!L167="25 Fair for Life","Fairforlife")</f>
        <v/>
      </c>
      <c r="J168" s="176" t="str">
        <f aca="false" t="array" ref="J168:J168">IFERROR(SUBSTITUTE(_xlfn.arraytotext(_xlfn._xlws.filter(G168:I168,G168:I168&lt;&gt;""))," ",""),"")</f>
        <v/>
      </c>
      <c r="K168" s="176" t="str">
        <f aca="false">IF('2. Artikeldata Utökad'!M167="Ja","Nordisk","")</f>
        <v/>
      </c>
      <c r="L168" s="176" t="str">
        <f aca="false">IF('2. Artikeldata Utökad'!N167="Ja","Miljoforpackad","")</f>
        <v/>
      </c>
      <c r="M168" s="176" t="str">
        <f aca="false">IF(OR(G168="Ecocertcosmosorganic",G168="Natrueorganic",G168="GOTS",G168="Ekologisktjordbruk",G168="KRAV",G168="Soilassociation",G168="Cosmetiquebio",H168="Ecocertcosmosorganic",H168="Natrueorganic",H168="GOTS",H168="Ekologisktjordbruk",H168="KRAV",H168="Soilassociation",H168="Cosmetiquebio",I168="Ecocertcosmosorganic",I168="Natrueorganic",I168="GOTS",I168="Ekologisktjordbruk",I168="KRAV",I168="Soilassociation",I168="Cosmetiquebio"),"Ekologisk","")</f>
        <v/>
      </c>
      <c r="N168" s="176" t="str">
        <f aca="false">IF(OR(G168="Vegansociety",G168="Imvegan",G168="Certifiedvegan",H168="Vegansociety",H168="Imvegan",H168="Certifiedvegan",I168="Vegansociety",I168="Imvegan",I168="Certifiedvegan",AJ168="Vegansk"),"Vegansk","")</f>
        <v/>
      </c>
      <c r="O168" s="176" t="str">
        <f aca="false">IF(OR(G168="fairtrade",G168="UTZ",G168="Rainforestalliance",G168="Fairforlife",H168="fairtrade",H168="UTZ",H168="Rainforestalliance",H168="Fairforlife",I168="fairtrade",I168="UTZ",I168="Rainforestalliance",I168="Fairforlife"),"Rattvisemarkt","")</f>
        <v/>
      </c>
      <c r="P168" s="176" t="str">
        <f aca="false">IF(OR(G168="Asthmaallergynordic",G168="Astmaochallergiforbundet",H168="Asthmaallergynordic",H168="Astmaochallergiforbundet",I168="Asthmaallergynordic",I168="Astmaochallergiforbundet"),"Extramildformula","")</f>
        <v/>
      </c>
      <c r="Q168" s="176" t="str">
        <f aca="false">IF(OR(G168="Svanen",G168="Bramiljoval",G168="EUEcolabel",H168="Svanen",H168="Bramiljoval",H168="EUEcolabel",I168="Svanen",I168="Bramiljoval",I168="EUEcolabel"),"Miljomarkt","")</f>
        <v/>
      </c>
      <c r="R168" s="176" t="str">
        <f aca="false" t="array" ref="R168:R168">IFERROR(SUBSTITUTE(_xlfn.arraytotext(_xlfn._xlws.filter(M168:Q168,M168:Q168&lt;&gt;""))," ",""),"")</f>
        <v/>
      </c>
      <c r="S168" s="177"/>
      <c r="T168" s="185"/>
      <c r="U168" s="177" t="s">
        <v>36</v>
      </c>
      <c r="V168" s="178"/>
      <c r="W168" s="178"/>
      <c r="X168" s="178"/>
      <c r="Y168" s="178"/>
      <c r="Z168" s="178"/>
      <c r="AA168" s="178"/>
      <c r="AB168" s="178"/>
      <c r="AC168" s="178"/>
      <c r="AD168" s="178"/>
      <c r="AE168" s="178"/>
      <c r="AF168" s="178"/>
      <c r="AG168" s="177"/>
      <c r="AH168" s="178"/>
      <c r="AI168" s="178"/>
      <c r="AJ168" s="177" t="s">
        <v>37</v>
      </c>
      <c r="AK168" s="178"/>
      <c r="AL168" s="178"/>
      <c r="AM168" s="178"/>
      <c r="AN168" s="178"/>
      <c r="AO168" s="178"/>
      <c r="AP168" s="187"/>
      <c r="AQ168" s="179"/>
      <c r="AR168" s="180"/>
      <c r="AS168" s="180"/>
      <c r="AT168" s="181" t="s">
        <v>37</v>
      </c>
      <c r="AU168" s="181" t="s">
        <v>37</v>
      </c>
      <c r="AV168" s="188"/>
      <c r="AW168" s="182" t="s">
        <v>231</v>
      </c>
      <c r="AX168" s="181" t="s">
        <v>37</v>
      </c>
      <c r="AY168" s="181" t="s">
        <v>37</v>
      </c>
      <c r="AZ168" s="187"/>
      <c r="BA168" s="179"/>
      <c r="BB168" s="180"/>
      <c r="BC168" s="180"/>
      <c r="BD168" s="180"/>
      <c r="BE168" s="180"/>
      <c r="BF168" s="180"/>
      <c r="BG168" s="189"/>
      <c r="BH168" s="181" t="s">
        <v>231</v>
      </c>
      <c r="BI168" s="181" t="s">
        <v>37</v>
      </c>
    </row>
    <row r="169" customFormat="false" ht="14.25" hidden="false" customHeight="false" outlineLevel="0" collapsed="false">
      <c r="A169" s="183" t="n">
        <v>164</v>
      </c>
      <c r="B169" s="173" t="n">
        <f aca="false">'APH KIC KIA PC'!D168</f>
        <v>0</v>
      </c>
      <c r="C169" s="173" t="str">
        <f aca="false">'APH KIC KIA PC'!I168</f>
        <v>Välj…</v>
      </c>
      <c r="D169" s="174" t="str">
        <f aca="false">IF('1. Artikeldata Grund'!$E168="","",'1. Artikeldata Grund'!$E168)</f>
        <v/>
      </c>
      <c r="E169" s="175" t="str">
        <f aca="false">IF('1. Artikeldata Grund'!D168="","",'1. Artikeldata Grund'!D168)</f>
        <v/>
      </c>
      <c r="F169" s="184" t="str">
        <f aca="false">'2. Artikeldata Utökad'!H168</f>
        <v>  Välj…</v>
      </c>
      <c r="G169" s="176" t="str">
        <f aca="false" t="array" ref="G169:G169">_xlfn.IFS('2. Artikeldata Utökad'!J168="2  KRAV","KRAV",'2. Artikeldata Utökad'!J168="3  Astma- och Allergiförbundet","Astmaochallergiforbundet",'2. Artikeldata Utökad'!J168="4  Svanen","Svanen",'2. Artikeldata Utökad'!J168="5  GOTS","GOTS",'2. Artikeldata Utökad'!J168="6  Ekologiskt Jordbruk EU Ekologisk","Ekologisktjordbruk",'2. Artikeldata Utökad'!J168="7  ECO CERT Cosmos Organic","Ecocertcosmosorganic",'2. Artikeldata Utökad'!J168="8  Bra miljöval","Bramiljoval",'2. Artikeldata Utökad'!J168="9  Fairtrade","fairtrade",'2. Artikeldata Utökad'!J168="10 Natrue Organic","Natrueorganic",'2. Artikeldata Utökad'!J168="11 UTZ Certified","UTZ",'2. Artikeldata Utökad'!J168="15 Asthma Allergy Nordic","Asthmaallergynordic",'2. Artikeldata Utökad'!J168="16 FSC","FSC",'2. Artikeldata Utökad'!J168="17 Välvald (endast vid OTC)","choosewithheart",'2. Artikeldata Utökad'!J168="18 Rainforest Alliance","Rainforestalliance",'2. Artikeldata Utökad'!J168="19 Vegan Society","Vegansociety",'2. Artikeldata Utökad'!J168="20 Certified Vegan","Certifiedvegan",'2. Artikeldata Utökad'!J168="21 I'm Vegan","Imvegan",'2. Artikeldata Utökad'!J168="22 EU Ecolabel","EUEcolabel",'2. Artikeldata Utökad'!J168="23 Soil Association Cosmos Organic","Soilassociation",'2. Artikeldata Utökad'!J168="  Välj…","",'2. Artikeldata Utökad'!J168="0  Ingen symbol","",'2. Artikeldata Utökad'!J168="24 Cosmetique Bio Cosmos Organic","Cosmetiquebio",'2. Artikeldata Utökad'!J168="25 Fair for Life","Fairforlife")</f>
        <v/>
      </c>
      <c r="H169" s="176" t="str">
        <f aca="false" t="array" ref="H169:H169">_xlfn.IFS('2. Artikeldata Utökad'!K168="2  KRAV","KRAV",'2. Artikeldata Utökad'!K168="3  Astma- och Allergiförbundet","Astmaochallergiforbundet",'2. Artikeldata Utökad'!K168="4  Svanen","Svanen",'2. Artikeldata Utökad'!K168="5  GOTS","GOTS",'2. Artikeldata Utökad'!K168="6  Ekologiskt Jordbruk EU Ekologisk","Ekologisktjordbruk",'2. Artikeldata Utökad'!K168="7  ECO CERT Cosmos Organic","Ecocertcosmosorganic",'2. Artikeldata Utökad'!K168="8  Bra miljöval","Bramiljoval",'2. Artikeldata Utökad'!K168="9  Fairtrade","fairtrade",'2. Artikeldata Utökad'!K168="10 Natrue Organic","Natrueorganic",'2. Artikeldata Utökad'!K168="11 UTZ Certified","UTZ",'2. Artikeldata Utökad'!K168="15 Asthma Allergy Nordic","Asthmaallergynordic",'2. Artikeldata Utökad'!K168="16 FSC","FSC",'2. Artikeldata Utökad'!K168="17 Välvald (endast vid OTC)","choosewithheart",'2. Artikeldata Utökad'!K168="18 Rainforest Alliance","Rainforestalliance",'2. Artikeldata Utökad'!K168="19 Vegan Society","Vegansociety",'2. Artikeldata Utökad'!K168="20 Certified Vegan","Certifiedvegan",'2. Artikeldata Utökad'!K168="21 I'm Vegan","Imvegan",'2. Artikeldata Utökad'!K168="22 EU Ecolabel","EUEcolabel",'2. Artikeldata Utökad'!K168="23 Soil Association Cosmos Organic","Soilassociation",'2. Artikeldata Utökad'!K168="  Välj…","",'2. Artikeldata Utökad'!K168="0  Ingen symbol","",'2. Artikeldata Utökad'!K168="24 Cosmetique Bio Cosmos Organic","Cosmetiquebio",'2. Artikeldata Utökad'!K168="25 Fair for Life","Fairforlife")</f>
        <v/>
      </c>
      <c r="I169" s="176" t="str">
        <f aca="false" t="array" ref="I169:I169">_xlfn.IFS('2. Artikeldata Utökad'!L168="2  KRAV","KRAV",'2. Artikeldata Utökad'!L168="3  Astma- och Allergiförbundet","Astmaochallergiforbundet",'2. Artikeldata Utökad'!L168="4  Svanen","Svanen",'2. Artikeldata Utökad'!L168="5  GOTS","GOTS",'2. Artikeldata Utökad'!L168="6  Ekologiskt Jordbruk EU Ekologisk","Ekologisktjordbruk",'2. Artikeldata Utökad'!L168="7  ECO CERT Cosmos Organic","Ecocertcosmosorganic",'2. Artikeldata Utökad'!L168="8  Bra miljöval","Bramiljoval",'2. Artikeldata Utökad'!L168="9  Fairtrade","fairtrade",'2. Artikeldata Utökad'!L168="10 Natrue Organic","Natrueorganic",'2. Artikeldata Utökad'!L168="11 UTZ Certified","UTZ",'2. Artikeldata Utökad'!L168="15 Asthma Allergy Nordic","Asthmaallergynordic",'2. Artikeldata Utökad'!L168="16 FSC","FSC",'2. Artikeldata Utökad'!L168="17 Välvald (endast vid OTC)","choosewithheart",'2. Artikeldata Utökad'!L168="18 Rainforest Alliance","Rainforestalliance",'2. Artikeldata Utökad'!L168="19 Vegan Society","Vegansociety",'2. Artikeldata Utökad'!L168="20 Certified Vegan","Certifiedvegan",'2. Artikeldata Utökad'!L168="21 I'm Vegan","Imvegan",'2. Artikeldata Utökad'!L168="22 EU Ecolabel","EUEcolabel",'2. Artikeldata Utökad'!L168="23 Soil Association Cosmos Organic","Soilassociation",'2. Artikeldata Utökad'!L168="  Välj…","",'2. Artikeldata Utökad'!L168="0  Ingen symbol","",'2. Artikeldata Utökad'!L168="24 Cosmetique Bio Cosmos Organic","Cosmetiquebio",'2. Artikeldata Utökad'!L168="25 Fair for Life","Fairforlife")</f>
        <v/>
      </c>
      <c r="J169" s="176" t="str">
        <f aca="false" t="array" ref="J169:J169">IFERROR(SUBSTITUTE(_xlfn.arraytotext(_xlfn._xlws.filter(G169:I169,G169:I169&lt;&gt;""))," ",""),"")</f>
        <v/>
      </c>
      <c r="K169" s="176" t="str">
        <f aca="false">IF('2. Artikeldata Utökad'!M168="Ja","Nordisk","")</f>
        <v/>
      </c>
      <c r="L169" s="176" t="str">
        <f aca="false">IF('2. Artikeldata Utökad'!N168="Ja","Miljoforpackad","")</f>
        <v/>
      </c>
      <c r="M169" s="176" t="str">
        <f aca="false">IF(OR(G169="Ecocertcosmosorganic",G169="Natrueorganic",G169="GOTS",G169="Ekologisktjordbruk",G169="KRAV",G169="Soilassociation",G169="Cosmetiquebio",H169="Ecocertcosmosorganic",H169="Natrueorganic",H169="GOTS",H169="Ekologisktjordbruk",H169="KRAV",H169="Soilassociation",H169="Cosmetiquebio",I169="Ecocertcosmosorganic",I169="Natrueorganic",I169="GOTS",I169="Ekologisktjordbruk",I169="KRAV",I169="Soilassociation",I169="Cosmetiquebio"),"Ekologisk","")</f>
        <v/>
      </c>
      <c r="N169" s="176" t="str">
        <f aca="false">IF(OR(G169="Vegansociety",G169="Imvegan",G169="Certifiedvegan",H169="Vegansociety",H169="Imvegan",H169="Certifiedvegan",I169="Vegansociety",I169="Imvegan",I169="Certifiedvegan",AJ169="Vegansk"),"Vegansk","")</f>
        <v/>
      </c>
      <c r="O169" s="176" t="str">
        <f aca="false">IF(OR(G169="fairtrade",G169="UTZ",G169="Rainforestalliance",G169="Fairforlife",H169="fairtrade",H169="UTZ",H169="Rainforestalliance",H169="Fairforlife",I169="fairtrade",I169="UTZ",I169="Rainforestalliance",I169="Fairforlife"),"Rattvisemarkt","")</f>
        <v/>
      </c>
      <c r="P169" s="176" t="str">
        <f aca="false">IF(OR(G169="Asthmaallergynordic",G169="Astmaochallergiforbundet",H169="Asthmaallergynordic",H169="Astmaochallergiforbundet",I169="Asthmaallergynordic",I169="Astmaochallergiforbundet"),"Extramildformula","")</f>
        <v/>
      </c>
      <c r="Q169" s="176" t="str">
        <f aca="false">IF(OR(G169="Svanen",G169="Bramiljoval",G169="EUEcolabel",H169="Svanen",H169="Bramiljoval",H169="EUEcolabel",I169="Svanen",I169="Bramiljoval",I169="EUEcolabel"),"Miljomarkt","")</f>
        <v/>
      </c>
      <c r="R169" s="176" t="str">
        <f aca="false" t="array" ref="R169:R169">IFERROR(SUBSTITUTE(_xlfn.arraytotext(_xlfn._xlws.filter(M169:Q169,M169:Q169&lt;&gt;""))," ",""),"")</f>
        <v/>
      </c>
      <c r="S169" s="177"/>
      <c r="T169" s="185"/>
      <c r="U169" s="177" t="s">
        <v>36</v>
      </c>
      <c r="V169" s="178"/>
      <c r="W169" s="178"/>
      <c r="X169" s="178"/>
      <c r="Y169" s="178"/>
      <c r="Z169" s="178"/>
      <c r="AA169" s="178"/>
      <c r="AB169" s="178"/>
      <c r="AC169" s="178"/>
      <c r="AD169" s="178"/>
      <c r="AE169" s="178"/>
      <c r="AF169" s="178"/>
      <c r="AG169" s="177"/>
      <c r="AH169" s="178"/>
      <c r="AI169" s="178"/>
      <c r="AJ169" s="177" t="s">
        <v>37</v>
      </c>
      <c r="AK169" s="178"/>
      <c r="AL169" s="178"/>
      <c r="AM169" s="178"/>
      <c r="AN169" s="178"/>
      <c r="AO169" s="178"/>
      <c r="AP169" s="187"/>
      <c r="AQ169" s="179"/>
      <c r="AR169" s="180"/>
      <c r="AS169" s="180"/>
      <c r="AT169" s="181" t="s">
        <v>37</v>
      </c>
      <c r="AU169" s="181" t="s">
        <v>37</v>
      </c>
      <c r="AV169" s="188"/>
      <c r="AW169" s="182" t="s">
        <v>231</v>
      </c>
      <c r="AX169" s="181" t="s">
        <v>37</v>
      </c>
      <c r="AY169" s="181" t="s">
        <v>37</v>
      </c>
      <c r="AZ169" s="187"/>
      <c r="BA169" s="179"/>
      <c r="BB169" s="180"/>
      <c r="BC169" s="180"/>
      <c r="BD169" s="180"/>
      <c r="BE169" s="180"/>
      <c r="BF169" s="180"/>
      <c r="BG169" s="189"/>
      <c r="BH169" s="181" t="s">
        <v>231</v>
      </c>
      <c r="BI169" s="181" t="s">
        <v>37</v>
      </c>
    </row>
    <row r="170" customFormat="false" ht="14.25" hidden="false" customHeight="false" outlineLevel="0" collapsed="false">
      <c r="A170" s="183" t="n">
        <v>165</v>
      </c>
      <c r="B170" s="173" t="n">
        <f aca="false">'APH KIC KIA PC'!D169</f>
        <v>0</v>
      </c>
      <c r="C170" s="173" t="str">
        <f aca="false">'APH KIC KIA PC'!I169</f>
        <v>Välj…</v>
      </c>
      <c r="D170" s="174" t="str">
        <f aca="false">IF('1. Artikeldata Grund'!$E169="","",'1. Artikeldata Grund'!$E169)</f>
        <v/>
      </c>
      <c r="E170" s="175" t="str">
        <f aca="false">IF('1. Artikeldata Grund'!D169="","",'1. Artikeldata Grund'!D169)</f>
        <v/>
      </c>
      <c r="F170" s="184" t="str">
        <f aca="false">'2. Artikeldata Utökad'!H169</f>
        <v>  Välj…</v>
      </c>
      <c r="G170" s="176" t="str">
        <f aca="false" t="array" ref="G170:G170">_xlfn.IFS('2. Artikeldata Utökad'!J169="2  KRAV","KRAV",'2. Artikeldata Utökad'!J169="3  Astma- och Allergiförbundet","Astmaochallergiforbundet",'2. Artikeldata Utökad'!J169="4  Svanen","Svanen",'2. Artikeldata Utökad'!J169="5  GOTS","GOTS",'2. Artikeldata Utökad'!J169="6  Ekologiskt Jordbruk EU Ekologisk","Ekologisktjordbruk",'2. Artikeldata Utökad'!J169="7  ECO CERT Cosmos Organic","Ecocertcosmosorganic",'2. Artikeldata Utökad'!J169="8  Bra miljöval","Bramiljoval",'2. Artikeldata Utökad'!J169="9  Fairtrade","fairtrade",'2. Artikeldata Utökad'!J169="10 Natrue Organic","Natrueorganic",'2. Artikeldata Utökad'!J169="11 UTZ Certified","UTZ",'2. Artikeldata Utökad'!J169="15 Asthma Allergy Nordic","Asthmaallergynordic",'2. Artikeldata Utökad'!J169="16 FSC","FSC",'2. Artikeldata Utökad'!J169="17 Välvald (endast vid OTC)","choosewithheart",'2. Artikeldata Utökad'!J169="18 Rainforest Alliance","Rainforestalliance",'2. Artikeldata Utökad'!J169="19 Vegan Society","Vegansociety",'2. Artikeldata Utökad'!J169="20 Certified Vegan","Certifiedvegan",'2. Artikeldata Utökad'!J169="21 I'm Vegan","Imvegan",'2. Artikeldata Utökad'!J169="22 EU Ecolabel","EUEcolabel",'2. Artikeldata Utökad'!J169="23 Soil Association Cosmos Organic","Soilassociation",'2. Artikeldata Utökad'!J169="  Välj…","",'2. Artikeldata Utökad'!J169="0  Ingen symbol","",'2. Artikeldata Utökad'!J169="24 Cosmetique Bio Cosmos Organic","Cosmetiquebio",'2. Artikeldata Utökad'!J169="25 Fair for Life","Fairforlife")</f>
        <v/>
      </c>
      <c r="H170" s="176" t="str">
        <f aca="false" t="array" ref="H170:H170">_xlfn.IFS('2. Artikeldata Utökad'!K169="2  KRAV","KRAV",'2. Artikeldata Utökad'!K169="3  Astma- och Allergiförbundet","Astmaochallergiforbundet",'2. Artikeldata Utökad'!K169="4  Svanen","Svanen",'2. Artikeldata Utökad'!K169="5  GOTS","GOTS",'2. Artikeldata Utökad'!K169="6  Ekologiskt Jordbruk EU Ekologisk","Ekologisktjordbruk",'2. Artikeldata Utökad'!K169="7  ECO CERT Cosmos Organic","Ecocertcosmosorganic",'2. Artikeldata Utökad'!K169="8  Bra miljöval","Bramiljoval",'2. Artikeldata Utökad'!K169="9  Fairtrade","fairtrade",'2. Artikeldata Utökad'!K169="10 Natrue Organic","Natrueorganic",'2. Artikeldata Utökad'!K169="11 UTZ Certified","UTZ",'2. Artikeldata Utökad'!K169="15 Asthma Allergy Nordic","Asthmaallergynordic",'2. Artikeldata Utökad'!K169="16 FSC","FSC",'2. Artikeldata Utökad'!K169="17 Välvald (endast vid OTC)","choosewithheart",'2. Artikeldata Utökad'!K169="18 Rainforest Alliance","Rainforestalliance",'2. Artikeldata Utökad'!K169="19 Vegan Society","Vegansociety",'2. Artikeldata Utökad'!K169="20 Certified Vegan","Certifiedvegan",'2. Artikeldata Utökad'!K169="21 I'm Vegan","Imvegan",'2. Artikeldata Utökad'!K169="22 EU Ecolabel","EUEcolabel",'2. Artikeldata Utökad'!K169="23 Soil Association Cosmos Organic","Soilassociation",'2. Artikeldata Utökad'!K169="  Välj…","",'2. Artikeldata Utökad'!K169="0  Ingen symbol","",'2. Artikeldata Utökad'!K169="24 Cosmetique Bio Cosmos Organic","Cosmetiquebio",'2. Artikeldata Utökad'!K169="25 Fair for Life","Fairforlife")</f>
        <v/>
      </c>
      <c r="I170" s="176" t="str">
        <f aca="false" t="array" ref="I170:I170">_xlfn.IFS('2. Artikeldata Utökad'!L169="2  KRAV","KRAV",'2. Artikeldata Utökad'!L169="3  Astma- och Allergiförbundet","Astmaochallergiforbundet",'2. Artikeldata Utökad'!L169="4  Svanen","Svanen",'2. Artikeldata Utökad'!L169="5  GOTS","GOTS",'2. Artikeldata Utökad'!L169="6  Ekologiskt Jordbruk EU Ekologisk","Ekologisktjordbruk",'2. Artikeldata Utökad'!L169="7  ECO CERT Cosmos Organic","Ecocertcosmosorganic",'2. Artikeldata Utökad'!L169="8  Bra miljöval","Bramiljoval",'2. Artikeldata Utökad'!L169="9  Fairtrade","fairtrade",'2. Artikeldata Utökad'!L169="10 Natrue Organic","Natrueorganic",'2. Artikeldata Utökad'!L169="11 UTZ Certified","UTZ",'2. Artikeldata Utökad'!L169="15 Asthma Allergy Nordic","Asthmaallergynordic",'2. Artikeldata Utökad'!L169="16 FSC","FSC",'2. Artikeldata Utökad'!L169="17 Välvald (endast vid OTC)","choosewithheart",'2. Artikeldata Utökad'!L169="18 Rainforest Alliance","Rainforestalliance",'2. Artikeldata Utökad'!L169="19 Vegan Society","Vegansociety",'2. Artikeldata Utökad'!L169="20 Certified Vegan","Certifiedvegan",'2. Artikeldata Utökad'!L169="21 I'm Vegan","Imvegan",'2. Artikeldata Utökad'!L169="22 EU Ecolabel","EUEcolabel",'2. Artikeldata Utökad'!L169="23 Soil Association Cosmos Organic","Soilassociation",'2. Artikeldata Utökad'!L169="  Välj…","",'2. Artikeldata Utökad'!L169="0  Ingen symbol","",'2. Artikeldata Utökad'!L169="24 Cosmetique Bio Cosmos Organic","Cosmetiquebio",'2. Artikeldata Utökad'!L169="25 Fair for Life","Fairforlife")</f>
        <v/>
      </c>
      <c r="J170" s="176" t="str">
        <f aca="false" t="array" ref="J170:J170">IFERROR(SUBSTITUTE(_xlfn.arraytotext(_xlfn._xlws.filter(G170:I170,G170:I170&lt;&gt;""))," ",""),"")</f>
        <v/>
      </c>
      <c r="K170" s="176" t="str">
        <f aca="false">IF('2. Artikeldata Utökad'!M169="Ja","Nordisk","")</f>
        <v/>
      </c>
      <c r="L170" s="176" t="str">
        <f aca="false">IF('2. Artikeldata Utökad'!N169="Ja","Miljoforpackad","")</f>
        <v/>
      </c>
      <c r="M170" s="176" t="str">
        <f aca="false">IF(OR(G170="Ecocertcosmosorganic",G170="Natrueorganic",G170="GOTS",G170="Ekologisktjordbruk",G170="KRAV",G170="Soilassociation",G170="Cosmetiquebio",H170="Ecocertcosmosorganic",H170="Natrueorganic",H170="GOTS",H170="Ekologisktjordbruk",H170="KRAV",H170="Soilassociation",H170="Cosmetiquebio",I170="Ecocertcosmosorganic",I170="Natrueorganic",I170="GOTS",I170="Ekologisktjordbruk",I170="KRAV",I170="Soilassociation",I170="Cosmetiquebio"),"Ekologisk","")</f>
        <v/>
      </c>
      <c r="N170" s="176" t="str">
        <f aca="false">IF(OR(G170="Vegansociety",G170="Imvegan",G170="Certifiedvegan",H170="Vegansociety",H170="Imvegan",H170="Certifiedvegan",I170="Vegansociety",I170="Imvegan",I170="Certifiedvegan",AJ170="Vegansk"),"Vegansk","")</f>
        <v/>
      </c>
      <c r="O170" s="176" t="str">
        <f aca="false">IF(OR(G170="fairtrade",G170="UTZ",G170="Rainforestalliance",G170="Fairforlife",H170="fairtrade",H170="UTZ",H170="Rainforestalliance",H170="Fairforlife",I170="fairtrade",I170="UTZ",I170="Rainforestalliance",I170="Fairforlife"),"Rattvisemarkt","")</f>
        <v/>
      </c>
      <c r="P170" s="176" t="str">
        <f aca="false">IF(OR(G170="Asthmaallergynordic",G170="Astmaochallergiforbundet",H170="Asthmaallergynordic",H170="Astmaochallergiforbundet",I170="Asthmaallergynordic",I170="Astmaochallergiforbundet"),"Extramildformula","")</f>
        <v/>
      </c>
      <c r="Q170" s="176" t="str">
        <f aca="false">IF(OR(G170="Svanen",G170="Bramiljoval",G170="EUEcolabel",H170="Svanen",H170="Bramiljoval",H170="EUEcolabel",I170="Svanen",I170="Bramiljoval",I170="EUEcolabel"),"Miljomarkt","")</f>
        <v/>
      </c>
      <c r="R170" s="176" t="str">
        <f aca="false" t="array" ref="R170:R170">IFERROR(SUBSTITUTE(_xlfn.arraytotext(_xlfn._xlws.filter(M170:Q170,M170:Q170&lt;&gt;""))," ",""),"")</f>
        <v/>
      </c>
      <c r="S170" s="177"/>
      <c r="T170" s="185"/>
      <c r="U170" s="177" t="s">
        <v>36</v>
      </c>
      <c r="V170" s="178"/>
      <c r="W170" s="178"/>
      <c r="X170" s="178"/>
      <c r="Y170" s="178"/>
      <c r="Z170" s="178"/>
      <c r="AA170" s="178"/>
      <c r="AB170" s="178"/>
      <c r="AC170" s="178"/>
      <c r="AD170" s="178"/>
      <c r="AE170" s="178"/>
      <c r="AF170" s="178"/>
      <c r="AG170" s="177"/>
      <c r="AH170" s="178"/>
      <c r="AI170" s="178"/>
      <c r="AJ170" s="177" t="s">
        <v>37</v>
      </c>
      <c r="AK170" s="178"/>
      <c r="AL170" s="178"/>
      <c r="AM170" s="178"/>
      <c r="AN170" s="178"/>
      <c r="AO170" s="178"/>
      <c r="AP170" s="187"/>
      <c r="AQ170" s="179"/>
      <c r="AR170" s="180"/>
      <c r="AS170" s="180"/>
      <c r="AT170" s="181" t="s">
        <v>37</v>
      </c>
      <c r="AU170" s="181" t="s">
        <v>37</v>
      </c>
      <c r="AV170" s="188"/>
      <c r="AW170" s="182" t="s">
        <v>231</v>
      </c>
      <c r="AX170" s="181" t="s">
        <v>37</v>
      </c>
      <c r="AY170" s="181" t="s">
        <v>37</v>
      </c>
      <c r="AZ170" s="187"/>
      <c r="BA170" s="179"/>
      <c r="BB170" s="180"/>
      <c r="BC170" s="180"/>
      <c r="BD170" s="180"/>
      <c r="BE170" s="180"/>
      <c r="BF170" s="180"/>
      <c r="BG170" s="189"/>
      <c r="BH170" s="181" t="s">
        <v>231</v>
      </c>
      <c r="BI170" s="181" t="s">
        <v>37</v>
      </c>
    </row>
    <row r="171" customFormat="false" ht="14.25" hidden="false" customHeight="false" outlineLevel="0" collapsed="false">
      <c r="A171" s="183" t="n">
        <v>166</v>
      </c>
      <c r="B171" s="173" t="n">
        <f aca="false">'APH KIC KIA PC'!D170</f>
        <v>0</v>
      </c>
      <c r="C171" s="173" t="str">
        <f aca="false">'APH KIC KIA PC'!I170</f>
        <v>Välj…</v>
      </c>
      <c r="D171" s="174" t="str">
        <f aca="false">IF('1. Artikeldata Grund'!$E170="","",'1. Artikeldata Grund'!$E170)</f>
        <v/>
      </c>
      <c r="E171" s="175" t="str">
        <f aca="false">IF('1. Artikeldata Grund'!D170="","",'1. Artikeldata Grund'!D170)</f>
        <v/>
      </c>
      <c r="F171" s="184" t="str">
        <f aca="false">'2. Artikeldata Utökad'!H170</f>
        <v>  Välj…</v>
      </c>
      <c r="G171" s="176" t="str">
        <f aca="false" t="array" ref="G171:G171">_xlfn.IFS('2. Artikeldata Utökad'!J170="2  KRAV","KRAV",'2. Artikeldata Utökad'!J170="3  Astma- och Allergiförbundet","Astmaochallergiforbundet",'2. Artikeldata Utökad'!J170="4  Svanen","Svanen",'2. Artikeldata Utökad'!J170="5  GOTS","GOTS",'2. Artikeldata Utökad'!J170="6  Ekologiskt Jordbruk EU Ekologisk","Ekologisktjordbruk",'2. Artikeldata Utökad'!J170="7  ECO CERT Cosmos Organic","Ecocertcosmosorganic",'2. Artikeldata Utökad'!J170="8  Bra miljöval","Bramiljoval",'2. Artikeldata Utökad'!J170="9  Fairtrade","fairtrade",'2. Artikeldata Utökad'!J170="10 Natrue Organic","Natrueorganic",'2. Artikeldata Utökad'!J170="11 UTZ Certified","UTZ",'2. Artikeldata Utökad'!J170="15 Asthma Allergy Nordic","Asthmaallergynordic",'2. Artikeldata Utökad'!J170="16 FSC","FSC",'2. Artikeldata Utökad'!J170="17 Välvald (endast vid OTC)","choosewithheart",'2. Artikeldata Utökad'!J170="18 Rainforest Alliance","Rainforestalliance",'2. Artikeldata Utökad'!J170="19 Vegan Society","Vegansociety",'2. Artikeldata Utökad'!J170="20 Certified Vegan","Certifiedvegan",'2. Artikeldata Utökad'!J170="21 I'm Vegan","Imvegan",'2. Artikeldata Utökad'!J170="22 EU Ecolabel","EUEcolabel",'2. Artikeldata Utökad'!J170="23 Soil Association Cosmos Organic","Soilassociation",'2. Artikeldata Utökad'!J170="  Välj…","",'2. Artikeldata Utökad'!J170="0  Ingen symbol","",'2. Artikeldata Utökad'!J170="24 Cosmetique Bio Cosmos Organic","Cosmetiquebio",'2. Artikeldata Utökad'!J170="25 Fair for Life","Fairforlife")</f>
        <v/>
      </c>
      <c r="H171" s="176" t="str">
        <f aca="false" t="array" ref="H171:H171">_xlfn.IFS('2. Artikeldata Utökad'!K170="2  KRAV","KRAV",'2. Artikeldata Utökad'!K170="3  Astma- och Allergiförbundet","Astmaochallergiforbundet",'2. Artikeldata Utökad'!K170="4  Svanen","Svanen",'2. Artikeldata Utökad'!K170="5  GOTS","GOTS",'2. Artikeldata Utökad'!K170="6  Ekologiskt Jordbruk EU Ekologisk","Ekologisktjordbruk",'2. Artikeldata Utökad'!K170="7  ECO CERT Cosmos Organic","Ecocertcosmosorganic",'2. Artikeldata Utökad'!K170="8  Bra miljöval","Bramiljoval",'2. Artikeldata Utökad'!K170="9  Fairtrade","fairtrade",'2. Artikeldata Utökad'!K170="10 Natrue Organic","Natrueorganic",'2. Artikeldata Utökad'!K170="11 UTZ Certified","UTZ",'2. Artikeldata Utökad'!K170="15 Asthma Allergy Nordic","Asthmaallergynordic",'2. Artikeldata Utökad'!K170="16 FSC","FSC",'2. Artikeldata Utökad'!K170="17 Välvald (endast vid OTC)","choosewithheart",'2. Artikeldata Utökad'!K170="18 Rainforest Alliance","Rainforestalliance",'2. Artikeldata Utökad'!K170="19 Vegan Society","Vegansociety",'2. Artikeldata Utökad'!K170="20 Certified Vegan","Certifiedvegan",'2. Artikeldata Utökad'!K170="21 I'm Vegan","Imvegan",'2. Artikeldata Utökad'!K170="22 EU Ecolabel","EUEcolabel",'2. Artikeldata Utökad'!K170="23 Soil Association Cosmos Organic","Soilassociation",'2. Artikeldata Utökad'!K170="  Välj…","",'2. Artikeldata Utökad'!K170="0  Ingen symbol","",'2. Artikeldata Utökad'!K170="24 Cosmetique Bio Cosmos Organic","Cosmetiquebio",'2. Artikeldata Utökad'!K170="25 Fair for Life","Fairforlife")</f>
        <v/>
      </c>
      <c r="I171" s="176" t="str">
        <f aca="false" t="array" ref="I171:I171">_xlfn.IFS('2. Artikeldata Utökad'!L170="2  KRAV","KRAV",'2. Artikeldata Utökad'!L170="3  Astma- och Allergiförbundet","Astmaochallergiforbundet",'2. Artikeldata Utökad'!L170="4  Svanen","Svanen",'2. Artikeldata Utökad'!L170="5  GOTS","GOTS",'2. Artikeldata Utökad'!L170="6  Ekologiskt Jordbruk EU Ekologisk","Ekologisktjordbruk",'2. Artikeldata Utökad'!L170="7  ECO CERT Cosmos Organic","Ecocertcosmosorganic",'2. Artikeldata Utökad'!L170="8  Bra miljöval","Bramiljoval",'2. Artikeldata Utökad'!L170="9  Fairtrade","fairtrade",'2. Artikeldata Utökad'!L170="10 Natrue Organic","Natrueorganic",'2. Artikeldata Utökad'!L170="11 UTZ Certified","UTZ",'2. Artikeldata Utökad'!L170="15 Asthma Allergy Nordic","Asthmaallergynordic",'2. Artikeldata Utökad'!L170="16 FSC","FSC",'2. Artikeldata Utökad'!L170="17 Välvald (endast vid OTC)","choosewithheart",'2. Artikeldata Utökad'!L170="18 Rainforest Alliance","Rainforestalliance",'2. Artikeldata Utökad'!L170="19 Vegan Society","Vegansociety",'2. Artikeldata Utökad'!L170="20 Certified Vegan","Certifiedvegan",'2. Artikeldata Utökad'!L170="21 I'm Vegan","Imvegan",'2. Artikeldata Utökad'!L170="22 EU Ecolabel","EUEcolabel",'2. Artikeldata Utökad'!L170="23 Soil Association Cosmos Organic","Soilassociation",'2. Artikeldata Utökad'!L170="  Välj…","",'2. Artikeldata Utökad'!L170="0  Ingen symbol","",'2. Artikeldata Utökad'!L170="24 Cosmetique Bio Cosmos Organic","Cosmetiquebio",'2. Artikeldata Utökad'!L170="25 Fair for Life","Fairforlife")</f>
        <v/>
      </c>
      <c r="J171" s="176" t="str">
        <f aca="false" t="array" ref="J171:J171">IFERROR(SUBSTITUTE(_xlfn.arraytotext(_xlfn._xlws.filter(G171:I171,G171:I171&lt;&gt;""))," ",""),"")</f>
        <v/>
      </c>
      <c r="K171" s="176" t="str">
        <f aca="false">IF('2. Artikeldata Utökad'!M170="Ja","Nordisk","")</f>
        <v/>
      </c>
      <c r="L171" s="176" t="str">
        <f aca="false">IF('2. Artikeldata Utökad'!N170="Ja","Miljoforpackad","")</f>
        <v/>
      </c>
      <c r="M171" s="176" t="str">
        <f aca="false">IF(OR(G171="Ecocertcosmosorganic",G171="Natrueorganic",G171="GOTS",G171="Ekologisktjordbruk",G171="KRAV",G171="Soilassociation",G171="Cosmetiquebio",H171="Ecocertcosmosorganic",H171="Natrueorganic",H171="GOTS",H171="Ekologisktjordbruk",H171="KRAV",H171="Soilassociation",H171="Cosmetiquebio",I171="Ecocertcosmosorganic",I171="Natrueorganic",I171="GOTS",I171="Ekologisktjordbruk",I171="KRAV",I171="Soilassociation",I171="Cosmetiquebio"),"Ekologisk","")</f>
        <v/>
      </c>
      <c r="N171" s="176" t="str">
        <f aca="false">IF(OR(G171="Vegansociety",G171="Imvegan",G171="Certifiedvegan",H171="Vegansociety",H171="Imvegan",H171="Certifiedvegan",I171="Vegansociety",I171="Imvegan",I171="Certifiedvegan",AJ171="Vegansk"),"Vegansk","")</f>
        <v/>
      </c>
      <c r="O171" s="176" t="str">
        <f aca="false">IF(OR(G171="fairtrade",G171="UTZ",G171="Rainforestalliance",G171="Fairforlife",H171="fairtrade",H171="UTZ",H171="Rainforestalliance",H171="Fairforlife",I171="fairtrade",I171="UTZ",I171="Rainforestalliance",I171="Fairforlife"),"Rattvisemarkt","")</f>
        <v/>
      </c>
      <c r="P171" s="176" t="str">
        <f aca="false">IF(OR(G171="Asthmaallergynordic",G171="Astmaochallergiforbundet",H171="Asthmaallergynordic",H171="Astmaochallergiforbundet",I171="Asthmaallergynordic",I171="Astmaochallergiforbundet"),"Extramildformula","")</f>
        <v/>
      </c>
      <c r="Q171" s="176" t="str">
        <f aca="false">IF(OR(G171="Svanen",G171="Bramiljoval",G171="EUEcolabel",H171="Svanen",H171="Bramiljoval",H171="EUEcolabel",I171="Svanen",I171="Bramiljoval",I171="EUEcolabel"),"Miljomarkt","")</f>
        <v/>
      </c>
      <c r="R171" s="176" t="str">
        <f aca="false" t="array" ref="R171:R171">IFERROR(SUBSTITUTE(_xlfn.arraytotext(_xlfn._xlws.filter(M171:Q171,M171:Q171&lt;&gt;""))," ",""),"")</f>
        <v/>
      </c>
      <c r="S171" s="177"/>
      <c r="T171" s="185"/>
      <c r="U171" s="177" t="s">
        <v>36</v>
      </c>
      <c r="V171" s="178"/>
      <c r="W171" s="178"/>
      <c r="X171" s="178"/>
      <c r="Y171" s="178"/>
      <c r="Z171" s="178"/>
      <c r="AA171" s="178"/>
      <c r="AB171" s="178"/>
      <c r="AC171" s="178"/>
      <c r="AD171" s="178"/>
      <c r="AE171" s="178"/>
      <c r="AF171" s="178"/>
      <c r="AG171" s="177"/>
      <c r="AH171" s="178"/>
      <c r="AI171" s="178"/>
      <c r="AJ171" s="177" t="s">
        <v>37</v>
      </c>
      <c r="AK171" s="178"/>
      <c r="AL171" s="178"/>
      <c r="AM171" s="178"/>
      <c r="AN171" s="178"/>
      <c r="AO171" s="178"/>
      <c r="AP171" s="187"/>
      <c r="AQ171" s="179"/>
      <c r="AR171" s="180"/>
      <c r="AS171" s="180"/>
      <c r="AT171" s="181" t="s">
        <v>37</v>
      </c>
      <c r="AU171" s="181" t="s">
        <v>37</v>
      </c>
      <c r="AV171" s="188"/>
      <c r="AW171" s="182" t="s">
        <v>231</v>
      </c>
      <c r="AX171" s="181" t="s">
        <v>37</v>
      </c>
      <c r="AY171" s="181" t="s">
        <v>37</v>
      </c>
      <c r="AZ171" s="187"/>
      <c r="BA171" s="179"/>
      <c r="BB171" s="180"/>
      <c r="BC171" s="180"/>
      <c r="BD171" s="180"/>
      <c r="BE171" s="180"/>
      <c r="BF171" s="180"/>
      <c r="BG171" s="189"/>
      <c r="BH171" s="181" t="s">
        <v>231</v>
      </c>
      <c r="BI171" s="181" t="s">
        <v>37</v>
      </c>
    </row>
    <row r="172" customFormat="false" ht="14.25" hidden="false" customHeight="false" outlineLevel="0" collapsed="false">
      <c r="A172" s="183" t="n">
        <v>167</v>
      </c>
      <c r="B172" s="173" t="n">
        <f aca="false">'APH KIC KIA PC'!D171</f>
        <v>0</v>
      </c>
      <c r="C172" s="173" t="str">
        <f aca="false">'APH KIC KIA PC'!I171</f>
        <v>Välj…</v>
      </c>
      <c r="D172" s="174" t="str">
        <f aca="false">IF('1. Artikeldata Grund'!$E171="","",'1. Artikeldata Grund'!$E171)</f>
        <v/>
      </c>
      <c r="E172" s="175" t="str">
        <f aca="false">IF('1. Artikeldata Grund'!D171="","",'1. Artikeldata Grund'!D171)</f>
        <v/>
      </c>
      <c r="F172" s="184" t="str">
        <f aca="false">'2. Artikeldata Utökad'!H171</f>
        <v>  Välj…</v>
      </c>
      <c r="G172" s="176" t="str">
        <f aca="false" t="array" ref="G172:G172">_xlfn.IFS('2. Artikeldata Utökad'!J171="2  KRAV","KRAV",'2. Artikeldata Utökad'!J171="3  Astma- och Allergiförbundet","Astmaochallergiforbundet",'2. Artikeldata Utökad'!J171="4  Svanen","Svanen",'2. Artikeldata Utökad'!J171="5  GOTS","GOTS",'2. Artikeldata Utökad'!J171="6  Ekologiskt Jordbruk EU Ekologisk","Ekologisktjordbruk",'2. Artikeldata Utökad'!J171="7  ECO CERT Cosmos Organic","Ecocertcosmosorganic",'2. Artikeldata Utökad'!J171="8  Bra miljöval","Bramiljoval",'2. Artikeldata Utökad'!J171="9  Fairtrade","fairtrade",'2. Artikeldata Utökad'!J171="10 Natrue Organic","Natrueorganic",'2. Artikeldata Utökad'!J171="11 UTZ Certified","UTZ",'2. Artikeldata Utökad'!J171="15 Asthma Allergy Nordic","Asthmaallergynordic",'2. Artikeldata Utökad'!J171="16 FSC","FSC",'2. Artikeldata Utökad'!J171="17 Välvald (endast vid OTC)","choosewithheart",'2. Artikeldata Utökad'!J171="18 Rainforest Alliance","Rainforestalliance",'2. Artikeldata Utökad'!J171="19 Vegan Society","Vegansociety",'2. Artikeldata Utökad'!J171="20 Certified Vegan","Certifiedvegan",'2. Artikeldata Utökad'!J171="21 I'm Vegan","Imvegan",'2. Artikeldata Utökad'!J171="22 EU Ecolabel","EUEcolabel",'2. Artikeldata Utökad'!J171="23 Soil Association Cosmos Organic","Soilassociation",'2. Artikeldata Utökad'!J171="  Välj…","",'2. Artikeldata Utökad'!J171="0  Ingen symbol","",'2. Artikeldata Utökad'!J171="24 Cosmetique Bio Cosmos Organic","Cosmetiquebio",'2. Artikeldata Utökad'!J171="25 Fair for Life","Fairforlife")</f>
        <v/>
      </c>
      <c r="H172" s="176" t="str">
        <f aca="false" t="array" ref="H172:H172">_xlfn.IFS('2. Artikeldata Utökad'!K171="2  KRAV","KRAV",'2. Artikeldata Utökad'!K171="3  Astma- och Allergiförbundet","Astmaochallergiforbundet",'2. Artikeldata Utökad'!K171="4  Svanen","Svanen",'2. Artikeldata Utökad'!K171="5  GOTS","GOTS",'2. Artikeldata Utökad'!K171="6  Ekologiskt Jordbruk EU Ekologisk","Ekologisktjordbruk",'2. Artikeldata Utökad'!K171="7  ECO CERT Cosmos Organic","Ecocertcosmosorganic",'2. Artikeldata Utökad'!K171="8  Bra miljöval","Bramiljoval",'2. Artikeldata Utökad'!K171="9  Fairtrade","fairtrade",'2. Artikeldata Utökad'!K171="10 Natrue Organic","Natrueorganic",'2. Artikeldata Utökad'!K171="11 UTZ Certified","UTZ",'2. Artikeldata Utökad'!K171="15 Asthma Allergy Nordic","Asthmaallergynordic",'2. Artikeldata Utökad'!K171="16 FSC","FSC",'2. Artikeldata Utökad'!K171="17 Välvald (endast vid OTC)","choosewithheart",'2. Artikeldata Utökad'!K171="18 Rainforest Alliance","Rainforestalliance",'2. Artikeldata Utökad'!K171="19 Vegan Society","Vegansociety",'2. Artikeldata Utökad'!K171="20 Certified Vegan","Certifiedvegan",'2. Artikeldata Utökad'!K171="21 I'm Vegan","Imvegan",'2. Artikeldata Utökad'!K171="22 EU Ecolabel","EUEcolabel",'2. Artikeldata Utökad'!K171="23 Soil Association Cosmos Organic","Soilassociation",'2. Artikeldata Utökad'!K171="  Välj…","",'2. Artikeldata Utökad'!K171="0  Ingen symbol","",'2. Artikeldata Utökad'!K171="24 Cosmetique Bio Cosmos Organic","Cosmetiquebio",'2. Artikeldata Utökad'!K171="25 Fair for Life","Fairforlife")</f>
        <v/>
      </c>
      <c r="I172" s="176" t="str">
        <f aca="false" t="array" ref="I172:I172">_xlfn.IFS('2. Artikeldata Utökad'!L171="2  KRAV","KRAV",'2. Artikeldata Utökad'!L171="3  Astma- och Allergiförbundet","Astmaochallergiforbundet",'2. Artikeldata Utökad'!L171="4  Svanen","Svanen",'2. Artikeldata Utökad'!L171="5  GOTS","GOTS",'2. Artikeldata Utökad'!L171="6  Ekologiskt Jordbruk EU Ekologisk","Ekologisktjordbruk",'2. Artikeldata Utökad'!L171="7  ECO CERT Cosmos Organic","Ecocertcosmosorganic",'2. Artikeldata Utökad'!L171="8  Bra miljöval","Bramiljoval",'2. Artikeldata Utökad'!L171="9  Fairtrade","fairtrade",'2. Artikeldata Utökad'!L171="10 Natrue Organic","Natrueorganic",'2. Artikeldata Utökad'!L171="11 UTZ Certified","UTZ",'2. Artikeldata Utökad'!L171="15 Asthma Allergy Nordic","Asthmaallergynordic",'2. Artikeldata Utökad'!L171="16 FSC","FSC",'2. Artikeldata Utökad'!L171="17 Välvald (endast vid OTC)","choosewithheart",'2. Artikeldata Utökad'!L171="18 Rainforest Alliance","Rainforestalliance",'2. Artikeldata Utökad'!L171="19 Vegan Society","Vegansociety",'2. Artikeldata Utökad'!L171="20 Certified Vegan","Certifiedvegan",'2. Artikeldata Utökad'!L171="21 I'm Vegan","Imvegan",'2. Artikeldata Utökad'!L171="22 EU Ecolabel","EUEcolabel",'2. Artikeldata Utökad'!L171="23 Soil Association Cosmos Organic","Soilassociation",'2. Artikeldata Utökad'!L171="  Välj…","",'2. Artikeldata Utökad'!L171="0  Ingen symbol","",'2. Artikeldata Utökad'!L171="24 Cosmetique Bio Cosmos Organic","Cosmetiquebio",'2. Artikeldata Utökad'!L171="25 Fair for Life","Fairforlife")</f>
        <v/>
      </c>
      <c r="J172" s="176" t="str">
        <f aca="false" t="array" ref="J172:J172">IFERROR(SUBSTITUTE(_xlfn.arraytotext(_xlfn._xlws.filter(G172:I172,G172:I172&lt;&gt;""))," ",""),"")</f>
        <v/>
      </c>
      <c r="K172" s="176" t="str">
        <f aca="false">IF('2. Artikeldata Utökad'!M171="Ja","Nordisk","")</f>
        <v/>
      </c>
      <c r="L172" s="176" t="str">
        <f aca="false">IF('2. Artikeldata Utökad'!N171="Ja","Miljoforpackad","")</f>
        <v/>
      </c>
      <c r="M172" s="176" t="str">
        <f aca="false">IF(OR(G172="Ecocertcosmosorganic",G172="Natrueorganic",G172="GOTS",G172="Ekologisktjordbruk",G172="KRAV",G172="Soilassociation",G172="Cosmetiquebio",H172="Ecocertcosmosorganic",H172="Natrueorganic",H172="GOTS",H172="Ekologisktjordbruk",H172="KRAV",H172="Soilassociation",H172="Cosmetiquebio",I172="Ecocertcosmosorganic",I172="Natrueorganic",I172="GOTS",I172="Ekologisktjordbruk",I172="KRAV",I172="Soilassociation",I172="Cosmetiquebio"),"Ekologisk","")</f>
        <v/>
      </c>
      <c r="N172" s="176" t="str">
        <f aca="false">IF(OR(G172="Vegansociety",G172="Imvegan",G172="Certifiedvegan",H172="Vegansociety",H172="Imvegan",H172="Certifiedvegan",I172="Vegansociety",I172="Imvegan",I172="Certifiedvegan",AJ172="Vegansk"),"Vegansk","")</f>
        <v/>
      </c>
      <c r="O172" s="176" t="str">
        <f aca="false">IF(OR(G172="fairtrade",G172="UTZ",G172="Rainforestalliance",G172="Fairforlife",H172="fairtrade",H172="UTZ",H172="Rainforestalliance",H172="Fairforlife",I172="fairtrade",I172="UTZ",I172="Rainforestalliance",I172="Fairforlife"),"Rattvisemarkt","")</f>
        <v/>
      </c>
      <c r="P172" s="176" t="str">
        <f aca="false">IF(OR(G172="Asthmaallergynordic",G172="Astmaochallergiforbundet",H172="Asthmaallergynordic",H172="Astmaochallergiforbundet",I172="Asthmaallergynordic",I172="Astmaochallergiforbundet"),"Extramildformula","")</f>
        <v/>
      </c>
      <c r="Q172" s="176" t="str">
        <f aca="false">IF(OR(G172="Svanen",G172="Bramiljoval",G172="EUEcolabel",H172="Svanen",H172="Bramiljoval",H172="EUEcolabel",I172="Svanen",I172="Bramiljoval",I172="EUEcolabel"),"Miljomarkt","")</f>
        <v/>
      </c>
      <c r="R172" s="176" t="str">
        <f aca="false" t="array" ref="R172:R172">IFERROR(SUBSTITUTE(_xlfn.arraytotext(_xlfn._xlws.filter(M172:Q172,M172:Q172&lt;&gt;""))," ",""),"")</f>
        <v/>
      </c>
      <c r="S172" s="177"/>
      <c r="T172" s="185"/>
      <c r="U172" s="177" t="s">
        <v>36</v>
      </c>
      <c r="V172" s="178"/>
      <c r="W172" s="178"/>
      <c r="X172" s="178"/>
      <c r="Y172" s="178"/>
      <c r="Z172" s="178"/>
      <c r="AA172" s="178"/>
      <c r="AB172" s="178"/>
      <c r="AC172" s="178"/>
      <c r="AD172" s="178"/>
      <c r="AE172" s="178"/>
      <c r="AF172" s="178"/>
      <c r="AG172" s="177"/>
      <c r="AH172" s="178"/>
      <c r="AI172" s="178"/>
      <c r="AJ172" s="177" t="s">
        <v>37</v>
      </c>
      <c r="AK172" s="178"/>
      <c r="AL172" s="178"/>
      <c r="AM172" s="178"/>
      <c r="AN172" s="178"/>
      <c r="AO172" s="178"/>
      <c r="AP172" s="187"/>
      <c r="AQ172" s="179"/>
      <c r="AR172" s="180"/>
      <c r="AS172" s="180"/>
      <c r="AT172" s="181" t="s">
        <v>37</v>
      </c>
      <c r="AU172" s="181" t="s">
        <v>37</v>
      </c>
      <c r="AV172" s="188"/>
      <c r="AW172" s="182" t="s">
        <v>231</v>
      </c>
      <c r="AX172" s="181" t="s">
        <v>37</v>
      </c>
      <c r="AY172" s="181" t="s">
        <v>37</v>
      </c>
      <c r="AZ172" s="187"/>
      <c r="BA172" s="179"/>
      <c r="BB172" s="180"/>
      <c r="BC172" s="180"/>
      <c r="BD172" s="180"/>
      <c r="BE172" s="180"/>
      <c r="BF172" s="180"/>
      <c r="BG172" s="189"/>
      <c r="BH172" s="181" t="s">
        <v>231</v>
      </c>
      <c r="BI172" s="181" t="s">
        <v>37</v>
      </c>
    </row>
    <row r="173" customFormat="false" ht="14.25" hidden="false" customHeight="false" outlineLevel="0" collapsed="false">
      <c r="A173" s="183" t="n">
        <v>168</v>
      </c>
      <c r="B173" s="173" t="n">
        <f aca="false">'APH KIC KIA PC'!D172</f>
        <v>0</v>
      </c>
      <c r="C173" s="173" t="str">
        <f aca="false">'APH KIC KIA PC'!I172</f>
        <v>Välj…</v>
      </c>
      <c r="D173" s="174" t="str">
        <f aca="false">IF('1. Artikeldata Grund'!$E172="","",'1. Artikeldata Grund'!$E172)</f>
        <v/>
      </c>
      <c r="E173" s="175" t="str">
        <f aca="false">IF('1. Artikeldata Grund'!D172="","",'1. Artikeldata Grund'!D172)</f>
        <v/>
      </c>
      <c r="F173" s="184" t="str">
        <f aca="false">'2. Artikeldata Utökad'!H172</f>
        <v>  Välj…</v>
      </c>
      <c r="G173" s="176" t="str">
        <f aca="false" t="array" ref="G173:G173">_xlfn.IFS('2. Artikeldata Utökad'!J172="2  KRAV","KRAV",'2. Artikeldata Utökad'!J172="3  Astma- och Allergiförbundet","Astmaochallergiforbundet",'2. Artikeldata Utökad'!J172="4  Svanen","Svanen",'2. Artikeldata Utökad'!J172="5  GOTS","GOTS",'2. Artikeldata Utökad'!J172="6  Ekologiskt Jordbruk EU Ekologisk","Ekologisktjordbruk",'2. Artikeldata Utökad'!J172="7  ECO CERT Cosmos Organic","Ecocertcosmosorganic",'2. Artikeldata Utökad'!J172="8  Bra miljöval","Bramiljoval",'2. Artikeldata Utökad'!J172="9  Fairtrade","fairtrade",'2. Artikeldata Utökad'!J172="10 Natrue Organic","Natrueorganic",'2. Artikeldata Utökad'!J172="11 UTZ Certified","UTZ",'2. Artikeldata Utökad'!J172="15 Asthma Allergy Nordic","Asthmaallergynordic",'2. Artikeldata Utökad'!J172="16 FSC","FSC",'2. Artikeldata Utökad'!J172="17 Välvald (endast vid OTC)","choosewithheart",'2. Artikeldata Utökad'!J172="18 Rainforest Alliance","Rainforestalliance",'2. Artikeldata Utökad'!J172="19 Vegan Society","Vegansociety",'2. Artikeldata Utökad'!J172="20 Certified Vegan","Certifiedvegan",'2. Artikeldata Utökad'!J172="21 I'm Vegan","Imvegan",'2. Artikeldata Utökad'!J172="22 EU Ecolabel","EUEcolabel",'2. Artikeldata Utökad'!J172="23 Soil Association Cosmos Organic","Soilassociation",'2. Artikeldata Utökad'!J172="  Välj…","",'2. Artikeldata Utökad'!J172="0  Ingen symbol","",'2. Artikeldata Utökad'!J172="24 Cosmetique Bio Cosmos Organic","Cosmetiquebio",'2. Artikeldata Utökad'!J172="25 Fair for Life","Fairforlife")</f>
        <v/>
      </c>
      <c r="H173" s="176" t="str">
        <f aca="false" t="array" ref="H173:H173">_xlfn.IFS('2. Artikeldata Utökad'!K172="2  KRAV","KRAV",'2. Artikeldata Utökad'!K172="3  Astma- och Allergiförbundet","Astmaochallergiforbundet",'2. Artikeldata Utökad'!K172="4  Svanen","Svanen",'2. Artikeldata Utökad'!K172="5  GOTS","GOTS",'2. Artikeldata Utökad'!K172="6  Ekologiskt Jordbruk EU Ekologisk","Ekologisktjordbruk",'2. Artikeldata Utökad'!K172="7  ECO CERT Cosmos Organic","Ecocertcosmosorganic",'2. Artikeldata Utökad'!K172="8  Bra miljöval","Bramiljoval",'2. Artikeldata Utökad'!K172="9  Fairtrade","fairtrade",'2. Artikeldata Utökad'!K172="10 Natrue Organic","Natrueorganic",'2. Artikeldata Utökad'!K172="11 UTZ Certified","UTZ",'2. Artikeldata Utökad'!K172="15 Asthma Allergy Nordic","Asthmaallergynordic",'2. Artikeldata Utökad'!K172="16 FSC","FSC",'2. Artikeldata Utökad'!K172="17 Välvald (endast vid OTC)","choosewithheart",'2. Artikeldata Utökad'!K172="18 Rainforest Alliance","Rainforestalliance",'2. Artikeldata Utökad'!K172="19 Vegan Society","Vegansociety",'2. Artikeldata Utökad'!K172="20 Certified Vegan","Certifiedvegan",'2. Artikeldata Utökad'!K172="21 I'm Vegan","Imvegan",'2. Artikeldata Utökad'!K172="22 EU Ecolabel","EUEcolabel",'2. Artikeldata Utökad'!K172="23 Soil Association Cosmos Organic","Soilassociation",'2. Artikeldata Utökad'!K172="  Välj…","",'2. Artikeldata Utökad'!K172="0  Ingen symbol","",'2. Artikeldata Utökad'!K172="24 Cosmetique Bio Cosmos Organic","Cosmetiquebio",'2. Artikeldata Utökad'!K172="25 Fair for Life","Fairforlife")</f>
        <v/>
      </c>
      <c r="I173" s="176" t="str">
        <f aca="false" t="array" ref="I173:I173">_xlfn.IFS('2. Artikeldata Utökad'!L172="2  KRAV","KRAV",'2. Artikeldata Utökad'!L172="3  Astma- och Allergiförbundet","Astmaochallergiforbundet",'2. Artikeldata Utökad'!L172="4  Svanen","Svanen",'2. Artikeldata Utökad'!L172="5  GOTS","GOTS",'2. Artikeldata Utökad'!L172="6  Ekologiskt Jordbruk EU Ekologisk","Ekologisktjordbruk",'2. Artikeldata Utökad'!L172="7  ECO CERT Cosmos Organic","Ecocertcosmosorganic",'2. Artikeldata Utökad'!L172="8  Bra miljöval","Bramiljoval",'2. Artikeldata Utökad'!L172="9  Fairtrade","fairtrade",'2. Artikeldata Utökad'!L172="10 Natrue Organic","Natrueorganic",'2. Artikeldata Utökad'!L172="11 UTZ Certified","UTZ",'2. Artikeldata Utökad'!L172="15 Asthma Allergy Nordic","Asthmaallergynordic",'2. Artikeldata Utökad'!L172="16 FSC","FSC",'2. Artikeldata Utökad'!L172="17 Välvald (endast vid OTC)","choosewithheart",'2. Artikeldata Utökad'!L172="18 Rainforest Alliance","Rainforestalliance",'2. Artikeldata Utökad'!L172="19 Vegan Society","Vegansociety",'2. Artikeldata Utökad'!L172="20 Certified Vegan","Certifiedvegan",'2. Artikeldata Utökad'!L172="21 I'm Vegan","Imvegan",'2. Artikeldata Utökad'!L172="22 EU Ecolabel","EUEcolabel",'2. Artikeldata Utökad'!L172="23 Soil Association Cosmos Organic","Soilassociation",'2. Artikeldata Utökad'!L172="  Välj…","",'2. Artikeldata Utökad'!L172="0  Ingen symbol","",'2. Artikeldata Utökad'!L172="24 Cosmetique Bio Cosmos Organic","Cosmetiquebio",'2. Artikeldata Utökad'!L172="25 Fair for Life","Fairforlife")</f>
        <v/>
      </c>
      <c r="J173" s="176" t="str">
        <f aca="false" t="array" ref="J173:J173">IFERROR(SUBSTITUTE(_xlfn.arraytotext(_xlfn._xlws.filter(G173:I173,G173:I173&lt;&gt;""))," ",""),"")</f>
        <v/>
      </c>
      <c r="K173" s="176" t="str">
        <f aca="false">IF('2. Artikeldata Utökad'!M172="Ja","Nordisk","")</f>
        <v/>
      </c>
      <c r="L173" s="176" t="str">
        <f aca="false">IF('2. Artikeldata Utökad'!N172="Ja","Miljoforpackad","")</f>
        <v/>
      </c>
      <c r="M173" s="176" t="str">
        <f aca="false">IF(OR(G173="Ecocertcosmosorganic",G173="Natrueorganic",G173="GOTS",G173="Ekologisktjordbruk",G173="KRAV",G173="Soilassociation",G173="Cosmetiquebio",H173="Ecocertcosmosorganic",H173="Natrueorganic",H173="GOTS",H173="Ekologisktjordbruk",H173="KRAV",H173="Soilassociation",H173="Cosmetiquebio",I173="Ecocertcosmosorganic",I173="Natrueorganic",I173="GOTS",I173="Ekologisktjordbruk",I173="KRAV",I173="Soilassociation",I173="Cosmetiquebio"),"Ekologisk","")</f>
        <v/>
      </c>
      <c r="N173" s="176" t="str">
        <f aca="false">IF(OR(G173="Vegansociety",G173="Imvegan",G173="Certifiedvegan",H173="Vegansociety",H173="Imvegan",H173="Certifiedvegan",I173="Vegansociety",I173="Imvegan",I173="Certifiedvegan",AJ173="Vegansk"),"Vegansk","")</f>
        <v/>
      </c>
      <c r="O173" s="176" t="str">
        <f aca="false">IF(OR(G173="fairtrade",G173="UTZ",G173="Rainforestalliance",G173="Fairforlife",H173="fairtrade",H173="UTZ",H173="Rainforestalliance",H173="Fairforlife",I173="fairtrade",I173="UTZ",I173="Rainforestalliance",I173="Fairforlife"),"Rattvisemarkt","")</f>
        <v/>
      </c>
      <c r="P173" s="176" t="str">
        <f aca="false">IF(OR(G173="Asthmaallergynordic",G173="Astmaochallergiforbundet",H173="Asthmaallergynordic",H173="Astmaochallergiforbundet",I173="Asthmaallergynordic",I173="Astmaochallergiforbundet"),"Extramildformula","")</f>
        <v/>
      </c>
      <c r="Q173" s="176" t="str">
        <f aca="false">IF(OR(G173="Svanen",G173="Bramiljoval",G173="EUEcolabel",H173="Svanen",H173="Bramiljoval",H173="EUEcolabel",I173="Svanen",I173="Bramiljoval",I173="EUEcolabel"),"Miljomarkt","")</f>
        <v/>
      </c>
      <c r="R173" s="176" t="str">
        <f aca="false" t="array" ref="R173:R173">IFERROR(SUBSTITUTE(_xlfn.arraytotext(_xlfn._xlws.filter(M173:Q173,M173:Q173&lt;&gt;""))," ",""),"")</f>
        <v/>
      </c>
      <c r="S173" s="177"/>
      <c r="T173" s="185"/>
      <c r="U173" s="177" t="s">
        <v>36</v>
      </c>
      <c r="V173" s="178"/>
      <c r="W173" s="178"/>
      <c r="X173" s="178"/>
      <c r="Y173" s="178"/>
      <c r="Z173" s="178"/>
      <c r="AA173" s="178"/>
      <c r="AB173" s="178"/>
      <c r="AC173" s="178"/>
      <c r="AD173" s="178"/>
      <c r="AE173" s="178"/>
      <c r="AF173" s="178"/>
      <c r="AG173" s="177"/>
      <c r="AH173" s="178"/>
      <c r="AI173" s="178"/>
      <c r="AJ173" s="177" t="s">
        <v>37</v>
      </c>
      <c r="AK173" s="178"/>
      <c r="AL173" s="178"/>
      <c r="AM173" s="178"/>
      <c r="AN173" s="178"/>
      <c r="AO173" s="178"/>
      <c r="AP173" s="187"/>
      <c r="AQ173" s="179"/>
      <c r="AR173" s="180"/>
      <c r="AS173" s="180"/>
      <c r="AT173" s="181" t="s">
        <v>37</v>
      </c>
      <c r="AU173" s="181" t="s">
        <v>37</v>
      </c>
      <c r="AV173" s="188"/>
      <c r="AW173" s="182" t="s">
        <v>231</v>
      </c>
      <c r="AX173" s="181" t="s">
        <v>37</v>
      </c>
      <c r="AY173" s="181" t="s">
        <v>37</v>
      </c>
      <c r="AZ173" s="187"/>
      <c r="BA173" s="179"/>
      <c r="BB173" s="180"/>
      <c r="BC173" s="180"/>
      <c r="BD173" s="180"/>
      <c r="BE173" s="180"/>
      <c r="BF173" s="180"/>
      <c r="BG173" s="189"/>
      <c r="BH173" s="181" t="s">
        <v>231</v>
      </c>
      <c r="BI173" s="181" t="s">
        <v>37</v>
      </c>
    </row>
    <row r="174" customFormat="false" ht="14.25" hidden="false" customHeight="false" outlineLevel="0" collapsed="false">
      <c r="A174" s="183" t="n">
        <v>169</v>
      </c>
      <c r="B174" s="173" t="n">
        <f aca="false">'APH KIC KIA PC'!D173</f>
        <v>0</v>
      </c>
      <c r="C174" s="173" t="str">
        <f aca="false">'APH KIC KIA PC'!I173</f>
        <v>Välj…</v>
      </c>
      <c r="D174" s="174" t="str">
        <f aca="false">IF('1. Artikeldata Grund'!$E173="","",'1. Artikeldata Grund'!$E173)</f>
        <v/>
      </c>
      <c r="E174" s="175" t="str">
        <f aca="false">IF('1. Artikeldata Grund'!D173="","",'1. Artikeldata Grund'!D173)</f>
        <v/>
      </c>
      <c r="F174" s="184" t="str">
        <f aca="false">'2. Artikeldata Utökad'!H173</f>
        <v>  Välj…</v>
      </c>
      <c r="G174" s="176" t="str">
        <f aca="false" t="array" ref="G174:G174">_xlfn.IFS('2. Artikeldata Utökad'!J173="2  KRAV","KRAV",'2. Artikeldata Utökad'!J173="3  Astma- och Allergiförbundet","Astmaochallergiforbundet",'2. Artikeldata Utökad'!J173="4  Svanen","Svanen",'2. Artikeldata Utökad'!J173="5  GOTS","GOTS",'2. Artikeldata Utökad'!J173="6  Ekologiskt Jordbruk EU Ekologisk","Ekologisktjordbruk",'2. Artikeldata Utökad'!J173="7  ECO CERT Cosmos Organic","Ecocertcosmosorganic",'2. Artikeldata Utökad'!J173="8  Bra miljöval","Bramiljoval",'2. Artikeldata Utökad'!J173="9  Fairtrade","fairtrade",'2. Artikeldata Utökad'!J173="10 Natrue Organic","Natrueorganic",'2. Artikeldata Utökad'!J173="11 UTZ Certified","UTZ",'2. Artikeldata Utökad'!J173="15 Asthma Allergy Nordic","Asthmaallergynordic",'2. Artikeldata Utökad'!J173="16 FSC","FSC",'2. Artikeldata Utökad'!J173="17 Välvald (endast vid OTC)","choosewithheart",'2. Artikeldata Utökad'!J173="18 Rainforest Alliance","Rainforestalliance",'2. Artikeldata Utökad'!J173="19 Vegan Society","Vegansociety",'2. Artikeldata Utökad'!J173="20 Certified Vegan","Certifiedvegan",'2. Artikeldata Utökad'!J173="21 I'm Vegan","Imvegan",'2. Artikeldata Utökad'!J173="22 EU Ecolabel","EUEcolabel",'2. Artikeldata Utökad'!J173="23 Soil Association Cosmos Organic","Soilassociation",'2. Artikeldata Utökad'!J173="  Välj…","",'2. Artikeldata Utökad'!J173="0  Ingen symbol","",'2. Artikeldata Utökad'!J173="24 Cosmetique Bio Cosmos Organic","Cosmetiquebio",'2. Artikeldata Utökad'!J173="25 Fair for Life","Fairforlife")</f>
        <v/>
      </c>
      <c r="H174" s="176" t="str">
        <f aca="false" t="array" ref="H174:H174">_xlfn.IFS('2. Artikeldata Utökad'!K173="2  KRAV","KRAV",'2. Artikeldata Utökad'!K173="3  Astma- och Allergiförbundet","Astmaochallergiforbundet",'2. Artikeldata Utökad'!K173="4  Svanen","Svanen",'2. Artikeldata Utökad'!K173="5  GOTS","GOTS",'2. Artikeldata Utökad'!K173="6  Ekologiskt Jordbruk EU Ekologisk","Ekologisktjordbruk",'2. Artikeldata Utökad'!K173="7  ECO CERT Cosmos Organic","Ecocertcosmosorganic",'2. Artikeldata Utökad'!K173="8  Bra miljöval","Bramiljoval",'2. Artikeldata Utökad'!K173="9  Fairtrade","fairtrade",'2. Artikeldata Utökad'!K173="10 Natrue Organic","Natrueorganic",'2. Artikeldata Utökad'!K173="11 UTZ Certified","UTZ",'2. Artikeldata Utökad'!K173="15 Asthma Allergy Nordic","Asthmaallergynordic",'2. Artikeldata Utökad'!K173="16 FSC","FSC",'2. Artikeldata Utökad'!K173="17 Välvald (endast vid OTC)","choosewithheart",'2. Artikeldata Utökad'!K173="18 Rainforest Alliance","Rainforestalliance",'2. Artikeldata Utökad'!K173="19 Vegan Society","Vegansociety",'2. Artikeldata Utökad'!K173="20 Certified Vegan","Certifiedvegan",'2. Artikeldata Utökad'!K173="21 I'm Vegan","Imvegan",'2. Artikeldata Utökad'!K173="22 EU Ecolabel","EUEcolabel",'2. Artikeldata Utökad'!K173="23 Soil Association Cosmos Organic","Soilassociation",'2. Artikeldata Utökad'!K173="  Välj…","",'2. Artikeldata Utökad'!K173="0  Ingen symbol","",'2. Artikeldata Utökad'!K173="24 Cosmetique Bio Cosmos Organic","Cosmetiquebio",'2. Artikeldata Utökad'!K173="25 Fair for Life","Fairforlife")</f>
        <v/>
      </c>
      <c r="I174" s="176" t="str">
        <f aca="false" t="array" ref="I174:I174">_xlfn.IFS('2. Artikeldata Utökad'!L173="2  KRAV","KRAV",'2. Artikeldata Utökad'!L173="3  Astma- och Allergiförbundet","Astmaochallergiforbundet",'2. Artikeldata Utökad'!L173="4  Svanen","Svanen",'2. Artikeldata Utökad'!L173="5  GOTS","GOTS",'2. Artikeldata Utökad'!L173="6  Ekologiskt Jordbruk EU Ekologisk","Ekologisktjordbruk",'2. Artikeldata Utökad'!L173="7  ECO CERT Cosmos Organic","Ecocertcosmosorganic",'2. Artikeldata Utökad'!L173="8  Bra miljöval","Bramiljoval",'2. Artikeldata Utökad'!L173="9  Fairtrade","fairtrade",'2. Artikeldata Utökad'!L173="10 Natrue Organic","Natrueorganic",'2. Artikeldata Utökad'!L173="11 UTZ Certified","UTZ",'2. Artikeldata Utökad'!L173="15 Asthma Allergy Nordic","Asthmaallergynordic",'2. Artikeldata Utökad'!L173="16 FSC","FSC",'2. Artikeldata Utökad'!L173="17 Välvald (endast vid OTC)","choosewithheart",'2. Artikeldata Utökad'!L173="18 Rainforest Alliance","Rainforestalliance",'2. Artikeldata Utökad'!L173="19 Vegan Society","Vegansociety",'2. Artikeldata Utökad'!L173="20 Certified Vegan","Certifiedvegan",'2. Artikeldata Utökad'!L173="21 I'm Vegan","Imvegan",'2. Artikeldata Utökad'!L173="22 EU Ecolabel","EUEcolabel",'2. Artikeldata Utökad'!L173="23 Soil Association Cosmos Organic","Soilassociation",'2. Artikeldata Utökad'!L173="  Välj…","",'2. Artikeldata Utökad'!L173="0  Ingen symbol","",'2. Artikeldata Utökad'!L173="24 Cosmetique Bio Cosmos Organic","Cosmetiquebio",'2. Artikeldata Utökad'!L173="25 Fair for Life","Fairforlife")</f>
        <v/>
      </c>
      <c r="J174" s="176" t="str">
        <f aca="false" t="array" ref="J174:J174">IFERROR(SUBSTITUTE(_xlfn.arraytotext(_xlfn._xlws.filter(G174:I174,G174:I174&lt;&gt;""))," ",""),"")</f>
        <v/>
      </c>
      <c r="K174" s="176" t="str">
        <f aca="false">IF('2. Artikeldata Utökad'!M173="Ja","Nordisk","")</f>
        <v/>
      </c>
      <c r="L174" s="176" t="str">
        <f aca="false">IF('2. Artikeldata Utökad'!N173="Ja","Miljoforpackad","")</f>
        <v/>
      </c>
      <c r="M174" s="176" t="str">
        <f aca="false">IF(OR(G174="Ecocertcosmosorganic",G174="Natrueorganic",G174="GOTS",G174="Ekologisktjordbruk",G174="KRAV",G174="Soilassociation",G174="Cosmetiquebio",H174="Ecocertcosmosorganic",H174="Natrueorganic",H174="GOTS",H174="Ekologisktjordbruk",H174="KRAV",H174="Soilassociation",H174="Cosmetiquebio",I174="Ecocertcosmosorganic",I174="Natrueorganic",I174="GOTS",I174="Ekologisktjordbruk",I174="KRAV",I174="Soilassociation",I174="Cosmetiquebio"),"Ekologisk","")</f>
        <v/>
      </c>
      <c r="N174" s="176" t="str">
        <f aca="false">IF(OR(G174="Vegansociety",G174="Imvegan",G174="Certifiedvegan",H174="Vegansociety",H174="Imvegan",H174="Certifiedvegan",I174="Vegansociety",I174="Imvegan",I174="Certifiedvegan",AJ174="Vegansk"),"Vegansk","")</f>
        <v/>
      </c>
      <c r="O174" s="176" t="str">
        <f aca="false">IF(OR(G174="fairtrade",G174="UTZ",G174="Rainforestalliance",G174="Fairforlife",H174="fairtrade",H174="UTZ",H174="Rainforestalliance",H174="Fairforlife",I174="fairtrade",I174="UTZ",I174="Rainforestalliance",I174="Fairforlife"),"Rattvisemarkt","")</f>
        <v/>
      </c>
      <c r="P174" s="176" t="str">
        <f aca="false">IF(OR(G174="Asthmaallergynordic",G174="Astmaochallergiforbundet",H174="Asthmaallergynordic",H174="Astmaochallergiforbundet",I174="Asthmaallergynordic",I174="Astmaochallergiforbundet"),"Extramildformula","")</f>
        <v/>
      </c>
      <c r="Q174" s="176" t="str">
        <f aca="false">IF(OR(G174="Svanen",G174="Bramiljoval",G174="EUEcolabel",H174="Svanen",H174="Bramiljoval",H174="EUEcolabel",I174="Svanen",I174="Bramiljoval",I174="EUEcolabel"),"Miljomarkt","")</f>
        <v/>
      </c>
      <c r="R174" s="176" t="str">
        <f aca="false" t="array" ref="R174:R174">IFERROR(SUBSTITUTE(_xlfn.arraytotext(_xlfn._xlws.filter(M174:Q174,M174:Q174&lt;&gt;""))," ",""),"")</f>
        <v/>
      </c>
      <c r="S174" s="177"/>
      <c r="T174" s="185"/>
      <c r="U174" s="177" t="s">
        <v>36</v>
      </c>
      <c r="V174" s="178"/>
      <c r="W174" s="178"/>
      <c r="X174" s="178"/>
      <c r="Y174" s="178"/>
      <c r="Z174" s="178"/>
      <c r="AA174" s="178"/>
      <c r="AB174" s="178"/>
      <c r="AC174" s="178"/>
      <c r="AD174" s="178"/>
      <c r="AE174" s="178"/>
      <c r="AF174" s="178"/>
      <c r="AG174" s="177"/>
      <c r="AH174" s="178"/>
      <c r="AI174" s="178"/>
      <c r="AJ174" s="177" t="s">
        <v>37</v>
      </c>
      <c r="AK174" s="178"/>
      <c r="AL174" s="178"/>
      <c r="AM174" s="178"/>
      <c r="AN174" s="178"/>
      <c r="AO174" s="178"/>
      <c r="AP174" s="187"/>
      <c r="AQ174" s="179"/>
      <c r="AR174" s="180"/>
      <c r="AS174" s="180"/>
      <c r="AT174" s="181" t="s">
        <v>37</v>
      </c>
      <c r="AU174" s="181" t="s">
        <v>37</v>
      </c>
      <c r="AV174" s="188"/>
      <c r="AW174" s="182" t="s">
        <v>231</v>
      </c>
      <c r="AX174" s="181" t="s">
        <v>37</v>
      </c>
      <c r="AY174" s="181" t="s">
        <v>37</v>
      </c>
      <c r="AZ174" s="187"/>
      <c r="BA174" s="179"/>
      <c r="BB174" s="180"/>
      <c r="BC174" s="180"/>
      <c r="BD174" s="180"/>
      <c r="BE174" s="180"/>
      <c r="BF174" s="180"/>
      <c r="BG174" s="189"/>
      <c r="BH174" s="181" t="s">
        <v>231</v>
      </c>
      <c r="BI174" s="181" t="s">
        <v>37</v>
      </c>
    </row>
    <row r="175" customFormat="false" ht="14.25" hidden="false" customHeight="false" outlineLevel="0" collapsed="false">
      <c r="A175" s="183" t="n">
        <v>170</v>
      </c>
      <c r="B175" s="173" t="n">
        <f aca="false">'APH KIC KIA PC'!D174</f>
        <v>0</v>
      </c>
      <c r="C175" s="173" t="str">
        <f aca="false">'APH KIC KIA PC'!I174</f>
        <v>Välj…</v>
      </c>
      <c r="D175" s="174" t="str">
        <f aca="false">IF('1. Artikeldata Grund'!$E174="","",'1. Artikeldata Grund'!$E174)</f>
        <v/>
      </c>
      <c r="E175" s="175" t="str">
        <f aca="false">IF('1. Artikeldata Grund'!D174="","",'1. Artikeldata Grund'!D174)</f>
        <v/>
      </c>
      <c r="F175" s="184" t="str">
        <f aca="false">'2. Artikeldata Utökad'!H174</f>
        <v>  Välj…</v>
      </c>
      <c r="G175" s="176" t="str">
        <f aca="false" t="array" ref="G175:G175">_xlfn.IFS('2. Artikeldata Utökad'!J174="2  KRAV","KRAV",'2. Artikeldata Utökad'!J174="3  Astma- och Allergiförbundet","Astmaochallergiforbundet",'2. Artikeldata Utökad'!J174="4  Svanen","Svanen",'2. Artikeldata Utökad'!J174="5  GOTS","GOTS",'2. Artikeldata Utökad'!J174="6  Ekologiskt Jordbruk EU Ekologisk","Ekologisktjordbruk",'2. Artikeldata Utökad'!J174="7  ECO CERT Cosmos Organic","Ecocertcosmosorganic",'2. Artikeldata Utökad'!J174="8  Bra miljöval","Bramiljoval",'2. Artikeldata Utökad'!J174="9  Fairtrade","fairtrade",'2. Artikeldata Utökad'!J174="10 Natrue Organic","Natrueorganic",'2. Artikeldata Utökad'!J174="11 UTZ Certified","UTZ",'2. Artikeldata Utökad'!J174="15 Asthma Allergy Nordic","Asthmaallergynordic",'2. Artikeldata Utökad'!J174="16 FSC","FSC",'2. Artikeldata Utökad'!J174="17 Välvald (endast vid OTC)","choosewithheart",'2. Artikeldata Utökad'!J174="18 Rainforest Alliance","Rainforestalliance",'2. Artikeldata Utökad'!J174="19 Vegan Society","Vegansociety",'2. Artikeldata Utökad'!J174="20 Certified Vegan","Certifiedvegan",'2. Artikeldata Utökad'!J174="21 I'm Vegan","Imvegan",'2. Artikeldata Utökad'!J174="22 EU Ecolabel","EUEcolabel",'2. Artikeldata Utökad'!J174="23 Soil Association Cosmos Organic","Soilassociation",'2. Artikeldata Utökad'!J174="  Välj…","",'2. Artikeldata Utökad'!J174="0  Ingen symbol","",'2. Artikeldata Utökad'!J174="24 Cosmetique Bio Cosmos Organic","Cosmetiquebio",'2. Artikeldata Utökad'!J174="25 Fair for Life","Fairforlife")</f>
        <v/>
      </c>
      <c r="H175" s="176" t="str">
        <f aca="false" t="array" ref="H175:H175">_xlfn.IFS('2. Artikeldata Utökad'!K174="2  KRAV","KRAV",'2. Artikeldata Utökad'!K174="3  Astma- och Allergiförbundet","Astmaochallergiforbundet",'2. Artikeldata Utökad'!K174="4  Svanen","Svanen",'2. Artikeldata Utökad'!K174="5  GOTS","GOTS",'2. Artikeldata Utökad'!K174="6  Ekologiskt Jordbruk EU Ekologisk","Ekologisktjordbruk",'2. Artikeldata Utökad'!K174="7  ECO CERT Cosmos Organic","Ecocertcosmosorganic",'2. Artikeldata Utökad'!K174="8  Bra miljöval","Bramiljoval",'2. Artikeldata Utökad'!K174="9  Fairtrade","fairtrade",'2. Artikeldata Utökad'!K174="10 Natrue Organic","Natrueorganic",'2. Artikeldata Utökad'!K174="11 UTZ Certified","UTZ",'2. Artikeldata Utökad'!K174="15 Asthma Allergy Nordic","Asthmaallergynordic",'2. Artikeldata Utökad'!K174="16 FSC","FSC",'2. Artikeldata Utökad'!K174="17 Välvald (endast vid OTC)","choosewithheart",'2. Artikeldata Utökad'!K174="18 Rainforest Alliance","Rainforestalliance",'2. Artikeldata Utökad'!K174="19 Vegan Society","Vegansociety",'2. Artikeldata Utökad'!K174="20 Certified Vegan","Certifiedvegan",'2. Artikeldata Utökad'!K174="21 I'm Vegan","Imvegan",'2. Artikeldata Utökad'!K174="22 EU Ecolabel","EUEcolabel",'2. Artikeldata Utökad'!K174="23 Soil Association Cosmos Organic","Soilassociation",'2. Artikeldata Utökad'!K174="  Välj…","",'2. Artikeldata Utökad'!K174="0  Ingen symbol","",'2. Artikeldata Utökad'!K174="24 Cosmetique Bio Cosmos Organic","Cosmetiquebio",'2. Artikeldata Utökad'!K174="25 Fair for Life","Fairforlife")</f>
        <v/>
      </c>
      <c r="I175" s="176" t="str">
        <f aca="false" t="array" ref="I175:I175">_xlfn.IFS('2. Artikeldata Utökad'!L174="2  KRAV","KRAV",'2. Artikeldata Utökad'!L174="3  Astma- och Allergiförbundet","Astmaochallergiforbundet",'2. Artikeldata Utökad'!L174="4  Svanen","Svanen",'2. Artikeldata Utökad'!L174="5  GOTS","GOTS",'2. Artikeldata Utökad'!L174="6  Ekologiskt Jordbruk EU Ekologisk","Ekologisktjordbruk",'2. Artikeldata Utökad'!L174="7  ECO CERT Cosmos Organic","Ecocertcosmosorganic",'2. Artikeldata Utökad'!L174="8  Bra miljöval","Bramiljoval",'2. Artikeldata Utökad'!L174="9  Fairtrade","fairtrade",'2. Artikeldata Utökad'!L174="10 Natrue Organic","Natrueorganic",'2. Artikeldata Utökad'!L174="11 UTZ Certified","UTZ",'2. Artikeldata Utökad'!L174="15 Asthma Allergy Nordic","Asthmaallergynordic",'2. Artikeldata Utökad'!L174="16 FSC","FSC",'2. Artikeldata Utökad'!L174="17 Välvald (endast vid OTC)","choosewithheart",'2. Artikeldata Utökad'!L174="18 Rainforest Alliance","Rainforestalliance",'2. Artikeldata Utökad'!L174="19 Vegan Society","Vegansociety",'2. Artikeldata Utökad'!L174="20 Certified Vegan","Certifiedvegan",'2. Artikeldata Utökad'!L174="21 I'm Vegan","Imvegan",'2. Artikeldata Utökad'!L174="22 EU Ecolabel","EUEcolabel",'2. Artikeldata Utökad'!L174="23 Soil Association Cosmos Organic","Soilassociation",'2. Artikeldata Utökad'!L174="  Välj…","",'2. Artikeldata Utökad'!L174="0  Ingen symbol","",'2. Artikeldata Utökad'!L174="24 Cosmetique Bio Cosmos Organic","Cosmetiquebio",'2. Artikeldata Utökad'!L174="25 Fair for Life","Fairforlife")</f>
        <v/>
      </c>
      <c r="J175" s="176" t="str">
        <f aca="false" t="array" ref="J175:J175">IFERROR(SUBSTITUTE(_xlfn.arraytotext(_xlfn._xlws.filter(G175:I175,G175:I175&lt;&gt;""))," ",""),"")</f>
        <v/>
      </c>
      <c r="K175" s="176" t="str">
        <f aca="false">IF('2. Artikeldata Utökad'!M174="Ja","Nordisk","")</f>
        <v/>
      </c>
      <c r="L175" s="176" t="str">
        <f aca="false">IF('2. Artikeldata Utökad'!N174="Ja","Miljoforpackad","")</f>
        <v/>
      </c>
      <c r="M175" s="176" t="str">
        <f aca="false">IF(OR(G175="Ecocertcosmosorganic",G175="Natrueorganic",G175="GOTS",G175="Ekologisktjordbruk",G175="KRAV",G175="Soilassociation",G175="Cosmetiquebio",H175="Ecocertcosmosorganic",H175="Natrueorganic",H175="GOTS",H175="Ekologisktjordbruk",H175="KRAV",H175="Soilassociation",H175="Cosmetiquebio",I175="Ecocertcosmosorganic",I175="Natrueorganic",I175="GOTS",I175="Ekologisktjordbruk",I175="KRAV",I175="Soilassociation",I175="Cosmetiquebio"),"Ekologisk","")</f>
        <v/>
      </c>
      <c r="N175" s="176" t="str">
        <f aca="false">IF(OR(G175="Vegansociety",G175="Imvegan",G175="Certifiedvegan",H175="Vegansociety",H175="Imvegan",H175="Certifiedvegan",I175="Vegansociety",I175="Imvegan",I175="Certifiedvegan",AJ175="Vegansk"),"Vegansk","")</f>
        <v/>
      </c>
      <c r="O175" s="176" t="str">
        <f aca="false">IF(OR(G175="fairtrade",G175="UTZ",G175="Rainforestalliance",G175="Fairforlife",H175="fairtrade",H175="UTZ",H175="Rainforestalliance",H175="Fairforlife",I175="fairtrade",I175="UTZ",I175="Rainforestalliance",I175="Fairforlife"),"Rattvisemarkt","")</f>
        <v/>
      </c>
      <c r="P175" s="176" t="str">
        <f aca="false">IF(OR(G175="Asthmaallergynordic",G175="Astmaochallergiforbundet",H175="Asthmaallergynordic",H175="Astmaochallergiforbundet",I175="Asthmaallergynordic",I175="Astmaochallergiforbundet"),"Extramildformula","")</f>
        <v/>
      </c>
      <c r="Q175" s="176" t="str">
        <f aca="false">IF(OR(G175="Svanen",G175="Bramiljoval",G175="EUEcolabel",H175="Svanen",H175="Bramiljoval",H175="EUEcolabel",I175="Svanen",I175="Bramiljoval",I175="EUEcolabel"),"Miljomarkt","")</f>
        <v/>
      </c>
      <c r="R175" s="176" t="str">
        <f aca="false" t="array" ref="R175:R175">IFERROR(SUBSTITUTE(_xlfn.arraytotext(_xlfn._xlws.filter(M175:Q175,M175:Q175&lt;&gt;""))," ",""),"")</f>
        <v/>
      </c>
      <c r="S175" s="177"/>
      <c r="T175" s="185"/>
      <c r="U175" s="177" t="s">
        <v>36</v>
      </c>
      <c r="V175" s="178"/>
      <c r="W175" s="178"/>
      <c r="X175" s="178"/>
      <c r="Y175" s="178"/>
      <c r="Z175" s="178"/>
      <c r="AA175" s="178"/>
      <c r="AB175" s="178"/>
      <c r="AC175" s="178"/>
      <c r="AD175" s="178"/>
      <c r="AE175" s="178"/>
      <c r="AF175" s="178"/>
      <c r="AG175" s="177"/>
      <c r="AH175" s="178"/>
      <c r="AI175" s="178"/>
      <c r="AJ175" s="177" t="s">
        <v>37</v>
      </c>
      <c r="AK175" s="178"/>
      <c r="AL175" s="178"/>
      <c r="AM175" s="178"/>
      <c r="AN175" s="178"/>
      <c r="AO175" s="178"/>
      <c r="AP175" s="187"/>
      <c r="AQ175" s="179"/>
      <c r="AR175" s="180"/>
      <c r="AS175" s="180"/>
      <c r="AT175" s="181" t="s">
        <v>37</v>
      </c>
      <c r="AU175" s="181" t="s">
        <v>37</v>
      </c>
      <c r="AV175" s="188"/>
      <c r="AW175" s="182" t="s">
        <v>231</v>
      </c>
      <c r="AX175" s="181" t="s">
        <v>37</v>
      </c>
      <c r="AY175" s="181" t="s">
        <v>37</v>
      </c>
      <c r="AZ175" s="187"/>
      <c r="BA175" s="179"/>
      <c r="BB175" s="180"/>
      <c r="BC175" s="180"/>
      <c r="BD175" s="180"/>
      <c r="BE175" s="180"/>
      <c r="BF175" s="180"/>
      <c r="BG175" s="189"/>
      <c r="BH175" s="181" t="s">
        <v>231</v>
      </c>
      <c r="BI175" s="181" t="s">
        <v>37</v>
      </c>
    </row>
    <row r="176" customFormat="false" ht="14.25" hidden="false" customHeight="false" outlineLevel="0" collapsed="false">
      <c r="A176" s="183" t="n">
        <v>171</v>
      </c>
      <c r="B176" s="173" t="n">
        <f aca="false">'APH KIC KIA PC'!D175</f>
        <v>0</v>
      </c>
      <c r="C176" s="173" t="str">
        <f aca="false">'APH KIC KIA PC'!I175</f>
        <v>Välj…</v>
      </c>
      <c r="D176" s="174" t="str">
        <f aca="false">IF('1. Artikeldata Grund'!$E175="","",'1. Artikeldata Grund'!$E175)</f>
        <v/>
      </c>
      <c r="E176" s="175" t="str">
        <f aca="false">IF('1. Artikeldata Grund'!D175="","",'1. Artikeldata Grund'!D175)</f>
        <v/>
      </c>
      <c r="F176" s="184" t="str">
        <f aca="false">'2. Artikeldata Utökad'!H175</f>
        <v>  Välj…</v>
      </c>
      <c r="G176" s="176" t="str">
        <f aca="false" t="array" ref="G176:G176">_xlfn.IFS('2. Artikeldata Utökad'!J175="2  KRAV","KRAV",'2. Artikeldata Utökad'!J175="3  Astma- och Allergiförbundet","Astmaochallergiforbundet",'2. Artikeldata Utökad'!J175="4  Svanen","Svanen",'2. Artikeldata Utökad'!J175="5  GOTS","GOTS",'2. Artikeldata Utökad'!J175="6  Ekologiskt Jordbruk EU Ekologisk","Ekologisktjordbruk",'2. Artikeldata Utökad'!J175="7  ECO CERT Cosmos Organic","Ecocertcosmosorganic",'2. Artikeldata Utökad'!J175="8  Bra miljöval","Bramiljoval",'2. Artikeldata Utökad'!J175="9  Fairtrade","fairtrade",'2. Artikeldata Utökad'!J175="10 Natrue Organic","Natrueorganic",'2. Artikeldata Utökad'!J175="11 UTZ Certified","UTZ",'2. Artikeldata Utökad'!J175="15 Asthma Allergy Nordic","Asthmaallergynordic",'2. Artikeldata Utökad'!J175="16 FSC","FSC",'2. Artikeldata Utökad'!J175="17 Välvald (endast vid OTC)","choosewithheart",'2. Artikeldata Utökad'!J175="18 Rainforest Alliance","Rainforestalliance",'2. Artikeldata Utökad'!J175="19 Vegan Society","Vegansociety",'2. Artikeldata Utökad'!J175="20 Certified Vegan","Certifiedvegan",'2. Artikeldata Utökad'!J175="21 I'm Vegan","Imvegan",'2. Artikeldata Utökad'!J175="22 EU Ecolabel","EUEcolabel",'2. Artikeldata Utökad'!J175="23 Soil Association Cosmos Organic","Soilassociation",'2. Artikeldata Utökad'!J175="  Välj…","",'2. Artikeldata Utökad'!J175="0  Ingen symbol","",'2. Artikeldata Utökad'!J175="24 Cosmetique Bio Cosmos Organic","Cosmetiquebio",'2. Artikeldata Utökad'!J175="25 Fair for Life","Fairforlife")</f>
        <v/>
      </c>
      <c r="H176" s="176" t="str">
        <f aca="false" t="array" ref="H176:H176">_xlfn.IFS('2. Artikeldata Utökad'!K175="2  KRAV","KRAV",'2. Artikeldata Utökad'!K175="3  Astma- och Allergiförbundet","Astmaochallergiforbundet",'2. Artikeldata Utökad'!K175="4  Svanen","Svanen",'2. Artikeldata Utökad'!K175="5  GOTS","GOTS",'2. Artikeldata Utökad'!K175="6  Ekologiskt Jordbruk EU Ekologisk","Ekologisktjordbruk",'2. Artikeldata Utökad'!K175="7  ECO CERT Cosmos Organic","Ecocertcosmosorganic",'2. Artikeldata Utökad'!K175="8  Bra miljöval","Bramiljoval",'2. Artikeldata Utökad'!K175="9  Fairtrade","fairtrade",'2. Artikeldata Utökad'!K175="10 Natrue Organic","Natrueorganic",'2. Artikeldata Utökad'!K175="11 UTZ Certified","UTZ",'2. Artikeldata Utökad'!K175="15 Asthma Allergy Nordic","Asthmaallergynordic",'2. Artikeldata Utökad'!K175="16 FSC","FSC",'2. Artikeldata Utökad'!K175="17 Välvald (endast vid OTC)","choosewithheart",'2. Artikeldata Utökad'!K175="18 Rainforest Alliance","Rainforestalliance",'2. Artikeldata Utökad'!K175="19 Vegan Society","Vegansociety",'2. Artikeldata Utökad'!K175="20 Certified Vegan","Certifiedvegan",'2. Artikeldata Utökad'!K175="21 I'm Vegan","Imvegan",'2. Artikeldata Utökad'!K175="22 EU Ecolabel","EUEcolabel",'2. Artikeldata Utökad'!K175="23 Soil Association Cosmos Organic","Soilassociation",'2. Artikeldata Utökad'!K175="  Välj…","",'2. Artikeldata Utökad'!K175="0  Ingen symbol","",'2. Artikeldata Utökad'!K175="24 Cosmetique Bio Cosmos Organic","Cosmetiquebio",'2. Artikeldata Utökad'!K175="25 Fair for Life","Fairforlife")</f>
        <v/>
      </c>
      <c r="I176" s="176" t="str">
        <f aca="false" t="array" ref="I176:I176">_xlfn.IFS('2. Artikeldata Utökad'!L175="2  KRAV","KRAV",'2. Artikeldata Utökad'!L175="3  Astma- och Allergiförbundet","Astmaochallergiforbundet",'2. Artikeldata Utökad'!L175="4  Svanen","Svanen",'2. Artikeldata Utökad'!L175="5  GOTS","GOTS",'2. Artikeldata Utökad'!L175="6  Ekologiskt Jordbruk EU Ekologisk","Ekologisktjordbruk",'2. Artikeldata Utökad'!L175="7  ECO CERT Cosmos Organic","Ecocertcosmosorganic",'2. Artikeldata Utökad'!L175="8  Bra miljöval","Bramiljoval",'2. Artikeldata Utökad'!L175="9  Fairtrade","fairtrade",'2. Artikeldata Utökad'!L175="10 Natrue Organic","Natrueorganic",'2. Artikeldata Utökad'!L175="11 UTZ Certified","UTZ",'2. Artikeldata Utökad'!L175="15 Asthma Allergy Nordic","Asthmaallergynordic",'2. Artikeldata Utökad'!L175="16 FSC","FSC",'2. Artikeldata Utökad'!L175="17 Välvald (endast vid OTC)","choosewithheart",'2. Artikeldata Utökad'!L175="18 Rainforest Alliance","Rainforestalliance",'2. Artikeldata Utökad'!L175="19 Vegan Society","Vegansociety",'2. Artikeldata Utökad'!L175="20 Certified Vegan","Certifiedvegan",'2. Artikeldata Utökad'!L175="21 I'm Vegan","Imvegan",'2. Artikeldata Utökad'!L175="22 EU Ecolabel","EUEcolabel",'2. Artikeldata Utökad'!L175="23 Soil Association Cosmos Organic","Soilassociation",'2. Artikeldata Utökad'!L175="  Välj…","",'2. Artikeldata Utökad'!L175="0  Ingen symbol","",'2. Artikeldata Utökad'!L175="24 Cosmetique Bio Cosmos Organic","Cosmetiquebio",'2. Artikeldata Utökad'!L175="25 Fair for Life","Fairforlife")</f>
        <v/>
      </c>
      <c r="J176" s="176" t="str">
        <f aca="false" t="array" ref="J176:J176">IFERROR(SUBSTITUTE(_xlfn.arraytotext(_xlfn._xlws.filter(G176:I176,G176:I176&lt;&gt;""))," ",""),"")</f>
        <v/>
      </c>
      <c r="K176" s="176" t="str">
        <f aca="false">IF('2. Artikeldata Utökad'!M175="Ja","Nordisk","")</f>
        <v/>
      </c>
      <c r="L176" s="176" t="str">
        <f aca="false">IF('2. Artikeldata Utökad'!N175="Ja","Miljoforpackad","")</f>
        <v/>
      </c>
      <c r="M176" s="176" t="str">
        <f aca="false">IF(OR(G176="Ecocertcosmosorganic",G176="Natrueorganic",G176="GOTS",G176="Ekologisktjordbruk",G176="KRAV",G176="Soilassociation",G176="Cosmetiquebio",H176="Ecocertcosmosorganic",H176="Natrueorganic",H176="GOTS",H176="Ekologisktjordbruk",H176="KRAV",H176="Soilassociation",H176="Cosmetiquebio",I176="Ecocertcosmosorganic",I176="Natrueorganic",I176="GOTS",I176="Ekologisktjordbruk",I176="KRAV",I176="Soilassociation",I176="Cosmetiquebio"),"Ekologisk","")</f>
        <v/>
      </c>
      <c r="N176" s="176" t="str">
        <f aca="false">IF(OR(G176="Vegansociety",G176="Imvegan",G176="Certifiedvegan",H176="Vegansociety",H176="Imvegan",H176="Certifiedvegan",I176="Vegansociety",I176="Imvegan",I176="Certifiedvegan",AJ176="Vegansk"),"Vegansk","")</f>
        <v/>
      </c>
      <c r="O176" s="176" t="str">
        <f aca="false">IF(OR(G176="fairtrade",G176="UTZ",G176="Rainforestalliance",G176="Fairforlife",H176="fairtrade",H176="UTZ",H176="Rainforestalliance",H176="Fairforlife",I176="fairtrade",I176="UTZ",I176="Rainforestalliance",I176="Fairforlife"),"Rattvisemarkt","")</f>
        <v/>
      </c>
      <c r="P176" s="176" t="str">
        <f aca="false">IF(OR(G176="Asthmaallergynordic",G176="Astmaochallergiforbundet",H176="Asthmaallergynordic",H176="Astmaochallergiforbundet",I176="Asthmaallergynordic",I176="Astmaochallergiforbundet"),"Extramildformula","")</f>
        <v/>
      </c>
      <c r="Q176" s="176" t="str">
        <f aca="false">IF(OR(G176="Svanen",G176="Bramiljoval",G176="EUEcolabel",H176="Svanen",H176="Bramiljoval",H176="EUEcolabel",I176="Svanen",I176="Bramiljoval",I176="EUEcolabel"),"Miljomarkt","")</f>
        <v/>
      </c>
      <c r="R176" s="176" t="str">
        <f aca="false" t="array" ref="R176:R176">IFERROR(SUBSTITUTE(_xlfn.arraytotext(_xlfn._xlws.filter(M176:Q176,M176:Q176&lt;&gt;""))," ",""),"")</f>
        <v/>
      </c>
      <c r="S176" s="177"/>
      <c r="T176" s="185"/>
      <c r="U176" s="177" t="s">
        <v>36</v>
      </c>
      <c r="V176" s="178"/>
      <c r="W176" s="178"/>
      <c r="X176" s="178"/>
      <c r="Y176" s="178"/>
      <c r="Z176" s="178"/>
      <c r="AA176" s="178"/>
      <c r="AB176" s="178"/>
      <c r="AC176" s="178"/>
      <c r="AD176" s="178"/>
      <c r="AE176" s="178"/>
      <c r="AF176" s="178"/>
      <c r="AG176" s="177"/>
      <c r="AH176" s="178"/>
      <c r="AI176" s="178"/>
      <c r="AJ176" s="177" t="s">
        <v>37</v>
      </c>
      <c r="AK176" s="178"/>
      <c r="AL176" s="178"/>
      <c r="AM176" s="178"/>
      <c r="AN176" s="178"/>
      <c r="AO176" s="178"/>
      <c r="AP176" s="187"/>
      <c r="AQ176" s="179"/>
      <c r="AR176" s="180"/>
      <c r="AS176" s="180"/>
      <c r="AT176" s="181" t="s">
        <v>37</v>
      </c>
      <c r="AU176" s="181" t="s">
        <v>37</v>
      </c>
      <c r="AV176" s="188"/>
      <c r="AW176" s="182" t="s">
        <v>231</v>
      </c>
      <c r="AX176" s="181" t="s">
        <v>37</v>
      </c>
      <c r="AY176" s="181" t="s">
        <v>37</v>
      </c>
      <c r="AZ176" s="187"/>
      <c r="BA176" s="179"/>
      <c r="BB176" s="180"/>
      <c r="BC176" s="180"/>
      <c r="BD176" s="180"/>
      <c r="BE176" s="180"/>
      <c r="BF176" s="180"/>
      <c r="BG176" s="189"/>
      <c r="BH176" s="181" t="s">
        <v>231</v>
      </c>
      <c r="BI176" s="181" t="s">
        <v>37</v>
      </c>
    </row>
    <row r="177" customFormat="false" ht="14.25" hidden="false" customHeight="false" outlineLevel="0" collapsed="false">
      <c r="A177" s="183" t="n">
        <v>172</v>
      </c>
      <c r="B177" s="173" t="n">
        <f aca="false">'APH KIC KIA PC'!D176</f>
        <v>0</v>
      </c>
      <c r="C177" s="173" t="str">
        <f aca="false">'APH KIC KIA PC'!I176</f>
        <v>Välj…</v>
      </c>
      <c r="D177" s="174" t="str">
        <f aca="false">IF('1. Artikeldata Grund'!$E176="","",'1. Artikeldata Grund'!$E176)</f>
        <v/>
      </c>
      <c r="E177" s="175" t="str">
        <f aca="false">IF('1. Artikeldata Grund'!D176="","",'1. Artikeldata Grund'!D176)</f>
        <v/>
      </c>
      <c r="F177" s="184" t="str">
        <f aca="false">'2. Artikeldata Utökad'!H176</f>
        <v>  Välj…</v>
      </c>
      <c r="G177" s="176" t="str">
        <f aca="false" t="array" ref="G177:G177">_xlfn.IFS('2. Artikeldata Utökad'!J176="2  KRAV","KRAV",'2. Artikeldata Utökad'!J176="3  Astma- och Allergiförbundet","Astmaochallergiforbundet",'2. Artikeldata Utökad'!J176="4  Svanen","Svanen",'2. Artikeldata Utökad'!J176="5  GOTS","GOTS",'2. Artikeldata Utökad'!J176="6  Ekologiskt Jordbruk EU Ekologisk","Ekologisktjordbruk",'2. Artikeldata Utökad'!J176="7  ECO CERT Cosmos Organic","Ecocertcosmosorganic",'2. Artikeldata Utökad'!J176="8  Bra miljöval","Bramiljoval",'2. Artikeldata Utökad'!J176="9  Fairtrade","fairtrade",'2. Artikeldata Utökad'!J176="10 Natrue Organic","Natrueorganic",'2. Artikeldata Utökad'!J176="11 UTZ Certified","UTZ",'2. Artikeldata Utökad'!J176="15 Asthma Allergy Nordic","Asthmaallergynordic",'2. Artikeldata Utökad'!J176="16 FSC","FSC",'2. Artikeldata Utökad'!J176="17 Välvald (endast vid OTC)","choosewithheart",'2. Artikeldata Utökad'!J176="18 Rainforest Alliance","Rainforestalliance",'2. Artikeldata Utökad'!J176="19 Vegan Society","Vegansociety",'2. Artikeldata Utökad'!J176="20 Certified Vegan","Certifiedvegan",'2. Artikeldata Utökad'!J176="21 I'm Vegan","Imvegan",'2. Artikeldata Utökad'!J176="22 EU Ecolabel","EUEcolabel",'2. Artikeldata Utökad'!J176="23 Soil Association Cosmos Organic","Soilassociation",'2. Artikeldata Utökad'!J176="  Välj…","",'2. Artikeldata Utökad'!J176="0  Ingen symbol","",'2. Artikeldata Utökad'!J176="24 Cosmetique Bio Cosmos Organic","Cosmetiquebio",'2. Artikeldata Utökad'!J176="25 Fair for Life","Fairforlife")</f>
        <v/>
      </c>
      <c r="H177" s="176" t="str">
        <f aca="false" t="array" ref="H177:H177">_xlfn.IFS('2. Artikeldata Utökad'!K176="2  KRAV","KRAV",'2. Artikeldata Utökad'!K176="3  Astma- och Allergiförbundet","Astmaochallergiforbundet",'2. Artikeldata Utökad'!K176="4  Svanen","Svanen",'2. Artikeldata Utökad'!K176="5  GOTS","GOTS",'2. Artikeldata Utökad'!K176="6  Ekologiskt Jordbruk EU Ekologisk","Ekologisktjordbruk",'2. Artikeldata Utökad'!K176="7  ECO CERT Cosmos Organic","Ecocertcosmosorganic",'2. Artikeldata Utökad'!K176="8  Bra miljöval","Bramiljoval",'2. Artikeldata Utökad'!K176="9  Fairtrade","fairtrade",'2. Artikeldata Utökad'!K176="10 Natrue Organic","Natrueorganic",'2. Artikeldata Utökad'!K176="11 UTZ Certified","UTZ",'2. Artikeldata Utökad'!K176="15 Asthma Allergy Nordic","Asthmaallergynordic",'2. Artikeldata Utökad'!K176="16 FSC","FSC",'2. Artikeldata Utökad'!K176="17 Välvald (endast vid OTC)","choosewithheart",'2. Artikeldata Utökad'!K176="18 Rainforest Alliance","Rainforestalliance",'2. Artikeldata Utökad'!K176="19 Vegan Society","Vegansociety",'2. Artikeldata Utökad'!K176="20 Certified Vegan","Certifiedvegan",'2. Artikeldata Utökad'!K176="21 I'm Vegan","Imvegan",'2. Artikeldata Utökad'!K176="22 EU Ecolabel","EUEcolabel",'2. Artikeldata Utökad'!K176="23 Soil Association Cosmos Organic","Soilassociation",'2. Artikeldata Utökad'!K176="  Välj…","",'2. Artikeldata Utökad'!K176="0  Ingen symbol","",'2. Artikeldata Utökad'!K176="24 Cosmetique Bio Cosmos Organic","Cosmetiquebio",'2. Artikeldata Utökad'!K176="25 Fair for Life","Fairforlife")</f>
        <v/>
      </c>
      <c r="I177" s="176" t="str">
        <f aca="false" t="array" ref="I177:I177">_xlfn.IFS('2. Artikeldata Utökad'!L176="2  KRAV","KRAV",'2. Artikeldata Utökad'!L176="3  Astma- och Allergiförbundet","Astmaochallergiforbundet",'2. Artikeldata Utökad'!L176="4  Svanen","Svanen",'2. Artikeldata Utökad'!L176="5  GOTS","GOTS",'2. Artikeldata Utökad'!L176="6  Ekologiskt Jordbruk EU Ekologisk","Ekologisktjordbruk",'2. Artikeldata Utökad'!L176="7  ECO CERT Cosmos Organic","Ecocertcosmosorganic",'2. Artikeldata Utökad'!L176="8  Bra miljöval","Bramiljoval",'2. Artikeldata Utökad'!L176="9  Fairtrade","fairtrade",'2. Artikeldata Utökad'!L176="10 Natrue Organic","Natrueorganic",'2. Artikeldata Utökad'!L176="11 UTZ Certified","UTZ",'2. Artikeldata Utökad'!L176="15 Asthma Allergy Nordic","Asthmaallergynordic",'2. Artikeldata Utökad'!L176="16 FSC","FSC",'2. Artikeldata Utökad'!L176="17 Välvald (endast vid OTC)","choosewithheart",'2. Artikeldata Utökad'!L176="18 Rainforest Alliance","Rainforestalliance",'2. Artikeldata Utökad'!L176="19 Vegan Society","Vegansociety",'2. Artikeldata Utökad'!L176="20 Certified Vegan","Certifiedvegan",'2. Artikeldata Utökad'!L176="21 I'm Vegan","Imvegan",'2. Artikeldata Utökad'!L176="22 EU Ecolabel","EUEcolabel",'2. Artikeldata Utökad'!L176="23 Soil Association Cosmos Organic","Soilassociation",'2. Artikeldata Utökad'!L176="  Välj…","",'2. Artikeldata Utökad'!L176="0  Ingen symbol","",'2. Artikeldata Utökad'!L176="24 Cosmetique Bio Cosmos Organic","Cosmetiquebio",'2. Artikeldata Utökad'!L176="25 Fair for Life","Fairforlife")</f>
        <v/>
      </c>
      <c r="J177" s="176" t="str">
        <f aca="false" t="array" ref="J177:J177">IFERROR(SUBSTITUTE(_xlfn.arraytotext(_xlfn._xlws.filter(G177:I177,G177:I177&lt;&gt;""))," ",""),"")</f>
        <v/>
      </c>
      <c r="K177" s="176" t="str">
        <f aca="false">IF('2. Artikeldata Utökad'!M176="Ja","Nordisk","")</f>
        <v/>
      </c>
      <c r="L177" s="176" t="str">
        <f aca="false">IF('2. Artikeldata Utökad'!N176="Ja","Miljoforpackad","")</f>
        <v/>
      </c>
      <c r="M177" s="176" t="str">
        <f aca="false">IF(OR(G177="Ecocertcosmosorganic",G177="Natrueorganic",G177="GOTS",G177="Ekologisktjordbruk",G177="KRAV",G177="Soilassociation",G177="Cosmetiquebio",H177="Ecocertcosmosorganic",H177="Natrueorganic",H177="GOTS",H177="Ekologisktjordbruk",H177="KRAV",H177="Soilassociation",H177="Cosmetiquebio",I177="Ecocertcosmosorganic",I177="Natrueorganic",I177="GOTS",I177="Ekologisktjordbruk",I177="KRAV",I177="Soilassociation",I177="Cosmetiquebio"),"Ekologisk","")</f>
        <v/>
      </c>
      <c r="N177" s="176" t="str">
        <f aca="false">IF(OR(G177="Vegansociety",G177="Imvegan",G177="Certifiedvegan",H177="Vegansociety",H177="Imvegan",H177="Certifiedvegan",I177="Vegansociety",I177="Imvegan",I177="Certifiedvegan",AJ177="Vegansk"),"Vegansk","")</f>
        <v/>
      </c>
      <c r="O177" s="176" t="str">
        <f aca="false">IF(OR(G177="fairtrade",G177="UTZ",G177="Rainforestalliance",G177="Fairforlife",H177="fairtrade",H177="UTZ",H177="Rainforestalliance",H177="Fairforlife",I177="fairtrade",I177="UTZ",I177="Rainforestalliance",I177="Fairforlife"),"Rattvisemarkt","")</f>
        <v/>
      </c>
      <c r="P177" s="176" t="str">
        <f aca="false">IF(OR(G177="Asthmaallergynordic",G177="Astmaochallergiforbundet",H177="Asthmaallergynordic",H177="Astmaochallergiforbundet",I177="Asthmaallergynordic",I177="Astmaochallergiforbundet"),"Extramildformula","")</f>
        <v/>
      </c>
      <c r="Q177" s="176" t="str">
        <f aca="false">IF(OR(G177="Svanen",G177="Bramiljoval",G177="EUEcolabel",H177="Svanen",H177="Bramiljoval",H177="EUEcolabel",I177="Svanen",I177="Bramiljoval",I177="EUEcolabel"),"Miljomarkt","")</f>
        <v/>
      </c>
      <c r="R177" s="176" t="str">
        <f aca="false" t="array" ref="R177:R177">IFERROR(SUBSTITUTE(_xlfn.arraytotext(_xlfn._xlws.filter(M177:Q177,M177:Q177&lt;&gt;""))," ",""),"")</f>
        <v/>
      </c>
      <c r="S177" s="177"/>
      <c r="T177" s="185"/>
      <c r="U177" s="177" t="s">
        <v>36</v>
      </c>
      <c r="V177" s="178"/>
      <c r="W177" s="178"/>
      <c r="X177" s="178"/>
      <c r="Y177" s="178"/>
      <c r="Z177" s="178"/>
      <c r="AA177" s="178"/>
      <c r="AB177" s="178"/>
      <c r="AC177" s="178"/>
      <c r="AD177" s="178"/>
      <c r="AE177" s="178"/>
      <c r="AF177" s="178"/>
      <c r="AG177" s="177"/>
      <c r="AH177" s="178"/>
      <c r="AI177" s="178"/>
      <c r="AJ177" s="177" t="s">
        <v>37</v>
      </c>
      <c r="AK177" s="178"/>
      <c r="AL177" s="178"/>
      <c r="AM177" s="178"/>
      <c r="AN177" s="178"/>
      <c r="AO177" s="178"/>
      <c r="AP177" s="187"/>
      <c r="AQ177" s="179"/>
      <c r="AR177" s="180"/>
      <c r="AS177" s="180"/>
      <c r="AT177" s="181" t="s">
        <v>37</v>
      </c>
      <c r="AU177" s="181" t="s">
        <v>37</v>
      </c>
      <c r="AV177" s="188"/>
      <c r="AW177" s="182" t="s">
        <v>231</v>
      </c>
      <c r="AX177" s="181" t="s">
        <v>37</v>
      </c>
      <c r="AY177" s="181" t="s">
        <v>37</v>
      </c>
      <c r="AZ177" s="187"/>
      <c r="BA177" s="179"/>
      <c r="BB177" s="180"/>
      <c r="BC177" s="180"/>
      <c r="BD177" s="180"/>
      <c r="BE177" s="180"/>
      <c r="BF177" s="180"/>
      <c r="BG177" s="189"/>
      <c r="BH177" s="181" t="s">
        <v>231</v>
      </c>
      <c r="BI177" s="181" t="s">
        <v>37</v>
      </c>
    </row>
    <row r="178" customFormat="false" ht="14.25" hidden="false" customHeight="false" outlineLevel="0" collapsed="false">
      <c r="A178" s="183" t="n">
        <v>173</v>
      </c>
      <c r="B178" s="173" t="n">
        <f aca="false">'APH KIC KIA PC'!D177</f>
        <v>0</v>
      </c>
      <c r="C178" s="173" t="str">
        <f aca="false">'APH KIC KIA PC'!I177</f>
        <v>Välj…</v>
      </c>
      <c r="D178" s="174" t="str">
        <f aca="false">IF('1. Artikeldata Grund'!$E177="","",'1. Artikeldata Grund'!$E177)</f>
        <v/>
      </c>
      <c r="E178" s="175" t="str">
        <f aca="false">IF('1. Artikeldata Grund'!D177="","",'1. Artikeldata Grund'!D177)</f>
        <v/>
      </c>
      <c r="F178" s="184" t="str">
        <f aca="false">'2. Artikeldata Utökad'!H177</f>
        <v>  Välj…</v>
      </c>
      <c r="G178" s="176" t="str">
        <f aca="false" t="array" ref="G178:G178">_xlfn.IFS('2. Artikeldata Utökad'!J177="2  KRAV","KRAV",'2. Artikeldata Utökad'!J177="3  Astma- och Allergiförbundet","Astmaochallergiforbundet",'2. Artikeldata Utökad'!J177="4  Svanen","Svanen",'2. Artikeldata Utökad'!J177="5  GOTS","GOTS",'2. Artikeldata Utökad'!J177="6  Ekologiskt Jordbruk EU Ekologisk","Ekologisktjordbruk",'2. Artikeldata Utökad'!J177="7  ECO CERT Cosmos Organic","Ecocertcosmosorganic",'2. Artikeldata Utökad'!J177="8  Bra miljöval","Bramiljoval",'2. Artikeldata Utökad'!J177="9  Fairtrade","fairtrade",'2. Artikeldata Utökad'!J177="10 Natrue Organic","Natrueorganic",'2. Artikeldata Utökad'!J177="11 UTZ Certified","UTZ",'2. Artikeldata Utökad'!J177="15 Asthma Allergy Nordic","Asthmaallergynordic",'2. Artikeldata Utökad'!J177="16 FSC","FSC",'2. Artikeldata Utökad'!J177="17 Välvald (endast vid OTC)","choosewithheart",'2. Artikeldata Utökad'!J177="18 Rainforest Alliance","Rainforestalliance",'2. Artikeldata Utökad'!J177="19 Vegan Society","Vegansociety",'2. Artikeldata Utökad'!J177="20 Certified Vegan","Certifiedvegan",'2. Artikeldata Utökad'!J177="21 I'm Vegan","Imvegan",'2. Artikeldata Utökad'!J177="22 EU Ecolabel","EUEcolabel",'2. Artikeldata Utökad'!J177="23 Soil Association Cosmos Organic","Soilassociation",'2. Artikeldata Utökad'!J177="  Välj…","",'2. Artikeldata Utökad'!J177="0  Ingen symbol","",'2. Artikeldata Utökad'!J177="24 Cosmetique Bio Cosmos Organic","Cosmetiquebio",'2. Artikeldata Utökad'!J177="25 Fair for Life","Fairforlife")</f>
        <v/>
      </c>
      <c r="H178" s="176" t="str">
        <f aca="false" t="array" ref="H178:H178">_xlfn.IFS('2. Artikeldata Utökad'!K177="2  KRAV","KRAV",'2. Artikeldata Utökad'!K177="3  Astma- och Allergiförbundet","Astmaochallergiforbundet",'2. Artikeldata Utökad'!K177="4  Svanen","Svanen",'2. Artikeldata Utökad'!K177="5  GOTS","GOTS",'2. Artikeldata Utökad'!K177="6  Ekologiskt Jordbruk EU Ekologisk","Ekologisktjordbruk",'2. Artikeldata Utökad'!K177="7  ECO CERT Cosmos Organic","Ecocertcosmosorganic",'2. Artikeldata Utökad'!K177="8  Bra miljöval","Bramiljoval",'2. Artikeldata Utökad'!K177="9  Fairtrade","fairtrade",'2. Artikeldata Utökad'!K177="10 Natrue Organic","Natrueorganic",'2. Artikeldata Utökad'!K177="11 UTZ Certified","UTZ",'2. Artikeldata Utökad'!K177="15 Asthma Allergy Nordic","Asthmaallergynordic",'2. Artikeldata Utökad'!K177="16 FSC","FSC",'2. Artikeldata Utökad'!K177="17 Välvald (endast vid OTC)","choosewithheart",'2. Artikeldata Utökad'!K177="18 Rainforest Alliance","Rainforestalliance",'2. Artikeldata Utökad'!K177="19 Vegan Society","Vegansociety",'2. Artikeldata Utökad'!K177="20 Certified Vegan","Certifiedvegan",'2. Artikeldata Utökad'!K177="21 I'm Vegan","Imvegan",'2. Artikeldata Utökad'!K177="22 EU Ecolabel","EUEcolabel",'2. Artikeldata Utökad'!K177="23 Soil Association Cosmos Organic","Soilassociation",'2. Artikeldata Utökad'!K177="  Välj…","",'2. Artikeldata Utökad'!K177="0  Ingen symbol","",'2. Artikeldata Utökad'!K177="24 Cosmetique Bio Cosmos Organic","Cosmetiquebio",'2. Artikeldata Utökad'!K177="25 Fair for Life","Fairforlife")</f>
        <v/>
      </c>
      <c r="I178" s="176" t="str">
        <f aca="false" t="array" ref="I178:I178">_xlfn.IFS('2. Artikeldata Utökad'!L177="2  KRAV","KRAV",'2. Artikeldata Utökad'!L177="3  Astma- och Allergiförbundet","Astmaochallergiforbundet",'2. Artikeldata Utökad'!L177="4  Svanen","Svanen",'2. Artikeldata Utökad'!L177="5  GOTS","GOTS",'2. Artikeldata Utökad'!L177="6  Ekologiskt Jordbruk EU Ekologisk","Ekologisktjordbruk",'2. Artikeldata Utökad'!L177="7  ECO CERT Cosmos Organic","Ecocertcosmosorganic",'2. Artikeldata Utökad'!L177="8  Bra miljöval","Bramiljoval",'2. Artikeldata Utökad'!L177="9  Fairtrade","fairtrade",'2. Artikeldata Utökad'!L177="10 Natrue Organic","Natrueorganic",'2. Artikeldata Utökad'!L177="11 UTZ Certified","UTZ",'2. Artikeldata Utökad'!L177="15 Asthma Allergy Nordic","Asthmaallergynordic",'2. Artikeldata Utökad'!L177="16 FSC","FSC",'2. Artikeldata Utökad'!L177="17 Välvald (endast vid OTC)","choosewithheart",'2. Artikeldata Utökad'!L177="18 Rainforest Alliance","Rainforestalliance",'2. Artikeldata Utökad'!L177="19 Vegan Society","Vegansociety",'2. Artikeldata Utökad'!L177="20 Certified Vegan","Certifiedvegan",'2. Artikeldata Utökad'!L177="21 I'm Vegan","Imvegan",'2. Artikeldata Utökad'!L177="22 EU Ecolabel","EUEcolabel",'2. Artikeldata Utökad'!L177="23 Soil Association Cosmos Organic","Soilassociation",'2. Artikeldata Utökad'!L177="  Välj…","",'2. Artikeldata Utökad'!L177="0  Ingen symbol","",'2. Artikeldata Utökad'!L177="24 Cosmetique Bio Cosmos Organic","Cosmetiquebio",'2. Artikeldata Utökad'!L177="25 Fair for Life","Fairforlife")</f>
        <v/>
      </c>
      <c r="J178" s="176" t="str">
        <f aca="false" t="array" ref="J178:J178">IFERROR(SUBSTITUTE(_xlfn.arraytotext(_xlfn._xlws.filter(G178:I178,G178:I178&lt;&gt;""))," ",""),"")</f>
        <v/>
      </c>
      <c r="K178" s="176" t="str">
        <f aca="false">IF('2. Artikeldata Utökad'!M177="Ja","Nordisk","")</f>
        <v/>
      </c>
      <c r="L178" s="176" t="str">
        <f aca="false">IF('2. Artikeldata Utökad'!N177="Ja","Miljoforpackad","")</f>
        <v/>
      </c>
      <c r="M178" s="176" t="str">
        <f aca="false">IF(OR(G178="Ecocertcosmosorganic",G178="Natrueorganic",G178="GOTS",G178="Ekologisktjordbruk",G178="KRAV",G178="Soilassociation",G178="Cosmetiquebio",H178="Ecocertcosmosorganic",H178="Natrueorganic",H178="GOTS",H178="Ekologisktjordbruk",H178="KRAV",H178="Soilassociation",H178="Cosmetiquebio",I178="Ecocertcosmosorganic",I178="Natrueorganic",I178="GOTS",I178="Ekologisktjordbruk",I178="KRAV",I178="Soilassociation",I178="Cosmetiquebio"),"Ekologisk","")</f>
        <v/>
      </c>
      <c r="N178" s="176" t="str">
        <f aca="false">IF(OR(G178="Vegansociety",G178="Imvegan",G178="Certifiedvegan",H178="Vegansociety",H178="Imvegan",H178="Certifiedvegan",I178="Vegansociety",I178="Imvegan",I178="Certifiedvegan",AJ178="Vegansk"),"Vegansk","")</f>
        <v/>
      </c>
      <c r="O178" s="176" t="str">
        <f aca="false">IF(OR(G178="fairtrade",G178="UTZ",G178="Rainforestalliance",G178="Fairforlife",H178="fairtrade",H178="UTZ",H178="Rainforestalliance",H178="Fairforlife",I178="fairtrade",I178="UTZ",I178="Rainforestalliance",I178="Fairforlife"),"Rattvisemarkt","")</f>
        <v/>
      </c>
      <c r="P178" s="176" t="str">
        <f aca="false">IF(OR(G178="Asthmaallergynordic",G178="Astmaochallergiforbundet",H178="Asthmaallergynordic",H178="Astmaochallergiforbundet",I178="Asthmaallergynordic",I178="Astmaochallergiforbundet"),"Extramildformula","")</f>
        <v/>
      </c>
      <c r="Q178" s="176" t="str">
        <f aca="false">IF(OR(G178="Svanen",G178="Bramiljoval",G178="EUEcolabel",H178="Svanen",H178="Bramiljoval",H178="EUEcolabel",I178="Svanen",I178="Bramiljoval",I178="EUEcolabel"),"Miljomarkt","")</f>
        <v/>
      </c>
      <c r="R178" s="176" t="str">
        <f aca="false" t="array" ref="R178:R178">IFERROR(SUBSTITUTE(_xlfn.arraytotext(_xlfn._xlws.filter(M178:Q178,M178:Q178&lt;&gt;""))," ",""),"")</f>
        <v/>
      </c>
      <c r="S178" s="177"/>
      <c r="T178" s="185"/>
      <c r="U178" s="177" t="s">
        <v>36</v>
      </c>
      <c r="V178" s="178"/>
      <c r="W178" s="178"/>
      <c r="X178" s="178"/>
      <c r="Y178" s="178"/>
      <c r="Z178" s="178"/>
      <c r="AA178" s="178"/>
      <c r="AB178" s="178"/>
      <c r="AC178" s="178"/>
      <c r="AD178" s="178"/>
      <c r="AE178" s="178"/>
      <c r="AF178" s="178"/>
      <c r="AG178" s="177"/>
      <c r="AH178" s="178"/>
      <c r="AI178" s="178"/>
      <c r="AJ178" s="177" t="s">
        <v>37</v>
      </c>
      <c r="AK178" s="178"/>
      <c r="AL178" s="178"/>
      <c r="AM178" s="178"/>
      <c r="AN178" s="178"/>
      <c r="AO178" s="178"/>
      <c r="AP178" s="187"/>
      <c r="AQ178" s="179"/>
      <c r="AR178" s="180"/>
      <c r="AS178" s="180"/>
      <c r="AT178" s="181" t="s">
        <v>37</v>
      </c>
      <c r="AU178" s="181" t="s">
        <v>37</v>
      </c>
      <c r="AV178" s="188"/>
      <c r="AW178" s="182" t="s">
        <v>231</v>
      </c>
      <c r="AX178" s="181" t="s">
        <v>37</v>
      </c>
      <c r="AY178" s="181" t="s">
        <v>37</v>
      </c>
      <c r="AZ178" s="187"/>
      <c r="BA178" s="179"/>
      <c r="BB178" s="180"/>
      <c r="BC178" s="180"/>
      <c r="BD178" s="180"/>
      <c r="BE178" s="180"/>
      <c r="BF178" s="180"/>
      <c r="BG178" s="189"/>
      <c r="BH178" s="181" t="s">
        <v>231</v>
      </c>
      <c r="BI178" s="181" t="s">
        <v>37</v>
      </c>
    </row>
    <row r="179" customFormat="false" ht="14.25" hidden="false" customHeight="false" outlineLevel="0" collapsed="false">
      <c r="A179" s="183" t="n">
        <v>174</v>
      </c>
      <c r="B179" s="173" t="n">
        <f aca="false">'APH KIC KIA PC'!D178</f>
        <v>0</v>
      </c>
      <c r="C179" s="173" t="str">
        <f aca="false">'APH KIC KIA PC'!I178</f>
        <v>Välj…</v>
      </c>
      <c r="D179" s="174" t="str">
        <f aca="false">IF('1. Artikeldata Grund'!$E178="","",'1. Artikeldata Grund'!$E178)</f>
        <v/>
      </c>
      <c r="E179" s="175" t="str">
        <f aca="false">IF('1. Artikeldata Grund'!D178="","",'1. Artikeldata Grund'!D178)</f>
        <v/>
      </c>
      <c r="F179" s="184" t="str">
        <f aca="false">'2. Artikeldata Utökad'!H178</f>
        <v>  Välj…</v>
      </c>
      <c r="G179" s="176" t="str">
        <f aca="false" t="array" ref="G179:G179">_xlfn.IFS('2. Artikeldata Utökad'!J178="2  KRAV","KRAV",'2. Artikeldata Utökad'!J178="3  Astma- och Allergiförbundet","Astmaochallergiforbundet",'2. Artikeldata Utökad'!J178="4  Svanen","Svanen",'2. Artikeldata Utökad'!J178="5  GOTS","GOTS",'2. Artikeldata Utökad'!J178="6  Ekologiskt Jordbruk EU Ekologisk","Ekologisktjordbruk",'2. Artikeldata Utökad'!J178="7  ECO CERT Cosmos Organic","Ecocertcosmosorganic",'2. Artikeldata Utökad'!J178="8  Bra miljöval","Bramiljoval",'2. Artikeldata Utökad'!J178="9  Fairtrade","fairtrade",'2. Artikeldata Utökad'!J178="10 Natrue Organic","Natrueorganic",'2. Artikeldata Utökad'!J178="11 UTZ Certified","UTZ",'2. Artikeldata Utökad'!J178="15 Asthma Allergy Nordic","Asthmaallergynordic",'2. Artikeldata Utökad'!J178="16 FSC","FSC",'2. Artikeldata Utökad'!J178="17 Välvald (endast vid OTC)","choosewithheart",'2. Artikeldata Utökad'!J178="18 Rainforest Alliance","Rainforestalliance",'2. Artikeldata Utökad'!J178="19 Vegan Society","Vegansociety",'2. Artikeldata Utökad'!J178="20 Certified Vegan","Certifiedvegan",'2. Artikeldata Utökad'!J178="21 I'm Vegan","Imvegan",'2. Artikeldata Utökad'!J178="22 EU Ecolabel","EUEcolabel",'2. Artikeldata Utökad'!J178="23 Soil Association Cosmos Organic","Soilassociation",'2. Artikeldata Utökad'!J178="  Välj…","",'2. Artikeldata Utökad'!J178="0  Ingen symbol","",'2. Artikeldata Utökad'!J178="24 Cosmetique Bio Cosmos Organic","Cosmetiquebio",'2. Artikeldata Utökad'!J178="25 Fair for Life","Fairforlife")</f>
        <v/>
      </c>
      <c r="H179" s="176" t="str">
        <f aca="false" t="array" ref="H179:H179">_xlfn.IFS('2. Artikeldata Utökad'!K178="2  KRAV","KRAV",'2. Artikeldata Utökad'!K178="3  Astma- och Allergiförbundet","Astmaochallergiforbundet",'2. Artikeldata Utökad'!K178="4  Svanen","Svanen",'2. Artikeldata Utökad'!K178="5  GOTS","GOTS",'2. Artikeldata Utökad'!K178="6  Ekologiskt Jordbruk EU Ekologisk","Ekologisktjordbruk",'2. Artikeldata Utökad'!K178="7  ECO CERT Cosmos Organic","Ecocertcosmosorganic",'2. Artikeldata Utökad'!K178="8  Bra miljöval","Bramiljoval",'2. Artikeldata Utökad'!K178="9  Fairtrade","fairtrade",'2. Artikeldata Utökad'!K178="10 Natrue Organic","Natrueorganic",'2. Artikeldata Utökad'!K178="11 UTZ Certified","UTZ",'2. Artikeldata Utökad'!K178="15 Asthma Allergy Nordic","Asthmaallergynordic",'2. Artikeldata Utökad'!K178="16 FSC","FSC",'2. Artikeldata Utökad'!K178="17 Välvald (endast vid OTC)","choosewithheart",'2. Artikeldata Utökad'!K178="18 Rainforest Alliance","Rainforestalliance",'2. Artikeldata Utökad'!K178="19 Vegan Society","Vegansociety",'2. Artikeldata Utökad'!K178="20 Certified Vegan","Certifiedvegan",'2. Artikeldata Utökad'!K178="21 I'm Vegan","Imvegan",'2. Artikeldata Utökad'!K178="22 EU Ecolabel","EUEcolabel",'2. Artikeldata Utökad'!K178="23 Soil Association Cosmos Organic","Soilassociation",'2. Artikeldata Utökad'!K178="  Välj…","",'2. Artikeldata Utökad'!K178="0  Ingen symbol","",'2. Artikeldata Utökad'!K178="24 Cosmetique Bio Cosmos Organic","Cosmetiquebio",'2. Artikeldata Utökad'!K178="25 Fair for Life","Fairforlife")</f>
        <v/>
      </c>
      <c r="I179" s="176" t="str">
        <f aca="false" t="array" ref="I179:I179">_xlfn.IFS('2. Artikeldata Utökad'!L178="2  KRAV","KRAV",'2. Artikeldata Utökad'!L178="3  Astma- och Allergiförbundet","Astmaochallergiforbundet",'2. Artikeldata Utökad'!L178="4  Svanen","Svanen",'2. Artikeldata Utökad'!L178="5  GOTS","GOTS",'2. Artikeldata Utökad'!L178="6  Ekologiskt Jordbruk EU Ekologisk","Ekologisktjordbruk",'2. Artikeldata Utökad'!L178="7  ECO CERT Cosmos Organic","Ecocertcosmosorganic",'2. Artikeldata Utökad'!L178="8  Bra miljöval","Bramiljoval",'2. Artikeldata Utökad'!L178="9  Fairtrade","fairtrade",'2. Artikeldata Utökad'!L178="10 Natrue Organic","Natrueorganic",'2. Artikeldata Utökad'!L178="11 UTZ Certified","UTZ",'2. Artikeldata Utökad'!L178="15 Asthma Allergy Nordic","Asthmaallergynordic",'2. Artikeldata Utökad'!L178="16 FSC","FSC",'2. Artikeldata Utökad'!L178="17 Välvald (endast vid OTC)","choosewithheart",'2. Artikeldata Utökad'!L178="18 Rainforest Alliance","Rainforestalliance",'2. Artikeldata Utökad'!L178="19 Vegan Society","Vegansociety",'2. Artikeldata Utökad'!L178="20 Certified Vegan","Certifiedvegan",'2. Artikeldata Utökad'!L178="21 I'm Vegan","Imvegan",'2. Artikeldata Utökad'!L178="22 EU Ecolabel","EUEcolabel",'2. Artikeldata Utökad'!L178="23 Soil Association Cosmos Organic","Soilassociation",'2. Artikeldata Utökad'!L178="  Välj…","",'2. Artikeldata Utökad'!L178="0  Ingen symbol","",'2. Artikeldata Utökad'!L178="24 Cosmetique Bio Cosmos Organic","Cosmetiquebio",'2. Artikeldata Utökad'!L178="25 Fair for Life","Fairforlife")</f>
        <v/>
      </c>
      <c r="J179" s="176" t="str">
        <f aca="false" t="array" ref="J179:J179">IFERROR(SUBSTITUTE(_xlfn.arraytotext(_xlfn._xlws.filter(G179:I179,G179:I179&lt;&gt;""))," ",""),"")</f>
        <v/>
      </c>
      <c r="K179" s="176" t="str">
        <f aca="false">IF('2. Artikeldata Utökad'!M178="Ja","Nordisk","")</f>
        <v/>
      </c>
      <c r="L179" s="176" t="str">
        <f aca="false">IF('2. Artikeldata Utökad'!N178="Ja","Miljoforpackad","")</f>
        <v/>
      </c>
      <c r="M179" s="176" t="str">
        <f aca="false">IF(OR(G179="Ecocertcosmosorganic",G179="Natrueorganic",G179="GOTS",G179="Ekologisktjordbruk",G179="KRAV",G179="Soilassociation",G179="Cosmetiquebio",H179="Ecocertcosmosorganic",H179="Natrueorganic",H179="GOTS",H179="Ekologisktjordbruk",H179="KRAV",H179="Soilassociation",H179="Cosmetiquebio",I179="Ecocertcosmosorganic",I179="Natrueorganic",I179="GOTS",I179="Ekologisktjordbruk",I179="KRAV",I179="Soilassociation",I179="Cosmetiquebio"),"Ekologisk","")</f>
        <v/>
      </c>
      <c r="N179" s="176" t="str">
        <f aca="false">IF(OR(G179="Vegansociety",G179="Imvegan",G179="Certifiedvegan",H179="Vegansociety",H179="Imvegan",H179="Certifiedvegan",I179="Vegansociety",I179="Imvegan",I179="Certifiedvegan",AJ179="Vegansk"),"Vegansk","")</f>
        <v/>
      </c>
      <c r="O179" s="176" t="str">
        <f aca="false">IF(OR(G179="fairtrade",G179="UTZ",G179="Rainforestalliance",G179="Fairforlife",H179="fairtrade",H179="UTZ",H179="Rainforestalliance",H179="Fairforlife",I179="fairtrade",I179="UTZ",I179="Rainforestalliance",I179="Fairforlife"),"Rattvisemarkt","")</f>
        <v/>
      </c>
      <c r="P179" s="176" t="str">
        <f aca="false">IF(OR(G179="Asthmaallergynordic",G179="Astmaochallergiforbundet",H179="Asthmaallergynordic",H179="Astmaochallergiforbundet",I179="Asthmaallergynordic",I179="Astmaochallergiforbundet"),"Extramildformula","")</f>
        <v/>
      </c>
      <c r="Q179" s="176" t="str">
        <f aca="false">IF(OR(G179="Svanen",G179="Bramiljoval",G179="EUEcolabel",H179="Svanen",H179="Bramiljoval",H179="EUEcolabel",I179="Svanen",I179="Bramiljoval",I179="EUEcolabel"),"Miljomarkt","")</f>
        <v/>
      </c>
      <c r="R179" s="176" t="str">
        <f aca="false" t="array" ref="R179:R179">IFERROR(SUBSTITUTE(_xlfn.arraytotext(_xlfn._xlws.filter(M179:Q179,M179:Q179&lt;&gt;""))," ",""),"")</f>
        <v/>
      </c>
      <c r="S179" s="177"/>
      <c r="T179" s="185"/>
      <c r="U179" s="177" t="s">
        <v>36</v>
      </c>
      <c r="V179" s="178"/>
      <c r="W179" s="178"/>
      <c r="X179" s="178"/>
      <c r="Y179" s="178"/>
      <c r="Z179" s="178"/>
      <c r="AA179" s="178"/>
      <c r="AB179" s="178"/>
      <c r="AC179" s="178"/>
      <c r="AD179" s="178"/>
      <c r="AE179" s="178"/>
      <c r="AF179" s="178"/>
      <c r="AG179" s="177"/>
      <c r="AH179" s="178"/>
      <c r="AI179" s="178"/>
      <c r="AJ179" s="177" t="s">
        <v>37</v>
      </c>
      <c r="AK179" s="178"/>
      <c r="AL179" s="178"/>
      <c r="AM179" s="178"/>
      <c r="AN179" s="178"/>
      <c r="AO179" s="178"/>
      <c r="AP179" s="187"/>
      <c r="AQ179" s="179"/>
      <c r="AR179" s="180"/>
      <c r="AS179" s="180"/>
      <c r="AT179" s="181" t="s">
        <v>37</v>
      </c>
      <c r="AU179" s="181" t="s">
        <v>37</v>
      </c>
      <c r="AV179" s="188"/>
      <c r="AW179" s="182" t="s">
        <v>231</v>
      </c>
      <c r="AX179" s="181" t="s">
        <v>37</v>
      </c>
      <c r="AY179" s="181" t="s">
        <v>37</v>
      </c>
      <c r="AZ179" s="187"/>
      <c r="BA179" s="179"/>
      <c r="BB179" s="180"/>
      <c r="BC179" s="180"/>
      <c r="BD179" s="180"/>
      <c r="BE179" s="180"/>
      <c r="BF179" s="180"/>
      <c r="BG179" s="189"/>
      <c r="BH179" s="181" t="s">
        <v>231</v>
      </c>
      <c r="BI179" s="181" t="s">
        <v>37</v>
      </c>
    </row>
    <row r="180" customFormat="false" ht="14.25" hidden="false" customHeight="false" outlineLevel="0" collapsed="false">
      <c r="A180" s="183" t="n">
        <v>175</v>
      </c>
      <c r="B180" s="173" t="n">
        <f aca="false">'APH KIC KIA PC'!D179</f>
        <v>0</v>
      </c>
      <c r="C180" s="173" t="str">
        <f aca="false">'APH KIC KIA PC'!I179</f>
        <v>Välj…</v>
      </c>
      <c r="D180" s="174" t="str">
        <f aca="false">IF('1. Artikeldata Grund'!$E179="","",'1. Artikeldata Grund'!$E179)</f>
        <v/>
      </c>
      <c r="E180" s="175" t="str">
        <f aca="false">IF('1. Artikeldata Grund'!D179="","",'1. Artikeldata Grund'!D179)</f>
        <v/>
      </c>
      <c r="F180" s="184" t="str">
        <f aca="false">'2. Artikeldata Utökad'!H179</f>
        <v>  Välj…</v>
      </c>
      <c r="G180" s="176" t="str">
        <f aca="false" t="array" ref="G180:G180">_xlfn.IFS('2. Artikeldata Utökad'!J179="2  KRAV","KRAV",'2. Artikeldata Utökad'!J179="3  Astma- och Allergiförbundet","Astmaochallergiforbundet",'2. Artikeldata Utökad'!J179="4  Svanen","Svanen",'2. Artikeldata Utökad'!J179="5  GOTS","GOTS",'2. Artikeldata Utökad'!J179="6  Ekologiskt Jordbruk EU Ekologisk","Ekologisktjordbruk",'2. Artikeldata Utökad'!J179="7  ECO CERT Cosmos Organic","Ecocertcosmosorganic",'2. Artikeldata Utökad'!J179="8  Bra miljöval","Bramiljoval",'2. Artikeldata Utökad'!J179="9  Fairtrade","fairtrade",'2. Artikeldata Utökad'!J179="10 Natrue Organic","Natrueorganic",'2. Artikeldata Utökad'!J179="11 UTZ Certified","UTZ",'2. Artikeldata Utökad'!J179="15 Asthma Allergy Nordic","Asthmaallergynordic",'2. Artikeldata Utökad'!J179="16 FSC","FSC",'2. Artikeldata Utökad'!J179="17 Välvald (endast vid OTC)","choosewithheart",'2. Artikeldata Utökad'!J179="18 Rainforest Alliance","Rainforestalliance",'2. Artikeldata Utökad'!J179="19 Vegan Society","Vegansociety",'2. Artikeldata Utökad'!J179="20 Certified Vegan","Certifiedvegan",'2. Artikeldata Utökad'!J179="21 I'm Vegan","Imvegan",'2. Artikeldata Utökad'!J179="22 EU Ecolabel","EUEcolabel",'2. Artikeldata Utökad'!J179="23 Soil Association Cosmos Organic","Soilassociation",'2. Artikeldata Utökad'!J179="  Välj…","",'2. Artikeldata Utökad'!J179="0  Ingen symbol","",'2. Artikeldata Utökad'!J179="24 Cosmetique Bio Cosmos Organic","Cosmetiquebio",'2. Artikeldata Utökad'!J179="25 Fair for Life","Fairforlife")</f>
        <v/>
      </c>
      <c r="H180" s="176" t="str">
        <f aca="false" t="array" ref="H180:H180">_xlfn.IFS('2. Artikeldata Utökad'!K179="2  KRAV","KRAV",'2. Artikeldata Utökad'!K179="3  Astma- och Allergiförbundet","Astmaochallergiforbundet",'2. Artikeldata Utökad'!K179="4  Svanen","Svanen",'2. Artikeldata Utökad'!K179="5  GOTS","GOTS",'2. Artikeldata Utökad'!K179="6  Ekologiskt Jordbruk EU Ekologisk","Ekologisktjordbruk",'2. Artikeldata Utökad'!K179="7  ECO CERT Cosmos Organic","Ecocertcosmosorganic",'2. Artikeldata Utökad'!K179="8  Bra miljöval","Bramiljoval",'2. Artikeldata Utökad'!K179="9  Fairtrade","fairtrade",'2. Artikeldata Utökad'!K179="10 Natrue Organic","Natrueorganic",'2. Artikeldata Utökad'!K179="11 UTZ Certified","UTZ",'2. Artikeldata Utökad'!K179="15 Asthma Allergy Nordic","Asthmaallergynordic",'2. Artikeldata Utökad'!K179="16 FSC","FSC",'2. Artikeldata Utökad'!K179="17 Välvald (endast vid OTC)","choosewithheart",'2. Artikeldata Utökad'!K179="18 Rainforest Alliance","Rainforestalliance",'2. Artikeldata Utökad'!K179="19 Vegan Society","Vegansociety",'2. Artikeldata Utökad'!K179="20 Certified Vegan","Certifiedvegan",'2. Artikeldata Utökad'!K179="21 I'm Vegan","Imvegan",'2. Artikeldata Utökad'!K179="22 EU Ecolabel","EUEcolabel",'2. Artikeldata Utökad'!K179="23 Soil Association Cosmos Organic","Soilassociation",'2. Artikeldata Utökad'!K179="  Välj…","",'2. Artikeldata Utökad'!K179="0  Ingen symbol","",'2. Artikeldata Utökad'!K179="24 Cosmetique Bio Cosmos Organic","Cosmetiquebio",'2. Artikeldata Utökad'!K179="25 Fair for Life","Fairforlife")</f>
        <v/>
      </c>
      <c r="I180" s="176" t="str">
        <f aca="false" t="array" ref="I180:I180">_xlfn.IFS('2. Artikeldata Utökad'!L179="2  KRAV","KRAV",'2. Artikeldata Utökad'!L179="3  Astma- och Allergiförbundet","Astmaochallergiforbundet",'2. Artikeldata Utökad'!L179="4  Svanen","Svanen",'2. Artikeldata Utökad'!L179="5  GOTS","GOTS",'2. Artikeldata Utökad'!L179="6  Ekologiskt Jordbruk EU Ekologisk","Ekologisktjordbruk",'2. Artikeldata Utökad'!L179="7  ECO CERT Cosmos Organic","Ecocertcosmosorganic",'2. Artikeldata Utökad'!L179="8  Bra miljöval","Bramiljoval",'2. Artikeldata Utökad'!L179="9  Fairtrade","fairtrade",'2. Artikeldata Utökad'!L179="10 Natrue Organic","Natrueorganic",'2. Artikeldata Utökad'!L179="11 UTZ Certified","UTZ",'2. Artikeldata Utökad'!L179="15 Asthma Allergy Nordic","Asthmaallergynordic",'2. Artikeldata Utökad'!L179="16 FSC","FSC",'2. Artikeldata Utökad'!L179="17 Välvald (endast vid OTC)","choosewithheart",'2. Artikeldata Utökad'!L179="18 Rainforest Alliance","Rainforestalliance",'2. Artikeldata Utökad'!L179="19 Vegan Society","Vegansociety",'2. Artikeldata Utökad'!L179="20 Certified Vegan","Certifiedvegan",'2. Artikeldata Utökad'!L179="21 I'm Vegan","Imvegan",'2. Artikeldata Utökad'!L179="22 EU Ecolabel","EUEcolabel",'2. Artikeldata Utökad'!L179="23 Soil Association Cosmos Organic","Soilassociation",'2. Artikeldata Utökad'!L179="  Välj…","",'2. Artikeldata Utökad'!L179="0  Ingen symbol","",'2. Artikeldata Utökad'!L179="24 Cosmetique Bio Cosmos Organic","Cosmetiquebio",'2. Artikeldata Utökad'!L179="25 Fair for Life","Fairforlife")</f>
        <v/>
      </c>
      <c r="J180" s="176" t="str">
        <f aca="false" t="array" ref="J180:J180">IFERROR(SUBSTITUTE(_xlfn.arraytotext(_xlfn._xlws.filter(G180:I180,G180:I180&lt;&gt;""))," ",""),"")</f>
        <v/>
      </c>
      <c r="K180" s="176" t="str">
        <f aca="false">IF('2. Artikeldata Utökad'!M179="Ja","Nordisk","")</f>
        <v/>
      </c>
      <c r="L180" s="176" t="str">
        <f aca="false">IF('2. Artikeldata Utökad'!N179="Ja","Miljoforpackad","")</f>
        <v/>
      </c>
      <c r="M180" s="176" t="str">
        <f aca="false">IF(OR(G180="Ecocertcosmosorganic",G180="Natrueorganic",G180="GOTS",G180="Ekologisktjordbruk",G180="KRAV",G180="Soilassociation",G180="Cosmetiquebio",H180="Ecocertcosmosorganic",H180="Natrueorganic",H180="GOTS",H180="Ekologisktjordbruk",H180="KRAV",H180="Soilassociation",H180="Cosmetiquebio",I180="Ecocertcosmosorganic",I180="Natrueorganic",I180="GOTS",I180="Ekologisktjordbruk",I180="KRAV",I180="Soilassociation",I180="Cosmetiquebio"),"Ekologisk","")</f>
        <v/>
      </c>
      <c r="N180" s="176" t="str">
        <f aca="false">IF(OR(G180="Vegansociety",G180="Imvegan",G180="Certifiedvegan",H180="Vegansociety",H180="Imvegan",H180="Certifiedvegan",I180="Vegansociety",I180="Imvegan",I180="Certifiedvegan",AJ180="Vegansk"),"Vegansk","")</f>
        <v/>
      </c>
      <c r="O180" s="176" t="str">
        <f aca="false">IF(OR(G180="fairtrade",G180="UTZ",G180="Rainforestalliance",G180="Fairforlife",H180="fairtrade",H180="UTZ",H180="Rainforestalliance",H180="Fairforlife",I180="fairtrade",I180="UTZ",I180="Rainforestalliance",I180="Fairforlife"),"Rattvisemarkt","")</f>
        <v/>
      </c>
      <c r="P180" s="176" t="str">
        <f aca="false">IF(OR(G180="Asthmaallergynordic",G180="Astmaochallergiforbundet",H180="Asthmaallergynordic",H180="Astmaochallergiforbundet",I180="Asthmaallergynordic",I180="Astmaochallergiforbundet"),"Extramildformula","")</f>
        <v/>
      </c>
      <c r="Q180" s="176" t="str">
        <f aca="false">IF(OR(G180="Svanen",G180="Bramiljoval",G180="EUEcolabel",H180="Svanen",H180="Bramiljoval",H180="EUEcolabel",I180="Svanen",I180="Bramiljoval",I180="EUEcolabel"),"Miljomarkt","")</f>
        <v/>
      </c>
      <c r="R180" s="176" t="str">
        <f aca="false" t="array" ref="R180:R180">IFERROR(SUBSTITUTE(_xlfn.arraytotext(_xlfn._xlws.filter(M180:Q180,M180:Q180&lt;&gt;""))," ",""),"")</f>
        <v/>
      </c>
      <c r="S180" s="177"/>
      <c r="T180" s="185"/>
      <c r="U180" s="177" t="s">
        <v>36</v>
      </c>
      <c r="V180" s="178"/>
      <c r="W180" s="178"/>
      <c r="X180" s="178"/>
      <c r="Y180" s="178"/>
      <c r="Z180" s="178"/>
      <c r="AA180" s="178"/>
      <c r="AB180" s="178"/>
      <c r="AC180" s="178"/>
      <c r="AD180" s="178"/>
      <c r="AE180" s="178"/>
      <c r="AF180" s="178"/>
      <c r="AG180" s="177"/>
      <c r="AH180" s="178"/>
      <c r="AI180" s="178"/>
      <c r="AJ180" s="177" t="s">
        <v>37</v>
      </c>
      <c r="AK180" s="178"/>
      <c r="AL180" s="178"/>
      <c r="AM180" s="178"/>
      <c r="AN180" s="178"/>
      <c r="AO180" s="178"/>
      <c r="AP180" s="187"/>
      <c r="AQ180" s="179"/>
      <c r="AR180" s="180"/>
      <c r="AS180" s="180"/>
      <c r="AT180" s="181" t="s">
        <v>37</v>
      </c>
      <c r="AU180" s="181" t="s">
        <v>37</v>
      </c>
      <c r="AV180" s="188"/>
      <c r="AW180" s="182" t="s">
        <v>231</v>
      </c>
      <c r="AX180" s="181" t="s">
        <v>37</v>
      </c>
      <c r="AY180" s="181" t="s">
        <v>37</v>
      </c>
      <c r="AZ180" s="187"/>
      <c r="BA180" s="179"/>
      <c r="BB180" s="180"/>
      <c r="BC180" s="180"/>
      <c r="BD180" s="180"/>
      <c r="BE180" s="180"/>
      <c r="BF180" s="180"/>
      <c r="BG180" s="189"/>
      <c r="BH180" s="181" t="s">
        <v>231</v>
      </c>
      <c r="BI180" s="181" t="s">
        <v>37</v>
      </c>
    </row>
    <row r="181" customFormat="false" ht="14.25" hidden="false" customHeight="false" outlineLevel="0" collapsed="false">
      <c r="A181" s="183" t="n">
        <v>176</v>
      </c>
      <c r="B181" s="173" t="n">
        <f aca="false">'APH KIC KIA PC'!D180</f>
        <v>0</v>
      </c>
      <c r="C181" s="173" t="str">
        <f aca="false">'APH KIC KIA PC'!I180</f>
        <v>Välj…</v>
      </c>
      <c r="D181" s="174" t="str">
        <f aca="false">IF('1. Artikeldata Grund'!$E180="","",'1. Artikeldata Grund'!$E180)</f>
        <v/>
      </c>
      <c r="E181" s="175" t="str">
        <f aca="false">IF('1. Artikeldata Grund'!D180="","",'1. Artikeldata Grund'!D180)</f>
        <v/>
      </c>
      <c r="F181" s="184" t="str">
        <f aca="false">'2. Artikeldata Utökad'!H180</f>
        <v>  Välj…</v>
      </c>
      <c r="G181" s="176" t="str">
        <f aca="false" t="array" ref="G181:G181">_xlfn.IFS('2. Artikeldata Utökad'!J180="2  KRAV","KRAV",'2. Artikeldata Utökad'!J180="3  Astma- och Allergiförbundet","Astmaochallergiforbundet",'2. Artikeldata Utökad'!J180="4  Svanen","Svanen",'2. Artikeldata Utökad'!J180="5  GOTS","GOTS",'2. Artikeldata Utökad'!J180="6  Ekologiskt Jordbruk EU Ekologisk","Ekologisktjordbruk",'2. Artikeldata Utökad'!J180="7  ECO CERT Cosmos Organic","Ecocertcosmosorganic",'2. Artikeldata Utökad'!J180="8  Bra miljöval","Bramiljoval",'2. Artikeldata Utökad'!J180="9  Fairtrade","fairtrade",'2. Artikeldata Utökad'!J180="10 Natrue Organic","Natrueorganic",'2. Artikeldata Utökad'!J180="11 UTZ Certified","UTZ",'2. Artikeldata Utökad'!J180="15 Asthma Allergy Nordic","Asthmaallergynordic",'2. Artikeldata Utökad'!J180="16 FSC","FSC",'2. Artikeldata Utökad'!J180="17 Välvald (endast vid OTC)","choosewithheart",'2. Artikeldata Utökad'!J180="18 Rainforest Alliance","Rainforestalliance",'2. Artikeldata Utökad'!J180="19 Vegan Society","Vegansociety",'2. Artikeldata Utökad'!J180="20 Certified Vegan","Certifiedvegan",'2. Artikeldata Utökad'!J180="21 I'm Vegan","Imvegan",'2. Artikeldata Utökad'!J180="22 EU Ecolabel","EUEcolabel",'2. Artikeldata Utökad'!J180="23 Soil Association Cosmos Organic","Soilassociation",'2. Artikeldata Utökad'!J180="  Välj…","",'2. Artikeldata Utökad'!J180="0  Ingen symbol","",'2. Artikeldata Utökad'!J180="24 Cosmetique Bio Cosmos Organic","Cosmetiquebio",'2. Artikeldata Utökad'!J180="25 Fair for Life","Fairforlife")</f>
        <v/>
      </c>
      <c r="H181" s="176" t="str">
        <f aca="false" t="array" ref="H181:H181">_xlfn.IFS('2. Artikeldata Utökad'!K180="2  KRAV","KRAV",'2. Artikeldata Utökad'!K180="3  Astma- och Allergiförbundet","Astmaochallergiforbundet",'2. Artikeldata Utökad'!K180="4  Svanen","Svanen",'2. Artikeldata Utökad'!K180="5  GOTS","GOTS",'2. Artikeldata Utökad'!K180="6  Ekologiskt Jordbruk EU Ekologisk","Ekologisktjordbruk",'2. Artikeldata Utökad'!K180="7  ECO CERT Cosmos Organic","Ecocertcosmosorganic",'2. Artikeldata Utökad'!K180="8  Bra miljöval","Bramiljoval",'2. Artikeldata Utökad'!K180="9  Fairtrade","fairtrade",'2. Artikeldata Utökad'!K180="10 Natrue Organic","Natrueorganic",'2. Artikeldata Utökad'!K180="11 UTZ Certified","UTZ",'2. Artikeldata Utökad'!K180="15 Asthma Allergy Nordic","Asthmaallergynordic",'2. Artikeldata Utökad'!K180="16 FSC","FSC",'2. Artikeldata Utökad'!K180="17 Välvald (endast vid OTC)","choosewithheart",'2. Artikeldata Utökad'!K180="18 Rainforest Alliance","Rainforestalliance",'2. Artikeldata Utökad'!K180="19 Vegan Society","Vegansociety",'2. Artikeldata Utökad'!K180="20 Certified Vegan","Certifiedvegan",'2. Artikeldata Utökad'!K180="21 I'm Vegan","Imvegan",'2. Artikeldata Utökad'!K180="22 EU Ecolabel","EUEcolabel",'2. Artikeldata Utökad'!K180="23 Soil Association Cosmos Organic","Soilassociation",'2. Artikeldata Utökad'!K180="  Välj…","",'2. Artikeldata Utökad'!K180="0  Ingen symbol","",'2. Artikeldata Utökad'!K180="24 Cosmetique Bio Cosmos Organic","Cosmetiquebio",'2. Artikeldata Utökad'!K180="25 Fair for Life","Fairforlife")</f>
        <v/>
      </c>
      <c r="I181" s="176" t="str">
        <f aca="false" t="array" ref="I181:I181">_xlfn.IFS('2. Artikeldata Utökad'!L180="2  KRAV","KRAV",'2. Artikeldata Utökad'!L180="3  Astma- och Allergiförbundet","Astmaochallergiforbundet",'2. Artikeldata Utökad'!L180="4  Svanen","Svanen",'2. Artikeldata Utökad'!L180="5  GOTS","GOTS",'2. Artikeldata Utökad'!L180="6  Ekologiskt Jordbruk EU Ekologisk","Ekologisktjordbruk",'2. Artikeldata Utökad'!L180="7  ECO CERT Cosmos Organic","Ecocertcosmosorganic",'2. Artikeldata Utökad'!L180="8  Bra miljöval","Bramiljoval",'2. Artikeldata Utökad'!L180="9  Fairtrade","fairtrade",'2. Artikeldata Utökad'!L180="10 Natrue Organic","Natrueorganic",'2. Artikeldata Utökad'!L180="11 UTZ Certified","UTZ",'2. Artikeldata Utökad'!L180="15 Asthma Allergy Nordic","Asthmaallergynordic",'2. Artikeldata Utökad'!L180="16 FSC","FSC",'2. Artikeldata Utökad'!L180="17 Välvald (endast vid OTC)","choosewithheart",'2. Artikeldata Utökad'!L180="18 Rainforest Alliance","Rainforestalliance",'2. Artikeldata Utökad'!L180="19 Vegan Society","Vegansociety",'2. Artikeldata Utökad'!L180="20 Certified Vegan","Certifiedvegan",'2. Artikeldata Utökad'!L180="21 I'm Vegan","Imvegan",'2. Artikeldata Utökad'!L180="22 EU Ecolabel","EUEcolabel",'2. Artikeldata Utökad'!L180="23 Soil Association Cosmos Organic","Soilassociation",'2. Artikeldata Utökad'!L180="  Välj…","",'2. Artikeldata Utökad'!L180="0  Ingen symbol","",'2. Artikeldata Utökad'!L180="24 Cosmetique Bio Cosmos Organic","Cosmetiquebio",'2. Artikeldata Utökad'!L180="25 Fair for Life","Fairforlife")</f>
        <v/>
      </c>
      <c r="J181" s="176" t="str">
        <f aca="false" t="array" ref="J181:J181">IFERROR(SUBSTITUTE(_xlfn.arraytotext(_xlfn._xlws.filter(G181:I181,G181:I181&lt;&gt;""))," ",""),"")</f>
        <v/>
      </c>
      <c r="K181" s="176" t="str">
        <f aca="false">IF('2. Artikeldata Utökad'!M180="Ja","Nordisk","")</f>
        <v/>
      </c>
      <c r="L181" s="176" t="str">
        <f aca="false">IF('2. Artikeldata Utökad'!N180="Ja","Miljoforpackad","")</f>
        <v/>
      </c>
      <c r="M181" s="176" t="str">
        <f aca="false">IF(OR(G181="Ecocertcosmosorganic",G181="Natrueorganic",G181="GOTS",G181="Ekologisktjordbruk",G181="KRAV",G181="Soilassociation",G181="Cosmetiquebio",H181="Ecocertcosmosorganic",H181="Natrueorganic",H181="GOTS",H181="Ekologisktjordbruk",H181="KRAV",H181="Soilassociation",H181="Cosmetiquebio",I181="Ecocertcosmosorganic",I181="Natrueorganic",I181="GOTS",I181="Ekologisktjordbruk",I181="KRAV",I181="Soilassociation",I181="Cosmetiquebio"),"Ekologisk","")</f>
        <v/>
      </c>
      <c r="N181" s="176" t="str">
        <f aca="false">IF(OR(G181="Vegansociety",G181="Imvegan",G181="Certifiedvegan",H181="Vegansociety",H181="Imvegan",H181="Certifiedvegan",I181="Vegansociety",I181="Imvegan",I181="Certifiedvegan",AJ181="Vegansk"),"Vegansk","")</f>
        <v/>
      </c>
      <c r="O181" s="176" t="str">
        <f aca="false">IF(OR(G181="fairtrade",G181="UTZ",G181="Rainforestalliance",G181="Fairforlife",H181="fairtrade",H181="UTZ",H181="Rainforestalliance",H181="Fairforlife",I181="fairtrade",I181="UTZ",I181="Rainforestalliance",I181="Fairforlife"),"Rattvisemarkt","")</f>
        <v/>
      </c>
      <c r="P181" s="176" t="str">
        <f aca="false">IF(OR(G181="Asthmaallergynordic",G181="Astmaochallergiforbundet",H181="Asthmaallergynordic",H181="Astmaochallergiforbundet",I181="Asthmaallergynordic",I181="Astmaochallergiforbundet"),"Extramildformula","")</f>
        <v/>
      </c>
      <c r="Q181" s="176" t="str">
        <f aca="false">IF(OR(G181="Svanen",G181="Bramiljoval",G181="EUEcolabel",H181="Svanen",H181="Bramiljoval",H181="EUEcolabel",I181="Svanen",I181="Bramiljoval",I181="EUEcolabel"),"Miljomarkt","")</f>
        <v/>
      </c>
      <c r="R181" s="176" t="str">
        <f aca="false" t="array" ref="R181:R181">IFERROR(SUBSTITUTE(_xlfn.arraytotext(_xlfn._xlws.filter(M181:Q181,M181:Q181&lt;&gt;""))," ",""),"")</f>
        <v/>
      </c>
      <c r="S181" s="177"/>
      <c r="T181" s="185"/>
      <c r="U181" s="177" t="s">
        <v>36</v>
      </c>
      <c r="V181" s="178"/>
      <c r="W181" s="178"/>
      <c r="X181" s="178"/>
      <c r="Y181" s="178"/>
      <c r="Z181" s="178"/>
      <c r="AA181" s="178"/>
      <c r="AB181" s="178"/>
      <c r="AC181" s="178"/>
      <c r="AD181" s="178"/>
      <c r="AE181" s="178"/>
      <c r="AF181" s="178"/>
      <c r="AG181" s="177"/>
      <c r="AH181" s="178"/>
      <c r="AI181" s="178"/>
      <c r="AJ181" s="177" t="s">
        <v>37</v>
      </c>
      <c r="AK181" s="178"/>
      <c r="AL181" s="178"/>
      <c r="AM181" s="178"/>
      <c r="AN181" s="178"/>
      <c r="AO181" s="178"/>
      <c r="AP181" s="187"/>
      <c r="AQ181" s="179"/>
      <c r="AR181" s="180"/>
      <c r="AS181" s="180"/>
      <c r="AT181" s="181" t="s">
        <v>37</v>
      </c>
      <c r="AU181" s="181" t="s">
        <v>37</v>
      </c>
      <c r="AV181" s="188"/>
      <c r="AW181" s="182" t="s">
        <v>231</v>
      </c>
      <c r="AX181" s="181" t="s">
        <v>37</v>
      </c>
      <c r="AY181" s="181" t="s">
        <v>37</v>
      </c>
      <c r="AZ181" s="187"/>
      <c r="BA181" s="179"/>
      <c r="BB181" s="180"/>
      <c r="BC181" s="180"/>
      <c r="BD181" s="180"/>
      <c r="BE181" s="180"/>
      <c r="BF181" s="180"/>
      <c r="BG181" s="189"/>
      <c r="BH181" s="181" t="s">
        <v>231</v>
      </c>
      <c r="BI181" s="181" t="s">
        <v>37</v>
      </c>
    </row>
    <row r="182" customFormat="false" ht="14.25" hidden="false" customHeight="false" outlineLevel="0" collapsed="false">
      <c r="A182" s="183" t="n">
        <v>177</v>
      </c>
      <c r="B182" s="173" t="n">
        <f aca="false">'APH KIC KIA PC'!D181</f>
        <v>0</v>
      </c>
      <c r="C182" s="173" t="str">
        <f aca="false">'APH KIC KIA PC'!I181</f>
        <v>Välj…</v>
      </c>
      <c r="D182" s="174" t="str">
        <f aca="false">IF('1. Artikeldata Grund'!$E181="","",'1. Artikeldata Grund'!$E181)</f>
        <v/>
      </c>
      <c r="E182" s="175" t="str">
        <f aca="false">IF('1. Artikeldata Grund'!D181="","",'1. Artikeldata Grund'!D181)</f>
        <v/>
      </c>
      <c r="F182" s="184" t="str">
        <f aca="false">'2. Artikeldata Utökad'!H181</f>
        <v>  Välj…</v>
      </c>
      <c r="G182" s="176" t="str">
        <f aca="false" t="array" ref="G182:G182">_xlfn.IFS('2. Artikeldata Utökad'!J181="2  KRAV","KRAV",'2. Artikeldata Utökad'!J181="3  Astma- och Allergiförbundet","Astmaochallergiforbundet",'2. Artikeldata Utökad'!J181="4  Svanen","Svanen",'2. Artikeldata Utökad'!J181="5  GOTS","GOTS",'2. Artikeldata Utökad'!J181="6  Ekologiskt Jordbruk EU Ekologisk","Ekologisktjordbruk",'2. Artikeldata Utökad'!J181="7  ECO CERT Cosmos Organic","Ecocertcosmosorganic",'2. Artikeldata Utökad'!J181="8  Bra miljöval","Bramiljoval",'2. Artikeldata Utökad'!J181="9  Fairtrade","fairtrade",'2. Artikeldata Utökad'!J181="10 Natrue Organic","Natrueorganic",'2. Artikeldata Utökad'!J181="11 UTZ Certified","UTZ",'2. Artikeldata Utökad'!J181="15 Asthma Allergy Nordic","Asthmaallergynordic",'2. Artikeldata Utökad'!J181="16 FSC","FSC",'2. Artikeldata Utökad'!J181="17 Välvald (endast vid OTC)","choosewithheart",'2. Artikeldata Utökad'!J181="18 Rainforest Alliance","Rainforestalliance",'2. Artikeldata Utökad'!J181="19 Vegan Society","Vegansociety",'2. Artikeldata Utökad'!J181="20 Certified Vegan","Certifiedvegan",'2. Artikeldata Utökad'!J181="21 I'm Vegan","Imvegan",'2. Artikeldata Utökad'!J181="22 EU Ecolabel","EUEcolabel",'2. Artikeldata Utökad'!J181="23 Soil Association Cosmos Organic","Soilassociation",'2. Artikeldata Utökad'!J181="  Välj…","",'2. Artikeldata Utökad'!J181="0  Ingen symbol","",'2. Artikeldata Utökad'!J181="24 Cosmetique Bio Cosmos Organic","Cosmetiquebio",'2. Artikeldata Utökad'!J181="25 Fair for Life","Fairforlife")</f>
        <v/>
      </c>
      <c r="H182" s="176" t="str">
        <f aca="false" t="array" ref="H182:H182">_xlfn.IFS('2. Artikeldata Utökad'!K181="2  KRAV","KRAV",'2. Artikeldata Utökad'!K181="3  Astma- och Allergiförbundet","Astmaochallergiforbundet",'2. Artikeldata Utökad'!K181="4  Svanen","Svanen",'2. Artikeldata Utökad'!K181="5  GOTS","GOTS",'2. Artikeldata Utökad'!K181="6  Ekologiskt Jordbruk EU Ekologisk","Ekologisktjordbruk",'2. Artikeldata Utökad'!K181="7  ECO CERT Cosmos Organic","Ecocertcosmosorganic",'2. Artikeldata Utökad'!K181="8  Bra miljöval","Bramiljoval",'2. Artikeldata Utökad'!K181="9  Fairtrade","fairtrade",'2. Artikeldata Utökad'!K181="10 Natrue Organic","Natrueorganic",'2. Artikeldata Utökad'!K181="11 UTZ Certified","UTZ",'2. Artikeldata Utökad'!K181="15 Asthma Allergy Nordic","Asthmaallergynordic",'2. Artikeldata Utökad'!K181="16 FSC","FSC",'2. Artikeldata Utökad'!K181="17 Välvald (endast vid OTC)","choosewithheart",'2. Artikeldata Utökad'!K181="18 Rainforest Alliance","Rainforestalliance",'2. Artikeldata Utökad'!K181="19 Vegan Society","Vegansociety",'2. Artikeldata Utökad'!K181="20 Certified Vegan","Certifiedvegan",'2. Artikeldata Utökad'!K181="21 I'm Vegan","Imvegan",'2. Artikeldata Utökad'!K181="22 EU Ecolabel","EUEcolabel",'2. Artikeldata Utökad'!K181="23 Soil Association Cosmos Organic","Soilassociation",'2. Artikeldata Utökad'!K181="  Välj…","",'2. Artikeldata Utökad'!K181="0  Ingen symbol","",'2. Artikeldata Utökad'!K181="24 Cosmetique Bio Cosmos Organic","Cosmetiquebio",'2. Artikeldata Utökad'!K181="25 Fair for Life","Fairforlife")</f>
        <v/>
      </c>
      <c r="I182" s="176" t="str">
        <f aca="false" t="array" ref="I182:I182">_xlfn.IFS('2. Artikeldata Utökad'!L181="2  KRAV","KRAV",'2. Artikeldata Utökad'!L181="3  Astma- och Allergiförbundet","Astmaochallergiforbundet",'2. Artikeldata Utökad'!L181="4  Svanen","Svanen",'2. Artikeldata Utökad'!L181="5  GOTS","GOTS",'2. Artikeldata Utökad'!L181="6  Ekologiskt Jordbruk EU Ekologisk","Ekologisktjordbruk",'2. Artikeldata Utökad'!L181="7  ECO CERT Cosmos Organic","Ecocertcosmosorganic",'2. Artikeldata Utökad'!L181="8  Bra miljöval","Bramiljoval",'2. Artikeldata Utökad'!L181="9  Fairtrade","fairtrade",'2. Artikeldata Utökad'!L181="10 Natrue Organic","Natrueorganic",'2. Artikeldata Utökad'!L181="11 UTZ Certified","UTZ",'2. Artikeldata Utökad'!L181="15 Asthma Allergy Nordic","Asthmaallergynordic",'2. Artikeldata Utökad'!L181="16 FSC","FSC",'2. Artikeldata Utökad'!L181="17 Välvald (endast vid OTC)","choosewithheart",'2. Artikeldata Utökad'!L181="18 Rainforest Alliance","Rainforestalliance",'2. Artikeldata Utökad'!L181="19 Vegan Society","Vegansociety",'2. Artikeldata Utökad'!L181="20 Certified Vegan","Certifiedvegan",'2. Artikeldata Utökad'!L181="21 I'm Vegan","Imvegan",'2. Artikeldata Utökad'!L181="22 EU Ecolabel","EUEcolabel",'2. Artikeldata Utökad'!L181="23 Soil Association Cosmos Organic","Soilassociation",'2. Artikeldata Utökad'!L181="  Välj…","",'2. Artikeldata Utökad'!L181="0  Ingen symbol","",'2. Artikeldata Utökad'!L181="24 Cosmetique Bio Cosmos Organic","Cosmetiquebio",'2. Artikeldata Utökad'!L181="25 Fair for Life","Fairforlife")</f>
        <v/>
      </c>
      <c r="J182" s="176" t="str">
        <f aca="false" t="array" ref="J182:J182">IFERROR(SUBSTITUTE(_xlfn.arraytotext(_xlfn._xlws.filter(G182:I182,G182:I182&lt;&gt;""))," ",""),"")</f>
        <v/>
      </c>
      <c r="K182" s="176" t="str">
        <f aca="false">IF('2. Artikeldata Utökad'!M181="Ja","Nordisk","")</f>
        <v/>
      </c>
      <c r="L182" s="176" t="str">
        <f aca="false">IF('2. Artikeldata Utökad'!N181="Ja","Miljoforpackad","")</f>
        <v/>
      </c>
      <c r="M182" s="176" t="str">
        <f aca="false">IF(OR(G182="Ecocertcosmosorganic",G182="Natrueorganic",G182="GOTS",G182="Ekologisktjordbruk",G182="KRAV",G182="Soilassociation",G182="Cosmetiquebio",H182="Ecocertcosmosorganic",H182="Natrueorganic",H182="GOTS",H182="Ekologisktjordbruk",H182="KRAV",H182="Soilassociation",H182="Cosmetiquebio",I182="Ecocertcosmosorganic",I182="Natrueorganic",I182="GOTS",I182="Ekologisktjordbruk",I182="KRAV",I182="Soilassociation",I182="Cosmetiquebio"),"Ekologisk","")</f>
        <v/>
      </c>
      <c r="N182" s="176" t="str">
        <f aca="false">IF(OR(G182="Vegansociety",G182="Imvegan",G182="Certifiedvegan",H182="Vegansociety",H182="Imvegan",H182="Certifiedvegan",I182="Vegansociety",I182="Imvegan",I182="Certifiedvegan",AJ182="Vegansk"),"Vegansk","")</f>
        <v/>
      </c>
      <c r="O182" s="176" t="str">
        <f aca="false">IF(OR(G182="fairtrade",G182="UTZ",G182="Rainforestalliance",G182="Fairforlife",H182="fairtrade",H182="UTZ",H182="Rainforestalliance",H182="Fairforlife",I182="fairtrade",I182="UTZ",I182="Rainforestalliance",I182="Fairforlife"),"Rattvisemarkt","")</f>
        <v/>
      </c>
      <c r="P182" s="176" t="str">
        <f aca="false">IF(OR(G182="Asthmaallergynordic",G182="Astmaochallergiforbundet",H182="Asthmaallergynordic",H182="Astmaochallergiforbundet",I182="Asthmaallergynordic",I182="Astmaochallergiforbundet"),"Extramildformula","")</f>
        <v/>
      </c>
      <c r="Q182" s="176" t="str">
        <f aca="false">IF(OR(G182="Svanen",G182="Bramiljoval",G182="EUEcolabel",H182="Svanen",H182="Bramiljoval",H182="EUEcolabel",I182="Svanen",I182="Bramiljoval",I182="EUEcolabel"),"Miljomarkt","")</f>
        <v/>
      </c>
      <c r="R182" s="176" t="str">
        <f aca="false" t="array" ref="R182:R182">IFERROR(SUBSTITUTE(_xlfn.arraytotext(_xlfn._xlws.filter(M182:Q182,M182:Q182&lt;&gt;""))," ",""),"")</f>
        <v/>
      </c>
      <c r="S182" s="177"/>
      <c r="T182" s="185"/>
      <c r="U182" s="177" t="s">
        <v>36</v>
      </c>
      <c r="V182" s="178"/>
      <c r="W182" s="178"/>
      <c r="X182" s="178"/>
      <c r="Y182" s="178"/>
      <c r="Z182" s="178"/>
      <c r="AA182" s="178"/>
      <c r="AB182" s="178"/>
      <c r="AC182" s="178"/>
      <c r="AD182" s="178"/>
      <c r="AE182" s="178"/>
      <c r="AF182" s="178"/>
      <c r="AG182" s="177"/>
      <c r="AH182" s="178"/>
      <c r="AI182" s="178"/>
      <c r="AJ182" s="177" t="s">
        <v>37</v>
      </c>
      <c r="AK182" s="178"/>
      <c r="AL182" s="178"/>
      <c r="AM182" s="178"/>
      <c r="AN182" s="178"/>
      <c r="AO182" s="178"/>
      <c r="AP182" s="187"/>
      <c r="AQ182" s="179"/>
      <c r="AR182" s="180"/>
      <c r="AS182" s="180"/>
      <c r="AT182" s="181" t="s">
        <v>37</v>
      </c>
      <c r="AU182" s="181" t="s">
        <v>37</v>
      </c>
      <c r="AV182" s="188"/>
      <c r="AW182" s="182" t="s">
        <v>231</v>
      </c>
      <c r="AX182" s="181" t="s">
        <v>37</v>
      </c>
      <c r="AY182" s="181" t="s">
        <v>37</v>
      </c>
      <c r="AZ182" s="187"/>
      <c r="BA182" s="179"/>
      <c r="BB182" s="180"/>
      <c r="BC182" s="180"/>
      <c r="BD182" s="180"/>
      <c r="BE182" s="180"/>
      <c r="BF182" s="180"/>
      <c r="BG182" s="189"/>
      <c r="BH182" s="181" t="s">
        <v>231</v>
      </c>
      <c r="BI182" s="181" t="s">
        <v>37</v>
      </c>
    </row>
    <row r="183" customFormat="false" ht="14.25" hidden="false" customHeight="false" outlineLevel="0" collapsed="false">
      <c r="A183" s="183" t="n">
        <v>178</v>
      </c>
      <c r="B183" s="173" t="n">
        <f aca="false">'APH KIC KIA PC'!D182</f>
        <v>0</v>
      </c>
      <c r="C183" s="173" t="str">
        <f aca="false">'APH KIC KIA PC'!I182</f>
        <v>Välj…</v>
      </c>
      <c r="D183" s="174" t="str">
        <f aca="false">IF('1. Artikeldata Grund'!$E182="","",'1. Artikeldata Grund'!$E182)</f>
        <v/>
      </c>
      <c r="E183" s="175" t="str">
        <f aca="false">IF('1. Artikeldata Grund'!D182="","",'1. Artikeldata Grund'!D182)</f>
        <v/>
      </c>
      <c r="F183" s="184" t="str">
        <f aca="false">'2. Artikeldata Utökad'!H182</f>
        <v>  Välj…</v>
      </c>
      <c r="G183" s="176" t="str">
        <f aca="false" t="array" ref="G183:G183">_xlfn.IFS('2. Artikeldata Utökad'!J182="2  KRAV","KRAV",'2. Artikeldata Utökad'!J182="3  Astma- och Allergiförbundet","Astmaochallergiforbundet",'2. Artikeldata Utökad'!J182="4  Svanen","Svanen",'2. Artikeldata Utökad'!J182="5  GOTS","GOTS",'2. Artikeldata Utökad'!J182="6  Ekologiskt Jordbruk EU Ekologisk","Ekologisktjordbruk",'2. Artikeldata Utökad'!J182="7  ECO CERT Cosmos Organic","Ecocertcosmosorganic",'2. Artikeldata Utökad'!J182="8  Bra miljöval","Bramiljoval",'2. Artikeldata Utökad'!J182="9  Fairtrade","fairtrade",'2. Artikeldata Utökad'!J182="10 Natrue Organic","Natrueorganic",'2. Artikeldata Utökad'!J182="11 UTZ Certified","UTZ",'2. Artikeldata Utökad'!J182="15 Asthma Allergy Nordic","Asthmaallergynordic",'2. Artikeldata Utökad'!J182="16 FSC","FSC",'2. Artikeldata Utökad'!J182="17 Välvald (endast vid OTC)","choosewithheart",'2. Artikeldata Utökad'!J182="18 Rainforest Alliance","Rainforestalliance",'2. Artikeldata Utökad'!J182="19 Vegan Society","Vegansociety",'2. Artikeldata Utökad'!J182="20 Certified Vegan","Certifiedvegan",'2. Artikeldata Utökad'!J182="21 I'm Vegan","Imvegan",'2. Artikeldata Utökad'!J182="22 EU Ecolabel","EUEcolabel",'2. Artikeldata Utökad'!J182="23 Soil Association Cosmos Organic","Soilassociation",'2. Artikeldata Utökad'!J182="  Välj…","",'2. Artikeldata Utökad'!J182="0  Ingen symbol","",'2. Artikeldata Utökad'!J182="24 Cosmetique Bio Cosmos Organic","Cosmetiquebio",'2. Artikeldata Utökad'!J182="25 Fair for Life","Fairforlife")</f>
        <v/>
      </c>
      <c r="H183" s="176" t="str">
        <f aca="false" t="array" ref="H183:H183">_xlfn.IFS('2. Artikeldata Utökad'!K182="2  KRAV","KRAV",'2. Artikeldata Utökad'!K182="3  Astma- och Allergiförbundet","Astmaochallergiforbundet",'2. Artikeldata Utökad'!K182="4  Svanen","Svanen",'2. Artikeldata Utökad'!K182="5  GOTS","GOTS",'2. Artikeldata Utökad'!K182="6  Ekologiskt Jordbruk EU Ekologisk","Ekologisktjordbruk",'2. Artikeldata Utökad'!K182="7  ECO CERT Cosmos Organic","Ecocertcosmosorganic",'2. Artikeldata Utökad'!K182="8  Bra miljöval","Bramiljoval",'2. Artikeldata Utökad'!K182="9  Fairtrade","fairtrade",'2. Artikeldata Utökad'!K182="10 Natrue Organic","Natrueorganic",'2. Artikeldata Utökad'!K182="11 UTZ Certified","UTZ",'2. Artikeldata Utökad'!K182="15 Asthma Allergy Nordic","Asthmaallergynordic",'2. Artikeldata Utökad'!K182="16 FSC","FSC",'2. Artikeldata Utökad'!K182="17 Välvald (endast vid OTC)","choosewithheart",'2. Artikeldata Utökad'!K182="18 Rainforest Alliance","Rainforestalliance",'2. Artikeldata Utökad'!K182="19 Vegan Society","Vegansociety",'2. Artikeldata Utökad'!K182="20 Certified Vegan","Certifiedvegan",'2. Artikeldata Utökad'!K182="21 I'm Vegan","Imvegan",'2. Artikeldata Utökad'!K182="22 EU Ecolabel","EUEcolabel",'2. Artikeldata Utökad'!K182="23 Soil Association Cosmos Organic","Soilassociation",'2. Artikeldata Utökad'!K182="  Välj…","",'2. Artikeldata Utökad'!K182="0  Ingen symbol","",'2. Artikeldata Utökad'!K182="24 Cosmetique Bio Cosmos Organic","Cosmetiquebio",'2. Artikeldata Utökad'!K182="25 Fair for Life","Fairforlife")</f>
        <v/>
      </c>
      <c r="I183" s="176" t="str">
        <f aca="false" t="array" ref="I183:I183">_xlfn.IFS('2. Artikeldata Utökad'!L182="2  KRAV","KRAV",'2. Artikeldata Utökad'!L182="3  Astma- och Allergiförbundet","Astmaochallergiforbundet",'2. Artikeldata Utökad'!L182="4  Svanen","Svanen",'2. Artikeldata Utökad'!L182="5  GOTS","GOTS",'2. Artikeldata Utökad'!L182="6  Ekologiskt Jordbruk EU Ekologisk","Ekologisktjordbruk",'2. Artikeldata Utökad'!L182="7  ECO CERT Cosmos Organic","Ecocertcosmosorganic",'2. Artikeldata Utökad'!L182="8  Bra miljöval","Bramiljoval",'2. Artikeldata Utökad'!L182="9  Fairtrade","fairtrade",'2. Artikeldata Utökad'!L182="10 Natrue Organic","Natrueorganic",'2. Artikeldata Utökad'!L182="11 UTZ Certified","UTZ",'2. Artikeldata Utökad'!L182="15 Asthma Allergy Nordic","Asthmaallergynordic",'2. Artikeldata Utökad'!L182="16 FSC","FSC",'2. Artikeldata Utökad'!L182="17 Välvald (endast vid OTC)","choosewithheart",'2. Artikeldata Utökad'!L182="18 Rainforest Alliance","Rainforestalliance",'2. Artikeldata Utökad'!L182="19 Vegan Society","Vegansociety",'2. Artikeldata Utökad'!L182="20 Certified Vegan","Certifiedvegan",'2. Artikeldata Utökad'!L182="21 I'm Vegan","Imvegan",'2. Artikeldata Utökad'!L182="22 EU Ecolabel","EUEcolabel",'2. Artikeldata Utökad'!L182="23 Soil Association Cosmos Organic","Soilassociation",'2. Artikeldata Utökad'!L182="  Välj…","",'2. Artikeldata Utökad'!L182="0  Ingen symbol","",'2. Artikeldata Utökad'!L182="24 Cosmetique Bio Cosmos Organic","Cosmetiquebio",'2. Artikeldata Utökad'!L182="25 Fair for Life","Fairforlife")</f>
        <v/>
      </c>
      <c r="J183" s="176" t="str">
        <f aca="false" t="array" ref="J183:J183">IFERROR(SUBSTITUTE(_xlfn.arraytotext(_xlfn._xlws.filter(G183:I183,G183:I183&lt;&gt;""))," ",""),"")</f>
        <v/>
      </c>
      <c r="K183" s="176" t="str">
        <f aca="false">IF('2. Artikeldata Utökad'!M182="Ja","Nordisk","")</f>
        <v/>
      </c>
      <c r="L183" s="176" t="str">
        <f aca="false">IF('2. Artikeldata Utökad'!N182="Ja","Miljoforpackad","")</f>
        <v/>
      </c>
      <c r="M183" s="176" t="str">
        <f aca="false">IF(OR(G183="Ecocertcosmosorganic",G183="Natrueorganic",G183="GOTS",G183="Ekologisktjordbruk",G183="KRAV",G183="Soilassociation",G183="Cosmetiquebio",H183="Ecocertcosmosorganic",H183="Natrueorganic",H183="GOTS",H183="Ekologisktjordbruk",H183="KRAV",H183="Soilassociation",H183="Cosmetiquebio",I183="Ecocertcosmosorganic",I183="Natrueorganic",I183="GOTS",I183="Ekologisktjordbruk",I183="KRAV",I183="Soilassociation",I183="Cosmetiquebio"),"Ekologisk","")</f>
        <v/>
      </c>
      <c r="N183" s="176" t="str">
        <f aca="false">IF(OR(G183="Vegansociety",G183="Imvegan",G183="Certifiedvegan",H183="Vegansociety",H183="Imvegan",H183="Certifiedvegan",I183="Vegansociety",I183="Imvegan",I183="Certifiedvegan",AJ183="Vegansk"),"Vegansk","")</f>
        <v/>
      </c>
      <c r="O183" s="176" t="str">
        <f aca="false">IF(OR(G183="fairtrade",G183="UTZ",G183="Rainforestalliance",G183="Fairforlife",H183="fairtrade",H183="UTZ",H183="Rainforestalliance",H183="Fairforlife",I183="fairtrade",I183="UTZ",I183="Rainforestalliance",I183="Fairforlife"),"Rattvisemarkt","")</f>
        <v/>
      </c>
      <c r="P183" s="176" t="str">
        <f aca="false">IF(OR(G183="Asthmaallergynordic",G183="Astmaochallergiforbundet",H183="Asthmaallergynordic",H183="Astmaochallergiforbundet",I183="Asthmaallergynordic",I183="Astmaochallergiforbundet"),"Extramildformula","")</f>
        <v/>
      </c>
      <c r="Q183" s="176" t="str">
        <f aca="false">IF(OR(G183="Svanen",G183="Bramiljoval",G183="EUEcolabel",H183="Svanen",H183="Bramiljoval",H183="EUEcolabel",I183="Svanen",I183="Bramiljoval",I183="EUEcolabel"),"Miljomarkt","")</f>
        <v/>
      </c>
      <c r="R183" s="176" t="str">
        <f aca="false" t="array" ref="R183:R183">IFERROR(SUBSTITUTE(_xlfn.arraytotext(_xlfn._xlws.filter(M183:Q183,M183:Q183&lt;&gt;""))," ",""),"")</f>
        <v/>
      </c>
      <c r="S183" s="177"/>
      <c r="T183" s="185"/>
      <c r="U183" s="177" t="s">
        <v>36</v>
      </c>
      <c r="V183" s="178"/>
      <c r="W183" s="178"/>
      <c r="X183" s="178"/>
      <c r="Y183" s="178"/>
      <c r="Z183" s="178"/>
      <c r="AA183" s="178"/>
      <c r="AB183" s="178"/>
      <c r="AC183" s="178"/>
      <c r="AD183" s="178"/>
      <c r="AE183" s="178"/>
      <c r="AF183" s="178"/>
      <c r="AG183" s="177"/>
      <c r="AH183" s="178"/>
      <c r="AI183" s="178"/>
      <c r="AJ183" s="177" t="s">
        <v>37</v>
      </c>
      <c r="AK183" s="178"/>
      <c r="AL183" s="178"/>
      <c r="AM183" s="178"/>
      <c r="AN183" s="178"/>
      <c r="AO183" s="178"/>
      <c r="AP183" s="187"/>
      <c r="AQ183" s="179"/>
      <c r="AR183" s="180"/>
      <c r="AS183" s="180"/>
      <c r="AT183" s="181" t="s">
        <v>37</v>
      </c>
      <c r="AU183" s="181" t="s">
        <v>37</v>
      </c>
      <c r="AV183" s="188"/>
      <c r="AW183" s="182" t="s">
        <v>231</v>
      </c>
      <c r="AX183" s="181" t="s">
        <v>37</v>
      </c>
      <c r="AY183" s="181" t="s">
        <v>37</v>
      </c>
      <c r="AZ183" s="187"/>
      <c r="BA183" s="179"/>
      <c r="BB183" s="180"/>
      <c r="BC183" s="180"/>
      <c r="BD183" s="180"/>
      <c r="BE183" s="180"/>
      <c r="BF183" s="180"/>
      <c r="BG183" s="189"/>
      <c r="BH183" s="181" t="s">
        <v>231</v>
      </c>
      <c r="BI183" s="181" t="s">
        <v>37</v>
      </c>
    </row>
    <row r="184" customFormat="false" ht="14.25" hidden="false" customHeight="false" outlineLevel="0" collapsed="false">
      <c r="A184" s="183" t="n">
        <v>179</v>
      </c>
      <c r="B184" s="173" t="n">
        <f aca="false">'APH KIC KIA PC'!D183</f>
        <v>0</v>
      </c>
      <c r="C184" s="173" t="str">
        <f aca="false">'APH KIC KIA PC'!I183</f>
        <v>Välj…</v>
      </c>
      <c r="D184" s="174" t="str">
        <f aca="false">IF('1. Artikeldata Grund'!$E183="","",'1. Artikeldata Grund'!$E183)</f>
        <v/>
      </c>
      <c r="E184" s="175" t="str">
        <f aca="false">IF('1. Artikeldata Grund'!D183="","",'1. Artikeldata Grund'!D183)</f>
        <v/>
      </c>
      <c r="F184" s="184" t="str">
        <f aca="false">'2. Artikeldata Utökad'!H183</f>
        <v>  Välj…</v>
      </c>
      <c r="G184" s="176" t="str">
        <f aca="false" t="array" ref="G184:G184">_xlfn.IFS('2. Artikeldata Utökad'!J183="2  KRAV","KRAV",'2. Artikeldata Utökad'!J183="3  Astma- och Allergiförbundet","Astmaochallergiforbundet",'2. Artikeldata Utökad'!J183="4  Svanen","Svanen",'2. Artikeldata Utökad'!J183="5  GOTS","GOTS",'2. Artikeldata Utökad'!J183="6  Ekologiskt Jordbruk EU Ekologisk","Ekologisktjordbruk",'2. Artikeldata Utökad'!J183="7  ECO CERT Cosmos Organic","Ecocertcosmosorganic",'2. Artikeldata Utökad'!J183="8  Bra miljöval","Bramiljoval",'2. Artikeldata Utökad'!J183="9  Fairtrade","fairtrade",'2. Artikeldata Utökad'!J183="10 Natrue Organic","Natrueorganic",'2. Artikeldata Utökad'!J183="11 UTZ Certified","UTZ",'2. Artikeldata Utökad'!J183="15 Asthma Allergy Nordic","Asthmaallergynordic",'2. Artikeldata Utökad'!J183="16 FSC","FSC",'2. Artikeldata Utökad'!J183="17 Välvald (endast vid OTC)","choosewithheart",'2. Artikeldata Utökad'!J183="18 Rainforest Alliance","Rainforestalliance",'2. Artikeldata Utökad'!J183="19 Vegan Society","Vegansociety",'2. Artikeldata Utökad'!J183="20 Certified Vegan","Certifiedvegan",'2. Artikeldata Utökad'!J183="21 I'm Vegan","Imvegan",'2. Artikeldata Utökad'!J183="22 EU Ecolabel","EUEcolabel",'2. Artikeldata Utökad'!J183="23 Soil Association Cosmos Organic","Soilassociation",'2. Artikeldata Utökad'!J183="  Välj…","",'2. Artikeldata Utökad'!J183="0  Ingen symbol","",'2. Artikeldata Utökad'!J183="24 Cosmetique Bio Cosmos Organic","Cosmetiquebio",'2. Artikeldata Utökad'!J183="25 Fair for Life","Fairforlife")</f>
        <v/>
      </c>
      <c r="H184" s="176" t="str">
        <f aca="false" t="array" ref="H184:H184">_xlfn.IFS('2. Artikeldata Utökad'!K183="2  KRAV","KRAV",'2. Artikeldata Utökad'!K183="3  Astma- och Allergiförbundet","Astmaochallergiforbundet",'2. Artikeldata Utökad'!K183="4  Svanen","Svanen",'2. Artikeldata Utökad'!K183="5  GOTS","GOTS",'2. Artikeldata Utökad'!K183="6  Ekologiskt Jordbruk EU Ekologisk","Ekologisktjordbruk",'2. Artikeldata Utökad'!K183="7  ECO CERT Cosmos Organic","Ecocertcosmosorganic",'2. Artikeldata Utökad'!K183="8  Bra miljöval","Bramiljoval",'2. Artikeldata Utökad'!K183="9  Fairtrade","fairtrade",'2. Artikeldata Utökad'!K183="10 Natrue Organic","Natrueorganic",'2. Artikeldata Utökad'!K183="11 UTZ Certified","UTZ",'2. Artikeldata Utökad'!K183="15 Asthma Allergy Nordic","Asthmaallergynordic",'2. Artikeldata Utökad'!K183="16 FSC","FSC",'2. Artikeldata Utökad'!K183="17 Välvald (endast vid OTC)","choosewithheart",'2. Artikeldata Utökad'!K183="18 Rainforest Alliance","Rainforestalliance",'2. Artikeldata Utökad'!K183="19 Vegan Society","Vegansociety",'2. Artikeldata Utökad'!K183="20 Certified Vegan","Certifiedvegan",'2. Artikeldata Utökad'!K183="21 I'm Vegan","Imvegan",'2. Artikeldata Utökad'!K183="22 EU Ecolabel","EUEcolabel",'2. Artikeldata Utökad'!K183="23 Soil Association Cosmos Organic","Soilassociation",'2. Artikeldata Utökad'!K183="  Välj…","",'2. Artikeldata Utökad'!K183="0  Ingen symbol","",'2. Artikeldata Utökad'!K183="24 Cosmetique Bio Cosmos Organic","Cosmetiquebio",'2. Artikeldata Utökad'!K183="25 Fair for Life","Fairforlife")</f>
        <v/>
      </c>
      <c r="I184" s="176" t="str">
        <f aca="false" t="array" ref="I184:I184">_xlfn.IFS('2. Artikeldata Utökad'!L183="2  KRAV","KRAV",'2. Artikeldata Utökad'!L183="3  Astma- och Allergiförbundet","Astmaochallergiforbundet",'2. Artikeldata Utökad'!L183="4  Svanen","Svanen",'2. Artikeldata Utökad'!L183="5  GOTS","GOTS",'2. Artikeldata Utökad'!L183="6  Ekologiskt Jordbruk EU Ekologisk","Ekologisktjordbruk",'2. Artikeldata Utökad'!L183="7  ECO CERT Cosmos Organic","Ecocertcosmosorganic",'2. Artikeldata Utökad'!L183="8  Bra miljöval","Bramiljoval",'2. Artikeldata Utökad'!L183="9  Fairtrade","fairtrade",'2. Artikeldata Utökad'!L183="10 Natrue Organic","Natrueorganic",'2. Artikeldata Utökad'!L183="11 UTZ Certified","UTZ",'2. Artikeldata Utökad'!L183="15 Asthma Allergy Nordic","Asthmaallergynordic",'2. Artikeldata Utökad'!L183="16 FSC","FSC",'2. Artikeldata Utökad'!L183="17 Välvald (endast vid OTC)","choosewithheart",'2. Artikeldata Utökad'!L183="18 Rainforest Alliance","Rainforestalliance",'2. Artikeldata Utökad'!L183="19 Vegan Society","Vegansociety",'2. Artikeldata Utökad'!L183="20 Certified Vegan","Certifiedvegan",'2. Artikeldata Utökad'!L183="21 I'm Vegan","Imvegan",'2. Artikeldata Utökad'!L183="22 EU Ecolabel","EUEcolabel",'2. Artikeldata Utökad'!L183="23 Soil Association Cosmos Organic","Soilassociation",'2. Artikeldata Utökad'!L183="  Välj…","",'2. Artikeldata Utökad'!L183="0  Ingen symbol","",'2. Artikeldata Utökad'!L183="24 Cosmetique Bio Cosmos Organic","Cosmetiquebio",'2. Artikeldata Utökad'!L183="25 Fair for Life","Fairforlife")</f>
        <v/>
      </c>
      <c r="J184" s="176" t="str">
        <f aca="false" t="array" ref="J184:J184">IFERROR(SUBSTITUTE(_xlfn.arraytotext(_xlfn._xlws.filter(G184:I184,G184:I184&lt;&gt;""))," ",""),"")</f>
        <v/>
      </c>
      <c r="K184" s="176" t="str">
        <f aca="false">IF('2. Artikeldata Utökad'!M183="Ja","Nordisk","")</f>
        <v/>
      </c>
      <c r="L184" s="176" t="str">
        <f aca="false">IF('2. Artikeldata Utökad'!N183="Ja","Miljoforpackad","")</f>
        <v/>
      </c>
      <c r="M184" s="176" t="str">
        <f aca="false">IF(OR(G184="Ecocertcosmosorganic",G184="Natrueorganic",G184="GOTS",G184="Ekologisktjordbruk",G184="KRAV",G184="Soilassociation",G184="Cosmetiquebio",H184="Ecocertcosmosorganic",H184="Natrueorganic",H184="GOTS",H184="Ekologisktjordbruk",H184="KRAV",H184="Soilassociation",H184="Cosmetiquebio",I184="Ecocertcosmosorganic",I184="Natrueorganic",I184="GOTS",I184="Ekologisktjordbruk",I184="KRAV",I184="Soilassociation",I184="Cosmetiquebio"),"Ekologisk","")</f>
        <v/>
      </c>
      <c r="N184" s="176" t="str">
        <f aca="false">IF(OR(G184="Vegansociety",G184="Imvegan",G184="Certifiedvegan",H184="Vegansociety",H184="Imvegan",H184="Certifiedvegan",I184="Vegansociety",I184="Imvegan",I184="Certifiedvegan",AJ184="Vegansk"),"Vegansk","")</f>
        <v/>
      </c>
      <c r="O184" s="176" t="str">
        <f aca="false">IF(OR(G184="fairtrade",G184="UTZ",G184="Rainforestalliance",G184="Fairforlife",H184="fairtrade",H184="UTZ",H184="Rainforestalliance",H184="Fairforlife",I184="fairtrade",I184="UTZ",I184="Rainforestalliance",I184="Fairforlife"),"Rattvisemarkt","")</f>
        <v/>
      </c>
      <c r="P184" s="176" t="str">
        <f aca="false">IF(OR(G184="Asthmaallergynordic",G184="Astmaochallergiforbundet",H184="Asthmaallergynordic",H184="Astmaochallergiforbundet",I184="Asthmaallergynordic",I184="Astmaochallergiforbundet"),"Extramildformula","")</f>
        <v/>
      </c>
      <c r="Q184" s="176" t="str">
        <f aca="false">IF(OR(G184="Svanen",G184="Bramiljoval",G184="EUEcolabel",H184="Svanen",H184="Bramiljoval",H184="EUEcolabel",I184="Svanen",I184="Bramiljoval",I184="EUEcolabel"),"Miljomarkt","")</f>
        <v/>
      </c>
      <c r="R184" s="176" t="str">
        <f aca="false" t="array" ref="R184:R184">IFERROR(SUBSTITUTE(_xlfn.arraytotext(_xlfn._xlws.filter(M184:Q184,M184:Q184&lt;&gt;""))," ",""),"")</f>
        <v/>
      </c>
      <c r="S184" s="177"/>
      <c r="T184" s="185"/>
      <c r="U184" s="177" t="s">
        <v>36</v>
      </c>
      <c r="V184" s="178"/>
      <c r="W184" s="178"/>
      <c r="X184" s="178"/>
      <c r="Y184" s="178"/>
      <c r="Z184" s="178"/>
      <c r="AA184" s="178"/>
      <c r="AB184" s="178"/>
      <c r="AC184" s="178"/>
      <c r="AD184" s="178"/>
      <c r="AE184" s="178"/>
      <c r="AF184" s="178"/>
      <c r="AG184" s="177"/>
      <c r="AH184" s="178"/>
      <c r="AI184" s="178"/>
      <c r="AJ184" s="177" t="s">
        <v>37</v>
      </c>
      <c r="AK184" s="178"/>
      <c r="AL184" s="178"/>
      <c r="AM184" s="178"/>
      <c r="AN184" s="178"/>
      <c r="AO184" s="178"/>
      <c r="AP184" s="187"/>
      <c r="AQ184" s="179"/>
      <c r="AR184" s="180"/>
      <c r="AS184" s="180"/>
      <c r="AT184" s="181" t="s">
        <v>37</v>
      </c>
      <c r="AU184" s="181" t="s">
        <v>37</v>
      </c>
      <c r="AV184" s="188"/>
      <c r="AW184" s="182" t="s">
        <v>231</v>
      </c>
      <c r="AX184" s="181" t="s">
        <v>37</v>
      </c>
      <c r="AY184" s="181" t="s">
        <v>37</v>
      </c>
      <c r="AZ184" s="187"/>
      <c r="BA184" s="179"/>
      <c r="BB184" s="180"/>
      <c r="BC184" s="180"/>
      <c r="BD184" s="180"/>
      <c r="BE184" s="180"/>
      <c r="BF184" s="180"/>
      <c r="BG184" s="189"/>
      <c r="BH184" s="181" t="s">
        <v>231</v>
      </c>
      <c r="BI184" s="181" t="s">
        <v>37</v>
      </c>
    </row>
    <row r="185" customFormat="false" ht="14.25" hidden="false" customHeight="false" outlineLevel="0" collapsed="false">
      <c r="A185" s="183" t="n">
        <v>180</v>
      </c>
      <c r="B185" s="173" t="n">
        <f aca="false">'APH KIC KIA PC'!D184</f>
        <v>0</v>
      </c>
      <c r="C185" s="173" t="str">
        <f aca="false">'APH KIC KIA PC'!I184</f>
        <v>Välj…</v>
      </c>
      <c r="D185" s="174" t="str">
        <f aca="false">IF('1. Artikeldata Grund'!$E184="","",'1. Artikeldata Grund'!$E184)</f>
        <v/>
      </c>
      <c r="E185" s="175" t="str">
        <f aca="false">IF('1. Artikeldata Grund'!D184="","",'1. Artikeldata Grund'!D184)</f>
        <v/>
      </c>
      <c r="F185" s="184" t="str">
        <f aca="false">'2. Artikeldata Utökad'!H184</f>
        <v>  Välj…</v>
      </c>
      <c r="G185" s="176" t="str">
        <f aca="false" t="array" ref="G185:G185">_xlfn.IFS('2. Artikeldata Utökad'!J184="2  KRAV","KRAV",'2. Artikeldata Utökad'!J184="3  Astma- och Allergiförbundet","Astmaochallergiforbundet",'2. Artikeldata Utökad'!J184="4  Svanen","Svanen",'2. Artikeldata Utökad'!J184="5  GOTS","GOTS",'2. Artikeldata Utökad'!J184="6  Ekologiskt Jordbruk EU Ekologisk","Ekologisktjordbruk",'2. Artikeldata Utökad'!J184="7  ECO CERT Cosmos Organic","Ecocertcosmosorganic",'2. Artikeldata Utökad'!J184="8  Bra miljöval","Bramiljoval",'2. Artikeldata Utökad'!J184="9  Fairtrade","fairtrade",'2. Artikeldata Utökad'!J184="10 Natrue Organic","Natrueorganic",'2. Artikeldata Utökad'!J184="11 UTZ Certified","UTZ",'2. Artikeldata Utökad'!J184="15 Asthma Allergy Nordic","Asthmaallergynordic",'2. Artikeldata Utökad'!J184="16 FSC","FSC",'2. Artikeldata Utökad'!J184="17 Välvald (endast vid OTC)","choosewithheart",'2. Artikeldata Utökad'!J184="18 Rainforest Alliance","Rainforestalliance",'2. Artikeldata Utökad'!J184="19 Vegan Society","Vegansociety",'2. Artikeldata Utökad'!J184="20 Certified Vegan","Certifiedvegan",'2. Artikeldata Utökad'!J184="21 I'm Vegan","Imvegan",'2. Artikeldata Utökad'!J184="22 EU Ecolabel","EUEcolabel",'2. Artikeldata Utökad'!J184="23 Soil Association Cosmos Organic","Soilassociation",'2. Artikeldata Utökad'!J184="  Välj…","",'2. Artikeldata Utökad'!J184="0  Ingen symbol","",'2. Artikeldata Utökad'!J184="24 Cosmetique Bio Cosmos Organic","Cosmetiquebio",'2. Artikeldata Utökad'!J184="25 Fair for Life","Fairforlife")</f>
        <v/>
      </c>
      <c r="H185" s="176" t="str">
        <f aca="false" t="array" ref="H185:H185">_xlfn.IFS('2. Artikeldata Utökad'!K184="2  KRAV","KRAV",'2. Artikeldata Utökad'!K184="3  Astma- och Allergiförbundet","Astmaochallergiforbundet",'2. Artikeldata Utökad'!K184="4  Svanen","Svanen",'2. Artikeldata Utökad'!K184="5  GOTS","GOTS",'2. Artikeldata Utökad'!K184="6  Ekologiskt Jordbruk EU Ekologisk","Ekologisktjordbruk",'2. Artikeldata Utökad'!K184="7  ECO CERT Cosmos Organic","Ecocertcosmosorganic",'2. Artikeldata Utökad'!K184="8  Bra miljöval","Bramiljoval",'2. Artikeldata Utökad'!K184="9  Fairtrade","fairtrade",'2. Artikeldata Utökad'!K184="10 Natrue Organic","Natrueorganic",'2. Artikeldata Utökad'!K184="11 UTZ Certified","UTZ",'2. Artikeldata Utökad'!K184="15 Asthma Allergy Nordic","Asthmaallergynordic",'2. Artikeldata Utökad'!K184="16 FSC","FSC",'2. Artikeldata Utökad'!K184="17 Välvald (endast vid OTC)","choosewithheart",'2. Artikeldata Utökad'!K184="18 Rainforest Alliance","Rainforestalliance",'2. Artikeldata Utökad'!K184="19 Vegan Society","Vegansociety",'2. Artikeldata Utökad'!K184="20 Certified Vegan","Certifiedvegan",'2. Artikeldata Utökad'!K184="21 I'm Vegan","Imvegan",'2. Artikeldata Utökad'!K184="22 EU Ecolabel","EUEcolabel",'2. Artikeldata Utökad'!K184="23 Soil Association Cosmos Organic","Soilassociation",'2. Artikeldata Utökad'!K184="  Välj…","",'2. Artikeldata Utökad'!K184="0  Ingen symbol","",'2. Artikeldata Utökad'!K184="24 Cosmetique Bio Cosmos Organic","Cosmetiquebio",'2. Artikeldata Utökad'!K184="25 Fair for Life","Fairforlife")</f>
        <v/>
      </c>
      <c r="I185" s="176" t="str">
        <f aca="false" t="array" ref="I185:I185">_xlfn.IFS('2. Artikeldata Utökad'!L184="2  KRAV","KRAV",'2. Artikeldata Utökad'!L184="3  Astma- och Allergiförbundet","Astmaochallergiforbundet",'2. Artikeldata Utökad'!L184="4  Svanen","Svanen",'2. Artikeldata Utökad'!L184="5  GOTS","GOTS",'2. Artikeldata Utökad'!L184="6  Ekologiskt Jordbruk EU Ekologisk","Ekologisktjordbruk",'2. Artikeldata Utökad'!L184="7  ECO CERT Cosmos Organic","Ecocertcosmosorganic",'2. Artikeldata Utökad'!L184="8  Bra miljöval","Bramiljoval",'2. Artikeldata Utökad'!L184="9  Fairtrade","fairtrade",'2. Artikeldata Utökad'!L184="10 Natrue Organic","Natrueorganic",'2. Artikeldata Utökad'!L184="11 UTZ Certified","UTZ",'2. Artikeldata Utökad'!L184="15 Asthma Allergy Nordic","Asthmaallergynordic",'2. Artikeldata Utökad'!L184="16 FSC","FSC",'2. Artikeldata Utökad'!L184="17 Välvald (endast vid OTC)","choosewithheart",'2. Artikeldata Utökad'!L184="18 Rainforest Alliance","Rainforestalliance",'2. Artikeldata Utökad'!L184="19 Vegan Society","Vegansociety",'2. Artikeldata Utökad'!L184="20 Certified Vegan","Certifiedvegan",'2. Artikeldata Utökad'!L184="21 I'm Vegan","Imvegan",'2. Artikeldata Utökad'!L184="22 EU Ecolabel","EUEcolabel",'2. Artikeldata Utökad'!L184="23 Soil Association Cosmos Organic","Soilassociation",'2. Artikeldata Utökad'!L184="  Välj…","",'2. Artikeldata Utökad'!L184="0  Ingen symbol","",'2. Artikeldata Utökad'!L184="24 Cosmetique Bio Cosmos Organic","Cosmetiquebio",'2. Artikeldata Utökad'!L184="25 Fair for Life","Fairforlife")</f>
        <v/>
      </c>
      <c r="J185" s="176" t="str">
        <f aca="false" t="array" ref="J185:J185">IFERROR(SUBSTITUTE(_xlfn.arraytotext(_xlfn._xlws.filter(G185:I185,G185:I185&lt;&gt;""))," ",""),"")</f>
        <v/>
      </c>
      <c r="K185" s="176" t="str">
        <f aca="false">IF('2. Artikeldata Utökad'!M184="Ja","Nordisk","")</f>
        <v/>
      </c>
      <c r="L185" s="176" t="str">
        <f aca="false">IF('2. Artikeldata Utökad'!N184="Ja","Miljoforpackad","")</f>
        <v/>
      </c>
      <c r="M185" s="176" t="str">
        <f aca="false">IF(OR(G185="Ecocertcosmosorganic",G185="Natrueorganic",G185="GOTS",G185="Ekologisktjordbruk",G185="KRAV",G185="Soilassociation",G185="Cosmetiquebio",H185="Ecocertcosmosorganic",H185="Natrueorganic",H185="GOTS",H185="Ekologisktjordbruk",H185="KRAV",H185="Soilassociation",H185="Cosmetiquebio",I185="Ecocertcosmosorganic",I185="Natrueorganic",I185="GOTS",I185="Ekologisktjordbruk",I185="KRAV",I185="Soilassociation",I185="Cosmetiquebio"),"Ekologisk","")</f>
        <v/>
      </c>
      <c r="N185" s="176" t="str">
        <f aca="false">IF(OR(G185="Vegansociety",G185="Imvegan",G185="Certifiedvegan",H185="Vegansociety",H185="Imvegan",H185="Certifiedvegan",I185="Vegansociety",I185="Imvegan",I185="Certifiedvegan",AJ185="Vegansk"),"Vegansk","")</f>
        <v/>
      </c>
      <c r="O185" s="176" t="str">
        <f aca="false">IF(OR(G185="fairtrade",G185="UTZ",G185="Rainforestalliance",G185="Fairforlife",H185="fairtrade",H185="UTZ",H185="Rainforestalliance",H185="Fairforlife",I185="fairtrade",I185="UTZ",I185="Rainforestalliance",I185="Fairforlife"),"Rattvisemarkt","")</f>
        <v/>
      </c>
      <c r="P185" s="176" t="str">
        <f aca="false">IF(OR(G185="Asthmaallergynordic",G185="Astmaochallergiforbundet",H185="Asthmaallergynordic",H185="Astmaochallergiforbundet",I185="Asthmaallergynordic",I185="Astmaochallergiforbundet"),"Extramildformula","")</f>
        <v/>
      </c>
      <c r="Q185" s="176" t="str">
        <f aca="false">IF(OR(G185="Svanen",G185="Bramiljoval",G185="EUEcolabel",H185="Svanen",H185="Bramiljoval",H185="EUEcolabel",I185="Svanen",I185="Bramiljoval",I185="EUEcolabel"),"Miljomarkt","")</f>
        <v/>
      </c>
      <c r="R185" s="176" t="str">
        <f aca="false" t="array" ref="R185:R185">IFERROR(SUBSTITUTE(_xlfn.arraytotext(_xlfn._xlws.filter(M185:Q185,M185:Q185&lt;&gt;""))," ",""),"")</f>
        <v/>
      </c>
      <c r="S185" s="177"/>
      <c r="T185" s="185"/>
      <c r="U185" s="177" t="s">
        <v>36</v>
      </c>
      <c r="V185" s="178"/>
      <c r="W185" s="178"/>
      <c r="X185" s="178"/>
      <c r="Y185" s="178"/>
      <c r="Z185" s="178"/>
      <c r="AA185" s="178"/>
      <c r="AB185" s="178"/>
      <c r="AC185" s="178"/>
      <c r="AD185" s="178"/>
      <c r="AE185" s="178"/>
      <c r="AF185" s="178"/>
      <c r="AG185" s="177"/>
      <c r="AH185" s="178"/>
      <c r="AI185" s="178"/>
      <c r="AJ185" s="177" t="s">
        <v>37</v>
      </c>
      <c r="AK185" s="178"/>
      <c r="AL185" s="178"/>
      <c r="AM185" s="178"/>
      <c r="AN185" s="178"/>
      <c r="AO185" s="178"/>
      <c r="AP185" s="187"/>
      <c r="AQ185" s="179"/>
      <c r="AR185" s="180"/>
      <c r="AS185" s="180"/>
      <c r="AT185" s="181" t="s">
        <v>37</v>
      </c>
      <c r="AU185" s="181" t="s">
        <v>37</v>
      </c>
      <c r="AV185" s="188"/>
      <c r="AW185" s="182" t="s">
        <v>231</v>
      </c>
      <c r="AX185" s="181" t="s">
        <v>37</v>
      </c>
      <c r="AY185" s="181" t="s">
        <v>37</v>
      </c>
      <c r="AZ185" s="187"/>
      <c r="BA185" s="179"/>
      <c r="BB185" s="180"/>
      <c r="BC185" s="180"/>
      <c r="BD185" s="180"/>
      <c r="BE185" s="180"/>
      <c r="BF185" s="180"/>
      <c r="BG185" s="189"/>
      <c r="BH185" s="181" t="s">
        <v>231</v>
      </c>
      <c r="BI185" s="181" t="s">
        <v>37</v>
      </c>
    </row>
    <row r="186" customFormat="false" ht="14.25" hidden="false" customHeight="false" outlineLevel="0" collapsed="false">
      <c r="A186" s="183" t="n">
        <v>181</v>
      </c>
      <c r="B186" s="173" t="n">
        <f aca="false">'APH KIC KIA PC'!D185</f>
        <v>0</v>
      </c>
      <c r="C186" s="173" t="str">
        <f aca="false">'APH KIC KIA PC'!I185</f>
        <v>Välj…</v>
      </c>
      <c r="D186" s="174" t="str">
        <f aca="false">IF('1. Artikeldata Grund'!$E185="","",'1. Artikeldata Grund'!$E185)</f>
        <v/>
      </c>
      <c r="E186" s="175" t="str">
        <f aca="false">IF('1. Artikeldata Grund'!D185="","",'1. Artikeldata Grund'!D185)</f>
        <v/>
      </c>
      <c r="F186" s="184" t="str">
        <f aca="false">'2. Artikeldata Utökad'!H185</f>
        <v>  Välj…</v>
      </c>
      <c r="G186" s="176" t="str">
        <f aca="false" t="array" ref="G186:G186">_xlfn.IFS('2. Artikeldata Utökad'!J185="2  KRAV","KRAV",'2. Artikeldata Utökad'!J185="3  Astma- och Allergiförbundet","Astmaochallergiforbundet",'2. Artikeldata Utökad'!J185="4  Svanen","Svanen",'2. Artikeldata Utökad'!J185="5  GOTS","GOTS",'2. Artikeldata Utökad'!J185="6  Ekologiskt Jordbruk EU Ekologisk","Ekologisktjordbruk",'2. Artikeldata Utökad'!J185="7  ECO CERT Cosmos Organic","Ecocertcosmosorganic",'2. Artikeldata Utökad'!J185="8  Bra miljöval","Bramiljoval",'2. Artikeldata Utökad'!J185="9  Fairtrade","fairtrade",'2. Artikeldata Utökad'!J185="10 Natrue Organic","Natrueorganic",'2. Artikeldata Utökad'!J185="11 UTZ Certified","UTZ",'2. Artikeldata Utökad'!J185="15 Asthma Allergy Nordic","Asthmaallergynordic",'2. Artikeldata Utökad'!J185="16 FSC","FSC",'2. Artikeldata Utökad'!J185="17 Välvald (endast vid OTC)","choosewithheart",'2. Artikeldata Utökad'!J185="18 Rainforest Alliance","Rainforestalliance",'2. Artikeldata Utökad'!J185="19 Vegan Society","Vegansociety",'2. Artikeldata Utökad'!J185="20 Certified Vegan","Certifiedvegan",'2. Artikeldata Utökad'!J185="21 I'm Vegan","Imvegan",'2. Artikeldata Utökad'!J185="22 EU Ecolabel","EUEcolabel",'2. Artikeldata Utökad'!J185="23 Soil Association Cosmos Organic","Soilassociation",'2. Artikeldata Utökad'!J185="  Välj…","",'2. Artikeldata Utökad'!J185="0  Ingen symbol","",'2. Artikeldata Utökad'!J185="24 Cosmetique Bio Cosmos Organic","Cosmetiquebio",'2. Artikeldata Utökad'!J185="25 Fair for Life","Fairforlife")</f>
        <v/>
      </c>
      <c r="H186" s="176" t="str">
        <f aca="false" t="array" ref="H186:H186">_xlfn.IFS('2. Artikeldata Utökad'!K185="2  KRAV","KRAV",'2. Artikeldata Utökad'!K185="3  Astma- och Allergiförbundet","Astmaochallergiforbundet",'2. Artikeldata Utökad'!K185="4  Svanen","Svanen",'2. Artikeldata Utökad'!K185="5  GOTS","GOTS",'2. Artikeldata Utökad'!K185="6  Ekologiskt Jordbruk EU Ekologisk","Ekologisktjordbruk",'2. Artikeldata Utökad'!K185="7  ECO CERT Cosmos Organic","Ecocertcosmosorganic",'2. Artikeldata Utökad'!K185="8  Bra miljöval","Bramiljoval",'2. Artikeldata Utökad'!K185="9  Fairtrade","fairtrade",'2. Artikeldata Utökad'!K185="10 Natrue Organic","Natrueorganic",'2. Artikeldata Utökad'!K185="11 UTZ Certified","UTZ",'2. Artikeldata Utökad'!K185="15 Asthma Allergy Nordic","Asthmaallergynordic",'2. Artikeldata Utökad'!K185="16 FSC","FSC",'2. Artikeldata Utökad'!K185="17 Välvald (endast vid OTC)","choosewithheart",'2. Artikeldata Utökad'!K185="18 Rainforest Alliance","Rainforestalliance",'2. Artikeldata Utökad'!K185="19 Vegan Society","Vegansociety",'2. Artikeldata Utökad'!K185="20 Certified Vegan","Certifiedvegan",'2. Artikeldata Utökad'!K185="21 I'm Vegan","Imvegan",'2. Artikeldata Utökad'!K185="22 EU Ecolabel","EUEcolabel",'2. Artikeldata Utökad'!K185="23 Soil Association Cosmos Organic","Soilassociation",'2. Artikeldata Utökad'!K185="  Välj…","",'2. Artikeldata Utökad'!K185="0  Ingen symbol","",'2. Artikeldata Utökad'!K185="24 Cosmetique Bio Cosmos Organic","Cosmetiquebio",'2. Artikeldata Utökad'!K185="25 Fair for Life","Fairforlife")</f>
        <v/>
      </c>
      <c r="I186" s="176" t="str">
        <f aca="false" t="array" ref="I186:I186">_xlfn.IFS('2. Artikeldata Utökad'!L185="2  KRAV","KRAV",'2. Artikeldata Utökad'!L185="3  Astma- och Allergiförbundet","Astmaochallergiforbundet",'2. Artikeldata Utökad'!L185="4  Svanen","Svanen",'2. Artikeldata Utökad'!L185="5  GOTS","GOTS",'2. Artikeldata Utökad'!L185="6  Ekologiskt Jordbruk EU Ekologisk","Ekologisktjordbruk",'2. Artikeldata Utökad'!L185="7  ECO CERT Cosmos Organic","Ecocertcosmosorganic",'2. Artikeldata Utökad'!L185="8  Bra miljöval","Bramiljoval",'2. Artikeldata Utökad'!L185="9  Fairtrade","fairtrade",'2. Artikeldata Utökad'!L185="10 Natrue Organic","Natrueorganic",'2. Artikeldata Utökad'!L185="11 UTZ Certified","UTZ",'2. Artikeldata Utökad'!L185="15 Asthma Allergy Nordic","Asthmaallergynordic",'2. Artikeldata Utökad'!L185="16 FSC","FSC",'2. Artikeldata Utökad'!L185="17 Välvald (endast vid OTC)","choosewithheart",'2. Artikeldata Utökad'!L185="18 Rainforest Alliance","Rainforestalliance",'2. Artikeldata Utökad'!L185="19 Vegan Society","Vegansociety",'2. Artikeldata Utökad'!L185="20 Certified Vegan","Certifiedvegan",'2. Artikeldata Utökad'!L185="21 I'm Vegan","Imvegan",'2. Artikeldata Utökad'!L185="22 EU Ecolabel","EUEcolabel",'2. Artikeldata Utökad'!L185="23 Soil Association Cosmos Organic","Soilassociation",'2. Artikeldata Utökad'!L185="  Välj…","",'2. Artikeldata Utökad'!L185="0  Ingen symbol","",'2. Artikeldata Utökad'!L185="24 Cosmetique Bio Cosmos Organic","Cosmetiquebio",'2. Artikeldata Utökad'!L185="25 Fair for Life","Fairforlife")</f>
        <v/>
      </c>
      <c r="J186" s="176" t="str">
        <f aca="false" t="array" ref="J186:J186">IFERROR(SUBSTITUTE(_xlfn.arraytotext(_xlfn._xlws.filter(G186:I186,G186:I186&lt;&gt;""))," ",""),"")</f>
        <v/>
      </c>
      <c r="K186" s="176" t="str">
        <f aca="false">IF('2. Artikeldata Utökad'!M185="Ja","Nordisk","")</f>
        <v/>
      </c>
      <c r="L186" s="176" t="str">
        <f aca="false">IF('2. Artikeldata Utökad'!N185="Ja","Miljoforpackad","")</f>
        <v/>
      </c>
      <c r="M186" s="176" t="str">
        <f aca="false">IF(OR(G186="Ecocertcosmosorganic",G186="Natrueorganic",G186="GOTS",G186="Ekologisktjordbruk",G186="KRAV",G186="Soilassociation",G186="Cosmetiquebio",H186="Ecocertcosmosorganic",H186="Natrueorganic",H186="GOTS",H186="Ekologisktjordbruk",H186="KRAV",H186="Soilassociation",H186="Cosmetiquebio",I186="Ecocertcosmosorganic",I186="Natrueorganic",I186="GOTS",I186="Ekologisktjordbruk",I186="KRAV",I186="Soilassociation",I186="Cosmetiquebio"),"Ekologisk","")</f>
        <v/>
      </c>
      <c r="N186" s="176" t="str">
        <f aca="false">IF(OR(G186="Vegansociety",G186="Imvegan",G186="Certifiedvegan",H186="Vegansociety",H186="Imvegan",H186="Certifiedvegan",I186="Vegansociety",I186="Imvegan",I186="Certifiedvegan",AJ186="Vegansk"),"Vegansk","")</f>
        <v/>
      </c>
      <c r="O186" s="176" t="str">
        <f aca="false">IF(OR(G186="fairtrade",G186="UTZ",G186="Rainforestalliance",G186="Fairforlife",H186="fairtrade",H186="UTZ",H186="Rainforestalliance",H186="Fairforlife",I186="fairtrade",I186="UTZ",I186="Rainforestalliance",I186="Fairforlife"),"Rattvisemarkt","")</f>
        <v/>
      </c>
      <c r="P186" s="176" t="str">
        <f aca="false">IF(OR(G186="Asthmaallergynordic",G186="Astmaochallergiforbundet",H186="Asthmaallergynordic",H186="Astmaochallergiforbundet",I186="Asthmaallergynordic",I186="Astmaochallergiforbundet"),"Extramildformula","")</f>
        <v/>
      </c>
      <c r="Q186" s="176" t="str">
        <f aca="false">IF(OR(G186="Svanen",G186="Bramiljoval",G186="EUEcolabel",H186="Svanen",H186="Bramiljoval",H186="EUEcolabel",I186="Svanen",I186="Bramiljoval",I186="EUEcolabel"),"Miljomarkt","")</f>
        <v/>
      </c>
      <c r="R186" s="176" t="str">
        <f aca="false" t="array" ref="R186:R186">IFERROR(SUBSTITUTE(_xlfn.arraytotext(_xlfn._xlws.filter(M186:Q186,M186:Q186&lt;&gt;""))," ",""),"")</f>
        <v/>
      </c>
      <c r="S186" s="177"/>
      <c r="T186" s="185"/>
      <c r="U186" s="177" t="s">
        <v>36</v>
      </c>
      <c r="V186" s="178"/>
      <c r="W186" s="178"/>
      <c r="X186" s="178"/>
      <c r="Y186" s="178"/>
      <c r="Z186" s="178"/>
      <c r="AA186" s="178"/>
      <c r="AB186" s="178"/>
      <c r="AC186" s="178"/>
      <c r="AD186" s="178"/>
      <c r="AE186" s="178"/>
      <c r="AF186" s="178"/>
      <c r="AG186" s="177"/>
      <c r="AH186" s="178"/>
      <c r="AI186" s="178"/>
      <c r="AJ186" s="177" t="s">
        <v>37</v>
      </c>
      <c r="AK186" s="178"/>
      <c r="AL186" s="178"/>
      <c r="AM186" s="178"/>
      <c r="AN186" s="178"/>
      <c r="AO186" s="178"/>
      <c r="AP186" s="187"/>
      <c r="AQ186" s="179"/>
      <c r="AR186" s="180"/>
      <c r="AS186" s="180"/>
      <c r="AT186" s="181" t="s">
        <v>37</v>
      </c>
      <c r="AU186" s="181" t="s">
        <v>37</v>
      </c>
      <c r="AV186" s="188"/>
      <c r="AW186" s="182" t="s">
        <v>231</v>
      </c>
      <c r="AX186" s="181" t="s">
        <v>37</v>
      </c>
      <c r="AY186" s="181" t="s">
        <v>37</v>
      </c>
      <c r="AZ186" s="187"/>
      <c r="BA186" s="179"/>
      <c r="BB186" s="180"/>
      <c r="BC186" s="180"/>
      <c r="BD186" s="180"/>
      <c r="BE186" s="180"/>
      <c r="BF186" s="180"/>
      <c r="BG186" s="189"/>
      <c r="BH186" s="181" t="s">
        <v>231</v>
      </c>
      <c r="BI186" s="181" t="s">
        <v>37</v>
      </c>
    </row>
    <row r="187" customFormat="false" ht="14.25" hidden="false" customHeight="false" outlineLevel="0" collapsed="false">
      <c r="A187" s="183" t="n">
        <v>182</v>
      </c>
      <c r="B187" s="173" t="n">
        <f aca="false">'APH KIC KIA PC'!D186</f>
        <v>0</v>
      </c>
      <c r="C187" s="173" t="str">
        <f aca="false">'APH KIC KIA PC'!I186</f>
        <v>Välj…</v>
      </c>
      <c r="D187" s="174" t="str">
        <f aca="false">IF('1. Artikeldata Grund'!$E186="","",'1. Artikeldata Grund'!$E186)</f>
        <v/>
      </c>
      <c r="E187" s="175" t="str">
        <f aca="false">IF('1. Artikeldata Grund'!D186="","",'1. Artikeldata Grund'!D186)</f>
        <v/>
      </c>
      <c r="F187" s="184" t="str">
        <f aca="false">'2. Artikeldata Utökad'!H186</f>
        <v>  Välj…</v>
      </c>
      <c r="G187" s="176" t="str">
        <f aca="false" t="array" ref="G187:G187">_xlfn.IFS('2. Artikeldata Utökad'!J186="2  KRAV","KRAV",'2. Artikeldata Utökad'!J186="3  Astma- och Allergiförbundet","Astmaochallergiforbundet",'2. Artikeldata Utökad'!J186="4  Svanen","Svanen",'2. Artikeldata Utökad'!J186="5  GOTS","GOTS",'2. Artikeldata Utökad'!J186="6  Ekologiskt Jordbruk EU Ekologisk","Ekologisktjordbruk",'2. Artikeldata Utökad'!J186="7  ECO CERT Cosmos Organic","Ecocertcosmosorganic",'2. Artikeldata Utökad'!J186="8  Bra miljöval","Bramiljoval",'2. Artikeldata Utökad'!J186="9  Fairtrade","fairtrade",'2. Artikeldata Utökad'!J186="10 Natrue Organic","Natrueorganic",'2. Artikeldata Utökad'!J186="11 UTZ Certified","UTZ",'2. Artikeldata Utökad'!J186="15 Asthma Allergy Nordic","Asthmaallergynordic",'2. Artikeldata Utökad'!J186="16 FSC","FSC",'2. Artikeldata Utökad'!J186="17 Välvald (endast vid OTC)","choosewithheart",'2. Artikeldata Utökad'!J186="18 Rainforest Alliance","Rainforestalliance",'2. Artikeldata Utökad'!J186="19 Vegan Society","Vegansociety",'2. Artikeldata Utökad'!J186="20 Certified Vegan","Certifiedvegan",'2. Artikeldata Utökad'!J186="21 I'm Vegan","Imvegan",'2. Artikeldata Utökad'!J186="22 EU Ecolabel","EUEcolabel",'2. Artikeldata Utökad'!J186="23 Soil Association Cosmos Organic","Soilassociation",'2. Artikeldata Utökad'!J186="  Välj…","",'2. Artikeldata Utökad'!J186="0  Ingen symbol","",'2. Artikeldata Utökad'!J186="24 Cosmetique Bio Cosmos Organic","Cosmetiquebio",'2. Artikeldata Utökad'!J186="25 Fair for Life","Fairforlife")</f>
        <v/>
      </c>
      <c r="H187" s="176" t="str">
        <f aca="false" t="array" ref="H187:H187">_xlfn.IFS('2. Artikeldata Utökad'!K186="2  KRAV","KRAV",'2. Artikeldata Utökad'!K186="3  Astma- och Allergiförbundet","Astmaochallergiforbundet",'2. Artikeldata Utökad'!K186="4  Svanen","Svanen",'2. Artikeldata Utökad'!K186="5  GOTS","GOTS",'2. Artikeldata Utökad'!K186="6  Ekologiskt Jordbruk EU Ekologisk","Ekologisktjordbruk",'2. Artikeldata Utökad'!K186="7  ECO CERT Cosmos Organic","Ecocertcosmosorganic",'2. Artikeldata Utökad'!K186="8  Bra miljöval","Bramiljoval",'2. Artikeldata Utökad'!K186="9  Fairtrade","fairtrade",'2. Artikeldata Utökad'!K186="10 Natrue Organic","Natrueorganic",'2. Artikeldata Utökad'!K186="11 UTZ Certified","UTZ",'2. Artikeldata Utökad'!K186="15 Asthma Allergy Nordic","Asthmaallergynordic",'2. Artikeldata Utökad'!K186="16 FSC","FSC",'2. Artikeldata Utökad'!K186="17 Välvald (endast vid OTC)","choosewithheart",'2. Artikeldata Utökad'!K186="18 Rainforest Alliance","Rainforestalliance",'2. Artikeldata Utökad'!K186="19 Vegan Society","Vegansociety",'2. Artikeldata Utökad'!K186="20 Certified Vegan","Certifiedvegan",'2. Artikeldata Utökad'!K186="21 I'm Vegan","Imvegan",'2. Artikeldata Utökad'!K186="22 EU Ecolabel","EUEcolabel",'2. Artikeldata Utökad'!K186="23 Soil Association Cosmos Organic","Soilassociation",'2. Artikeldata Utökad'!K186="  Välj…","",'2. Artikeldata Utökad'!K186="0  Ingen symbol","",'2. Artikeldata Utökad'!K186="24 Cosmetique Bio Cosmos Organic","Cosmetiquebio",'2. Artikeldata Utökad'!K186="25 Fair for Life","Fairforlife")</f>
        <v/>
      </c>
      <c r="I187" s="176" t="str">
        <f aca="false" t="array" ref="I187:I187">_xlfn.IFS('2. Artikeldata Utökad'!L186="2  KRAV","KRAV",'2. Artikeldata Utökad'!L186="3  Astma- och Allergiförbundet","Astmaochallergiforbundet",'2. Artikeldata Utökad'!L186="4  Svanen","Svanen",'2. Artikeldata Utökad'!L186="5  GOTS","GOTS",'2. Artikeldata Utökad'!L186="6  Ekologiskt Jordbruk EU Ekologisk","Ekologisktjordbruk",'2. Artikeldata Utökad'!L186="7  ECO CERT Cosmos Organic","Ecocertcosmosorganic",'2. Artikeldata Utökad'!L186="8  Bra miljöval","Bramiljoval",'2. Artikeldata Utökad'!L186="9  Fairtrade","fairtrade",'2. Artikeldata Utökad'!L186="10 Natrue Organic","Natrueorganic",'2. Artikeldata Utökad'!L186="11 UTZ Certified","UTZ",'2. Artikeldata Utökad'!L186="15 Asthma Allergy Nordic","Asthmaallergynordic",'2. Artikeldata Utökad'!L186="16 FSC","FSC",'2. Artikeldata Utökad'!L186="17 Välvald (endast vid OTC)","choosewithheart",'2. Artikeldata Utökad'!L186="18 Rainforest Alliance","Rainforestalliance",'2. Artikeldata Utökad'!L186="19 Vegan Society","Vegansociety",'2. Artikeldata Utökad'!L186="20 Certified Vegan","Certifiedvegan",'2. Artikeldata Utökad'!L186="21 I'm Vegan","Imvegan",'2. Artikeldata Utökad'!L186="22 EU Ecolabel","EUEcolabel",'2. Artikeldata Utökad'!L186="23 Soil Association Cosmos Organic","Soilassociation",'2. Artikeldata Utökad'!L186="  Välj…","",'2. Artikeldata Utökad'!L186="0  Ingen symbol","",'2. Artikeldata Utökad'!L186="24 Cosmetique Bio Cosmos Organic","Cosmetiquebio",'2. Artikeldata Utökad'!L186="25 Fair for Life","Fairforlife")</f>
        <v/>
      </c>
      <c r="J187" s="176" t="str">
        <f aca="false" t="array" ref="J187:J187">IFERROR(SUBSTITUTE(_xlfn.arraytotext(_xlfn._xlws.filter(G187:I187,G187:I187&lt;&gt;""))," ",""),"")</f>
        <v/>
      </c>
      <c r="K187" s="176" t="str">
        <f aca="false">IF('2. Artikeldata Utökad'!M186="Ja","Nordisk","")</f>
        <v/>
      </c>
      <c r="L187" s="176" t="str">
        <f aca="false">IF('2. Artikeldata Utökad'!N186="Ja","Miljoforpackad","")</f>
        <v/>
      </c>
      <c r="M187" s="176" t="str">
        <f aca="false">IF(OR(G187="Ecocertcosmosorganic",G187="Natrueorganic",G187="GOTS",G187="Ekologisktjordbruk",G187="KRAV",G187="Soilassociation",G187="Cosmetiquebio",H187="Ecocertcosmosorganic",H187="Natrueorganic",H187="GOTS",H187="Ekologisktjordbruk",H187="KRAV",H187="Soilassociation",H187="Cosmetiquebio",I187="Ecocertcosmosorganic",I187="Natrueorganic",I187="GOTS",I187="Ekologisktjordbruk",I187="KRAV",I187="Soilassociation",I187="Cosmetiquebio"),"Ekologisk","")</f>
        <v/>
      </c>
      <c r="N187" s="176" t="str">
        <f aca="false">IF(OR(G187="Vegansociety",G187="Imvegan",G187="Certifiedvegan",H187="Vegansociety",H187="Imvegan",H187="Certifiedvegan",I187="Vegansociety",I187="Imvegan",I187="Certifiedvegan",AJ187="Vegansk"),"Vegansk","")</f>
        <v/>
      </c>
      <c r="O187" s="176" t="str">
        <f aca="false">IF(OR(G187="fairtrade",G187="UTZ",G187="Rainforestalliance",G187="Fairforlife",H187="fairtrade",H187="UTZ",H187="Rainforestalliance",H187="Fairforlife",I187="fairtrade",I187="UTZ",I187="Rainforestalliance",I187="Fairforlife"),"Rattvisemarkt","")</f>
        <v/>
      </c>
      <c r="P187" s="176" t="str">
        <f aca="false">IF(OR(G187="Asthmaallergynordic",G187="Astmaochallergiforbundet",H187="Asthmaallergynordic",H187="Astmaochallergiforbundet",I187="Asthmaallergynordic",I187="Astmaochallergiforbundet"),"Extramildformula","")</f>
        <v/>
      </c>
      <c r="Q187" s="176" t="str">
        <f aca="false">IF(OR(G187="Svanen",G187="Bramiljoval",G187="EUEcolabel",H187="Svanen",H187="Bramiljoval",H187="EUEcolabel",I187="Svanen",I187="Bramiljoval",I187="EUEcolabel"),"Miljomarkt","")</f>
        <v/>
      </c>
      <c r="R187" s="176" t="str">
        <f aca="false" t="array" ref="R187:R187">IFERROR(SUBSTITUTE(_xlfn.arraytotext(_xlfn._xlws.filter(M187:Q187,M187:Q187&lt;&gt;""))," ",""),"")</f>
        <v/>
      </c>
      <c r="S187" s="177"/>
      <c r="T187" s="185"/>
      <c r="U187" s="177" t="s">
        <v>36</v>
      </c>
      <c r="V187" s="178"/>
      <c r="W187" s="178"/>
      <c r="X187" s="178"/>
      <c r="Y187" s="178"/>
      <c r="Z187" s="178"/>
      <c r="AA187" s="178"/>
      <c r="AB187" s="178"/>
      <c r="AC187" s="178"/>
      <c r="AD187" s="178"/>
      <c r="AE187" s="178"/>
      <c r="AF187" s="178"/>
      <c r="AG187" s="177"/>
      <c r="AH187" s="178"/>
      <c r="AI187" s="178"/>
      <c r="AJ187" s="177" t="s">
        <v>37</v>
      </c>
      <c r="AK187" s="178"/>
      <c r="AL187" s="178"/>
      <c r="AM187" s="178"/>
      <c r="AN187" s="178"/>
      <c r="AO187" s="178"/>
      <c r="AP187" s="187"/>
      <c r="AQ187" s="179"/>
      <c r="AR187" s="180"/>
      <c r="AS187" s="180"/>
      <c r="AT187" s="181" t="s">
        <v>37</v>
      </c>
      <c r="AU187" s="181" t="s">
        <v>37</v>
      </c>
      <c r="AV187" s="188"/>
      <c r="AW187" s="182" t="s">
        <v>231</v>
      </c>
      <c r="AX187" s="181" t="s">
        <v>37</v>
      </c>
      <c r="AY187" s="181" t="s">
        <v>37</v>
      </c>
      <c r="AZ187" s="187"/>
      <c r="BA187" s="179"/>
      <c r="BB187" s="180"/>
      <c r="BC187" s="180"/>
      <c r="BD187" s="180"/>
      <c r="BE187" s="180"/>
      <c r="BF187" s="180"/>
      <c r="BG187" s="189"/>
      <c r="BH187" s="181" t="s">
        <v>231</v>
      </c>
      <c r="BI187" s="181" t="s">
        <v>37</v>
      </c>
    </row>
    <row r="188" customFormat="false" ht="14.25" hidden="false" customHeight="false" outlineLevel="0" collapsed="false">
      <c r="A188" s="183" t="n">
        <v>183</v>
      </c>
      <c r="B188" s="173" t="n">
        <f aca="false">'APH KIC KIA PC'!D187</f>
        <v>0</v>
      </c>
      <c r="C188" s="173" t="str">
        <f aca="false">'APH KIC KIA PC'!I187</f>
        <v>Välj…</v>
      </c>
      <c r="D188" s="174" t="str">
        <f aca="false">IF('1. Artikeldata Grund'!$E187="","",'1. Artikeldata Grund'!$E187)</f>
        <v/>
      </c>
      <c r="E188" s="175" t="str">
        <f aca="false">IF('1. Artikeldata Grund'!D187="","",'1. Artikeldata Grund'!D187)</f>
        <v/>
      </c>
      <c r="F188" s="184" t="str">
        <f aca="false">'2. Artikeldata Utökad'!H187</f>
        <v>  Välj…</v>
      </c>
      <c r="G188" s="176" t="str">
        <f aca="false" t="array" ref="G188:G188">_xlfn.IFS('2. Artikeldata Utökad'!J187="2  KRAV","KRAV",'2. Artikeldata Utökad'!J187="3  Astma- och Allergiförbundet","Astmaochallergiforbundet",'2. Artikeldata Utökad'!J187="4  Svanen","Svanen",'2. Artikeldata Utökad'!J187="5  GOTS","GOTS",'2. Artikeldata Utökad'!J187="6  Ekologiskt Jordbruk EU Ekologisk","Ekologisktjordbruk",'2. Artikeldata Utökad'!J187="7  ECO CERT Cosmos Organic","Ecocertcosmosorganic",'2. Artikeldata Utökad'!J187="8  Bra miljöval","Bramiljoval",'2. Artikeldata Utökad'!J187="9  Fairtrade","fairtrade",'2. Artikeldata Utökad'!J187="10 Natrue Organic","Natrueorganic",'2. Artikeldata Utökad'!J187="11 UTZ Certified","UTZ",'2. Artikeldata Utökad'!J187="15 Asthma Allergy Nordic","Asthmaallergynordic",'2. Artikeldata Utökad'!J187="16 FSC","FSC",'2. Artikeldata Utökad'!J187="17 Välvald (endast vid OTC)","choosewithheart",'2. Artikeldata Utökad'!J187="18 Rainforest Alliance","Rainforestalliance",'2. Artikeldata Utökad'!J187="19 Vegan Society","Vegansociety",'2. Artikeldata Utökad'!J187="20 Certified Vegan","Certifiedvegan",'2. Artikeldata Utökad'!J187="21 I'm Vegan","Imvegan",'2. Artikeldata Utökad'!J187="22 EU Ecolabel","EUEcolabel",'2. Artikeldata Utökad'!J187="23 Soil Association Cosmos Organic","Soilassociation",'2. Artikeldata Utökad'!J187="  Välj…","",'2. Artikeldata Utökad'!J187="0  Ingen symbol","",'2. Artikeldata Utökad'!J187="24 Cosmetique Bio Cosmos Organic","Cosmetiquebio",'2. Artikeldata Utökad'!J187="25 Fair for Life","Fairforlife")</f>
        <v/>
      </c>
      <c r="H188" s="176" t="str">
        <f aca="false" t="array" ref="H188:H188">_xlfn.IFS('2. Artikeldata Utökad'!K187="2  KRAV","KRAV",'2. Artikeldata Utökad'!K187="3  Astma- och Allergiförbundet","Astmaochallergiforbundet",'2. Artikeldata Utökad'!K187="4  Svanen","Svanen",'2. Artikeldata Utökad'!K187="5  GOTS","GOTS",'2. Artikeldata Utökad'!K187="6  Ekologiskt Jordbruk EU Ekologisk","Ekologisktjordbruk",'2. Artikeldata Utökad'!K187="7  ECO CERT Cosmos Organic","Ecocertcosmosorganic",'2. Artikeldata Utökad'!K187="8  Bra miljöval","Bramiljoval",'2. Artikeldata Utökad'!K187="9  Fairtrade","fairtrade",'2. Artikeldata Utökad'!K187="10 Natrue Organic","Natrueorganic",'2. Artikeldata Utökad'!K187="11 UTZ Certified","UTZ",'2. Artikeldata Utökad'!K187="15 Asthma Allergy Nordic","Asthmaallergynordic",'2. Artikeldata Utökad'!K187="16 FSC","FSC",'2. Artikeldata Utökad'!K187="17 Välvald (endast vid OTC)","choosewithheart",'2. Artikeldata Utökad'!K187="18 Rainforest Alliance","Rainforestalliance",'2. Artikeldata Utökad'!K187="19 Vegan Society","Vegansociety",'2. Artikeldata Utökad'!K187="20 Certified Vegan","Certifiedvegan",'2. Artikeldata Utökad'!K187="21 I'm Vegan","Imvegan",'2. Artikeldata Utökad'!K187="22 EU Ecolabel","EUEcolabel",'2. Artikeldata Utökad'!K187="23 Soil Association Cosmos Organic","Soilassociation",'2. Artikeldata Utökad'!K187="  Välj…","",'2. Artikeldata Utökad'!K187="0  Ingen symbol","",'2. Artikeldata Utökad'!K187="24 Cosmetique Bio Cosmos Organic","Cosmetiquebio",'2. Artikeldata Utökad'!K187="25 Fair for Life","Fairforlife")</f>
        <v/>
      </c>
      <c r="I188" s="176" t="str">
        <f aca="false" t="array" ref="I188:I188">_xlfn.IFS('2. Artikeldata Utökad'!L187="2  KRAV","KRAV",'2. Artikeldata Utökad'!L187="3  Astma- och Allergiförbundet","Astmaochallergiforbundet",'2. Artikeldata Utökad'!L187="4  Svanen","Svanen",'2. Artikeldata Utökad'!L187="5  GOTS","GOTS",'2. Artikeldata Utökad'!L187="6  Ekologiskt Jordbruk EU Ekologisk","Ekologisktjordbruk",'2. Artikeldata Utökad'!L187="7  ECO CERT Cosmos Organic","Ecocertcosmosorganic",'2. Artikeldata Utökad'!L187="8  Bra miljöval","Bramiljoval",'2. Artikeldata Utökad'!L187="9  Fairtrade","fairtrade",'2. Artikeldata Utökad'!L187="10 Natrue Organic","Natrueorganic",'2. Artikeldata Utökad'!L187="11 UTZ Certified","UTZ",'2. Artikeldata Utökad'!L187="15 Asthma Allergy Nordic","Asthmaallergynordic",'2. Artikeldata Utökad'!L187="16 FSC","FSC",'2. Artikeldata Utökad'!L187="17 Välvald (endast vid OTC)","choosewithheart",'2. Artikeldata Utökad'!L187="18 Rainforest Alliance","Rainforestalliance",'2. Artikeldata Utökad'!L187="19 Vegan Society","Vegansociety",'2. Artikeldata Utökad'!L187="20 Certified Vegan","Certifiedvegan",'2. Artikeldata Utökad'!L187="21 I'm Vegan","Imvegan",'2. Artikeldata Utökad'!L187="22 EU Ecolabel","EUEcolabel",'2. Artikeldata Utökad'!L187="23 Soil Association Cosmos Organic","Soilassociation",'2. Artikeldata Utökad'!L187="  Välj…","",'2. Artikeldata Utökad'!L187="0  Ingen symbol","",'2. Artikeldata Utökad'!L187="24 Cosmetique Bio Cosmos Organic","Cosmetiquebio",'2. Artikeldata Utökad'!L187="25 Fair for Life","Fairforlife")</f>
        <v/>
      </c>
      <c r="J188" s="176" t="str">
        <f aca="false" t="array" ref="J188:J188">IFERROR(SUBSTITUTE(_xlfn.arraytotext(_xlfn._xlws.filter(G188:I188,G188:I188&lt;&gt;""))," ",""),"")</f>
        <v/>
      </c>
      <c r="K188" s="176" t="str">
        <f aca="false">IF('2. Artikeldata Utökad'!M187="Ja","Nordisk","")</f>
        <v/>
      </c>
      <c r="L188" s="176" t="str">
        <f aca="false">IF('2. Artikeldata Utökad'!N187="Ja","Miljoforpackad","")</f>
        <v/>
      </c>
      <c r="M188" s="176" t="str">
        <f aca="false">IF(OR(G188="Ecocertcosmosorganic",G188="Natrueorganic",G188="GOTS",G188="Ekologisktjordbruk",G188="KRAV",G188="Soilassociation",G188="Cosmetiquebio",H188="Ecocertcosmosorganic",H188="Natrueorganic",H188="GOTS",H188="Ekologisktjordbruk",H188="KRAV",H188="Soilassociation",H188="Cosmetiquebio",I188="Ecocertcosmosorganic",I188="Natrueorganic",I188="GOTS",I188="Ekologisktjordbruk",I188="KRAV",I188="Soilassociation",I188="Cosmetiquebio"),"Ekologisk","")</f>
        <v/>
      </c>
      <c r="N188" s="176" t="str">
        <f aca="false">IF(OR(G188="Vegansociety",G188="Imvegan",G188="Certifiedvegan",H188="Vegansociety",H188="Imvegan",H188="Certifiedvegan",I188="Vegansociety",I188="Imvegan",I188="Certifiedvegan",AJ188="Vegansk"),"Vegansk","")</f>
        <v/>
      </c>
      <c r="O188" s="176" t="str">
        <f aca="false">IF(OR(G188="fairtrade",G188="UTZ",G188="Rainforestalliance",G188="Fairforlife",H188="fairtrade",H188="UTZ",H188="Rainforestalliance",H188="Fairforlife",I188="fairtrade",I188="UTZ",I188="Rainforestalliance",I188="Fairforlife"),"Rattvisemarkt","")</f>
        <v/>
      </c>
      <c r="P188" s="176" t="str">
        <f aca="false">IF(OR(G188="Asthmaallergynordic",G188="Astmaochallergiforbundet",H188="Asthmaallergynordic",H188="Astmaochallergiforbundet",I188="Asthmaallergynordic",I188="Astmaochallergiforbundet"),"Extramildformula","")</f>
        <v/>
      </c>
      <c r="Q188" s="176" t="str">
        <f aca="false">IF(OR(G188="Svanen",G188="Bramiljoval",G188="EUEcolabel",H188="Svanen",H188="Bramiljoval",H188="EUEcolabel",I188="Svanen",I188="Bramiljoval",I188="EUEcolabel"),"Miljomarkt","")</f>
        <v/>
      </c>
      <c r="R188" s="176" t="str">
        <f aca="false" t="array" ref="R188:R188">IFERROR(SUBSTITUTE(_xlfn.arraytotext(_xlfn._xlws.filter(M188:Q188,M188:Q188&lt;&gt;""))," ",""),"")</f>
        <v/>
      </c>
      <c r="S188" s="177"/>
      <c r="T188" s="185"/>
      <c r="U188" s="177" t="s">
        <v>36</v>
      </c>
      <c r="V188" s="178"/>
      <c r="W188" s="178"/>
      <c r="X188" s="178"/>
      <c r="Y188" s="178"/>
      <c r="Z188" s="178"/>
      <c r="AA188" s="178"/>
      <c r="AB188" s="178"/>
      <c r="AC188" s="178"/>
      <c r="AD188" s="178"/>
      <c r="AE188" s="178"/>
      <c r="AF188" s="178"/>
      <c r="AG188" s="177"/>
      <c r="AH188" s="178"/>
      <c r="AI188" s="178"/>
      <c r="AJ188" s="177" t="s">
        <v>37</v>
      </c>
      <c r="AK188" s="178"/>
      <c r="AL188" s="178"/>
      <c r="AM188" s="178"/>
      <c r="AN188" s="178"/>
      <c r="AO188" s="178"/>
      <c r="AP188" s="187"/>
      <c r="AQ188" s="179"/>
      <c r="AR188" s="180"/>
      <c r="AS188" s="180"/>
      <c r="AT188" s="181" t="s">
        <v>37</v>
      </c>
      <c r="AU188" s="181" t="s">
        <v>37</v>
      </c>
      <c r="AV188" s="188"/>
      <c r="AW188" s="182" t="s">
        <v>231</v>
      </c>
      <c r="AX188" s="181" t="s">
        <v>37</v>
      </c>
      <c r="AY188" s="181" t="s">
        <v>37</v>
      </c>
      <c r="AZ188" s="187"/>
      <c r="BA188" s="179"/>
      <c r="BB188" s="180"/>
      <c r="BC188" s="180"/>
      <c r="BD188" s="180"/>
      <c r="BE188" s="180"/>
      <c r="BF188" s="180"/>
      <c r="BG188" s="189"/>
      <c r="BH188" s="181" t="s">
        <v>231</v>
      </c>
      <c r="BI188" s="181" t="s">
        <v>37</v>
      </c>
    </row>
    <row r="189" customFormat="false" ht="14.25" hidden="false" customHeight="false" outlineLevel="0" collapsed="false">
      <c r="A189" s="183" t="n">
        <v>184</v>
      </c>
      <c r="B189" s="173" t="n">
        <f aca="false">'APH KIC KIA PC'!D188</f>
        <v>0</v>
      </c>
      <c r="C189" s="173" t="str">
        <f aca="false">'APH KIC KIA PC'!I188</f>
        <v>Välj…</v>
      </c>
      <c r="D189" s="174" t="str">
        <f aca="false">IF('1. Artikeldata Grund'!$E188="","",'1. Artikeldata Grund'!$E188)</f>
        <v/>
      </c>
      <c r="E189" s="175" t="str">
        <f aca="false">IF('1. Artikeldata Grund'!D188="","",'1. Artikeldata Grund'!D188)</f>
        <v/>
      </c>
      <c r="F189" s="184" t="str">
        <f aca="false">'2. Artikeldata Utökad'!H188</f>
        <v>  Välj…</v>
      </c>
      <c r="G189" s="176" t="str">
        <f aca="false" t="array" ref="G189:G189">_xlfn.IFS('2. Artikeldata Utökad'!J188="2  KRAV","KRAV",'2. Artikeldata Utökad'!J188="3  Astma- och Allergiförbundet","Astmaochallergiforbundet",'2. Artikeldata Utökad'!J188="4  Svanen","Svanen",'2. Artikeldata Utökad'!J188="5  GOTS","GOTS",'2. Artikeldata Utökad'!J188="6  Ekologiskt Jordbruk EU Ekologisk","Ekologisktjordbruk",'2. Artikeldata Utökad'!J188="7  ECO CERT Cosmos Organic","Ecocertcosmosorganic",'2. Artikeldata Utökad'!J188="8  Bra miljöval","Bramiljoval",'2. Artikeldata Utökad'!J188="9  Fairtrade","fairtrade",'2. Artikeldata Utökad'!J188="10 Natrue Organic","Natrueorganic",'2. Artikeldata Utökad'!J188="11 UTZ Certified","UTZ",'2. Artikeldata Utökad'!J188="15 Asthma Allergy Nordic","Asthmaallergynordic",'2. Artikeldata Utökad'!J188="16 FSC","FSC",'2. Artikeldata Utökad'!J188="17 Välvald (endast vid OTC)","choosewithheart",'2. Artikeldata Utökad'!J188="18 Rainforest Alliance","Rainforestalliance",'2. Artikeldata Utökad'!J188="19 Vegan Society","Vegansociety",'2. Artikeldata Utökad'!J188="20 Certified Vegan","Certifiedvegan",'2. Artikeldata Utökad'!J188="21 I'm Vegan","Imvegan",'2. Artikeldata Utökad'!J188="22 EU Ecolabel","EUEcolabel",'2. Artikeldata Utökad'!J188="23 Soil Association Cosmos Organic","Soilassociation",'2. Artikeldata Utökad'!J188="  Välj…","",'2. Artikeldata Utökad'!J188="0  Ingen symbol","",'2. Artikeldata Utökad'!J188="24 Cosmetique Bio Cosmos Organic","Cosmetiquebio",'2. Artikeldata Utökad'!J188="25 Fair for Life","Fairforlife")</f>
        <v/>
      </c>
      <c r="H189" s="176" t="str">
        <f aca="false" t="array" ref="H189:H189">_xlfn.IFS('2. Artikeldata Utökad'!K188="2  KRAV","KRAV",'2. Artikeldata Utökad'!K188="3  Astma- och Allergiförbundet","Astmaochallergiforbundet",'2. Artikeldata Utökad'!K188="4  Svanen","Svanen",'2. Artikeldata Utökad'!K188="5  GOTS","GOTS",'2. Artikeldata Utökad'!K188="6  Ekologiskt Jordbruk EU Ekologisk","Ekologisktjordbruk",'2. Artikeldata Utökad'!K188="7  ECO CERT Cosmos Organic","Ecocertcosmosorganic",'2. Artikeldata Utökad'!K188="8  Bra miljöval","Bramiljoval",'2. Artikeldata Utökad'!K188="9  Fairtrade","fairtrade",'2. Artikeldata Utökad'!K188="10 Natrue Organic","Natrueorganic",'2. Artikeldata Utökad'!K188="11 UTZ Certified","UTZ",'2. Artikeldata Utökad'!K188="15 Asthma Allergy Nordic","Asthmaallergynordic",'2. Artikeldata Utökad'!K188="16 FSC","FSC",'2. Artikeldata Utökad'!K188="17 Välvald (endast vid OTC)","choosewithheart",'2. Artikeldata Utökad'!K188="18 Rainforest Alliance","Rainforestalliance",'2. Artikeldata Utökad'!K188="19 Vegan Society","Vegansociety",'2. Artikeldata Utökad'!K188="20 Certified Vegan","Certifiedvegan",'2. Artikeldata Utökad'!K188="21 I'm Vegan","Imvegan",'2. Artikeldata Utökad'!K188="22 EU Ecolabel","EUEcolabel",'2. Artikeldata Utökad'!K188="23 Soil Association Cosmos Organic","Soilassociation",'2. Artikeldata Utökad'!K188="  Välj…","",'2. Artikeldata Utökad'!K188="0  Ingen symbol","",'2. Artikeldata Utökad'!K188="24 Cosmetique Bio Cosmos Organic","Cosmetiquebio",'2. Artikeldata Utökad'!K188="25 Fair for Life","Fairforlife")</f>
        <v/>
      </c>
      <c r="I189" s="176" t="str">
        <f aca="false" t="array" ref="I189:I189">_xlfn.IFS('2. Artikeldata Utökad'!L188="2  KRAV","KRAV",'2. Artikeldata Utökad'!L188="3  Astma- och Allergiförbundet","Astmaochallergiforbundet",'2. Artikeldata Utökad'!L188="4  Svanen","Svanen",'2. Artikeldata Utökad'!L188="5  GOTS","GOTS",'2. Artikeldata Utökad'!L188="6  Ekologiskt Jordbruk EU Ekologisk","Ekologisktjordbruk",'2. Artikeldata Utökad'!L188="7  ECO CERT Cosmos Organic","Ecocertcosmosorganic",'2. Artikeldata Utökad'!L188="8  Bra miljöval","Bramiljoval",'2. Artikeldata Utökad'!L188="9  Fairtrade","fairtrade",'2. Artikeldata Utökad'!L188="10 Natrue Organic","Natrueorganic",'2. Artikeldata Utökad'!L188="11 UTZ Certified","UTZ",'2. Artikeldata Utökad'!L188="15 Asthma Allergy Nordic","Asthmaallergynordic",'2. Artikeldata Utökad'!L188="16 FSC","FSC",'2. Artikeldata Utökad'!L188="17 Välvald (endast vid OTC)","choosewithheart",'2. Artikeldata Utökad'!L188="18 Rainforest Alliance","Rainforestalliance",'2. Artikeldata Utökad'!L188="19 Vegan Society","Vegansociety",'2. Artikeldata Utökad'!L188="20 Certified Vegan","Certifiedvegan",'2. Artikeldata Utökad'!L188="21 I'm Vegan","Imvegan",'2. Artikeldata Utökad'!L188="22 EU Ecolabel","EUEcolabel",'2. Artikeldata Utökad'!L188="23 Soil Association Cosmos Organic","Soilassociation",'2. Artikeldata Utökad'!L188="  Välj…","",'2. Artikeldata Utökad'!L188="0  Ingen symbol","",'2. Artikeldata Utökad'!L188="24 Cosmetique Bio Cosmos Organic","Cosmetiquebio",'2. Artikeldata Utökad'!L188="25 Fair for Life","Fairforlife")</f>
        <v/>
      </c>
      <c r="J189" s="176" t="str">
        <f aca="false" t="array" ref="J189:J189">IFERROR(SUBSTITUTE(_xlfn.arraytotext(_xlfn._xlws.filter(G189:I189,G189:I189&lt;&gt;""))," ",""),"")</f>
        <v/>
      </c>
      <c r="K189" s="176" t="str">
        <f aca="false">IF('2. Artikeldata Utökad'!M188="Ja","Nordisk","")</f>
        <v/>
      </c>
      <c r="L189" s="176" t="str">
        <f aca="false">IF('2. Artikeldata Utökad'!N188="Ja","Miljoforpackad","")</f>
        <v/>
      </c>
      <c r="M189" s="176" t="str">
        <f aca="false">IF(OR(G189="Ecocertcosmosorganic",G189="Natrueorganic",G189="GOTS",G189="Ekologisktjordbruk",G189="KRAV",G189="Soilassociation",G189="Cosmetiquebio",H189="Ecocertcosmosorganic",H189="Natrueorganic",H189="GOTS",H189="Ekologisktjordbruk",H189="KRAV",H189="Soilassociation",H189="Cosmetiquebio",I189="Ecocertcosmosorganic",I189="Natrueorganic",I189="GOTS",I189="Ekologisktjordbruk",I189="KRAV",I189="Soilassociation",I189="Cosmetiquebio"),"Ekologisk","")</f>
        <v/>
      </c>
      <c r="N189" s="176" t="str">
        <f aca="false">IF(OR(G189="Vegansociety",G189="Imvegan",G189="Certifiedvegan",H189="Vegansociety",H189="Imvegan",H189="Certifiedvegan",I189="Vegansociety",I189="Imvegan",I189="Certifiedvegan",AJ189="Vegansk"),"Vegansk","")</f>
        <v/>
      </c>
      <c r="O189" s="176" t="str">
        <f aca="false">IF(OR(G189="fairtrade",G189="UTZ",G189="Rainforestalliance",G189="Fairforlife",H189="fairtrade",H189="UTZ",H189="Rainforestalliance",H189="Fairforlife",I189="fairtrade",I189="UTZ",I189="Rainforestalliance",I189="Fairforlife"),"Rattvisemarkt","")</f>
        <v/>
      </c>
      <c r="P189" s="176" t="str">
        <f aca="false">IF(OR(G189="Asthmaallergynordic",G189="Astmaochallergiforbundet",H189="Asthmaallergynordic",H189="Astmaochallergiforbundet",I189="Asthmaallergynordic",I189="Astmaochallergiforbundet"),"Extramildformula","")</f>
        <v/>
      </c>
      <c r="Q189" s="176" t="str">
        <f aca="false">IF(OR(G189="Svanen",G189="Bramiljoval",G189="EUEcolabel",H189="Svanen",H189="Bramiljoval",H189="EUEcolabel",I189="Svanen",I189="Bramiljoval",I189="EUEcolabel"),"Miljomarkt","")</f>
        <v/>
      </c>
      <c r="R189" s="176" t="str">
        <f aca="false" t="array" ref="R189:R189">IFERROR(SUBSTITUTE(_xlfn.arraytotext(_xlfn._xlws.filter(M189:Q189,M189:Q189&lt;&gt;""))," ",""),"")</f>
        <v/>
      </c>
      <c r="S189" s="177"/>
      <c r="T189" s="185"/>
      <c r="U189" s="177" t="s">
        <v>36</v>
      </c>
      <c r="V189" s="178"/>
      <c r="W189" s="178"/>
      <c r="X189" s="178"/>
      <c r="Y189" s="178"/>
      <c r="Z189" s="178"/>
      <c r="AA189" s="178"/>
      <c r="AB189" s="178"/>
      <c r="AC189" s="178"/>
      <c r="AD189" s="178"/>
      <c r="AE189" s="178"/>
      <c r="AF189" s="178"/>
      <c r="AG189" s="177"/>
      <c r="AH189" s="178"/>
      <c r="AI189" s="178"/>
      <c r="AJ189" s="177" t="s">
        <v>37</v>
      </c>
      <c r="AK189" s="178"/>
      <c r="AL189" s="178"/>
      <c r="AM189" s="178"/>
      <c r="AN189" s="178"/>
      <c r="AO189" s="178"/>
      <c r="AP189" s="187"/>
      <c r="AQ189" s="179"/>
      <c r="AR189" s="180"/>
      <c r="AS189" s="180"/>
      <c r="AT189" s="181" t="s">
        <v>37</v>
      </c>
      <c r="AU189" s="181" t="s">
        <v>37</v>
      </c>
      <c r="AV189" s="188"/>
      <c r="AW189" s="182" t="s">
        <v>231</v>
      </c>
      <c r="AX189" s="181" t="s">
        <v>37</v>
      </c>
      <c r="AY189" s="181" t="s">
        <v>37</v>
      </c>
      <c r="AZ189" s="187"/>
      <c r="BA189" s="179"/>
      <c r="BB189" s="180"/>
      <c r="BC189" s="180"/>
      <c r="BD189" s="180"/>
      <c r="BE189" s="180"/>
      <c r="BF189" s="180"/>
      <c r="BG189" s="189"/>
      <c r="BH189" s="181" t="s">
        <v>231</v>
      </c>
      <c r="BI189" s="181" t="s">
        <v>37</v>
      </c>
    </row>
    <row r="190" customFormat="false" ht="14.25" hidden="false" customHeight="false" outlineLevel="0" collapsed="false">
      <c r="A190" s="183" t="n">
        <v>185</v>
      </c>
      <c r="B190" s="173" t="n">
        <f aca="false">'APH KIC KIA PC'!D189</f>
        <v>0</v>
      </c>
      <c r="C190" s="173" t="str">
        <f aca="false">'APH KIC KIA PC'!I189</f>
        <v>Välj…</v>
      </c>
      <c r="D190" s="174" t="str">
        <f aca="false">IF('1. Artikeldata Grund'!$E189="","",'1. Artikeldata Grund'!$E189)</f>
        <v/>
      </c>
      <c r="E190" s="175" t="str">
        <f aca="false">IF('1. Artikeldata Grund'!D189="","",'1. Artikeldata Grund'!D189)</f>
        <v/>
      </c>
      <c r="F190" s="184" t="str">
        <f aca="false">'2. Artikeldata Utökad'!H189</f>
        <v>  Välj…</v>
      </c>
      <c r="G190" s="176" t="str">
        <f aca="false" t="array" ref="G190:G190">_xlfn.IFS('2. Artikeldata Utökad'!J189="2  KRAV","KRAV",'2. Artikeldata Utökad'!J189="3  Astma- och Allergiförbundet","Astmaochallergiforbundet",'2. Artikeldata Utökad'!J189="4  Svanen","Svanen",'2. Artikeldata Utökad'!J189="5  GOTS","GOTS",'2. Artikeldata Utökad'!J189="6  Ekologiskt Jordbruk EU Ekologisk","Ekologisktjordbruk",'2. Artikeldata Utökad'!J189="7  ECO CERT Cosmos Organic","Ecocertcosmosorganic",'2. Artikeldata Utökad'!J189="8  Bra miljöval","Bramiljoval",'2. Artikeldata Utökad'!J189="9  Fairtrade","fairtrade",'2. Artikeldata Utökad'!J189="10 Natrue Organic","Natrueorganic",'2. Artikeldata Utökad'!J189="11 UTZ Certified","UTZ",'2. Artikeldata Utökad'!J189="15 Asthma Allergy Nordic","Asthmaallergynordic",'2. Artikeldata Utökad'!J189="16 FSC","FSC",'2. Artikeldata Utökad'!J189="17 Välvald (endast vid OTC)","choosewithheart",'2. Artikeldata Utökad'!J189="18 Rainforest Alliance","Rainforestalliance",'2. Artikeldata Utökad'!J189="19 Vegan Society","Vegansociety",'2. Artikeldata Utökad'!J189="20 Certified Vegan","Certifiedvegan",'2. Artikeldata Utökad'!J189="21 I'm Vegan","Imvegan",'2. Artikeldata Utökad'!J189="22 EU Ecolabel","EUEcolabel",'2. Artikeldata Utökad'!J189="23 Soil Association Cosmos Organic","Soilassociation",'2. Artikeldata Utökad'!J189="  Välj…","",'2. Artikeldata Utökad'!J189="0  Ingen symbol","",'2. Artikeldata Utökad'!J189="24 Cosmetique Bio Cosmos Organic","Cosmetiquebio",'2. Artikeldata Utökad'!J189="25 Fair for Life","Fairforlife")</f>
        <v/>
      </c>
      <c r="H190" s="176" t="str">
        <f aca="false" t="array" ref="H190:H190">_xlfn.IFS('2. Artikeldata Utökad'!K189="2  KRAV","KRAV",'2. Artikeldata Utökad'!K189="3  Astma- och Allergiförbundet","Astmaochallergiforbundet",'2. Artikeldata Utökad'!K189="4  Svanen","Svanen",'2. Artikeldata Utökad'!K189="5  GOTS","GOTS",'2. Artikeldata Utökad'!K189="6  Ekologiskt Jordbruk EU Ekologisk","Ekologisktjordbruk",'2. Artikeldata Utökad'!K189="7  ECO CERT Cosmos Organic","Ecocertcosmosorganic",'2. Artikeldata Utökad'!K189="8  Bra miljöval","Bramiljoval",'2. Artikeldata Utökad'!K189="9  Fairtrade","fairtrade",'2. Artikeldata Utökad'!K189="10 Natrue Organic","Natrueorganic",'2. Artikeldata Utökad'!K189="11 UTZ Certified","UTZ",'2. Artikeldata Utökad'!K189="15 Asthma Allergy Nordic","Asthmaallergynordic",'2. Artikeldata Utökad'!K189="16 FSC","FSC",'2. Artikeldata Utökad'!K189="17 Välvald (endast vid OTC)","choosewithheart",'2. Artikeldata Utökad'!K189="18 Rainforest Alliance","Rainforestalliance",'2. Artikeldata Utökad'!K189="19 Vegan Society","Vegansociety",'2. Artikeldata Utökad'!K189="20 Certified Vegan","Certifiedvegan",'2. Artikeldata Utökad'!K189="21 I'm Vegan","Imvegan",'2. Artikeldata Utökad'!K189="22 EU Ecolabel","EUEcolabel",'2. Artikeldata Utökad'!K189="23 Soil Association Cosmos Organic","Soilassociation",'2. Artikeldata Utökad'!K189="  Välj…","",'2. Artikeldata Utökad'!K189="0  Ingen symbol","",'2. Artikeldata Utökad'!K189="24 Cosmetique Bio Cosmos Organic","Cosmetiquebio",'2. Artikeldata Utökad'!K189="25 Fair for Life","Fairforlife")</f>
        <v/>
      </c>
      <c r="I190" s="176" t="str">
        <f aca="false" t="array" ref="I190:I190">_xlfn.IFS('2. Artikeldata Utökad'!L189="2  KRAV","KRAV",'2. Artikeldata Utökad'!L189="3  Astma- och Allergiförbundet","Astmaochallergiforbundet",'2. Artikeldata Utökad'!L189="4  Svanen","Svanen",'2. Artikeldata Utökad'!L189="5  GOTS","GOTS",'2. Artikeldata Utökad'!L189="6  Ekologiskt Jordbruk EU Ekologisk","Ekologisktjordbruk",'2. Artikeldata Utökad'!L189="7  ECO CERT Cosmos Organic","Ecocertcosmosorganic",'2. Artikeldata Utökad'!L189="8  Bra miljöval","Bramiljoval",'2. Artikeldata Utökad'!L189="9  Fairtrade","fairtrade",'2. Artikeldata Utökad'!L189="10 Natrue Organic","Natrueorganic",'2. Artikeldata Utökad'!L189="11 UTZ Certified","UTZ",'2. Artikeldata Utökad'!L189="15 Asthma Allergy Nordic","Asthmaallergynordic",'2. Artikeldata Utökad'!L189="16 FSC","FSC",'2. Artikeldata Utökad'!L189="17 Välvald (endast vid OTC)","choosewithheart",'2. Artikeldata Utökad'!L189="18 Rainforest Alliance","Rainforestalliance",'2. Artikeldata Utökad'!L189="19 Vegan Society","Vegansociety",'2. Artikeldata Utökad'!L189="20 Certified Vegan","Certifiedvegan",'2. Artikeldata Utökad'!L189="21 I'm Vegan","Imvegan",'2. Artikeldata Utökad'!L189="22 EU Ecolabel","EUEcolabel",'2. Artikeldata Utökad'!L189="23 Soil Association Cosmos Organic","Soilassociation",'2. Artikeldata Utökad'!L189="  Välj…","",'2. Artikeldata Utökad'!L189="0  Ingen symbol","",'2. Artikeldata Utökad'!L189="24 Cosmetique Bio Cosmos Organic","Cosmetiquebio",'2. Artikeldata Utökad'!L189="25 Fair for Life","Fairforlife")</f>
        <v/>
      </c>
      <c r="J190" s="176" t="str">
        <f aca="false" t="array" ref="J190:J190">IFERROR(SUBSTITUTE(_xlfn.arraytotext(_xlfn._xlws.filter(G190:I190,G190:I190&lt;&gt;""))," ",""),"")</f>
        <v/>
      </c>
      <c r="K190" s="176" t="str">
        <f aca="false">IF('2. Artikeldata Utökad'!M189="Ja","Nordisk","")</f>
        <v/>
      </c>
      <c r="L190" s="176" t="str">
        <f aca="false">IF('2. Artikeldata Utökad'!N189="Ja","Miljoforpackad","")</f>
        <v/>
      </c>
      <c r="M190" s="176" t="str">
        <f aca="false">IF(OR(G190="Ecocertcosmosorganic",G190="Natrueorganic",G190="GOTS",G190="Ekologisktjordbruk",G190="KRAV",G190="Soilassociation",G190="Cosmetiquebio",H190="Ecocertcosmosorganic",H190="Natrueorganic",H190="GOTS",H190="Ekologisktjordbruk",H190="KRAV",H190="Soilassociation",H190="Cosmetiquebio",I190="Ecocertcosmosorganic",I190="Natrueorganic",I190="GOTS",I190="Ekologisktjordbruk",I190="KRAV",I190="Soilassociation",I190="Cosmetiquebio"),"Ekologisk","")</f>
        <v/>
      </c>
      <c r="N190" s="176" t="str">
        <f aca="false">IF(OR(G190="Vegansociety",G190="Imvegan",G190="Certifiedvegan",H190="Vegansociety",H190="Imvegan",H190="Certifiedvegan",I190="Vegansociety",I190="Imvegan",I190="Certifiedvegan",AJ190="Vegansk"),"Vegansk","")</f>
        <v/>
      </c>
      <c r="O190" s="176" t="str">
        <f aca="false">IF(OR(G190="fairtrade",G190="UTZ",G190="Rainforestalliance",G190="Fairforlife",H190="fairtrade",H190="UTZ",H190="Rainforestalliance",H190="Fairforlife",I190="fairtrade",I190="UTZ",I190="Rainforestalliance",I190="Fairforlife"),"Rattvisemarkt","")</f>
        <v/>
      </c>
      <c r="P190" s="176" t="str">
        <f aca="false">IF(OR(G190="Asthmaallergynordic",G190="Astmaochallergiforbundet",H190="Asthmaallergynordic",H190="Astmaochallergiforbundet",I190="Asthmaallergynordic",I190="Astmaochallergiforbundet"),"Extramildformula","")</f>
        <v/>
      </c>
      <c r="Q190" s="176" t="str">
        <f aca="false">IF(OR(G190="Svanen",G190="Bramiljoval",G190="EUEcolabel",H190="Svanen",H190="Bramiljoval",H190="EUEcolabel",I190="Svanen",I190="Bramiljoval",I190="EUEcolabel"),"Miljomarkt","")</f>
        <v/>
      </c>
      <c r="R190" s="176" t="str">
        <f aca="false" t="array" ref="R190:R190">IFERROR(SUBSTITUTE(_xlfn.arraytotext(_xlfn._xlws.filter(M190:Q190,M190:Q190&lt;&gt;""))," ",""),"")</f>
        <v/>
      </c>
      <c r="S190" s="177"/>
      <c r="T190" s="185"/>
      <c r="U190" s="177" t="s">
        <v>36</v>
      </c>
      <c r="V190" s="178"/>
      <c r="W190" s="178"/>
      <c r="X190" s="178"/>
      <c r="Y190" s="178"/>
      <c r="Z190" s="178"/>
      <c r="AA190" s="178"/>
      <c r="AB190" s="178"/>
      <c r="AC190" s="178"/>
      <c r="AD190" s="178"/>
      <c r="AE190" s="178"/>
      <c r="AF190" s="178"/>
      <c r="AG190" s="177"/>
      <c r="AH190" s="178"/>
      <c r="AI190" s="178"/>
      <c r="AJ190" s="177" t="s">
        <v>37</v>
      </c>
      <c r="AK190" s="178"/>
      <c r="AL190" s="178"/>
      <c r="AM190" s="178"/>
      <c r="AN190" s="178"/>
      <c r="AO190" s="178"/>
      <c r="AP190" s="187"/>
      <c r="AQ190" s="179"/>
      <c r="AR190" s="180"/>
      <c r="AS190" s="180"/>
      <c r="AT190" s="181" t="s">
        <v>37</v>
      </c>
      <c r="AU190" s="181" t="s">
        <v>37</v>
      </c>
      <c r="AV190" s="188"/>
      <c r="AW190" s="182" t="s">
        <v>231</v>
      </c>
      <c r="AX190" s="181" t="s">
        <v>37</v>
      </c>
      <c r="AY190" s="181" t="s">
        <v>37</v>
      </c>
      <c r="AZ190" s="187"/>
      <c r="BA190" s="179"/>
      <c r="BB190" s="180"/>
      <c r="BC190" s="180"/>
      <c r="BD190" s="180"/>
      <c r="BE190" s="180"/>
      <c r="BF190" s="180"/>
      <c r="BG190" s="189"/>
      <c r="BH190" s="181" t="s">
        <v>231</v>
      </c>
      <c r="BI190" s="181" t="s">
        <v>37</v>
      </c>
    </row>
    <row r="191" customFormat="false" ht="14.25" hidden="false" customHeight="false" outlineLevel="0" collapsed="false">
      <c r="A191" s="183" t="n">
        <v>186</v>
      </c>
      <c r="B191" s="173" t="n">
        <f aca="false">'APH KIC KIA PC'!D190</f>
        <v>0</v>
      </c>
      <c r="C191" s="173" t="str">
        <f aca="false">'APH KIC KIA PC'!I190</f>
        <v>Välj…</v>
      </c>
      <c r="D191" s="174" t="str">
        <f aca="false">IF('1. Artikeldata Grund'!$E190="","",'1. Artikeldata Grund'!$E190)</f>
        <v/>
      </c>
      <c r="E191" s="175" t="str">
        <f aca="false">IF('1. Artikeldata Grund'!D190="","",'1. Artikeldata Grund'!D190)</f>
        <v/>
      </c>
      <c r="F191" s="184" t="str">
        <f aca="false">'2. Artikeldata Utökad'!H190</f>
        <v>  Välj…</v>
      </c>
      <c r="G191" s="176" t="str">
        <f aca="false" t="array" ref="G191:G191">_xlfn.IFS('2. Artikeldata Utökad'!J190="2  KRAV","KRAV",'2. Artikeldata Utökad'!J190="3  Astma- och Allergiförbundet","Astmaochallergiforbundet",'2. Artikeldata Utökad'!J190="4  Svanen","Svanen",'2. Artikeldata Utökad'!J190="5  GOTS","GOTS",'2. Artikeldata Utökad'!J190="6  Ekologiskt Jordbruk EU Ekologisk","Ekologisktjordbruk",'2. Artikeldata Utökad'!J190="7  ECO CERT Cosmos Organic","Ecocertcosmosorganic",'2. Artikeldata Utökad'!J190="8  Bra miljöval","Bramiljoval",'2. Artikeldata Utökad'!J190="9  Fairtrade","fairtrade",'2. Artikeldata Utökad'!J190="10 Natrue Organic","Natrueorganic",'2. Artikeldata Utökad'!J190="11 UTZ Certified","UTZ",'2. Artikeldata Utökad'!J190="15 Asthma Allergy Nordic","Asthmaallergynordic",'2. Artikeldata Utökad'!J190="16 FSC","FSC",'2. Artikeldata Utökad'!J190="17 Välvald (endast vid OTC)","choosewithheart",'2. Artikeldata Utökad'!J190="18 Rainforest Alliance","Rainforestalliance",'2. Artikeldata Utökad'!J190="19 Vegan Society","Vegansociety",'2. Artikeldata Utökad'!J190="20 Certified Vegan","Certifiedvegan",'2. Artikeldata Utökad'!J190="21 I'm Vegan","Imvegan",'2. Artikeldata Utökad'!J190="22 EU Ecolabel","EUEcolabel",'2. Artikeldata Utökad'!J190="23 Soil Association Cosmos Organic","Soilassociation",'2. Artikeldata Utökad'!J190="  Välj…","",'2. Artikeldata Utökad'!J190="0  Ingen symbol","",'2. Artikeldata Utökad'!J190="24 Cosmetique Bio Cosmos Organic","Cosmetiquebio",'2. Artikeldata Utökad'!J190="25 Fair for Life","Fairforlife")</f>
        <v/>
      </c>
      <c r="H191" s="176" t="str">
        <f aca="false" t="array" ref="H191:H191">_xlfn.IFS('2. Artikeldata Utökad'!K190="2  KRAV","KRAV",'2. Artikeldata Utökad'!K190="3  Astma- och Allergiförbundet","Astmaochallergiforbundet",'2. Artikeldata Utökad'!K190="4  Svanen","Svanen",'2. Artikeldata Utökad'!K190="5  GOTS","GOTS",'2. Artikeldata Utökad'!K190="6  Ekologiskt Jordbruk EU Ekologisk","Ekologisktjordbruk",'2. Artikeldata Utökad'!K190="7  ECO CERT Cosmos Organic","Ecocertcosmosorganic",'2. Artikeldata Utökad'!K190="8  Bra miljöval","Bramiljoval",'2. Artikeldata Utökad'!K190="9  Fairtrade","fairtrade",'2. Artikeldata Utökad'!K190="10 Natrue Organic","Natrueorganic",'2. Artikeldata Utökad'!K190="11 UTZ Certified","UTZ",'2. Artikeldata Utökad'!K190="15 Asthma Allergy Nordic","Asthmaallergynordic",'2. Artikeldata Utökad'!K190="16 FSC","FSC",'2. Artikeldata Utökad'!K190="17 Välvald (endast vid OTC)","choosewithheart",'2. Artikeldata Utökad'!K190="18 Rainforest Alliance","Rainforestalliance",'2. Artikeldata Utökad'!K190="19 Vegan Society","Vegansociety",'2. Artikeldata Utökad'!K190="20 Certified Vegan","Certifiedvegan",'2. Artikeldata Utökad'!K190="21 I'm Vegan","Imvegan",'2. Artikeldata Utökad'!K190="22 EU Ecolabel","EUEcolabel",'2. Artikeldata Utökad'!K190="23 Soil Association Cosmos Organic","Soilassociation",'2. Artikeldata Utökad'!K190="  Välj…","",'2. Artikeldata Utökad'!K190="0  Ingen symbol","",'2. Artikeldata Utökad'!K190="24 Cosmetique Bio Cosmos Organic","Cosmetiquebio",'2. Artikeldata Utökad'!K190="25 Fair for Life","Fairforlife")</f>
        <v/>
      </c>
      <c r="I191" s="176" t="str">
        <f aca="false" t="array" ref="I191:I191">_xlfn.IFS('2. Artikeldata Utökad'!L190="2  KRAV","KRAV",'2. Artikeldata Utökad'!L190="3  Astma- och Allergiförbundet","Astmaochallergiforbundet",'2. Artikeldata Utökad'!L190="4  Svanen","Svanen",'2. Artikeldata Utökad'!L190="5  GOTS","GOTS",'2. Artikeldata Utökad'!L190="6  Ekologiskt Jordbruk EU Ekologisk","Ekologisktjordbruk",'2. Artikeldata Utökad'!L190="7  ECO CERT Cosmos Organic","Ecocertcosmosorganic",'2. Artikeldata Utökad'!L190="8  Bra miljöval","Bramiljoval",'2. Artikeldata Utökad'!L190="9  Fairtrade","fairtrade",'2. Artikeldata Utökad'!L190="10 Natrue Organic","Natrueorganic",'2. Artikeldata Utökad'!L190="11 UTZ Certified","UTZ",'2. Artikeldata Utökad'!L190="15 Asthma Allergy Nordic","Asthmaallergynordic",'2. Artikeldata Utökad'!L190="16 FSC","FSC",'2. Artikeldata Utökad'!L190="17 Välvald (endast vid OTC)","choosewithheart",'2. Artikeldata Utökad'!L190="18 Rainforest Alliance","Rainforestalliance",'2. Artikeldata Utökad'!L190="19 Vegan Society","Vegansociety",'2. Artikeldata Utökad'!L190="20 Certified Vegan","Certifiedvegan",'2. Artikeldata Utökad'!L190="21 I'm Vegan","Imvegan",'2. Artikeldata Utökad'!L190="22 EU Ecolabel","EUEcolabel",'2. Artikeldata Utökad'!L190="23 Soil Association Cosmos Organic","Soilassociation",'2. Artikeldata Utökad'!L190="  Välj…","",'2. Artikeldata Utökad'!L190="0  Ingen symbol","",'2. Artikeldata Utökad'!L190="24 Cosmetique Bio Cosmos Organic","Cosmetiquebio",'2. Artikeldata Utökad'!L190="25 Fair for Life","Fairforlife")</f>
        <v/>
      </c>
      <c r="J191" s="176" t="str">
        <f aca="false" t="array" ref="J191:J191">IFERROR(SUBSTITUTE(_xlfn.arraytotext(_xlfn._xlws.filter(G191:I191,G191:I191&lt;&gt;""))," ",""),"")</f>
        <v/>
      </c>
      <c r="K191" s="176" t="str">
        <f aca="false">IF('2. Artikeldata Utökad'!M190="Ja","Nordisk","")</f>
        <v/>
      </c>
      <c r="L191" s="176" t="str">
        <f aca="false">IF('2. Artikeldata Utökad'!N190="Ja","Miljoforpackad","")</f>
        <v/>
      </c>
      <c r="M191" s="176" t="str">
        <f aca="false">IF(OR(G191="Ecocertcosmosorganic",G191="Natrueorganic",G191="GOTS",G191="Ekologisktjordbruk",G191="KRAV",G191="Soilassociation",G191="Cosmetiquebio",H191="Ecocertcosmosorganic",H191="Natrueorganic",H191="GOTS",H191="Ekologisktjordbruk",H191="KRAV",H191="Soilassociation",H191="Cosmetiquebio",I191="Ecocertcosmosorganic",I191="Natrueorganic",I191="GOTS",I191="Ekologisktjordbruk",I191="KRAV",I191="Soilassociation",I191="Cosmetiquebio"),"Ekologisk","")</f>
        <v/>
      </c>
      <c r="N191" s="176" t="str">
        <f aca="false">IF(OR(G191="Vegansociety",G191="Imvegan",G191="Certifiedvegan",H191="Vegansociety",H191="Imvegan",H191="Certifiedvegan",I191="Vegansociety",I191="Imvegan",I191="Certifiedvegan",AJ191="Vegansk"),"Vegansk","")</f>
        <v/>
      </c>
      <c r="O191" s="176" t="str">
        <f aca="false">IF(OR(G191="fairtrade",G191="UTZ",G191="Rainforestalliance",G191="Fairforlife",H191="fairtrade",H191="UTZ",H191="Rainforestalliance",H191="Fairforlife",I191="fairtrade",I191="UTZ",I191="Rainforestalliance",I191="Fairforlife"),"Rattvisemarkt","")</f>
        <v/>
      </c>
      <c r="P191" s="176" t="str">
        <f aca="false">IF(OR(G191="Asthmaallergynordic",G191="Astmaochallergiforbundet",H191="Asthmaallergynordic",H191="Astmaochallergiforbundet",I191="Asthmaallergynordic",I191="Astmaochallergiforbundet"),"Extramildformula","")</f>
        <v/>
      </c>
      <c r="Q191" s="176" t="str">
        <f aca="false">IF(OR(G191="Svanen",G191="Bramiljoval",G191="EUEcolabel",H191="Svanen",H191="Bramiljoval",H191="EUEcolabel",I191="Svanen",I191="Bramiljoval",I191="EUEcolabel"),"Miljomarkt","")</f>
        <v/>
      </c>
      <c r="R191" s="176" t="str">
        <f aca="false" t="array" ref="R191:R191">IFERROR(SUBSTITUTE(_xlfn.arraytotext(_xlfn._xlws.filter(M191:Q191,M191:Q191&lt;&gt;""))," ",""),"")</f>
        <v/>
      </c>
      <c r="S191" s="177"/>
      <c r="T191" s="185"/>
      <c r="U191" s="177" t="s">
        <v>36</v>
      </c>
      <c r="V191" s="178"/>
      <c r="W191" s="178"/>
      <c r="X191" s="178"/>
      <c r="Y191" s="178"/>
      <c r="Z191" s="178"/>
      <c r="AA191" s="178"/>
      <c r="AB191" s="178"/>
      <c r="AC191" s="178"/>
      <c r="AD191" s="178"/>
      <c r="AE191" s="178"/>
      <c r="AF191" s="178"/>
      <c r="AG191" s="177"/>
      <c r="AH191" s="178"/>
      <c r="AI191" s="178"/>
      <c r="AJ191" s="177" t="s">
        <v>37</v>
      </c>
      <c r="AK191" s="178"/>
      <c r="AL191" s="178"/>
      <c r="AM191" s="178"/>
      <c r="AN191" s="178"/>
      <c r="AO191" s="178"/>
      <c r="AP191" s="187"/>
      <c r="AQ191" s="179"/>
      <c r="AR191" s="180"/>
      <c r="AS191" s="180"/>
      <c r="AT191" s="181" t="s">
        <v>37</v>
      </c>
      <c r="AU191" s="181" t="s">
        <v>37</v>
      </c>
      <c r="AV191" s="188"/>
      <c r="AW191" s="182" t="s">
        <v>231</v>
      </c>
      <c r="AX191" s="181" t="s">
        <v>37</v>
      </c>
      <c r="AY191" s="181" t="s">
        <v>37</v>
      </c>
      <c r="AZ191" s="187"/>
      <c r="BA191" s="179"/>
      <c r="BB191" s="180"/>
      <c r="BC191" s="180"/>
      <c r="BD191" s="180"/>
      <c r="BE191" s="180"/>
      <c r="BF191" s="180"/>
      <c r="BG191" s="189"/>
      <c r="BH191" s="181" t="s">
        <v>231</v>
      </c>
      <c r="BI191" s="181" t="s">
        <v>37</v>
      </c>
    </row>
    <row r="192" customFormat="false" ht="14.25" hidden="false" customHeight="false" outlineLevel="0" collapsed="false">
      <c r="A192" s="183" t="n">
        <v>187</v>
      </c>
      <c r="B192" s="173" t="n">
        <f aca="false">'APH KIC KIA PC'!D191</f>
        <v>0</v>
      </c>
      <c r="C192" s="173" t="str">
        <f aca="false">'APH KIC KIA PC'!I191</f>
        <v>Välj…</v>
      </c>
      <c r="D192" s="174" t="str">
        <f aca="false">IF('1. Artikeldata Grund'!$E191="","",'1. Artikeldata Grund'!$E191)</f>
        <v/>
      </c>
      <c r="E192" s="175" t="str">
        <f aca="false">IF('1. Artikeldata Grund'!D191="","",'1. Artikeldata Grund'!D191)</f>
        <v/>
      </c>
      <c r="F192" s="184" t="str">
        <f aca="false">'2. Artikeldata Utökad'!H191</f>
        <v>  Välj…</v>
      </c>
      <c r="G192" s="176" t="str">
        <f aca="false" t="array" ref="G192:G192">_xlfn.IFS('2. Artikeldata Utökad'!J191="2  KRAV","KRAV",'2. Artikeldata Utökad'!J191="3  Astma- och Allergiförbundet","Astmaochallergiforbundet",'2. Artikeldata Utökad'!J191="4  Svanen","Svanen",'2. Artikeldata Utökad'!J191="5  GOTS","GOTS",'2. Artikeldata Utökad'!J191="6  Ekologiskt Jordbruk EU Ekologisk","Ekologisktjordbruk",'2. Artikeldata Utökad'!J191="7  ECO CERT Cosmos Organic","Ecocertcosmosorganic",'2. Artikeldata Utökad'!J191="8  Bra miljöval","Bramiljoval",'2. Artikeldata Utökad'!J191="9  Fairtrade","fairtrade",'2. Artikeldata Utökad'!J191="10 Natrue Organic","Natrueorganic",'2. Artikeldata Utökad'!J191="11 UTZ Certified","UTZ",'2. Artikeldata Utökad'!J191="15 Asthma Allergy Nordic","Asthmaallergynordic",'2. Artikeldata Utökad'!J191="16 FSC","FSC",'2. Artikeldata Utökad'!J191="17 Välvald (endast vid OTC)","choosewithheart",'2. Artikeldata Utökad'!J191="18 Rainforest Alliance","Rainforestalliance",'2. Artikeldata Utökad'!J191="19 Vegan Society","Vegansociety",'2. Artikeldata Utökad'!J191="20 Certified Vegan","Certifiedvegan",'2. Artikeldata Utökad'!J191="21 I'm Vegan","Imvegan",'2. Artikeldata Utökad'!J191="22 EU Ecolabel","EUEcolabel",'2. Artikeldata Utökad'!J191="23 Soil Association Cosmos Organic","Soilassociation",'2. Artikeldata Utökad'!J191="  Välj…","",'2. Artikeldata Utökad'!J191="0  Ingen symbol","",'2. Artikeldata Utökad'!J191="24 Cosmetique Bio Cosmos Organic","Cosmetiquebio",'2. Artikeldata Utökad'!J191="25 Fair for Life","Fairforlife")</f>
        <v/>
      </c>
      <c r="H192" s="176" t="str">
        <f aca="false" t="array" ref="H192:H192">_xlfn.IFS('2. Artikeldata Utökad'!K191="2  KRAV","KRAV",'2. Artikeldata Utökad'!K191="3  Astma- och Allergiförbundet","Astmaochallergiforbundet",'2. Artikeldata Utökad'!K191="4  Svanen","Svanen",'2. Artikeldata Utökad'!K191="5  GOTS","GOTS",'2. Artikeldata Utökad'!K191="6  Ekologiskt Jordbruk EU Ekologisk","Ekologisktjordbruk",'2. Artikeldata Utökad'!K191="7  ECO CERT Cosmos Organic","Ecocertcosmosorganic",'2. Artikeldata Utökad'!K191="8  Bra miljöval","Bramiljoval",'2. Artikeldata Utökad'!K191="9  Fairtrade","fairtrade",'2. Artikeldata Utökad'!K191="10 Natrue Organic","Natrueorganic",'2. Artikeldata Utökad'!K191="11 UTZ Certified","UTZ",'2. Artikeldata Utökad'!K191="15 Asthma Allergy Nordic","Asthmaallergynordic",'2. Artikeldata Utökad'!K191="16 FSC","FSC",'2. Artikeldata Utökad'!K191="17 Välvald (endast vid OTC)","choosewithheart",'2. Artikeldata Utökad'!K191="18 Rainforest Alliance","Rainforestalliance",'2. Artikeldata Utökad'!K191="19 Vegan Society","Vegansociety",'2. Artikeldata Utökad'!K191="20 Certified Vegan","Certifiedvegan",'2. Artikeldata Utökad'!K191="21 I'm Vegan","Imvegan",'2. Artikeldata Utökad'!K191="22 EU Ecolabel","EUEcolabel",'2. Artikeldata Utökad'!K191="23 Soil Association Cosmos Organic","Soilassociation",'2. Artikeldata Utökad'!K191="  Välj…","",'2. Artikeldata Utökad'!K191="0  Ingen symbol","",'2. Artikeldata Utökad'!K191="24 Cosmetique Bio Cosmos Organic","Cosmetiquebio",'2. Artikeldata Utökad'!K191="25 Fair for Life","Fairforlife")</f>
        <v/>
      </c>
      <c r="I192" s="176" t="str">
        <f aca="false" t="array" ref="I192:I192">_xlfn.IFS('2. Artikeldata Utökad'!L191="2  KRAV","KRAV",'2. Artikeldata Utökad'!L191="3  Astma- och Allergiförbundet","Astmaochallergiforbundet",'2. Artikeldata Utökad'!L191="4  Svanen","Svanen",'2. Artikeldata Utökad'!L191="5  GOTS","GOTS",'2. Artikeldata Utökad'!L191="6  Ekologiskt Jordbruk EU Ekologisk","Ekologisktjordbruk",'2. Artikeldata Utökad'!L191="7  ECO CERT Cosmos Organic","Ecocertcosmosorganic",'2. Artikeldata Utökad'!L191="8  Bra miljöval","Bramiljoval",'2. Artikeldata Utökad'!L191="9  Fairtrade","fairtrade",'2. Artikeldata Utökad'!L191="10 Natrue Organic","Natrueorganic",'2. Artikeldata Utökad'!L191="11 UTZ Certified","UTZ",'2. Artikeldata Utökad'!L191="15 Asthma Allergy Nordic","Asthmaallergynordic",'2. Artikeldata Utökad'!L191="16 FSC","FSC",'2. Artikeldata Utökad'!L191="17 Välvald (endast vid OTC)","choosewithheart",'2. Artikeldata Utökad'!L191="18 Rainforest Alliance","Rainforestalliance",'2. Artikeldata Utökad'!L191="19 Vegan Society","Vegansociety",'2. Artikeldata Utökad'!L191="20 Certified Vegan","Certifiedvegan",'2. Artikeldata Utökad'!L191="21 I'm Vegan","Imvegan",'2. Artikeldata Utökad'!L191="22 EU Ecolabel","EUEcolabel",'2. Artikeldata Utökad'!L191="23 Soil Association Cosmos Organic","Soilassociation",'2. Artikeldata Utökad'!L191="  Välj…","",'2. Artikeldata Utökad'!L191="0  Ingen symbol","",'2. Artikeldata Utökad'!L191="24 Cosmetique Bio Cosmos Organic","Cosmetiquebio",'2. Artikeldata Utökad'!L191="25 Fair for Life","Fairforlife")</f>
        <v/>
      </c>
      <c r="J192" s="176" t="str">
        <f aca="false" t="array" ref="J192:J192">IFERROR(SUBSTITUTE(_xlfn.arraytotext(_xlfn._xlws.filter(G192:I192,G192:I192&lt;&gt;""))," ",""),"")</f>
        <v/>
      </c>
      <c r="K192" s="176" t="str">
        <f aca="false">IF('2. Artikeldata Utökad'!M191="Ja","Nordisk","")</f>
        <v/>
      </c>
      <c r="L192" s="176" t="str">
        <f aca="false">IF('2. Artikeldata Utökad'!N191="Ja","Miljoforpackad","")</f>
        <v/>
      </c>
      <c r="M192" s="176" t="str">
        <f aca="false">IF(OR(G192="Ecocertcosmosorganic",G192="Natrueorganic",G192="GOTS",G192="Ekologisktjordbruk",G192="KRAV",G192="Soilassociation",G192="Cosmetiquebio",H192="Ecocertcosmosorganic",H192="Natrueorganic",H192="GOTS",H192="Ekologisktjordbruk",H192="KRAV",H192="Soilassociation",H192="Cosmetiquebio",I192="Ecocertcosmosorganic",I192="Natrueorganic",I192="GOTS",I192="Ekologisktjordbruk",I192="KRAV",I192="Soilassociation",I192="Cosmetiquebio"),"Ekologisk","")</f>
        <v/>
      </c>
      <c r="N192" s="176" t="str">
        <f aca="false">IF(OR(G192="Vegansociety",G192="Imvegan",G192="Certifiedvegan",H192="Vegansociety",H192="Imvegan",H192="Certifiedvegan",I192="Vegansociety",I192="Imvegan",I192="Certifiedvegan",AJ192="Vegansk"),"Vegansk","")</f>
        <v/>
      </c>
      <c r="O192" s="176" t="str">
        <f aca="false">IF(OR(G192="fairtrade",G192="UTZ",G192="Rainforestalliance",G192="Fairforlife",H192="fairtrade",H192="UTZ",H192="Rainforestalliance",H192="Fairforlife",I192="fairtrade",I192="UTZ",I192="Rainforestalliance",I192="Fairforlife"),"Rattvisemarkt","")</f>
        <v/>
      </c>
      <c r="P192" s="176" t="str">
        <f aca="false">IF(OR(G192="Asthmaallergynordic",G192="Astmaochallergiforbundet",H192="Asthmaallergynordic",H192="Astmaochallergiforbundet",I192="Asthmaallergynordic",I192="Astmaochallergiforbundet"),"Extramildformula","")</f>
        <v/>
      </c>
      <c r="Q192" s="176" t="str">
        <f aca="false">IF(OR(G192="Svanen",G192="Bramiljoval",G192="EUEcolabel",H192="Svanen",H192="Bramiljoval",H192="EUEcolabel",I192="Svanen",I192="Bramiljoval",I192="EUEcolabel"),"Miljomarkt","")</f>
        <v/>
      </c>
      <c r="R192" s="176" t="str">
        <f aca="false" t="array" ref="R192:R192">IFERROR(SUBSTITUTE(_xlfn.arraytotext(_xlfn._xlws.filter(M192:Q192,M192:Q192&lt;&gt;""))," ",""),"")</f>
        <v/>
      </c>
      <c r="S192" s="177"/>
      <c r="T192" s="185"/>
      <c r="U192" s="177" t="s">
        <v>36</v>
      </c>
      <c r="V192" s="178"/>
      <c r="W192" s="178"/>
      <c r="X192" s="178"/>
      <c r="Y192" s="178"/>
      <c r="Z192" s="178"/>
      <c r="AA192" s="178"/>
      <c r="AB192" s="178"/>
      <c r="AC192" s="178"/>
      <c r="AD192" s="178"/>
      <c r="AE192" s="178"/>
      <c r="AF192" s="178"/>
      <c r="AG192" s="177"/>
      <c r="AH192" s="178"/>
      <c r="AI192" s="178"/>
      <c r="AJ192" s="177" t="s">
        <v>37</v>
      </c>
      <c r="AK192" s="178"/>
      <c r="AL192" s="178"/>
      <c r="AM192" s="178"/>
      <c r="AN192" s="178"/>
      <c r="AO192" s="178"/>
      <c r="AP192" s="187"/>
      <c r="AQ192" s="179"/>
      <c r="AR192" s="180"/>
      <c r="AS192" s="180"/>
      <c r="AT192" s="181" t="s">
        <v>37</v>
      </c>
      <c r="AU192" s="181" t="s">
        <v>37</v>
      </c>
      <c r="AV192" s="188"/>
      <c r="AW192" s="182" t="s">
        <v>231</v>
      </c>
      <c r="AX192" s="181" t="s">
        <v>37</v>
      </c>
      <c r="AY192" s="181" t="s">
        <v>37</v>
      </c>
      <c r="AZ192" s="187"/>
      <c r="BA192" s="179"/>
      <c r="BB192" s="180"/>
      <c r="BC192" s="180"/>
      <c r="BD192" s="180"/>
      <c r="BE192" s="180"/>
      <c r="BF192" s="180"/>
      <c r="BG192" s="189"/>
      <c r="BH192" s="181" t="s">
        <v>231</v>
      </c>
      <c r="BI192" s="181" t="s">
        <v>37</v>
      </c>
    </row>
    <row r="193" customFormat="false" ht="14.25" hidden="false" customHeight="false" outlineLevel="0" collapsed="false">
      <c r="A193" s="183" t="n">
        <v>188</v>
      </c>
      <c r="B193" s="173" t="n">
        <f aca="false">'APH KIC KIA PC'!D192</f>
        <v>0</v>
      </c>
      <c r="C193" s="173" t="str">
        <f aca="false">'APH KIC KIA PC'!I192</f>
        <v>Välj…</v>
      </c>
      <c r="D193" s="174" t="str">
        <f aca="false">IF('1. Artikeldata Grund'!$E192="","",'1. Artikeldata Grund'!$E192)</f>
        <v/>
      </c>
      <c r="E193" s="175" t="str">
        <f aca="false">IF('1. Artikeldata Grund'!D192="","",'1. Artikeldata Grund'!D192)</f>
        <v/>
      </c>
      <c r="F193" s="184" t="str">
        <f aca="false">'2. Artikeldata Utökad'!H192</f>
        <v>  Välj…</v>
      </c>
      <c r="G193" s="176" t="str">
        <f aca="false" t="array" ref="G193:G193">_xlfn.IFS('2. Artikeldata Utökad'!J192="2  KRAV","KRAV",'2. Artikeldata Utökad'!J192="3  Astma- och Allergiförbundet","Astmaochallergiforbundet",'2. Artikeldata Utökad'!J192="4  Svanen","Svanen",'2. Artikeldata Utökad'!J192="5  GOTS","GOTS",'2. Artikeldata Utökad'!J192="6  Ekologiskt Jordbruk EU Ekologisk","Ekologisktjordbruk",'2. Artikeldata Utökad'!J192="7  ECO CERT Cosmos Organic","Ecocertcosmosorganic",'2. Artikeldata Utökad'!J192="8  Bra miljöval","Bramiljoval",'2. Artikeldata Utökad'!J192="9  Fairtrade","fairtrade",'2. Artikeldata Utökad'!J192="10 Natrue Organic","Natrueorganic",'2. Artikeldata Utökad'!J192="11 UTZ Certified","UTZ",'2. Artikeldata Utökad'!J192="15 Asthma Allergy Nordic","Asthmaallergynordic",'2. Artikeldata Utökad'!J192="16 FSC","FSC",'2. Artikeldata Utökad'!J192="17 Välvald (endast vid OTC)","choosewithheart",'2. Artikeldata Utökad'!J192="18 Rainforest Alliance","Rainforestalliance",'2. Artikeldata Utökad'!J192="19 Vegan Society","Vegansociety",'2. Artikeldata Utökad'!J192="20 Certified Vegan","Certifiedvegan",'2. Artikeldata Utökad'!J192="21 I'm Vegan","Imvegan",'2. Artikeldata Utökad'!J192="22 EU Ecolabel","EUEcolabel",'2. Artikeldata Utökad'!J192="23 Soil Association Cosmos Organic","Soilassociation",'2. Artikeldata Utökad'!J192="  Välj…","",'2. Artikeldata Utökad'!J192="0  Ingen symbol","",'2. Artikeldata Utökad'!J192="24 Cosmetique Bio Cosmos Organic","Cosmetiquebio",'2. Artikeldata Utökad'!J192="25 Fair for Life","Fairforlife")</f>
        <v/>
      </c>
      <c r="H193" s="176" t="str">
        <f aca="false" t="array" ref="H193:H193">_xlfn.IFS('2. Artikeldata Utökad'!K192="2  KRAV","KRAV",'2. Artikeldata Utökad'!K192="3  Astma- och Allergiförbundet","Astmaochallergiforbundet",'2. Artikeldata Utökad'!K192="4  Svanen","Svanen",'2. Artikeldata Utökad'!K192="5  GOTS","GOTS",'2. Artikeldata Utökad'!K192="6  Ekologiskt Jordbruk EU Ekologisk","Ekologisktjordbruk",'2. Artikeldata Utökad'!K192="7  ECO CERT Cosmos Organic","Ecocertcosmosorganic",'2. Artikeldata Utökad'!K192="8  Bra miljöval","Bramiljoval",'2. Artikeldata Utökad'!K192="9  Fairtrade","fairtrade",'2. Artikeldata Utökad'!K192="10 Natrue Organic","Natrueorganic",'2. Artikeldata Utökad'!K192="11 UTZ Certified","UTZ",'2. Artikeldata Utökad'!K192="15 Asthma Allergy Nordic","Asthmaallergynordic",'2. Artikeldata Utökad'!K192="16 FSC","FSC",'2. Artikeldata Utökad'!K192="17 Välvald (endast vid OTC)","choosewithheart",'2. Artikeldata Utökad'!K192="18 Rainforest Alliance","Rainforestalliance",'2. Artikeldata Utökad'!K192="19 Vegan Society","Vegansociety",'2. Artikeldata Utökad'!K192="20 Certified Vegan","Certifiedvegan",'2. Artikeldata Utökad'!K192="21 I'm Vegan","Imvegan",'2. Artikeldata Utökad'!K192="22 EU Ecolabel","EUEcolabel",'2. Artikeldata Utökad'!K192="23 Soil Association Cosmos Organic","Soilassociation",'2. Artikeldata Utökad'!K192="  Välj…","",'2. Artikeldata Utökad'!K192="0  Ingen symbol","",'2. Artikeldata Utökad'!K192="24 Cosmetique Bio Cosmos Organic","Cosmetiquebio",'2. Artikeldata Utökad'!K192="25 Fair for Life","Fairforlife")</f>
        <v/>
      </c>
      <c r="I193" s="176" t="str">
        <f aca="false" t="array" ref="I193:I193">_xlfn.IFS('2. Artikeldata Utökad'!L192="2  KRAV","KRAV",'2. Artikeldata Utökad'!L192="3  Astma- och Allergiförbundet","Astmaochallergiforbundet",'2. Artikeldata Utökad'!L192="4  Svanen","Svanen",'2. Artikeldata Utökad'!L192="5  GOTS","GOTS",'2. Artikeldata Utökad'!L192="6  Ekologiskt Jordbruk EU Ekologisk","Ekologisktjordbruk",'2. Artikeldata Utökad'!L192="7  ECO CERT Cosmos Organic","Ecocertcosmosorganic",'2. Artikeldata Utökad'!L192="8  Bra miljöval","Bramiljoval",'2. Artikeldata Utökad'!L192="9  Fairtrade","fairtrade",'2. Artikeldata Utökad'!L192="10 Natrue Organic","Natrueorganic",'2. Artikeldata Utökad'!L192="11 UTZ Certified","UTZ",'2. Artikeldata Utökad'!L192="15 Asthma Allergy Nordic","Asthmaallergynordic",'2. Artikeldata Utökad'!L192="16 FSC","FSC",'2. Artikeldata Utökad'!L192="17 Välvald (endast vid OTC)","choosewithheart",'2. Artikeldata Utökad'!L192="18 Rainforest Alliance","Rainforestalliance",'2. Artikeldata Utökad'!L192="19 Vegan Society","Vegansociety",'2. Artikeldata Utökad'!L192="20 Certified Vegan","Certifiedvegan",'2. Artikeldata Utökad'!L192="21 I'm Vegan","Imvegan",'2. Artikeldata Utökad'!L192="22 EU Ecolabel","EUEcolabel",'2. Artikeldata Utökad'!L192="23 Soil Association Cosmos Organic","Soilassociation",'2. Artikeldata Utökad'!L192="  Välj…","",'2. Artikeldata Utökad'!L192="0  Ingen symbol","",'2. Artikeldata Utökad'!L192="24 Cosmetique Bio Cosmos Organic","Cosmetiquebio",'2. Artikeldata Utökad'!L192="25 Fair for Life","Fairforlife")</f>
        <v/>
      </c>
      <c r="J193" s="176" t="str">
        <f aca="false" t="array" ref="J193:J193">IFERROR(SUBSTITUTE(_xlfn.arraytotext(_xlfn._xlws.filter(G193:I193,G193:I193&lt;&gt;""))," ",""),"")</f>
        <v/>
      </c>
      <c r="K193" s="176" t="str">
        <f aca="false">IF('2. Artikeldata Utökad'!M192="Ja","Nordisk","")</f>
        <v/>
      </c>
      <c r="L193" s="176" t="str">
        <f aca="false">IF('2. Artikeldata Utökad'!N192="Ja","Miljoforpackad","")</f>
        <v/>
      </c>
      <c r="M193" s="176" t="str">
        <f aca="false">IF(OR(G193="Ecocertcosmosorganic",G193="Natrueorganic",G193="GOTS",G193="Ekologisktjordbruk",G193="KRAV",G193="Soilassociation",G193="Cosmetiquebio",H193="Ecocertcosmosorganic",H193="Natrueorganic",H193="GOTS",H193="Ekologisktjordbruk",H193="KRAV",H193="Soilassociation",H193="Cosmetiquebio",I193="Ecocertcosmosorganic",I193="Natrueorganic",I193="GOTS",I193="Ekologisktjordbruk",I193="KRAV",I193="Soilassociation",I193="Cosmetiquebio"),"Ekologisk","")</f>
        <v/>
      </c>
      <c r="N193" s="176" t="str">
        <f aca="false">IF(OR(G193="Vegansociety",G193="Imvegan",G193="Certifiedvegan",H193="Vegansociety",H193="Imvegan",H193="Certifiedvegan",I193="Vegansociety",I193="Imvegan",I193="Certifiedvegan",AJ193="Vegansk"),"Vegansk","")</f>
        <v/>
      </c>
      <c r="O193" s="176" t="str">
        <f aca="false">IF(OR(G193="fairtrade",G193="UTZ",G193="Rainforestalliance",G193="Fairforlife",H193="fairtrade",H193="UTZ",H193="Rainforestalliance",H193="Fairforlife",I193="fairtrade",I193="UTZ",I193="Rainforestalliance",I193="Fairforlife"),"Rattvisemarkt","")</f>
        <v/>
      </c>
      <c r="P193" s="176" t="str">
        <f aca="false">IF(OR(G193="Asthmaallergynordic",G193="Astmaochallergiforbundet",H193="Asthmaallergynordic",H193="Astmaochallergiforbundet",I193="Asthmaallergynordic",I193="Astmaochallergiforbundet"),"Extramildformula","")</f>
        <v/>
      </c>
      <c r="Q193" s="176" t="str">
        <f aca="false">IF(OR(G193="Svanen",G193="Bramiljoval",G193="EUEcolabel",H193="Svanen",H193="Bramiljoval",H193="EUEcolabel",I193="Svanen",I193="Bramiljoval",I193="EUEcolabel"),"Miljomarkt","")</f>
        <v/>
      </c>
      <c r="R193" s="176" t="str">
        <f aca="false" t="array" ref="R193:R193">IFERROR(SUBSTITUTE(_xlfn.arraytotext(_xlfn._xlws.filter(M193:Q193,M193:Q193&lt;&gt;""))," ",""),"")</f>
        <v/>
      </c>
      <c r="S193" s="177"/>
      <c r="T193" s="185"/>
      <c r="U193" s="177" t="s">
        <v>36</v>
      </c>
      <c r="V193" s="178"/>
      <c r="W193" s="178"/>
      <c r="X193" s="178"/>
      <c r="Y193" s="178"/>
      <c r="Z193" s="178"/>
      <c r="AA193" s="178"/>
      <c r="AB193" s="178"/>
      <c r="AC193" s="178"/>
      <c r="AD193" s="178"/>
      <c r="AE193" s="178"/>
      <c r="AF193" s="178"/>
      <c r="AG193" s="177"/>
      <c r="AH193" s="178"/>
      <c r="AI193" s="178"/>
      <c r="AJ193" s="177" t="s">
        <v>37</v>
      </c>
      <c r="AK193" s="178"/>
      <c r="AL193" s="178"/>
      <c r="AM193" s="178"/>
      <c r="AN193" s="178"/>
      <c r="AO193" s="178"/>
      <c r="AP193" s="187"/>
      <c r="AQ193" s="179"/>
      <c r="AR193" s="180"/>
      <c r="AS193" s="180"/>
      <c r="AT193" s="181" t="s">
        <v>37</v>
      </c>
      <c r="AU193" s="181" t="s">
        <v>37</v>
      </c>
      <c r="AV193" s="188"/>
      <c r="AW193" s="182" t="s">
        <v>231</v>
      </c>
      <c r="AX193" s="181" t="s">
        <v>37</v>
      </c>
      <c r="AY193" s="181" t="s">
        <v>37</v>
      </c>
      <c r="AZ193" s="187"/>
      <c r="BA193" s="179"/>
      <c r="BB193" s="180"/>
      <c r="BC193" s="180"/>
      <c r="BD193" s="180"/>
      <c r="BE193" s="180"/>
      <c r="BF193" s="180"/>
      <c r="BG193" s="189"/>
      <c r="BH193" s="181" t="s">
        <v>231</v>
      </c>
      <c r="BI193" s="181" t="s">
        <v>37</v>
      </c>
    </row>
    <row r="194" customFormat="false" ht="14.25" hidden="false" customHeight="false" outlineLevel="0" collapsed="false">
      <c r="A194" s="183" t="n">
        <v>189</v>
      </c>
      <c r="B194" s="173" t="n">
        <f aca="false">'APH KIC KIA PC'!D193</f>
        <v>0</v>
      </c>
      <c r="C194" s="173" t="str">
        <f aca="false">'APH KIC KIA PC'!I193</f>
        <v>Välj…</v>
      </c>
      <c r="D194" s="174" t="str">
        <f aca="false">IF('1. Artikeldata Grund'!$E193="","",'1. Artikeldata Grund'!$E193)</f>
        <v/>
      </c>
      <c r="E194" s="175" t="str">
        <f aca="false">IF('1. Artikeldata Grund'!D193="","",'1. Artikeldata Grund'!D193)</f>
        <v/>
      </c>
      <c r="F194" s="184" t="str">
        <f aca="false">'2. Artikeldata Utökad'!H193</f>
        <v>  Välj…</v>
      </c>
      <c r="G194" s="176" t="str">
        <f aca="false" t="array" ref="G194:G194">_xlfn.IFS('2. Artikeldata Utökad'!J193="2  KRAV","KRAV",'2. Artikeldata Utökad'!J193="3  Astma- och Allergiförbundet","Astmaochallergiforbundet",'2. Artikeldata Utökad'!J193="4  Svanen","Svanen",'2. Artikeldata Utökad'!J193="5  GOTS","GOTS",'2. Artikeldata Utökad'!J193="6  Ekologiskt Jordbruk EU Ekologisk","Ekologisktjordbruk",'2. Artikeldata Utökad'!J193="7  ECO CERT Cosmos Organic","Ecocertcosmosorganic",'2. Artikeldata Utökad'!J193="8  Bra miljöval","Bramiljoval",'2. Artikeldata Utökad'!J193="9  Fairtrade","fairtrade",'2. Artikeldata Utökad'!J193="10 Natrue Organic","Natrueorganic",'2. Artikeldata Utökad'!J193="11 UTZ Certified","UTZ",'2. Artikeldata Utökad'!J193="15 Asthma Allergy Nordic","Asthmaallergynordic",'2. Artikeldata Utökad'!J193="16 FSC","FSC",'2. Artikeldata Utökad'!J193="17 Välvald (endast vid OTC)","choosewithheart",'2. Artikeldata Utökad'!J193="18 Rainforest Alliance","Rainforestalliance",'2. Artikeldata Utökad'!J193="19 Vegan Society","Vegansociety",'2. Artikeldata Utökad'!J193="20 Certified Vegan","Certifiedvegan",'2. Artikeldata Utökad'!J193="21 I'm Vegan","Imvegan",'2. Artikeldata Utökad'!J193="22 EU Ecolabel","EUEcolabel",'2. Artikeldata Utökad'!J193="23 Soil Association Cosmos Organic","Soilassociation",'2. Artikeldata Utökad'!J193="  Välj…","",'2. Artikeldata Utökad'!J193="0  Ingen symbol","",'2. Artikeldata Utökad'!J193="24 Cosmetique Bio Cosmos Organic","Cosmetiquebio",'2. Artikeldata Utökad'!J193="25 Fair for Life","Fairforlife")</f>
        <v/>
      </c>
      <c r="H194" s="176" t="str">
        <f aca="false" t="array" ref="H194:H194">_xlfn.IFS('2. Artikeldata Utökad'!K193="2  KRAV","KRAV",'2. Artikeldata Utökad'!K193="3  Astma- och Allergiförbundet","Astmaochallergiforbundet",'2. Artikeldata Utökad'!K193="4  Svanen","Svanen",'2. Artikeldata Utökad'!K193="5  GOTS","GOTS",'2. Artikeldata Utökad'!K193="6  Ekologiskt Jordbruk EU Ekologisk","Ekologisktjordbruk",'2. Artikeldata Utökad'!K193="7  ECO CERT Cosmos Organic","Ecocertcosmosorganic",'2. Artikeldata Utökad'!K193="8  Bra miljöval","Bramiljoval",'2. Artikeldata Utökad'!K193="9  Fairtrade","fairtrade",'2. Artikeldata Utökad'!K193="10 Natrue Organic","Natrueorganic",'2. Artikeldata Utökad'!K193="11 UTZ Certified","UTZ",'2. Artikeldata Utökad'!K193="15 Asthma Allergy Nordic","Asthmaallergynordic",'2. Artikeldata Utökad'!K193="16 FSC","FSC",'2. Artikeldata Utökad'!K193="17 Välvald (endast vid OTC)","choosewithheart",'2. Artikeldata Utökad'!K193="18 Rainforest Alliance","Rainforestalliance",'2. Artikeldata Utökad'!K193="19 Vegan Society","Vegansociety",'2. Artikeldata Utökad'!K193="20 Certified Vegan","Certifiedvegan",'2. Artikeldata Utökad'!K193="21 I'm Vegan","Imvegan",'2. Artikeldata Utökad'!K193="22 EU Ecolabel","EUEcolabel",'2. Artikeldata Utökad'!K193="23 Soil Association Cosmos Organic","Soilassociation",'2. Artikeldata Utökad'!K193="  Välj…","",'2. Artikeldata Utökad'!K193="0  Ingen symbol","",'2. Artikeldata Utökad'!K193="24 Cosmetique Bio Cosmos Organic","Cosmetiquebio",'2. Artikeldata Utökad'!K193="25 Fair for Life","Fairforlife")</f>
        <v/>
      </c>
      <c r="I194" s="176" t="str">
        <f aca="false" t="array" ref="I194:I194">_xlfn.IFS('2. Artikeldata Utökad'!L193="2  KRAV","KRAV",'2. Artikeldata Utökad'!L193="3  Astma- och Allergiförbundet","Astmaochallergiforbundet",'2. Artikeldata Utökad'!L193="4  Svanen","Svanen",'2. Artikeldata Utökad'!L193="5  GOTS","GOTS",'2. Artikeldata Utökad'!L193="6  Ekologiskt Jordbruk EU Ekologisk","Ekologisktjordbruk",'2. Artikeldata Utökad'!L193="7  ECO CERT Cosmos Organic","Ecocertcosmosorganic",'2. Artikeldata Utökad'!L193="8  Bra miljöval","Bramiljoval",'2. Artikeldata Utökad'!L193="9  Fairtrade","fairtrade",'2. Artikeldata Utökad'!L193="10 Natrue Organic","Natrueorganic",'2. Artikeldata Utökad'!L193="11 UTZ Certified","UTZ",'2. Artikeldata Utökad'!L193="15 Asthma Allergy Nordic","Asthmaallergynordic",'2. Artikeldata Utökad'!L193="16 FSC","FSC",'2. Artikeldata Utökad'!L193="17 Välvald (endast vid OTC)","choosewithheart",'2. Artikeldata Utökad'!L193="18 Rainforest Alliance","Rainforestalliance",'2. Artikeldata Utökad'!L193="19 Vegan Society","Vegansociety",'2. Artikeldata Utökad'!L193="20 Certified Vegan","Certifiedvegan",'2. Artikeldata Utökad'!L193="21 I'm Vegan","Imvegan",'2. Artikeldata Utökad'!L193="22 EU Ecolabel","EUEcolabel",'2. Artikeldata Utökad'!L193="23 Soil Association Cosmos Organic","Soilassociation",'2. Artikeldata Utökad'!L193="  Välj…","",'2. Artikeldata Utökad'!L193="0  Ingen symbol","",'2. Artikeldata Utökad'!L193="24 Cosmetique Bio Cosmos Organic","Cosmetiquebio",'2. Artikeldata Utökad'!L193="25 Fair for Life","Fairforlife")</f>
        <v/>
      </c>
      <c r="J194" s="176" t="str">
        <f aca="false" t="array" ref="J194:J194">IFERROR(SUBSTITUTE(_xlfn.arraytotext(_xlfn._xlws.filter(G194:I194,G194:I194&lt;&gt;""))," ",""),"")</f>
        <v/>
      </c>
      <c r="K194" s="176" t="str">
        <f aca="false">IF('2. Artikeldata Utökad'!M193="Ja","Nordisk","")</f>
        <v/>
      </c>
      <c r="L194" s="176" t="str">
        <f aca="false">IF('2. Artikeldata Utökad'!N193="Ja","Miljoforpackad","")</f>
        <v/>
      </c>
      <c r="M194" s="176" t="str">
        <f aca="false">IF(OR(G194="Ecocertcosmosorganic",G194="Natrueorganic",G194="GOTS",G194="Ekologisktjordbruk",G194="KRAV",G194="Soilassociation",G194="Cosmetiquebio",H194="Ecocertcosmosorganic",H194="Natrueorganic",H194="GOTS",H194="Ekologisktjordbruk",H194="KRAV",H194="Soilassociation",H194="Cosmetiquebio",I194="Ecocertcosmosorganic",I194="Natrueorganic",I194="GOTS",I194="Ekologisktjordbruk",I194="KRAV",I194="Soilassociation",I194="Cosmetiquebio"),"Ekologisk","")</f>
        <v/>
      </c>
      <c r="N194" s="176" t="str">
        <f aca="false">IF(OR(G194="Vegansociety",G194="Imvegan",G194="Certifiedvegan",H194="Vegansociety",H194="Imvegan",H194="Certifiedvegan",I194="Vegansociety",I194="Imvegan",I194="Certifiedvegan",AJ194="Vegansk"),"Vegansk","")</f>
        <v/>
      </c>
      <c r="O194" s="176" t="str">
        <f aca="false">IF(OR(G194="fairtrade",G194="UTZ",G194="Rainforestalliance",G194="Fairforlife",H194="fairtrade",H194="UTZ",H194="Rainforestalliance",H194="Fairforlife",I194="fairtrade",I194="UTZ",I194="Rainforestalliance",I194="Fairforlife"),"Rattvisemarkt","")</f>
        <v/>
      </c>
      <c r="P194" s="176" t="str">
        <f aca="false">IF(OR(G194="Asthmaallergynordic",G194="Astmaochallergiforbundet",H194="Asthmaallergynordic",H194="Astmaochallergiforbundet",I194="Asthmaallergynordic",I194="Astmaochallergiforbundet"),"Extramildformula","")</f>
        <v/>
      </c>
      <c r="Q194" s="176" t="str">
        <f aca="false">IF(OR(G194="Svanen",G194="Bramiljoval",G194="EUEcolabel",H194="Svanen",H194="Bramiljoval",H194="EUEcolabel",I194="Svanen",I194="Bramiljoval",I194="EUEcolabel"),"Miljomarkt","")</f>
        <v/>
      </c>
      <c r="R194" s="176" t="str">
        <f aca="false" t="array" ref="R194:R194">IFERROR(SUBSTITUTE(_xlfn.arraytotext(_xlfn._xlws.filter(M194:Q194,M194:Q194&lt;&gt;""))," ",""),"")</f>
        <v/>
      </c>
      <c r="S194" s="177"/>
      <c r="T194" s="185"/>
      <c r="U194" s="177" t="s">
        <v>36</v>
      </c>
      <c r="V194" s="178"/>
      <c r="W194" s="178"/>
      <c r="X194" s="178"/>
      <c r="Y194" s="178"/>
      <c r="Z194" s="178"/>
      <c r="AA194" s="178"/>
      <c r="AB194" s="178"/>
      <c r="AC194" s="178"/>
      <c r="AD194" s="178"/>
      <c r="AE194" s="178"/>
      <c r="AF194" s="178"/>
      <c r="AG194" s="177"/>
      <c r="AH194" s="178"/>
      <c r="AI194" s="178"/>
      <c r="AJ194" s="177" t="s">
        <v>37</v>
      </c>
      <c r="AK194" s="178"/>
      <c r="AL194" s="178"/>
      <c r="AM194" s="178"/>
      <c r="AN194" s="178"/>
      <c r="AO194" s="178"/>
      <c r="AP194" s="187"/>
      <c r="AQ194" s="179"/>
      <c r="AR194" s="180"/>
      <c r="AS194" s="180"/>
      <c r="AT194" s="181" t="s">
        <v>37</v>
      </c>
      <c r="AU194" s="181" t="s">
        <v>37</v>
      </c>
      <c r="AV194" s="188"/>
      <c r="AW194" s="182" t="s">
        <v>231</v>
      </c>
      <c r="AX194" s="181" t="s">
        <v>37</v>
      </c>
      <c r="AY194" s="181" t="s">
        <v>37</v>
      </c>
      <c r="AZ194" s="187"/>
      <c r="BA194" s="179"/>
      <c r="BB194" s="180"/>
      <c r="BC194" s="180"/>
      <c r="BD194" s="180"/>
      <c r="BE194" s="180"/>
      <c r="BF194" s="180"/>
      <c r="BG194" s="189"/>
      <c r="BH194" s="181" t="s">
        <v>231</v>
      </c>
      <c r="BI194" s="181" t="s">
        <v>37</v>
      </c>
    </row>
    <row r="195" customFormat="false" ht="14.25" hidden="false" customHeight="false" outlineLevel="0" collapsed="false">
      <c r="A195" s="183" t="n">
        <v>190</v>
      </c>
      <c r="B195" s="173" t="n">
        <f aca="false">'APH KIC KIA PC'!D194</f>
        <v>0</v>
      </c>
      <c r="C195" s="173" t="str">
        <f aca="false">'APH KIC KIA PC'!I194</f>
        <v>Välj…</v>
      </c>
      <c r="D195" s="174" t="str">
        <f aca="false">IF('1. Artikeldata Grund'!$E194="","",'1. Artikeldata Grund'!$E194)</f>
        <v/>
      </c>
      <c r="E195" s="175" t="str">
        <f aca="false">IF('1. Artikeldata Grund'!D194="","",'1. Artikeldata Grund'!D194)</f>
        <v/>
      </c>
      <c r="F195" s="184" t="str">
        <f aca="false">'2. Artikeldata Utökad'!H194</f>
        <v>  Välj…</v>
      </c>
      <c r="G195" s="176" t="str">
        <f aca="false" t="array" ref="G195:G195">_xlfn.IFS('2. Artikeldata Utökad'!J194="2  KRAV","KRAV",'2. Artikeldata Utökad'!J194="3  Astma- och Allergiförbundet","Astmaochallergiforbundet",'2. Artikeldata Utökad'!J194="4  Svanen","Svanen",'2. Artikeldata Utökad'!J194="5  GOTS","GOTS",'2. Artikeldata Utökad'!J194="6  Ekologiskt Jordbruk EU Ekologisk","Ekologisktjordbruk",'2. Artikeldata Utökad'!J194="7  ECO CERT Cosmos Organic","Ecocertcosmosorganic",'2. Artikeldata Utökad'!J194="8  Bra miljöval","Bramiljoval",'2. Artikeldata Utökad'!J194="9  Fairtrade","fairtrade",'2. Artikeldata Utökad'!J194="10 Natrue Organic","Natrueorganic",'2. Artikeldata Utökad'!J194="11 UTZ Certified","UTZ",'2. Artikeldata Utökad'!J194="15 Asthma Allergy Nordic","Asthmaallergynordic",'2. Artikeldata Utökad'!J194="16 FSC","FSC",'2. Artikeldata Utökad'!J194="17 Välvald (endast vid OTC)","choosewithheart",'2. Artikeldata Utökad'!J194="18 Rainforest Alliance","Rainforestalliance",'2. Artikeldata Utökad'!J194="19 Vegan Society","Vegansociety",'2. Artikeldata Utökad'!J194="20 Certified Vegan","Certifiedvegan",'2. Artikeldata Utökad'!J194="21 I'm Vegan","Imvegan",'2. Artikeldata Utökad'!J194="22 EU Ecolabel","EUEcolabel",'2. Artikeldata Utökad'!J194="23 Soil Association Cosmos Organic","Soilassociation",'2. Artikeldata Utökad'!J194="  Välj…","",'2. Artikeldata Utökad'!J194="0  Ingen symbol","",'2. Artikeldata Utökad'!J194="24 Cosmetique Bio Cosmos Organic","Cosmetiquebio",'2. Artikeldata Utökad'!J194="25 Fair for Life","Fairforlife")</f>
        <v/>
      </c>
      <c r="H195" s="176" t="str">
        <f aca="false" t="array" ref="H195:H195">_xlfn.IFS('2. Artikeldata Utökad'!K194="2  KRAV","KRAV",'2. Artikeldata Utökad'!K194="3  Astma- och Allergiförbundet","Astmaochallergiforbundet",'2. Artikeldata Utökad'!K194="4  Svanen","Svanen",'2. Artikeldata Utökad'!K194="5  GOTS","GOTS",'2. Artikeldata Utökad'!K194="6  Ekologiskt Jordbruk EU Ekologisk","Ekologisktjordbruk",'2. Artikeldata Utökad'!K194="7  ECO CERT Cosmos Organic","Ecocertcosmosorganic",'2. Artikeldata Utökad'!K194="8  Bra miljöval","Bramiljoval",'2. Artikeldata Utökad'!K194="9  Fairtrade","fairtrade",'2. Artikeldata Utökad'!K194="10 Natrue Organic","Natrueorganic",'2. Artikeldata Utökad'!K194="11 UTZ Certified","UTZ",'2. Artikeldata Utökad'!K194="15 Asthma Allergy Nordic","Asthmaallergynordic",'2. Artikeldata Utökad'!K194="16 FSC","FSC",'2. Artikeldata Utökad'!K194="17 Välvald (endast vid OTC)","choosewithheart",'2. Artikeldata Utökad'!K194="18 Rainforest Alliance","Rainforestalliance",'2. Artikeldata Utökad'!K194="19 Vegan Society","Vegansociety",'2. Artikeldata Utökad'!K194="20 Certified Vegan","Certifiedvegan",'2. Artikeldata Utökad'!K194="21 I'm Vegan","Imvegan",'2. Artikeldata Utökad'!K194="22 EU Ecolabel","EUEcolabel",'2. Artikeldata Utökad'!K194="23 Soil Association Cosmos Organic","Soilassociation",'2. Artikeldata Utökad'!K194="  Välj…","",'2. Artikeldata Utökad'!K194="0  Ingen symbol","",'2. Artikeldata Utökad'!K194="24 Cosmetique Bio Cosmos Organic","Cosmetiquebio",'2. Artikeldata Utökad'!K194="25 Fair for Life","Fairforlife")</f>
        <v/>
      </c>
      <c r="I195" s="176" t="str">
        <f aca="false" t="array" ref="I195:I195">_xlfn.IFS('2. Artikeldata Utökad'!L194="2  KRAV","KRAV",'2. Artikeldata Utökad'!L194="3  Astma- och Allergiförbundet","Astmaochallergiforbundet",'2. Artikeldata Utökad'!L194="4  Svanen","Svanen",'2. Artikeldata Utökad'!L194="5  GOTS","GOTS",'2. Artikeldata Utökad'!L194="6  Ekologiskt Jordbruk EU Ekologisk","Ekologisktjordbruk",'2. Artikeldata Utökad'!L194="7  ECO CERT Cosmos Organic","Ecocertcosmosorganic",'2. Artikeldata Utökad'!L194="8  Bra miljöval","Bramiljoval",'2. Artikeldata Utökad'!L194="9  Fairtrade","fairtrade",'2. Artikeldata Utökad'!L194="10 Natrue Organic","Natrueorganic",'2. Artikeldata Utökad'!L194="11 UTZ Certified","UTZ",'2. Artikeldata Utökad'!L194="15 Asthma Allergy Nordic","Asthmaallergynordic",'2. Artikeldata Utökad'!L194="16 FSC","FSC",'2. Artikeldata Utökad'!L194="17 Välvald (endast vid OTC)","choosewithheart",'2. Artikeldata Utökad'!L194="18 Rainforest Alliance","Rainforestalliance",'2. Artikeldata Utökad'!L194="19 Vegan Society","Vegansociety",'2. Artikeldata Utökad'!L194="20 Certified Vegan","Certifiedvegan",'2. Artikeldata Utökad'!L194="21 I'm Vegan","Imvegan",'2. Artikeldata Utökad'!L194="22 EU Ecolabel","EUEcolabel",'2. Artikeldata Utökad'!L194="23 Soil Association Cosmos Organic","Soilassociation",'2. Artikeldata Utökad'!L194="  Välj…","",'2. Artikeldata Utökad'!L194="0  Ingen symbol","",'2. Artikeldata Utökad'!L194="24 Cosmetique Bio Cosmos Organic","Cosmetiquebio",'2. Artikeldata Utökad'!L194="25 Fair for Life","Fairforlife")</f>
        <v/>
      </c>
      <c r="J195" s="176" t="str">
        <f aca="false" t="array" ref="J195:J195">IFERROR(SUBSTITUTE(_xlfn.arraytotext(_xlfn._xlws.filter(G195:I195,G195:I195&lt;&gt;""))," ",""),"")</f>
        <v/>
      </c>
      <c r="K195" s="176" t="str">
        <f aca="false">IF('2. Artikeldata Utökad'!M194="Ja","Nordisk","")</f>
        <v/>
      </c>
      <c r="L195" s="176" t="str">
        <f aca="false">IF('2. Artikeldata Utökad'!N194="Ja","Miljoforpackad","")</f>
        <v/>
      </c>
      <c r="M195" s="176" t="str">
        <f aca="false">IF(OR(G195="Ecocertcosmosorganic",G195="Natrueorganic",G195="GOTS",G195="Ekologisktjordbruk",G195="KRAV",G195="Soilassociation",G195="Cosmetiquebio",H195="Ecocertcosmosorganic",H195="Natrueorganic",H195="GOTS",H195="Ekologisktjordbruk",H195="KRAV",H195="Soilassociation",H195="Cosmetiquebio",I195="Ecocertcosmosorganic",I195="Natrueorganic",I195="GOTS",I195="Ekologisktjordbruk",I195="KRAV",I195="Soilassociation",I195="Cosmetiquebio"),"Ekologisk","")</f>
        <v/>
      </c>
      <c r="N195" s="176" t="str">
        <f aca="false">IF(OR(G195="Vegansociety",G195="Imvegan",G195="Certifiedvegan",H195="Vegansociety",H195="Imvegan",H195="Certifiedvegan",I195="Vegansociety",I195="Imvegan",I195="Certifiedvegan",AJ195="Vegansk"),"Vegansk","")</f>
        <v/>
      </c>
      <c r="O195" s="176" t="str">
        <f aca="false">IF(OR(G195="fairtrade",G195="UTZ",G195="Rainforestalliance",G195="Fairforlife",H195="fairtrade",H195="UTZ",H195="Rainforestalliance",H195="Fairforlife",I195="fairtrade",I195="UTZ",I195="Rainforestalliance",I195="Fairforlife"),"Rattvisemarkt","")</f>
        <v/>
      </c>
      <c r="P195" s="176" t="str">
        <f aca="false">IF(OR(G195="Asthmaallergynordic",G195="Astmaochallergiforbundet",H195="Asthmaallergynordic",H195="Astmaochallergiforbundet",I195="Asthmaallergynordic",I195="Astmaochallergiforbundet"),"Extramildformula","")</f>
        <v/>
      </c>
      <c r="Q195" s="176" t="str">
        <f aca="false">IF(OR(G195="Svanen",G195="Bramiljoval",G195="EUEcolabel",H195="Svanen",H195="Bramiljoval",H195="EUEcolabel",I195="Svanen",I195="Bramiljoval",I195="EUEcolabel"),"Miljomarkt","")</f>
        <v/>
      </c>
      <c r="R195" s="176" t="str">
        <f aca="false" t="array" ref="R195:R195">IFERROR(SUBSTITUTE(_xlfn.arraytotext(_xlfn._xlws.filter(M195:Q195,M195:Q195&lt;&gt;""))," ",""),"")</f>
        <v/>
      </c>
      <c r="S195" s="177"/>
      <c r="T195" s="185"/>
      <c r="U195" s="177" t="s">
        <v>36</v>
      </c>
      <c r="V195" s="178"/>
      <c r="W195" s="178"/>
      <c r="X195" s="178"/>
      <c r="Y195" s="178"/>
      <c r="Z195" s="178"/>
      <c r="AA195" s="178"/>
      <c r="AB195" s="178"/>
      <c r="AC195" s="178"/>
      <c r="AD195" s="178"/>
      <c r="AE195" s="178"/>
      <c r="AF195" s="178"/>
      <c r="AG195" s="177"/>
      <c r="AH195" s="178"/>
      <c r="AI195" s="178"/>
      <c r="AJ195" s="177" t="s">
        <v>37</v>
      </c>
      <c r="AK195" s="178"/>
      <c r="AL195" s="178"/>
      <c r="AM195" s="178"/>
      <c r="AN195" s="178"/>
      <c r="AO195" s="178"/>
      <c r="AP195" s="187"/>
      <c r="AQ195" s="179"/>
      <c r="AR195" s="180"/>
      <c r="AS195" s="180"/>
      <c r="AT195" s="181" t="s">
        <v>37</v>
      </c>
      <c r="AU195" s="181" t="s">
        <v>37</v>
      </c>
      <c r="AV195" s="188"/>
      <c r="AW195" s="182" t="s">
        <v>231</v>
      </c>
      <c r="AX195" s="181" t="s">
        <v>37</v>
      </c>
      <c r="AY195" s="181" t="s">
        <v>37</v>
      </c>
      <c r="AZ195" s="187"/>
      <c r="BA195" s="179"/>
      <c r="BB195" s="180"/>
      <c r="BC195" s="180"/>
      <c r="BD195" s="180"/>
      <c r="BE195" s="180"/>
      <c r="BF195" s="180"/>
      <c r="BG195" s="189"/>
      <c r="BH195" s="181" t="s">
        <v>231</v>
      </c>
      <c r="BI195" s="181" t="s">
        <v>37</v>
      </c>
    </row>
    <row r="196" customFormat="false" ht="14.25" hidden="false" customHeight="false" outlineLevel="0" collapsed="false">
      <c r="A196" s="183" t="n">
        <v>191</v>
      </c>
      <c r="B196" s="173" t="n">
        <f aca="false">'APH KIC KIA PC'!D195</f>
        <v>0</v>
      </c>
      <c r="C196" s="173" t="str">
        <f aca="false">'APH KIC KIA PC'!I195</f>
        <v>Välj…</v>
      </c>
      <c r="D196" s="174" t="str">
        <f aca="false">IF('1. Artikeldata Grund'!$E195="","",'1. Artikeldata Grund'!$E195)</f>
        <v/>
      </c>
      <c r="E196" s="175" t="str">
        <f aca="false">IF('1. Artikeldata Grund'!D195="","",'1. Artikeldata Grund'!D195)</f>
        <v/>
      </c>
      <c r="F196" s="184" t="str">
        <f aca="false">'2. Artikeldata Utökad'!H195</f>
        <v>  Välj…</v>
      </c>
      <c r="G196" s="176" t="str">
        <f aca="false" t="array" ref="G196:G196">_xlfn.IFS('2. Artikeldata Utökad'!J195="2  KRAV","KRAV",'2. Artikeldata Utökad'!J195="3  Astma- och Allergiförbundet","Astmaochallergiforbundet",'2. Artikeldata Utökad'!J195="4  Svanen","Svanen",'2. Artikeldata Utökad'!J195="5  GOTS","GOTS",'2. Artikeldata Utökad'!J195="6  Ekologiskt Jordbruk EU Ekologisk","Ekologisktjordbruk",'2. Artikeldata Utökad'!J195="7  ECO CERT Cosmos Organic","Ecocertcosmosorganic",'2. Artikeldata Utökad'!J195="8  Bra miljöval","Bramiljoval",'2. Artikeldata Utökad'!J195="9  Fairtrade","fairtrade",'2. Artikeldata Utökad'!J195="10 Natrue Organic","Natrueorganic",'2. Artikeldata Utökad'!J195="11 UTZ Certified","UTZ",'2. Artikeldata Utökad'!J195="15 Asthma Allergy Nordic","Asthmaallergynordic",'2. Artikeldata Utökad'!J195="16 FSC","FSC",'2. Artikeldata Utökad'!J195="17 Välvald (endast vid OTC)","choosewithheart",'2. Artikeldata Utökad'!J195="18 Rainforest Alliance","Rainforestalliance",'2. Artikeldata Utökad'!J195="19 Vegan Society","Vegansociety",'2. Artikeldata Utökad'!J195="20 Certified Vegan","Certifiedvegan",'2. Artikeldata Utökad'!J195="21 I'm Vegan","Imvegan",'2. Artikeldata Utökad'!J195="22 EU Ecolabel","EUEcolabel",'2. Artikeldata Utökad'!J195="23 Soil Association Cosmos Organic","Soilassociation",'2. Artikeldata Utökad'!J195="  Välj…","",'2. Artikeldata Utökad'!J195="0  Ingen symbol","",'2. Artikeldata Utökad'!J195="24 Cosmetique Bio Cosmos Organic","Cosmetiquebio",'2. Artikeldata Utökad'!J195="25 Fair for Life","Fairforlife")</f>
        <v/>
      </c>
      <c r="H196" s="176" t="str">
        <f aca="false" t="array" ref="H196:H196">_xlfn.IFS('2. Artikeldata Utökad'!K195="2  KRAV","KRAV",'2. Artikeldata Utökad'!K195="3  Astma- och Allergiförbundet","Astmaochallergiforbundet",'2. Artikeldata Utökad'!K195="4  Svanen","Svanen",'2. Artikeldata Utökad'!K195="5  GOTS","GOTS",'2. Artikeldata Utökad'!K195="6  Ekologiskt Jordbruk EU Ekologisk","Ekologisktjordbruk",'2. Artikeldata Utökad'!K195="7  ECO CERT Cosmos Organic","Ecocertcosmosorganic",'2. Artikeldata Utökad'!K195="8  Bra miljöval","Bramiljoval",'2. Artikeldata Utökad'!K195="9  Fairtrade","fairtrade",'2. Artikeldata Utökad'!K195="10 Natrue Organic","Natrueorganic",'2. Artikeldata Utökad'!K195="11 UTZ Certified","UTZ",'2. Artikeldata Utökad'!K195="15 Asthma Allergy Nordic","Asthmaallergynordic",'2. Artikeldata Utökad'!K195="16 FSC","FSC",'2. Artikeldata Utökad'!K195="17 Välvald (endast vid OTC)","choosewithheart",'2. Artikeldata Utökad'!K195="18 Rainforest Alliance","Rainforestalliance",'2. Artikeldata Utökad'!K195="19 Vegan Society","Vegansociety",'2. Artikeldata Utökad'!K195="20 Certified Vegan","Certifiedvegan",'2. Artikeldata Utökad'!K195="21 I'm Vegan","Imvegan",'2. Artikeldata Utökad'!K195="22 EU Ecolabel","EUEcolabel",'2. Artikeldata Utökad'!K195="23 Soil Association Cosmos Organic","Soilassociation",'2. Artikeldata Utökad'!K195="  Välj…","",'2. Artikeldata Utökad'!K195="0  Ingen symbol","",'2. Artikeldata Utökad'!K195="24 Cosmetique Bio Cosmos Organic","Cosmetiquebio",'2. Artikeldata Utökad'!K195="25 Fair for Life","Fairforlife")</f>
        <v/>
      </c>
      <c r="I196" s="176" t="str">
        <f aca="false" t="array" ref="I196:I196">_xlfn.IFS('2. Artikeldata Utökad'!L195="2  KRAV","KRAV",'2. Artikeldata Utökad'!L195="3  Astma- och Allergiförbundet","Astmaochallergiforbundet",'2. Artikeldata Utökad'!L195="4  Svanen","Svanen",'2. Artikeldata Utökad'!L195="5  GOTS","GOTS",'2. Artikeldata Utökad'!L195="6  Ekologiskt Jordbruk EU Ekologisk","Ekologisktjordbruk",'2. Artikeldata Utökad'!L195="7  ECO CERT Cosmos Organic","Ecocertcosmosorganic",'2. Artikeldata Utökad'!L195="8  Bra miljöval","Bramiljoval",'2. Artikeldata Utökad'!L195="9  Fairtrade","fairtrade",'2. Artikeldata Utökad'!L195="10 Natrue Organic","Natrueorganic",'2. Artikeldata Utökad'!L195="11 UTZ Certified","UTZ",'2. Artikeldata Utökad'!L195="15 Asthma Allergy Nordic","Asthmaallergynordic",'2. Artikeldata Utökad'!L195="16 FSC","FSC",'2. Artikeldata Utökad'!L195="17 Välvald (endast vid OTC)","choosewithheart",'2. Artikeldata Utökad'!L195="18 Rainforest Alliance","Rainforestalliance",'2. Artikeldata Utökad'!L195="19 Vegan Society","Vegansociety",'2. Artikeldata Utökad'!L195="20 Certified Vegan","Certifiedvegan",'2. Artikeldata Utökad'!L195="21 I'm Vegan","Imvegan",'2. Artikeldata Utökad'!L195="22 EU Ecolabel","EUEcolabel",'2. Artikeldata Utökad'!L195="23 Soil Association Cosmos Organic","Soilassociation",'2. Artikeldata Utökad'!L195="  Välj…","",'2. Artikeldata Utökad'!L195="0  Ingen symbol","",'2. Artikeldata Utökad'!L195="24 Cosmetique Bio Cosmos Organic","Cosmetiquebio",'2. Artikeldata Utökad'!L195="25 Fair for Life","Fairforlife")</f>
        <v/>
      </c>
      <c r="J196" s="176" t="str">
        <f aca="false" t="array" ref="J196:J196">IFERROR(SUBSTITUTE(_xlfn.arraytotext(_xlfn._xlws.filter(G196:I196,G196:I196&lt;&gt;""))," ",""),"")</f>
        <v/>
      </c>
      <c r="K196" s="176" t="str">
        <f aca="false">IF('2. Artikeldata Utökad'!M195="Ja","Nordisk","")</f>
        <v/>
      </c>
      <c r="L196" s="176" t="str">
        <f aca="false">IF('2. Artikeldata Utökad'!N195="Ja","Miljoforpackad","")</f>
        <v/>
      </c>
      <c r="M196" s="176" t="str">
        <f aca="false">IF(OR(G196="Ecocertcosmosorganic",G196="Natrueorganic",G196="GOTS",G196="Ekologisktjordbruk",G196="KRAV",G196="Soilassociation",G196="Cosmetiquebio",H196="Ecocertcosmosorganic",H196="Natrueorganic",H196="GOTS",H196="Ekologisktjordbruk",H196="KRAV",H196="Soilassociation",H196="Cosmetiquebio",I196="Ecocertcosmosorganic",I196="Natrueorganic",I196="GOTS",I196="Ekologisktjordbruk",I196="KRAV",I196="Soilassociation",I196="Cosmetiquebio"),"Ekologisk","")</f>
        <v/>
      </c>
      <c r="N196" s="176" t="str">
        <f aca="false">IF(OR(G196="Vegansociety",G196="Imvegan",G196="Certifiedvegan",H196="Vegansociety",H196="Imvegan",H196="Certifiedvegan",I196="Vegansociety",I196="Imvegan",I196="Certifiedvegan",AJ196="Vegansk"),"Vegansk","")</f>
        <v/>
      </c>
      <c r="O196" s="176" t="str">
        <f aca="false">IF(OR(G196="fairtrade",G196="UTZ",G196="Rainforestalliance",G196="Fairforlife",H196="fairtrade",H196="UTZ",H196="Rainforestalliance",H196="Fairforlife",I196="fairtrade",I196="UTZ",I196="Rainforestalliance",I196="Fairforlife"),"Rattvisemarkt","")</f>
        <v/>
      </c>
      <c r="P196" s="176" t="str">
        <f aca="false">IF(OR(G196="Asthmaallergynordic",G196="Astmaochallergiforbundet",H196="Asthmaallergynordic",H196="Astmaochallergiforbundet",I196="Asthmaallergynordic",I196="Astmaochallergiforbundet"),"Extramildformula","")</f>
        <v/>
      </c>
      <c r="Q196" s="176" t="str">
        <f aca="false">IF(OR(G196="Svanen",G196="Bramiljoval",G196="EUEcolabel",H196="Svanen",H196="Bramiljoval",H196="EUEcolabel",I196="Svanen",I196="Bramiljoval",I196="EUEcolabel"),"Miljomarkt","")</f>
        <v/>
      </c>
      <c r="R196" s="176" t="str">
        <f aca="false" t="array" ref="R196:R196">IFERROR(SUBSTITUTE(_xlfn.arraytotext(_xlfn._xlws.filter(M196:Q196,M196:Q196&lt;&gt;""))," ",""),"")</f>
        <v/>
      </c>
      <c r="S196" s="177"/>
      <c r="T196" s="185"/>
      <c r="U196" s="177" t="s">
        <v>36</v>
      </c>
      <c r="V196" s="178"/>
      <c r="W196" s="178"/>
      <c r="X196" s="178"/>
      <c r="Y196" s="178"/>
      <c r="Z196" s="178"/>
      <c r="AA196" s="178"/>
      <c r="AB196" s="178"/>
      <c r="AC196" s="178"/>
      <c r="AD196" s="178"/>
      <c r="AE196" s="178"/>
      <c r="AF196" s="178"/>
      <c r="AG196" s="177"/>
      <c r="AH196" s="178"/>
      <c r="AI196" s="178"/>
      <c r="AJ196" s="177" t="s">
        <v>37</v>
      </c>
      <c r="AK196" s="178"/>
      <c r="AL196" s="178"/>
      <c r="AM196" s="178"/>
      <c r="AN196" s="178"/>
      <c r="AO196" s="178"/>
      <c r="AP196" s="187"/>
      <c r="AQ196" s="179"/>
      <c r="AR196" s="180"/>
      <c r="AS196" s="180"/>
      <c r="AT196" s="181" t="s">
        <v>37</v>
      </c>
      <c r="AU196" s="181" t="s">
        <v>37</v>
      </c>
      <c r="AV196" s="188"/>
      <c r="AW196" s="182" t="s">
        <v>231</v>
      </c>
      <c r="AX196" s="181" t="s">
        <v>37</v>
      </c>
      <c r="AY196" s="181" t="s">
        <v>37</v>
      </c>
      <c r="AZ196" s="187"/>
      <c r="BA196" s="179"/>
      <c r="BB196" s="180"/>
      <c r="BC196" s="180"/>
      <c r="BD196" s="180"/>
      <c r="BE196" s="180"/>
      <c r="BF196" s="180"/>
      <c r="BG196" s="189"/>
      <c r="BH196" s="181" t="s">
        <v>231</v>
      </c>
      <c r="BI196" s="181" t="s">
        <v>37</v>
      </c>
    </row>
    <row r="197" customFormat="false" ht="14.25" hidden="false" customHeight="false" outlineLevel="0" collapsed="false">
      <c r="A197" s="183" t="n">
        <v>192</v>
      </c>
      <c r="B197" s="173" t="n">
        <f aca="false">'APH KIC KIA PC'!D196</f>
        <v>0</v>
      </c>
      <c r="C197" s="173" t="str">
        <f aca="false">'APH KIC KIA PC'!I196</f>
        <v>Välj…</v>
      </c>
      <c r="D197" s="174" t="str">
        <f aca="false">IF('1. Artikeldata Grund'!$E196="","",'1. Artikeldata Grund'!$E196)</f>
        <v/>
      </c>
      <c r="E197" s="175" t="str">
        <f aca="false">IF('1. Artikeldata Grund'!D196="","",'1. Artikeldata Grund'!D196)</f>
        <v/>
      </c>
      <c r="F197" s="184" t="str">
        <f aca="false">'2. Artikeldata Utökad'!H196</f>
        <v>  Välj…</v>
      </c>
      <c r="G197" s="176" t="str">
        <f aca="false" t="array" ref="G197:G197">_xlfn.IFS('2. Artikeldata Utökad'!J196="2  KRAV","KRAV",'2. Artikeldata Utökad'!J196="3  Astma- och Allergiförbundet","Astmaochallergiforbundet",'2. Artikeldata Utökad'!J196="4  Svanen","Svanen",'2. Artikeldata Utökad'!J196="5  GOTS","GOTS",'2. Artikeldata Utökad'!J196="6  Ekologiskt Jordbruk EU Ekologisk","Ekologisktjordbruk",'2. Artikeldata Utökad'!J196="7  ECO CERT Cosmos Organic","Ecocertcosmosorganic",'2. Artikeldata Utökad'!J196="8  Bra miljöval","Bramiljoval",'2. Artikeldata Utökad'!J196="9  Fairtrade","fairtrade",'2. Artikeldata Utökad'!J196="10 Natrue Organic","Natrueorganic",'2. Artikeldata Utökad'!J196="11 UTZ Certified","UTZ",'2. Artikeldata Utökad'!J196="15 Asthma Allergy Nordic","Asthmaallergynordic",'2. Artikeldata Utökad'!J196="16 FSC","FSC",'2. Artikeldata Utökad'!J196="17 Välvald (endast vid OTC)","choosewithheart",'2. Artikeldata Utökad'!J196="18 Rainforest Alliance","Rainforestalliance",'2. Artikeldata Utökad'!J196="19 Vegan Society","Vegansociety",'2. Artikeldata Utökad'!J196="20 Certified Vegan","Certifiedvegan",'2. Artikeldata Utökad'!J196="21 I'm Vegan","Imvegan",'2. Artikeldata Utökad'!J196="22 EU Ecolabel","EUEcolabel",'2. Artikeldata Utökad'!J196="23 Soil Association Cosmos Organic","Soilassociation",'2. Artikeldata Utökad'!J196="  Välj…","",'2. Artikeldata Utökad'!J196="0  Ingen symbol","",'2. Artikeldata Utökad'!J196="24 Cosmetique Bio Cosmos Organic","Cosmetiquebio",'2. Artikeldata Utökad'!J196="25 Fair for Life","Fairforlife")</f>
        <v/>
      </c>
      <c r="H197" s="176" t="str">
        <f aca="false" t="array" ref="H197:H197">_xlfn.IFS('2. Artikeldata Utökad'!K196="2  KRAV","KRAV",'2. Artikeldata Utökad'!K196="3  Astma- och Allergiförbundet","Astmaochallergiforbundet",'2. Artikeldata Utökad'!K196="4  Svanen","Svanen",'2. Artikeldata Utökad'!K196="5  GOTS","GOTS",'2. Artikeldata Utökad'!K196="6  Ekologiskt Jordbruk EU Ekologisk","Ekologisktjordbruk",'2. Artikeldata Utökad'!K196="7  ECO CERT Cosmos Organic","Ecocertcosmosorganic",'2. Artikeldata Utökad'!K196="8  Bra miljöval","Bramiljoval",'2. Artikeldata Utökad'!K196="9  Fairtrade","fairtrade",'2. Artikeldata Utökad'!K196="10 Natrue Organic","Natrueorganic",'2. Artikeldata Utökad'!K196="11 UTZ Certified","UTZ",'2. Artikeldata Utökad'!K196="15 Asthma Allergy Nordic","Asthmaallergynordic",'2. Artikeldata Utökad'!K196="16 FSC","FSC",'2. Artikeldata Utökad'!K196="17 Välvald (endast vid OTC)","choosewithheart",'2. Artikeldata Utökad'!K196="18 Rainforest Alliance","Rainforestalliance",'2. Artikeldata Utökad'!K196="19 Vegan Society","Vegansociety",'2. Artikeldata Utökad'!K196="20 Certified Vegan","Certifiedvegan",'2. Artikeldata Utökad'!K196="21 I'm Vegan","Imvegan",'2. Artikeldata Utökad'!K196="22 EU Ecolabel","EUEcolabel",'2. Artikeldata Utökad'!K196="23 Soil Association Cosmos Organic","Soilassociation",'2. Artikeldata Utökad'!K196="  Välj…","",'2. Artikeldata Utökad'!K196="0  Ingen symbol","",'2. Artikeldata Utökad'!K196="24 Cosmetique Bio Cosmos Organic","Cosmetiquebio",'2. Artikeldata Utökad'!K196="25 Fair for Life","Fairforlife")</f>
        <v/>
      </c>
      <c r="I197" s="176" t="str">
        <f aca="false" t="array" ref="I197:I197">_xlfn.IFS('2. Artikeldata Utökad'!L196="2  KRAV","KRAV",'2. Artikeldata Utökad'!L196="3  Astma- och Allergiförbundet","Astmaochallergiforbundet",'2. Artikeldata Utökad'!L196="4  Svanen","Svanen",'2. Artikeldata Utökad'!L196="5  GOTS","GOTS",'2. Artikeldata Utökad'!L196="6  Ekologiskt Jordbruk EU Ekologisk","Ekologisktjordbruk",'2. Artikeldata Utökad'!L196="7  ECO CERT Cosmos Organic","Ecocertcosmosorganic",'2. Artikeldata Utökad'!L196="8  Bra miljöval","Bramiljoval",'2. Artikeldata Utökad'!L196="9  Fairtrade","fairtrade",'2. Artikeldata Utökad'!L196="10 Natrue Organic","Natrueorganic",'2. Artikeldata Utökad'!L196="11 UTZ Certified","UTZ",'2. Artikeldata Utökad'!L196="15 Asthma Allergy Nordic","Asthmaallergynordic",'2. Artikeldata Utökad'!L196="16 FSC","FSC",'2. Artikeldata Utökad'!L196="17 Välvald (endast vid OTC)","choosewithheart",'2. Artikeldata Utökad'!L196="18 Rainforest Alliance","Rainforestalliance",'2. Artikeldata Utökad'!L196="19 Vegan Society","Vegansociety",'2. Artikeldata Utökad'!L196="20 Certified Vegan","Certifiedvegan",'2. Artikeldata Utökad'!L196="21 I'm Vegan","Imvegan",'2. Artikeldata Utökad'!L196="22 EU Ecolabel","EUEcolabel",'2. Artikeldata Utökad'!L196="23 Soil Association Cosmos Organic","Soilassociation",'2. Artikeldata Utökad'!L196="  Välj…","",'2. Artikeldata Utökad'!L196="0  Ingen symbol","",'2. Artikeldata Utökad'!L196="24 Cosmetique Bio Cosmos Organic","Cosmetiquebio",'2. Artikeldata Utökad'!L196="25 Fair for Life","Fairforlife")</f>
        <v/>
      </c>
      <c r="J197" s="176" t="str">
        <f aca="false" t="array" ref="J197:J197">IFERROR(SUBSTITUTE(_xlfn.arraytotext(_xlfn._xlws.filter(G197:I197,G197:I197&lt;&gt;""))," ",""),"")</f>
        <v/>
      </c>
      <c r="K197" s="176" t="str">
        <f aca="false">IF('2. Artikeldata Utökad'!M196="Ja","Nordisk","")</f>
        <v/>
      </c>
      <c r="L197" s="176" t="str">
        <f aca="false">IF('2. Artikeldata Utökad'!N196="Ja","Miljoforpackad","")</f>
        <v/>
      </c>
      <c r="M197" s="176" t="str">
        <f aca="false">IF(OR(G197="Ecocertcosmosorganic",G197="Natrueorganic",G197="GOTS",G197="Ekologisktjordbruk",G197="KRAV",G197="Soilassociation",G197="Cosmetiquebio",H197="Ecocertcosmosorganic",H197="Natrueorganic",H197="GOTS",H197="Ekologisktjordbruk",H197="KRAV",H197="Soilassociation",H197="Cosmetiquebio",I197="Ecocertcosmosorganic",I197="Natrueorganic",I197="GOTS",I197="Ekologisktjordbruk",I197="KRAV",I197="Soilassociation",I197="Cosmetiquebio"),"Ekologisk","")</f>
        <v/>
      </c>
      <c r="N197" s="176" t="str">
        <f aca="false">IF(OR(G197="Vegansociety",G197="Imvegan",G197="Certifiedvegan",H197="Vegansociety",H197="Imvegan",H197="Certifiedvegan",I197="Vegansociety",I197="Imvegan",I197="Certifiedvegan",AJ197="Vegansk"),"Vegansk","")</f>
        <v/>
      </c>
      <c r="O197" s="176" t="str">
        <f aca="false">IF(OR(G197="fairtrade",G197="UTZ",G197="Rainforestalliance",G197="Fairforlife",H197="fairtrade",H197="UTZ",H197="Rainforestalliance",H197="Fairforlife",I197="fairtrade",I197="UTZ",I197="Rainforestalliance",I197="Fairforlife"),"Rattvisemarkt","")</f>
        <v/>
      </c>
      <c r="P197" s="176" t="str">
        <f aca="false">IF(OR(G197="Asthmaallergynordic",G197="Astmaochallergiforbundet",H197="Asthmaallergynordic",H197="Astmaochallergiforbundet",I197="Asthmaallergynordic",I197="Astmaochallergiforbundet"),"Extramildformula","")</f>
        <v/>
      </c>
      <c r="Q197" s="176" t="str">
        <f aca="false">IF(OR(G197="Svanen",G197="Bramiljoval",G197="EUEcolabel",H197="Svanen",H197="Bramiljoval",H197="EUEcolabel",I197="Svanen",I197="Bramiljoval",I197="EUEcolabel"),"Miljomarkt","")</f>
        <v/>
      </c>
      <c r="R197" s="176" t="str">
        <f aca="false" t="array" ref="R197:R197">IFERROR(SUBSTITUTE(_xlfn.arraytotext(_xlfn._xlws.filter(M197:Q197,M197:Q197&lt;&gt;""))," ",""),"")</f>
        <v/>
      </c>
      <c r="S197" s="177"/>
      <c r="T197" s="185"/>
      <c r="U197" s="177" t="s">
        <v>36</v>
      </c>
      <c r="V197" s="178"/>
      <c r="W197" s="178"/>
      <c r="X197" s="178"/>
      <c r="Y197" s="178"/>
      <c r="Z197" s="178"/>
      <c r="AA197" s="178"/>
      <c r="AB197" s="178"/>
      <c r="AC197" s="178"/>
      <c r="AD197" s="178"/>
      <c r="AE197" s="178"/>
      <c r="AF197" s="178"/>
      <c r="AG197" s="177"/>
      <c r="AH197" s="178"/>
      <c r="AI197" s="178"/>
      <c r="AJ197" s="177" t="s">
        <v>37</v>
      </c>
      <c r="AK197" s="178"/>
      <c r="AL197" s="178"/>
      <c r="AM197" s="178"/>
      <c r="AN197" s="178"/>
      <c r="AO197" s="178"/>
      <c r="AP197" s="187"/>
      <c r="AQ197" s="179"/>
      <c r="AR197" s="180"/>
      <c r="AS197" s="180"/>
      <c r="AT197" s="181" t="s">
        <v>37</v>
      </c>
      <c r="AU197" s="181" t="s">
        <v>37</v>
      </c>
      <c r="AV197" s="188"/>
      <c r="AW197" s="182" t="s">
        <v>231</v>
      </c>
      <c r="AX197" s="181" t="s">
        <v>37</v>
      </c>
      <c r="AY197" s="181" t="s">
        <v>37</v>
      </c>
      <c r="AZ197" s="187"/>
      <c r="BA197" s="179"/>
      <c r="BB197" s="180"/>
      <c r="BC197" s="180"/>
      <c r="BD197" s="180"/>
      <c r="BE197" s="180"/>
      <c r="BF197" s="180"/>
      <c r="BG197" s="189"/>
      <c r="BH197" s="181" t="s">
        <v>231</v>
      </c>
      <c r="BI197" s="181" t="s">
        <v>37</v>
      </c>
    </row>
    <row r="198" customFormat="false" ht="14.25" hidden="false" customHeight="false" outlineLevel="0" collapsed="false">
      <c r="A198" s="183" t="n">
        <v>193</v>
      </c>
      <c r="B198" s="173" t="n">
        <f aca="false">'APH KIC KIA PC'!D197</f>
        <v>0</v>
      </c>
      <c r="C198" s="173" t="str">
        <f aca="false">'APH KIC KIA PC'!I197</f>
        <v>Välj…</v>
      </c>
      <c r="D198" s="174" t="str">
        <f aca="false">IF('1. Artikeldata Grund'!$E197="","",'1. Artikeldata Grund'!$E197)</f>
        <v/>
      </c>
      <c r="E198" s="175" t="str">
        <f aca="false">IF('1. Artikeldata Grund'!D197="","",'1. Artikeldata Grund'!D197)</f>
        <v/>
      </c>
      <c r="F198" s="184" t="str">
        <f aca="false">'2. Artikeldata Utökad'!H197</f>
        <v>  Välj…</v>
      </c>
      <c r="G198" s="176" t="str">
        <f aca="false" t="array" ref="G198:G198">_xlfn.IFS('2. Artikeldata Utökad'!J197="2  KRAV","KRAV",'2. Artikeldata Utökad'!J197="3  Astma- och Allergiförbundet","Astmaochallergiforbundet",'2. Artikeldata Utökad'!J197="4  Svanen","Svanen",'2. Artikeldata Utökad'!J197="5  GOTS","GOTS",'2. Artikeldata Utökad'!J197="6  Ekologiskt Jordbruk EU Ekologisk","Ekologisktjordbruk",'2. Artikeldata Utökad'!J197="7  ECO CERT Cosmos Organic","Ecocertcosmosorganic",'2. Artikeldata Utökad'!J197="8  Bra miljöval","Bramiljoval",'2. Artikeldata Utökad'!J197="9  Fairtrade","fairtrade",'2. Artikeldata Utökad'!J197="10 Natrue Organic","Natrueorganic",'2. Artikeldata Utökad'!J197="11 UTZ Certified","UTZ",'2. Artikeldata Utökad'!J197="15 Asthma Allergy Nordic","Asthmaallergynordic",'2. Artikeldata Utökad'!J197="16 FSC","FSC",'2. Artikeldata Utökad'!J197="17 Välvald (endast vid OTC)","choosewithheart",'2. Artikeldata Utökad'!J197="18 Rainforest Alliance","Rainforestalliance",'2. Artikeldata Utökad'!J197="19 Vegan Society","Vegansociety",'2. Artikeldata Utökad'!J197="20 Certified Vegan","Certifiedvegan",'2. Artikeldata Utökad'!J197="21 I'm Vegan","Imvegan",'2. Artikeldata Utökad'!J197="22 EU Ecolabel","EUEcolabel",'2. Artikeldata Utökad'!J197="23 Soil Association Cosmos Organic","Soilassociation",'2. Artikeldata Utökad'!J197="  Välj…","",'2. Artikeldata Utökad'!J197="0  Ingen symbol","",'2. Artikeldata Utökad'!J197="24 Cosmetique Bio Cosmos Organic","Cosmetiquebio",'2. Artikeldata Utökad'!J197="25 Fair for Life","Fairforlife")</f>
        <v/>
      </c>
      <c r="H198" s="176" t="str">
        <f aca="false" t="array" ref="H198:H198">_xlfn.IFS('2. Artikeldata Utökad'!K197="2  KRAV","KRAV",'2. Artikeldata Utökad'!K197="3  Astma- och Allergiförbundet","Astmaochallergiforbundet",'2. Artikeldata Utökad'!K197="4  Svanen","Svanen",'2. Artikeldata Utökad'!K197="5  GOTS","GOTS",'2. Artikeldata Utökad'!K197="6  Ekologiskt Jordbruk EU Ekologisk","Ekologisktjordbruk",'2. Artikeldata Utökad'!K197="7  ECO CERT Cosmos Organic","Ecocertcosmosorganic",'2. Artikeldata Utökad'!K197="8  Bra miljöval","Bramiljoval",'2. Artikeldata Utökad'!K197="9  Fairtrade","fairtrade",'2. Artikeldata Utökad'!K197="10 Natrue Organic","Natrueorganic",'2. Artikeldata Utökad'!K197="11 UTZ Certified","UTZ",'2. Artikeldata Utökad'!K197="15 Asthma Allergy Nordic","Asthmaallergynordic",'2. Artikeldata Utökad'!K197="16 FSC","FSC",'2. Artikeldata Utökad'!K197="17 Välvald (endast vid OTC)","choosewithheart",'2. Artikeldata Utökad'!K197="18 Rainforest Alliance","Rainforestalliance",'2. Artikeldata Utökad'!K197="19 Vegan Society","Vegansociety",'2. Artikeldata Utökad'!K197="20 Certified Vegan","Certifiedvegan",'2. Artikeldata Utökad'!K197="21 I'm Vegan","Imvegan",'2. Artikeldata Utökad'!K197="22 EU Ecolabel","EUEcolabel",'2. Artikeldata Utökad'!K197="23 Soil Association Cosmos Organic","Soilassociation",'2. Artikeldata Utökad'!K197="  Välj…","",'2. Artikeldata Utökad'!K197="0  Ingen symbol","",'2. Artikeldata Utökad'!K197="24 Cosmetique Bio Cosmos Organic","Cosmetiquebio",'2. Artikeldata Utökad'!K197="25 Fair for Life","Fairforlife")</f>
        <v/>
      </c>
      <c r="I198" s="176" t="str">
        <f aca="false" t="array" ref="I198:I198">_xlfn.IFS('2. Artikeldata Utökad'!L197="2  KRAV","KRAV",'2. Artikeldata Utökad'!L197="3  Astma- och Allergiförbundet","Astmaochallergiforbundet",'2. Artikeldata Utökad'!L197="4  Svanen","Svanen",'2. Artikeldata Utökad'!L197="5  GOTS","GOTS",'2. Artikeldata Utökad'!L197="6  Ekologiskt Jordbruk EU Ekologisk","Ekologisktjordbruk",'2. Artikeldata Utökad'!L197="7  ECO CERT Cosmos Organic","Ecocertcosmosorganic",'2. Artikeldata Utökad'!L197="8  Bra miljöval","Bramiljoval",'2. Artikeldata Utökad'!L197="9  Fairtrade","fairtrade",'2. Artikeldata Utökad'!L197="10 Natrue Organic","Natrueorganic",'2. Artikeldata Utökad'!L197="11 UTZ Certified","UTZ",'2. Artikeldata Utökad'!L197="15 Asthma Allergy Nordic","Asthmaallergynordic",'2. Artikeldata Utökad'!L197="16 FSC","FSC",'2. Artikeldata Utökad'!L197="17 Välvald (endast vid OTC)","choosewithheart",'2. Artikeldata Utökad'!L197="18 Rainforest Alliance","Rainforestalliance",'2. Artikeldata Utökad'!L197="19 Vegan Society","Vegansociety",'2. Artikeldata Utökad'!L197="20 Certified Vegan","Certifiedvegan",'2. Artikeldata Utökad'!L197="21 I'm Vegan","Imvegan",'2. Artikeldata Utökad'!L197="22 EU Ecolabel","EUEcolabel",'2. Artikeldata Utökad'!L197="23 Soil Association Cosmos Organic","Soilassociation",'2. Artikeldata Utökad'!L197="  Välj…","",'2. Artikeldata Utökad'!L197="0  Ingen symbol","",'2. Artikeldata Utökad'!L197="24 Cosmetique Bio Cosmos Organic","Cosmetiquebio",'2. Artikeldata Utökad'!L197="25 Fair for Life","Fairforlife")</f>
        <v/>
      </c>
      <c r="J198" s="176" t="str">
        <f aca="false" t="array" ref="J198:J198">IFERROR(SUBSTITUTE(_xlfn.arraytotext(_xlfn._xlws.filter(G198:I198,G198:I198&lt;&gt;""))," ",""),"")</f>
        <v/>
      </c>
      <c r="K198" s="176" t="str">
        <f aca="false">IF('2. Artikeldata Utökad'!M197="Ja","Nordisk","")</f>
        <v/>
      </c>
      <c r="L198" s="176" t="str">
        <f aca="false">IF('2. Artikeldata Utökad'!N197="Ja","Miljoforpackad","")</f>
        <v/>
      </c>
      <c r="M198" s="176" t="str">
        <f aca="false">IF(OR(G198="Ecocertcosmosorganic",G198="Natrueorganic",G198="GOTS",G198="Ekologisktjordbruk",G198="KRAV",G198="Soilassociation",G198="Cosmetiquebio",H198="Ecocertcosmosorganic",H198="Natrueorganic",H198="GOTS",H198="Ekologisktjordbruk",H198="KRAV",H198="Soilassociation",H198="Cosmetiquebio",I198="Ecocertcosmosorganic",I198="Natrueorganic",I198="GOTS",I198="Ekologisktjordbruk",I198="KRAV",I198="Soilassociation",I198="Cosmetiquebio"),"Ekologisk","")</f>
        <v/>
      </c>
      <c r="N198" s="176" t="str">
        <f aca="false">IF(OR(G198="Vegansociety",G198="Imvegan",G198="Certifiedvegan",H198="Vegansociety",H198="Imvegan",H198="Certifiedvegan",I198="Vegansociety",I198="Imvegan",I198="Certifiedvegan",AJ198="Vegansk"),"Vegansk","")</f>
        <v/>
      </c>
      <c r="O198" s="176" t="str">
        <f aca="false">IF(OR(G198="fairtrade",G198="UTZ",G198="Rainforestalliance",G198="Fairforlife",H198="fairtrade",H198="UTZ",H198="Rainforestalliance",H198="Fairforlife",I198="fairtrade",I198="UTZ",I198="Rainforestalliance",I198="Fairforlife"),"Rattvisemarkt","")</f>
        <v/>
      </c>
      <c r="P198" s="176" t="str">
        <f aca="false">IF(OR(G198="Asthmaallergynordic",G198="Astmaochallergiforbundet",H198="Asthmaallergynordic",H198="Astmaochallergiforbundet",I198="Asthmaallergynordic",I198="Astmaochallergiforbundet"),"Extramildformula","")</f>
        <v/>
      </c>
      <c r="Q198" s="176" t="str">
        <f aca="false">IF(OR(G198="Svanen",G198="Bramiljoval",G198="EUEcolabel",H198="Svanen",H198="Bramiljoval",H198="EUEcolabel",I198="Svanen",I198="Bramiljoval",I198="EUEcolabel"),"Miljomarkt","")</f>
        <v/>
      </c>
      <c r="R198" s="176" t="str">
        <f aca="false" t="array" ref="R198:R198">IFERROR(SUBSTITUTE(_xlfn.arraytotext(_xlfn._xlws.filter(M198:Q198,M198:Q198&lt;&gt;""))," ",""),"")</f>
        <v/>
      </c>
      <c r="S198" s="177"/>
      <c r="T198" s="185"/>
      <c r="U198" s="177" t="s">
        <v>36</v>
      </c>
      <c r="V198" s="178"/>
      <c r="W198" s="178"/>
      <c r="X198" s="178"/>
      <c r="Y198" s="178"/>
      <c r="Z198" s="178"/>
      <c r="AA198" s="178"/>
      <c r="AB198" s="178"/>
      <c r="AC198" s="178"/>
      <c r="AD198" s="178"/>
      <c r="AE198" s="178"/>
      <c r="AF198" s="178"/>
      <c r="AG198" s="177"/>
      <c r="AH198" s="178"/>
      <c r="AI198" s="178"/>
      <c r="AJ198" s="177" t="s">
        <v>37</v>
      </c>
      <c r="AK198" s="178"/>
      <c r="AL198" s="178"/>
      <c r="AM198" s="178"/>
      <c r="AN198" s="178"/>
      <c r="AO198" s="178"/>
      <c r="AP198" s="187"/>
      <c r="AQ198" s="179"/>
      <c r="AR198" s="180"/>
      <c r="AS198" s="180"/>
      <c r="AT198" s="181" t="s">
        <v>37</v>
      </c>
      <c r="AU198" s="181" t="s">
        <v>37</v>
      </c>
      <c r="AV198" s="188"/>
      <c r="AW198" s="182" t="s">
        <v>231</v>
      </c>
      <c r="AX198" s="181" t="s">
        <v>37</v>
      </c>
      <c r="AY198" s="181" t="s">
        <v>37</v>
      </c>
      <c r="AZ198" s="187"/>
      <c r="BA198" s="179"/>
      <c r="BB198" s="180"/>
      <c r="BC198" s="180"/>
      <c r="BD198" s="180"/>
      <c r="BE198" s="180"/>
      <c r="BF198" s="180"/>
      <c r="BG198" s="189"/>
      <c r="BH198" s="181" t="s">
        <v>231</v>
      </c>
      <c r="BI198" s="181" t="s">
        <v>37</v>
      </c>
    </row>
    <row r="199" customFormat="false" ht="14.25" hidden="false" customHeight="false" outlineLevel="0" collapsed="false">
      <c r="A199" s="183" t="n">
        <v>194</v>
      </c>
      <c r="B199" s="173" t="n">
        <f aca="false">'APH KIC KIA PC'!D198</f>
        <v>0</v>
      </c>
      <c r="C199" s="173" t="str">
        <f aca="false">'APH KIC KIA PC'!I198</f>
        <v>Välj…</v>
      </c>
      <c r="D199" s="174" t="str">
        <f aca="false">IF('1. Artikeldata Grund'!$E198="","",'1. Artikeldata Grund'!$E198)</f>
        <v/>
      </c>
      <c r="E199" s="175" t="str">
        <f aca="false">IF('1. Artikeldata Grund'!D198="","",'1. Artikeldata Grund'!D198)</f>
        <v/>
      </c>
      <c r="F199" s="184" t="str">
        <f aca="false">'2. Artikeldata Utökad'!H198</f>
        <v>  Välj…</v>
      </c>
      <c r="G199" s="176" t="str">
        <f aca="false" t="array" ref="G199:G199">_xlfn.IFS('2. Artikeldata Utökad'!J198="2  KRAV","KRAV",'2. Artikeldata Utökad'!J198="3  Astma- och Allergiförbundet","Astmaochallergiforbundet",'2. Artikeldata Utökad'!J198="4  Svanen","Svanen",'2. Artikeldata Utökad'!J198="5  GOTS","GOTS",'2. Artikeldata Utökad'!J198="6  Ekologiskt Jordbruk EU Ekologisk","Ekologisktjordbruk",'2. Artikeldata Utökad'!J198="7  ECO CERT Cosmos Organic","Ecocertcosmosorganic",'2. Artikeldata Utökad'!J198="8  Bra miljöval","Bramiljoval",'2. Artikeldata Utökad'!J198="9  Fairtrade","fairtrade",'2. Artikeldata Utökad'!J198="10 Natrue Organic","Natrueorganic",'2. Artikeldata Utökad'!J198="11 UTZ Certified","UTZ",'2. Artikeldata Utökad'!J198="15 Asthma Allergy Nordic","Asthmaallergynordic",'2. Artikeldata Utökad'!J198="16 FSC","FSC",'2. Artikeldata Utökad'!J198="17 Välvald (endast vid OTC)","choosewithheart",'2. Artikeldata Utökad'!J198="18 Rainforest Alliance","Rainforestalliance",'2. Artikeldata Utökad'!J198="19 Vegan Society","Vegansociety",'2. Artikeldata Utökad'!J198="20 Certified Vegan","Certifiedvegan",'2. Artikeldata Utökad'!J198="21 I'm Vegan","Imvegan",'2. Artikeldata Utökad'!J198="22 EU Ecolabel","EUEcolabel",'2. Artikeldata Utökad'!J198="23 Soil Association Cosmos Organic","Soilassociation",'2. Artikeldata Utökad'!J198="  Välj…","",'2. Artikeldata Utökad'!J198="0  Ingen symbol","",'2. Artikeldata Utökad'!J198="24 Cosmetique Bio Cosmos Organic","Cosmetiquebio",'2. Artikeldata Utökad'!J198="25 Fair for Life","Fairforlife")</f>
        <v/>
      </c>
      <c r="H199" s="176" t="str">
        <f aca="false" t="array" ref="H199:H199">_xlfn.IFS('2. Artikeldata Utökad'!K198="2  KRAV","KRAV",'2. Artikeldata Utökad'!K198="3  Astma- och Allergiförbundet","Astmaochallergiforbundet",'2. Artikeldata Utökad'!K198="4  Svanen","Svanen",'2. Artikeldata Utökad'!K198="5  GOTS","GOTS",'2. Artikeldata Utökad'!K198="6  Ekologiskt Jordbruk EU Ekologisk","Ekologisktjordbruk",'2. Artikeldata Utökad'!K198="7  ECO CERT Cosmos Organic","Ecocertcosmosorganic",'2. Artikeldata Utökad'!K198="8  Bra miljöval","Bramiljoval",'2. Artikeldata Utökad'!K198="9  Fairtrade","fairtrade",'2. Artikeldata Utökad'!K198="10 Natrue Organic","Natrueorganic",'2. Artikeldata Utökad'!K198="11 UTZ Certified","UTZ",'2. Artikeldata Utökad'!K198="15 Asthma Allergy Nordic","Asthmaallergynordic",'2. Artikeldata Utökad'!K198="16 FSC","FSC",'2. Artikeldata Utökad'!K198="17 Välvald (endast vid OTC)","choosewithheart",'2. Artikeldata Utökad'!K198="18 Rainforest Alliance","Rainforestalliance",'2. Artikeldata Utökad'!K198="19 Vegan Society","Vegansociety",'2. Artikeldata Utökad'!K198="20 Certified Vegan","Certifiedvegan",'2. Artikeldata Utökad'!K198="21 I'm Vegan","Imvegan",'2. Artikeldata Utökad'!K198="22 EU Ecolabel","EUEcolabel",'2. Artikeldata Utökad'!K198="23 Soil Association Cosmos Organic","Soilassociation",'2. Artikeldata Utökad'!K198="  Välj…","",'2. Artikeldata Utökad'!K198="0  Ingen symbol","",'2. Artikeldata Utökad'!K198="24 Cosmetique Bio Cosmos Organic","Cosmetiquebio",'2. Artikeldata Utökad'!K198="25 Fair for Life","Fairforlife")</f>
        <v/>
      </c>
      <c r="I199" s="176" t="str">
        <f aca="false" t="array" ref="I199:I199">_xlfn.IFS('2. Artikeldata Utökad'!L198="2  KRAV","KRAV",'2. Artikeldata Utökad'!L198="3  Astma- och Allergiförbundet","Astmaochallergiforbundet",'2. Artikeldata Utökad'!L198="4  Svanen","Svanen",'2. Artikeldata Utökad'!L198="5  GOTS","GOTS",'2. Artikeldata Utökad'!L198="6  Ekologiskt Jordbruk EU Ekologisk","Ekologisktjordbruk",'2. Artikeldata Utökad'!L198="7  ECO CERT Cosmos Organic","Ecocertcosmosorganic",'2. Artikeldata Utökad'!L198="8  Bra miljöval","Bramiljoval",'2. Artikeldata Utökad'!L198="9  Fairtrade","fairtrade",'2. Artikeldata Utökad'!L198="10 Natrue Organic","Natrueorganic",'2. Artikeldata Utökad'!L198="11 UTZ Certified","UTZ",'2. Artikeldata Utökad'!L198="15 Asthma Allergy Nordic","Asthmaallergynordic",'2. Artikeldata Utökad'!L198="16 FSC","FSC",'2. Artikeldata Utökad'!L198="17 Välvald (endast vid OTC)","choosewithheart",'2. Artikeldata Utökad'!L198="18 Rainforest Alliance","Rainforestalliance",'2. Artikeldata Utökad'!L198="19 Vegan Society","Vegansociety",'2. Artikeldata Utökad'!L198="20 Certified Vegan","Certifiedvegan",'2. Artikeldata Utökad'!L198="21 I'm Vegan","Imvegan",'2. Artikeldata Utökad'!L198="22 EU Ecolabel","EUEcolabel",'2. Artikeldata Utökad'!L198="23 Soil Association Cosmos Organic","Soilassociation",'2. Artikeldata Utökad'!L198="  Välj…","",'2. Artikeldata Utökad'!L198="0  Ingen symbol","",'2. Artikeldata Utökad'!L198="24 Cosmetique Bio Cosmos Organic","Cosmetiquebio",'2. Artikeldata Utökad'!L198="25 Fair for Life","Fairforlife")</f>
        <v/>
      </c>
      <c r="J199" s="176" t="str">
        <f aca="false" t="array" ref="J199:J199">IFERROR(SUBSTITUTE(_xlfn.arraytotext(_xlfn._xlws.filter(G199:I199,G199:I199&lt;&gt;""))," ",""),"")</f>
        <v/>
      </c>
      <c r="K199" s="176" t="str">
        <f aca="false">IF('2. Artikeldata Utökad'!M198="Ja","Nordisk","")</f>
        <v/>
      </c>
      <c r="L199" s="176" t="str">
        <f aca="false">IF('2. Artikeldata Utökad'!N198="Ja","Miljoforpackad","")</f>
        <v/>
      </c>
      <c r="M199" s="176" t="str">
        <f aca="false">IF(OR(G199="Ecocertcosmosorganic",G199="Natrueorganic",G199="GOTS",G199="Ekologisktjordbruk",G199="KRAV",G199="Soilassociation",G199="Cosmetiquebio",H199="Ecocertcosmosorganic",H199="Natrueorganic",H199="GOTS",H199="Ekologisktjordbruk",H199="KRAV",H199="Soilassociation",H199="Cosmetiquebio",I199="Ecocertcosmosorganic",I199="Natrueorganic",I199="GOTS",I199="Ekologisktjordbruk",I199="KRAV",I199="Soilassociation",I199="Cosmetiquebio"),"Ekologisk","")</f>
        <v/>
      </c>
      <c r="N199" s="176" t="str">
        <f aca="false">IF(OR(G199="Vegansociety",G199="Imvegan",G199="Certifiedvegan",H199="Vegansociety",H199="Imvegan",H199="Certifiedvegan",I199="Vegansociety",I199="Imvegan",I199="Certifiedvegan",AJ199="Vegansk"),"Vegansk","")</f>
        <v/>
      </c>
      <c r="O199" s="176" t="str">
        <f aca="false">IF(OR(G199="fairtrade",G199="UTZ",G199="Rainforestalliance",G199="Fairforlife",H199="fairtrade",H199="UTZ",H199="Rainforestalliance",H199="Fairforlife",I199="fairtrade",I199="UTZ",I199="Rainforestalliance",I199="Fairforlife"),"Rattvisemarkt","")</f>
        <v/>
      </c>
      <c r="P199" s="176" t="str">
        <f aca="false">IF(OR(G199="Asthmaallergynordic",G199="Astmaochallergiforbundet",H199="Asthmaallergynordic",H199="Astmaochallergiforbundet",I199="Asthmaallergynordic",I199="Astmaochallergiforbundet"),"Extramildformula","")</f>
        <v/>
      </c>
      <c r="Q199" s="176" t="str">
        <f aca="false">IF(OR(G199="Svanen",G199="Bramiljoval",G199="EUEcolabel",H199="Svanen",H199="Bramiljoval",H199="EUEcolabel",I199="Svanen",I199="Bramiljoval",I199="EUEcolabel"),"Miljomarkt","")</f>
        <v/>
      </c>
      <c r="R199" s="176" t="str">
        <f aca="false" t="array" ref="R199:R199">IFERROR(SUBSTITUTE(_xlfn.arraytotext(_xlfn._xlws.filter(M199:Q199,M199:Q199&lt;&gt;""))," ",""),"")</f>
        <v/>
      </c>
      <c r="S199" s="177"/>
      <c r="T199" s="185"/>
      <c r="U199" s="177" t="s">
        <v>36</v>
      </c>
      <c r="V199" s="178"/>
      <c r="W199" s="178"/>
      <c r="X199" s="178"/>
      <c r="Y199" s="178"/>
      <c r="Z199" s="178"/>
      <c r="AA199" s="178"/>
      <c r="AB199" s="178"/>
      <c r="AC199" s="178"/>
      <c r="AD199" s="178"/>
      <c r="AE199" s="178"/>
      <c r="AF199" s="178"/>
      <c r="AG199" s="177"/>
      <c r="AH199" s="178"/>
      <c r="AI199" s="178"/>
      <c r="AJ199" s="177" t="s">
        <v>37</v>
      </c>
      <c r="AK199" s="178"/>
      <c r="AL199" s="178"/>
      <c r="AM199" s="178"/>
      <c r="AN199" s="178"/>
      <c r="AO199" s="178"/>
      <c r="AP199" s="187"/>
      <c r="AQ199" s="179"/>
      <c r="AR199" s="180"/>
      <c r="AS199" s="180"/>
      <c r="AT199" s="181" t="s">
        <v>37</v>
      </c>
      <c r="AU199" s="181" t="s">
        <v>37</v>
      </c>
      <c r="AV199" s="188"/>
      <c r="AW199" s="182" t="s">
        <v>231</v>
      </c>
      <c r="AX199" s="181" t="s">
        <v>37</v>
      </c>
      <c r="AY199" s="181" t="s">
        <v>37</v>
      </c>
      <c r="AZ199" s="187"/>
      <c r="BA199" s="179"/>
      <c r="BB199" s="180"/>
      <c r="BC199" s="180"/>
      <c r="BD199" s="180"/>
      <c r="BE199" s="180"/>
      <c r="BF199" s="180"/>
      <c r="BG199" s="189"/>
      <c r="BH199" s="181" t="s">
        <v>231</v>
      </c>
      <c r="BI199" s="181" t="s">
        <v>37</v>
      </c>
    </row>
    <row r="200" customFormat="false" ht="14.25" hidden="false" customHeight="false" outlineLevel="0" collapsed="false">
      <c r="A200" s="183" t="n">
        <v>195</v>
      </c>
      <c r="B200" s="173" t="n">
        <f aca="false">'APH KIC KIA PC'!D199</f>
        <v>0</v>
      </c>
      <c r="C200" s="173" t="str">
        <f aca="false">'APH KIC KIA PC'!I199</f>
        <v>Välj…</v>
      </c>
      <c r="D200" s="174" t="str">
        <f aca="false">IF('1. Artikeldata Grund'!$E199="","",'1. Artikeldata Grund'!$E199)</f>
        <v/>
      </c>
      <c r="E200" s="175" t="str">
        <f aca="false">IF('1. Artikeldata Grund'!D199="","",'1. Artikeldata Grund'!D199)</f>
        <v/>
      </c>
      <c r="F200" s="184" t="str">
        <f aca="false">'2. Artikeldata Utökad'!H199</f>
        <v>  Välj…</v>
      </c>
      <c r="G200" s="176" t="str">
        <f aca="false" t="array" ref="G200:G200">_xlfn.IFS('2. Artikeldata Utökad'!J199="2  KRAV","KRAV",'2. Artikeldata Utökad'!J199="3  Astma- och Allergiförbundet","Astmaochallergiforbundet",'2. Artikeldata Utökad'!J199="4  Svanen","Svanen",'2. Artikeldata Utökad'!J199="5  GOTS","GOTS",'2. Artikeldata Utökad'!J199="6  Ekologiskt Jordbruk EU Ekologisk","Ekologisktjordbruk",'2. Artikeldata Utökad'!J199="7  ECO CERT Cosmos Organic","Ecocertcosmosorganic",'2. Artikeldata Utökad'!J199="8  Bra miljöval","Bramiljoval",'2. Artikeldata Utökad'!J199="9  Fairtrade","fairtrade",'2. Artikeldata Utökad'!J199="10 Natrue Organic","Natrueorganic",'2. Artikeldata Utökad'!J199="11 UTZ Certified","UTZ",'2. Artikeldata Utökad'!J199="15 Asthma Allergy Nordic","Asthmaallergynordic",'2. Artikeldata Utökad'!J199="16 FSC","FSC",'2. Artikeldata Utökad'!J199="17 Välvald (endast vid OTC)","choosewithheart",'2. Artikeldata Utökad'!J199="18 Rainforest Alliance","Rainforestalliance",'2. Artikeldata Utökad'!J199="19 Vegan Society","Vegansociety",'2. Artikeldata Utökad'!J199="20 Certified Vegan","Certifiedvegan",'2. Artikeldata Utökad'!J199="21 I'm Vegan","Imvegan",'2. Artikeldata Utökad'!J199="22 EU Ecolabel","EUEcolabel",'2. Artikeldata Utökad'!J199="23 Soil Association Cosmos Organic","Soilassociation",'2. Artikeldata Utökad'!J199="  Välj…","",'2. Artikeldata Utökad'!J199="0  Ingen symbol","",'2. Artikeldata Utökad'!J199="24 Cosmetique Bio Cosmos Organic","Cosmetiquebio",'2. Artikeldata Utökad'!J199="25 Fair for Life","Fairforlife")</f>
        <v/>
      </c>
      <c r="H200" s="176" t="str">
        <f aca="false" t="array" ref="H200:H200">_xlfn.IFS('2. Artikeldata Utökad'!K199="2  KRAV","KRAV",'2. Artikeldata Utökad'!K199="3  Astma- och Allergiförbundet","Astmaochallergiforbundet",'2. Artikeldata Utökad'!K199="4  Svanen","Svanen",'2. Artikeldata Utökad'!K199="5  GOTS","GOTS",'2. Artikeldata Utökad'!K199="6  Ekologiskt Jordbruk EU Ekologisk","Ekologisktjordbruk",'2. Artikeldata Utökad'!K199="7  ECO CERT Cosmos Organic","Ecocertcosmosorganic",'2. Artikeldata Utökad'!K199="8  Bra miljöval","Bramiljoval",'2. Artikeldata Utökad'!K199="9  Fairtrade","fairtrade",'2. Artikeldata Utökad'!K199="10 Natrue Organic","Natrueorganic",'2. Artikeldata Utökad'!K199="11 UTZ Certified","UTZ",'2. Artikeldata Utökad'!K199="15 Asthma Allergy Nordic","Asthmaallergynordic",'2. Artikeldata Utökad'!K199="16 FSC","FSC",'2. Artikeldata Utökad'!K199="17 Välvald (endast vid OTC)","choosewithheart",'2. Artikeldata Utökad'!K199="18 Rainforest Alliance","Rainforestalliance",'2. Artikeldata Utökad'!K199="19 Vegan Society","Vegansociety",'2. Artikeldata Utökad'!K199="20 Certified Vegan","Certifiedvegan",'2. Artikeldata Utökad'!K199="21 I'm Vegan","Imvegan",'2. Artikeldata Utökad'!K199="22 EU Ecolabel","EUEcolabel",'2. Artikeldata Utökad'!K199="23 Soil Association Cosmos Organic","Soilassociation",'2. Artikeldata Utökad'!K199="  Välj…","",'2. Artikeldata Utökad'!K199="0  Ingen symbol","",'2. Artikeldata Utökad'!K199="24 Cosmetique Bio Cosmos Organic","Cosmetiquebio",'2. Artikeldata Utökad'!K199="25 Fair for Life","Fairforlife")</f>
        <v/>
      </c>
      <c r="I200" s="176" t="str">
        <f aca="false" t="array" ref="I200:I200">_xlfn.IFS('2. Artikeldata Utökad'!L199="2  KRAV","KRAV",'2. Artikeldata Utökad'!L199="3  Astma- och Allergiförbundet","Astmaochallergiforbundet",'2. Artikeldata Utökad'!L199="4  Svanen","Svanen",'2. Artikeldata Utökad'!L199="5  GOTS","GOTS",'2. Artikeldata Utökad'!L199="6  Ekologiskt Jordbruk EU Ekologisk","Ekologisktjordbruk",'2. Artikeldata Utökad'!L199="7  ECO CERT Cosmos Organic","Ecocertcosmosorganic",'2. Artikeldata Utökad'!L199="8  Bra miljöval","Bramiljoval",'2. Artikeldata Utökad'!L199="9  Fairtrade","fairtrade",'2. Artikeldata Utökad'!L199="10 Natrue Organic","Natrueorganic",'2. Artikeldata Utökad'!L199="11 UTZ Certified","UTZ",'2. Artikeldata Utökad'!L199="15 Asthma Allergy Nordic","Asthmaallergynordic",'2. Artikeldata Utökad'!L199="16 FSC","FSC",'2. Artikeldata Utökad'!L199="17 Välvald (endast vid OTC)","choosewithheart",'2. Artikeldata Utökad'!L199="18 Rainforest Alliance","Rainforestalliance",'2. Artikeldata Utökad'!L199="19 Vegan Society","Vegansociety",'2. Artikeldata Utökad'!L199="20 Certified Vegan","Certifiedvegan",'2. Artikeldata Utökad'!L199="21 I'm Vegan","Imvegan",'2. Artikeldata Utökad'!L199="22 EU Ecolabel","EUEcolabel",'2. Artikeldata Utökad'!L199="23 Soil Association Cosmos Organic","Soilassociation",'2. Artikeldata Utökad'!L199="  Välj…","",'2. Artikeldata Utökad'!L199="0  Ingen symbol","",'2. Artikeldata Utökad'!L199="24 Cosmetique Bio Cosmos Organic","Cosmetiquebio",'2. Artikeldata Utökad'!L199="25 Fair for Life","Fairforlife")</f>
        <v/>
      </c>
      <c r="J200" s="176" t="str">
        <f aca="false" t="array" ref="J200:J200">IFERROR(SUBSTITUTE(_xlfn.arraytotext(_xlfn._xlws.filter(G200:I200,G200:I200&lt;&gt;""))," ",""),"")</f>
        <v/>
      </c>
      <c r="K200" s="176" t="str">
        <f aca="false">IF('2. Artikeldata Utökad'!M199="Ja","Nordisk","")</f>
        <v/>
      </c>
      <c r="L200" s="176" t="str">
        <f aca="false">IF('2. Artikeldata Utökad'!N199="Ja","Miljoforpackad","")</f>
        <v/>
      </c>
      <c r="M200" s="176" t="str">
        <f aca="false">IF(OR(G200="Ecocertcosmosorganic",G200="Natrueorganic",G200="GOTS",G200="Ekologisktjordbruk",G200="KRAV",G200="Soilassociation",G200="Cosmetiquebio",H200="Ecocertcosmosorganic",H200="Natrueorganic",H200="GOTS",H200="Ekologisktjordbruk",H200="KRAV",H200="Soilassociation",H200="Cosmetiquebio",I200="Ecocertcosmosorganic",I200="Natrueorganic",I200="GOTS",I200="Ekologisktjordbruk",I200="KRAV",I200="Soilassociation",I200="Cosmetiquebio"),"Ekologisk","")</f>
        <v/>
      </c>
      <c r="N200" s="176" t="str">
        <f aca="false">IF(OR(G200="Vegansociety",G200="Imvegan",G200="Certifiedvegan",H200="Vegansociety",H200="Imvegan",H200="Certifiedvegan",I200="Vegansociety",I200="Imvegan",I200="Certifiedvegan",AJ200="Vegansk"),"Vegansk","")</f>
        <v/>
      </c>
      <c r="O200" s="176" t="str">
        <f aca="false">IF(OR(G200="fairtrade",G200="UTZ",G200="Rainforestalliance",G200="Fairforlife",H200="fairtrade",H200="UTZ",H200="Rainforestalliance",H200="Fairforlife",I200="fairtrade",I200="UTZ",I200="Rainforestalliance",I200="Fairforlife"),"Rattvisemarkt","")</f>
        <v/>
      </c>
      <c r="P200" s="176" t="str">
        <f aca="false">IF(OR(G200="Asthmaallergynordic",G200="Astmaochallergiforbundet",H200="Asthmaallergynordic",H200="Astmaochallergiforbundet",I200="Asthmaallergynordic",I200="Astmaochallergiforbundet"),"Extramildformula","")</f>
        <v/>
      </c>
      <c r="Q200" s="176" t="str">
        <f aca="false">IF(OR(G200="Svanen",G200="Bramiljoval",G200="EUEcolabel",H200="Svanen",H200="Bramiljoval",H200="EUEcolabel",I200="Svanen",I200="Bramiljoval",I200="EUEcolabel"),"Miljomarkt","")</f>
        <v/>
      </c>
      <c r="R200" s="176" t="str">
        <f aca="false" t="array" ref="R200:R200">IFERROR(SUBSTITUTE(_xlfn.arraytotext(_xlfn._xlws.filter(M200:Q200,M200:Q200&lt;&gt;""))," ",""),"")</f>
        <v/>
      </c>
      <c r="S200" s="177"/>
      <c r="T200" s="185"/>
      <c r="U200" s="177" t="s">
        <v>36</v>
      </c>
      <c r="V200" s="178"/>
      <c r="W200" s="178"/>
      <c r="X200" s="178"/>
      <c r="Y200" s="178"/>
      <c r="Z200" s="178"/>
      <c r="AA200" s="178"/>
      <c r="AB200" s="178"/>
      <c r="AC200" s="178"/>
      <c r="AD200" s="178"/>
      <c r="AE200" s="178"/>
      <c r="AF200" s="178"/>
      <c r="AG200" s="177"/>
      <c r="AH200" s="178"/>
      <c r="AI200" s="178"/>
      <c r="AJ200" s="177" t="s">
        <v>37</v>
      </c>
      <c r="AK200" s="178"/>
      <c r="AL200" s="178"/>
      <c r="AM200" s="178"/>
      <c r="AN200" s="178"/>
      <c r="AO200" s="178"/>
      <c r="AP200" s="187"/>
      <c r="AQ200" s="179"/>
      <c r="AR200" s="180"/>
      <c r="AS200" s="180"/>
      <c r="AT200" s="181" t="s">
        <v>37</v>
      </c>
      <c r="AU200" s="181" t="s">
        <v>37</v>
      </c>
      <c r="AV200" s="188"/>
      <c r="AW200" s="182" t="s">
        <v>231</v>
      </c>
      <c r="AX200" s="181" t="s">
        <v>37</v>
      </c>
      <c r="AY200" s="181" t="s">
        <v>37</v>
      </c>
      <c r="AZ200" s="187"/>
      <c r="BA200" s="179"/>
      <c r="BB200" s="180"/>
      <c r="BC200" s="180"/>
      <c r="BD200" s="180"/>
      <c r="BE200" s="180"/>
      <c r="BF200" s="180"/>
      <c r="BG200" s="189"/>
      <c r="BH200" s="181" t="s">
        <v>231</v>
      </c>
      <c r="BI200" s="181" t="s">
        <v>37</v>
      </c>
    </row>
    <row r="201" customFormat="false" ht="14.25" hidden="false" customHeight="false" outlineLevel="0" collapsed="false">
      <c r="A201" s="183" t="n">
        <v>196</v>
      </c>
      <c r="B201" s="173" t="n">
        <f aca="false">'APH KIC KIA PC'!D200</f>
        <v>0</v>
      </c>
      <c r="C201" s="173" t="str">
        <f aca="false">'APH KIC KIA PC'!I200</f>
        <v>Välj…</v>
      </c>
      <c r="D201" s="174" t="str">
        <f aca="false">IF('1. Artikeldata Grund'!$E200="","",'1. Artikeldata Grund'!$E200)</f>
        <v/>
      </c>
      <c r="E201" s="175" t="str">
        <f aca="false">IF('1. Artikeldata Grund'!D200="","",'1. Artikeldata Grund'!D200)</f>
        <v/>
      </c>
      <c r="F201" s="184" t="str">
        <f aca="false">'2. Artikeldata Utökad'!H200</f>
        <v>  Välj…</v>
      </c>
      <c r="G201" s="176" t="str">
        <f aca="false" t="array" ref="G201:G201">_xlfn.IFS('2. Artikeldata Utökad'!J200="2  KRAV","KRAV",'2. Artikeldata Utökad'!J200="3  Astma- och Allergiförbundet","Astmaochallergiforbundet",'2. Artikeldata Utökad'!J200="4  Svanen","Svanen",'2. Artikeldata Utökad'!J200="5  GOTS","GOTS",'2. Artikeldata Utökad'!J200="6  Ekologiskt Jordbruk EU Ekologisk","Ekologisktjordbruk",'2. Artikeldata Utökad'!J200="7  ECO CERT Cosmos Organic","Ecocertcosmosorganic",'2. Artikeldata Utökad'!J200="8  Bra miljöval","Bramiljoval",'2. Artikeldata Utökad'!J200="9  Fairtrade","fairtrade",'2. Artikeldata Utökad'!J200="10 Natrue Organic","Natrueorganic",'2. Artikeldata Utökad'!J200="11 UTZ Certified","UTZ",'2. Artikeldata Utökad'!J200="15 Asthma Allergy Nordic","Asthmaallergynordic",'2. Artikeldata Utökad'!J200="16 FSC","FSC",'2. Artikeldata Utökad'!J200="17 Välvald (endast vid OTC)","choosewithheart",'2. Artikeldata Utökad'!J200="18 Rainforest Alliance","Rainforestalliance",'2. Artikeldata Utökad'!J200="19 Vegan Society","Vegansociety",'2. Artikeldata Utökad'!J200="20 Certified Vegan","Certifiedvegan",'2. Artikeldata Utökad'!J200="21 I'm Vegan","Imvegan",'2. Artikeldata Utökad'!J200="22 EU Ecolabel","EUEcolabel",'2. Artikeldata Utökad'!J200="23 Soil Association Cosmos Organic","Soilassociation",'2. Artikeldata Utökad'!J200="  Välj…","",'2. Artikeldata Utökad'!J200="0  Ingen symbol","",'2. Artikeldata Utökad'!J200="24 Cosmetique Bio Cosmos Organic","Cosmetiquebio",'2. Artikeldata Utökad'!J200="25 Fair for Life","Fairforlife")</f>
        <v/>
      </c>
      <c r="H201" s="176" t="str">
        <f aca="false" t="array" ref="H201:H201">_xlfn.IFS('2. Artikeldata Utökad'!K200="2  KRAV","KRAV",'2. Artikeldata Utökad'!K200="3  Astma- och Allergiförbundet","Astmaochallergiforbundet",'2. Artikeldata Utökad'!K200="4  Svanen","Svanen",'2. Artikeldata Utökad'!K200="5  GOTS","GOTS",'2. Artikeldata Utökad'!K200="6  Ekologiskt Jordbruk EU Ekologisk","Ekologisktjordbruk",'2. Artikeldata Utökad'!K200="7  ECO CERT Cosmos Organic","Ecocertcosmosorganic",'2. Artikeldata Utökad'!K200="8  Bra miljöval","Bramiljoval",'2. Artikeldata Utökad'!K200="9  Fairtrade","fairtrade",'2. Artikeldata Utökad'!K200="10 Natrue Organic","Natrueorganic",'2. Artikeldata Utökad'!K200="11 UTZ Certified","UTZ",'2. Artikeldata Utökad'!K200="15 Asthma Allergy Nordic","Asthmaallergynordic",'2. Artikeldata Utökad'!K200="16 FSC","FSC",'2. Artikeldata Utökad'!K200="17 Välvald (endast vid OTC)","choosewithheart",'2. Artikeldata Utökad'!K200="18 Rainforest Alliance","Rainforestalliance",'2. Artikeldata Utökad'!K200="19 Vegan Society","Vegansociety",'2. Artikeldata Utökad'!K200="20 Certified Vegan","Certifiedvegan",'2. Artikeldata Utökad'!K200="21 I'm Vegan","Imvegan",'2. Artikeldata Utökad'!K200="22 EU Ecolabel","EUEcolabel",'2. Artikeldata Utökad'!K200="23 Soil Association Cosmos Organic","Soilassociation",'2. Artikeldata Utökad'!K200="  Välj…","",'2. Artikeldata Utökad'!K200="0  Ingen symbol","",'2. Artikeldata Utökad'!K200="24 Cosmetique Bio Cosmos Organic","Cosmetiquebio",'2. Artikeldata Utökad'!K200="25 Fair for Life","Fairforlife")</f>
        <v/>
      </c>
      <c r="I201" s="176" t="str">
        <f aca="false" t="array" ref="I201:I201">_xlfn.IFS('2. Artikeldata Utökad'!L200="2  KRAV","KRAV",'2. Artikeldata Utökad'!L200="3  Astma- och Allergiförbundet","Astmaochallergiforbundet",'2. Artikeldata Utökad'!L200="4  Svanen","Svanen",'2. Artikeldata Utökad'!L200="5  GOTS","GOTS",'2. Artikeldata Utökad'!L200="6  Ekologiskt Jordbruk EU Ekologisk","Ekologisktjordbruk",'2. Artikeldata Utökad'!L200="7  ECO CERT Cosmos Organic","Ecocertcosmosorganic",'2. Artikeldata Utökad'!L200="8  Bra miljöval","Bramiljoval",'2. Artikeldata Utökad'!L200="9  Fairtrade","fairtrade",'2. Artikeldata Utökad'!L200="10 Natrue Organic","Natrueorganic",'2. Artikeldata Utökad'!L200="11 UTZ Certified","UTZ",'2. Artikeldata Utökad'!L200="15 Asthma Allergy Nordic","Asthmaallergynordic",'2. Artikeldata Utökad'!L200="16 FSC","FSC",'2. Artikeldata Utökad'!L200="17 Välvald (endast vid OTC)","choosewithheart",'2. Artikeldata Utökad'!L200="18 Rainforest Alliance","Rainforestalliance",'2. Artikeldata Utökad'!L200="19 Vegan Society","Vegansociety",'2. Artikeldata Utökad'!L200="20 Certified Vegan","Certifiedvegan",'2. Artikeldata Utökad'!L200="21 I'm Vegan","Imvegan",'2. Artikeldata Utökad'!L200="22 EU Ecolabel","EUEcolabel",'2. Artikeldata Utökad'!L200="23 Soil Association Cosmos Organic","Soilassociation",'2. Artikeldata Utökad'!L200="  Välj…","",'2. Artikeldata Utökad'!L200="0  Ingen symbol","",'2. Artikeldata Utökad'!L200="24 Cosmetique Bio Cosmos Organic","Cosmetiquebio",'2. Artikeldata Utökad'!L200="25 Fair for Life","Fairforlife")</f>
        <v/>
      </c>
      <c r="J201" s="176" t="str">
        <f aca="false" t="array" ref="J201:J201">IFERROR(SUBSTITUTE(_xlfn.arraytotext(_xlfn._xlws.filter(G201:I201,G201:I201&lt;&gt;""))," ",""),"")</f>
        <v/>
      </c>
      <c r="K201" s="176" t="str">
        <f aca="false">IF('2. Artikeldata Utökad'!M200="Ja","Nordisk","")</f>
        <v/>
      </c>
      <c r="L201" s="176" t="str">
        <f aca="false">IF('2. Artikeldata Utökad'!N200="Ja","Miljoforpackad","")</f>
        <v/>
      </c>
      <c r="M201" s="176" t="str">
        <f aca="false">IF(OR(G201="Ecocertcosmosorganic",G201="Natrueorganic",G201="GOTS",G201="Ekologisktjordbruk",G201="KRAV",G201="Soilassociation",G201="Cosmetiquebio",H201="Ecocertcosmosorganic",H201="Natrueorganic",H201="GOTS",H201="Ekologisktjordbruk",H201="KRAV",H201="Soilassociation",H201="Cosmetiquebio",I201="Ecocertcosmosorganic",I201="Natrueorganic",I201="GOTS",I201="Ekologisktjordbruk",I201="KRAV",I201="Soilassociation",I201="Cosmetiquebio"),"Ekologisk","")</f>
        <v/>
      </c>
      <c r="N201" s="176" t="str">
        <f aca="false">IF(OR(G201="Vegansociety",G201="Imvegan",G201="Certifiedvegan",H201="Vegansociety",H201="Imvegan",H201="Certifiedvegan",I201="Vegansociety",I201="Imvegan",I201="Certifiedvegan",AJ201="Vegansk"),"Vegansk","")</f>
        <v/>
      </c>
      <c r="O201" s="176" t="str">
        <f aca="false">IF(OR(G201="fairtrade",G201="UTZ",G201="Rainforestalliance",G201="Fairforlife",H201="fairtrade",H201="UTZ",H201="Rainforestalliance",H201="Fairforlife",I201="fairtrade",I201="UTZ",I201="Rainforestalliance",I201="Fairforlife"),"Rattvisemarkt","")</f>
        <v/>
      </c>
      <c r="P201" s="176" t="str">
        <f aca="false">IF(OR(G201="Asthmaallergynordic",G201="Astmaochallergiforbundet",H201="Asthmaallergynordic",H201="Astmaochallergiforbundet",I201="Asthmaallergynordic",I201="Astmaochallergiforbundet"),"Extramildformula","")</f>
        <v/>
      </c>
      <c r="Q201" s="176" t="str">
        <f aca="false">IF(OR(G201="Svanen",G201="Bramiljoval",G201="EUEcolabel",H201="Svanen",H201="Bramiljoval",H201="EUEcolabel",I201="Svanen",I201="Bramiljoval",I201="EUEcolabel"),"Miljomarkt","")</f>
        <v/>
      </c>
      <c r="R201" s="176" t="str">
        <f aca="false" t="array" ref="R201:R201">IFERROR(SUBSTITUTE(_xlfn.arraytotext(_xlfn._xlws.filter(M201:Q201,M201:Q201&lt;&gt;""))," ",""),"")</f>
        <v/>
      </c>
      <c r="S201" s="177"/>
      <c r="T201" s="185"/>
      <c r="U201" s="177" t="s">
        <v>36</v>
      </c>
      <c r="V201" s="178"/>
      <c r="W201" s="178"/>
      <c r="X201" s="178"/>
      <c r="Y201" s="178"/>
      <c r="Z201" s="178"/>
      <c r="AA201" s="178"/>
      <c r="AB201" s="178"/>
      <c r="AC201" s="178"/>
      <c r="AD201" s="178"/>
      <c r="AE201" s="178"/>
      <c r="AF201" s="178"/>
      <c r="AG201" s="177"/>
      <c r="AH201" s="178"/>
      <c r="AI201" s="178"/>
      <c r="AJ201" s="177" t="s">
        <v>37</v>
      </c>
      <c r="AK201" s="178"/>
      <c r="AL201" s="178"/>
      <c r="AM201" s="178"/>
      <c r="AN201" s="178"/>
      <c r="AO201" s="178"/>
      <c r="AP201" s="187"/>
      <c r="AQ201" s="179"/>
      <c r="AR201" s="180"/>
      <c r="AS201" s="180"/>
      <c r="AT201" s="181" t="s">
        <v>37</v>
      </c>
      <c r="AU201" s="181" t="s">
        <v>37</v>
      </c>
      <c r="AV201" s="188"/>
      <c r="AW201" s="182" t="s">
        <v>231</v>
      </c>
      <c r="AX201" s="181" t="s">
        <v>37</v>
      </c>
      <c r="AY201" s="181" t="s">
        <v>37</v>
      </c>
      <c r="AZ201" s="187"/>
      <c r="BA201" s="179"/>
      <c r="BB201" s="180"/>
      <c r="BC201" s="180"/>
      <c r="BD201" s="180"/>
      <c r="BE201" s="180"/>
      <c r="BF201" s="180"/>
      <c r="BG201" s="189"/>
      <c r="BH201" s="181" t="s">
        <v>231</v>
      </c>
      <c r="BI201" s="181" t="s">
        <v>37</v>
      </c>
    </row>
    <row r="202" customFormat="false" ht="14.25" hidden="false" customHeight="false" outlineLevel="0" collapsed="false">
      <c r="A202" s="183" t="n">
        <v>197</v>
      </c>
      <c r="B202" s="173" t="n">
        <f aca="false">'APH KIC KIA PC'!D201</f>
        <v>0</v>
      </c>
      <c r="C202" s="173" t="str">
        <f aca="false">'APH KIC KIA PC'!I201</f>
        <v>Välj…</v>
      </c>
      <c r="D202" s="174" t="str">
        <f aca="false">IF('1. Artikeldata Grund'!$E201="","",'1. Artikeldata Grund'!$E201)</f>
        <v/>
      </c>
      <c r="E202" s="175" t="str">
        <f aca="false">IF('1. Artikeldata Grund'!D201="","",'1. Artikeldata Grund'!D201)</f>
        <v/>
      </c>
      <c r="F202" s="184" t="str">
        <f aca="false">'2. Artikeldata Utökad'!H201</f>
        <v>  Välj…</v>
      </c>
      <c r="G202" s="176" t="str">
        <f aca="false" t="array" ref="G202:G202">_xlfn.IFS('2. Artikeldata Utökad'!J201="2  KRAV","KRAV",'2. Artikeldata Utökad'!J201="3  Astma- och Allergiförbundet","Astmaochallergiforbundet",'2. Artikeldata Utökad'!J201="4  Svanen","Svanen",'2. Artikeldata Utökad'!J201="5  GOTS","GOTS",'2. Artikeldata Utökad'!J201="6  Ekologiskt Jordbruk EU Ekologisk","Ekologisktjordbruk",'2. Artikeldata Utökad'!J201="7  ECO CERT Cosmos Organic","Ecocertcosmosorganic",'2. Artikeldata Utökad'!J201="8  Bra miljöval","Bramiljoval",'2. Artikeldata Utökad'!J201="9  Fairtrade","fairtrade",'2. Artikeldata Utökad'!J201="10 Natrue Organic","Natrueorganic",'2. Artikeldata Utökad'!J201="11 UTZ Certified","UTZ",'2. Artikeldata Utökad'!J201="15 Asthma Allergy Nordic","Asthmaallergynordic",'2. Artikeldata Utökad'!J201="16 FSC","FSC",'2. Artikeldata Utökad'!J201="17 Välvald (endast vid OTC)","choosewithheart",'2. Artikeldata Utökad'!J201="18 Rainforest Alliance","Rainforestalliance",'2. Artikeldata Utökad'!J201="19 Vegan Society","Vegansociety",'2. Artikeldata Utökad'!J201="20 Certified Vegan","Certifiedvegan",'2. Artikeldata Utökad'!J201="21 I'm Vegan","Imvegan",'2. Artikeldata Utökad'!J201="22 EU Ecolabel","EUEcolabel",'2. Artikeldata Utökad'!J201="23 Soil Association Cosmos Organic","Soilassociation",'2. Artikeldata Utökad'!J201="  Välj…","",'2. Artikeldata Utökad'!J201="0  Ingen symbol","",'2. Artikeldata Utökad'!J201="24 Cosmetique Bio Cosmos Organic","Cosmetiquebio",'2. Artikeldata Utökad'!J201="25 Fair for Life","Fairforlife")</f>
        <v/>
      </c>
      <c r="H202" s="176" t="str">
        <f aca="false" t="array" ref="H202:H202">_xlfn.IFS('2. Artikeldata Utökad'!K201="2  KRAV","KRAV",'2. Artikeldata Utökad'!K201="3  Astma- och Allergiförbundet","Astmaochallergiforbundet",'2. Artikeldata Utökad'!K201="4  Svanen","Svanen",'2. Artikeldata Utökad'!K201="5  GOTS","GOTS",'2. Artikeldata Utökad'!K201="6  Ekologiskt Jordbruk EU Ekologisk","Ekologisktjordbruk",'2. Artikeldata Utökad'!K201="7  ECO CERT Cosmos Organic","Ecocertcosmosorganic",'2. Artikeldata Utökad'!K201="8  Bra miljöval","Bramiljoval",'2. Artikeldata Utökad'!K201="9  Fairtrade","fairtrade",'2. Artikeldata Utökad'!K201="10 Natrue Organic","Natrueorganic",'2. Artikeldata Utökad'!K201="11 UTZ Certified","UTZ",'2. Artikeldata Utökad'!K201="15 Asthma Allergy Nordic","Asthmaallergynordic",'2. Artikeldata Utökad'!K201="16 FSC","FSC",'2. Artikeldata Utökad'!K201="17 Välvald (endast vid OTC)","choosewithheart",'2. Artikeldata Utökad'!K201="18 Rainforest Alliance","Rainforestalliance",'2. Artikeldata Utökad'!K201="19 Vegan Society","Vegansociety",'2. Artikeldata Utökad'!K201="20 Certified Vegan","Certifiedvegan",'2. Artikeldata Utökad'!K201="21 I'm Vegan","Imvegan",'2. Artikeldata Utökad'!K201="22 EU Ecolabel","EUEcolabel",'2. Artikeldata Utökad'!K201="23 Soil Association Cosmos Organic","Soilassociation",'2. Artikeldata Utökad'!K201="  Välj…","",'2. Artikeldata Utökad'!K201="0  Ingen symbol","",'2. Artikeldata Utökad'!K201="24 Cosmetique Bio Cosmos Organic","Cosmetiquebio",'2. Artikeldata Utökad'!K201="25 Fair for Life","Fairforlife")</f>
        <v/>
      </c>
      <c r="I202" s="176" t="str">
        <f aca="false" t="array" ref="I202:I202">_xlfn.IFS('2. Artikeldata Utökad'!L201="2  KRAV","KRAV",'2. Artikeldata Utökad'!L201="3  Astma- och Allergiförbundet","Astmaochallergiforbundet",'2. Artikeldata Utökad'!L201="4  Svanen","Svanen",'2. Artikeldata Utökad'!L201="5  GOTS","GOTS",'2. Artikeldata Utökad'!L201="6  Ekologiskt Jordbruk EU Ekologisk","Ekologisktjordbruk",'2. Artikeldata Utökad'!L201="7  ECO CERT Cosmos Organic","Ecocertcosmosorganic",'2. Artikeldata Utökad'!L201="8  Bra miljöval","Bramiljoval",'2. Artikeldata Utökad'!L201="9  Fairtrade","fairtrade",'2. Artikeldata Utökad'!L201="10 Natrue Organic","Natrueorganic",'2. Artikeldata Utökad'!L201="11 UTZ Certified","UTZ",'2. Artikeldata Utökad'!L201="15 Asthma Allergy Nordic","Asthmaallergynordic",'2. Artikeldata Utökad'!L201="16 FSC","FSC",'2. Artikeldata Utökad'!L201="17 Välvald (endast vid OTC)","choosewithheart",'2. Artikeldata Utökad'!L201="18 Rainforest Alliance","Rainforestalliance",'2. Artikeldata Utökad'!L201="19 Vegan Society","Vegansociety",'2. Artikeldata Utökad'!L201="20 Certified Vegan","Certifiedvegan",'2. Artikeldata Utökad'!L201="21 I'm Vegan","Imvegan",'2. Artikeldata Utökad'!L201="22 EU Ecolabel","EUEcolabel",'2. Artikeldata Utökad'!L201="23 Soil Association Cosmos Organic","Soilassociation",'2. Artikeldata Utökad'!L201="  Välj…","",'2. Artikeldata Utökad'!L201="0  Ingen symbol","",'2. Artikeldata Utökad'!L201="24 Cosmetique Bio Cosmos Organic","Cosmetiquebio",'2. Artikeldata Utökad'!L201="25 Fair for Life","Fairforlife")</f>
        <v/>
      </c>
      <c r="J202" s="176" t="str">
        <f aca="false" t="array" ref="J202:J202">IFERROR(SUBSTITUTE(_xlfn.arraytotext(_xlfn._xlws.filter(G202:I202,G202:I202&lt;&gt;""))," ",""),"")</f>
        <v/>
      </c>
      <c r="K202" s="176" t="str">
        <f aca="false">IF('2. Artikeldata Utökad'!M201="Ja","Nordisk","")</f>
        <v/>
      </c>
      <c r="L202" s="176" t="str">
        <f aca="false">IF('2. Artikeldata Utökad'!N201="Ja","Miljoforpackad","")</f>
        <v/>
      </c>
      <c r="M202" s="176" t="str">
        <f aca="false">IF(OR(G202="Ecocertcosmosorganic",G202="Natrueorganic",G202="GOTS",G202="Ekologisktjordbruk",G202="KRAV",G202="Soilassociation",G202="Cosmetiquebio",H202="Ecocertcosmosorganic",H202="Natrueorganic",H202="GOTS",H202="Ekologisktjordbruk",H202="KRAV",H202="Soilassociation",H202="Cosmetiquebio",I202="Ecocertcosmosorganic",I202="Natrueorganic",I202="GOTS",I202="Ekologisktjordbruk",I202="KRAV",I202="Soilassociation",I202="Cosmetiquebio"),"Ekologisk","")</f>
        <v/>
      </c>
      <c r="N202" s="176" t="str">
        <f aca="false">IF(OR(G202="Vegansociety",G202="Imvegan",G202="Certifiedvegan",H202="Vegansociety",H202="Imvegan",H202="Certifiedvegan",I202="Vegansociety",I202="Imvegan",I202="Certifiedvegan",AJ202="Vegansk"),"Vegansk","")</f>
        <v/>
      </c>
      <c r="O202" s="176" t="str">
        <f aca="false">IF(OR(G202="fairtrade",G202="UTZ",G202="Rainforestalliance",G202="Fairforlife",H202="fairtrade",H202="UTZ",H202="Rainforestalliance",H202="Fairforlife",I202="fairtrade",I202="UTZ",I202="Rainforestalliance",I202="Fairforlife"),"Rattvisemarkt","")</f>
        <v/>
      </c>
      <c r="P202" s="176" t="str">
        <f aca="false">IF(OR(G202="Asthmaallergynordic",G202="Astmaochallergiforbundet",H202="Asthmaallergynordic",H202="Astmaochallergiforbundet",I202="Asthmaallergynordic",I202="Astmaochallergiforbundet"),"Extramildformula","")</f>
        <v/>
      </c>
      <c r="Q202" s="176" t="str">
        <f aca="false">IF(OR(G202="Svanen",G202="Bramiljoval",G202="EUEcolabel",H202="Svanen",H202="Bramiljoval",H202="EUEcolabel",I202="Svanen",I202="Bramiljoval",I202="EUEcolabel"),"Miljomarkt","")</f>
        <v/>
      </c>
      <c r="R202" s="176" t="str">
        <f aca="false" t="array" ref="R202:R202">IFERROR(SUBSTITUTE(_xlfn.arraytotext(_xlfn._xlws.filter(M202:Q202,M202:Q202&lt;&gt;""))," ",""),"")</f>
        <v/>
      </c>
      <c r="S202" s="177"/>
      <c r="T202" s="185"/>
      <c r="U202" s="177" t="s">
        <v>36</v>
      </c>
      <c r="V202" s="178"/>
      <c r="W202" s="178"/>
      <c r="X202" s="178"/>
      <c r="Y202" s="178"/>
      <c r="Z202" s="178"/>
      <c r="AA202" s="178"/>
      <c r="AB202" s="178"/>
      <c r="AC202" s="178"/>
      <c r="AD202" s="178"/>
      <c r="AE202" s="178"/>
      <c r="AF202" s="178"/>
      <c r="AG202" s="177"/>
      <c r="AH202" s="178"/>
      <c r="AI202" s="178"/>
      <c r="AJ202" s="177" t="s">
        <v>37</v>
      </c>
      <c r="AK202" s="178"/>
      <c r="AL202" s="178"/>
      <c r="AM202" s="178"/>
      <c r="AN202" s="178"/>
      <c r="AO202" s="178"/>
      <c r="AP202" s="187"/>
      <c r="AQ202" s="179"/>
      <c r="AR202" s="180"/>
      <c r="AS202" s="180"/>
      <c r="AT202" s="181" t="s">
        <v>37</v>
      </c>
      <c r="AU202" s="181" t="s">
        <v>37</v>
      </c>
      <c r="AV202" s="188"/>
      <c r="AW202" s="182" t="s">
        <v>231</v>
      </c>
      <c r="AX202" s="181" t="s">
        <v>37</v>
      </c>
      <c r="AY202" s="181" t="s">
        <v>37</v>
      </c>
      <c r="AZ202" s="187"/>
      <c r="BA202" s="179"/>
      <c r="BB202" s="180"/>
      <c r="BC202" s="180"/>
      <c r="BD202" s="180"/>
      <c r="BE202" s="180"/>
      <c r="BF202" s="180"/>
      <c r="BG202" s="189"/>
      <c r="BH202" s="181" t="s">
        <v>231</v>
      </c>
      <c r="BI202" s="181" t="s">
        <v>37</v>
      </c>
    </row>
    <row r="203" customFormat="false" ht="14.25" hidden="false" customHeight="false" outlineLevel="0" collapsed="false">
      <c r="A203" s="183" t="n">
        <v>198</v>
      </c>
      <c r="B203" s="173" t="n">
        <f aca="false">'APH KIC KIA PC'!D202</f>
        <v>0</v>
      </c>
      <c r="C203" s="173" t="str">
        <f aca="false">'APH KIC KIA PC'!I202</f>
        <v>Välj…</v>
      </c>
      <c r="D203" s="174" t="str">
        <f aca="false">IF('1. Artikeldata Grund'!$E202="","",'1. Artikeldata Grund'!$E202)</f>
        <v/>
      </c>
      <c r="E203" s="175" t="str">
        <f aca="false">IF('1. Artikeldata Grund'!D202="","",'1. Artikeldata Grund'!D202)</f>
        <v/>
      </c>
      <c r="F203" s="184" t="str">
        <f aca="false">'2. Artikeldata Utökad'!H202</f>
        <v>  Välj…</v>
      </c>
      <c r="G203" s="176" t="str">
        <f aca="false" t="array" ref="G203:G203">_xlfn.IFS('2. Artikeldata Utökad'!J202="2  KRAV","KRAV",'2. Artikeldata Utökad'!J202="3  Astma- och Allergiförbundet","Astmaochallergiforbundet",'2. Artikeldata Utökad'!J202="4  Svanen","Svanen",'2. Artikeldata Utökad'!J202="5  GOTS","GOTS",'2. Artikeldata Utökad'!J202="6  Ekologiskt Jordbruk EU Ekologisk","Ekologisktjordbruk",'2. Artikeldata Utökad'!J202="7  ECO CERT Cosmos Organic","Ecocertcosmosorganic",'2. Artikeldata Utökad'!J202="8  Bra miljöval","Bramiljoval",'2. Artikeldata Utökad'!J202="9  Fairtrade","fairtrade",'2. Artikeldata Utökad'!J202="10 Natrue Organic","Natrueorganic",'2. Artikeldata Utökad'!J202="11 UTZ Certified","UTZ",'2. Artikeldata Utökad'!J202="15 Asthma Allergy Nordic","Asthmaallergynordic",'2. Artikeldata Utökad'!J202="16 FSC","FSC",'2. Artikeldata Utökad'!J202="17 Välvald (endast vid OTC)","choosewithheart",'2. Artikeldata Utökad'!J202="18 Rainforest Alliance","Rainforestalliance",'2. Artikeldata Utökad'!J202="19 Vegan Society","Vegansociety",'2. Artikeldata Utökad'!J202="20 Certified Vegan","Certifiedvegan",'2. Artikeldata Utökad'!J202="21 I'm Vegan","Imvegan",'2. Artikeldata Utökad'!J202="22 EU Ecolabel","EUEcolabel",'2. Artikeldata Utökad'!J202="23 Soil Association Cosmos Organic","Soilassociation",'2. Artikeldata Utökad'!J202="  Välj…","",'2. Artikeldata Utökad'!J202="0  Ingen symbol","",'2. Artikeldata Utökad'!J202="24 Cosmetique Bio Cosmos Organic","Cosmetiquebio",'2. Artikeldata Utökad'!J202="25 Fair for Life","Fairforlife")</f>
        <v/>
      </c>
      <c r="H203" s="176" t="str">
        <f aca="false" t="array" ref="H203:H203">_xlfn.IFS('2. Artikeldata Utökad'!K202="2  KRAV","KRAV",'2. Artikeldata Utökad'!K202="3  Astma- och Allergiförbundet","Astmaochallergiforbundet",'2. Artikeldata Utökad'!K202="4  Svanen","Svanen",'2. Artikeldata Utökad'!K202="5  GOTS","GOTS",'2. Artikeldata Utökad'!K202="6  Ekologiskt Jordbruk EU Ekologisk","Ekologisktjordbruk",'2. Artikeldata Utökad'!K202="7  ECO CERT Cosmos Organic","Ecocertcosmosorganic",'2. Artikeldata Utökad'!K202="8  Bra miljöval","Bramiljoval",'2. Artikeldata Utökad'!K202="9  Fairtrade","fairtrade",'2. Artikeldata Utökad'!K202="10 Natrue Organic","Natrueorganic",'2. Artikeldata Utökad'!K202="11 UTZ Certified","UTZ",'2. Artikeldata Utökad'!K202="15 Asthma Allergy Nordic","Asthmaallergynordic",'2. Artikeldata Utökad'!K202="16 FSC","FSC",'2. Artikeldata Utökad'!K202="17 Välvald (endast vid OTC)","choosewithheart",'2. Artikeldata Utökad'!K202="18 Rainforest Alliance","Rainforestalliance",'2. Artikeldata Utökad'!K202="19 Vegan Society","Vegansociety",'2. Artikeldata Utökad'!K202="20 Certified Vegan","Certifiedvegan",'2. Artikeldata Utökad'!K202="21 I'm Vegan","Imvegan",'2. Artikeldata Utökad'!K202="22 EU Ecolabel","EUEcolabel",'2. Artikeldata Utökad'!K202="23 Soil Association Cosmos Organic","Soilassociation",'2. Artikeldata Utökad'!K202="  Välj…","",'2. Artikeldata Utökad'!K202="0  Ingen symbol","",'2. Artikeldata Utökad'!K202="24 Cosmetique Bio Cosmos Organic","Cosmetiquebio",'2. Artikeldata Utökad'!K202="25 Fair for Life","Fairforlife")</f>
        <v/>
      </c>
      <c r="I203" s="176" t="str">
        <f aca="false" t="array" ref="I203:I203">_xlfn.IFS('2. Artikeldata Utökad'!L202="2  KRAV","KRAV",'2. Artikeldata Utökad'!L202="3  Astma- och Allergiförbundet","Astmaochallergiforbundet",'2. Artikeldata Utökad'!L202="4  Svanen","Svanen",'2. Artikeldata Utökad'!L202="5  GOTS","GOTS",'2. Artikeldata Utökad'!L202="6  Ekologiskt Jordbruk EU Ekologisk","Ekologisktjordbruk",'2. Artikeldata Utökad'!L202="7  ECO CERT Cosmos Organic","Ecocertcosmosorganic",'2. Artikeldata Utökad'!L202="8  Bra miljöval","Bramiljoval",'2. Artikeldata Utökad'!L202="9  Fairtrade","fairtrade",'2. Artikeldata Utökad'!L202="10 Natrue Organic","Natrueorganic",'2. Artikeldata Utökad'!L202="11 UTZ Certified","UTZ",'2. Artikeldata Utökad'!L202="15 Asthma Allergy Nordic","Asthmaallergynordic",'2. Artikeldata Utökad'!L202="16 FSC","FSC",'2. Artikeldata Utökad'!L202="17 Välvald (endast vid OTC)","choosewithheart",'2. Artikeldata Utökad'!L202="18 Rainforest Alliance","Rainforestalliance",'2. Artikeldata Utökad'!L202="19 Vegan Society","Vegansociety",'2. Artikeldata Utökad'!L202="20 Certified Vegan","Certifiedvegan",'2. Artikeldata Utökad'!L202="21 I'm Vegan","Imvegan",'2. Artikeldata Utökad'!L202="22 EU Ecolabel","EUEcolabel",'2. Artikeldata Utökad'!L202="23 Soil Association Cosmos Organic","Soilassociation",'2. Artikeldata Utökad'!L202="  Välj…","",'2. Artikeldata Utökad'!L202="0  Ingen symbol","",'2. Artikeldata Utökad'!L202="24 Cosmetique Bio Cosmos Organic","Cosmetiquebio",'2. Artikeldata Utökad'!L202="25 Fair for Life","Fairforlife")</f>
        <v/>
      </c>
      <c r="J203" s="176" t="str">
        <f aca="false" t="array" ref="J203:J203">IFERROR(SUBSTITUTE(_xlfn.arraytotext(_xlfn._xlws.filter(G203:I203,G203:I203&lt;&gt;""))," ",""),"")</f>
        <v/>
      </c>
      <c r="K203" s="176" t="str">
        <f aca="false">IF('2. Artikeldata Utökad'!M202="Ja","Nordisk","")</f>
        <v/>
      </c>
      <c r="L203" s="176" t="str">
        <f aca="false">IF('2. Artikeldata Utökad'!N202="Ja","Miljoforpackad","")</f>
        <v/>
      </c>
      <c r="M203" s="176" t="str">
        <f aca="false">IF(OR(G203="Ecocertcosmosorganic",G203="Natrueorganic",G203="GOTS",G203="Ekologisktjordbruk",G203="KRAV",G203="Soilassociation",G203="Cosmetiquebio",H203="Ecocertcosmosorganic",H203="Natrueorganic",H203="GOTS",H203="Ekologisktjordbruk",H203="KRAV",H203="Soilassociation",H203="Cosmetiquebio",I203="Ecocertcosmosorganic",I203="Natrueorganic",I203="GOTS",I203="Ekologisktjordbruk",I203="KRAV",I203="Soilassociation",I203="Cosmetiquebio"),"Ekologisk","")</f>
        <v/>
      </c>
      <c r="N203" s="176" t="str">
        <f aca="false">IF(OR(G203="Vegansociety",G203="Imvegan",G203="Certifiedvegan",H203="Vegansociety",H203="Imvegan",H203="Certifiedvegan",I203="Vegansociety",I203="Imvegan",I203="Certifiedvegan",AJ203="Vegansk"),"Vegansk","")</f>
        <v/>
      </c>
      <c r="O203" s="176" t="str">
        <f aca="false">IF(OR(G203="fairtrade",G203="UTZ",G203="Rainforestalliance",G203="Fairforlife",H203="fairtrade",H203="UTZ",H203="Rainforestalliance",H203="Fairforlife",I203="fairtrade",I203="UTZ",I203="Rainforestalliance",I203="Fairforlife"),"Rattvisemarkt","")</f>
        <v/>
      </c>
      <c r="P203" s="176" t="str">
        <f aca="false">IF(OR(G203="Asthmaallergynordic",G203="Astmaochallergiforbundet",H203="Asthmaallergynordic",H203="Astmaochallergiforbundet",I203="Asthmaallergynordic",I203="Astmaochallergiforbundet"),"Extramildformula","")</f>
        <v/>
      </c>
      <c r="Q203" s="176" t="str">
        <f aca="false">IF(OR(G203="Svanen",G203="Bramiljoval",G203="EUEcolabel",H203="Svanen",H203="Bramiljoval",H203="EUEcolabel",I203="Svanen",I203="Bramiljoval",I203="EUEcolabel"),"Miljomarkt","")</f>
        <v/>
      </c>
      <c r="R203" s="176" t="str">
        <f aca="false" t="array" ref="R203:R203">IFERROR(SUBSTITUTE(_xlfn.arraytotext(_xlfn._xlws.filter(M203:Q203,M203:Q203&lt;&gt;""))," ",""),"")</f>
        <v/>
      </c>
      <c r="S203" s="177"/>
      <c r="T203" s="185"/>
      <c r="U203" s="177" t="s">
        <v>36</v>
      </c>
      <c r="V203" s="178"/>
      <c r="W203" s="178"/>
      <c r="X203" s="178"/>
      <c r="Y203" s="178"/>
      <c r="Z203" s="178"/>
      <c r="AA203" s="178"/>
      <c r="AB203" s="178"/>
      <c r="AC203" s="178"/>
      <c r="AD203" s="178"/>
      <c r="AE203" s="178"/>
      <c r="AF203" s="178"/>
      <c r="AG203" s="177"/>
      <c r="AH203" s="178"/>
      <c r="AI203" s="178"/>
      <c r="AJ203" s="177" t="s">
        <v>37</v>
      </c>
      <c r="AK203" s="178"/>
      <c r="AL203" s="178"/>
      <c r="AM203" s="178"/>
      <c r="AN203" s="178"/>
      <c r="AO203" s="178"/>
      <c r="AP203" s="187"/>
      <c r="AQ203" s="179"/>
      <c r="AR203" s="180"/>
      <c r="AS203" s="180"/>
      <c r="AT203" s="181" t="s">
        <v>37</v>
      </c>
      <c r="AU203" s="181" t="s">
        <v>37</v>
      </c>
      <c r="AV203" s="188"/>
      <c r="AW203" s="182" t="s">
        <v>231</v>
      </c>
      <c r="AX203" s="181" t="s">
        <v>37</v>
      </c>
      <c r="AY203" s="181" t="s">
        <v>37</v>
      </c>
      <c r="AZ203" s="187"/>
      <c r="BA203" s="179"/>
      <c r="BB203" s="180"/>
      <c r="BC203" s="180"/>
      <c r="BD203" s="180"/>
      <c r="BE203" s="180"/>
      <c r="BF203" s="180"/>
      <c r="BG203" s="189"/>
      <c r="BH203" s="181" t="s">
        <v>231</v>
      </c>
      <c r="BI203" s="181" t="s">
        <v>37</v>
      </c>
    </row>
    <row r="204" customFormat="false" ht="14.25" hidden="false" customHeight="false" outlineLevel="0" collapsed="false">
      <c r="A204" s="183" t="n">
        <v>199</v>
      </c>
      <c r="B204" s="173" t="n">
        <f aca="false">'APH KIC KIA PC'!D203</f>
        <v>0</v>
      </c>
      <c r="C204" s="173" t="str">
        <f aca="false">'APH KIC KIA PC'!I203</f>
        <v>Välj…</v>
      </c>
      <c r="D204" s="174" t="str">
        <f aca="false">IF('1. Artikeldata Grund'!$E203="","",'1. Artikeldata Grund'!$E203)</f>
        <v/>
      </c>
      <c r="E204" s="175" t="str">
        <f aca="false">IF('1. Artikeldata Grund'!D203="","",'1. Artikeldata Grund'!D203)</f>
        <v/>
      </c>
      <c r="F204" s="184" t="str">
        <f aca="false">'2. Artikeldata Utökad'!H203</f>
        <v>  Välj…</v>
      </c>
      <c r="G204" s="176" t="str">
        <f aca="false" t="array" ref="G204:G204">_xlfn.IFS('2. Artikeldata Utökad'!J203="2  KRAV","KRAV",'2. Artikeldata Utökad'!J203="3  Astma- och Allergiförbundet","Astmaochallergiforbundet",'2. Artikeldata Utökad'!J203="4  Svanen","Svanen",'2. Artikeldata Utökad'!J203="5  GOTS","GOTS",'2. Artikeldata Utökad'!J203="6  Ekologiskt Jordbruk EU Ekologisk","Ekologisktjordbruk",'2. Artikeldata Utökad'!J203="7  ECO CERT Cosmos Organic","Ecocertcosmosorganic",'2. Artikeldata Utökad'!J203="8  Bra miljöval","Bramiljoval",'2. Artikeldata Utökad'!J203="9  Fairtrade","fairtrade",'2. Artikeldata Utökad'!J203="10 Natrue Organic","Natrueorganic",'2. Artikeldata Utökad'!J203="11 UTZ Certified","UTZ",'2. Artikeldata Utökad'!J203="15 Asthma Allergy Nordic","Asthmaallergynordic",'2. Artikeldata Utökad'!J203="16 FSC","FSC",'2. Artikeldata Utökad'!J203="17 Välvald (endast vid OTC)","choosewithheart",'2. Artikeldata Utökad'!J203="18 Rainforest Alliance","Rainforestalliance",'2. Artikeldata Utökad'!J203="19 Vegan Society","Vegansociety",'2. Artikeldata Utökad'!J203="20 Certified Vegan","Certifiedvegan",'2. Artikeldata Utökad'!J203="21 I'm Vegan","Imvegan",'2. Artikeldata Utökad'!J203="22 EU Ecolabel","EUEcolabel",'2. Artikeldata Utökad'!J203="23 Soil Association Cosmos Organic","Soilassociation",'2. Artikeldata Utökad'!J203="  Välj…","",'2. Artikeldata Utökad'!J203="0  Ingen symbol","",'2. Artikeldata Utökad'!J203="24 Cosmetique Bio Cosmos Organic","Cosmetiquebio",'2. Artikeldata Utökad'!J203="25 Fair for Life","Fairforlife")</f>
        <v/>
      </c>
      <c r="H204" s="176" t="str">
        <f aca="false" t="array" ref="H204:H204">_xlfn.IFS('2. Artikeldata Utökad'!K203="2  KRAV","KRAV",'2. Artikeldata Utökad'!K203="3  Astma- och Allergiförbundet","Astmaochallergiforbundet",'2. Artikeldata Utökad'!K203="4  Svanen","Svanen",'2. Artikeldata Utökad'!K203="5  GOTS","GOTS",'2. Artikeldata Utökad'!K203="6  Ekologiskt Jordbruk EU Ekologisk","Ekologisktjordbruk",'2. Artikeldata Utökad'!K203="7  ECO CERT Cosmos Organic","Ecocertcosmosorganic",'2. Artikeldata Utökad'!K203="8  Bra miljöval","Bramiljoval",'2. Artikeldata Utökad'!K203="9  Fairtrade","fairtrade",'2. Artikeldata Utökad'!K203="10 Natrue Organic","Natrueorganic",'2. Artikeldata Utökad'!K203="11 UTZ Certified","UTZ",'2. Artikeldata Utökad'!K203="15 Asthma Allergy Nordic","Asthmaallergynordic",'2. Artikeldata Utökad'!K203="16 FSC","FSC",'2. Artikeldata Utökad'!K203="17 Välvald (endast vid OTC)","choosewithheart",'2. Artikeldata Utökad'!K203="18 Rainforest Alliance","Rainforestalliance",'2. Artikeldata Utökad'!K203="19 Vegan Society","Vegansociety",'2. Artikeldata Utökad'!K203="20 Certified Vegan","Certifiedvegan",'2. Artikeldata Utökad'!K203="21 I'm Vegan","Imvegan",'2. Artikeldata Utökad'!K203="22 EU Ecolabel","EUEcolabel",'2. Artikeldata Utökad'!K203="23 Soil Association Cosmos Organic","Soilassociation",'2. Artikeldata Utökad'!K203="  Välj…","",'2. Artikeldata Utökad'!K203="0  Ingen symbol","",'2. Artikeldata Utökad'!K203="24 Cosmetique Bio Cosmos Organic","Cosmetiquebio",'2. Artikeldata Utökad'!K203="25 Fair for Life","Fairforlife")</f>
        <v/>
      </c>
      <c r="I204" s="176" t="str">
        <f aca="false" t="array" ref="I204:I204">_xlfn.IFS('2. Artikeldata Utökad'!L203="2  KRAV","KRAV",'2. Artikeldata Utökad'!L203="3  Astma- och Allergiförbundet","Astmaochallergiforbundet",'2. Artikeldata Utökad'!L203="4  Svanen","Svanen",'2. Artikeldata Utökad'!L203="5  GOTS","GOTS",'2. Artikeldata Utökad'!L203="6  Ekologiskt Jordbruk EU Ekologisk","Ekologisktjordbruk",'2. Artikeldata Utökad'!L203="7  ECO CERT Cosmos Organic","Ecocertcosmosorganic",'2. Artikeldata Utökad'!L203="8  Bra miljöval","Bramiljoval",'2. Artikeldata Utökad'!L203="9  Fairtrade","fairtrade",'2. Artikeldata Utökad'!L203="10 Natrue Organic","Natrueorganic",'2. Artikeldata Utökad'!L203="11 UTZ Certified","UTZ",'2. Artikeldata Utökad'!L203="15 Asthma Allergy Nordic","Asthmaallergynordic",'2. Artikeldata Utökad'!L203="16 FSC","FSC",'2. Artikeldata Utökad'!L203="17 Välvald (endast vid OTC)","choosewithheart",'2. Artikeldata Utökad'!L203="18 Rainforest Alliance","Rainforestalliance",'2. Artikeldata Utökad'!L203="19 Vegan Society","Vegansociety",'2. Artikeldata Utökad'!L203="20 Certified Vegan","Certifiedvegan",'2. Artikeldata Utökad'!L203="21 I'm Vegan","Imvegan",'2. Artikeldata Utökad'!L203="22 EU Ecolabel","EUEcolabel",'2. Artikeldata Utökad'!L203="23 Soil Association Cosmos Organic","Soilassociation",'2. Artikeldata Utökad'!L203="  Välj…","",'2. Artikeldata Utökad'!L203="0  Ingen symbol","",'2. Artikeldata Utökad'!L203="24 Cosmetique Bio Cosmos Organic","Cosmetiquebio",'2. Artikeldata Utökad'!L203="25 Fair for Life","Fairforlife")</f>
        <v/>
      </c>
      <c r="J204" s="176" t="str">
        <f aca="false" t="array" ref="J204:J204">IFERROR(SUBSTITUTE(_xlfn.arraytotext(_xlfn._xlws.filter(G204:I204,G204:I204&lt;&gt;""))," ",""),"")</f>
        <v/>
      </c>
      <c r="K204" s="176" t="str">
        <f aca="false">IF('2. Artikeldata Utökad'!M203="Ja","Nordisk","")</f>
        <v/>
      </c>
      <c r="L204" s="176" t="str">
        <f aca="false">IF('2. Artikeldata Utökad'!N203="Ja","Miljoforpackad","")</f>
        <v/>
      </c>
      <c r="M204" s="176" t="str">
        <f aca="false">IF(OR(G204="Ecocertcosmosorganic",G204="Natrueorganic",G204="GOTS",G204="Ekologisktjordbruk",G204="KRAV",G204="Soilassociation",G204="Cosmetiquebio",H204="Ecocertcosmosorganic",H204="Natrueorganic",H204="GOTS",H204="Ekologisktjordbruk",H204="KRAV",H204="Soilassociation",H204="Cosmetiquebio",I204="Ecocertcosmosorganic",I204="Natrueorganic",I204="GOTS",I204="Ekologisktjordbruk",I204="KRAV",I204="Soilassociation",I204="Cosmetiquebio"),"Ekologisk","")</f>
        <v/>
      </c>
      <c r="N204" s="176" t="str">
        <f aca="false">IF(OR(G204="Vegansociety",G204="Imvegan",G204="Certifiedvegan",H204="Vegansociety",H204="Imvegan",H204="Certifiedvegan",I204="Vegansociety",I204="Imvegan",I204="Certifiedvegan",AJ204="Vegansk"),"Vegansk","")</f>
        <v/>
      </c>
      <c r="O204" s="176" t="str">
        <f aca="false">IF(OR(G204="fairtrade",G204="UTZ",G204="Rainforestalliance",G204="Fairforlife",H204="fairtrade",H204="UTZ",H204="Rainforestalliance",H204="Fairforlife",I204="fairtrade",I204="UTZ",I204="Rainforestalliance",I204="Fairforlife"),"Rattvisemarkt","")</f>
        <v/>
      </c>
      <c r="P204" s="176" t="str">
        <f aca="false">IF(OR(G204="Asthmaallergynordic",G204="Astmaochallergiforbundet",H204="Asthmaallergynordic",H204="Astmaochallergiforbundet",I204="Asthmaallergynordic",I204="Astmaochallergiforbundet"),"Extramildformula","")</f>
        <v/>
      </c>
      <c r="Q204" s="176" t="str">
        <f aca="false">IF(OR(G204="Svanen",G204="Bramiljoval",G204="EUEcolabel",H204="Svanen",H204="Bramiljoval",H204="EUEcolabel",I204="Svanen",I204="Bramiljoval",I204="EUEcolabel"),"Miljomarkt","")</f>
        <v/>
      </c>
      <c r="R204" s="176" t="str">
        <f aca="false" t="array" ref="R204:R204">IFERROR(SUBSTITUTE(_xlfn.arraytotext(_xlfn._xlws.filter(M204:Q204,M204:Q204&lt;&gt;""))," ",""),"")</f>
        <v/>
      </c>
      <c r="S204" s="177"/>
      <c r="T204" s="185"/>
      <c r="U204" s="177" t="s">
        <v>36</v>
      </c>
      <c r="V204" s="178"/>
      <c r="W204" s="178"/>
      <c r="X204" s="178"/>
      <c r="Y204" s="178"/>
      <c r="Z204" s="178"/>
      <c r="AA204" s="178"/>
      <c r="AB204" s="178"/>
      <c r="AC204" s="178"/>
      <c r="AD204" s="178"/>
      <c r="AE204" s="178"/>
      <c r="AF204" s="178"/>
      <c r="AG204" s="177"/>
      <c r="AH204" s="178"/>
      <c r="AI204" s="178"/>
      <c r="AJ204" s="177" t="s">
        <v>37</v>
      </c>
      <c r="AK204" s="178"/>
      <c r="AL204" s="178"/>
      <c r="AM204" s="178"/>
      <c r="AN204" s="178"/>
      <c r="AO204" s="178"/>
      <c r="AP204" s="187"/>
      <c r="AQ204" s="179"/>
      <c r="AR204" s="180"/>
      <c r="AS204" s="180"/>
      <c r="AT204" s="181" t="s">
        <v>37</v>
      </c>
      <c r="AU204" s="181" t="s">
        <v>37</v>
      </c>
      <c r="AV204" s="188"/>
      <c r="AW204" s="182" t="s">
        <v>231</v>
      </c>
      <c r="AX204" s="181" t="s">
        <v>37</v>
      </c>
      <c r="AY204" s="181" t="s">
        <v>37</v>
      </c>
      <c r="AZ204" s="187"/>
      <c r="BA204" s="179"/>
      <c r="BB204" s="180"/>
      <c r="BC204" s="180"/>
      <c r="BD204" s="180"/>
      <c r="BE204" s="180"/>
      <c r="BF204" s="180"/>
      <c r="BG204" s="189"/>
      <c r="BH204" s="181" t="s">
        <v>231</v>
      </c>
      <c r="BI204" s="181" t="s">
        <v>37</v>
      </c>
    </row>
    <row r="205" customFormat="false" ht="14.25" hidden="false" customHeight="false" outlineLevel="0" collapsed="false">
      <c r="A205" s="183" t="n">
        <v>200</v>
      </c>
      <c r="B205" s="173" t="n">
        <f aca="false">'APH KIC KIA PC'!D204</f>
        <v>0</v>
      </c>
      <c r="C205" s="173" t="str">
        <f aca="false">'APH KIC KIA PC'!I204</f>
        <v>Välj…</v>
      </c>
      <c r="D205" s="174" t="str">
        <f aca="false">IF('1. Artikeldata Grund'!$E204="","",'1. Artikeldata Grund'!$E204)</f>
        <v/>
      </c>
      <c r="E205" s="175" t="str">
        <f aca="false">IF('1. Artikeldata Grund'!D204="","",'1. Artikeldata Grund'!D204)</f>
        <v/>
      </c>
      <c r="F205" s="184" t="str">
        <f aca="false">'2. Artikeldata Utökad'!H204</f>
        <v>  Välj…</v>
      </c>
      <c r="G205" s="176" t="str">
        <f aca="false" t="array" ref="G205:G205">_xlfn.IFS('2. Artikeldata Utökad'!J204="2  KRAV","KRAV",'2. Artikeldata Utökad'!J204="3  Astma- och Allergiförbundet","Astmaochallergiforbundet",'2. Artikeldata Utökad'!J204="4  Svanen","Svanen",'2. Artikeldata Utökad'!J204="5  GOTS","GOTS",'2. Artikeldata Utökad'!J204="6  Ekologiskt Jordbruk EU Ekologisk","Ekologisktjordbruk",'2. Artikeldata Utökad'!J204="7  ECO CERT Cosmos Organic","Ecocertcosmosorganic",'2. Artikeldata Utökad'!J204="8  Bra miljöval","Bramiljoval",'2. Artikeldata Utökad'!J204="9  Fairtrade","fairtrade",'2. Artikeldata Utökad'!J204="10 Natrue Organic","Natrueorganic",'2. Artikeldata Utökad'!J204="11 UTZ Certified","UTZ",'2. Artikeldata Utökad'!J204="15 Asthma Allergy Nordic","Asthmaallergynordic",'2. Artikeldata Utökad'!J204="16 FSC","FSC",'2. Artikeldata Utökad'!J204="17 Välvald (endast vid OTC)","choosewithheart",'2. Artikeldata Utökad'!J204="18 Rainforest Alliance","Rainforestalliance",'2. Artikeldata Utökad'!J204="19 Vegan Society","Vegansociety",'2. Artikeldata Utökad'!J204="20 Certified Vegan","Certifiedvegan",'2. Artikeldata Utökad'!J204="21 I'm Vegan","Imvegan",'2. Artikeldata Utökad'!J204="22 EU Ecolabel","EUEcolabel",'2. Artikeldata Utökad'!J204="23 Soil Association Cosmos Organic","Soilassociation",'2. Artikeldata Utökad'!J204="  Välj…","",'2. Artikeldata Utökad'!J204="0  Ingen symbol","",'2. Artikeldata Utökad'!J204="24 Cosmetique Bio Cosmos Organic","Cosmetiquebio",'2. Artikeldata Utökad'!J204="25 Fair for Life","Fairforlife")</f>
        <v/>
      </c>
      <c r="H205" s="176" t="str">
        <f aca="false" t="array" ref="H205:H205">_xlfn.IFS('2. Artikeldata Utökad'!K204="2  KRAV","KRAV",'2. Artikeldata Utökad'!K204="3  Astma- och Allergiförbundet","Astmaochallergiforbundet",'2. Artikeldata Utökad'!K204="4  Svanen","Svanen",'2. Artikeldata Utökad'!K204="5  GOTS","GOTS",'2. Artikeldata Utökad'!K204="6  Ekologiskt Jordbruk EU Ekologisk","Ekologisktjordbruk",'2. Artikeldata Utökad'!K204="7  ECO CERT Cosmos Organic","Ecocertcosmosorganic",'2. Artikeldata Utökad'!K204="8  Bra miljöval","Bramiljoval",'2. Artikeldata Utökad'!K204="9  Fairtrade","fairtrade",'2. Artikeldata Utökad'!K204="10 Natrue Organic","Natrueorganic",'2. Artikeldata Utökad'!K204="11 UTZ Certified","UTZ",'2. Artikeldata Utökad'!K204="15 Asthma Allergy Nordic","Asthmaallergynordic",'2. Artikeldata Utökad'!K204="16 FSC","FSC",'2. Artikeldata Utökad'!K204="17 Välvald (endast vid OTC)","choosewithheart",'2. Artikeldata Utökad'!K204="18 Rainforest Alliance","Rainforestalliance",'2. Artikeldata Utökad'!K204="19 Vegan Society","Vegansociety",'2. Artikeldata Utökad'!K204="20 Certified Vegan","Certifiedvegan",'2. Artikeldata Utökad'!K204="21 I'm Vegan","Imvegan",'2. Artikeldata Utökad'!K204="22 EU Ecolabel","EUEcolabel",'2. Artikeldata Utökad'!K204="23 Soil Association Cosmos Organic","Soilassociation",'2. Artikeldata Utökad'!K204="  Välj…","",'2. Artikeldata Utökad'!K204="0  Ingen symbol","",'2. Artikeldata Utökad'!K204="24 Cosmetique Bio Cosmos Organic","Cosmetiquebio",'2. Artikeldata Utökad'!K204="25 Fair for Life","Fairforlife")</f>
        <v/>
      </c>
      <c r="I205" s="176" t="str">
        <f aca="false" t="array" ref="I205:I205">_xlfn.IFS('2. Artikeldata Utökad'!L204="2  KRAV","KRAV",'2. Artikeldata Utökad'!L204="3  Astma- och Allergiförbundet","Astmaochallergiforbundet",'2. Artikeldata Utökad'!L204="4  Svanen","Svanen",'2. Artikeldata Utökad'!L204="5  GOTS","GOTS",'2. Artikeldata Utökad'!L204="6  Ekologiskt Jordbruk EU Ekologisk","Ekologisktjordbruk",'2. Artikeldata Utökad'!L204="7  ECO CERT Cosmos Organic","Ecocertcosmosorganic",'2. Artikeldata Utökad'!L204="8  Bra miljöval","Bramiljoval",'2. Artikeldata Utökad'!L204="9  Fairtrade","fairtrade",'2. Artikeldata Utökad'!L204="10 Natrue Organic","Natrueorganic",'2. Artikeldata Utökad'!L204="11 UTZ Certified","UTZ",'2. Artikeldata Utökad'!L204="15 Asthma Allergy Nordic","Asthmaallergynordic",'2. Artikeldata Utökad'!L204="16 FSC","FSC",'2. Artikeldata Utökad'!L204="17 Välvald (endast vid OTC)","choosewithheart",'2. Artikeldata Utökad'!L204="18 Rainforest Alliance","Rainforestalliance",'2. Artikeldata Utökad'!L204="19 Vegan Society","Vegansociety",'2. Artikeldata Utökad'!L204="20 Certified Vegan","Certifiedvegan",'2. Artikeldata Utökad'!L204="21 I'm Vegan","Imvegan",'2. Artikeldata Utökad'!L204="22 EU Ecolabel","EUEcolabel",'2. Artikeldata Utökad'!L204="23 Soil Association Cosmos Organic","Soilassociation",'2. Artikeldata Utökad'!L204="  Välj…","",'2. Artikeldata Utökad'!L204="0  Ingen symbol","",'2. Artikeldata Utökad'!L204="24 Cosmetique Bio Cosmos Organic","Cosmetiquebio",'2. Artikeldata Utökad'!L204="25 Fair for Life","Fairforlife")</f>
        <v/>
      </c>
      <c r="J205" s="176" t="str">
        <f aca="false" t="array" ref="J205:J205">IFERROR(SUBSTITUTE(_xlfn.arraytotext(_xlfn._xlws.filter(G205:I205,G205:I205&lt;&gt;""))," ",""),"")</f>
        <v/>
      </c>
      <c r="K205" s="176" t="str">
        <f aca="false">IF('2. Artikeldata Utökad'!M204="Ja","Nordisk","")</f>
        <v/>
      </c>
      <c r="L205" s="176" t="str">
        <f aca="false">IF('2. Artikeldata Utökad'!N204="Ja","Miljoforpackad","")</f>
        <v/>
      </c>
      <c r="M205" s="176" t="str">
        <f aca="false">IF(OR(G205="Ecocertcosmosorganic",G205="Natrueorganic",G205="GOTS",G205="Ekologisktjordbruk",G205="KRAV",G205="Soilassociation",G205="Cosmetiquebio",H205="Ecocertcosmosorganic",H205="Natrueorganic",H205="GOTS",H205="Ekologisktjordbruk",H205="KRAV",H205="Soilassociation",H205="Cosmetiquebio",I205="Ecocertcosmosorganic",I205="Natrueorganic",I205="GOTS",I205="Ekologisktjordbruk",I205="KRAV",I205="Soilassociation",I205="Cosmetiquebio"),"Ekologisk","")</f>
        <v/>
      </c>
      <c r="N205" s="176" t="str">
        <f aca="false">IF(OR(G205="Vegansociety",G205="Imvegan",G205="Certifiedvegan",H205="Vegansociety",H205="Imvegan",H205="Certifiedvegan",I205="Vegansociety",I205="Imvegan",I205="Certifiedvegan",AJ205="Vegansk"),"Vegansk","")</f>
        <v/>
      </c>
      <c r="O205" s="176" t="str">
        <f aca="false">IF(OR(G205="fairtrade",G205="UTZ",G205="Rainforestalliance",G205="Fairforlife",H205="fairtrade",H205="UTZ",H205="Rainforestalliance",H205="Fairforlife",I205="fairtrade",I205="UTZ",I205="Rainforestalliance",I205="Fairforlife"),"Rattvisemarkt","")</f>
        <v/>
      </c>
      <c r="P205" s="176" t="str">
        <f aca="false">IF(OR(G205="Asthmaallergynordic",G205="Astmaochallergiforbundet",H205="Asthmaallergynordic",H205="Astmaochallergiforbundet",I205="Asthmaallergynordic",I205="Astmaochallergiforbundet"),"Extramildformula","")</f>
        <v/>
      </c>
      <c r="Q205" s="176" t="str">
        <f aca="false">IF(OR(G205="Svanen",G205="Bramiljoval",G205="EUEcolabel",H205="Svanen",H205="Bramiljoval",H205="EUEcolabel",I205="Svanen",I205="Bramiljoval",I205="EUEcolabel"),"Miljomarkt","")</f>
        <v/>
      </c>
      <c r="R205" s="176" t="str">
        <f aca="false" t="array" ref="R205:R205">IFERROR(SUBSTITUTE(_xlfn.arraytotext(_xlfn._xlws.filter(M205:Q205,M205:Q205&lt;&gt;""))," ",""),"")</f>
        <v/>
      </c>
      <c r="S205" s="177"/>
      <c r="T205" s="185"/>
      <c r="U205" s="177" t="s">
        <v>36</v>
      </c>
      <c r="V205" s="178"/>
      <c r="W205" s="178"/>
      <c r="X205" s="178"/>
      <c r="Y205" s="178"/>
      <c r="Z205" s="178"/>
      <c r="AA205" s="178"/>
      <c r="AB205" s="178"/>
      <c r="AC205" s="178"/>
      <c r="AD205" s="178"/>
      <c r="AE205" s="178"/>
      <c r="AF205" s="178"/>
      <c r="AG205" s="177"/>
      <c r="AH205" s="178"/>
      <c r="AI205" s="178"/>
      <c r="AJ205" s="177" t="s">
        <v>37</v>
      </c>
      <c r="AK205" s="178"/>
      <c r="AL205" s="178"/>
      <c r="AM205" s="178"/>
      <c r="AN205" s="178"/>
      <c r="AO205" s="178"/>
      <c r="AP205" s="187"/>
      <c r="AQ205" s="179"/>
      <c r="AR205" s="180"/>
      <c r="AS205" s="180"/>
      <c r="AT205" s="181" t="s">
        <v>37</v>
      </c>
      <c r="AU205" s="181" t="s">
        <v>37</v>
      </c>
      <c r="AV205" s="188"/>
      <c r="AW205" s="182" t="s">
        <v>231</v>
      </c>
      <c r="AX205" s="181" t="s">
        <v>37</v>
      </c>
      <c r="AY205" s="181" t="s">
        <v>37</v>
      </c>
      <c r="AZ205" s="187"/>
      <c r="BA205" s="179"/>
      <c r="BB205" s="180"/>
      <c r="BC205" s="180"/>
      <c r="BD205" s="180"/>
      <c r="BE205" s="180"/>
      <c r="BF205" s="180"/>
      <c r="BG205" s="189"/>
      <c r="BH205" s="181" t="s">
        <v>231</v>
      </c>
      <c r="BI205" s="181" t="s">
        <v>37</v>
      </c>
    </row>
  </sheetData>
  <sheetProtection algorithmName="SHA-512" hashValue="xPRFCySg0s7uhhl0LF8Nd4lYKcGHAS6UvS+71EoeoRx+4ztPGte+zKnO4qk7eGwsXoxgFOlP/rEFLvjbb8P/fg==" saltValue="+R5SpAZUEV3th2VD2D2++w==" spinCount="100000" sheet="true" formatColumns="false" autoFilter="false"/>
  <autoFilter ref="A5:AO5"/>
  <mergeCells count="58">
    <mergeCell ref="A1:D1"/>
    <mergeCell ref="E1:E2"/>
    <mergeCell ref="F1:F2"/>
    <mergeCell ref="G1:G2"/>
    <mergeCell ref="H1:H2"/>
    <mergeCell ref="I1:I2"/>
    <mergeCell ref="K1:K2"/>
    <mergeCell ref="L1:L2"/>
    <mergeCell ref="S1:S2"/>
    <mergeCell ref="T1:T2"/>
    <mergeCell ref="U1:U2"/>
    <mergeCell ref="V1:V2"/>
    <mergeCell ref="W1:W2"/>
    <mergeCell ref="X1:X2"/>
    <mergeCell ref="Y1:Y2"/>
    <mergeCell ref="Z1:Z2"/>
    <mergeCell ref="AA1:AA2"/>
    <mergeCell ref="AB1:AB2"/>
    <mergeCell ref="AC1:AC2"/>
    <mergeCell ref="AD1:AD2"/>
    <mergeCell ref="AE1:AE2"/>
    <mergeCell ref="AF1:AF2"/>
    <mergeCell ref="AG1:AG2"/>
    <mergeCell ref="AH1:AH2"/>
    <mergeCell ref="AI1:AI2"/>
    <mergeCell ref="AJ1:AJ2"/>
    <mergeCell ref="AK1:AK2"/>
    <mergeCell ref="AL1:AL2"/>
    <mergeCell ref="AM1:AM2"/>
    <mergeCell ref="AN1:AN2"/>
    <mergeCell ref="AO1:AO2"/>
    <mergeCell ref="AQ1:AQ3"/>
    <mergeCell ref="AR1:AR2"/>
    <mergeCell ref="AS1:AS2"/>
    <mergeCell ref="AT1:AT2"/>
    <mergeCell ref="AU1:AU2"/>
    <mergeCell ref="AW1:AW3"/>
    <mergeCell ref="AX1:AX2"/>
    <mergeCell ref="AY1:AY2"/>
    <mergeCell ref="BA1:BA3"/>
    <mergeCell ref="BB1:BB2"/>
    <mergeCell ref="BC1:BC2"/>
    <mergeCell ref="BD1:BD2"/>
    <mergeCell ref="BE1:BE2"/>
    <mergeCell ref="BF1:BF2"/>
    <mergeCell ref="BH1:BH3"/>
    <mergeCell ref="BI1:BI3"/>
    <mergeCell ref="A2:C2"/>
    <mergeCell ref="A3:C3"/>
    <mergeCell ref="AQ4:AQ5"/>
    <mergeCell ref="BA4:BA5"/>
    <mergeCell ref="AQ6:AQ205"/>
    <mergeCell ref="BA6:BA105"/>
    <mergeCell ref="AP106:AP205"/>
    <mergeCell ref="AV106:AV205"/>
    <mergeCell ref="AZ106:AZ205"/>
    <mergeCell ref="BA106:BA205"/>
    <mergeCell ref="BG106:BG205"/>
  </mergeCells>
  <dataValidations count="46">
    <dataValidation allowBlank="true" errorStyle="stop" operator="between" prompt="Så här gör du, följ exemplet nedan&#10;&#10;&lt;https://www.youtube.com/watch?v=nQn0kMUZ1uc&gt;&#10;&#10;den sista delen från och med likamedtecknet registrerar du i mallen&#10;&#10;=nQn0kMUZ1uc" promptTitle="Youtube-url" showDropDown="false" showErrorMessage="true" showInputMessage="true" sqref="T6:T205" type="none">
      <formula1>0</formula1>
      <formula2>0</formula2>
    </dataValidation>
    <dataValidation allowBlank="true" errorStyle="stop" operator="between" prompt="Här svara du på hur produkten ska användas. Berätta gärna om du har något speciellt knep att bjuda på." promptTitle="Användarinstruktioner" showDropDown="false" showErrorMessage="true" showInputMessage="true" sqref="AD3" type="none">
      <formula1>0</formula1>
      <formula2>0</formula2>
    </dataValidation>
    <dataValidation allowBlank="true" error="Felaktigt värde angivet&#10;" errorStyle="stop" errorTitle="Ogiltigt värde" operator="between" showDropDown="false" showErrorMessage="true" showInputMessage="true" sqref="S206:S1205" type="none">
      <formula1>0</formula1>
      <formula2>0</formula2>
    </dataValidation>
    <dataValidation allowBlank="true" error="Felaktigt värde angivet&#10;" errorStyle="stop" errorTitle="Ogiltigt värde" operator="between" prompt="Insert the image database, or email address to the person responsible, or a link to the image" promptTitle="Image Database" showDropDown="false" showErrorMessage="true" showInputMessage="true" sqref="S6:S205" type="none">
      <formula1>0</formula1>
      <formula2>0</formula2>
    </dataValidation>
    <dataValidation allowBlank="true" errorStyle="stop" operator="between" prompt="Are several variants marked&#10;with the same EAN?" promptTitle="Unsorted delivery" showDropDown="false" showErrorMessage="true" showInputMessage="true" sqref="U6:U205" type="list">
      <formula1>"Välj…,Ja,Nej"</formula1>
      <formula2>0</formula2>
    </dataValidation>
    <dataValidation allowBlank="true" errorStyle="stop" operator="between" prompt="Relevant search words that increase the searchability for the product" promptTitle="Search words" showDropDown="false" showErrorMessage="true" showInputMessage="true" sqref="V6:V205" type="none">
      <formula1>0</formula1>
      <formula2>0</formula2>
    </dataValidation>
    <dataValidation allowBlank="true" errorStyle="stop" operator="between" prompt="Where to place the product online" promptTitle="Categories" showDropDown="false" showErrorMessage="true" showInputMessage="true" sqref="W6:W205" type="none">
      <formula1>0</formula1>
      <formula2>0</formula2>
    </dataValidation>
    <dataValidation allowBlank="true" errorStyle="stop" operator="between" prompt="Describe the brand; to be shown online" promptTitle="Brand description" showDropDown="false" showErrorMessage="true" showInputMessage="true" sqref="X6:X205" type="none">
      <formula1>0</formula1>
      <formula2>0</formula2>
    </dataValidation>
    <dataValidation allowBlank="true" errorStyle="stop" operator="between" prompt="Full name increases the searchability of the product" promptTitle="Product name (incl size)" showDropDown="false" showErrorMessage="true" showInputMessage="true" sqref="Y6:Y205" type="none">
      <formula1>0</formula1>
      <formula2>0</formula2>
    </dataValidation>
    <dataValidation allowBlank="true" errorStyle="stop" operator="between" prompt="What makes your product unique, write briefly and concisely" promptTitle="Quick fact 1" showDropDown="false" showErrorMessage="true" showInputMessage="true" sqref="Z6:Z205" type="none">
      <formula1>0</formula1>
      <formula2>0</formula2>
    </dataValidation>
    <dataValidation allowBlank="true" errorStyle="stop" operator="between" prompt="What makes your product unique, write briefly and concisely" promptTitle="Quick fact 2" showDropDown="false" showErrorMessage="true" showInputMessage="true" sqref="AA6:AA205" type="none">
      <formula1>0</formula1>
      <formula2>0</formula2>
    </dataValidation>
    <dataValidation allowBlank="true" errorStyle="stop" operator="between" prompt="What makes your product unique, write briefly and concisely" promptTitle="Quick fact 3" showDropDown="false" showErrorMessage="true" showInputMessage="true" sqref="AB6:AB205" type="none">
      <formula1>0</formula1>
      <formula2>0</formula2>
    </dataValidation>
    <dataValidation allowBlank="true" errorStyle="stop" operator="between" prompt="Describe the product. There are no restrictions on how long the text may be." promptTitle="About the product" showDropDown="false" showErrorMessage="true" showInputMessage="true" sqref="AC6:AC205" type="none">
      <formula1>0</formula1>
      <formula2>0</formula2>
    </dataValidation>
    <dataValidation allowBlank="true" errorStyle="stop" operator="between" prompt="Describe how the product should be used.&#10;Only for merchandise, no need to be filled in for OTC." promptTitle="User instructions" showDropDown="false" showErrorMessage="true" showInputMessage="true" sqref="AD6:AD205" type="none">
      <formula1>0</formula1>
      <formula2>0</formula2>
    </dataValidation>
    <dataValidation allowBlank="true" errorStyle="stop" operator="between" prompt="Multiple values ​​can be specified, separate with comma" promptTitle="Skin type" showDropDown="false" showErrorMessage="true" showInputMessage="true" sqref="AG6:AG205" type="none">
      <formula1>0</formula1>
      <formula2>0</formula2>
    </dataValidation>
    <dataValidation allowBlank="true" errorStyle="stop" operator="between" prompt="Multiple values ​​can be specified, separate with comma" promptTitle="Hair type" showDropDown="false" showErrorMessage="true" showInputMessage="true" sqref="AH6:AH205" type="none">
      <formula1>0</formula1>
      <formula2>0</formula2>
    </dataValidation>
    <dataValidation allowBlank="true" errorStyle="stop" operator="between" prompt="Multiple values ​​can be specified, separate with comma" promptTitle="Attribute" showDropDown="false" showErrorMessage="true" showInputMessage="true" sqref="AI6:AI205" type="none">
      <formula1>0</formula1>
      <formula2>0</formula2>
    </dataValidation>
    <dataValidation allowBlank="true" errorStyle="stop" operator="between" prompt="For example Adults or Children" promptTitle="Target group" showDropDown="false" showErrorMessage="true" showInputMessage="true" sqref="AL6:AL205" type="none">
      <formula1>0</formula1>
      <formula2>0</formula2>
    </dataValidation>
    <dataValidation allowBlank="true" errorStyle="stop" operator="between" prompt="From a certain age" promptTitle="Age" showDropDown="false" showErrorMessage="true" showInputMessage="true" sqref="AK6:AK205" type="none">
      <formula1>0</formula1>
      <formula2>0</formula2>
    </dataValidation>
    <dataValidation allowBlank="true" errorStyle="stop" operator="between" prompt="Additional data for Supplement products" promptTitle="Supplements" showDropDown="false" showErrorMessage="true" showInputMessage="true" sqref="AQ1:AQ3 AQ6" type="none">
      <formula1>0</formula1>
      <formula2>0</formula2>
    </dataValidation>
    <dataValidation allowBlank="true" errorStyle="stop" operator="between" prompt="Specify the vitamins contained in the product" promptTitle="Vitamins" showDropDown="false" showErrorMessage="true" showInputMessage="true" sqref="AR6:AR205" type="none">
      <formula1>0</formula1>
      <formula2>0</formula2>
    </dataValidation>
    <dataValidation allowBlank="true" errorStyle="stop" operator="between" prompt="Specify the minerals contained in the product" promptTitle="Minerals" showDropDown="false" showErrorMessage="true" showInputMessage="true" sqref="AS6:AS205" type="none">
      <formula1>0</formula1>
      <formula2>0</formula2>
    </dataValidation>
    <dataValidation allowBlank="true" errorStyle="stop" operator="between" prompt="Enter the flavour of product as it appears on the packaging" promptTitle="Flavour" showDropDown="false" showErrorMessage="true" showInputMessage="true" sqref="AO6:AO205" type="none">
      <formula1>0</formula1>
      <formula2>0</formula2>
    </dataValidation>
    <dataValidation allowBlank="true" errorStyle="stop" operator="between" prompt="Enter the color of the product as it appears on the packaging" promptTitle="Color" showDropDown="false" showErrorMessage="true" showInputMessage="true" sqref="AN6:AN205" type="none">
      <formula1>0</formula1>
      <formula2>0</formula2>
    </dataValidation>
    <dataValidation allowBlank="true" errorStyle="stop" operator="between" prompt="Nutrition declaration of the product, corresponding text on the packaging." promptTitle="Nutrition declaration" showDropDown="false" showErrorMessage="true" showInputMessage="true" sqref="AF6:AF205" type="none">
      <formula1>0</formula1>
      <formula2>0</formula2>
    </dataValidation>
    <dataValidation allowBlank="true" errorStyle="stop" operator="between" prompt="Content (ingredients or material), corresponding text on the packaging. For dietary supplements, vitamin/mineral content is also stated per tablet or device." promptTitle="Content" showDropDown="false" showErrorMessage="true" showInputMessage="true" sqref="AE6:AE205" type="none">
      <formula1>0</formula1>
      <formula2>0</formula2>
    </dataValidation>
    <dataValidation allowBlank="true" errorStyle="stop" operator="between" prompt="Press the plus sign above column AM" promptTitle="Supplements" showDropDown="false" showErrorMessage="true" showInputMessage="true" sqref="AQ4:AQ5" type="none">
      <formula1>0</formula1>
      <formula2>0</formula2>
    </dataValidation>
    <dataValidation allowBlank="true" errorStyle="stop" operator="between" prompt="Additional data for Mouth &amp; Teeth products" promptTitle="Mouth &amp; Teeth" showDropDown="false" showErrorMessage="true" showInputMessage="true" sqref="AW1:AW3" type="none">
      <formula1>0</formula1>
      <formula2>0</formula2>
    </dataValidation>
    <dataValidation allowBlank="true" errorStyle="stop" operator="between" prompt="Press the plus sign above column AQ" promptTitle="Mouth &amp; Teeth" showDropDown="false" showErrorMessage="true" showInputMessage="true" sqref="AW4" type="none">
      <formula1>0</formula1>
      <formula2>0</formula2>
    </dataValidation>
    <dataValidation allowBlank="true" errorStyle="stop" operator="between" prompt="Choose below type of Mouth &amp; Teeth product" promptTitle="Mouth &amp; Teeth" showDropDown="false" showErrorMessage="true" showInputMessage="true" sqref="AW5" type="none">
      <formula1>0</formula1>
      <formula2>0</formula2>
    </dataValidation>
    <dataValidation allowBlank="true" errorStyle="stop" operator="between" prompt="Additional data for animal welfare products" promptTitle="Animal care" showDropDown="false" showErrorMessage="true" showInputMessage="true" sqref="BA1:BA3 BA6:BA105" type="none">
      <formula1>0</formula1>
      <formula2>0</formula2>
    </dataValidation>
    <dataValidation allowBlank="true" errorStyle="stop" operator="between" prompt="Press the plus sign above column AX" promptTitle="Animal care" showDropDown="false" showErrorMessage="true" showInputMessage="true" sqref="BA4:BA5" type="none">
      <formula1>0</formula1>
      <formula2>0</formula2>
    </dataValidation>
    <dataValidation allowBlank="true" errorStyle="stop" operator="between" prompt="Weight" promptTitle="Dog size" showDropDown="false" showErrorMessage="true" showInputMessage="true" sqref="BB6:BB205" type="none">
      <formula1>0</formula1>
      <formula2>0</formula2>
    </dataValidation>
    <dataValidation allowBlank="true" errorStyle="stop" operator="between" prompt="Age" promptTitle="Dog type" showDropDown="false" showErrorMessage="true" showInputMessage="true" sqref="BC6:BC205" type="none">
      <formula1>0</formula1>
      <formula2>0</formula2>
    </dataValidation>
    <dataValidation allowBlank="true" errorStyle="stop" operator="between" prompt="Worm type" promptTitle="Worm type" showDropDown="false" showErrorMessage="true" showInputMessage="true" sqref="BE6:BE205" type="none">
      <formula1>0</formula1>
      <formula2>0</formula2>
    </dataValidation>
    <dataValidation allowBlank="true" errorStyle="stop" operator="between" prompt="Vermin type" promptTitle="Vermin type" showDropDown="false" showErrorMessage="true" showInputMessage="true" sqref="BF6:BF205" type="none">
      <formula1>0</formula1>
      <formula2>0</formula2>
    </dataValidation>
    <dataValidation allowBlank="true" errorStyle="stop" operator="between" prompt="Age" promptTitle="Cat type" showDropDown="false" showErrorMessage="true" showInputMessage="true" sqref="BD6:BD205" type="none">
      <formula1>0</formula1>
      <formula2>0</formula2>
    </dataValidation>
    <dataValidation allowBlank="true" errorStyle="stop" operator="between" prompt="Choose SPF" promptTitle="Sun block" showDropDown="false" showErrorMessage="true" showInputMessage="true" sqref="AM6:AM205" type="list">
      <formula1>Tabeller!$R$4:$R$10</formula1>
      <formula2>0</formula2>
    </dataValidation>
    <dataValidation allowBlank="true" errorStyle="stop" operator="between" prompt="Additional data for Mouth &amp; Teeth products" promptTitle="Mouth &amp; Teeth" showDropDown="false" showErrorMessage="true" showInputMessage="true" sqref="AW6:AW205" type="list">
      <formula1>Tabeller!$W$3:$W$12</formula1>
      <formula2>0</formula2>
    </dataValidation>
    <dataValidation allowBlank="true" errorStyle="stop" operator="between" prompt="Specify if the product contains fluorine" promptTitle="Fluorine" showDropDown="false" showErrorMessage="true" showInputMessage="true" sqref="AY6:AY205" type="list">
      <formula1>Tabeller!$Y$3:$Y$6</formula1>
      <formula2>0</formula2>
    </dataValidation>
    <dataValidation allowBlank="true" errorStyle="stop" operator="between" prompt="Specify firmness if it is specified on the packaging" promptTitle="Toothbrush firmness" showDropDown="false" showErrorMessage="true" showInputMessage="true" sqref="AX6:AX205" type="list">
      <formula1>Tabeller!$X$3:$X$8</formula1>
      <formula2>0</formula2>
    </dataValidation>
    <dataValidation allowBlank="true" errorStyle="stop" operator="between" prompt="Specify for weight control and sport nutrition products" promptTitle="Type of product" showDropDown="false" showErrorMessage="true" showInputMessage="true" sqref="AT6:AT205" type="list">
      <formula1>Tabeller!$U$3:$U$8</formula1>
      <formula2>0</formula2>
    </dataValidation>
    <dataValidation allowBlank="true" errorStyle="stop" operator="between" prompt="Specify only for nutrition products" promptTitle="Nutrition" showDropDown="false" showErrorMessage="true" showInputMessage="true" sqref="AU6:AU205" type="list">
      <formula1>Tabeller!$V$3:$V$8</formula1>
      <formula2>0</formula2>
    </dataValidation>
    <dataValidation allowBlank="true" errorStyle="stop" operator="between" prompt="Enter length of effect " promptTitle="For products against heartburn" showDropDown="false" showErrorMessage="true" showInputMessage="true" sqref="BH6:BH205" type="list">
      <formula1>Tabeller!$AE$3:$AE$5</formula1>
      <formula2>0</formula2>
    </dataValidation>
    <dataValidation allowBlank="true" errorStyle="stop" operator="between" prompt="Enter yes if the product is a nicotine product with the age limit of 18 years" promptTitle="Nicotine products" showDropDown="false" showErrorMessage="true" showInputMessage="true" sqref="BI6:BI205" type="list">
      <formula1>Tabeller!$AF$3:$AF$4</formula1>
      <formula2>0</formula2>
    </dataValidation>
    <dataValidation allowBlank="true" errorStyle="stop" operator="between" prompt="If Vegan choose Vegansk" promptTitle="Vegan" showDropDown="false" showErrorMessage="true" showInputMessage="true" sqref="AJ6:AJ205" type="list">
      <formula1>Tabeller!$AQ$3:$AQ$4</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204"/>
  <sheetViews>
    <sheetView showFormulas="false" showGridLines="false" showRowColHeaders="true" showZeros="true" rightToLeft="false" tabSelected="false" showOutlineSymbols="true" defaultGridColor="true" view="normal" topLeftCell="A3" colorId="64" zoomScale="90" zoomScaleNormal="90" zoomScalePageLayoutView="80" workbookViewId="0">
      <pane xSplit="5" ySplit="2" topLeftCell="K5" activePane="bottomRight" state="frozen"/>
      <selection pane="topLeft" activeCell="A3" activeCellId="0" sqref="A3"/>
      <selection pane="topRight" activeCell="K3" activeCellId="0" sqref="K3"/>
      <selection pane="bottomLeft" activeCell="A5" activeCellId="0" sqref="A5"/>
      <selection pane="bottomRight" activeCell="R5" activeCellId="0" sqref="R5"/>
    </sheetView>
  </sheetViews>
  <sheetFormatPr defaultColWidth="11.18359375" defaultRowHeight="14.25" zeroHeight="false" outlineLevelRow="0" outlineLevelCol="0"/>
  <cols>
    <col collapsed="false" customWidth="true" hidden="false" outlineLevel="0" max="1" min="1" style="19" width="5.8"/>
    <col collapsed="false" customWidth="true" hidden="false" outlineLevel="0" max="2" min="2" style="48" width="70.23"/>
    <col collapsed="false" customWidth="true" hidden="false" outlineLevel="0" max="3" min="3" style="48" width="23.43"/>
    <col collapsed="false" customWidth="true" hidden="false" outlineLevel="0" max="4" min="4" style="0" width="16.04"/>
    <col collapsed="false" customWidth="true" hidden="false" outlineLevel="0" max="5" min="5" style="0" width="21.25"/>
    <col collapsed="false" customWidth="true" hidden="false" outlineLevel="0" max="6" min="6" style="79" width="21.43"/>
    <col collapsed="false" customWidth="true" hidden="false" outlineLevel="0" max="8" min="7" style="0" width="21.43"/>
    <col collapsed="false" customWidth="true" hidden="false" outlineLevel="0" max="9" min="9" style="0" width="22.51"/>
    <col collapsed="false" customWidth="true" hidden="false" outlineLevel="0" max="10" min="10" style="49" width="22.85"/>
    <col collapsed="false" customWidth="true" hidden="false" outlineLevel="0" max="11" min="11" style="0" width="22.35"/>
    <col collapsed="false" customWidth="true" hidden="false" outlineLevel="0" max="12" min="12" style="0" width="21.43"/>
    <col collapsed="false" customWidth="true" hidden="false" outlineLevel="0" max="13" min="13" style="0" width="12.26"/>
    <col collapsed="false" customWidth="true" hidden="false" outlineLevel="0" max="14" min="14" style="0" width="15.62"/>
    <col collapsed="false" customWidth="true" hidden="false" outlineLevel="0" max="15" min="15" style="0" width="13.36"/>
    <col collapsed="false" customWidth="true" hidden="false" outlineLevel="0" max="16" min="16" style="49" width="1.26"/>
    <col collapsed="false" customWidth="true" hidden="false" outlineLevel="0" max="17" min="17" style="0" width="21.09"/>
    <col collapsed="false" customWidth="true" hidden="false" outlineLevel="0" max="18" min="18" style="49" width="28.48"/>
    <col collapsed="false" customWidth="true" hidden="false" outlineLevel="0" max="19" min="19" style="49" width="23.43"/>
    <col collapsed="false" customWidth="true" hidden="false" outlineLevel="0" max="20" min="20" style="49" width="24.87"/>
    <col collapsed="false" customWidth="true" hidden="false" outlineLevel="0" max="21" min="21" style="49" width="1.43"/>
    <col collapsed="false" customWidth="true" hidden="false" outlineLevel="0" max="22" min="22" style="49" width="11.51"/>
    <col collapsed="false" customWidth="true" hidden="false" outlineLevel="0" max="23" min="23" style="49" width="7.9"/>
    <col collapsed="false" customWidth="true" hidden="false" outlineLevel="0" max="24" min="24" style="1" width="21.25"/>
    <col collapsed="false" customWidth="true" hidden="false" outlineLevel="0" max="25" min="25" style="49" width="23.77"/>
    <col collapsed="false" customWidth="true" hidden="false" outlineLevel="0" max="26" min="26" style="1" width="14.62"/>
    <col collapsed="false" customWidth="true" hidden="false" outlineLevel="0" max="27" min="27" style="190" width="18.9"/>
    <col collapsed="false" customWidth="true" hidden="false" outlineLevel="0" max="28" min="28" style="191" width="13.1"/>
    <col collapsed="false" customWidth="true" hidden="false" outlineLevel="0" max="29" min="29" style="0" width="21.43"/>
    <col collapsed="false" customWidth="true" hidden="false" outlineLevel="0" max="30" min="30" style="0" width="17.47"/>
    <col collapsed="false" customWidth="true" hidden="true" outlineLevel="0" max="31" min="31" style="0" width="12.43"/>
    <col collapsed="false" customWidth="false" hidden="true" outlineLevel="0" max="32" min="32" style="0" width="11.17"/>
    <col collapsed="false" customWidth="true" hidden="true" outlineLevel="0" max="33" min="33" style="0" width="19.99"/>
    <col collapsed="false" customWidth="true" hidden="true" outlineLevel="0" max="34" min="34" style="0" width="20.66"/>
    <col collapsed="false" customWidth="true" hidden="true" outlineLevel="0" max="35" min="35" style="192" width="16.21"/>
    <col collapsed="false" customWidth="true" hidden="false" outlineLevel="0" max="36" min="36" style="0" width="13.52"/>
    <col collapsed="false" customWidth="true" hidden="false" outlineLevel="0" max="37" min="37" style="1" width="21.43"/>
    <col collapsed="false" customWidth="true" hidden="true" outlineLevel="0" max="39" min="38" style="0" width="22.51"/>
    <col collapsed="false" customWidth="true" hidden="false" outlineLevel="0" max="40" min="40" style="0" width="13.52"/>
    <col collapsed="false" customWidth="true" hidden="false" outlineLevel="0" max="42" min="41" style="0" width="4.29"/>
  </cols>
  <sheetData>
    <row r="1" s="79" customFormat="true" ht="14.25" hidden="true" customHeight="true" outlineLevel="0" collapsed="false">
      <c r="A1" s="193"/>
      <c r="B1" s="194"/>
      <c r="C1" s="195"/>
      <c r="F1" s="195"/>
      <c r="G1" s="195"/>
      <c r="H1" s="195"/>
      <c r="I1" s="195"/>
      <c r="J1" s="196"/>
      <c r="K1" s="195"/>
      <c r="L1" s="197" t="s">
        <v>232</v>
      </c>
      <c r="M1" s="197" t="s">
        <v>233</v>
      </c>
      <c r="N1" s="197"/>
      <c r="O1" s="198" t="s">
        <v>234</v>
      </c>
      <c r="Q1" s="197" t="s">
        <v>235</v>
      </c>
      <c r="R1" s="199" t="s">
        <v>236</v>
      </c>
      <c r="S1" s="197" t="s">
        <v>237</v>
      </c>
      <c r="T1" s="197" t="s">
        <v>238</v>
      </c>
      <c r="V1" s="34" t="s">
        <v>239</v>
      </c>
      <c r="W1" s="34"/>
      <c r="X1" s="200" t="s">
        <v>240</v>
      </c>
      <c r="AA1" s="201"/>
      <c r="AB1" s="202"/>
      <c r="AH1" s="79" t="s">
        <v>241</v>
      </c>
      <c r="AI1" s="203"/>
      <c r="AL1" s="79" t="s">
        <v>242</v>
      </c>
    </row>
    <row r="2" s="206" customFormat="true" ht="45" hidden="true" customHeight="true" outlineLevel="0" collapsed="false">
      <c r="A2" s="204"/>
      <c r="B2" s="205"/>
      <c r="C2" s="205"/>
      <c r="D2" s="205"/>
      <c r="E2" s="205"/>
      <c r="F2" s="205"/>
      <c r="G2" s="205"/>
      <c r="H2" s="205"/>
      <c r="J2" s="207"/>
      <c r="L2" s="208" t="s">
        <v>243</v>
      </c>
      <c r="M2" s="208"/>
      <c r="N2" s="208"/>
      <c r="O2" s="208"/>
      <c r="P2" s="209"/>
      <c r="Q2" s="208" t="s">
        <v>244</v>
      </c>
      <c r="R2" s="210" t="s">
        <v>245</v>
      </c>
      <c r="S2" s="210"/>
      <c r="T2" s="210"/>
      <c r="U2" s="209"/>
      <c r="V2" s="211" t="s">
        <v>246</v>
      </c>
      <c r="W2" s="211"/>
      <c r="X2" s="212" t="s">
        <v>247</v>
      </c>
      <c r="Y2" s="209"/>
      <c r="Z2" s="208" t="s">
        <v>244</v>
      </c>
      <c r="AA2" s="208"/>
      <c r="AB2" s="208"/>
      <c r="AC2" s="208"/>
      <c r="AD2" s="208"/>
      <c r="AE2" s="208"/>
      <c r="AF2" s="208"/>
      <c r="AG2" s="208"/>
      <c r="AH2" s="208"/>
      <c r="AI2" s="208"/>
      <c r="AJ2" s="208"/>
      <c r="AK2" s="213" t="s">
        <v>248</v>
      </c>
      <c r="AL2" s="213"/>
      <c r="AM2" s="213"/>
      <c r="AN2" s="213"/>
      <c r="AO2" s="209"/>
    </row>
    <row r="3" s="214" customFormat="true" ht="26.25" hidden="false" customHeight="true" outlineLevel="0" collapsed="false">
      <c r="C3" s="215"/>
      <c r="D3" s="198" t="s">
        <v>249</v>
      </c>
      <c r="E3" s="198" t="s">
        <v>249</v>
      </c>
      <c r="F3" s="197" t="s">
        <v>250</v>
      </c>
      <c r="G3" s="197" t="s">
        <v>250</v>
      </c>
      <c r="H3" s="197" t="s">
        <v>250</v>
      </c>
      <c r="I3" s="197" t="s">
        <v>250</v>
      </c>
      <c r="J3" s="197" t="s">
        <v>250</v>
      </c>
      <c r="K3" s="197" t="s">
        <v>250</v>
      </c>
      <c r="L3" s="197" t="s">
        <v>250</v>
      </c>
      <c r="M3" s="197" t="s">
        <v>250</v>
      </c>
      <c r="N3" s="85" t="s">
        <v>251</v>
      </c>
      <c r="O3" s="198" t="s">
        <v>249</v>
      </c>
      <c r="Q3" s="197" t="s">
        <v>250</v>
      </c>
      <c r="R3" s="197" t="s">
        <v>250</v>
      </c>
      <c r="S3" s="197" t="s">
        <v>250</v>
      </c>
      <c r="T3" s="197" t="s">
        <v>250</v>
      </c>
      <c r="V3" s="34" t="s">
        <v>246</v>
      </c>
      <c r="W3" s="34"/>
      <c r="X3" s="197" t="s">
        <v>250</v>
      </c>
      <c r="Y3" s="216" t="s">
        <v>252</v>
      </c>
      <c r="Z3" s="197" t="s">
        <v>250</v>
      </c>
      <c r="AA3" s="34" t="s">
        <v>253</v>
      </c>
      <c r="AB3" s="109" t="s">
        <v>254</v>
      </c>
      <c r="AC3" s="197" t="s">
        <v>250</v>
      </c>
      <c r="AD3" s="34" t="s">
        <v>253</v>
      </c>
      <c r="AE3" s="217" t="s">
        <v>254</v>
      </c>
      <c r="AF3" s="217" t="s">
        <v>254</v>
      </c>
      <c r="AG3" s="217" t="s">
        <v>254</v>
      </c>
      <c r="AH3" s="217" t="s">
        <v>254</v>
      </c>
      <c r="AI3" s="217" t="s">
        <v>254</v>
      </c>
      <c r="AJ3" s="34" t="s">
        <v>254</v>
      </c>
      <c r="AK3" s="197" t="s">
        <v>250</v>
      </c>
      <c r="AL3" s="217" t="s">
        <v>254</v>
      </c>
      <c r="AM3" s="217" t="s">
        <v>254</v>
      </c>
      <c r="AN3" s="34" t="s">
        <v>254</v>
      </c>
      <c r="AO3" s="218"/>
    </row>
    <row r="4" s="225" customFormat="true" ht="111" hidden="false" customHeight="true" outlineLevel="0" collapsed="false">
      <c r="A4" s="219" t="s">
        <v>23</v>
      </c>
      <c r="B4" s="34" t="s">
        <v>255</v>
      </c>
      <c r="C4" s="34" t="s">
        <v>256</v>
      </c>
      <c r="D4" s="220" t="s">
        <v>257</v>
      </c>
      <c r="E4" s="221" t="s">
        <v>258</v>
      </c>
      <c r="F4" s="107" t="s">
        <v>259</v>
      </c>
      <c r="G4" s="107" t="s">
        <v>260</v>
      </c>
      <c r="H4" s="107" t="s">
        <v>261</v>
      </c>
      <c r="I4" s="107" t="s">
        <v>262</v>
      </c>
      <c r="J4" s="107" t="s">
        <v>263</v>
      </c>
      <c r="K4" s="107" t="s">
        <v>264</v>
      </c>
      <c r="L4" s="222" t="s">
        <v>265</v>
      </c>
      <c r="M4" s="107" t="s">
        <v>266</v>
      </c>
      <c r="N4" s="34" t="s">
        <v>267</v>
      </c>
      <c r="O4" s="221" t="s">
        <v>268</v>
      </c>
      <c r="P4" s="90"/>
      <c r="Q4" s="107" t="s">
        <v>269</v>
      </c>
      <c r="R4" s="107" t="s">
        <v>270</v>
      </c>
      <c r="S4" s="107" t="s">
        <v>271</v>
      </c>
      <c r="T4" s="107" t="s">
        <v>272</v>
      </c>
      <c r="U4" s="90"/>
      <c r="V4" s="34" t="s">
        <v>273</v>
      </c>
      <c r="W4" s="34" t="s">
        <v>274</v>
      </c>
      <c r="X4" s="107" t="s">
        <v>275</v>
      </c>
      <c r="Y4" s="223"/>
      <c r="Z4" s="107" t="s">
        <v>276</v>
      </c>
      <c r="AA4" s="34" t="s">
        <v>277</v>
      </c>
      <c r="AB4" s="109" t="s">
        <v>278</v>
      </c>
      <c r="AC4" s="107" t="s">
        <v>279</v>
      </c>
      <c r="AD4" s="34" t="s">
        <v>280</v>
      </c>
      <c r="AE4" s="217" t="s">
        <v>281</v>
      </c>
      <c r="AF4" s="217" t="s">
        <v>282</v>
      </c>
      <c r="AG4" s="217" t="s">
        <v>283</v>
      </c>
      <c r="AH4" s="217" t="s">
        <v>284</v>
      </c>
      <c r="AI4" s="217" t="s">
        <v>285</v>
      </c>
      <c r="AJ4" s="34" t="s">
        <v>286</v>
      </c>
      <c r="AK4" s="107" t="s">
        <v>287</v>
      </c>
      <c r="AL4" s="217" t="s">
        <v>288</v>
      </c>
      <c r="AM4" s="217" t="s">
        <v>289</v>
      </c>
      <c r="AN4" s="34" t="s">
        <v>290</v>
      </c>
      <c r="AO4" s="224"/>
    </row>
    <row r="5" customFormat="false" ht="14.25" hidden="false" customHeight="false" outlineLevel="0" collapsed="false">
      <c r="A5" s="72" t="n">
        <v>1</v>
      </c>
      <c r="B5" s="226" t="str">
        <f aca="false">IF('1. Artikeldata Grund'!$E5="","",'1. Artikeldata Grund'!$E5)</f>
        <v/>
      </c>
      <c r="C5" s="227" t="str">
        <f aca="false">IF('1. Artikeldata Grund'!D5="","",'1. Artikeldata Grund'!D5)</f>
        <v>EAN</v>
      </c>
      <c r="D5" s="228"/>
      <c r="E5" s="229" t="str">
        <f aca="false">IF(B5="","","ÅÅÅÅ-MM-DD")</f>
        <v/>
      </c>
      <c r="F5" s="230"/>
      <c r="G5" s="231"/>
      <c r="H5" s="230"/>
      <c r="I5" s="232" t="s">
        <v>36</v>
      </c>
      <c r="J5" s="232"/>
      <c r="K5" s="233" t="s">
        <v>36</v>
      </c>
      <c r="L5" s="234" t="s">
        <v>291</v>
      </c>
      <c r="M5" s="235" t="n">
        <v>910</v>
      </c>
      <c r="N5" s="236" t="str">
        <f aca="false">IF(B5="","",IF(OR(M5=200,COUNTIF(Artikelgrupper!$G$3:$G$108,'APH KIC KIA PC'!L5)),"Ja","Nej"))</f>
        <v/>
      </c>
      <c r="O5" s="237"/>
      <c r="Q5" s="238"/>
      <c r="R5" s="239"/>
      <c r="S5" s="234" t="s">
        <v>37</v>
      </c>
      <c r="T5" s="234"/>
      <c r="V5" s="240" t="str">
        <f aca="false">IF(B5="","",'3. Förpackningsdata'!K5)</f>
        <v/>
      </c>
      <c r="W5" s="241" t="str">
        <f aca="false">IF(B5="","",'3. Förpackningsdata'!L5)</f>
        <v/>
      </c>
      <c r="X5" s="242"/>
      <c r="Y5" s="192"/>
      <c r="Z5" s="243"/>
      <c r="AA5" s="244" t="n">
        <f aca="false">IF('4. Inköpsdata'!H5="SEK",'4. Inköpsdata'!J5,'4. Inköpsdata'!J5*'APH KIC KIA PC'!$Y$4)</f>
        <v>0</v>
      </c>
      <c r="AB5" s="245" t="str">
        <f aca="false" t="array" ref="AB5:AB5">IF(B5="","",_xlfn.IFS(AA5&lt;10,AA5*1.12,AA5&lt;20,AA5*1.1,AA5&lt;30,AA5*1.09,AA5&lt;50,AA5*1.08,AA5&lt;100,AA5*1.07,AA5&lt;150,AA5*1.06,AA5&gt;149,AA5*1.05))</f>
        <v/>
      </c>
      <c r="AC5" s="73"/>
      <c r="AD5" s="246" t="str">
        <f aca="false">IF(B5="","",'4. Inköpsdata'!N5)</f>
        <v/>
      </c>
      <c r="AE5" s="247" t="str">
        <f aca="false">IF(B5="","",'4. Inköpsdata'!M5)</f>
        <v/>
      </c>
      <c r="AF5" s="248" t="str">
        <f aca="false" t="array" ref="AF5:AF5">IFERROR(_xlfn.IFS(AE5=25%,41,AE5=12%,42,AE5=6%,43,AE5="Momsfritt",38),"")</f>
        <v/>
      </c>
      <c r="AG5" s="248" t="str">
        <f aca="false">IF(B5="","",IF(AE5="Momsfritt",1,AE5+1))</f>
        <v/>
      </c>
      <c r="AH5" s="246" t="str">
        <f aca="false">IF(B5="","",AC5/AG5)</f>
        <v/>
      </c>
      <c r="AI5" s="246" t="str">
        <f aca="false">IF(B5="","",AH5-AA5)</f>
        <v/>
      </c>
      <c r="AJ5" s="249" t="str">
        <f aca="false">IF(B5="","",AI5/AH5)</f>
        <v/>
      </c>
      <c r="AK5" s="73"/>
      <c r="AL5" s="245" t="str">
        <f aca="false">IF(B5="","",AK5/AG5)</f>
        <v/>
      </c>
      <c r="AM5" s="245" t="str">
        <f aca="false">IF(B5="","",AL5-AA5)</f>
        <v/>
      </c>
      <c r="AN5" s="249" t="str">
        <f aca="false">IF(B5="","",AM5/AL5)</f>
        <v/>
      </c>
      <c r="AO5" s="250"/>
    </row>
    <row r="6" customFormat="false" ht="14.25" hidden="false" customHeight="false" outlineLevel="0" collapsed="false">
      <c r="A6" s="72" t="n">
        <v>2</v>
      </c>
      <c r="B6" s="226" t="str">
        <f aca="false">IF('1. Artikeldata Grund'!$E6="","",'1. Artikeldata Grund'!$E6)</f>
        <v/>
      </c>
      <c r="C6" s="227" t="str">
        <f aca="false">IF('1. Artikeldata Grund'!D6="","",'1. Artikeldata Grund'!D6)</f>
        <v>yhh</v>
      </c>
      <c r="D6" s="251"/>
      <c r="E6" s="229" t="str">
        <f aca="false">IF(B6="","","ÅÅÅÅ-MM-DD")</f>
        <v/>
      </c>
      <c r="F6" s="230"/>
      <c r="G6" s="252"/>
      <c r="H6" s="253"/>
      <c r="I6" s="232" t="s">
        <v>36</v>
      </c>
      <c r="J6" s="234"/>
      <c r="K6" s="233" t="s">
        <v>36</v>
      </c>
      <c r="L6" s="234" t="s">
        <v>291</v>
      </c>
      <c r="M6" s="235" t="n">
        <v>910</v>
      </c>
      <c r="N6" s="236" t="str">
        <f aca="false">IF(B6="","",IF(OR(M6=200,COUNTIF(Artikelgrupper!$G$3:$G$108,'APH KIC KIA PC'!L6)),"Ja","Nej"))</f>
        <v/>
      </c>
      <c r="O6" s="237"/>
      <c r="Q6" s="238"/>
      <c r="R6" s="239"/>
      <c r="S6" s="234" t="s">
        <v>37</v>
      </c>
      <c r="T6" s="234"/>
      <c r="V6" s="240" t="str">
        <f aca="false">IF(B6="","",'3. Förpackningsdata'!K6)</f>
        <v/>
      </c>
      <c r="W6" s="241" t="str">
        <f aca="false">IF(B6="","",'3. Förpackningsdata'!L6)</f>
        <v/>
      </c>
      <c r="X6" s="238"/>
      <c r="Y6" s="192"/>
      <c r="Z6" s="243"/>
      <c r="AA6" s="244" t="n">
        <f aca="false">IF('4. Inköpsdata'!H6="SEK",'4. Inköpsdata'!J6,'4. Inköpsdata'!J6*'APH KIC KIA PC'!$Y$4)</f>
        <v>0</v>
      </c>
      <c r="AB6" s="245" t="str">
        <f aca="false" t="array" ref="AB6:AB6">IF(B6="","",_xlfn.IFS(AA6&lt;10,AA6*1.12,AA6&lt;20,AA6*1.1,AA6&lt;30,AA6*1.09,AA6&lt;50,AA6*1.08,AA6&lt;100,AA6*1.07,AA6&lt;150,AA6*1.06,AA6&gt;149,AA6*1.05))</f>
        <v/>
      </c>
      <c r="AC6" s="73"/>
      <c r="AD6" s="246" t="str">
        <f aca="false">IF(B6="","",'4. Inköpsdata'!N6)</f>
        <v/>
      </c>
      <c r="AE6" s="247" t="str">
        <f aca="false">IF(B6="","",'4. Inköpsdata'!M6)</f>
        <v/>
      </c>
      <c r="AF6" s="248" t="str">
        <f aca="false" t="array" ref="AF6:AF6">IFERROR(_xlfn.IFS(AE6=25%,41,AE6=12%,42,AE6=6%,43,AE6="Momsfritt",38),"")</f>
        <v/>
      </c>
      <c r="AG6" s="248" t="str">
        <f aca="false">IF(B6="","",IF(AE6="Momsfritt",1,AE6+1))</f>
        <v/>
      </c>
      <c r="AH6" s="246" t="str">
        <f aca="false">IF(B6="","",AC6/AG6)</f>
        <v/>
      </c>
      <c r="AI6" s="246" t="str">
        <f aca="false">IF(B6="","",AH6-AA6)</f>
        <v/>
      </c>
      <c r="AJ6" s="249" t="str">
        <f aca="false">IF(B6="","",AI6/AH6)</f>
        <v/>
      </c>
      <c r="AK6" s="73"/>
      <c r="AL6" s="245" t="str">
        <f aca="false">IF(B6="","",AK6/AG6)</f>
        <v/>
      </c>
      <c r="AM6" s="245" t="str">
        <f aca="false">IF(B6="","",AL6-AA6)</f>
        <v/>
      </c>
      <c r="AN6" s="249" t="str">
        <f aca="false">IF(B6="","",AM6/AL6)</f>
        <v/>
      </c>
      <c r="AO6" s="250"/>
    </row>
    <row r="7" customFormat="false" ht="14.25" hidden="false" customHeight="false" outlineLevel="0" collapsed="false">
      <c r="A7" s="72" t="n">
        <v>3</v>
      </c>
      <c r="B7" s="226" t="str">
        <f aca="false">IF('1. Artikeldata Grund'!$E7="","",'1. Artikeldata Grund'!$E7)</f>
        <v/>
      </c>
      <c r="C7" s="227" t="str">
        <f aca="false">IF('1. Artikeldata Grund'!D7="","",'1. Artikeldata Grund'!D7)</f>
        <v/>
      </c>
      <c r="D7" s="251"/>
      <c r="E7" s="229" t="str">
        <f aca="false">IF(B7="","","ÅÅÅÅ-MM-DD")</f>
        <v/>
      </c>
      <c r="F7" s="230"/>
      <c r="G7" s="252"/>
      <c r="H7" s="253"/>
      <c r="I7" s="232" t="s">
        <v>36</v>
      </c>
      <c r="J7" s="234"/>
      <c r="K7" s="233" t="s">
        <v>36</v>
      </c>
      <c r="L7" s="234" t="s">
        <v>291</v>
      </c>
      <c r="M7" s="235" t="n">
        <v>910</v>
      </c>
      <c r="N7" s="236" t="str">
        <f aca="false">IF(B7="","",IF(OR(M7=200,COUNTIF(Artikelgrupper!$G$3:$G$108,'APH KIC KIA PC'!L7)),"Ja","Nej"))</f>
        <v/>
      </c>
      <c r="O7" s="237"/>
      <c r="Q7" s="238"/>
      <c r="R7" s="239"/>
      <c r="S7" s="234" t="s">
        <v>37</v>
      </c>
      <c r="T7" s="234"/>
      <c r="V7" s="240" t="str">
        <f aca="false">IF(B7="","",'3. Förpackningsdata'!K7)</f>
        <v/>
      </c>
      <c r="W7" s="241" t="str">
        <f aca="false">IF(B7="","",'3. Förpackningsdata'!L7)</f>
        <v/>
      </c>
      <c r="X7" s="238"/>
      <c r="Y7" s="192"/>
      <c r="Z7" s="243"/>
      <c r="AA7" s="244" t="str">
        <f aca="false">IF('4. Inköpsdata'!H7="SEK",'4. Inköpsdata'!J7,'4. Inköpsdata'!J7*'APH KIC KIA PC'!$Y$4)</f>
        <v/>
      </c>
      <c r="AB7" s="245" t="str">
        <f aca="false" t="array" ref="AB7:AB7">IF(B7="","",_xlfn.IFS(AA7&lt;10,AA7*1.12,AA7&lt;20,AA7*1.1,AA7&lt;30,AA7*1.09,AA7&lt;50,AA7*1.08,AA7&lt;100,AA7*1.07,AA7&lt;150,AA7*1.06,AA7&gt;149,AA7*1.05))</f>
        <v/>
      </c>
      <c r="AC7" s="73"/>
      <c r="AD7" s="246" t="str">
        <f aca="false">IF(B7="","",'4. Inköpsdata'!N7)</f>
        <v/>
      </c>
      <c r="AE7" s="247" t="str">
        <f aca="false">IF(B7="","",'4. Inköpsdata'!M7)</f>
        <v/>
      </c>
      <c r="AF7" s="248" t="str">
        <f aca="false" t="array" ref="AF7:AF7">IFERROR(_xlfn.IFS(AE7=25%,41,AE7=12%,42,AE7=6%,43,AE7="Momsfritt",38),"")</f>
        <v/>
      </c>
      <c r="AG7" s="248" t="str">
        <f aca="false">IF(B7="","",IF(AE7="Momsfritt",1,AE7+1))</f>
        <v/>
      </c>
      <c r="AH7" s="246" t="str">
        <f aca="false">IF(B7="","",AC7/AG7)</f>
        <v/>
      </c>
      <c r="AI7" s="246" t="str">
        <f aca="false">IF(B7="","",AH7-AA7)</f>
        <v/>
      </c>
      <c r="AJ7" s="249" t="str">
        <f aca="false">IF(B7="","",AI7/AH7)</f>
        <v/>
      </c>
      <c r="AK7" s="73"/>
      <c r="AL7" s="245" t="str">
        <f aca="false">IF(B7="","",AK7/AG7)</f>
        <v/>
      </c>
      <c r="AM7" s="245" t="str">
        <f aca="false">IF(B7="","",AL7-AA7)</f>
        <v/>
      </c>
      <c r="AN7" s="249" t="str">
        <f aca="false">IF(B7="","",AM7/AL7)</f>
        <v/>
      </c>
      <c r="AO7" s="250"/>
    </row>
    <row r="8" customFormat="false" ht="14.25" hidden="false" customHeight="false" outlineLevel="0" collapsed="false">
      <c r="A8" s="72" t="n">
        <v>4</v>
      </c>
      <c r="B8" s="226" t="str">
        <f aca="false">IF('1. Artikeldata Grund'!$E8="","",'1. Artikeldata Grund'!$E8)</f>
        <v/>
      </c>
      <c r="C8" s="227" t="str">
        <f aca="false">IF('1. Artikeldata Grund'!D8="","",'1. Artikeldata Grund'!D8)</f>
        <v/>
      </c>
      <c r="D8" s="251"/>
      <c r="E8" s="229" t="str">
        <f aca="false">IF(B8="","","ÅÅÅÅ-MM-DD")</f>
        <v/>
      </c>
      <c r="F8" s="230"/>
      <c r="G8" s="252"/>
      <c r="H8" s="253"/>
      <c r="I8" s="232" t="s">
        <v>36</v>
      </c>
      <c r="J8" s="234"/>
      <c r="K8" s="233" t="s">
        <v>36</v>
      </c>
      <c r="L8" s="234" t="s">
        <v>291</v>
      </c>
      <c r="M8" s="235" t="n">
        <v>910</v>
      </c>
      <c r="N8" s="236" t="str">
        <f aca="false">IF(B8="","",IF(OR(M8=200,COUNTIF(Artikelgrupper!$G$3:$G$108,'APH KIC KIA PC'!L8)),"Ja","Nej"))</f>
        <v/>
      </c>
      <c r="O8" s="237"/>
      <c r="Q8" s="238"/>
      <c r="R8" s="239"/>
      <c r="S8" s="234" t="s">
        <v>37</v>
      </c>
      <c r="T8" s="234"/>
      <c r="V8" s="240" t="str">
        <f aca="false">IF(B8="","",'3. Förpackningsdata'!K8)</f>
        <v/>
      </c>
      <c r="W8" s="241" t="str">
        <f aca="false">IF(B8="","",'3. Förpackningsdata'!L8)</f>
        <v/>
      </c>
      <c r="X8" s="238"/>
      <c r="Y8" s="192"/>
      <c r="Z8" s="243"/>
      <c r="AA8" s="244" t="str">
        <f aca="false">IF('4. Inköpsdata'!H8="SEK",'4. Inköpsdata'!J8,'4. Inköpsdata'!J8*'APH KIC KIA PC'!$Y$4)</f>
        <v/>
      </c>
      <c r="AB8" s="245" t="str">
        <f aca="false" t="array" ref="AB8:AB8">IF(B8="","",_xlfn.IFS(AA8&lt;10,AA8*1.12,AA8&lt;20,AA8*1.1,AA8&lt;30,AA8*1.09,AA8&lt;50,AA8*1.08,AA8&lt;100,AA8*1.07,AA8&lt;150,AA8*1.06,AA8&gt;149,AA8*1.05))</f>
        <v/>
      </c>
      <c r="AC8" s="73"/>
      <c r="AD8" s="246" t="str">
        <f aca="false">IF(B8="","",'4. Inköpsdata'!N8)</f>
        <v/>
      </c>
      <c r="AE8" s="247" t="str">
        <f aca="false">IF(B8="","",'4. Inköpsdata'!M8)</f>
        <v/>
      </c>
      <c r="AF8" s="248" t="str">
        <f aca="false" t="array" ref="AF8:AF8">IFERROR(_xlfn.IFS(AE8=25%,41,AE8=12%,42,AE8=6%,43,AE8="Momsfritt",38),"")</f>
        <v/>
      </c>
      <c r="AG8" s="248" t="str">
        <f aca="false">IF(B8="","",IF(AE8="Momsfritt",1,AE8+1))</f>
        <v/>
      </c>
      <c r="AH8" s="246" t="str">
        <f aca="false">IF(B8="","",AC8/AG8)</f>
        <v/>
      </c>
      <c r="AI8" s="246" t="str">
        <f aca="false">IF(B8="","",AH8-AA8)</f>
        <v/>
      </c>
      <c r="AJ8" s="249" t="str">
        <f aca="false">IF(B8="","",AI8/AH8)</f>
        <v/>
      </c>
      <c r="AK8" s="73"/>
      <c r="AL8" s="245" t="str">
        <f aca="false">IF(B8="","",AK8/AG8)</f>
        <v/>
      </c>
      <c r="AM8" s="245" t="str">
        <f aca="false">IF(B8="","",AL8-AA8)</f>
        <v/>
      </c>
      <c r="AN8" s="249" t="str">
        <f aca="false">IF(B8="","",AM8/AL8)</f>
        <v/>
      </c>
      <c r="AO8" s="250"/>
    </row>
    <row r="9" customFormat="false" ht="14.25" hidden="false" customHeight="false" outlineLevel="0" collapsed="false">
      <c r="A9" s="72" t="n">
        <v>5</v>
      </c>
      <c r="B9" s="226" t="str">
        <f aca="false">IF('1. Artikeldata Grund'!$E9="","",'1. Artikeldata Grund'!$E9)</f>
        <v/>
      </c>
      <c r="C9" s="227" t="str">
        <f aca="false">IF('1. Artikeldata Grund'!D9="","",'1. Artikeldata Grund'!D9)</f>
        <v/>
      </c>
      <c r="D9" s="251"/>
      <c r="E9" s="229" t="str">
        <f aca="false">IF(B9="","","ÅÅÅÅ-MM-DD")</f>
        <v/>
      </c>
      <c r="F9" s="230"/>
      <c r="G9" s="252"/>
      <c r="H9" s="253"/>
      <c r="I9" s="232" t="s">
        <v>36</v>
      </c>
      <c r="J9" s="234"/>
      <c r="K9" s="233" t="s">
        <v>36</v>
      </c>
      <c r="L9" s="234" t="s">
        <v>291</v>
      </c>
      <c r="M9" s="235" t="n">
        <v>910</v>
      </c>
      <c r="N9" s="236" t="str">
        <f aca="false">IF(B9="","",IF(OR(M9=200,COUNTIF(Artikelgrupper!$G$3:$G$108,'APH KIC KIA PC'!L9)),"Ja","Nej"))</f>
        <v/>
      </c>
      <c r="O9" s="237"/>
      <c r="Q9" s="238"/>
      <c r="R9" s="239"/>
      <c r="S9" s="234" t="s">
        <v>37</v>
      </c>
      <c r="T9" s="234"/>
      <c r="V9" s="240" t="str">
        <f aca="false">IF(B9="","",'3. Förpackningsdata'!K9)</f>
        <v/>
      </c>
      <c r="W9" s="241" t="str">
        <f aca="false">IF(B9="","",'3. Förpackningsdata'!L9)</f>
        <v/>
      </c>
      <c r="X9" s="238"/>
      <c r="Y9" s="192"/>
      <c r="Z9" s="243"/>
      <c r="AA9" s="244" t="str">
        <f aca="false">IF('4. Inköpsdata'!H9="SEK",'4. Inköpsdata'!J9,'4. Inköpsdata'!J9*'APH KIC KIA PC'!$Y$4)</f>
        <v/>
      </c>
      <c r="AB9" s="245" t="str">
        <f aca="false" t="array" ref="AB9:AB9">IF(B9="","",_xlfn.IFS(AA9&lt;10,AA9*1.12,AA9&lt;20,AA9*1.1,AA9&lt;30,AA9*1.09,AA9&lt;50,AA9*1.08,AA9&lt;100,AA9*1.07,AA9&lt;150,AA9*1.06,AA9&gt;149,AA9*1.05))</f>
        <v/>
      </c>
      <c r="AC9" s="73"/>
      <c r="AD9" s="246" t="str">
        <f aca="false">IF(B9="","",'4. Inköpsdata'!N9)</f>
        <v/>
      </c>
      <c r="AE9" s="247" t="str">
        <f aca="false">IF(B9="","",'4. Inköpsdata'!M9)</f>
        <v/>
      </c>
      <c r="AF9" s="248" t="str">
        <f aca="false" t="array" ref="AF9:AF9">IFERROR(_xlfn.IFS(AE9=25%,41,AE9=12%,42,AE9=6%,43,AE9="Momsfritt",38),"")</f>
        <v/>
      </c>
      <c r="AG9" s="248" t="str">
        <f aca="false">IF(B9="","",IF(AE9="Momsfritt",1,AE9+1))</f>
        <v/>
      </c>
      <c r="AH9" s="246" t="str">
        <f aca="false">IF(B9="","",AC9/AG9)</f>
        <v/>
      </c>
      <c r="AI9" s="246" t="str">
        <f aca="false">IF(B9="","",AH9-AA9)</f>
        <v/>
      </c>
      <c r="AJ9" s="249" t="str">
        <f aca="false">IF(B9="","",AI9/AH9)</f>
        <v/>
      </c>
      <c r="AK9" s="73"/>
      <c r="AL9" s="245" t="str">
        <f aca="false">IF(B9="","",AK9/AG9)</f>
        <v/>
      </c>
      <c r="AM9" s="245" t="str">
        <f aca="false">IF(B9="","",AL9-AA9)</f>
        <v/>
      </c>
      <c r="AN9" s="249" t="str">
        <f aca="false">IF(B9="","",AM9/AL9)</f>
        <v/>
      </c>
      <c r="AO9" s="250"/>
    </row>
    <row r="10" customFormat="false" ht="14.25" hidden="false" customHeight="false" outlineLevel="0" collapsed="false">
      <c r="A10" s="72" t="n">
        <v>6</v>
      </c>
      <c r="B10" s="226" t="str">
        <f aca="false">IF('1. Artikeldata Grund'!$E10="","",'1. Artikeldata Grund'!$E10)</f>
        <v/>
      </c>
      <c r="C10" s="227" t="str">
        <f aca="false">IF('1. Artikeldata Grund'!D10="","",'1. Artikeldata Grund'!D10)</f>
        <v/>
      </c>
      <c r="D10" s="251"/>
      <c r="E10" s="229" t="str">
        <f aca="false">IF(B10="","","ÅÅÅÅ-MM-DD")</f>
        <v/>
      </c>
      <c r="F10" s="230"/>
      <c r="G10" s="252"/>
      <c r="H10" s="253"/>
      <c r="I10" s="232" t="s">
        <v>36</v>
      </c>
      <c r="J10" s="234"/>
      <c r="K10" s="233" t="s">
        <v>36</v>
      </c>
      <c r="L10" s="234" t="s">
        <v>291</v>
      </c>
      <c r="M10" s="235" t="n">
        <v>910</v>
      </c>
      <c r="N10" s="236" t="str">
        <f aca="false">IF(B10="","",IF(OR(M10=200,COUNTIF(Artikelgrupper!$G$3:$G$108,'APH KIC KIA PC'!L10)),"Ja","Nej"))</f>
        <v/>
      </c>
      <c r="O10" s="237"/>
      <c r="Q10" s="238"/>
      <c r="R10" s="239"/>
      <c r="S10" s="234" t="s">
        <v>37</v>
      </c>
      <c r="T10" s="234"/>
      <c r="V10" s="240" t="str">
        <f aca="false">IF(B10="","",'3. Förpackningsdata'!K10)</f>
        <v/>
      </c>
      <c r="W10" s="241" t="str">
        <f aca="false">IF(B10="","",'3. Förpackningsdata'!L10)</f>
        <v/>
      </c>
      <c r="X10" s="238"/>
      <c r="Y10" s="192"/>
      <c r="Z10" s="243"/>
      <c r="AA10" s="244" t="str">
        <f aca="false">IF('4. Inköpsdata'!H10="SEK",'4. Inköpsdata'!J10,'4. Inköpsdata'!J10*'APH KIC KIA PC'!$Y$4)</f>
        <v/>
      </c>
      <c r="AB10" s="245" t="str">
        <f aca="false" t="array" ref="AB10:AB10">IF(B10="","",_xlfn.IFS(AA10&lt;10,AA10*1.12,AA10&lt;20,AA10*1.1,AA10&lt;30,AA10*1.09,AA10&lt;50,AA10*1.08,AA10&lt;100,AA10*1.07,AA10&lt;150,AA10*1.06,AA10&gt;149,AA10*1.05))</f>
        <v/>
      </c>
      <c r="AC10" s="73"/>
      <c r="AD10" s="246" t="str">
        <f aca="false">IF(B10="","",'4. Inköpsdata'!N10)</f>
        <v/>
      </c>
      <c r="AE10" s="247" t="str">
        <f aca="false">IF(B10="","",'4. Inköpsdata'!M10)</f>
        <v/>
      </c>
      <c r="AF10" s="248" t="str">
        <f aca="false" t="array" ref="AF10:AF10">IFERROR(_xlfn.IFS(AE10=25%,41,AE10=12%,42,AE10=6%,43,AE10="Momsfritt",38),"")</f>
        <v/>
      </c>
      <c r="AG10" s="248" t="str">
        <f aca="false">IF(B10="","",IF(AE10="Momsfritt",1,AE10+1))</f>
        <v/>
      </c>
      <c r="AH10" s="246" t="str">
        <f aca="false">IF(B10="","",AC10/AG10)</f>
        <v/>
      </c>
      <c r="AI10" s="246" t="str">
        <f aca="false">IF(B10="","",AH10-AA10)</f>
        <v/>
      </c>
      <c r="AJ10" s="249" t="str">
        <f aca="false">IF(B10="","",AI10/AH10)</f>
        <v/>
      </c>
      <c r="AK10" s="73"/>
      <c r="AL10" s="245" t="str">
        <f aca="false">IF(B10="","",AK10/AG10)</f>
        <v/>
      </c>
      <c r="AM10" s="245" t="str">
        <f aca="false">IF(B10="","",AL10-AA10)</f>
        <v/>
      </c>
      <c r="AN10" s="249" t="str">
        <f aca="false">IF(B10="","",AM10/AL10)</f>
        <v/>
      </c>
      <c r="AO10" s="250"/>
    </row>
    <row r="11" customFormat="false" ht="14.25" hidden="false" customHeight="false" outlineLevel="0" collapsed="false">
      <c r="A11" s="72" t="n">
        <v>7</v>
      </c>
      <c r="B11" s="226" t="str">
        <f aca="false">IF('1. Artikeldata Grund'!$E11="","",'1. Artikeldata Grund'!$E11)</f>
        <v/>
      </c>
      <c r="C11" s="227" t="str">
        <f aca="false">IF('1. Artikeldata Grund'!D11="","",'1. Artikeldata Grund'!D11)</f>
        <v/>
      </c>
      <c r="D11" s="251"/>
      <c r="E11" s="229" t="str">
        <f aca="false">IF(B11="","","ÅÅÅÅ-MM-DD")</f>
        <v/>
      </c>
      <c r="F11" s="230"/>
      <c r="G11" s="252"/>
      <c r="H11" s="253"/>
      <c r="I11" s="232" t="s">
        <v>36</v>
      </c>
      <c r="J11" s="234"/>
      <c r="K11" s="233" t="s">
        <v>36</v>
      </c>
      <c r="L11" s="234" t="s">
        <v>291</v>
      </c>
      <c r="M11" s="235" t="n">
        <v>910</v>
      </c>
      <c r="N11" s="236" t="str">
        <f aca="false">IF(B11="","",IF(OR(M11=200,COUNTIF(Artikelgrupper!$G$3:$G$108,'APH KIC KIA PC'!L11)),"Ja","Nej"))</f>
        <v/>
      </c>
      <c r="O11" s="237"/>
      <c r="Q11" s="238"/>
      <c r="R11" s="239"/>
      <c r="S11" s="234" t="s">
        <v>37</v>
      </c>
      <c r="T11" s="234"/>
      <c r="V11" s="240" t="str">
        <f aca="false">IF(B11="","",'3. Förpackningsdata'!K11)</f>
        <v/>
      </c>
      <c r="W11" s="241" t="str">
        <f aca="false">IF(B11="","",'3. Förpackningsdata'!L11)</f>
        <v/>
      </c>
      <c r="X11" s="238"/>
      <c r="Y11" s="192"/>
      <c r="Z11" s="243"/>
      <c r="AA11" s="244" t="str">
        <f aca="false">IF('4. Inköpsdata'!H11="SEK",'4. Inköpsdata'!J11,'4. Inköpsdata'!J11*'APH KIC KIA PC'!$Y$4)</f>
        <v/>
      </c>
      <c r="AB11" s="245" t="str">
        <f aca="false" t="array" ref="AB11:AB11">IF(B11="","",_xlfn.IFS(AA11&lt;10,AA11*1.12,AA11&lt;20,AA11*1.1,AA11&lt;30,AA11*1.09,AA11&lt;50,AA11*1.08,AA11&lt;100,AA11*1.07,AA11&lt;150,AA11*1.06,AA11&gt;149,AA11*1.05))</f>
        <v/>
      </c>
      <c r="AC11" s="73"/>
      <c r="AD11" s="246" t="str">
        <f aca="false">IF(B11="","",'4. Inköpsdata'!N11)</f>
        <v/>
      </c>
      <c r="AE11" s="247" t="str">
        <f aca="false">IF(B11="","",'4. Inköpsdata'!M11)</f>
        <v/>
      </c>
      <c r="AF11" s="248" t="str">
        <f aca="false" t="array" ref="AF11:AF11">IFERROR(_xlfn.IFS(AE11=25%,41,AE11=12%,42,AE11=6%,43,AE11="Momsfritt",38),"")</f>
        <v/>
      </c>
      <c r="AG11" s="248" t="str">
        <f aca="false">IF(B11="","",IF(AE11="Momsfritt",1,AE11+1))</f>
        <v/>
      </c>
      <c r="AH11" s="246" t="str">
        <f aca="false">IF(B11="","",AC11/AG11)</f>
        <v/>
      </c>
      <c r="AI11" s="246" t="str">
        <f aca="false">IF(B11="","",AH11-AA11)</f>
        <v/>
      </c>
      <c r="AJ11" s="249" t="str">
        <f aca="false">IF(B11="","",AI11/AH11)</f>
        <v/>
      </c>
      <c r="AK11" s="73"/>
      <c r="AL11" s="245" t="str">
        <f aca="false">IF(B11="","",AK11/AG11)</f>
        <v/>
      </c>
      <c r="AM11" s="245" t="str">
        <f aca="false">IF(B11="","",AL11-AA11)</f>
        <v/>
      </c>
      <c r="AN11" s="249" t="str">
        <f aca="false">IF(B11="","",AM11/AL11)</f>
        <v/>
      </c>
      <c r="AO11" s="250"/>
    </row>
    <row r="12" customFormat="false" ht="14.25" hidden="false" customHeight="false" outlineLevel="0" collapsed="false">
      <c r="A12" s="72" t="n">
        <v>8</v>
      </c>
      <c r="B12" s="226" t="str">
        <f aca="false">IF('1. Artikeldata Grund'!$E12="","",'1. Artikeldata Grund'!$E12)</f>
        <v/>
      </c>
      <c r="C12" s="227" t="str">
        <f aca="false">IF('1. Artikeldata Grund'!D12="","",'1. Artikeldata Grund'!D12)</f>
        <v/>
      </c>
      <c r="D12" s="251"/>
      <c r="E12" s="229" t="str">
        <f aca="false">IF(B12="","","ÅÅÅÅ-MM-DD")</f>
        <v/>
      </c>
      <c r="F12" s="230"/>
      <c r="G12" s="252"/>
      <c r="H12" s="253"/>
      <c r="I12" s="232" t="s">
        <v>36</v>
      </c>
      <c r="J12" s="234"/>
      <c r="K12" s="233" t="s">
        <v>36</v>
      </c>
      <c r="L12" s="234" t="s">
        <v>291</v>
      </c>
      <c r="M12" s="235" t="n">
        <v>910</v>
      </c>
      <c r="N12" s="236" t="str">
        <f aca="false">IF(B12="","",IF(OR(M12=200,COUNTIF(Artikelgrupper!$G$3:$G$108,'APH KIC KIA PC'!L12)),"Ja","Nej"))</f>
        <v/>
      </c>
      <c r="O12" s="237"/>
      <c r="Q12" s="238"/>
      <c r="R12" s="239"/>
      <c r="S12" s="234" t="s">
        <v>37</v>
      </c>
      <c r="T12" s="234"/>
      <c r="V12" s="240" t="str">
        <f aca="false">IF(B12="","",'3. Förpackningsdata'!K12)</f>
        <v/>
      </c>
      <c r="W12" s="241" t="str">
        <f aca="false">IF(B12="","",'3. Förpackningsdata'!L12)</f>
        <v/>
      </c>
      <c r="X12" s="238"/>
      <c r="Y12" s="192"/>
      <c r="Z12" s="243"/>
      <c r="AA12" s="244" t="str">
        <f aca="false">IF('4. Inköpsdata'!H12="SEK",'4. Inköpsdata'!J12,'4. Inköpsdata'!J12*'APH KIC KIA PC'!$Y$4)</f>
        <v/>
      </c>
      <c r="AB12" s="245" t="str">
        <f aca="false" t="array" ref="AB12:AB12">IF(B12="","",_xlfn.IFS(AA12&lt;10,AA12*1.12,AA12&lt;20,AA12*1.1,AA12&lt;30,AA12*1.09,AA12&lt;50,AA12*1.08,AA12&lt;100,AA12*1.07,AA12&lt;150,AA12*1.06,AA12&gt;149,AA12*1.05))</f>
        <v/>
      </c>
      <c r="AC12" s="73"/>
      <c r="AD12" s="246" t="str">
        <f aca="false">IF(B12="","",'4. Inköpsdata'!N12)</f>
        <v/>
      </c>
      <c r="AE12" s="247" t="str">
        <f aca="false">IF(B12="","",'4. Inköpsdata'!M12)</f>
        <v/>
      </c>
      <c r="AF12" s="248" t="str">
        <f aca="false" t="array" ref="AF12:AF12">IFERROR(_xlfn.IFS(AE12=25%,41,AE12=12%,42,AE12=6%,43,AE12="Momsfritt",38),"")</f>
        <v/>
      </c>
      <c r="AG12" s="248" t="str">
        <f aca="false">IF(B12="","",IF(AE12="Momsfritt",1,AE12+1))</f>
        <v/>
      </c>
      <c r="AH12" s="246" t="str">
        <f aca="false">IF(B12="","",AC12/AG12)</f>
        <v/>
      </c>
      <c r="AI12" s="246" t="str">
        <f aca="false">IF(B12="","",AH12-AA12)</f>
        <v/>
      </c>
      <c r="AJ12" s="249" t="str">
        <f aca="false">IF(B12="","",AI12/AH12)</f>
        <v/>
      </c>
      <c r="AK12" s="73"/>
      <c r="AL12" s="245" t="str">
        <f aca="false">IF(B12="","",AK12/AG12)</f>
        <v/>
      </c>
      <c r="AM12" s="245" t="str">
        <f aca="false">IF(B12="","",AL12-AA12)</f>
        <v/>
      </c>
      <c r="AN12" s="249" t="str">
        <f aca="false">IF(B12="","",AM12/AL12)</f>
        <v/>
      </c>
      <c r="AO12" s="250"/>
    </row>
    <row r="13" customFormat="false" ht="14.25" hidden="false" customHeight="false" outlineLevel="0" collapsed="false">
      <c r="A13" s="72" t="n">
        <v>9</v>
      </c>
      <c r="B13" s="226" t="str">
        <f aca="false">IF('1. Artikeldata Grund'!$E13="","",'1. Artikeldata Grund'!$E13)</f>
        <v/>
      </c>
      <c r="C13" s="227" t="str">
        <f aca="false">IF('1. Artikeldata Grund'!D13="","",'1. Artikeldata Grund'!D13)</f>
        <v/>
      </c>
      <c r="D13" s="251"/>
      <c r="E13" s="229" t="str">
        <f aca="false">IF(B13="","","ÅÅÅÅ-MM-DD")</f>
        <v/>
      </c>
      <c r="F13" s="230"/>
      <c r="G13" s="252"/>
      <c r="H13" s="253"/>
      <c r="I13" s="232" t="s">
        <v>36</v>
      </c>
      <c r="J13" s="234"/>
      <c r="K13" s="233" t="s">
        <v>36</v>
      </c>
      <c r="L13" s="234" t="s">
        <v>291</v>
      </c>
      <c r="M13" s="235" t="n">
        <v>910</v>
      </c>
      <c r="N13" s="236" t="str">
        <f aca="false">IF(B13="","",IF(OR(M13=200,COUNTIF(Artikelgrupper!$G$3:$G$108,'APH KIC KIA PC'!L13)),"Ja","Nej"))</f>
        <v/>
      </c>
      <c r="O13" s="237"/>
      <c r="Q13" s="238"/>
      <c r="R13" s="239"/>
      <c r="S13" s="234" t="s">
        <v>37</v>
      </c>
      <c r="T13" s="234"/>
      <c r="V13" s="240" t="str">
        <f aca="false">IF(B13="","",'3. Förpackningsdata'!K13)</f>
        <v/>
      </c>
      <c r="W13" s="241" t="str">
        <f aca="false">IF(B13="","",'3. Förpackningsdata'!L13)</f>
        <v/>
      </c>
      <c r="X13" s="238"/>
      <c r="Y13" s="192"/>
      <c r="Z13" s="243"/>
      <c r="AA13" s="244" t="str">
        <f aca="false">IF('4. Inköpsdata'!H13="SEK",'4. Inköpsdata'!J13,'4. Inköpsdata'!J13*'APH KIC KIA PC'!$Y$4)</f>
        <v/>
      </c>
      <c r="AB13" s="245" t="str">
        <f aca="false" t="array" ref="AB13:AB13">IF(B13="","",_xlfn.IFS(AA13&lt;10,AA13*1.12,AA13&lt;20,AA13*1.1,AA13&lt;30,AA13*1.09,AA13&lt;50,AA13*1.08,AA13&lt;100,AA13*1.07,AA13&lt;150,AA13*1.06,AA13&gt;149,AA13*1.05))</f>
        <v/>
      </c>
      <c r="AC13" s="73"/>
      <c r="AD13" s="246" t="str">
        <f aca="false">IF(B13="","",'4. Inköpsdata'!N13)</f>
        <v/>
      </c>
      <c r="AE13" s="247" t="str">
        <f aca="false">IF(B13="","",'4. Inköpsdata'!M13)</f>
        <v/>
      </c>
      <c r="AF13" s="248" t="str">
        <f aca="false" t="array" ref="AF13:AF13">IFERROR(_xlfn.IFS(AE13=25%,41,AE13=12%,42,AE13=6%,43,AE13="Momsfritt",38),"")</f>
        <v/>
      </c>
      <c r="AG13" s="248" t="str">
        <f aca="false">IF(B13="","",IF(AE13="Momsfritt",1,AE13+1))</f>
        <v/>
      </c>
      <c r="AH13" s="246" t="str">
        <f aca="false">IF(B13="","",AC13/AG13)</f>
        <v/>
      </c>
      <c r="AI13" s="246" t="str">
        <f aca="false">IF(B13="","",AH13-AA13)</f>
        <v/>
      </c>
      <c r="AJ13" s="249" t="str">
        <f aca="false">IF(B13="","",AI13/AH13)</f>
        <v/>
      </c>
      <c r="AK13" s="73"/>
      <c r="AL13" s="245" t="str">
        <f aca="false">IF(B13="","",AK13/AG13)</f>
        <v/>
      </c>
      <c r="AM13" s="245" t="str">
        <f aca="false">IF(B13="","",AL13-AA13)</f>
        <v/>
      </c>
      <c r="AN13" s="249" t="str">
        <f aca="false">IF(B13="","",AM13/AL13)</f>
        <v/>
      </c>
      <c r="AO13" s="250"/>
    </row>
    <row r="14" customFormat="false" ht="14.25" hidden="false" customHeight="false" outlineLevel="0" collapsed="false">
      <c r="A14" s="72" t="n">
        <v>10</v>
      </c>
      <c r="B14" s="226" t="str">
        <f aca="false">IF('1. Artikeldata Grund'!$E14="","",'1. Artikeldata Grund'!$E14)</f>
        <v/>
      </c>
      <c r="C14" s="227" t="str">
        <f aca="false">IF('1. Artikeldata Grund'!D14="","",'1. Artikeldata Grund'!D14)</f>
        <v/>
      </c>
      <c r="D14" s="251"/>
      <c r="E14" s="229" t="str">
        <f aca="false">IF(B14="","","ÅÅÅÅ-MM-DD")</f>
        <v/>
      </c>
      <c r="F14" s="230"/>
      <c r="G14" s="252"/>
      <c r="H14" s="253"/>
      <c r="I14" s="232" t="s">
        <v>36</v>
      </c>
      <c r="J14" s="234"/>
      <c r="K14" s="233" t="s">
        <v>36</v>
      </c>
      <c r="L14" s="234" t="s">
        <v>291</v>
      </c>
      <c r="M14" s="235" t="n">
        <v>910</v>
      </c>
      <c r="N14" s="236" t="str">
        <f aca="false">IF(B14="","",IF(OR(M14=200,COUNTIF(Artikelgrupper!$G$3:$G$108,'APH KIC KIA PC'!L14)),"Ja","Nej"))</f>
        <v/>
      </c>
      <c r="O14" s="237"/>
      <c r="Q14" s="238"/>
      <c r="R14" s="239"/>
      <c r="S14" s="234" t="s">
        <v>37</v>
      </c>
      <c r="T14" s="234"/>
      <c r="V14" s="240" t="str">
        <f aca="false">IF(B14="","",'3. Förpackningsdata'!K14)</f>
        <v/>
      </c>
      <c r="W14" s="241" t="str">
        <f aca="false">IF(B14="","",'3. Förpackningsdata'!L14)</f>
        <v/>
      </c>
      <c r="X14" s="238"/>
      <c r="Y14" s="192"/>
      <c r="Z14" s="243"/>
      <c r="AA14" s="244" t="str">
        <f aca="false">IF('4. Inköpsdata'!H14="SEK",'4. Inköpsdata'!J14,'4. Inköpsdata'!J14*'APH KIC KIA PC'!$Y$4)</f>
        <v/>
      </c>
      <c r="AB14" s="245" t="str">
        <f aca="false" t="array" ref="AB14:AB14">IF(B14="","",_xlfn.IFS(AA14&lt;10,AA14*1.12,AA14&lt;20,AA14*1.1,AA14&lt;30,AA14*1.09,AA14&lt;50,AA14*1.08,AA14&lt;100,AA14*1.07,AA14&lt;150,AA14*1.06,AA14&gt;149,AA14*1.05))</f>
        <v/>
      </c>
      <c r="AC14" s="73"/>
      <c r="AD14" s="246" t="str">
        <f aca="false">IF(B14="","",'4. Inköpsdata'!N14)</f>
        <v/>
      </c>
      <c r="AE14" s="247" t="str">
        <f aca="false">IF(B14="","",'4. Inköpsdata'!M14)</f>
        <v/>
      </c>
      <c r="AF14" s="248" t="str">
        <f aca="false" t="array" ref="AF14:AF14">IFERROR(_xlfn.IFS(AE14=25%,41,AE14=12%,42,AE14=6%,43,AE14="Momsfritt",38),"")</f>
        <v/>
      </c>
      <c r="AG14" s="248" t="str">
        <f aca="false">IF(B14="","",IF(AE14="Momsfritt",1,AE14+1))</f>
        <v/>
      </c>
      <c r="AH14" s="246" t="str">
        <f aca="false">IF(B14="","",AC14/AG14)</f>
        <v/>
      </c>
      <c r="AI14" s="246" t="str">
        <f aca="false">IF(B14="","",AH14-AA14)</f>
        <v/>
      </c>
      <c r="AJ14" s="249" t="str">
        <f aca="false">IF(B14="","",AI14/AH14)</f>
        <v/>
      </c>
      <c r="AK14" s="73"/>
      <c r="AL14" s="245" t="str">
        <f aca="false">IF(B14="","",AK14/AG14)</f>
        <v/>
      </c>
      <c r="AM14" s="245" t="str">
        <f aca="false">IF(B14="","",AL14-AA14)</f>
        <v/>
      </c>
      <c r="AN14" s="249" t="str">
        <f aca="false">IF(B14="","",AM14/AL14)</f>
        <v/>
      </c>
      <c r="AO14" s="250"/>
    </row>
    <row r="15" customFormat="false" ht="14.25" hidden="false" customHeight="false" outlineLevel="0" collapsed="false">
      <c r="A15" s="72" t="n">
        <v>11</v>
      </c>
      <c r="B15" s="226" t="str">
        <f aca="false">IF('1. Artikeldata Grund'!$E15="","",'1. Artikeldata Grund'!$E15)</f>
        <v/>
      </c>
      <c r="C15" s="227" t="str">
        <f aca="false">IF('1. Artikeldata Grund'!D15="","",'1. Artikeldata Grund'!D15)</f>
        <v/>
      </c>
      <c r="D15" s="251"/>
      <c r="E15" s="229" t="str">
        <f aca="false">IF(B15="","","ÅÅÅÅ-MM-DD")</f>
        <v/>
      </c>
      <c r="F15" s="230"/>
      <c r="G15" s="252"/>
      <c r="H15" s="253"/>
      <c r="I15" s="232" t="s">
        <v>36</v>
      </c>
      <c r="J15" s="234"/>
      <c r="K15" s="233" t="s">
        <v>36</v>
      </c>
      <c r="L15" s="234" t="s">
        <v>291</v>
      </c>
      <c r="M15" s="235" t="n">
        <v>910</v>
      </c>
      <c r="N15" s="236" t="str">
        <f aca="false">IF(B15="","",IF(OR(M15=200,COUNTIF(Artikelgrupper!$G$3:$G$108,'APH KIC KIA PC'!L15)),"Ja","Nej"))</f>
        <v/>
      </c>
      <c r="O15" s="237"/>
      <c r="Q15" s="238"/>
      <c r="R15" s="239"/>
      <c r="S15" s="234" t="s">
        <v>37</v>
      </c>
      <c r="T15" s="234"/>
      <c r="V15" s="240" t="str">
        <f aca="false">IF(B15="","",'3. Förpackningsdata'!K15)</f>
        <v/>
      </c>
      <c r="W15" s="241" t="str">
        <f aca="false">IF(B15="","",'3. Förpackningsdata'!L15)</f>
        <v/>
      </c>
      <c r="X15" s="238"/>
      <c r="Y15" s="192"/>
      <c r="Z15" s="243"/>
      <c r="AA15" s="244" t="str">
        <f aca="false">IF('4. Inköpsdata'!H15="SEK",'4. Inköpsdata'!J15,'4. Inköpsdata'!J15*'APH KIC KIA PC'!$Y$4)</f>
        <v/>
      </c>
      <c r="AB15" s="245" t="str">
        <f aca="false" t="array" ref="AB15:AB15">IF(B15="","",_xlfn.IFS(AA15&lt;10,AA15*1.12,AA15&lt;20,AA15*1.1,AA15&lt;30,AA15*1.09,AA15&lt;50,AA15*1.08,AA15&lt;100,AA15*1.07,AA15&lt;150,AA15*1.06,AA15&gt;149,AA15*1.05))</f>
        <v/>
      </c>
      <c r="AC15" s="73"/>
      <c r="AD15" s="246" t="str">
        <f aca="false">IF(B15="","",'4. Inköpsdata'!N15)</f>
        <v/>
      </c>
      <c r="AE15" s="247" t="str">
        <f aca="false">IF(B15="","",'4. Inköpsdata'!M15)</f>
        <v/>
      </c>
      <c r="AF15" s="248" t="str">
        <f aca="false" t="array" ref="AF15:AF15">IFERROR(_xlfn.IFS(AE15=25%,41,AE15=12%,42,AE15=6%,43,AE15="Momsfritt",38),"")</f>
        <v/>
      </c>
      <c r="AG15" s="248" t="str">
        <f aca="false">IF(B15="","",IF(AE15="Momsfritt",1,AE15+1))</f>
        <v/>
      </c>
      <c r="AH15" s="246" t="str">
        <f aca="false">IF(B15="","",AC15/AG15)</f>
        <v/>
      </c>
      <c r="AI15" s="246" t="str">
        <f aca="false">IF(B15="","",AH15-AA15)</f>
        <v/>
      </c>
      <c r="AJ15" s="249" t="str">
        <f aca="false">IF(B15="","",AI15/AH15)</f>
        <v/>
      </c>
      <c r="AK15" s="73"/>
      <c r="AL15" s="245" t="str">
        <f aca="false">IF(B15="","",AK15/AG15)</f>
        <v/>
      </c>
      <c r="AM15" s="245" t="str">
        <f aca="false">IF(B15="","",AL15-AA15)</f>
        <v/>
      </c>
      <c r="AN15" s="249" t="str">
        <f aca="false">IF(B15="","",AM15/AL15)</f>
        <v/>
      </c>
      <c r="AO15" s="250"/>
    </row>
    <row r="16" customFormat="false" ht="14.25" hidden="false" customHeight="false" outlineLevel="0" collapsed="false">
      <c r="A16" s="72" t="n">
        <v>12</v>
      </c>
      <c r="B16" s="226" t="str">
        <f aca="false">IF('1. Artikeldata Grund'!$E16="","",'1. Artikeldata Grund'!$E16)</f>
        <v/>
      </c>
      <c r="C16" s="227" t="str">
        <f aca="false">IF('1. Artikeldata Grund'!D16="","",'1. Artikeldata Grund'!D16)</f>
        <v/>
      </c>
      <c r="D16" s="251"/>
      <c r="E16" s="229" t="str">
        <f aca="false">IF(B16="","","ÅÅÅÅ-MM-DD")</f>
        <v/>
      </c>
      <c r="F16" s="230"/>
      <c r="G16" s="252"/>
      <c r="H16" s="253"/>
      <c r="I16" s="232" t="s">
        <v>36</v>
      </c>
      <c r="J16" s="234"/>
      <c r="K16" s="233" t="s">
        <v>36</v>
      </c>
      <c r="L16" s="234" t="s">
        <v>291</v>
      </c>
      <c r="M16" s="235" t="n">
        <v>910</v>
      </c>
      <c r="N16" s="236" t="str">
        <f aca="false">IF(B16="","",IF(OR(M16=200,COUNTIF(Artikelgrupper!$G$3:$G$108,'APH KIC KIA PC'!L16)),"Ja","Nej"))</f>
        <v/>
      </c>
      <c r="O16" s="237"/>
      <c r="Q16" s="238"/>
      <c r="R16" s="239"/>
      <c r="S16" s="234" t="s">
        <v>37</v>
      </c>
      <c r="T16" s="234"/>
      <c r="V16" s="240" t="str">
        <f aca="false">IF(B16="","",'3. Förpackningsdata'!K16)</f>
        <v/>
      </c>
      <c r="W16" s="241" t="str">
        <f aca="false">IF(B16="","",'3. Förpackningsdata'!L16)</f>
        <v/>
      </c>
      <c r="X16" s="238"/>
      <c r="Y16" s="192"/>
      <c r="Z16" s="243"/>
      <c r="AA16" s="244" t="str">
        <f aca="false">IF('4. Inköpsdata'!H16="SEK",'4. Inköpsdata'!J16,'4. Inköpsdata'!J16*'APH KIC KIA PC'!$Y$4)</f>
        <v/>
      </c>
      <c r="AB16" s="245" t="str">
        <f aca="false" t="array" ref="AB16:AB16">IF(B16="","",_xlfn.IFS(AA16&lt;10,AA16*1.12,AA16&lt;20,AA16*1.1,AA16&lt;30,AA16*1.09,AA16&lt;50,AA16*1.08,AA16&lt;100,AA16*1.07,AA16&lt;150,AA16*1.06,AA16&gt;149,AA16*1.05))</f>
        <v/>
      </c>
      <c r="AC16" s="73"/>
      <c r="AD16" s="246" t="str">
        <f aca="false">IF(B16="","",'4. Inköpsdata'!N16)</f>
        <v/>
      </c>
      <c r="AE16" s="247" t="str">
        <f aca="false">IF(B16="","",'4. Inköpsdata'!M16)</f>
        <v/>
      </c>
      <c r="AF16" s="248" t="str">
        <f aca="false" t="array" ref="AF16:AF16">IFERROR(_xlfn.IFS(AE16=25%,41,AE16=12%,42,AE16=6%,43,AE16="Momsfritt",38),"")</f>
        <v/>
      </c>
      <c r="AG16" s="248" t="str">
        <f aca="false">IF(B16="","",IF(AE16="Momsfritt",1,AE16+1))</f>
        <v/>
      </c>
      <c r="AH16" s="246" t="str">
        <f aca="false">IF(B16="","",AC16/AG16)</f>
        <v/>
      </c>
      <c r="AI16" s="246" t="str">
        <f aca="false">IF(B16="","",AH16-AA16)</f>
        <v/>
      </c>
      <c r="AJ16" s="249" t="str">
        <f aca="false">IF(B16="","",AI16/AH16)</f>
        <v/>
      </c>
      <c r="AK16" s="73"/>
      <c r="AL16" s="245" t="str">
        <f aca="false">IF(B16="","",AK16/AG16)</f>
        <v/>
      </c>
      <c r="AM16" s="245" t="str">
        <f aca="false">IF(B16="","",AL16-AA16)</f>
        <v/>
      </c>
      <c r="AN16" s="249" t="str">
        <f aca="false">IF(B16="","",AM16/AL16)</f>
        <v/>
      </c>
      <c r="AO16" s="250"/>
    </row>
    <row r="17" customFormat="false" ht="14.25" hidden="false" customHeight="false" outlineLevel="0" collapsed="false">
      <c r="A17" s="72" t="n">
        <v>13</v>
      </c>
      <c r="B17" s="226" t="str">
        <f aca="false">IF('1. Artikeldata Grund'!$E17="","",'1. Artikeldata Grund'!$E17)</f>
        <v/>
      </c>
      <c r="C17" s="227" t="str">
        <f aca="false">IF('1. Artikeldata Grund'!D17="","",'1. Artikeldata Grund'!D17)</f>
        <v/>
      </c>
      <c r="D17" s="251"/>
      <c r="E17" s="229" t="str">
        <f aca="false">IF(B17="","","ÅÅÅÅ-MM-DD")</f>
        <v/>
      </c>
      <c r="F17" s="230"/>
      <c r="G17" s="252"/>
      <c r="H17" s="253"/>
      <c r="I17" s="232" t="s">
        <v>36</v>
      </c>
      <c r="J17" s="234"/>
      <c r="K17" s="233" t="s">
        <v>36</v>
      </c>
      <c r="L17" s="234" t="s">
        <v>291</v>
      </c>
      <c r="M17" s="235" t="n">
        <v>910</v>
      </c>
      <c r="N17" s="236" t="str">
        <f aca="false">IF(B17="","",IF(OR(M17=200,COUNTIF(Artikelgrupper!$G$3:$G$108,'APH KIC KIA PC'!L17)),"Ja","Nej"))</f>
        <v/>
      </c>
      <c r="O17" s="237"/>
      <c r="Q17" s="238"/>
      <c r="R17" s="239"/>
      <c r="S17" s="234" t="s">
        <v>37</v>
      </c>
      <c r="T17" s="234"/>
      <c r="V17" s="240" t="str">
        <f aca="false">IF(B17="","",'3. Förpackningsdata'!K17)</f>
        <v/>
      </c>
      <c r="W17" s="241" t="str">
        <f aca="false">IF(B17="","",'3. Förpackningsdata'!L17)</f>
        <v/>
      </c>
      <c r="X17" s="238"/>
      <c r="Y17" s="192"/>
      <c r="Z17" s="243"/>
      <c r="AA17" s="244" t="str">
        <f aca="false">IF('4. Inköpsdata'!H17="SEK",'4. Inköpsdata'!J17,'4. Inköpsdata'!J17*'APH KIC KIA PC'!$Y$4)</f>
        <v/>
      </c>
      <c r="AB17" s="245" t="str">
        <f aca="false" t="array" ref="AB17:AB17">IF(B17="","",_xlfn.IFS(AA17&lt;10,AA17*1.12,AA17&lt;20,AA17*1.1,AA17&lt;30,AA17*1.09,AA17&lt;50,AA17*1.08,AA17&lt;100,AA17*1.07,AA17&lt;150,AA17*1.06,AA17&gt;149,AA17*1.05))</f>
        <v/>
      </c>
      <c r="AC17" s="73"/>
      <c r="AD17" s="246" t="str">
        <f aca="false">IF(B17="","",'4. Inköpsdata'!N17)</f>
        <v/>
      </c>
      <c r="AE17" s="247" t="str">
        <f aca="false">IF(B17="","",'4. Inköpsdata'!M17)</f>
        <v/>
      </c>
      <c r="AF17" s="248" t="str">
        <f aca="false" t="array" ref="AF17:AF17">IFERROR(_xlfn.IFS(AE17=25%,41,AE17=12%,42,AE17=6%,43,AE17="Momsfritt",38),"")</f>
        <v/>
      </c>
      <c r="AG17" s="248" t="str">
        <f aca="false">IF(B17="","",IF(AE17="Momsfritt",1,AE17+1))</f>
        <v/>
      </c>
      <c r="AH17" s="246" t="str">
        <f aca="false">IF(B17="","",AC17/AG17)</f>
        <v/>
      </c>
      <c r="AI17" s="246" t="str">
        <f aca="false">IF(B17="","",AH17-AA17)</f>
        <v/>
      </c>
      <c r="AJ17" s="249" t="str">
        <f aca="false">IF(B17="","",AI17/AH17)</f>
        <v/>
      </c>
      <c r="AK17" s="73"/>
      <c r="AL17" s="245" t="str">
        <f aca="false">IF(B17="","",AK17/AG17)</f>
        <v/>
      </c>
      <c r="AM17" s="245" t="str">
        <f aca="false">IF(B17="","",AL17-AA17)</f>
        <v/>
      </c>
      <c r="AN17" s="249" t="str">
        <f aca="false">IF(B17="","",AM17/AL17)</f>
        <v/>
      </c>
      <c r="AO17" s="250"/>
    </row>
    <row r="18" customFormat="false" ht="14.25" hidden="false" customHeight="false" outlineLevel="0" collapsed="false">
      <c r="A18" s="72" t="n">
        <v>14</v>
      </c>
      <c r="B18" s="226" t="str">
        <f aca="false">IF('1. Artikeldata Grund'!$E18="","",'1. Artikeldata Grund'!$E18)</f>
        <v/>
      </c>
      <c r="C18" s="227" t="str">
        <f aca="false">IF('1. Artikeldata Grund'!D18="","",'1. Artikeldata Grund'!D18)</f>
        <v/>
      </c>
      <c r="D18" s="251"/>
      <c r="E18" s="229" t="str">
        <f aca="false">IF(B18="","","ÅÅÅÅ-MM-DD")</f>
        <v/>
      </c>
      <c r="F18" s="230"/>
      <c r="G18" s="252"/>
      <c r="H18" s="253"/>
      <c r="I18" s="232" t="s">
        <v>36</v>
      </c>
      <c r="J18" s="234"/>
      <c r="K18" s="233" t="s">
        <v>36</v>
      </c>
      <c r="L18" s="234" t="s">
        <v>291</v>
      </c>
      <c r="M18" s="235" t="n">
        <v>910</v>
      </c>
      <c r="N18" s="236" t="str">
        <f aca="false">IF(B18="","",IF(OR(M18=200,COUNTIF(Artikelgrupper!$G$3:$G$108,'APH KIC KIA PC'!L18)),"Ja","Nej"))</f>
        <v/>
      </c>
      <c r="O18" s="237"/>
      <c r="Q18" s="238"/>
      <c r="R18" s="239"/>
      <c r="S18" s="234" t="s">
        <v>37</v>
      </c>
      <c r="T18" s="234"/>
      <c r="V18" s="240" t="str">
        <f aca="false">IF(B18="","",'3. Förpackningsdata'!K18)</f>
        <v/>
      </c>
      <c r="W18" s="241" t="str">
        <f aca="false">IF(B18="","",'3. Förpackningsdata'!L18)</f>
        <v/>
      </c>
      <c r="X18" s="238"/>
      <c r="Y18" s="192"/>
      <c r="Z18" s="243"/>
      <c r="AA18" s="244" t="str">
        <f aca="false">IF('4. Inköpsdata'!H18="SEK",'4. Inköpsdata'!J18,'4. Inköpsdata'!J18*'APH KIC KIA PC'!$Y$4)</f>
        <v/>
      </c>
      <c r="AB18" s="245" t="str">
        <f aca="false" t="array" ref="AB18:AB18">IF(B18="","",_xlfn.IFS(AA18&lt;10,AA18*1.12,AA18&lt;20,AA18*1.1,AA18&lt;30,AA18*1.09,AA18&lt;50,AA18*1.08,AA18&lt;100,AA18*1.07,AA18&lt;150,AA18*1.06,AA18&gt;149,AA18*1.05))</f>
        <v/>
      </c>
      <c r="AC18" s="73"/>
      <c r="AD18" s="246" t="str">
        <f aca="false">IF(B18="","",'4. Inköpsdata'!N18)</f>
        <v/>
      </c>
      <c r="AE18" s="247" t="str">
        <f aca="false">IF(B18="","",'4. Inköpsdata'!M18)</f>
        <v/>
      </c>
      <c r="AF18" s="248" t="str">
        <f aca="false" t="array" ref="AF18:AF18">IFERROR(_xlfn.IFS(AE18=25%,41,AE18=12%,42,AE18=6%,43,AE18="Momsfritt",38),"")</f>
        <v/>
      </c>
      <c r="AG18" s="248" t="str">
        <f aca="false">IF(B18="","",IF(AE18="Momsfritt",1,AE18+1))</f>
        <v/>
      </c>
      <c r="AH18" s="246" t="str">
        <f aca="false">IF(B18="","",AC18/AG18)</f>
        <v/>
      </c>
      <c r="AI18" s="246" t="str">
        <f aca="false">IF(B18="","",AH18-AA18)</f>
        <v/>
      </c>
      <c r="AJ18" s="249" t="str">
        <f aca="false">IF(B18="","",AI18/AH18)</f>
        <v/>
      </c>
      <c r="AK18" s="73"/>
      <c r="AL18" s="245" t="str">
        <f aca="false">IF(B18="","",AK18/AG18)</f>
        <v/>
      </c>
      <c r="AM18" s="245" t="str">
        <f aca="false">IF(B18="","",AL18-AA18)</f>
        <v/>
      </c>
      <c r="AN18" s="249" t="str">
        <f aca="false">IF(B18="","",AM18/AL18)</f>
        <v/>
      </c>
      <c r="AO18" s="250"/>
    </row>
    <row r="19" customFormat="false" ht="14.25" hidden="false" customHeight="false" outlineLevel="0" collapsed="false">
      <c r="A19" s="72" t="n">
        <v>15</v>
      </c>
      <c r="B19" s="226" t="str">
        <f aca="false">IF('1. Artikeldata Grund'!$E19="","",'1. Artikeldata Grund'!$E19)</f>
        <v/>
      </c>
      <c r="C19" s="227" t="str">
        <f aca="false">IF('1. Artikeldata Grund'!D19="","",'1. Artikeldata Grund'!D19)</f>
        <v/>
      </c>
      <c r="D19" s="251"/>
      <c r="E19" s="229" t="str">
        <f aca="false">IF(B19="","","ÅÅÅÅ-MM-DD")</f>
        <v/>
      </c>
      <c r="F19" s="230"/>
      <c r="G19" s="252"/>
      <c r="H19" s="253"/>
      <c r="I19" s="232" t="s">
        <v>36</v>
      </c>
      <c r="J19" s="234"/>
      <c r="K19" s="233" t="s">
        <v>36</v>
      </c>
      <c r="L19" s="234" t="s">
        <v>291</v>
      </c>
      <c r="M19" s="235" t="n">
        <v>910</v>
      </c>
      <c r="N19" s="236" t="str">
        <f aca="false">IF(B19="","",IF(OR(M19=200,COUNTIF(Artikelgrupper!$G$3:$G$108,'APH KIC KIA PC'!L19)),"Ja","Nej"))</f>
        <v/>
      </c>
      <c r="O19" s="237"/>
      <c r="Q19" s="238"/>
      <c r="R19" s="239"/>
      <c r="S19" s="234" t="s">
        <v>37</v>
      </c>
      <c r="T19" s="234"/>
      <c r="V19" s="240" t="str">
        <f aca="false">IF(B19="","",'3. Förpackningsdata'!K19)</f>
        <v/>
      </c>
      <c r="W19" s="241" t="str">
        <f aca="false">IF(B19="","",'3. Förpackningsdata'!L19)</f>
        <v/>
      </c>
      <c r="X19" s="238"/>
      <c r="Y19" s="192"/>
      <c r="Z19" s="243"/>
      <c r="AA19" s="244" t="str">
        <f aca="false">IF('4. Inköpsdata'!H19="SEK",'4. Inköpsdata'!J19,'4. Inköpsdata'!J19*'APH KIC KIA PC'!$Y$4)</f>
        <v/>
      </c>
      <c r="AB19" s="245" t="str">
        <f aca="false" t="array" ref="AB19:AB19">IF(B19="","",_xlfn.IFS(AA19&lt;10,AA19*1.12,AA19&lt;20,AA19*1.1,AA19&lt;30,AA19*1.09,AA19&lt;50,AA19*1.08,AA19&lt;100,AA19*1.07,AA19&lt;150,AA19*1.06,AA19&gt;149,AA19*1.05))</f>
        <v/>
      </c>
      <c r="AC19" s="73"/>
      <c r="AD19" s="246" t="str">
        <f aca="false">IF(B19="","",'4. Inköpsdata'!N19)</f>
        <v/>
      </c>
      <c r="AE19" s="247" t="str">
        <f aca="false">IF(B19="","",'4. Inköpsdata'!M19)</f>
        <v/>
      </c>
      <c r="AF19" s="248" t="str">
        <f aca="false" t="array" ref="AF19:AF19">IFERROR(_xlfn.IFS(AE19=25%,41,AE19=12%,42,AE19=6%,43,AE19="Momsfritt",38),"")</f>
        <v/>
      </c>
      <c r="AG19" s="248" t="str">
        <f aca="false">IF(B19="","",IF(AE19="Momsfritt",1,AE19+1))</f>
        <v/>
      </c>
      <c r="AH19" s="246" t="str">
        <f aca="false">IF(B19="","",AC19/AG19)</f>
        <v/>
      </c>
      <c r="AI19" s="246" t="str">
        <f aca="false">IF(B19="","",AH19-AA19)</f>
        <v/>
      </c>
      <c r="AJ19" s="249" t="str">
        <f aca="false">IF(B19="","",AI19/AH19)</f>
        <v/>
      </c>
      <c r="AK19" s="73"/>
      <c r="AL19" s="245" t="str">
        <f aca="false">IF(B19="","",AK19/AG19)</f>
        <v/>
      </c>
      <c r="AM19" s="245" t="str">
        <f aca="false">IF(B19="","",AL19-AA19)</f>
        <v/>
      </c>
      <c r="AN19" s="249" t="str">
        <f aca="false">IF(B19="","",AM19/AL19)</f>
        <v/>
      </c>
      <c r="AO19" s="250"/>
    </row>
    <row r="20" customFormat="false" ht="14.25" hidden="false" customHeight="false" outlineLevel="0" collapsed="false">
      <c r="A20" s="72" t="n">
        <v>16</v>
      </c>
      <c r="B20" s="226" t="str">
        <f aca="false">IF('1. Artikeldata Grund'!$E20="","",'1. Artikeldata Grund'!$E20)</f>
        <v/>
      </c>
      <c r="C20" s="227" t="str">
        <f aca="false">IF('1. Artikeldata Grund'!D20="","",'1. Artikeldata Grund'!D20)</f>
        <v/>
      </c>
      <c r="D20" s="251"/>
      <c r="E20" s="229" t="str">
        <f aca="false">IF(B20="","","ÅÅÅÅ-MM-DD")</f>
        <v/>
      </c>
      <c r="F20" s="230"/>
      <c r="G20" s="252"/>
      <c r="H20" s="253"/>
      <c r="I20" s="232" t="s">
        <v>36</v>
      </c>
      <c r="J20" s="234"/>
      <c r="K20" s="233" t="s">
        <v>36</v>
      </c>
      <c r="L20" s="234" t="s">
        <v>291</v>
      </c>
      <c r="M20" s="235" t="n">
        <v>910</v>
      </c>
      <c r="N20" s="236" t="str">
        <f aca="false">IF(B20="","",IF(OR(M20=200,COUNTIF(Artikelgrupper!$G$3:$G$108,'APH KIC KIA PC'!L20)),"Ja","Nej"))</f>
        <v/>
      </c>
      <c r="O20" s="237"/>
      <c r="Q20" s="238"/>
      <c r="R20" s="239"/>
      <c r="S20" s="234" t="s">
        <v>37</v>
      </c>
      <c r="T20" s="234"/>
      <c r="V20" s="240" t="str">
        <f aca="false">IF(B20="","",'3. Förpackningsdata'!K20)</f>
        <v/>
      </c>
      <c r="W20" s="241" t="str">
        <f aca="false">IF(B20="","",'3. Förpackningsdata'!L20)</f>
        <v/>
      </c>
      <c r="X20" s="238"/>
      <c r="Y20" s="192"/>
      <c r="Z20" s="243"/>
      <c r="AA20" s="244" t="str">
        <f aca="false">IF('4. Inköpsdata'!H20="SEK",'4. Inköpsdata'!J20,'4. Inköpsdata'!J20*'APH KIC KIA PC'!$Y$4)</f>
        <v/>
      </c>
      <c r="AB20" s="245" t="str">
        <f aca="false" t="array" ref="AB20:AB20">IF(B20="","",_xlfn.IFS(AA20&lt;10,AA20*1.12,AA20&lt;20,AA20*1.1,AA20&lt;30,AA20*1.09,AA20&lt;50,AA20*1.08,AA20&lt;100,AA20*1.07,AA20&lt;150,AA20*1.06,AA20&gt;149,AA20*1.05))</f>
        <v/>
      </c>
      <c r="AC20" s="73"/>
      <c r="AD20" s="246" t="str">
        <f aca="false">IF(B20="","",'4. Inköpsdata'!N20)</f>
        <v/>
      </c>
      <c r="AE20" s="247" t="str">
        <f aca="false">IF(B20="","",'4. Inköpsdata'!M20)</f>
        <v/>
      </c>
      <c r="AF20" s="248" t="str">
        <f aca="false" t="array" ref="AF20:AF20">IFERROR(_xlfn.IFS(AE20=25%,41,AE20=12%,42,AE20=6%,43,AE20="Momsfritt",38),"")</f>
        <v/>
      </c>
      <c r="AG20" s="248" t="str">
        <f aca="false">IF(B20="","",IF(AE20="Momsfritt",1,AE20+1))</f>
        <v/>
      </c>
      <c r="AH20" s="246" t="str">
        <f aca="false">IF(B20="","",AC20/AG20)</f>
        <v/>
      </c>
      <c r="AI20" s="246" t="str">
        <f aca="false">IF(B20="","",AH20-AA20)</f>
        <v/>
      </c>
      <c r="AJ20" s="249" t="str">
        <f aca="false">IF(B20="","",AI20/AH20)</f>
        <v/>
      </c>
      <c r="AK20" s="73"/>
      <c r="AL20" s="245" t="str">
        <f aca="false">IF(B20="","",AK20/AG20)</f>
        <v/>
      </c>
      <c r="AM20" s="245" t="str">
        <f aca="false">IF(B20="","",AL20-AA20)</f>
        <v/>
      </c>
      <c r="AN20" s="249" t="str">
        <f aca="false">IF(B20="","",AM20/AL20)</f>
        <v/>
      </c>
      <c r="AO20" s="250"/>
    </row>
    <row r="21" customFormat="false" ht="14.25" hidden="false" customHeight="false" outlineLevel="0" collapsed="false">
      <c r="A21" s="72" t="n">
        <v>17</v>
      </c>
      <c r="B21" s="226" t="str">
        <f aca="false">IF('1. Artikeldata Grund'!$E21="","",'1. Artikeldata Grund'!$E21)</f>
        <v/>
      </c>
      <c r="C21" s="227" t="str">
        <f aca="false">IF('1. Artikeldata Grund'!D21="","",'1. Artikeldata Grund'!D21)</f>
        <v/>
      </c>
      <c r="D21" s="251"/>
      <c r="E21" s="229" t="str">
        <f aca="false">IF(B21="","","ÅÅÅÅ-MM-DD")</f>
        <v/>
      </c>
      <c r="F21" s="230"/>
      <c r="G21" s="252"/>
      <c r="H21" s="253"/>
      <c r="I21" s="232" t="s">
        <v>36</v>
      </c>
      <c r="J21" s="234"/>
      <c r="K21" s="233" t="s">
        <v>36</v>
      </c>
      <c r="L21" s="234" t="s">
        <v>291</v>
      </c>
      <c r="M21" s="235" t="n">
        <v>910</v>
      </c>
      <c r="N21" s="236" t="str">
        <f aca="false">IF(B21="","",IF(OR(M21=200,COUNTIF(Artikelgrupper!$G$3:$G$108,'APH KIC KIA PC'!L21)),"Ja","Nej"))</f>
        <v/>
      </c>
      <c r="O21" s="237"/>
      <c r="Q21" s="238"/>
      <c r="R21" s="239"/>
      <c r="S21" s="234" t="s">
        <v>37</v>
      </c>
      <c r="T21" s="234"/>
      <c r="V21" s="240" t="str">
        <f aca="false">IF(B21="","",'3. Förpackningsdata'!K21)</f>
        <v/>
      </c>
      <c r="W21" s="241" t="str">
        <f aca="false">IF(B21="","",'3. Förpackningsdata'!L21)</f>
        <v/>
      </c>
      <c r="X21" s="238"/>
      <c r="Y21" s="192"/>
      <c r="Z21" s="243"/>
      <c r="AA21" s="244" t="str">
        <f aca="false">IF('4. Inköpsdata'!H21="SEK",'4. Inköpsdata'!J21,'4. Inköpsdata'!J21*'APH KIC KIA PC'!$Y$4)</f>
        <v/>
      </c>
      <c r="AB21" s="245" t="str">
        <f aca="false" t="array" ref="AB21:AB21">IF(B21="","",_xlfn.IFS(AA21&lt;10,AA21*1.12,AA21&lt;20,AA21*1.1,AA21&lt;30,AA21*1.09,AA21&lt;50,AA21*1.08,AA21&lt;100,AA21*1.07,AA21&lt;150,AA21*1.06,AA21&gt;149,AA21*1.05))</f>
        <v/>
      </c>
      <c r="AC21" s="73"/>
      <c r="AD21" s="246" t="str">
        <f aca="false">IF(B21="","",'4. Inköpsdata'!N21)</f>
        <v/>
      </c>
      <c r="AE21" s="247" t="str">
        <f aca="false">IF(B21="","",'4. Inköpsdata'!M21)</f>
        <v/>
      </c>
      <c r="AF21" s="248" t="str">
        <f aca="false" t="array" ref="AF21:AF21">IFERROR(_xlfn.IFS(AE21=25%,41,AE21=12%,42,AE21=6%,43,AE21="Momsfritt",38),"")</f>
        <v/>
      </c>
      <c r="AG21" s="248" t="str">
        <f aca="false">IF(B21="","",IF(AE21="Momsfritt",1,AE21+1))</f>
        <v/>
      </c>
      <c r="AH21" s="246" t="str">
        <f aca="false">IF(B21="","",AC21/AG21)</f>
        <v/>
      </c>
      <c r="AI21" s="246" t="str">
        <f aca="false">IF(B21="","",AH21-AA21)</f>
        <v/>
      </c>
      <c r="AJ21" s="249" t="str">
        <f aca="false">IF(B21="","",AI21/AH21)</f>
        <v/>
      </c>
      <c r="AK21" s="73"/>
      <c r="AL21" s="245" t="str">
        <f aca="false">IF(B21="","",AK21/AG21)</f>
        <v/>
      </c>
      <c r="AM21" s="245" t="str">
        <f aca="false">IF(B21="","",AL21-AA21)</f>
        <v/>
      </c>
      <c r="AN21" s="249" t="str">
        <f aca="false">IF(B21="","",AM21/AL21)</f>
        <v/>
      </c>
      <c r="AO21" s="250"/>
    </row>
    <row r="22" customFormat="false" ht="14.25" hidden="false" customHeight="false" outlineLevel="0" collapsed="false">
      <c r="A22" s="72" t="n">
        <v>18</v>
      </c>
      <c r="B22" s="226" t="str">
        <f aca="false">IF('1. Artikeldata Grund'!$E22="","",'1. Artikeldata Grund'!$E22)</f>
        <v/>
      </c>
      <c r="C22" s="227" t="str">
        <f aca="false">IF('1. Artikeldata Grund'!D22="","",'1. Artikeldata Grund'!D22)</f>
        <v/>
      </c>
      <c r="D22" s="251"/>
      <c r="E22" s="229" t="str">
        <f aca="false">IF(B22="","","ÅÅÅÅ-MM-DD")</f>
        <v/>
      </c>
      <c r="F22" s="230"/>
      <c r="G22" s="252"/>
      <c r="H22" s="253"/>
      <c r="I22" s="232" t="s">
        <v>36</v>
      </c>
      <c r="J22" s="234"/>
      <c r="K22" s="233" t="s">
        <v>36</v>
      </c>
      <c r="L22" s="234" t="s">
        <v>291</v>
      </c>
      <c r="M22" s="235" t="n">
        <v>910</v>
      </c>
      <c r="N22" s="236" t="str">
        <f aca="false">IF(B22="","",IF(OR(M22=200,COUNTIF(Artikelgrupper!$G$3:$G$108,'APH KIC KIA PC'!L22)),"Ja","Nej"))</f>
        <v/>
      </c>
      <c r="O22" s="237"/>
      <c r="Q22" s="238"/>
      <c r="R22" s="239"/>
      <c r="S22" s="234" t="s">
        <v>37</v>
      </c>
      <c r="T22" s="234"/>
      <c r="V22" s="240" t="str">
        <f aca="false">IF(B22="","",'3. Förpackningsdata'!K22)</f>
        <v/>
      </c>
      <c r="W22" s="241" t="str">
        <f aca="false">IF(B22="","",'3. Förpackningsdata'!L22)</f>
        <v/>
      </c>
      <c r="X22" s="238"/>
      <c r="Y22" s="192"/>
      <c r="Z22" s="243"/>
      <c r="AA22" s="244" t="str">
        <f aca="false">IF('4. Inköpsdata'!H22="SEK",'4. Inköpsdata'!J22,'4. Inköpsdata'!J22*'APH KIC KIA PC'!$Y$4)</f>
        <v/>
      </c>
      <c r="AB22" s="245" t="str">
        <f aca="false" t="array" ref="AB22:AB22">IF(B22="","",_xlfn.IFS(AA22&lt;10,AA22*1.12,AA22&lt;20,AA22*1.1,AA22&lt;30,AA22*1.09,AA22&lt;50,AA22*1.08,AA22&lt;100,AA22*1.07,AA22&lt;150,AA22*1.06,AA22&gt;149,AA22*1.05))</f>
        <v/>
      </c>
      <c r="AC22" s="73"/>
      <c r="AD22" s="246" t="str">
        <f aca="false">IF(B22="","",'4. Inköpsdata'!N22)</f>
        <v/>
      </c>
      <c r="AE22" s="247" t="str">
        <f aca="false">IF(B22="","",'4. Inköpsdata'!M22)</f>
        <v/>
      </c>
      <c r="AF22" s="248" t="str">
        <f aca="false" t="array" ref="AF22:AF22">IFERROR(_xlfn.IFS(AE22=25%,41,AE22=12%,42,AE22=6%,43,AE22="Momsfritt",38),"")</f>
        <v/>
      </c>
      <c r="AG22" s="248" t="str">
        <f aca="false">IF(B22="","",IF(AE22="Momsfritt",1,AE22+1))</f>
        <v/>
      </c>
      <c r="AH22" s="246" t="str">
        <f aca="false">IF(B22="","",AC22/AG22)</f>
        <v/>
      </c>
      <c r="AI22" s="246" t="str">
        <f aca="false">IF(B22="","",AH22-AA22)</f>
        <v/>
      </c>
      <c r="AJ22" s="249" t="str">
        <f aca="false">IF(B22="","",AI22/AH22)</f>
        <v/>
      </c>
      <c r="AK22" s="73"/>
      <c r="AL22" s="245" t="str">
        <f aca="false">IF(B22="","",AK22/AG22)</f>
        <v/>
      </c>
      <c r="AM22" s="245" t="str">
        <f aca="false">IF(B22="","",AL22-AA22)</f>
        <v/>
      </c>
      <c r="AN22" s="249" t="str">
        <f aca="false">IF(B22="","",AM22/AL22)</f>
        <v/>
      </c>
      <c r="AO22" s="250"/>
    </row>
    <row r="23" customFormat="false" ht="14.25" hidden="false" customHeight="false" outlineLevel="0" collapsed="false">
      <c r="A23" s="72" t="n">
        <v>19</v>
      </c>
      <c r="B23" s="226" t="str">
        <f aca="false">IF('1. Artikeldata Grund'!$E23="","",'1. Artikeldata Grund'!$E23)</f>
        <v/>
      </c>
      <c r="C23" s="227" t="str">
        <f aca="false">IF('1. Artikeldata Grund'!D23="","",'1. Artikeldata Grund'!D23)</f>
        <v/>
      </c>
      <c r="D23" s="251"/>
      <c r="E23" s="229" t="str">
        <f aca="false">IF(B23="","","ÅÅÅÅ-MM-DD")</f>
        <v/>
      </c>
      <c r="F23" s="230"/>
      <c r="G23" s="252"/>
      <c r="H23" s="253"/>
      <c r="I23" s="232" t="s">
        <v>36</v>
      </c>
      <c r="J23" s="234"/>
      <c r="K23" s="233" t="s">
        <v>36</v>
      </c>
      <c r="L23" s="234" t="s">
        <v>291</v>
      </c>
      <c r="M23" s="235" t="n">
        <v>910</v>
      </c>
      <c r="N23" s="236" t="str">
        <f aca="false">IF(B23="","",IF(OR(M23=200,COUNTIF(Artikelgrupper!$G$3:$G$108,'APH KIC KIA PC'!L23)),"Ja","Nej"))</f>
        <v/>
      </c>
      <c r="O23" s="237"/>
      <c r="Q23" s="238"/>
      <c r="R23" s="239"/>
      <c r="S23" s="234" t="s">
        <v>37</v>
      </c>
      <c r="T23" s="234"/>
      <c r="V23" s="240" t="str">
        <f aca="false">IF(B23="","",'3. Förpackningsdata'!K23)</f>
        <v/>
      </c>
      <c r="W23" s="241" t="str">
        <f aca="false">IF(B23="","",'3. Förpackningsdata'!L23)</f>
        <v/>
      </c>
      <c r="X23" s="238"/>
      <c r="Y23" s="192"/>
      <c r="Z23" s="243"/>
      <c r="AA23" s="244" t="str">
        <f aca="false">IF('4. Inköpsdata'!H23="SEK",'4. Inköpsdata'!J23,'4. Inköpsdata'!J23*'APH KIC KIA PC'!$Y$4)</f>
        <v/>
      </c>
      <c r="AB23" s="245" t="str">
        <f aca="false" t="array" ref="AB23:AB23">IF(B23="","",_xlfn.IFS(AA23&lt;10,AA23*1.12,AA23&lt;20,AA23*1.1,AA23&lt;30,AA23*1.09,AA23&lt;50,AA23*1.08,AA23&lt;100,AA23*1.07,AA23&lt;150,AA23*1.06,AA23&gt;149,AA23*1.05))</f>
        <v/>
      </c>
      <c r="AC23" s="73"/>
      <c r="AD23" s="246" t="str">
        <f aca="false">IF(B23="","",'4. Inköpsdata'!N23)</f>
        <v/>
      </c>
      <c r="AE23" s="247" t="str">
        <f aca="false">IF(B23="","",'4. Inköpsdata'!M23)</f>
        <v/>
      </c>
      <c r="AF23" s="248" t="str">
        <f aca="false" t="array" ref="AF23:AF23">IFERROR(_xlfn.IFS(AE23=25%,41,AE23=12%,42,AE23=6%,43,AE23="Momsfritt",38),"")</f>
        <v/>
      </c>
      <c r="AG23" s="248" t="str">
        <f aca="false">IF(B23="","",IF(AE23="Momsfritt",1,AE23+1))</f>
        <v/>
      </c>
      <c r="AH23" s="246" t="str">
        <f aca="false">IF(B23="","",AC23/AG23)</f>
        <v/>
      </c>
      <c r="AI23" s="246" t="str">
        <f aca="false">IF(B23="","",AH23-AA23)</f>
        <v/>
      </c>
      <c r="AJ23" s="249" t="str">
        <f aca="false">IF(B23="","",AI23/AH23)</f>
        <v/>
      </c>
      <c r="AK23" s="73"/>
      <c r="AL23" s="245" t="str">
        <f aca="false">IF(B23="","",AK23/AG23)</f>
        <v/>
      </c>
      <c r="AM23" s="245" t="str">
        <f aca="false">IF(B23="","",AL23-AA23)</f>
        <v/>
      </c>
      <c r="AN23" s="249" t="str">
        <f aca="false">IF(B23="","",AM23/AL23)</f>
        <v/>
      </c>
      <c r="AO23" s="250"/>
    </row>
    <row r="24" customFormat="false" ht="14.25" hidden="false" customHeight="false" outlineLevel="0" collapsed="false">
      <c r="A24" s="72" t="n">
        <v>20</v>
      </c>
      <c r="B24" s="226" t="str">
        <f aca="false">IF('1. Artikeldata Grund'!$E24="","",'1. Artikeldata Grund'!$E24)</f>
        <v/>
      </c>
      <c r="C24" s="227" t="str">
        <f aca="false">IF('1. Artikeldata Grund'!D24="","",'1. Artikeldata Grund'!D24)</f>
        <v/>
      </c>
      <c r="D24" s="251"/>
      <c r="E24" s="229" t="str">
        <f aca="false">IF(B24="","","ÅÅÅÅ-MM-DD")</f>
        <v/>
      </c>
      <c r="F24" s="230"/>
      <c r="G24" s="252"/>
      <c r="H24" s="253"/>
      <c r="I24" s="232" t="s">
        <v>36</v>
      </c>
      <c r="J24" s="234"/>
      <c r="K24" s="233" t="s">
        <v>36</v>
      </c>
      <c r="L24" s="234" t="s">
        <v>291</v>
      </c>
      <c r="M24" s="235" t="n">
        <v>910</v>
      </c>
      <c r="N24" s="236" t="str">
        <f aca="false">IF(B24="","",IF(OR(M24=200,COUNTIF(Artikelgrupper!$G$3:$G$108,'APH KIC KIA PC'!L24)),"Ja","Nej"))</f>
        <v/>
      </c>
      <c r="O24" s="237"/>
      <c r="Q24" s="238"/>
      <c r="R24" s="239"/>
      <c r="S24" s="234" t="s">
        <v>37</v>
      </c>
      <c r="T24" s="234"/>
      <c r="V24" s="240" t="str">
        <f aca="false">IF(B24="","",'3. Förpackningsdata'!K24)</f>
        <v/>
      </c>
      <c r="W24" s="241" t="str">
        <f aca="false">IF(B24="","",'3. Förpackningsdata'!L24)</f>
        <v/>
      </c>
      <c r="X24" s="238"/>
      <c r="Y24" s="192"/>
      <c r="Z24" s="243"/>
      <c r="AA24" s="244" t="str">
        <f aca="false">IF('4. Inköpsdata'!H24="SEK",'4. Inköpsdata'!J24,'4. Inköpsdata'!J24*'APH KIC KIA PC'!$Y$4)</f>
        <v/>
      </c>
      <c r="AB24" s="245" t="str">
        <f aca="false" t="array" ref="AB24:AB24">IF(B24="","",_xlfn.IFS(AA24&lt;10,AA24*1.12,AA24&lt;20,AA24*1.1,AA24&lt;30,AA24*1.09,AA24&lt;50,AA24*1.08,AA24&lt;100,AA24*1.07,AA24&lt;150,AA24*1.06,AA24&gt;149,AA24*1.05))</f>
        <v/>
      </c>
      <c r="AC24" s="73"/>
      <c r="AD24" s="246" t="str">
        <f aca="false">IF(B24="","",'4. Inköpsdata'!N24)</f>
        <v/>
      </c>
      <c r="AE24" s="247" t="str">
        <f aca="false">IF(B24="","",'4. Inköpsdata'!M24)</f>
        <v/>
      </c>
      <c r="AF24" s="248" t="str">
        <f aca="false" t="array" ref="AF24:AF24">IFERROR(_xlfn.IFS(AE24=25%,41,AE24=12%,42,AE24=6%,43,AE24="Momsfritt",38),"")</f>
        <v/>
      </c>
      <c r="AG24" s="248" t="str">
        <f aca="false">IF(B24="","",IF(AE24="Momsfritt",1,AE24+1))</f>
        <v/>
      </c>
      <c r="AH24" s="246" t="str">
        <f aca="false">IF(B24="","",AC24/AG24)</f>
        <v/>
      </c>
      <c r="AI24" s="246" t="str">
        <f aca="false">IF(B24="","",AH24-AA24)</f>
        <v/>
      </c>
      <c r="AJ24" s="249" t="str">
        <f aca="false">IF(B24="","",AI24/AH24)</f>
        <v/>
      </c>
      <c r="AK24" s="73"/>
      <c r="AL24" s="245" t="str">
        <f aca="false">IF(B24="","",AK24/AG24)</f>
        <v/>
      </c>
      <c r="AM24" s="245" t="str">
        <f aca="false">IF(B24="","",AL24-AA24)</f>
        <v/>
      </c>
      <c r="AN24" s="249" t="str">
        <f aca="false">IF(B24="","",AM24/AL24)</f>
        <v/>
      </c>
      <c r="AO24" s="250"/>
    </row>
    <row r="25" customFormat="false" ht="14.25" hidden="false" customHeight="false" outlineLevel="0" collapsed="false">
      <c r="A25" s="72" t="n">
        <v>21</v>
      </c>
      <c r="B25" s="226" t="str">
        <f aca="false">IF('1. Artikeldata Grund'!$E25="","",'1. Artikeldata Grund'!$E25)</f>
        <v/>
      </c>
      <c r="C25" s="227" t="str">
        <f aca="false">IF('1. Artikeldata Grund'!D25="","",'1. Artikeldata Grund'!D25)</f>
        <v/>
      </c>
      <c r="D25" s="251"/>
      <c r="E25" s="229" t="str">
        <f aca="false">IF(B25="","","ÅÅÅÅ-MM-DD")</f>
        <v/>
      </c>
      <c r="F25" s="230"/>
      <c r="G25" s="252"/>
      <c r="H25" s="253"/>
      <c r="I25" s="232" t="s">
        <v>36</v>
      </c>
      <c r="J25" s="234"/>
      <c r="K25" s="233" t="s">
        <v>36</v>
      </c>
      <c r="L25" s="234" t="s">
        <v>291</v>
      </c>
      <c r="M25" s="235" t="n">
        <v>910</v>
      </c>
      <c r="N25" s="236" t="str">
        <f aca="false">IF(B25="","",IF(OR(M25=200,COUNTIF(Artikelgrupper!$G$3:$G$108,'APH KIC KIA PC'!L25)),"Ja","Nej"))</f>
        <v/>
      </c>
      <c r="O25" s="237"/>
      <c r="Q25" s="238"/>
      <c r="R25" s="239"/>
      <c r="S25" s="234" t="s">
        <v>37</v>
      </c>
      <c r="T25" s="234"/>
      <c r="V25" s="240" t="str">
        <f aca="false">IF(B25="","",'3. Förpackningsdata'!K25)</f>
        <v/>
      </c>
      <c r="W25" s="241" t="str">
        <f aca="false">IF(B25="","",'3. Förpackningsdata'!L25)</f>
        <v/>
      </c>
      <c r="X25" s="238"/>
      <c r="Y25" s="192"/>
      <c r="Z25" s="243"/>
      <c r="AA25" s="244" t="str">
        <f aca="false">IF('4. Inköpsdata'!H25="SEK",'4. Inköpsdata'!J25,'4. Inköpsdata'!J25*'APH KIC KIA PC'!$Y$4)</f>
        <v/>
      </c>
      <c r="AB25" s="245" t="str">
        <f aca="false" t="array" ref="AB25:AB25">IF(B25="","",_xlfn.IFS(AA25&lt;10,AA25*1.12,AA25&lt;20,AA25*1.1,AA25&lt;30,AA25*1.09,AA25&lt;50,AA25*1.08,AA25&lt;100,AA25*1.07,AA25&lt;150,AA25*1.06,AA25&gt;149,AA25*1.05))</f>
        <v/>
      </c>
      <c r="AC25" s="73"/>
      <c r="AD25" s="246" t="str">
        <f aca="false">IF(B25="","",'4. Inköpsdata'!N25)</f>
        <v/>
      </c>
      <c r="AE25" s="247" t="str">
        <f aca="false">IF(B25="","",'4. Inköpsdata'!M25)</f>
        <v/>
      </c>
      <c r="AF25" s="248" t="str">
        <f aca="false" t="array" ref="AF25:AF25">IFERROR(_xlfn.IFS(AE25=25%,41,AE25=12%,42,AE25=6%,43,AE25="Momsfritt",38),"")</f>
        <v/>
      </c>
      <c r="AG25" s="248" t="str">
        <f aca="false">IF(B25="","",IF(AE25="Momsfritt",1,AE25+1))</f>
        <v/>
      </c>
      <c r="AH25" s="246" t="str">
        <f aca="false">IF(B25="","",AC25/AG25)</f>
        <v/>
      </c>
      <c r="AI25" s="246" t="str">
        <f aca="false">IF(B25="","",AH25-AA25)</f>
        <v/>
      </c>
      <c r="AJ25" s="249" t="str">
        <f aca="false">IF(B25="","",AI25/AH25)</f>
        <v/>
      </c>
      <c r="AK25" s="73"/>
      <c r="AL25" s="245" t="str">
        <f aca="false">IF(B25="","",AK25/AG25)</f>
        <v/>
      </c>
      <c r="AM25" s="245" t="str">
        <f aca="false">IF(B25="","",AL25-AA25)</f>
        <v/>
      </c>
      <c r="AN25" s="249" t="str">
        <f aca="false">IF(B25="","",AM25/AL25)</f>
        <v/>
      </c>
      <c r="AO25" s="250"/>
    </row>
    <row r="26" customFormat="false" ht="14.25" hidden="false" customHeight="false" outlineLevel="0" collapsed="false">
      <c r="A26" s="72" t="n">
        <v>22</v>
      </c>
      <c r="B26" s="226" t="str">
        <f aca="false">IF('1. Artikeldata Grund'!$E26="","",'1. Artikeldata Grund'!$E26)</f>
        <v/>
      </c>
      <c r="C26" s="227" t="str">
        <f aca="false">IF('1. Artikeldata Grund'!D26="","",'1. Artikeldata Grund'!D26)</f>
        <v/>
      </c>
      <c r="D26" s="251"/>
      <c r="E26" s="229" t="str">
        <f aca="false">IF(B26="","","ÅÅÅÅ-MM-DD")</f>
        <v/>
      </c>
      <c r="F26" s="230"/>
      <c r="G26" s="252"/>
      <c r="H26" s="253"/>
      <c r="I26" s="232" t="s">
        <v>36</v>
      </c>
      <c r="J26" s="234"/>
      <c r="K26" s="233" t="s">
        <v>36</v>
      </c>
      <c r="L26" s="234" t="s">
        <v>291</v>
      </c>
      <c r="M26" s="235" t="n">
        <v>910</v>
      </c>
      <c r="N26" s="236" t="str">
        <f aca="false">IF(B26="","",IF(OR(M26=200,COUNTIF(Artikelgrupper!$G$3:$G$108,'APH KIC KIA PC'!L26)),"Ja","Nej"))</f>
        <v/>
      </c>
      <c r="O26" s="237"/>
      <c r="Q26" s="238"/>
      <c r="R26" s="239"/>
      <c r="S26" s="234" t="s">
        <v>37</v>
      </c>
      <c r="T26" s="234"/>
      <c r="V26" s="240" t="str">
        <f aca="false">IF(B26="","",'3. Förpackningsdata'!K26)</f>
        <v/>
      </c>
      <c r="W26" s="241" t="str">
        <f aca="false">IF(B26="","",'3. Förpackningsdata'!L26)</f>
        <v/>
      </c>
      <c r="X26" s="238"/>
      <c r="Y26" s="192"/>
      <c r="Z26" s="243"/>
      <c r="AA26" s="244" t="str">
        <f aca="false">IF('4. Inköpsdata'!H26="SEK",'4. Inköpsdata'!J26,'4. Inköpsdata'!J26*'APH KIC KIA PC'!$Y$4)</f>
        <v/>
      </c>
      <c r="AB26" s="245" t="str">
        <f aca="false" t="array" ref="AB26:AB26">IF(B26="","",_xlfn.IFS(AA26&lt;10,AA26*1.12,AA26&lt;20,AA26*1.1,AA26&lt;30,AA26*1.09,AA26&lt;50,AA26*1.08,AA26&lt;100,AA26*1.07,AA26&lt;150,AA26*1.06,AA26&gt;149,AA26*1.05))</f>
        <v/>
      </c>
      <c r="AC26" s="73"/>
      <c r="AD26" s="246" t="str">
        <f aca="false">IF(B26="","",'4. Inköpsdata'!N26)</f>
        <v/>
      </c>
      <c r="AE26" s="247" t="str">
        <f aca="false">IF(B26="","",'4. Inköpsdata'!M26)</f>
        <v/>
      </c>
      <c r="AF26" s="248" t="str">
        <f aca="false" t="array" ref="AF26:AF26">IFERROR(_xlfn.IFS(AE26=25%,41,AE26=12%,42,AE26=6%,43,AE26="Momsfritt",38),"")</f>
        <v/>
      </c>
      <c r="AG26" s="248" t="str">
        <f aca="false">IF(B26="","",IF(AE26="Momsfritt",1,AE26+1))</f>
        <v/>
      </c>
      <c r="AH26" s="246" t="str">
        <f aca="false">IF(B26="","",AC26/AG26)</f>
        <v/>
      </c>
      <c r="AI26" s="246" t="str">
        <f aca="false">IF(B26="","",AH26-AA26)</f>
        <v/>
      </c>
      <c r="AJ26" s="249" t="str">
        <f aca="false">IF(B26="","",AI26/AH26)</f>
        <v/>
      </c>
      <c r="AK26" s="73"/>
      <c r="AL26" s="245" t="str">
        <f aca="false">IF(B26="","",AK26/AG26)</f>
        <v/>
      </c>
      <c r="AM26" s="245" t="str">
        <f aca="false">IF(B26="","",AL26-AA26)</f>
        <v/>
      </c>
      <c r="AN26" s="249" t="str">
        <f aca="false">IF(B26="","",AM26/AL26)</f>
        <v/>
      </c>
      <c r="AO26" s="250"/>
    </row>
    <row r="27" customFormat="false" ht="14.25" hidden="false" customHeight="false" outlineLevel="0" collapsed="false">
      <c r="A27" s="72" t="n">
        <v>23</v>
      </c>
      <c r="B27" s="226" t="str">
        <f aca="false">IF('1. Artikeldata Grund'!$E27="","",'1. Artikeldata Grund'!$E27)</f>
        <v/>
      </c>
      <c r="C27" s="227" t="str">
        <f aca="false">IF('1. Artikeldata Grund'!D27="","",'1. Artikeldata Grund'!D27)</f>
        <v/>
      </c>
      <c r="D27" s="251"/>
      <c r="E27" s="229" t="str">
        <f aca="false">IF(B27="","","ÅÅÅÅ-MM-DD")</f>
        <v/>
      </c>
      <c r="F27" s="230"/>
      <c r="G27" s="252"/>
      <c r="H27" s="253"/>
      <c r="I27" s="232" t="s">
        <v>36</v>
      </c>
      <c r="J27" s="234"/>
      <c r="K27" s="233" t="s">
        <v>36</v>
      </c>
      <c r="L27" s="234" t="s">
        <v>291</v>
      </c>
      <c r="M27" s="235" t="n">
        <v>910</v>
      </c>
      <c r="N27" s="236" t="str">
        <f aca="false">IF(B27="","",IF(OR(M27=200,COUNTIF(Artikelgrupper!$G$3:$G$108,'APH KIC KIA PC'!L27)),"Ja","Nej"))</f>
        <v/>
      </c>
      <c r="O27" s="237"/>
      <c r="Q27" s="238"/>
      <c r="R27" s="239"/>
      <c r="S27" s="234" t="s">
        <v>37</v>
      </c>
      <c r="T27" s="234"/>
      <c r="V27" s="240" t="str">
        <f aca="false">IF(B27="","",'3. Förpackningsdata'!K27)</f>
        <v/>
      </c>
      <c r="W27" s="241" t="str">
        <f aca="false">IF(B27="","",'3. Förpackningsdata'!L27)</f>
        <v/>
      </c>
      <c r="X27" s="238"/>
      <c r="Y27" s="192"/>
      <c r="Z27" s="243"/>
      <c r="AA27" s="244" t="str">
        <f aca="false">IF('4. Inköpsdata'!H27="SEK",'4. Inköpsdata'!J27,'4. Inköpsdata'!J27*'APH KIC KIA PC'!$Y$4)</f>
        <v/>
      </c>
      <c r="AB27" s="245" t="str">
        <f aca="false" t="array" ref="AB27:AB27">IF(B27="","",_xlfn.IFS(AA27&lt;10,AA27*1.12,AA27&lt;20,AA27*1.1,AA27&lt;30,AA27*1.09,AA27&lt;50,AA27*1.08,AA27&lt;100,AA27*1.07,AA27&lt;150,AA27*1.06,AA27&gt;149,AA27*1.05))</f>
        <v/>
      </c>
      <c r="AC27" s="73"/>
      <c r="AD27" s="246" t="str">
        <f aca="false">IF(B27="","",'4. Inköpsdata'!N27)</f>
        <v/>
      </c>
      <c r="AE27" s="247" t="str">
        <f aca="false">IF(B27="","",'4. Inköpsdata'!M27)</f>
        <v/>
      </c>
      <c r="AF27" s="248" t="str">
        <f aca="false" t="array" ref="AF27:AF27">IFERROR(_xlfn.IFS(AE27=25%,41,AE27=12%,42,AE27=6%,43,AE27="Momsfritt",38),"")</f>
        <v/>
      </c>
      <c r="AG27" s="248" t="str">
        <f aca="false">IF(B27="","",IF(AE27="Momsfritt",1,AE27+1))</f>
        <v/>
      </c>
      <c r="AH27" s="246" t="str">
        <f aca="false">IF(B27="","",AC27/AG27)</f>
        <v/>
      </c>
      <c r="AI27" s="246" t="str">
        <f aca="false">IF(B27="","",AH27-AA27)</f>
        <v/>
      </c>
      <c r="AJ27" s="249" t="str">
        <f aca="false">IF(B27="","",AI27/AH27)</f>
        <v/>
      </c>
      <c r="AK27" s="73"/>
      <c r="AL27" s="245" t="str">
        <f aca="false">IF(B27="","",AK27/AG27)</f>
        <v/>
      </c>
      <c r="AM27" s="245" t="str">
        <f aca="false">IF(B27="","",AL27-AA27)</f>
        <v/>
      </c>
      <c r="AN27" s="249" t="str">
        <f aca="false">IF(B27="","",AM27/AL27)</f>
        <v/>
      </c>
      <c r="AO27" s="250"/>
    </row>
    <row r="28" customFormat="false" ht="14.25" hidden="false" customHeight="false" outlineLevel="0" collapsed="false">
      <c r="A28" s="72" t="n">
        <v>24</v>
      </c>
      <c r="B28" s="226" t="str">
        <f aca="false">IF('1. Artikeldata Grund'!$E28="","",'1. Artikeldata Grund'!$E28)</f>
        <v/>
      </c>
      <c r="C28" s="227" t="str">
        <f aca="false">IF('1. Artikeldata Grund'!D28="","",'1. Artikeldata Grund'!D28)</f>
        <v/>
      </c>
      <c r="D28" s="251"/>
      <c r="E28" s="229" t="str">
        <f aca="false">IF(B28="","","ÅÅÅÅ-MM-DD")</f>
        <v/>
      </c>
      <c r="F28" s="230"/>
      <c r="G28" s="252"/>
      <c r="H28" s="253"/>
      <c r="I28" s="232" t="s">
        <v>36</v>
      </c>
      <c r="J28" s="234"/>
      <c r="K28" s="233" t="s">
        <v>36</v>
      </c>
      <c r="L28" s="234" t="s">
        <v>291</v>
      </c>
      <c r="M28" s="235" t="n">
        <v>910</v>
      </c>
      <c r="N28" s="236" t="str">
        <f aca="false">IF(B28="","",IF(OR(M28=200,COUNTIF(Artikelgrupper!$G$3:$G$108,'APH KIC KIA PC'!L28)),"Ja","Nej"))</f>
        <v/>
      </c>
      <c r="O28" s="237"/>
      <c r="Q28" s="238"/>
      <c r="R28" s="239"/>
      <c r="S28" s="234" t="s">
        <v>37</v>
      </c>
      <c r="T28" s="234"/>
      <c r="V28" s="240" t="str">
        <f aca="false">IF(B28="","",'3. Förpackningsdata'!K28)</f>
        <v/>
      </c>
      <c r="W28" s="241" t="str">
        <f aca="false">IF(B28="","",'3. Förpackningsdata'!L28)</f>
        <v/>
      </c>
      <c r="X28" s="238"/>
      <c r="Y28" s="192"/>
      <c r="Z28" s="243"/>
      <c r="AA28" s="244" t="str">
        <f aca="false">IF('4. Inköpsdata'!H28="SEK",'4. Inköpsdata'!J28,'4. Inköpsdata'!J28*'APH KIC KIA PC'!$Y$4)</f>
        <v/>
      </c>
      <c r="AB28" s="245" t="str">
        <f aca="false" t="array" ref="AB28:AB28">IF(B28="","",_xlfn.IFS(AA28&lt;10,AA28*1.12,AA28&lt;20,AA28*1.1,AA28&lt;30,AA28*1.09,AA28&lt;50,AA28*1.08,AA28&lt;100,AA28*1.07,AA28&lt;150,AA28*1.06,AA28&gt;149,AA28*1.05))</f>
        <v/>
      </c>
      <c r="AC28" s="73"/>
      <c r="AD28" s="246" t="str">
        <f aca="false">IF(B28="","",'4. Inköpsdata'!N28)</f>
        <v/>
      </c>
      <c r="AE28" s="247" t="str">
        <f aca="false">IF(B28="","",'4. Inköpsdata'!M28)</f>
        <v/>
      </c>
      <c r="AF28" s="248" t="str">
        <f aca="false" t="array" ref="AF28:AF28">IFERROR(_xlfn.IFS(AE28=25%,41,AE28=12%,42,AE28=6%,43,AE28="Momsfritt",38),"")</f>
        <v/>
      </c>
      <c r="AG28" s="248" t="str">
        <f aca="false">IF(B28="","",IF(AE28="Momsfritt",1,AE28+1))</f>
        <v/>
      </c>
      <c r="AH28" s="246" t="str">
        <f aca="false">IF(B28="","",AC28/AG28)</f>
        <v/>
      </c>
      <c r="AI28" s="246" t="str">
        <f aca="false">IF(B28="","",AH28-AA28)</f>
        <v/>
      </c>
      <c r="AJ28" s="249" t="str">
        <f aca="false">IF(B28="","",AI28/AH28)</f>
        <v/>
      </c>
      <c r="AK28" s="73"/>
      <c r="AL28" s="245" t="str">
        <f aca="false">IF(B28="","",AK28/AG28)</f>
        <v/>
      </c>
      <c r="AM28" s="245" t="str">
        <f aca="false">IF(B28="","",AL28-AA28)</f>
        <v/>
      </c>
      <c r="AN28" s="249" t="str">
        <f aca="false">IF(B28="","",AM28/AL28)</f>
        <v/>
      </c>
      <c r="AO28" s="250"/>
    </row>
    <row r="29" customFormat="false" ht="14.25" hidden="false" customHeight="false" outlineLevel="0" collapsed="false">
      <c r="A29" s="72" t="n">
        <v>25</v>
      </c>
      <c r="B29" s="226" t="str">
        <f aca="false">IF('1. Artikeldata Grund'!$E29="","",'1. Artikeldata Grund'!$E29)</f>
        <v/>
      </c>
      <c r="C29" s="227" t="str">
        <f aca="false">IF('1. Artikeldata Grund'!D29="","",'1. Artikeldata Grund'!D29)</f>
        <v/>
      </c>
      <c r="D29" s="251"/>
      <c r="E29" s="229" t="str">
        <f aca="false">IF(B29="","","ÅÅÅÅ-MM-DD")</f>
        <v/>
      </c>
      <c r="F29" s="230"/>
      <c r="G29" s="252"/>
      <c r="H29" s="253"/>
      <c r="I29" s="232" t="s">
        <v>36</v>
      </c>
      <c r="J29" s="234"/>
      <c r="K29" s="233" t="s">
        <v>36</v>
      </c>
      <c r="L29" s="234" t="s">
        <v>291</v>
      </c>
      <c r="M29" s="235" t="n">
        <v>910</v>
      </c>
      <c r="N29" s="236" t="str">
        <f aca="false">IF(B29="","",IF(OR(M29=200,COUNTIF(Artikelgrupper!$G$3:$G$108,'APH KIC KIA PC'!L29)),"Ja","Nej"))</f>
        <v/>
      </c>
      <c r="O29" s="237"/>
      <c r="Q29" s="238"/>
      <c r="R29" s="239"/>
      <c r="S29" s="234" t="s">
        <v>37</v>
      </c>
      <c r="T29" s="234"/>
      <c r="V29" s="240" t="str">
        <f aca="false">IF(B29="","",'3. Förpackningsdata'!K29)</f>
        <v/>
      </c>
      <c r="W29" s="241" t="str">
        <f aca="false">IF(B29="","",'3. Förpackningsdata'!L29)</f>
        <v/>
      </c>
      <c r="X29" s="238"/>
      <c r="Y29" s="192"/>
      <c r="Z29" s="243"/>
      <c r="AA29" s="244" t="str">
        <f aca="false">IF('4. Inköpsdata'!H29="SEK",'4. Inköpsdata'!J29,'4. Inköpsdata'!J29*'APH KIC KIA PC'!$Y$4)</f>
        <v/>
      </c>
      <c r="AB29" s="245" t="str">
        <f aca="false" t="array" ref="AB29:AB29">IF(B29="","",_xlfn.IFS(AA29&lt;10,AA29*1.12,AA29&lt;20,AA29*1.1,AA29&lt;30,AA29*1.09,AA29&lt;50,AA29*1.08,AA29&lt;100,AA29*1.07,AA29&lt;150,AA29*1.06,AA29&gt;149,AA29*1.05))</f>
        <v/>
      </c>
      <c r="AC29" s="73"/>
      <c r="AD29" s="246" t="str">
        <f aca="false">IF(B29="","",'4. Inköpsdata'!N29)</f>
        <v/>
      </c>
      <c r="AE29" s="247" t="str">
        <f aca="false">IF(B29="","",'4. Inköpsdata'!M29)</f>
        <v/>
      </c>
      <c r="AF29" s="248" t="str">
        <f aca="false" t="array" ref="AF29:AF29">IFERROR(_xlfn.IFS(AE29=25%,41,AE29=12%,42,AE29=6%,43,AE29="Momsfritt",38),"")</f>
        <v/>
      </c>
      <c r="AG29" s="248" t="str">
        <f aca="false">IF(B29="","",IF(AE29="Momsfritt",1,AE29+1))</f>
        <v/>
      </c>
      <c r="AH29" s="246" t="str">
        <f aca="false">IF(B29="","",AC29/AG29)</f>
        <v/>
      </c>
      <c r="AI29" s="246" t="str">
        <f aca="false">IF(B29="","",AH29-AA29)</f>
        <v/>
      </c>
      <c r="AJ29" s="249" t="str">
        <f aca="false">IF(B29="","",AI29/AH29)</f>
        <v/>
      </c>
      <c r="AK29" s="73"/>
      <c r="AL29" s="245" t="str">
        <f aca="false">IF(B29="","",AK29/AG29)</f>
        <v/>
      </c>
      <c r="AM29" s="245" t="str">
        <f aca="false">IF(B29="","",AL29-AA29)</f>
        <v/>
      </c>
      <c r="AN29" s="249" t="str">
        <f aca="false">IF(B29="","",AM29/AL29)</f>
        <v/>
      </c>
      <c r="AO29" s="250"/>
    </row>
    <row r="30" customFormat="false" ht="14.25" hidden="false" customHeight="false" outlineLevel="0" collapsed="false">
      <c r="A30" s="72" t="n">
        <v>26</v>
      </c>
      <c r="B30" s="226" t="str">
        <f aca="false">IF('1. Artikeldata Grund'!$E30="","",'1. Artikeldata Grund'!$E30)</f>
        <v/>
      </c>
      <c r="C30" s="227" t="str">
        <f aca="false">IF('1. Artikeldata Grund'!D30="","",'1. Artikeldata Grund'!D30)</f>
        <v/>
      </c>
      <c r="D30" s="251"/>
      <c r="E30" s="229" t="str">
        <f aca="false">IF(B30="","","ÅÅÅÅ-MM-DD")</f>
        <v/>
      </c>
      <c r="F30" s="230"/>
      <c r="G30" s="252"/>
      <c r="H30" s="253"/>
      <c r="I30" s="232" t="s">
        <v>36</v>
      </c>
      <c r="J30" s="234"/>
      <c r="K30" s="233" t="s">
        <v>36</v>
      </c>
      <c r="L30" s="234" t="s">
        <v>291</v>
      </c>
      <c r="M30" s="235" t="n">
        <v>910</v>
      </c>
      <c r="N30" s="236" t="str">
        <f aca="false">IF(B30="","",IF(OR(M30=200,COUNTIF(Artikelgrupper!$G$3:$G$108,'APH KIC KIA PC'!L30)),"Ja","Nej"))</f>
        <v/>
      </c>
      <c r="O30" s="237"/>
      <c r="Q30" s="238"/>
      <c r="R30" s="239"/>
      <c r="S30" s="234" t="s">
        <v>37</v>
      </c>
      <c r="T30" s="234"/>
      <c r="V30" s="240" t="str">
        <f aca="false">IF(B30="","",'3. Förpackningsdata'!K30)</f>
        <v/>
      </c>
      <c r="W30" s="241" t="str">
        <f aca="false">IF(B30="","",'3. Förpackningsdata'!L30)</f>
        <v/>
      </c>
      <c r="X30" s="238"/>
      <c r="Y30" s="192"/>
      <c r="Z30" s="243"/>
      <c r="AA30" s="244" t="str">
        <f aca="false">IF('4. Inköpsdata'!H30="SEK",'4. Inköpsdata'!J30,'4. Inköpsdata'!J30*'APH KIC KIA PC'!$Y$4)</f>
        <v/>
      </c>
      <c r="AB30" s="245" t="str">
        <f aca="false" t="array" ref="AB30:AB30">IF(B30="","",_xlfn.IFS(AA30&lt;10,AA30*1.12,AA30&lt;20,AA30*1.1,AA30&lt;30,AA30*1.09,AA30&lt;50,AA30*1.08,AA30&lt;100,AA30*1.07,AA30&lt;150,AA30*1.06,AA30&gt;149,AA30*1.05))</f>
        <v/>
      </c>
      <c r="AC30" s="73"/>
      <c r="AD30" s="246" t="str">
        <f aca="false">IF(B30="","",'4. Inköpsdata'!N30)</f>
        <v/>
      </c>
      <c r="AE30" s="247" t="str">
        <f aca="false">IF(B30="","",'4. Inköpsdata'!M30)</f>
        <v/>
      </c>
      <c r="AF30" s="248" t="str">
        <f aca="false" t="array" ref="AF30:AF30">IFERROR(_xlfn.IFS(AE30=25%,41,AE30=12%,42,AE30=6%,43,AE30="Momsfritt",38),"")</f>
        <v/>
      </c>
      <c r="AG30" s="248" t="str">
        <f aca="false">IF(B30="","",IF(AE30="Momsfritt",1,AE30+1))</f>
        <v/>
      </c>
      <c r="AH30" s="246" t="str">
        <f aca="false">IF(B30="","",AC30/AG30)</f>
        <v/>
      </c>
      <c r="AI30" s="246" t="str">
        <f aca="false">IF(B30="","",AH30-AA30)</f>
        <v/>
      </c>
      <c r="AJ30" s="249" t="str">
        <f aca="false">IF(B30="","",AI30/AH30)</f>
        <v/>
      </c>
      <c r="AK30" s="73"/>
      <c r="AL30" s="245" t="str">
        <f aca="false">IF(B30="","",AK30/AG30)</f>
        <v/>
      </c>
      <c r="AM30" s="245" t="str">
        <f aca="false">IF(B30="","",AL30-AA30)</f>
        <v/>
      </c>
      <c r="AN30" s="249" t="str">
        <f aca="false">IF(B30="","",AM30/AL30)</f>
        <v/>
      </c>
      <c r="AO30" s="250"/>
    </row>
    <row r="31" customFormat="false" ht="14.25" hidden="false" customHeight="false" outlineLevel="0" collapsed="false">
      <c r="A31" s="72" t="n">
        <v>27</v>
      </c>
      <c r="B31" s="226" t="str">
        <f aca="false">IF('1. Artikeldata Grund'!$E31="","",'1. Artikeldata Grund'!$E31)</f>
        <v/>
      </c>
      <c r="C31" s="227" t="str">
        <f aca="false">IF('1. Artikeldata Grund'!D31="","",'1. Artikeldata Grund'!D31)</f>
        <v/>
      </c>
      <c r="D31" s="251"/>
      <c r="E31" s="229" t="str">
        <f aca="false">IF(B31="","","ÅÅÅÅ-MM-DD")</f>
        <v/>
      </c>
      <c r="F31" s="230"/>
      <c r="G31" s="252"/>
      <c r="H31" s="253"/>
      <c r="I31" s="232" t="s">
        <v>36</v>
      </c>
      <c r="J31" s="234"/>
      <c r="K31" s="233" t="s">
        <v>36</v>
      </c>
      <c r="L31" s="234" t="s">
        <v>291</v>
      </c>
      <c r="M31" s="235" t="n">
        <v>910</v>
      </c>
      <c r="N31" s="236" t="str">
        <f aca="false">IF(B31="","",IF(OR(M31=200,COUNTIF(Artikelgrupper!$G$3:$G$108,'APH KIC KIA PC'!L31)),"Ja","Nej"))</f>
        <v/>
      </c>
      <c r="O31" s="237"/>
      <c r="Q31" s="238"/>
      <c r="R31" s="239"/>
      <c r="S31" s="234" t="s">
        <v>37</v>
      </c>
      <c r="T31" s="234"/>
      <c r="V31" s="240" t="str">
        <f aca="false">IF(B31="","",'3. Förpackningsdata'!K31)</f>
        <v/>
      </c>
      <c r="W31" s="241" t="str">
        <f aca="false">IF(B31="","",'3. Förpackningsdata'!L31)</f>
        <v/>
      </c>
      <c r="X31" s="238"/>
      <c r="Y31" s="192"/>
      <c r="Z31" s="243"/>
      <c r="AA31" s="244" t="str">
        <f aca="false">IF('4. Inköpsdata'!H31="SEK",'4. Inköpsdata'!J31,'4. Inköpsdata'!J31*'APH KIC KIA PC'!$Y$4)</f>
        <v/>
      </c>
      <c r="AB31" s="245" t="str">
        <f aca="false" t="array" ref="AB31:AB31">IF(B31="","",_xlfn.IFS(AA31&lt;10,AA31*1.12,AA31&lt;20,AA31*1.1,AA31&lt;30,AA31*1.09,AA31&lt;50,AA31*1.08,AA31&lt;100,AA31*1.07,AA31&lt;150,AA31*1.06,AA31&gt;149,AA31*1.05))</f>
        <v/>
      </c>
      <c r="AC31" s="73"/>
      <c r="AD31" s="246" t="str">
        <f aca="false">IF(B31="","",'4. Inköpsdata'!N31)</f>
        <v/>
      </c>
      <c r="AE31" s="247" t="str">
        <f aca="false">IF(B31="","",'4. Inköpsdata'!M31)</f>
        <v/>
      </c>
      <c r="AF31" s="248" t="str">
        <f aca="false" t="array" ref="AF31:AF31">IFERROR(_xlfn.IFS(AE31=25%,41,AE31=12%,42,AE31=6%,43,AE31="Momsfritt",38),"")</f>
        <v/>
      </c>
      <c r="AG31" s="248" t="str">
        <f aca="false">IF(B31="","",IF(AE31="Momsfritt",1,AE31+1))</f>
        <v/>
      </c>
      <c r="AH31" s="246" t="str">
        <f aca="false">IF(B31="","",AC31/AG31)</f>
        <v/>
      </c>
      <c r="AI31" s="246" t="str">
        <f aca="false">IF(B31="","",AH31-AA31)</f>
        <v/>
      </c>
      <c r="AJ31" s="249" t="str">
        <f aca="false">IF(B31="","",AI31/AH31)</f>
        <v/>
      </c>
      <c r="AK31" s="73"/>
      <c r="AL31" s="245" t="str">
        <f aca="false">IF(B31="","",AK31/AG31)</f>
        <v/>
      </c>
      <c r="AM31" s="245" t="str">
        <f aca="false">IF(B31="","",AL31-AA31)</f>
        <v/>
      </c>
      <c r="AN31" s="249" t="str">
        <f aca="false">IF(B31="","",AM31/AL31)</f>
        <v/>
      </c>
      <c r="AO31" s="250"/>
    </row>
    <row r="32" customFormat="false" ht="14.25" hidden="false" customHeight="false" outlineLevel="0" collapsed="false">
      <c r="A32" s="72" t="n">
        <v>28</v>
      </c>
      <c r="B32" s="226" t="str">
        <f aca="false">IF('1. Artikeldata Grund'!$E32="","",'1. Artikeldata Grund'!$E32)</f>
        <v/>
      </c>
      <c r="C32" s="227" t="str">
        <f aca="false">IF('1. Artikeldata Grund'!D32="","",'1. Artikeldata Grund'!D32)</f>
        <v/>
      </c>
      <c r="D32" s="251"/>
      <c r="E32" s="229" t="str">
        <f aca="false">IF(B32="","","ÅÅÅÅ-MM-DD")</f>
        <v/>
      </c>
      <c r="F32" s="230"/>
      <c r="G32" s="252"/>
      <c r="H32" s="253"/>
      <c r="I32" s="232" t="s">
        <v>36</v>
      </c>
      <c r="J32" s="234"/>
      <c r="K32" s="233" t="s">
        <v>36</v>
      </c>
      <c r="L32" s="234" t="s">
        <v>291</v>
      </c>
      <c r="M32" s="235" t="n">
        <v>910</v>
      </c>
      <c r="N32" s="236" t="str">
        <f aca="false">IF(B32="","",IF(OR(M32=200,COUNTIF(Artikelgrupper!$G$3:$G$108,'APH KIC KIA PC'!L32)),"Ja","Nej"))</f>
        <v/>
      </c>
      <c r="O32" s="237"/>
      <c r="Q32" s="238"/>
      <c r="R32" s="239"/>
      <c r="S32" s="234" t="s">
        <v>37</v>
      </c>
      <c r="T32" s="234"/>
      <c r="V32" s="240" t="str">
        <f aca="false">IF(B32="","",'3. Förpackningsdata'!K32)</f>
        <v/>
      </c>
      <c r="W32" s="241" t="str">
        <f aca="false">IF(B32="","",'3. Förpackningsdata'!L32)</f>
        <v/>
      </c>
      <c r="X32" s="238"/>
      <c r="Y32" s="192"/>
      <c r="Z32" s="243"/>
      <c r="AA32" s="244" t="str">
        <f aca="false">IF('4. Inköpsdata'!H32="SEK",'4. Inköpsdata'!J32,'4. Inköpsdata'!J32*'APH KIC KIA PC'!$Y$4)</f>
        <v/>
      </c>
      <c r="AB32" s="245" t="str">
        <f aca="false" t="array" ref="AB32:AB32">IF(B32="","",_xlfn.IFS(AA32&lt;10,AA32*1.12,AA32&lt;20,AA32*1.1,AA32&lt;30,AA32*1.09,AA32&lt;50,AA32*1.08,AA32&lt;100,AA32*1.07,AA32&lt;150,AA32*1.06,AA32&gt;149,AA32*1.05))</f>
        <v/>
      </c>
      <c r="AC32" s="73"/>
      <c r="AD32" s="246" t="str">
        <f aca="false">IF(B32="","",'4. Inköpsdata'!N32)</f>
        <v/>
      </c>
      <c r="AE32" s="247" t="str">
        <f aca="false">IF(B32="","",'4. Inköpsdata'!M32)</f>
        <v/>
      </c>
      <c r="AF32" s="248" t="str">
        <f aca="false" t="array" ref="AF32:AF32">IFERROR(_xlfn.IFS(AE32=25%,41,AE32=12%,42,AE32=6%,43,AE32="Momsfritt",38),"")</f>
        <v/>
      </c>
      <c r="AG32" s="248" t="str">
        <f aca="false">IF(B32="","",IF(AE32="Momsfritt",1,AE32+1))</f>
        <v/>
      </c>
      <c r="AH32" s="246" t="str">
        <f aca="false">IF(B32="","",AC32/AG32)</f>
        <v/>
      </c>
      <c r="AI32" s="246" t="str">
        <f aca="false">IF(B32="","",AH32-AA32)</f>
        <v/>
      </c>
      <c r="AJ32" s="249" t="str">
        <f aca="false">IF(B32="","",AI32/AH32)</f>
        <v/>
      </c>
      <c r="AK32" s="73"/>
      <c r="AL32" s="245" t="str">
        <f aca="false">IF(B32="","",AK32/AG32)</f>
        <v/>
      </c>
      <c r="AM32" s="245" t="str">
        <f aca="false">IF(B32="","",AL32-AA32)</f>
        <v/>
      </c>
      <c r="AN32" s="249" t="str">
        <f aca="false">IF(B32="","",AM32/AL32)</f>
        <v/>
      </c>
      <c r="AO32" s="250"/>
    </row>
    <row r="33" customFormat="false" ht="14.25" hidden="false" customHeight="false" outlineLevel="0" collapsed="false">
      <c r="A33" s="72" t="n">
        <v>29</v>
      </c>
      <c r="B33" s="226" t="str">
        <f aca="false">IF('1. Artikeldata Grund'!$E33="","",'1. Artikeldata Grund'!$E33)</f>
        <v/>
      </c>
      <c r="C33" s="227" t="str">
        <f aca="false">IF('1. Artikeldata Grund'!D33="","",'1. Artikeldata Grund'!D33)</f>
        <v/>
      </c>
      <c r="D33" s="251"/>
      <c r="E33" s="229" t="str">
        <f aca="false">IF(B33="","","ÅÅÅÅ-MM-DD")</f>
        <v/>
      </c>
      <c r="F33" s="230"/>
      <c r="G33" s="252"/>
      <c r="H33" s="253"/>
      <c r="I33" s="232" t="s">
        <v>36</v>
      </c>
      <c r="J33" s="234"/>
      <c r="K33" s="233" t="s">
        <v>36</v>
      </c>
      <c r="L33" s="234" t="s">
        <v>291</v>
      </c>
      <c r="M33" s="235" t="n">
        <v>910</v>
      </c>
      <c r="N33" s="236" t="str">
        <f aca="false">IF(B33="","",IF(OR(M33=200,COUNTIF(Artikelgrupper!$G$3:$G$108,'APH KIC KIA PC'!L33)),"Ja","Nej"))</f>
        <v/>
      </c>
      <c r="O33" s="237"/>
      <c r="Q33" s="238"/>
      <c r="R33" s="239"/>
      <c r="S33" s="234" t="s">
        <v>37</v>
      </c>
      <c r="T33" s="234"/>
      <c r="V33" s="240" t="str">
        <f aca="false">IF(B33="","",'3. Förpackningsdata'!K33)</f>
        <v/>
      </c>
      <c r="W33" s="241" t="str">
        <f aca="false">IF(B33="","",'3. Förpackningsdata'!L33)</f>
        <v/>
      </c>
      <c r="X33" s="238"/>
      <c r="Y33" s="192"/>
      <c r="Z33" s="243"/>
      <c r="AA33" s="244" t="str">
        <f aca="false">IF('4. Inköpsdata'!H33="SEK",'4. Inköpsdata'!J33,'4. Inköpsdata'!J33*'APH KIC KIA PC'!$Y$4)</f>
        <v/>
      </c>
      <c r="AB33" s="245" t="str">
        <f aca="false" t="array" ref="AB33:AB33">IF(B33="","",_xlfn.IFS(AA33&lt;10,AA33*1.12,AA33&lt;20,AA33*1.1,AA33&lt;30,AA33*1.09,AA33&lt;50,AA33*1.08,AA33&lt;100,AA33*1.07,AA33&lt;150,AA33*1.06,AA33&gt;149,AA33*1.05))</f>
        <v/>
      </c>
      <c r="AC33" s="73"/>
      <c r="AD33" s="246" t="str">
        <f aca="false">IF(B33="","",'4. Inköpsdata'!N33)</f>
        <v/>
      </c>
      <c r="AE33" s="247" t="str">
        <f aca="false">IF(B33="","",'4. Inköpsdata'!M33)</f>
        <v/>
      </c>
      <c r="AF33" s="248" t="str">
        <f aca="false" t="array" ref="AF33:AF33">IFERROR(_xlfn.IFS(AE33=25%,41,AE33=12%,42,AE33=6%,43,AE33="Momsfritt",38),"")</f>
        <v/>
      </c>
      <c r="AG33" s="248" t="str">
        <f aca="false">IF(B33="","",IF(AE33="Momsfritt",1,AE33+1))</f>
        <v/>
      </c>
      <c r="AH33" s="246" t="str">
        <f aca="false">IF(B33="","",AC33/AG33)</f>
        <v/>
      </c>
      <c r="AI33" s="246" t="str">
        <f aca="false">IF(B33="","",AH33-AA33)</f>
        <v/>
      </c>
      <c r="AJ33" s="249" t="str">
        <f aca="false">IF(B33="","",AI33/AH33)</f>
        <v/>
      </c>
      <c r="AK33" s="73"/>
      <c r="AL33" s="245" t="str">
        <f aca="false">IF(B33="","",AK33/AG33)</f>
        <v/>
      </c>
      <c r="AM33" s="245" t="str">
        <f aca="false">IF(B33="","",AL33-AA33)</f>
        <v/>
      </c>
      <c r="AN33" s="249" t="str">
        <f aca="false">IF(B33="","",AM33/AL33)</f>
        <v/>
      </c>
      <c r="AO33" s="250"/>
    </row>
    <row r="34" customFormat="false" ht="14.25" hidden="false" customHeight="false" outlineLevel="0" collapsed="false">
      <c r="A34" s="72" t="n">
        <v>30</v>
      </c>
      <c r="B34" s="226" t="str">
        <f aca="false">IF('1. Artikeldata Grund'!$E34="","",'1. Artikeldata Grund'!$E34)</f>
        <v/>
      </c>
      <c r="C34" s="227" t="str">
        <f aca="false">IF('1. Artikeldata Grund'!D34="","",'1. Artikeldata Grund'!D34)</f>
        <v/>
      </c>
      <c r="D34" s="251"/>
      <c r="E34" s="229" t="str">
        <f aca="false">IF(B34="","","ÅÅÅÅ-MM-DD")</f>
        <v/>
      </c>
      <c r="F34" s="230"/>
      <c r="G34" s="252"/>
      <c r="H34" s="253"/>
      <c r="I34" s="232" t="s">
        <v>36</v>
      </c>
      <c r="J34" s="234"/>
      <c r="K34" s="233" t="s">
        <v>36</v>
      </c>
      <c r="L34" s="234" t="s">
        <v>291</v>
      </c>
      <c r="M34" s="235" t="n">
        <v>910</v>
      </c>
      <c r="N34" s="236" t="str">
        <f aca="false">IF(B34="","",IF(OR(M34=200,COUNTIF(Artikelgrupper!$G$3:$G$108,'APH KIC KIA PC'!L34)),"Ja","Nej"))</f>
        <v/>
      </c>
      <c r="O34" s="237"/>
      <c r="Q34" s="238"/>
      <c r="R34" s="239"/>
      <c r="S34" s="234" t="s">
        <v>37</v>
      </c>
      <c r="T34" s="234"/>
      <c r="V34" s="240" t="str">
        <f aca="false">IF(B34="","",'3. Förpackningsdata'!K34)</f>
        <v/>
      </c>
      <c r="W34" s="241" t="str">
        <f aca="false">IF(B34="","",'3. Förpackningsdata'!L34)</f>
        <v/>
      </c>
      <c r="X34" s="238"/>
      <c r="Y34" s="192"/>
      <c r="Z34" s="243"/>
      <c r="AA34" s="244" t="str">
        <f aca="false">IF('4. Inköpsdata'!H34="SEK",'4. Inköpsdata'!J34,'4. Inköpsdata'!J34*'APH KIC KIA PC'!$Y$4)</f>
        <v/>
      </c>
      <c r="AB34" s="245" t="str">
        <f aca="false" t="array" ref="AB34:AB34">IF(B34="","",_xlfn.IFS(AA34&lt;10,AA34*1.12,AA34&lt;20,AA34*1.1,AA34&lt;30,AA34*1.09,AA34&lt;50,AA34*1.08,AA34&lt;100,AA34*1.07,AA34&lt;150,AA34*1.06,AA34&gt;149,AA34*1.05))</f>
        <v/>
      </c>
      <c r="AC34" s="73"/>
      <c r="AD34" s="246" t="str">
        <f aca="false">IF(B34="","",'4. Inköpsdata'!N34)</f>
        <v/>
      </c>
      <c r="AE34" s="247" t="str">
        <f aca="false">IF(B34="","",'4. Inköpsdata'!M34)</f>
        <v/>
      </c>
      <c r="AF34" s="248" t="str">
        <f aca="false" t="array" ref="AF34:AF34">IFERROR(_xlfn.IFS(AE34=25%,41,AE34=12%,42,AE34=6%,43,AE34="Momsfritt",38),"")</f>
        <v/>
      </c>
      <c r="AG34" s="248" t="str">
        <f aca="false">IF(B34="","",IF(AE34="Momsfritt",1,AE34+1))</f>
        <v/>
      </c>
      <c r="AH34" s="246" t="str">
        <f aca="false">IF(B34="","",AC34/AG34)</f>
        <v/>
      </c>
      <c r="AI34" s="246" t="str">
        <f aca="false">IF(B34="","",AH34-AA34)</f>
        <v/>
      </c>
      <c r="AJ34" s="249" t="str">
        <f aca="false">IF(B34="","",AI34/AH34)</f>
        <v/>
      </c>
      <c r="AK34" s="73"/>
      <c r="AL34" s="245" t="str">
        <f aca="false">IF(B34="","",AK34/AG34)</f>
        <v/>
      </c>
      <c r="AM34" s="245" t="str">
        <f aca="false">IF(B34="","",AL34-AA34)</f>
        <v/>
      </c>
      <c r="AN34" s="249" t="str">
        <f aca="false">IF(B34="","",AM34/AL34)</f>
        <v/>
      </c>
      <c r="AO34" s="250"/>
    </row>
    <row r="35" customFormat="false" ht="14.25" hidden="false" customHeight="false" outlineLevel="0" collapsed="false">
      <c r="A35" s="72" t="n">
        <v>31</v>
      </c>
      <c r="B35" s="226" t="str">
        <f aca="false">IF('1. Artikeldata Grund'!$E35="","",'1. Artikeldata Grund'!$E35)</f>
        <v/>
      </c>
      <c r="C35" s="227" t="str">
        <f aca="false">IF('1. Artikeldata Grund'!D35="","",'1. Artikeldata Grund'!D35)</f>
        <v/>
      </c>
      <c r="D35" s="251"/>
      <c r="E35" s="229" t="str">
        <f aca="false">IF(B35="","","ÅÅÅÅ-MM-DD")</f>
        <v/>
      </c>
      <c r="F35" s="230"/>
      <c r="G35" s="252"/>
      <c r="H35" s="253"/>
      <c r="I35" s="232" t="s">
        <v>36</v>
      </c>
      <c r="J35" s="234"/>
      <c r="K35" s="233" t="s">
        <v>36</v>
      </c>
      <c r="L35" s="234" t="s">
        <v>291</v>
      </c>
      <c r="M35" s="235" t="n">
        <v>910</v>
      </c>
      <c r="N35" s="236" t="str">
        <f aca="false">IF(B35="","",IF(OR(M35=200,COUNTIF(Artikelgrupper!$G$3:$G$108,'APH KIC KIA PC'!L35)),"Ja","Nej"))</f>
        <v/>
      </c>
      <c r="O35" s="237"/>
      <c r="Q35" s="238"/>
      <c r="R35" s="239"/>
      <c r="S35" s="234" t="s">
        <v>37</v>
      </c>
      <c r="T35" s="234"/>
      <c r="V35" s="240" t="str">
        <f aca="false">IF(B35="","",'3. Förpackningsdata'!K35)</f>
        <v/>
      </c>
      <c r="W35" s="241" t="str">
        <f aca="false">IF(B35="","",'3. Förpackningsdata'!L35)</f>
        <v/>
      </c>
      <c r="X35" s="238"/>
      <c r="Y35" s="192"/>
      <c r="Z35" s="243"/>
      <c r="AA35" s="244" t="str">
        <f aca="false">IF('4. Inköpsdata'!H35="SEK",'4. Inköpsdata'!J35,'4. Inköpsdata'!J35*'APH KIC KIA PC'!$Y$4)</f>
        <v/>
      </c>
      <c r="AB35" s="245" t="str">
        <f aca="false" t="array" ref="AB35:AB35">IF(B35="","",_xlfn.IFS(AA35&lt;10,AA35*1.12,AA35&lt;20,AA35*1.1,AA35&lt;30,AA35*1.09,AA35&lt;50,AA35*1.08,AA35&lt;100,AA35*1.07,AA35&lt;150,AA35*1.06,AA35&gt;149,AA35*1.05))</f>
        <v/>
      </c>
      <c r="AC35" s="73"/>
      <c r="AD35" s="246" t="str">
        <f aca="false">IF(B35="","",'4. Inköpsdata'!N35)</f>
        <v/>
      </c>
      <c r="AE35" s="247" t="str">
        <f aca="false">IF(B35="","",'4. Inköpsdata'!M35)</f>
        <v/>
      </c>
      <c r="AF35" s="248" t="str">
        <f aca="false" t="array" ref="AF35:AF35">IFERROR(_xlfn.IFS(AE35=25%,41,AE35=12%,42,AE35=6%,43,AE35="Momsfritt",38),"")</f>
        <v/>
      </c>
      <c r="AG35" s="248" t="str">
        <f aca="false">IF(B35="","",IF(AE35="Momsfritt",1,AE35+1))</f>
        <v/>
      </c>
      <c r="AH35" s="246" t="str">
        <f aca="false">IF(B35="","",AC35/AG35)</f>
        <v/>
      </c>
      <c r="AI35" s="246" t="str">
        <f aca="false">IF(B35="","",AH35-AA35)</f>
        <v/>
      </c>
      <c r="AJ35" s="249" t="str">
        <f aca="false">IF(B35="","",AI35/AH35)</f>
        <v/>
      </c>
      <c r="AK35" s="73"/>
      <c r="AL35" s="245" t="str">
        <f aca="false">IF(B35="","",AK35/AG35)</f>
        <v/>
      </c>
      <c r="AM35" s="245" t="str">
        <f aca="false">IF(B35="","",AL35-AA35)</f>
        <v/>
      </c>
      <c r="AN35" s="249" t="str">
        <f aca="false">IF(B35="","",AM35/AL35)</f>
        <v/>
      </c>
      <c r="AO35" s="250"/>
    </row>
    <row r="36" customFormat="false" ht="14.25" hidden="false" customHeight="false" outlineLevel="0" collapsed="false">
      <c r="A36" s="72" t="n">
        <v>32</v>
      </c>
      <c r="B36" s="226" t="str">
        <f aca="false">IF('1. Artikeldata Grund'!$E36="","",'1. Artikeldata Grund'!$E36)</f>
        <v/>
      </c>
      <c r="C36" s="227" t="str">
        <f aca="false">IF('1. Artikeldata Grund'!D36="","",'1. Artikeldata Grund'!D36)</f>
        <v/>
      </c>
      <c r="D36" s="251"/>
      <c r="E36" s="229" t="str">
        <f aca="false">IF(B36="","","ÅÅÅÅ-MM-DD")</f>
        <v/>
      </c>
      <c r="F36" s="230"/>
      <c r="G36" s="252"/>
      <c r="H36" s="253"/>
      <c r="I36" s="232" t="s">
        <v>36</v>
      </c>
      <c r="J36" s="234"/>
      <c r="K36" s="233" t="s">
        <v>36</v>
      </c>
      <c r="L36" s="234" t="s">
        <v>291</v>
      </c>
      <c r="M36" s="235" t="n">
        <v>910</v>
      </c>
      <c r="N36" s="236" t="str">
        <f aca="false">IF(B36="","",IF(OR(M36=200,COUNTIF(Artikelgrupper!$G$3:$G$108,'APH KIC KIA PC'!L36)),"Ja","Nej"))</f>
        <v/>
      </c>
      <c r="O36" s="237"/>
      <c r="Q36" s="238"/>
      <c r="R36" s="239"/>
      <c r="S36" s="234" t="s">
        <v>37</v>
      </c>
      <c r="T36" s="234"/>
      <c r="V36" s="240" t="str">
        <f aca="false">IF(B36="","",'3. Förpackningsdata'!K36)</f>
        <v/>
      </c>
      <c r="W36" s="241" t="str">
        <f aca="false">IF(B36="","",'3. Förpackningsdata'!L36)</f>
        <v/>
      </c>
      <c r="X36" s="238"/>
      <c r="Y36" s="192"/>
      <c r="Z36" s="243"/>
      <c r="AA36" s="244" t="str">
        <f aca="false">IF('4. Inköpsdata'!H36="SEK",'4. Inköpsdata'!J36,'4. Inköpsdata'!J36*'APH KIC KIA PC'!$Y$4)</f>
        <v/>
      </c>
      <c r="AB36" s="245" t="str">
        <f aca="false" t="array" ref="AB36:AB36">IF(B36="","",_xlfn.IFS(AA36&lt;10,AA36*1.12,AA36&lt;20,AA36*1.1,AA36&lt;30,AA36*1.09,AA36&lt;50,AA36*1.08,AA36&lt;100,AA36*1.07,AA36&lt;150,AA36*1.06,AA36&gt;149,AA36*1.05))</f>
        <v/>
      </c>
      <c r="AC36" s="73"/>
      <c r="AD36" s="246" t="str">
        <f aca="false">IF(B36="","",'4. Inköpsdata'!N36)</f>
        <v/>
      </c>
      <c r="AE36" s="247" t="str">
        <f aca="false">IF(B36="","",'4. Inköpsdata'!M36)</f>
        <v/>
      </c>
      <c r="AF36" s="248" t="str">
        <f aca="false" t="array" ref="AF36:AF36">IFERROR(_xlfn.IFS(AE36=25%,41,AE36=12%,42,AE36=6%,43,AE36="Momsfritt",38),"")</f>
        <v/>
      </c>
      <c r="AG36" s="248" t="str">
        <f aca="false">IF(B36="","",IF(AE36="Momsfritt",1,AE36+1))</f>
        <v/>
      </c>
      <c r="AH36" s="246" t="str">
        <f aca="false">IF(B36="","",AC36/AG36)</f>
        <v/>
      </c>
      <c r="AI36" s="246" t="str">
        <f aca="false">IF(B36="","",AH36-AA36)</f>
        <v/>
      </c>
      <c r="AJ36" s="249" t="str">
        <f aca="false">IF(B36="","",AI36/AH36)</f>
        <v/>
      </c>
      <c r="AK36" s="73"/>
      <c r="AL36" s="245" t="str">
        <f aca="false">IF(B36="","",AK36/AG36)</f>
        <v/>
      </c>
      <c r="AM36" s="245" t="str">
        <f aca="false">IF(B36="","",AL36-AA36)</f>
        <v/>
      </c>
      <c r="AN36" s="249" t="str">
        <f aca="false">IF(B36="","",AM36/AL36)</f>
        <v/>
      </c>
      <c r="AO36" s="250"/>
    </row>
    <row r="37" customFormat="false" ht="14.25" hidden="false" customHeight="false" outlineLevel="0" collapsed="false">
      <c r="A37" s="72" t="n">
        <v>33</v>
      </c>
      <c r="B37" s="226" t="str">
        <f aca="false">IF('1. Artikeldata Grund'!$E37="","",'1. Artikeldata Grund'!$E37)</f>
        <v/>
      </c>
      <c r="C37" s="227" t="str">
        <f aca="false">IF('1. Artikeldata Grund'!D37="","",'1. Artikeldata Grund'!D37)</f>
        <v/>
      </c>
      <c r="D37" s="251"/>
      <c r="E37" s="229" t="str">
        <f aca="false">IF(B37="","","ÅÅÅÅ-MM-DD")</f>
        <v/>
      </c>
      <c r="F37" s="230"/>
      <c r="G37" s="252"/>
      <c r="H37" s="253"/>
      <c r="I37" s="232" t="s">
        <v>36</v>
      </c>
      <c r="J37" s="234"/>
      <c r="K37" s="233" t="s">
        <v>36</v>
      </c>
      <c r="L37" s="234" t="s">
        <v>291</v>
      </c>
      <c r="M37" s="235" t="n">
        <v>910</v>
      </c>
      <c r="N37" s="236" t="str">
        <f aca="false">IF(B37="","",IF(OR(M37=200,COUNTIF(Artikelgrupper!$G$3:$G$108,'APH KIC KIA PC'!L37)),"Ja","Nej"))</f>
        <v/>
      </c>
      <c r="O37" s="237"/>
      <c r="Q37" s="238"/>
      <c r="R37" s="239"/>
      <c r="S37" s="234" t="s">
        <v>37</v>
      </c>
      <c r="T37" s="234"/>
      <c r="V37" s="240" t="str">
        <f aca="false">IF(B37="","",'3. Förpackningsdata'!K37)</f>
        <v/>
      </c>
      <c r="W37" s="241" t="str">
        <f aca="false">IF(B37="","",'3. Förpackningsdata'!L37)</f>
        <v/>
      </c>
      <c r="X37" s="238"/>
      <c r="Y37" s="192"/>
      <c r="Z37" s="243"/>
      <c r="AA37" s="244" t="str">
        <f aca="false">IF('4. Inköpsdata'!H37="SEK",'4. Inköpsdata'!J37,'4. Inköpsdata'!J37*'APH KIC KIA PC'!$Y$4)</f>
        <v/>
      </c>
      <c r="AB37" s="245" t="str">
        <f aca="false" t="array" ref="AB37:AB37">IF(B37="","",_xlfn.IFS(AA37&lt;10,AA37*1.12,AA37&lt;20,AA37*1.1,AA37&lt;30,AA37*1.09,AA37&lt;50,AA37*1.08,AA37&lt;100,AA37*1.07,AA37&lt;150,AA37*1.06,AA37&gt;149,AA37*1.05))</f>
        <v/>
      </c>
      <c r="AC37" s="73"/>
      <c r="AD37" s="246" t="str">
        <f aca="false">IF(B37="","",'4. Inköpsdata'!N37)</f>
        <v/>
      </c>
      <c r="AE37" s="247" t="str">
        <f aca="false">IF(B37="","",'4. Inköpsdata'!M37)</f>
        <v/>
      </c>
      <c r="AF37" s="248" t="str">
        <f aca="false" t="array" ref="AF37:AF37">IFERROR(_xlfn.IFS(AE37=25%,41,AE37=12%,42,AE37=6%,43,AE37="Momsfritt",38),"")</f>
        <v/>
      </c>
      <c r="AG37" s="248" t="str">
        <f aca="false">IF(B37="","",IF(AE37="Momsfritt",1,AE37+1))</f>
        <v/>
      </c>
      <c r="AH37" s="246" t="str">
        <f aca="false">IF(B37="","",AC37/AG37)</f>
        <v/>
      </c>
      <c r="AI37" s="246" t="str">
        <f aca="false">IF(B37="","",AH37-AA37)</f>
        <v/>
      </c>
      <c r="AJ37" s="249" t="str">
        <f aca="false">IF(B37="","",AI37/AH37)</f>
        <v/>
      </c>
      <c r="AK37" s="73"/>
      <c r="AL37" s="245" t="str">
        <f aca="false">IF(B37="","",AK37/AG37)</f>
        <v/>
      </c>
      <c r="AM37" s="245" t="str">
        <f aca="false">IF(B37="","",AL37-AA37)</f>
        <v/>
      </c>
      <c r="AN37" s="249" t="str">
        <f aca="false">IF(B37="","",AM37/AL37)</f>
        <v/>
      </c>
      <c r="AO37" s="250"/>
    </row>
    <row r="38" customFormat="false" ht="14.25" hidden="false" customHeight="false" outlineLevel="0" collapsed="false">
      <c r="A38" s="72" t="n">
        <v>34</v>
      </c>
      <c r="B38" s="226" t="str">
        <f aca="false">IF('1. Artikeldata Grund'!$E38="","",'1. Artikeldata Grund'!$E38)</f>
        <v/>
      </c>
      <c r="C38" s="227" t="str">
        <f aca="false">IF('1. Artikeldata Grund'!D38="","",'1. Artikeldata Grund'!D38)</f>
        <v/>
      </c>
      <c r="D38" s="251"/>
      <c r="E38" s="229" t="str">
        <f aca="false">IF(B38="","","ÅÅÅÅ-MM-DD")</f>
        <v/>
      </c>
      <c r="F38" s="230"/>
      <c r="G38" s="252"/>
      <c r="H38" s="253"/>
      <c r="I38" s="232" t="s">
        <v>36</v>
      </c>
      <c r="J38" s="234"/>
      <c r="K38" s="233" t="s">
        <v>36</v>
      </c>
      <c r="L38" s="234" t="s">
        <v>291</v>
      </c>
      <c r="M38" s="235" t="n">
        <v>910</v>
      </c>
      <c r="N38" s="236" t="str">
        <f aca="false">IF(B38="","",IF(OR(M38=200,COUNTIF(Artikelgrupper!$G$3:$G$108,'APH KIC KIA PC'!L38)),"Ja","Nej"))</f>
        <v/>
      </c>
      <c r="O38" s="237"/>
      <c r="Q38" s="238"/>
      <c r="R38" s="239"/>
      <c r="S38" s="234" t="s">
        <v>37</v>
      </c>
      <c r="T38" s="234"/>
      <c r="V38" s="240" t="str">
        <f aca="false">IF(B38="","",'3. Förpackningsdata'!K38)</f>
        <v/>
      </c>
      <c r="W38" s="241" t="str">
        <f aca="false">IF(B38="","",'3. Förpackningsdata'!L38)</f>
        <v/>
      </c>
      <c r="X38" s="238"/>
      <c r="Y38" s="192"/>
      <c r="Z38" s="243"/>
      <c r="AA38" s="244" t="str">
        <f aca="false">IF('4. Inköpsdata'!H38="SEK",'4. Inköpsdata'!J38,'4. Inköpsdata'!J38*'APH KIC KIA PC'!$Y$4)</f>
        <v/>
      </c>
      <c r="AB38" s="245" t="str">
        <f aca="false" t="array" ref="AB38:AB38">IF(B38="","",_xlfn.IFS(AA38&lt;10,AA38*1.12,AA38&lt;20,AA38*1.1,AA38&lt;30,AA38*1.09,AA38&lt;50,AA38*1.08,AA38&lt;100,AA38*1.07,AA38&lt;150,AA38*1.06,AA38&gt;149,AA38*1.05))</f>
        <v/>
      </c>
      <c r="AC38" s="73"/>
      <c r="AD38" s="246" t="str">
        <f aca="false">IF(B38="","",'4. Inköpsdata'!N38)</f>
        <v/>
      </c>
      <c r="AE38" s="247" t="str">
        <f aca="false">IF(B38="","",'4. Inköpsdata'!M38)</f>
        <v/>
      </c>
      <c r="AF38" s="248" t="str">
        <f aca="false" t="array" ref="AF38:AF38">IFERROR(_xlfn.IFS(AE38=25%,41,AE38=12%,42,AE38=6%,43,AE38="Momsfritt",38),"")</f>
        <v/>
      </c>
      <c r="AG38" s="248" t="str">
        <f aca="false">IF(B38="","",IF(AE38="Momsfritt",1,AE38+1))</f>
        <v/>
      </c>
      <c r="AH38" s="246" t="str">
        <f aca="false">IF(B38="","",AC38/AG38)</f>
        <v/>
      </c>
      <c r="AI38" s="246" t="str">
        <f aca="false">IF(B38="","",AH38-AA38)</f>
        <v/>
      </c>
      <c r="AJ38" s="249" t="str">
        <f aca="false">IF(B38="","",AI38/AH38)</f>
        <v/>
      </c>
      <c r="AK38" s="73"/>
      <c r="AL38" s="245" t="str">
        <f aca="false">IF(B38="","",AK38/AG38)</f>
        <v/>
      </c>
      <c r="AM38" s="245" t="str">
        <f aca="false">IF(B38="","",AL38-AA38)</f>
        <v/>
      </c>
      <c r="AN38" s="249" t="str">
        <f aca="false">IF(B38="","",AM38/AL38)</f>
        <v/>
      </c>
      <c r="AO38" s="250"/>
    </row>
    <row r="39" customFormat="false" ht="14.25" hidden="false" customHeight="false" outlineLevel="0" collapsed="false">
      <c r="A39" s="72" t="n">
        <v>35</v>
      </c>
      <c r="B39" s="226" t="str">
        <f aca="false">IF('1. Artikeldata Grund'!$E39="","",'1. Artikeldata Grund'!$E39)</f>
        <v/>
      </c>
      <c r="C39" s="227" t="str">
        <f aca="false">IF('1. Artikeldata Grund'!D39="","",'1. Artikeldata Grund'!D39)</f>
        <v/>
      </c>
      <c r="D39" s="251"/>
      <c r="E39" s="229" t="str">
        <f aca="false">IF(B39="","","ÅÅÅÅ-MM-DD")</f>
        <v/>
      </c>
      <c r="F39" s="230"/>
      <c r="G39" s="252"/>
      <c r="H39" s="253"/>
      <c r="I39" s="232" t="s">
        <v>36</v>
      </c>
      <c r="J39" s="234"/>
      <c r="K39" s="233" t="s">
        <v>36</v>
      </c>
      <c r="L39" s="234" t="s">
        <v>291</v>
      </c>
      <c r="M39" s="235" t="n">
        <v>910</v>
      </c>
      <c r="N39" s="236" t="str">
        <f aca="false">IF(B39="","",IF(OR(M39=200,COUNTIF(Artikelgrupper!$G$3:$G$108,'APH KIC KIA PC'!L39)),"Ja","Nej"))</f>
        <v/>
      </c>
      <c r="O39" s="237"/>
      <c r="Q39" s="238"/>
      <c r="R39" s="239"/>
      <c r="S39" s="234" t="s">
        <v>37</v>
      </c>
      <c r="T39" s="234"/>
      <c r="V39" s="240" t="str">
        <f aca="false">IF(B39="","",'3. Förpackningsdata'!K39)</f>
        <v/>
      </c>
      <c r="W39" s="241" t="str">
        <f aca="false">IF(B39="","",'3. Förpackningsdata'!L39)</f>
        <v/>
      </c>
      <c r="X39" s="238"/>
      <c r="Y39" s="192"/>
      <c r="Z39" s="243"/>
      <c r="AA39" s="244" t="str">
        <f aca="false">IF('4. Inköpsdata'!H39="SEK",'4. Inköpsdata'!J39,'4. Inköpsdata'!J39*'APH KIC KIA PC'!$Y$4)</f>
        <v/>
      </c>
      <c r="AB39" s="245" t="str">
        <f aca="false" t="array" ref="AB39:AB39">IF(B39="","",_xlfn.IFS(AA39&lt;10,AA39*1.12,AA39&lt;20,AA39*1.1,AA39&lt;30,AA39*1.09,AA39&lt;50,AA39*1.08,AA39&lt;100,AA39*1.07,AA39&lt;150,AA39*1.06,AA39&gt;149,AA39*1.05))</f>
        <v/>
      </c>
      <c r="AC39" s="73"/>
      <c r="AD39" s="246" t="str">
        <f aca="false">IF(B39="","",'4. Inköpsdata'!N39)</f>
        <v/>
      </c>
      <c r="AE39" s="247" t="str">
        <f aca="false">IF(B39="","",'4. Inköpsdata'!M39)</f>
        <v/>
      </c>
      <c r="AF39" s="248" t="str">
        <f aca="false" t="array" ref="AF39:AF39">IFERROR(_xlfn.IFS(AE39=25%,41,AE39=12%,42,AE39=6%,43,AE39="Momsfritt",38),"")</f>
        <v/>
      </c>
      <c r="AG39" s="248" t="str">
        <f aca="false">IF(B39="","",IF(AE39="Momsfritt",1,AE39+1))</f>
        <v/>
      </c>
      <c r="AH39" s="246" t="str">
        <f aca="false">IF(B39="","",AC39/AG39)</f>
        <v/>
      </c>
      <c r="AI39" s="246" t="str">
        <f aca="false">IF(B39="","",AH39-AA39)</f>
        <v/>
      </c>
      <c r="AJ39" s="249" t="str">
        <f aca="false">IF(B39="","",AI39/AH39)</f>
        <v/>
      </c>
      <c r="AK39" s="73"/>
      <c r="AL39" s="245" t="str">
        <f aca="false">IF(B39="","",AK39/AG39)</f>
        <v/>
      </c>
      <c r="AM39" s="245" t="str">
        <f aca="false">IF(B39="","",AL39-AA39)</f>
        <v/>
      </c>
      <c r="AN39" s="249" t="str">
        <f aca="false">IF(B39="","",AM39/AL39)</f>
        <v/>
      </c>
      <c r="AO39" s="250"/>
    </row>
    <row r="40" customFormat="false" ht="14.25" hidden="false" customHeight="false" outlineLevel="0" collapsed="false">
      <c r="A40" s="72" t="n">
        <v>36</v>
      </c>
      <c r="B40" s="226" t="str">
        <f aca="false">IF('1. Artikeldata Grund'!$E40="","",'1. Artikeldata Grund'!$E40)</f>
        <v/>
      </c>
      <c r="C40" s="227" t="str">
        <f aca="false">IF('1. Artikeldata Grund'!D40="","",'1. Artikeldata Grund'!D40)</f>
        <v/>
      </c>
      <c r="D40" s="251"/>
      <c r="E40" s="229" t="str">
        <f aca="false">IF(B40="","","ÅÅÅÅ-MM-DD")</f>
        <v/>
      </c>
      <c r="F40" s="230"/>
      <c r="G40" s="252"/>
      <c r="H40" s="253"/>
      <c r="I40" s="232" t="s">
        <v>36</v>
      </c>
      <c r="J40" s="234"/>
      <c r="K40" s="233" t="s">
        <v>36</v>
      </c>
      <c r="L40" s="234" t="s">
        <v>291</v>
      </c>
      <c r="M40" s="235" t="n">
        <v>910</v>
      </c>
      <c r="N40" s="236" t="str">
        <f aca="false">IF(B40="","",IF(OR(M40=200,COUNTIF(Artikelgrupper!$G$3:$G$108,'APH KIC KIA PC'!L40)),"Ja","Nej"))</f>
        <v/>
      </c>
      <c r="O40" s="237"/>
      <c r="Q40" s="238"/>
      <c r="R40" s="239"/>
      <c r="S40" s="234" t="s">
        <v>37</v>
      </c>
      <c r="T40" s="234"/>
      <c r="V40" s="240" t="str">
        <f aca="false">IF(B40="","",'3. Förpackningsdata'!K40)</f>
        <v/>
      </c>
      <c r="W40" s="241" t="str">
        <f aca="false">IF(B40="","",'3. Förpackningsdata'!L40)</f>
        <v/>
      </c>
      <c r="X40" s="238"/>
      <c r="Y40" s="192"/>
      <c r="Z40" s="243"/>
      <c r="AA40" s="244" t="str">
        <f aca="false">IF('4. Inköpsdata'!H40="SEK",'4. Inköpsdata'!J40,'4. Inköpsdata'!J40*'APH KIC KIA PC'!$Y$4)</f>
        <v/>
      </c>
      <c r="AB40" s="245" t="str">
        <f aca="false" t="array" ref="AB40:AB40">IF(B40="","",_xlfn.IFS(AA40&lt;10,AA40*1.12,AA40&lt;20,AA40*1.1,AA40&lt;30,AA40*1.09,AA40&lt;50,AA40*1.08,AA40&lt;100,AA40*1.07,AA40&lt;150,AA40*1.06,AA40&gt;149,AA40*1.05))</f>
        <v/>
      </c>
      <c r="AC40" s="73"/>
      <c r="AD40" s="246" t="str">
        <f aca="false">IF(B40="","",'4. Inköpsdata'!N40)</f>
        <v/>
      </c>
      <c r="AE40" s="247" t="str">
        <f aca="false">IF(B40="","",'4. Inköpsdata'!M40)</f>
        <v/>
      </c>
      <c r="AF40" s="248" t="str">
        <f aca="false" t="array" ref="AF40:AF40">IFERROR(_xlfn.IFS(AE40=25%,41,AE40=12%,42,AE40=6%,43,AE40="Momsfritt",38),"")</f>
        <v/>
      </c>
      <c r="AG40" s="248" t="str">
        <f aca="false">IF(B40="","",IF(AE40="Momsfritt",1,AE40+1))</f>
        <v/>
      </c>
      <c r="AH40" s="246" t="str">
        <f aca="false">IF(B40="","",AC40/AG40)</f>
        <v/>
      </c>
      <c r="AI40" s="246" t="str">
        <f aca="false">IF(B40="","",AH40-AA40)</f>
        <v/>
      </c>
      <c r="AJ40" s="249" t="str">
        <f aca="false">IF(B40="","",AI40/AH40)</f>
        <v/>
      </c>
      <c r="AK40" s="73"/>
      <c r="AL40" s="245" t="str">
        <f aca="false">IF(B40="","",AK40/AG40)</f>
        <v/>
      </c>
      <c r="AM40" s="245" t="str">
        <f aca="false">IF(B40="","",AL40-AA40)</f>
        <v/>
      </c>
      <c r="AN40" s="249" t="str">
        <f aca="false">IF(B40="","",AM40/AL40)</f>
        <v/>
      </c>
      <c r="AO40" s="250"/>
    </row>
    <row r="41" customFormat="false" ht="14.25" hidden="false" customHeight="false" outlineLevel="0" collapsed="false">
      <c r="A41" s="72" t="n">
        <v>37</v>
      </c>
      <c r="B41" s="226" t="str">
        <f aca="false">IF('1. Artikeldata Grund'!$E41="","",'1. Artikeldata Grund'!$E41)</f>
        <v/>
      </c>
      <c r="C41" s="227" t="str">
        <f aca="false">IF('1. Artikeldata Grund'!D41="","",'1. Artikeldata Grund'!D41)</f>
        <v/>
      </c>
      <c r="D41" s="251"/>
      <c r="E41" s="229" t="str">
        <f aca="false">IF(B41="","","ÅÅÅÅ-MM-DD")</f>
        <v/>
      </c>
      <c r="F41" s="230"/>
      <c r="G41" s="252"/>
      <c r="H41" s="253"/>
      <c r="I41" s="232" t="s">
        <v>36</v>
      </c>
      <c r="J41" s="234"/>
      <c r="K41" s="233" t="s">
        <v>36</v>
      </c>
      <c r="L41" s="234" t="s">
        <v>291</v>
      </c>
      <c r="M41" s="235" t="n">
        <v>910</v>
      </c>
      <c r="N41" s="236" t="str">
        <f aca="false">IF(B41="","",IF(OR(M41=200,COUNTIF(Artikelgrupper!$G$3:$G$108,'APH KIC KIA PC'!L41)),"Ja","Nej"))</f>
        <v/>
      </c>
      <c r="O41" s="237"/>
      <c r="Q41" s="238"/>
      <c r="R41" s="239"/>
      <c r="S41" s="234" t="s">
        <v>37</v>
      </c>
      <c r="T41" s="234"/>
      <c r="V41" s="240" t="str">
        <f aca="false">IF(B41="","",'3. Förpackningsdata'!K41)</f>
        <v/>
      </c>
      <c r="W41" s="241" t="str">
        <f aca="false">IF(B41="","",'3. Förpackningsdata'!L41)</f>
        <v/>
      </c>
      <c r="X41" s="238"/>
      <c r="Y41" s="192"/>
      <c r="Z41" s="243"/>
      <c r="AA41" s="244" t="str">
        <f aca="false">IF('4. Inköpsdata'!H41="SEK",'4. Inköpsdata'!J41,'4. Inköpsdata'!J41*'APH KIC KIA PC'!$Y$4)</f>
        <v/>
      </c>
      <c r="AB41" s="245" t="str">
        <f aca="false" t="array" ref="AB41:AB41">IF(B41="","",_xlfn.IFS(AA41&lt;10,AA41*1.12,AA41&lt;20,AA41*1.1,AA41&lt;30,AA41*1.09,AA41&lt;50,AA41*1.08,AA41&lt;100,AA41*1.07,AA41&lt;150,AA41*1.06,AA41&gt;149,AA41*1.05))</f>
        <v/>
      </c>
      <c r="AC41" s="73"/>
      <c r="AD41" s="246" t="str">
        <f aca="false">IF(B41="","",'4. Inköpsdata'!N41)</f>
        <v/>
      </c>
      <c r="AE41" s="247" t="str">
        <f aca="false">IF(B41="","",'4. Inköpsdata'!M41)</f>
        <v/>
      </c>
      <c r="AF41" s="248" t="str">
        <f aca="false" t="array" ref="AF41:AF41">IFERROR(_xlfn.IFS(AE41=25%,41,AE41=12%,42,AE41=6%,43,AE41="Momsfritt",38),"")</f>
        <v/>
      </c>
      <c r="AG41" s="248" t="str">
        <f aca="false">IF(B41="","",IF(AE41="Momsfritt",1,AE41+1))</f>
        <v/>
      </c>
      <c r="AH41" s="246" t="str">
        <f aca="false">IF(B41="","",AC41/AG41)</f>
        <v/>
      </c>
      <c r="AI41" s="246" t="str">
        <f aca="false">IF(B41="","",AH41-AA41)</f>
        <v/>
      </c>
      <c r="AJ41" s="249" t="str">
        <f aca="false">IF(B41="","",AI41/AH41)</f>
        <v/>
      </c>
      <c r="AK41" s="73"/>
      <c r="AL41" s="245" t="str">
        <f aca="false">IF(B41="","",AK41/AG41)</f>
        <v/>
      </c>
      <c r="AM41" s="245" t="str">
        <f aca="false">IF(B41="","",AL41-AA41)</f>
        <v/>
      </c>
      <c r="AN41" s="249" t="str">
        <f aca="false">IF(B41="","",AM41/AL41)</f>
        <v/>
      </c>
      <c r="AO41" s="250"/>
    </row>
    <row r="42" customFormat="false" ht="14.25" hidden="false" customHeight="false" outlineLevel="0" collapsed="false">
      <c r="A42" s="72" t="n">
        <v>38</v>
      </c>
      <c r="B42" s="226" t="str">
        <f aca="false">IF('1. Artikeldata Grund'!$E42="","",'1. Artikeldata Grund'!$E42)</f>
        <v/>
      </c>
      <c r="C42" s="227" t="str">
        <f aca="false">IF('1. Artikeldata Grund'!D42="","",'1. Artikeldata Grund'!D42)</f>
        <v/>
      </c>
      <c r="D42" s="251"/>
      <c r="E42" s="229" t="str">
        <f aca="false">IF(B42="","","ÅÅÅÅ-MM-DD")</f>
        <v/>
      </c>
      <c r="F42" s="230"/>
      <c r="G42" s="252"/>
      <c r="H42" s="253"/>
      <c r="I42" s="232" t="s">
        <v>36</v>
      </c>
      <c r="J42" s="234"/>
      <c r="K42" s="233" t="s">
        <v>36</v>
      </c>
      <c r="L42" s="234" t="s">
        <v>291</v>
      </c>
      <c r="M42" s="235" t="n">
        <v>910</v>
      </c>
      <c r="N42" s="236" t="str">
        <f aca="false">IF(B42="","",IF(OR(M42=200,COUNTIF(Artikelgrupper!$G$3:$G$108,'APH KIC KIA PC'!L42)),"Ja","Nej"))</f>
        <v/>
      </c>
      <c r="O42" s="237"/>
      <c r="Q42" s="238"/>
      <c r="R42" s="239"/>
      <c r="S42" s="234" t="s">
        <v>37</v>
      </c>
      <c r="T42" s="234"/>
      <c r="V42" s="240" t="str">
        <f aca="false">IF(B42="","",'3. Förpackningsdata'!K42)</f>
        <v/>
      </c>
      <c r="W42" s="241" t="str">
        <f aca="false">IF(B42="","",'3. Förpackningsdata'!L42)</f>
        <v/>
      </c>
      <c r="X42" s="238"/>
      <c r="Y42" s="192"/>
      <c r="Z42" s="243"/>
      <c r="AA42" s="244" t="str">
        <f aca="false">IF('4. Inköpsdata'!H42="SEK",'4. Inköpsdata'!J42,'4. Inköpsdata'!J42*'APH KIC KIA PC'!$Y$4)</f>
        <v/>
      </c>
      <c r="AB42" s="245" t="str">
        <f aca="false" t="array" ref="AB42:AB42">IF(B42="","",_xlfn.IFS(AA42&lt;10,AA42*1.12,AA42&lt;20,AA42*1.1,AA42&lt;30,AA42*1.09,AA42&lt;50,AA42*1.08,AA42&lt;100,AA42*1.07,AA42&lt;150,AA42*1.06,AA42&gt;149,AA42*1.05))</f>
        <v/>
      </c>
      <c r="AC42" s="73"/>
      <c r="AD42" s="246" t="str">
        <f aca="false">IF(B42="","",'4. Inköpsdata'!N42)</f>
        <v/>
      </c>
      <c r="AE42" s="247" t="str">
        <f aca="false">IF(B42="","",'4. Inköpsdata'!M42)</f>
        <v/>
      </c>
      <c r="AF42" s="248" t="str">
        <f aca="false" t="array" ref="AF42:AF42">IFERROR(_xlfn.IFS(AE42=25%,41,AE42=12%,42,AE42=6%,43,AE42="Momsfritt",38),"")</f>
        <v/>
      </c>
      <c r="AG42" s="248" t="str">
        <f aca="false">IF(B42="","",IF(AE42="Momsfritt",1,AE42+1))</f>
        <v/>
      </c>
      <c r="AH42" s="246" t="str">
        <f aca="false">IF(B42="","",AC42/AG42)</f>
        <v/>
      </c>
      <c r="AI42" s="246" t="str">
        <f aca="false">IF(B42="","",AH42-AA42)</f>
        <v/>
      </c>
      <c r="AJ42" s="249" t="str">
        <f aca="false">IF(B42="","",AI42/AH42)</f>
        <v/>
      </c>
      <c r="AK42" s="73"/>
      <c r="AL42" s="245" t="str">
        <f aca="false">IF(B42="","",AK42/AG42)</f>
        <v/>
      </c>
      <c r="AM42" s="245" t="str">
        <f aca="false">IF(B42="","",AL42-AA42)</f>
        <v/>
      </c>
      <c r="AN42" s="249" t="str">
        <f aca="false">IF(B42="","",AM42/AL42)</f>
        <v/>
      </c>
      <c r="AO42" s="250"/>
    </row>
    <row r="43" customFormat="false" ht="14.25" hidden="false" customHeight="false" outlineLevel="0" collapsed="false">
      <c r="A43" s="72" t="n">
        <v>39</v>
      </c>
      <c r="B43" s="226" t="str">
        <f aca="false">IF('1. Artikeldata Grund'!$E43="","",'1. Artikeldata Grund'!$E43)</f>
        <v/>
      </c>
      <c r="C43" s="227" t="str">
        <f aca="false">IF('1. Artikeldata Grund'!D43="","",'1. Artikeldata Grund'!D43)</f>
        <v/>
      </c>
      <c r="D43" s="251"/>
      <c r="E43" s="229" t="str">
        <f aca="false">IF(B43="","","ÅÅÅÅ-MM-DD")</f>
        <v/>
      </c>
      <c r="F43" s="230"/>
      <c r="G43" s="252"/>
      <c r="H43" s="253"/>
      <c r="I43" s="232" t="s">
        <v>36</v>
      </c>
      <c r="J43" s="234"/>
      <c r="K43" s="233" t="s">
        <v>36</v>
      </c>
      <c r="L43" s="234" t="s">
        <v>291</v>
      </c>
      <c r="M43" s="235" t="n">
        <v>910</v>
      </c>
      <c r="N43" s="236" t="str">
        <f aca="false">IF(B43="","",IF(OR(M43=200,COUNTIF(Artikelgrupper!$G$3:$G$108,'APH KIC KIA PC'!L43)),"Ja","Nej"))</f>
        <v/>
      </c>
      <c r="O43" s="237"/>
      <c r="Q43" s="238"/>
      <c r="R43" s="239"/>
      <c r="S43" s="234" t="s">
        <v>37</v>
      </c>
      <c r="T43" s="234"/>
      <c r="V43" s="240" t="str">
        <f aca="false">IF(B43="","",'3. Förpackningsdata'!K43)</f>
        <v/>
      </c>
      <c r="W43" s="241" t="str">
        <f aca="false">IF(B43="","",'3. Förpackningsdata'!L43)</f>
        <v/>
      </c>
      <c r="X43" s="238"/>
      <c r="Y43" s="192"/>
      <c r="Z43" s="243"/>
      <c r="AA43" s="244" t="str">
        <f aca="false">IF('4. Inköpsdata'!H43="SEK",'4. Inköpsdata'!J43,'4. Inköpsdata'!J43*'APH KIC KIA PC'!$Y$4)</f>
        <v/>
      </c>
      <c r="AB43" s="245" t="str">
        <f aca="false" t="array" ref="AB43:AB43">IF(B43="","",_xlfn.IFS(AA43&lt;10,AA43*1.12,AA43&lt;20,AA43*1.1,AA43&lt;30,AA43*1.09,AA43&lt;50,AA43*1.08,AA43&lt;100,AA43*1.07,AA43&lt;150,AA43*1.06,AA43&gt;149,AA43*1.05))</f>
        <v/>
      </c>
      <c r="AC43" s="73"/>
      <c r="AD43" s="246" t="str">
        <f aca="false">IF(B43="","",'4. Inköpsdata'!N43)</f>
        <v/>
      </c>
      <c r="AE43" s="247" t="str">
        <f aca="false">IF(B43="","",'4. Inköpsdata'!M43)</f>
        <v/>
      </c>
      <c r="AF43" s="248" t="str">
        <f aca="false" t="array" ref="AF43:AF43">IFERROR(_xlfn.IFS(AE43=25%,41,AE43=12%,42,AE43=6%,43,AE43="Momsfritt",38),"")</f>
        <v/>
      </c>
      <c r="AG43" s="248" t="str">
        <f aca="false">IF(B43="","",IF(AE43="Momsfritt",1,AE43+1))</f>
        <v/>
      </c>
      <c r="AH43" s="246" t="str">
        <f aca="false">IF(B43="","",AC43/AG43)</f>
        <v/>
      </c>
      <c r="AI43" s="246" t="str">
        <f aca="false">IF(B43="","",AH43-AA43)</f>
        <v/>
      </c>
      <c r="AJ43" s="249" t="str">
        <f aca="false">IF(B43="","",AI43/AH43)</f>
        <v/>
      </c>
      <c r="AK43" s="73"/>
      <c r="AL43" s="245" t="str">
        <f aca="false">IF(B43="","",AK43/AG43)</f>
        <v/>
      </c>
      <c r="AM43" s="245" t="str">
        <f aca="false">IF(B43="","",AL43-AA43)</f>
        <v/>
      </c>
      <c r="AN43" s="249" t="str">
        <f aca="false">IF(B43="","",AM43/AL43)</f>
        <v/>
      </c>
      <c r="AO43" s="250"/>
    </row>
    <row r="44" customFormat="false" ht="14.25" hidden="false" customHeight="false" outlineLevel="0" collapsed="false">
      <c r="A44" s="72" t="n">
        <v>40</v>
      </c>
      <c r="B44" s="226" t="str">
        <f aca="false">IF('1. Artikeldata Grund'!$E44="","",'1. Artikeldata Grund'!$E44)</f>
        <v/>
      </c>
      <c r="C44" s="227" t="str">
        <f aca="false">IF('1. Artikeldata Grund'!D44="","",'1. Artikeldata Grund'!D44)</f>
        <v/>
      </c>
      <c r="D44" s="251"/>
      <c r="E44" s="229" t="str">
        <f aca="false">IF(B44="","","ÅÅÅÅ-MM-DD")</f>
        <v/>
      </c>
      <c r="F44" s="230"/>
      <c r="G44" s="252"/>
      <c r="H44" s="253"/>
      <c r="I44" s="232" t="s">
        <v>36</v>
      </c>
      <c r="J44" s="234"/>
      <c r="K44" s="233" t="s">
        <v>36</v>
      </c>
      <c r="L44" s="234" t="s">
        <v>291</v>
      </c>
      <c r="M44" s="235" t="n">
        <v>910</v>
      </c>
      <c r="N44" s="236" t="str">
        <f aca="false">IF(B44="","",IF(OR(M44=200,COUNTIF(Artikelgrupper!$G$3:$G$108,'APH KIC KIA PC'!L44)),"Ja","Nej"))</f>
        <v/>
      </c>
      <c r="O44" s="237"/>
      <c r="Q44" s="238"/>
      <c r="R44" s="239"/>
      <c r="S44" s="234" t="s">
        <v>37</v>
      </c>
      <c r="T44" s="234"/>
      <c r="V44" s="240" t="str">
        <f aca="false">IF(B44="","",'3. Förpackningsdata'!K44)</f>
        <v/>
      </c>
      <c r="W44" s="241" t="str">
        <f aca="false">IF(B44="","",'3. Förpackningsdata'!L44)</f>
        <v/>
      </c>
      <c r="X44" s="238"/>
      <c r="Y44" s="192"/>
      <c r="Z44" s="243"/>
      <c r="AA44" s="244" t="str">
        <f aca="false">IF('4. Inköpsdata'!H44="SEK",'4. Inköpsdata'!J44,'4. Inköpsdata'!J44*'APH KIC KIA PC'!$Y$4)</f>
        <v/>
      </c>
      <c r="AB44" s="245" t="str">
        <f aca="false" t="array" ref="AB44:AB44">IF(B44="","",_xlfn.IFS(AA44&lt;10,AA44*1.12,AA44&lt;20,AA44*1.1,AA44&lt;30,AA44*1.09,AA44&lt;50,AA44*1.08,AA44&lt;100,AA44*1.07,AA44&lt;150,AA44*1.06,AA44&gt;149,AA44*1.05))</f>
        <v/>
      </c>
      <c r="AC44" s="73"/>
      <c r="AD44" s="246" t="str">
        <f aca="false">IF(B44="","",'4. Inköpsdata'!N44)</f>
        <v/>
      </c>
      <c r="AE44" s="247" t="str">
        <f aca="false">IF(B44="","",'4. Inköpsdata'!M44)</f>
        <v/>
      </c>
      <c r="AF44" s="248" t="str">
        <f aca="false" t="array" ref="AF44:AF44">IFERROR(_xlfn.IFS(AE44=25%,41,AE44=12%,42,AE44=6%,43,AE44="Momsfritt",38),"")</f>
        <v/>
      </c>
      <c r="AG44" s="248" t="str">
        <f aca="false">IF(B44="","",IF(AE44="Momsfritt",1,AE44+1))</f>
        <v/>
      </c>
      <c r="AH44" s="246" t="str">
        <f aca="false">IF(B44="","",AC44/AG44)</f>
        <v/>
      </c>
      <c r="AI44" s="246" t="str">
        <f aca="false">IF(B44="","",AH44-AA44)</f>
        <v/>
      </c>
      <c r="AJ44" s="249" t="str">
        <f aca="false">IF(B44="","",AI44/AH44)</f>
        <v/>
      </c>
      <c r="AK44" s="73"/>
      <c r="AL44" s="245" t="str">
        <f aca="false">IF(B44="","",AK44/AG44)</f>
        <v/>
      </c>
      <c r="AM44" s="245" t="str">
        <f aca="false">IF(B44="","",AL44-AA44)</f>
        <v/>
      </c>
      <c r="AN44" s="249" t="str">
        <f aca="false">IF(B44="","",AM44/AL44)</f>
        <v/>
      </c>
      <c r="AO44" s="250"/>
    </row>
    <row r="45" customFormat="false" ht="14.25" hidden="false" customHeight="false" outlineLevel="0" collapsed="false">
      <c r="A45" s="72" t="n">
        <v>41</v>
      </c>
      <c r="B45" s="226" t="str">
        <f aca="false">IF('1. Artikeldata Grund'!$E45="","",'1. Artikeldata Grund'!$E45)</f>
        <v/>
      </c>
      <c r="C45" s="227" t="str">
        <f aca="false">IF('1. Artikeldata Grund'!D45="","",'1. Artikeldata Grund'!D45)</f>
        <v/>
      </c>
      <c r="D45" s="251"/>
      <c r="E45" s="229" t="str">
        <f aca="false">IF(B45="","","ÅÅÅÅ-MM-DD")</f>
        <v/>
      </c>
      <c r="F45" s="230"/>
      <c r="G45" s="252"/>
      <c r="H45" s="253"/>
      <c r="I45" s="232" t="s">
        <v>36</v>
      </c>
      <c r="J45" s="234"/>
      <c r="K45" s="233" t="s">
        <v>36</v>
      </c>
      <c r="L45" s="234" t="s">
        <v>291</v>
      </c>
      <c r="M45" s="235" t="n">
        <v>910</v>
      </c>
      <c r="N45" s="236" t="str">
        <f aca="false">IF(B45="","",IF(OR(M45=200,COUNTIF(Artikelgrupper!$G$3:$G$108,'APH KIC KIA PC'!L45)),"Ja","Nej"))</f>
        <v/>
      </c>
      <c r="O45" s="237"/>
      <c r="Q45" s="238"/>
      <c r="R45" s="239"/>
      <c r="S45" s="234" t="s">
        <v>37</v>
      </c>
      <c r="T45" s="234"/>
      <c r="V45" s="240" t="str">
        <f aca="false">IF(B45="","",'3. Förpackningsdata'!K45)</f>
        <v/>
      </c>
      <c r="W45" s="241" t="str">
        <f aca="false">IF(B45="","",'3. Förpackningsdata'!L45)</f>
        <v/>
      </c>
      <c r="X45" s="238"/>
      <c r="Y45" s="192"/>
      <c r="Z45" s="243"/>
      <c r="AA45" s="244" t="str">
        <f aca="false">IF('4. Inköpsdata'!H45="SEK",'4. Inköpsdata'!J45,'4. Inköpsdata'!J45*'APH KIC KIA PC'!$Y$4)</f>
        <v/>
      </c>
      <c r="AB45" s="245" t="str">
        <f aca="false" t="array" ref="AB45:AB45">IF(B45="","",_xlfn.IFS(AA45&lt;10,AA45*1.12,AA45&lt;20,AA45*1.1,AA45&lt;30,AA45*1.09,AA45&lt;50,AA45*1.08,AA45&lt;100,AA45*1.07,AA45&lt;150,AA45*1.06,AA45&gt;149,AA45*1.05))</f>
        <v/>
      </c>
      <c r="AC45" s="73"/>
      <c r="AD45" s="246" t="str">
        <f aca="false">IF(B45="","",'4. Inköpsdata'!N45)</f>
        <v/>
      </c>
      <c r="AE45" s="247" t="str">
        <f aca="false">IF(B45="","",'4. Inköpsdata'!M45)</f>
        <v/>
      </c>
      <c r="AF45" s="248" t="str">
        <f aca="false" t="array" ref="AF45:AF45">IFERROR(_xlfn.IFS(AE45=25%,41,AE45=12%,42,AE45=6%,43,AE45="Momsfritt",38),"")</f>
        <v/>
      </c>
      <c r="AG45" s="248" t="str">
        <f aca="false">IF(B45="","",IF(AE45="Momsfritt",1,AE45+1))</f>
        <v/>
      </c>
      <c r="AH45" s="246" t="str">
        <f aca="false">IF(B45="","",AC45/AG45)</f>
        <v/>
      </c>
      <c r="AI45" s="246" t="str">
        <f aca="false">IF(B45="","",AH45-AA45)</f>
        <v/>
      </c>
      <c r="AJ45" s="249" t="str">
        <f aca="false">IF(B45="","",AI45/AH45)</f>
        <v/>
      </c>
      <c r="AK45" s="73"/>
      <c r="AL45" s="245" t="str">
        <f aca="false">IF(B45="","",AK45/AG45)</f>
        <v/>
      </c>
      <c r="AM45" s="245" t="str">
        <f aca="false">IF(B45="","",AL45-AA45)</f>
        <v/>
      </c>
      <c r="AN45" s="249" t="str">
        <f aca="false">IF(B45="","",AM45/AL45)</f>
        <v/>
      </c>
    </row>
    <row r="46" customFormat="false" ht="14.25" hidden="false" customHeight="false" outlineLevel="0" collapsed="false">
      <c r="A46" s="72" t="n">
        <v>42</v>
      </c>
      <c r="B46" s="226" t="str">
        <f aca="false">IF('1. Artikeldata Grund'!$E46="","",'1. Artikeldata Grund'!$E46)</f>
        <v/>
      </c>
      <c r="C46" s="227" t="str">
        <f aca="false">IF('1. Artikeldata Grund'!D46="","",'1. Artikeldata Grund'!D46)</f>
        <v/>
      </c>
      <c r="D46" s="251"/>
      <c r="E46" s="229" t="str">
        <f aca="false">IF(B46="","","ÅÅÅÅ-MM-DD")</f>
        <v/>
      </c>
      <c r="F46" s="230"/>
      <c r="G46" s="252"/>
      <c r="H46" s="253"/>
      <c r="I46" s="232" t="s">
        <v>36</v>
      </c>
      <c r="J46" s="234"/>
      <c r="K46" s="233" t="s">
        <v>36</v>
      </c>
      <c r="L46" s="234" t="s">
        <v>291</v>
      </c>
      <c r="M46" s="235" t="n">
        <v>910</v>
      </c>
      <c r="N46" s="236" t="str">
        <f aca="false">IF(B46="","",IF(OR(M46=200,COUNTIF(Artikelgrupper!$G$3:$G$108,'APH KIC KIA PC'!L46)),"Ja","Nej"))</f>
        <v/>
      </c>
      <c r="O46" s="237"/>
      <c r="Q46" s="238"/>
      <c r="R46" s="239"/>
      <c r="S46" s="234" t="s">
        <v>37</v>
      </c>
      <c r="T46" s="234"/>
      <c r="V46" s="240" t="str">
        <f aca="false">IF(B46="","",'3. Förpackningsdata'!K46)</f>
        <v/>
      </c>
      <c r="W46" s="241" t="str">
        <f aca="false">IF(B46="","",'3. Förpackningsdata'!L46)</f>
        <v/>
      </c>
      <c r="X46" s="238"/>
      <c r="Y46" s="192"/>
      <c r="Z46" s="243"/>
      <c r="AA46" s="244" t="str">
        <f aca="false">IF('4. Inköpsdata'!H46="SEK",'4. Inköpsdata'!J46,'4. Inköpsdata'!J46*'APH KIC KIA PC'!$Y$4)</f>
        <v/>
      </c>
      <c r="AB46" s="245" t="str">
        <f aca="false" t="array" ref="AB46:AB46">IF(B46="","",_xlfn.IFS(AA46&lt;10,AA46*1.12,AA46&lt;20,AA46*1.1,AA46&lt;30,AA46*1.09,AA46&lt;50,AA46*1.08,AA46&lt;100,AA46*1.07,AA46&lt;150,AA46*1.06,AA46&gt;149,AA46*1.05))</f>
        <v/>
      </c>
      <c r="AC46" s="73"/>
      <c r="AD46" s="246" t="str">
        <f aca="false">IF(B46="","",'4. Inköpsdata'!N46)</f>
        <v/>
      </c>
      <c r="AE46" s="247" t="str">
        <f aca="false">IF(B46="","",'4. Inköpsdata'!M46)</f>
        <v/>
      </c>
      <c r="AF46" s="248" t="str">
        <f aca="false" t="array" ref="AF46:AF46">IFERROR(_xlfn.IFS(AE46=25%,41,AE46=12%,42,AE46=6%,43,AE46="Momsfritt",38),"")</f>
        <v/>
      </c>
      <c r="AG46" s="248" t="str">
        <f aca="false">IF(B46="","",IF(AE46="Momsfritt",1,AE46+1))</f>
        <v/>
      </c>
      <c r="AH46" s="246" t="str">
        <f aca="false">IF(B46="","",AC46/AG46)</f>
        <v/>
      </c>
      <c r="AI46" s="246" t="str">
        <f aca="false">IF(B46="","",AH46-AA46)</f>
        <v/>
      </c>
      <c r="AJ46" s="249" t="str">
        <f aca="false">IF(B46="","",AI46/AH46)</f>
        <v/>
      </c>
      <c r="AK46" s="73"/>
      <c r="AL46" s="245" t="str">
        <f aca="false">IF(B46="","",AK46/AG46)</f>
        <v/>
      </c>
      <c r="AM46" s="245" t="str">
        <f aca="false">IF(B46="","",AL46-AA46)</f>
        <v/>
      </c>
      <c r="AN46" s="249" t="str">
        <f aca="false">IF(B46="","",AM46/AL46)</f>
        <v/>
      </c>
    </row>
    <row r="47" customFormat="false" ht="14.25" hidden="false" customHeight="false" outlineLevel="0" collapsed="false">
      <c r="A47" s="72" t="n">
        <v>43</v>
      </c>
      <c r="B47" s="226" t="str">
        <f aca="false">IF('1. Artikeldata Grund'!$E47="","",'1. Artikeldata Grund'!$E47)</f>
        <v/>
      </c>
      <c r="C47" s="227" t="str">
        <f aca="false">IF('1. Artikeldata Grund'!D47="","",'1. Artikeldata Grund'!D47)</f>
        <v/>
      </c>
      <c r="D47" s="251"/>
      <c r="E47" s="229" t="str">
        <f aca="false">IF(B47="","","ÅÅÅÅ-MM-DD")</f>
        <v/>
      </c>
      <c r="F47" s="230"/>
      <c r="G47" s="252"/>
      <c r="H47" s="253"/>
      <c r="I47" s="232" t="s">
        <v>36</v>
      </c>
      <c r="J47" s="234"/>
      <c r="K47" s="233" t="s">
        <v>36</v>
      </c>
      <c r="L47" s="234" t="s">
        <v>291</v>
      </c>
      <c r="M47" s="235" t="n">
        <v>910</v>
      </c>
      <c r="N47" s="236" t="str">
        <f aca="false">IF(B47="","",IF(OR(M47=200,COUNTIF(Artikelgrupper!$G$3:$G$108,'APH KIC KIA PC'!L47)),"Ja","Nej"))</f>
        <v/>
      </c>
      <c r="O47" s="237"/>
      <c r="Q47" s="238"/>
      <c r="R47" s="239"/>
      <c r="S47" s="234" t="s">
        <v>37</v>
      </c>
      <c r="T47" s="234"/>
      <c r="V47" s="240" t="str">
        <f aca="false">IF(B47="","",'3. Förpackningsdata'!K47)</f>
        <v/>
      </c>
      <c r="W47" s="241" t="str">
        <f aca="false">IF(B47="","",'3. Förpackningsdata'!L47)</f>
        <v/>
      </c>
      <c r="X47" s="238"/>
      <c r="Y47" s="192"/>
      <c r="Z47" s="243"/>
      <c r="AA47" s="244" t="str">
        <f aca="false">IF('4. Inköpsdata'!H47="SEK",'4. Inköpsdata'!J47,'4. Inköpsdata'!J47*'APH KIC KIA PC'!$Y$4)</f>
        <v/>
      </c>
      <c r="AB47" s="245" t="str">
        <f aca="false" t="array" ref="AB47:AB47">IF(B47="","",_xlfn.IFS(AA47&lt;10,AA47*1.12,AA47&lt;20,AA47*1.1,AA47&lt;30,AA47*1.09,AA47&lt;50,AA47*1.08,AA47&lt;100,AA47*1.07,AA47&lt;150,AA47*1.06,AA47&gt;149,AA47*1.05))</f>
        <v/>
      </c>
      <c r="AC47" s="73"/>
      <c r="AD47" s="246" t="str">
        <f aca="false">IF(B47="","",'4. Inköpsdata'!N47)</f>
        <v/>
      </c>
      <c r="AE47" s="247" t="str">
        <f aca="false">IF(B47="","",'4. Inköpsdata'!M47)</f>
        <v/>
      </c>
      <c r="AF47" s="248" t="str">
        <f aca="false" t="array" ref="AF47:AF47">IFERROR(_xlfn.IFS(AE47=25%,41,AE47=12%,42,AE47=6%,43,AE47="Momsfritt",38),"")</f>
        <v/>
      </c>
      <c r="AG47" s="248" t="str">
        <f aca="false">IF(B47="","",IF(AE47="Momsfritt",1,AE47+1))</f>
        <v/>
      </c>
      <c r="AH47" s="246" t="str">
        <f aca="false">IF(B47="","",AC47/AG47)</f>
        <v/>
      </c>
      <c r="AI47" s="246" t="str">
        <f aca="false">IF(B47="","",AH47-AA47)</f>
        <v/>
      </c>
      <c r="AJ47" s="249" t="str">
        <f aca="false">IF(B47="","",AI47/AH47)</f>
        <v/>
      </c>
      <c r="AK47" s="73"/>
      <c r="AL47" s="245" t="str">
        <f aca="false">IF(B47="","",AK47/AG47)</f>
        <v/>
      </c>
      <c r="AM47" s="245" t="str">
        <f aca="false">IF(B47="","",AL47-AA47)</f>
        <v/>
      </c>
      <c r="AN47" s="249" t="str">
        <f aca="false">IF(B47="","",AM47/AL47)</f>
        <v/>
      </c>
    </row>
    <row r="48" customFormat="false" ht="14.25" hidden="false" customHeight="false" outlineLevel="0" collapsed="false">
      <c r="A48" s="72" t="n">
        <v>44</v>
      </c>
      <c r="B48" s="226" t="str">
        <f aca="false">IF('1. Artikeldata Grund'!$E48="","",'1. Artikeldata Grund'!$E48)</f>
        <v/>
      </c>
      <c r="C48" s="227" t="str">
        <f aca="false">IF('1. Artikeldata Grund'!D48="","",'1. Artikeldata Grund'!D48)</f>
        <v/>
      </c>
      <c r="D48" s="251"/>
      <c r="E48" s="229" t="str">
        <f aca="false">IF(B48="","","ÅÅÅÅ-MM-DD")</f>
        <v/>
      </c>
      <c r="F48" s="230"/>
      <c r="G48" s="252"/>
      <c r="H48" s="253"/>
      <c r="I48" s="232" t="s">
        <v>36</v>
      </c>
      <c r="J48" s="234"/>
      <c r="K48" s="233" t="s">
        <v>36</v>
      </c>
      <c r="L48" s="234" t="s">
        <v>291</v>
      </c>
      <c r="M48" s="235" t="n">
        <v>910</v>
      </c>
      <c r="N48" s="236" t="str">
        <f aca="false">IF(B48="","",IF(OR(M48=200,COUNTIF(Artikelgrupper!$G$3:$G$108,'APH KIC KIA PC'!L48)),"Ja","Nej"))</f>
        <v/>
      </c>
      <c r="O48" s="237"/>
      <c r="Q48" s="238"/>
      <c r="R48" s="239"/>
      <c r="S48" s="234" t="s">
        <v>37</v>
      </c>
      <c r="T48" s="234"/>
      <c r="V48" s="240" t="str">
        <f aca="false">IF(B48="","",'3. Förpackningsdata'!K48)</f>
        <v/>
      </c>
      <c r="W48" s="241" t="str">
        <f aca="false">IF(B48="","",'3. Förpackningsdata'!L48)</f>
        <v/>
      </c>
      <c r="X48" s="238"/>
      <c r="Y48" s="192"/>
      <c r="Z48" s="243"/>
      <c r="AA48" s="244" t="str">
        <f aca="false">IF('4. Inköpsdata'!H48="SEK",'4. Inköpsdata'!J48,'4. Inköpsdata'!J48*'APH KIC KIA PC'!$Y$4)</f>
        <v/>
      </c>
      <c r="AB48" s="245" t="str">
        <f aca="false" t="array" ref="AB48:AB48">IF(B48="","",_xlfn.IFS(AA48&lt;10,AA48*1.12,AA48&lt;20,AA48*1.1,AA48&lt;30,AA48*1.09,AA48&lt;50,AA48*1.08,AA48&lt;100,AA48*1.07,AA48&lt;150,AA48*1.06,AA48&gt;149,AA48*1.05))</f>
        <v/>
      </c>
      <c r="AC48" s="73"/>
      <c r="AD48" s="246" t="str">
        <f aca="false">IF(B48="","",'4. Inköpsdata'!N48)</f>
        <v/>
      </c>
      <c r="AE48" s="247" t="str">
        <f aca="false">IF(B48="","",'4. Inköpsdata'!M48)</f>
        <v/>
      </c>
      <c r="AF48" s="248" t="str">
        <f aca="false" t="array" ref="AF48:AF48">IFERROR(_xlfn.IFS(AE48=25%,41,AE48=12%,42,AE48=6%,43,AE48="Momsfritt",38),"")</f>
        <v/>
      </c>
      <c r="AG48" s="248" t="str">
        <f aca="false">IF(B48="","",IF(AE48="Momsfritt",1,AE48+1))</f>
        <v/>
      </c>
      <c r="AH48" s="246" t="str">
        <f aca="false">IF(B48="","",AC48/AG48)</f>
        <v/>
      </c>
      <c r="AI48" s="246" t="str">
        <f aca="false">IF(B48="","",AH48-AA48)</f>
        <v/>
      </c>
      <c r="AJ48" s="249" t="str">
        <f aca="false">IF(B48="","",AI48/AH48)</f>
        <v/>
      </c>
      <c r="AK48" s="73"/>
      <c r="AL48" s="245" t="str">
        <f aca="false">IF(B48="","",AK48/AG48)</f>
        <v/>
      </c>
      <c r="AM48" s="245" t="str">
        <f aca="false">IF(B48="","",AL48-AA48)</f>
        <v/>
      </c>
      <c r="AN48" s="249" t="str">
        <f aca="false">IF(B48="","",AM48/AL48)</f>
        <v/>
      </c>
    </row>
    <row r="49" customFormat="false" ht="14.25" hidden="false" customHeight="false" outlineLevel="0" collapsed="false">
      <c r="A49" s="72" t="n">
        <v>45</v>
      </c>
      <c r="B49" s="226" t="str">
        <f aca="false">IF('1. Artikeldata Grund'!$E49="","",'1. Artikeldata Grund'!$E49)</f>
        <v/>
      </c>
      <c r="C49" s="227" t="str">
        <f aca="false">IF('1. Artikeldata Grund'!D49="","",'1. Artikeldata Grund'!D49)</f>
        <v/>
      </c>
      <c r="D49" s="251"/>
      <c r="E49" s="229" t="str">
        <f aca="false">IF(B49="","","ÅÅÅÅ-MM-DD")</f>
        <v/>
      </c>
      <c r="F49" s="230"/>
      <c r="G49" s="252"/>
      <c r="H49" s="253"/>
      <c r="I49" s="232" t="s">
        <v>36</v>
      </c>
      <c r="J49" s="234"/>
      <c r="K49" s="233" t="s">
        <v>36</v>
      </c>
      <c r="L49" s="234" t="s">
        <v>291</v>
      </c>
      <c r="M49" s="235" t="n">
        <v>910</v>
      </c>
      <c r="N49" s="236" t="str">
        <f aca="false">IF(B49="","",IF(OR(M49=200,COUNTIF(Artikelgrupper!$G$3:$G$108,'APH KIC KIA PC'!L49)),"Ja","Nej"))</f>
        <v/>
      </c>
      <c r="O49" s="237"/>
      <c r="Q49" s="238"/>
      <c r="R49" s="239"/>
      <c r="S49" s="234" t="s">
        <v>37</v>
      </c>
      <c r="T49" s="234"/>
      <c r="V49" s="240" t="str">
        <f aca="false">IF(B49="","",'3. Förpackningsdata'!K49)</f>
        <v/>
      </c>
      <c r="W49" s="241" t="str">
        <f aca="false">IF(B49="","",'3. Förpackningsdata'!L49)</f>
        <v/>
      </c>
      <c r="X49" s="238"/>
      <c r="Y49" s="192"/>
      <c r="Z49" s="243"/>
      <c r="AA49" s="244" t="str">
        <f aca="false">IF('4. Inköpsdata'!H49="SEK",'4. Inköpsdata'!J49,'4. Inköpsdata'!J49*'APH KIC KIA PC'!$Y$4)</f>
        <v/>
      </c>
      <c r="AB49" s="245" t="str">
        <f aca="false" t="array" ref="AB49:AB49">IF(B49="","",_xlfn.IFS(AA49&lt;10,AA49*1.12,AA49&lt;20,AA49*1.1,AA49&lt;30,AA49*1.09,AA49&lt;50,AA49*1.08,AA49&lt;100,AA49*1.07,AA49&lt;150,AA49*1.06,AA49&gt;149,AA49*1.05))</f>
        <v/>
      </c>
      <c r="AC49" s="73"/>
      <c r="AD49" s="246" t="str">
        <f aca="false">IF(B49="","",'4. Inköpsdata'!N49)</f>
        <v/>
      </c>
      <c r="AE49" s="247" t="str">
        <f aca="false">IF(B49="","",'4. Inköpsdata'!M49)</f>
        <v/>
      </c>
      <c r="AF49" s="248" t="str">
        <f aca="false" t="array" ref="AF49:AF49">IFERROR(_xlfn.IFS(AE49=25%,41,AE49=12%,42,AE49=6%,43,AE49="Momsfritt",38),"")</f>
        <v/>
      </c>
      <c r="AG49" s="248" t="str">
        <f aca="false">IF(B49="","",IF(AE49="Momsfritt",1,AE49+1))</f>
        <v/>
      </c>
      <c r="AH49" s="246" t="str">
        <f aca="false">IF(B49="","",AC49/AG49)</f>
        <v/>
      </c>
      <c r="AI49" s="246" t="str">
        <f aca="false">IF(B49="","",AH49-AA49)</f>
        <v/>
      </c>
      <c r="AJ49" s="249" t="str">
        <f aca="false">IF(B49="","",AI49/AH49)</f>
        <v/>
      </c>
      <c r="AK49" s="73"/>
      <c r="AL49" s="245" t="str">
        <f aca="false">IF(B49="","",AK49/AG49)</f>
        <v/>
      </c>
      <c r="AM49" s="245" t="str">
        <f aca="false">IF(B49="","",AL49-AA49)</f>
        <v/>
      </c>
      <c r="AN49" s="249" t="str">
        <f aca="false">IF(B49="","",AM49/AL49)</f>
        <v/>
      </c>
    </row>
    <row r="50" customFormat="false" ht="14.25" hidden="false" customHeight="false" outlineLevel="0" collapsed="false">
      <c r="A50" s="72" t="n">
        <v>46</v>
      </c>
      <c r="B50" s="226" t="str">
        <f aca="false">IF('1. Artikeldata Grund'!$E50="","",'1. Artikeldata Grund'!$E50)</f>
        <v/>
      </c>
      <c r="C50" s="227" t="str">
        <f aca="false">IF('1. Artikeldata Grund'!D50="","",'1. Artikeldata Grund'!D50)</f>
        <v/>
      </c>
      <c r="D50" s="251"/>
      <c r="E50" s="229" t="str">
        <f aca="false">IF(B50="","","ÅÅÅÅ-MM-DD")</f>
        <v/>
      </c>
      <c r="F50" s="230"/>
      <c r="G50" s="252"/>
      <c r="H50" s="253"/>
      <c r="I50" s="232" t="s">
        <v>36</v>
      </c>
      <c r="J50" s="234"/>
      <c r="K50" s="233" t="s">
        <v>36</v>
      </c>
      <c r="L50" s="234" t="s">
        <v>291</v>
      </c>
      <c r="M50" s="235" t="n">
        <v>910</v>
      </c>
      <c r="N50" s="236" t="str">
        <f aca="false">IF(B50="","",IF(OR(M50=200,COUNTIF(Artikelgrupper!$G$3:$G$108,'APH KIC KIA PC'!L50)),"Ja","Nej"))</f>
        <v/>
      </c>
      <c r="O50" s="237"/>
      <c r="Q50" s="238"/>
      <c r="R50" s="239"/>
      <c r="S50" s="234" t="s">
        <v>37</v>
      </c>
      <c r="T50" s="234"/>
      <c r="V50" s="240" t="str">
        <f aca="false">IF(B50="","",'3. Förpackningsdata'!K50)</f>
        <v/>
      </c>
      <c r="W50" s="241" t="str">
        <f aca="false">IF(B50="","",'3. Förpackningsdata'!L50)</f>
        <v/>
      </c>
      <c r="X50" s="238"/>
      <c r="Y50" s="192"/>
      <c r="Z50" s="243"/>
      <c r="AA50" s="244" t="str">
        <f aca="false">IF('4. Inköpsdata'!H50="SEK",'4. Inköpsdata'!J50,'4. Inköpsdata'!J50*'APH KIC KIA PC'!$Y$4)</f>
        <v/>
      </c>
      <c r="AB50" s="245" t="str">
        <f aca="false" t="array" ref="AB50:AB50">IF(B50="","",_xlfn.IFS(AA50&lt;10,AA50*1.12,AA50&lt;20,AA50*1.1,AA50&lt;30,AA50*1.09,AA50&lt;50,AA50*1.08,AA50&lt;100,AA50*1.07,AA50&lt;150,AA50*1.06,AA50&gt;149,AA50*1.05))</f>
        <v/>
      </c>
      <c r="AC50" s="73"/>
      <c r="AD50" s="246" t="str">
        <f aca="false">IF(B50="","",'4. Inköpsdata'!N50)</f>
        <v/>
      </c>
      <c r="AE50" s="247" t="str">
        <f aca="false">IF(B50="","",'4. Inköpsdata'!M50)</f>
        <v/>
      </c>
      <c r="AF50" s="248" t="str">
        <f aca="false" t="array" ref="AF50:AF50">IFERROR(_xlfn.IFS(AE50=25%,41,AE50=12%,42,AE50=6%,43,AE50="Momsfritt",38),"")</f>
        <v/>
      </c>
      <c r="AG50" s="248" t="str">
        <f aca="false">IF(B50="","",IF(AE50="Momsfritt",1,AE50+1))</f>
        <v/>
      </c>
      <c r="AH50" s="246" t="str">
        <f aca="false">IF(B50="","",AC50/AG50)</f>
        <v/>
      </c>
      <c r="AI50" s="246" t="str">
        <f aca="false">IF(B50="","",AH50-AA50)</f>
        <v/>
      </c>
      <c r="AJ50" s="249" t="str">
        <f aca="false">IF(B50="","",AI50/AH50)</f>
        <v/>
      </c>
      <c r="AK50" s="73"/>
      <c r="AL50" s="245" t="str">
        <f aca="false">IF(B50="","",AK50/AG50)</f>
        <v/>
      </c>
      <c r="AM50" s="245" t="str">
        <f aca="false">IF(B50="","",AL50-AA50)</f>
        <v/>
      </c>
      <c r="AN50" s="249" t="str">
        <f aca="false">IF(B50="","",AM50/AL50)</f>
        <v/>
      </c>
    </row>
    <row r="51" customFormat="false" ht="14.25" hidden="false" customHeight="false" outlineLevel="0" collapsed="false">
      <c r="A51" s="72" t="n">
        <v>47</v>
      </c>
      <c r="B51" s="226" t="str">
        <f aca="false">IF('1. Artikeldata Grund'!$E51="","",'1. Artikeldata Grund'!$E51)</f>
        <v/>
      </c>
      <c r="C51" s="227" t="str">
        <f aca="false">IF('1. Artikeldata Grund'!D51="","",'1. Artikeldata Grund'!D51)</f>
        <v/>
      </c>
      <c r="D51" s="251"/>
      <c r="E51" s="229" t="str">
        <f aca="false">IF(B51="","","ÅÅÅÅ-MM-DD")</f>
        <v/>
      </c>
      <c r="F51" s="230"/>
      <c r="G51" s="252"/>
      <c r="H51" s="253"/>
      <c r="I51" s="232" t="s">
        <v>36</v>
      </c>
      <c r="J51" s="234"/>
      <c r="K51" s="233" t="s">
        <v>36</v>
      </c>
      <c r="L51" s="234" t="s">
        <v>291</v>
      </c>
      <c r="M51" s="235" t="n">
        <v>910</v>
      </c>
      <c r="N51" s="236" t="str">
        <f aca="false">IF(B51="","",IF(OR(M51=200,COUNTIF(Artikelgrupper!$G$3:$G$108,'APH KIC KIA PC'!L51)),"Ja","Nej"))</f>
        <v/>
      </c>
      <c r="O51" s="237"/>
      <c r="Q51" s="238"/>
      <c r="R51" s="239"/>
      <c r="S51" s="234" t="s">
        <v>37</v>
      </c>
      <c r="T51" s="234"/>
      <c r="V51" s="240" t="str">
        <f aca="false">IF(B51="","",'3. Förpackningsdata'!K51)</f>
        <v/>
      </c>
      <c r="W51" s="241" t="str">
        <f aca="false">IF(B51="","",'3. Förpackningsdata'!L51)</f>
        <v/>
      </c>
      <c r="X51" s="238"/>
      <c r="Y51" s="192"/>
      <c r="Z51" s="243"/>
      <c r="AA51" s="244" t="str">
        <f aca="false">IF('4. Inköpsdata'!H51="SEK",'4. Inköpsdata'!J51,'4. Inköpsdata'!J51*'APH KIC KIA PC'!$Y$4)</f>
        <v/>
      </c>
      <c r="AB51" s="245" t="str">
        <f aca="false" t="array" ref="AB51:AB51">IF(B51="","",_xlfn.IFS(AA51&lt;10,AA51*1.12,AA51&lt;20,AA51*1.1,AA51&lt;30,AA51*1.09,AA51&lt;50,AA51*1.08,AA51&lt;100,AA51*1.07,AA51&lt;150,AA51*1.06,AA51&gt;149,AA51*1.05))</f>
        <v/>
      </c>
      <c r="AC51" s="73"/>
      <c r="AD51" s="246" t="str">
        <f aca="false">IF(B51="","",'4. Inköpsdata'!N51)</f>
        <v/>
      </c>
      <c r="AE51" s="247" t="str">
        <f aca="false">IF(B51="","",'4. Inköpsdata'!M51)</f>
        <v/>
      </c>
      <c r="AF51" s="248" t="str">
        <f aca="false" t="array" ref="AF51:AF51">IFERROR(_xlfn.IFS(AE51=25%,41,AE51=12%,42,AE51=6%,43,AE51="Momsfritt",38),"")</f>
        <v/>
      </c>
      <c r="AG51" s="248" t="str">
        <f aca="false">IF(B51="","",IF(AE51="Momsfritt",1,AE51+1))</f>
        <v/>
      </c>
      <c r="AH51" s="246" t="str">
        <f aca="false">IF(B51="","",AC51/AG51)</f>
        <v/>
      </c>
      <c r="AI51" s="246" t="str">
        <f aca="false">IF(B51="","",AH51-AA51)</f>
        <v/>
      </c>
      <c r="AJ51" s="249" t="str">
        <f aca="false">IF(B51="","",AI51/AH51)</f>
        <v/>
      </c>
      <c r="AK51" s="73"/>
      <c r="AL51" s="245" t="str">
        <f aca="false">IF(B51="","",AK51/AG51)</f>
        <v/>
      </c>
      <c r="AM51" s="245" t="str">
        <f aca="false">IF(B51="","",AL51-AA51)</f>
        <v/>
      </c>
      <c r="AN51" s="249" t="str">
        <f aca="false">IF(B51="","",AM51/AL51)</f>
        <v/>
      </c>
    </row>
    <row r="52" customFormat="false" ht="14.25" hidden="false" customHeight="false" outlineLevel="0" collapsed="false">
      <c r="A52" s="72" t="n">
        <v>48</v>
      </c>
      <c r="B52" s="226" t="str">
        <f aca="false">IF('1. Artikeldata Grund'!$E52="","",'1. Artikeldata Grund'!$E52)</f>
        <v/>
      </c>
      <c r="C52" s="227" t="str">
        <f aca="false">IF('1. Artikeldata Grund'!D52="","",'1. Artikeldata Grund'!D52)</f>
        <v/>
      </c>
      <c r="D52" s="251"/>
      <c r="E52" s="229" t="str">
        <f aca="false">IF(B52="","","ÅÅÅÅ-MM-DD")</f>
        <v/>
      </c>
      <c r="F52" s="230"/>
      <c r="G52" s="252"/>
      <c r="H52" s="253"/>
      <c r="I52" s="232" t="s">
        <v>36</v>
      </c>
      <c r="J52" s="234"/>
      <c r="K52" s="233" t="s">
        <v>36</v>
      </c>
      <c r="L52" s="234" t="s">
        <v>291</v>
      </c>
      <c r="M52" s="235" t="n">
        <v>910</v>
      </c>
      <c r="N52" s="236" t="str">
        <f aca="false">IF(B52="","",IF(OR(M52=200,COUNTIF(Artikelgrupper!$G$3:$G$108,'APH KIC KIA PC'!L52)),"Ja","Nej"))</f>
        <v/>
      </c>
      <c r="O52" s="237"/>
      <c r="Q52" s="238"/>
      <c r="R52" s="239"/>
      <c r="S52" s="234" t="s">
        <v>37</v>
      </c>
      <c r="T52" s="234"/>
      <c r="V52" s="240" t="str">
        <f aca="false">IF(B52="","",'3. Förpackningsdata'!K52)</f>
        <v/>
      </c>
      <c r="W52" s="241" t="str">
        <f aca="false">IF(B52="","",'3. Förpackningsdata'!L52)</f>
        <v/>
      </c>
      <c r="X52" s="238"/>
      <c r="Y52" s="192"/>
      <c r="Z52" s="243"/>
      <c r="AA52" s="244" t="str">
        <f aca="false">IF('4. Inköpsdata'!H52="SEK",'4. Inköpsdata'!J52,'4. Inköpsdata'!J52*'APH KIC KIA PC'!$Y$4)</f>
        <v/>
      </c>
      <c r="AB52" s="245" t="str">
        <f aca="false" t="array" ref="AB52:AB52">IF(B52="","",_xlfn.IFS(AA52&lt;10,AA52*1.12,AA52&lt;20,AA52*1.1,AA52&lt;30,AA52*1.09,AA52&lt;50,AA52*1.08,AA52&lt;100,AA52*1.07,AA52&lt;150,AA52*1.06,AA52&gt;149,AA52*1.05))</f>
        <v/>
      </c>
      <c r="AC52" s="73"/>
      <c r="AD52" s="246" t="str">
        <f aca="false">IF(B52="","",'4. Inköpsdata'!N52)</f>
        <v/>
      </c>
      <c r="AE52" s="247" t="str">
        <f aca="false">IF(B52="","",'4. Inköpsdata'!M52)</f>
        <v/>
      </c>
      <c r="AF52" s="248" t="str">
        <f aca="false" t="array" ref="AF52:AF52">IFERROR(_xlfn.IFS(AE52=25%,41,AE52=12%,42,AE52=6%,43,AE52="Momsfritt",38),"")</f>
        <v/>
      </c>
      <c r="AG52" s="248" t="str">
        <f aca="false">IF(B52="","",IF(AE52="Momsfritt",1,AE52+1))</f>
        <v/>
      </c>
      <c r="AH52" s="246" t="str">
        <f aca="false">IF(B52="","",AC52/AG52)</f>
        <v/>
      </c>
      <c r="AI52" s="246" t="str">
        <f aca="false">IF(B52="","",AH52-AA52)</f>
        <v/>
      </c>
      <c r="AJ52" s="249" t="str">
        <f aca="false">IF(B52="","",AI52/AH52)</f>
        <v/>
      </c>
      <c r="AK52" s="73"/>
      <c r="AL52" s="245" t="str">
        <f aca="false">IF(B52="","",AK52/AG52)</f>
        <v/>
      </c>
      <c r="AM52" s="245" t="str">
        <f aca="false">IF(B52="","",AL52-AA52)</f>
        <v/>
      </c>
      <c r="AN52" s="249" t="str">
        <f aca="false">IF(B52="","",AM52/AL52)</f>
        <v/>
      </c>
    </row>
    <row r="53" customFormat="false" ht="14.25" hidden="false" customHeight="false" outlineLevel="0" collapsed="false">
      <c r="A53" s="72" t="n">
        <v>49</v>
      </c>
      <c r="B53" s="226" t="str">
        <f aca="false">IF('1. Artikeldata Grund'!$E53="","",'1. Artikeldata Grund'!$E53)</f>
        <v/>
      </c>
      <c r="C53" s="227" t="str">
        <f aca="false">IF('1. Artikeldata Grund'!D53="","",'1. Artikeldata Grund'!D53)</f>
        <v/>
      </c>
      <c r="D53" s="251"/>
      <c r="E53" s="229" t="str">
        <f aca="false">IF(B53="","","ÅÅÅÅ-MM-DD")</f>
        <v/>
      </c>
      <c r="F53" s="230"/>
      <c r="G53" s="252"/>
      <c r="H53" s="253"/>
      <c r="I53" s="232" t="s">
        <v>36</v>
      </c>
      <c r="J53" s="234"/>
      <c r="K53" s="233" t="s">
        <v>36</v>
      </c>
      <c r="L53" s="234" t="s">
        <v>291</v>
      </c>
      <c r="M53" s="235" t="n">
        <v>910</v>
      </c>
      <c r="N53" s="236" t="str">
        <f aca="false">IF(B53="","",IF(OR(M53=200,COUNTIF(Artikelgrupper!$G$3:$G$108,'APH KIC KIA PC'!L53)),"Ja","Nej"))</f>
        <v/>
      </c>
      <c r="O53" s="237"/>
      <c r="Q53" s="238"/>
      <c r="R53" s="239"/>
      <c r="S53" s="234" t="s">
        <v>37</v>
      </c>
      <c r="T53" s="234"/>
      <c r="V53" s="240" t="str">
        <f aca="false">IF(B53="","",'3. Förpackningsdata'!K53)</f>
        <v/>
      </c>
      <c r="W53" s="241" t="str">
        <f aca="false">IF(B53="","",'3. Förpackningsdata'!L53)</f>
        <v/>
      </c>
      <c r="X53" s="238"/>
      <c r="Y53" s="192"/>
      <c r="Z53" s="243"/>
      <c r="AA53" s="244" t="str">
        <f aca="false">IF('4. Inköpsdata'!H53="SEK",'4. Inköpsdata'!J53,'4. Inköpsdata'!J53*'APH KIC KIA PC'!$Y$4)</f>
        <v/>
      </c>
      <c r="AB53" s="245" t="str">
        <f aca="false" t="array" ref="AB53:AB53">IF(B53="","",_xlfn.IFS(AA53&lt;10,AA53*1.12,AA53&lt;20,AA53*1.1,AA53&lt;30,AA53*1.09,AA53&lt;50,AA53*1.08,AA53&lt;100,AA53*1.07,AA53&lt;150,AA53*1.06,AA53&gt;149,AA53*1.05))</f>
        <v/>
      </c>
      <c r="AC53" s="73"/>
      <c r="AD53" s="246" t="str">
        <f aca="false">IF(B53="","",'4. Inköpsdata'!N53)</f>
        <v/>
      </c>
      <c r="AE53" s="247" t="str">
        <f aca="false">IF(B53="","",'4. Inköpsdata'!M53)</f>
        <v/>
      </c>
      <c r="AF53" s="248" t="str">
        <f aca="false" t="array" ref="AF53:AF53">IFERROR(_xlfn.IFS(AE53=25%,41,AE53=12%,42,AE53=6%,43,AE53="Momsfritt",38),"")</f>
        <v/>
      </c>
      <c r="AG53" s="248" t="str">
        <f aca="false">IF(B53="","",IF(AE53="Momsfritt",1,AE53+1))</f>
        <v/>
      </c>
      <c r="AH53" s="246" t="str">
        <f aca="false">IF(B53="","",AC53/AG53)</f>
        <v/>
      </c>
      <c r="AI53" s="246" t="str">
        <f aca="false">IF(B53="","",AH53-AA53)</f>
        <v/>
      </c>
      <c r="AJ53" s="249" t="str">
        <f aca="false">IF(B53="","",AI53/AH53)</f>
        <v/>
      </c>
      <c r="AK53" s="73"/>
      <c r="AL53" s="245" t="str">
        <f aca="false">IF(B53="","",AK53/AG53)</f>
        <v/>
      </c>
      <c r="AM53" s="245" t="str">
        <f aca="false">IF(B53="","",AL53-AA53)</f>
        <v/>
      </c>
      <c r="AN53" s="249" t="str">
        <f aca="false">IF(B53="","",AM53/AL53)</f>
        <v/>
      </c>
    </row>
    <row r="54" customFormat="false" ht="14.25" hidden="false" customHeight="false" outlineLevel="0" collapsed="false">
      <c r="A54" s="72" t="n">
        <v>50</v>
      </c>
      <c r="B54" s="226" t="str">
        <f aca="false">IF('1. Artikeldata Grund'!$E54="","",'1. Artikeldata Grund'!$E54)</f>
        <v/>
      </c>
      <c r="C54" s="227" t="str">
        <f aca="false">IF('1. Artikeldata Grund'!D54="","",'1. Artikeldata Grund'!D54)</f>
        <v/>
      </c>
      <c r="D54" s="251"/>
      <c r="E54" s="229" t="str">
        <f aca="false">IF(B54="","","ÅÅÅÅ-MM-DD")</f>
        <v/>
      </c>
      <c r="F54" s="230"/>
      <c r="G54" s="252"/>
      <c r="H54" s="253"/>
      <c r="I54" s="232" t="s">
        <v>36</v>
      </c>
      <c r="J54" s="234"/>
      <c r="K54" s="233" t="s">
        <v>36</v>
      </c>
      <c r="L54" s="234" t="s">
        <v>291</v>
      </c>
      <c r="M54" s="235" t="n">
        <v>910</v>
      </c>
      <c r="N54" s="236" t="str">
        <f aca="false">IF(B54="","",IF(OR(M54=200,COUNTIF(Artikelgrupper!$G$3:$G$108,'APH KIC KIA PC'!L54)),"Ja","Nej"))</f>
        <v/>
      </c>
      <c r="O54" s="237"/>
      <c r="Q54" s="238"/>
      <c r="R54" s="239"/>
      <c r="S54" s="234" t="s">
        <v>37</v>
      </c>
      <c r="T54" s="234"/>
      <c r="V54" s="240" t="str">
        <f aca="false">IF(B54="","",'3. Förpackningsdata'!K54)</f>
        <v/>
      </c>
      <c r="W54" s="241" t="str">
        <f aca="false">IF(B54="","",'3. Förpackningsdata'!L54)</f>
        <v/>
      </c>
      <c r="X54" s="238"/>
      <c r="Y54" s="192"/>
      <c r="Z54" s="243"/>
      <c r="AA54" s="244" t="str">
        <f aca="false">IF('4. Inköpsdata'!H54="SEK",'4. Inköpsdata'!J54,'4. Inköpsdata'!J54*'APH KIC KIA PC'!$Y$4)</f>
        <v/>
      </c>
      <c r="AB54" s="245" t="str">
        <f aca="false" t="array" ref="AB54:AB54">IF(B54="","",_xlfn.IFS(AA54&lt;10,AA54*1.12,AA54&lt;20,AA54*1.1,AA54&lt;30,AA54*1.09,AA54&lt;50,AA54*1.08,AA54&lt;100,AA54*1.07,AA54&lt;150,AA54*1.06,AA54&gt;149,AA54*1.05))</f>
        <v/>
      </c>
      <c r="AC54" s="73"/>
      <c r="AD54" s="246" t="str">
        <f aca="false">IF(B54="","",'4. Inköpsdata'!N54)</f>
        <v/>
      </c>
      <c r="AE54" s="247" t="str">
        <f aca="false">IF(B54="","",'4. Inköpsdata'!M54)</f>
        <v/>
      </c>
      <c r="AF54" s="248" t="str">
        <f aca="false" t="array" ref="AF54:AF54">IFERROR(_xlfn.IFS(AE54=25%,41,AE54=12%,42,AE54=6%,43,AE54="Momsfritt",38),"")</f>
        <v/>
      </c>
      <c r="AG54" s="248" t="str">
        <f aca="false">IF(B54="","",IF(AE54="Momsfritt",1,AE54+1))</f>
        <v/>
      </c>
      <c r="AH54" s="246" t="str">
        <f aca="false">IF(B54="","",AC54/AG54)</f>
        <v/>
      </c>
      <c r="AI54" s="246" t="str">
        <f aca="false">IF(B54="","",AH54-AA54)</f>
        <v/>
      </c>
      <c r="AJ54" s="249" t="str">
        <f aca="false">IF(B54="","",AI54/AH54)</f>
        <v/>
      </c>
      <c r="AK54" s="73"/>
      <c r="AL54" s="245" t="str">
        <f aca="false">IF(B54="","",AK54/AG54)</f>
        <v/>
      </c>
      <c r="AM54" s="245" t="str">
        <f aca="false">IF(B54="","",AL54-AA54)</f>
        <v/>
      </c>
      <c r="AN54" s="249" t="str">
        <f aca="false">IF(B54="","",AM54/AL54)</f>
        <v/>
      </c>
    </row>
    <row r="55" customFormat="false" ht="14.25" hidden="false" customHeight="false" outlineLevel="0" collapsed="false">
      <c r="A55" s="72" t="n">
        <v>51</v>
      </c>
      <c r="B55" s="226" t="str">
        <f aca="false">IF('1. Artikeldata Grund'!$E55="","",'1. Artikeldata Grund'!$E55)</f>
        <v/>
      </c>
      <c r="C55" s="227" t="str">
        <f aca="false">IF('1. Artikeldata Grund'!D55="","",'1. Artikeldata Grund'!D55)</f>
        <v/>
      </c>
      <c r="D55" s="251"/>
      <c r="E55" s="229" t="str">
        <f aca="false">IF(B55="","","ÅÅÅÅ-MM-DD")</f>
        <v/>
      </c>
      <c r="F55" s="230"/>
      <c r="G55" s="252"/>
      <c r="H55" s="253"/>
      <c r="I55" s="232" t="s">
        <v>36</v>
      </c>
      <c r="J55" s="234"/>
      <c r="K55" s="233" t="s">
        <v>36</v>
      </c>
      <c r="L55" s="234" t="s">
        <v>291</v>
      </c>
      <c r="M55" s="235" t="n">
        <v>910</v>
      </c>
      <c r="N55" s="236" t="str">
        <f aca="false">IF(B55="","",IF(OR(M55=200,COUNTIF(Artikelgrupper!$G$3:$G$108,'APH KIC KIA PC'!L55)),"Ja","Nej"))</f>
        <v/>
      </c>
      <c r="O55" s="237"/>
      <c r="Q55" s="238"/>
      <c r="R55" s="239"/>
      <c r="S55" s="234" t="s">
        <v>37</v>
      </c>
      <c r="T55" s="234"/>
      <c r="V55" s="240" t="str">
        <f aca="false">IF(B55="","",'3. Förpackningsdata'!K55)</f>
        <v/>
      </c>
      <c r="W55" s="241" t="str">
        <f aca="false">IF(B55="","",'3. Förpackningsdata'!L55)</f>
        <v/>
      </c>
      <c r="X55" s="238"/>
      <c r="Y55" s="192"/>
      <c r="Z55" s="243"/>
      <c r="AA55" s="244" t="str">
        <f aca="false">IF('4. Inköpsdata'!H55="SEK",'4. Inköpsdata'!J55,'4. Inköpsdata'!J55*'APH KIC KIA PC'!$Y$4)</f>
        <v/>
      </c>
      <c r="AB55" s="245" t="str">
        <f aca="false" t="array" ref="AB55:AB55">IF(B55="","",_xlfn.IFS(AA55&lt;10,AA55*1.12,AA55&lt;20,AA55*1.1,AA55&lt;30,AA55*1.09,AA55&lt;50,AA55*1.08,AA55&lt;100,AA55*1.07,AA55&lt;150,AA55*1.06,AA55&gt;149,AA55*1.05))</f>
        <v/>
      </c>
      <c r="AC55" s="73"/>
      <c r="AD55" s="246" t="str">
        <f aca="false">IF(B55="","",'4. Inköpsdata'!N55)</f>
        <v/>
      </c>
      <c r="AE55" s="247" t="str">
        <f aca="false">IF(B55="","",'4. Inköpsdata'!M55)</f>
        <v/>
      </c>
      <c r="AF55" s="248" t="str">
        <f aca="false" t="array" ref="AF55:AF55">IFERROR(_xlfn.IFS(AE55=25%,41,AE55=12%,42,AE55=6%,43,AE55="Momsfritt",38),"")</f>
        <v/>
      </c>
      <c r="AG55" s="248" t="str">
        <f aca="false">IF(B55="","",IF(AE55="Momsfritt",1,AE55+1))</f>
        <v/>
      </c>
      <c r="AH55" s="246" t="str">
        <f aca="false">IF(B55="","",AC55/AG55)</f>
        <v/>
      </c>
      <c r="AI55" s="246" t="str">
        <f aca="false">IF(B55="","",AH55-AA55)</f>
        <v/>
      </c>
      <c r="AJ55" s="249" t="str">
        <f aca="false">IF(B55="","",AI55/AH55)</f>
        <v/>
      </c>
      <c r="AK55" s="73"/>
      <c r="AL55" s="245" t="str">
        <f aca="false">IF(B55="","",AK55/AG55)</f>
        <v/>
      </c>
      <c r="AM55" s="245" t="str">
        <f aca="false">IF(B55="","",AL55-AA55)</f>
        <v/>
      </c>
      <c r="AN55" s="249" t="str">
        <f aca="false">IF(B55="","",AM55/AL55)</f>
        <v/>
      </c>
    </row>
    <row r="56" customFormat="false" ht="14.25" hidden="false" customHeight="false" outlineLevel="0" collapsed="false">
      <c r="A56" s="72" t="n">
        <v>52</v>
      </c>
      <c r="B56" s="226" t="str">
        <f aca="false">IF('1. Artikeldata Grund'!$E56="","",'1. Artikeldata Grund'!$E56)</f>
        <v/>
      </c>
      <c r="C56" s="227" t="str">
        <f aca="false">IF('1. Artikeldata Grund'!D56="","",'1. Artikeldata Grund'!D56)</f>
        <v/>
      </c>
      <c r="D56" s="251"/>
      <c r="E56" s="229" t="str">
        <f aca="false">IF(B56="","","ÅÅÅÅ-MM-DD")</f>
        <v/>
      </c>
      <c r="F56" s="230"/>
      <c r="G56" s="252"/>
      <c r="H56" s="253"/>
      <c r="I56" s="232" t="s">
        <v>36</v>
      </c>
      <c r="J56" s="234"/>
      <c r="K56" s="233" t="s">
        <v>36</v>
      </c>
      <c r="L56" s="234" t="s">
        <v>291</v>
      </c>
      <c r="M56" s="235" t="n">
        <v>910</v>
      </c>
      <c r="N56" s="236" t="str">
        <f aca="false">IF(B56="","",IF(OR(M56=200,COUNTIF(Artikelgrupper!$G$3:$G$108,'APH KIC KIA PC'!L56)),"Ja","Nej"))</f>
        <v/>
      </c>
      <c r="O56" s="237"/>
      <c r="Q56" s="238"/>
      <c r="R56" s="239"/>
      <c r="S56" s="234" t="s">
        <v>37</v>
      </c>
      <c r="T56" s="234"/>
      <c r="V56" s="240" t="str">
        <f aca="false">IF(B56="","",'3. Förpackningsdata'!K56)</f>
        <v/>
      </c>
      <c r="W56" s="241" t="str">
        <f aca="false">IF(B56="","",'3. Förpackningsdata'!L56)</f>
        <v/>
      </c>
      <c r="X56" s="238"/>
      <c r="Y56" s="192"/>
      <c r="Z56" s="243"/>
      <c r="AA56" s="244" t="str">
        <f aca="false">IF('4. Inköpsdata'!H56="SEK",'4. Inköpsdata'!J56,'4. Inköpsdata'!J56*'APH KIC KIA PC'!$Y$4)</f>
        <v/>
      </c>
      <c r="AB56" s="245" t="str">
        <f aca="false" t="array" ref="AB56:AB56">IF(B56="","",_xlfn.IFS(AA56&lt;10,AA56*1.12,AA56&lt;20,AA56*1.1,AA56&lt;30,AA56*1.09,AA56&lt;50,AA56*1.08,AA56&lt;100,AA56*1.07,AA56&lt;150,AA56*1.06,AA56&gt;149,AA56*1.05))</f>
        <v/>
      </c>
      <c r="AC56" s="73"/>
      <c r="AD56" s="246" t="str">
        <f aca="false">IF(B56="","",'4. Inköpsdata'!N56)</f>
        <v/>
      </c>
      <c r="AE56" s="247" t="str">
        <f aca="false">IF(B56="","",'4. Inköpsdata'!M56)</f>
        <v/>
      </c>
      <c r="AF56" s="248" t="str">
        <f aca="false" t="array" ref="AF56:AF56">IFERROR(_xlfn.IFS(AE56=25%,41,AE56=12%,42,AE56=6%,43,AE56="Momsfritt",38),"")</f>
        <v/>
      </c>
      <c r="AG56" s="248" t="str">
        <f aca="false">IF(B56="","",IF(AE56="Momsfritt",1,AE56+1))</f>
        <v/>
      </c>
      <c r="AH56" s="246" t="str">
        <f aca="false">IF(B56="","",AC56/AG56)</f>
        <v/>
      </c>
      <c r="AI56" s="246" t="str">
        <f aca="false">IF(B56="","",AH56-AA56)</f>
        <v/>
      </c>
      <c r="AJ56" s="249" t="str">
        <f aca="false">IF(B56="","",AI56/AH56)</f>
        <v/>
      </c>
      <c r="AK56" s="73"/>
      <c r="AL56" s="245" t="str">
        <f aca="false">IF(B56="","",AK56/AG56)</f>
        <v/>
      </c>
      <c r="AM56" s="245" t="str">
        <f aca="false">IF(B56="","",AL56-AA56)</f>
        <v/>
      </c>
      <c r="AN56" s="249" t="str">
        <f aca="false">IF(B56="","",AM56/AL56)</f>
        <v/>
      </c>
    </row>
    <row r="57" customFormat="false" ht="14.25" hidden="false" customHeight="false" outlineLevel="0" collapsed="false">
      <c r="A57" s="72" t="n">
        <v>53</v>
      </c>
      <c r="B57" s="226" t="str">
        <f aca="false">IF('1. Artikeldata Grund'!$E57="","",'1. Artikeldata Grund'!$E57)</f>
        <v/>
      </c>
      <c r="C57" s="227" t="str">
        <f aca="false">IF('1. Artikeldata Grund'!D57="","",'1. Artikeldata Grund'!D57)</f>
        <v/>
      </c>
      <c r="D57" s="251"/>
      <c r="E57" s="229" t="str">
        <f aca="false">IF(B57="","","ÅÅÅÅ-MM-DD")</f>
        <v/>
      </c>
      <c r="F57" s="230"/>
      <c r="G57" s="252"/>
      <c r="H57" s="253"/>
      <c r="I57" s="232" t="s">
        <v>36</v>
      </c>
      <c r="J57" s="234"/>
      <c r="K57" s="233" t="s">
        <v>36</v>
      </c>
      <c r="L57" s="234" t="s">
        <v>291</v>
      </c>
      <c r="M57" s="235" t="n">
        <v>910</v>
      </c>
      <c r="N57" s="236" t="str">
        <f aca="false">IF(B57="","",IF(OR(M57=200,COUNTIF(Artikelgrupper!$G$3:$G$108,'APH KIC KIA PC'!L57)),"Ja","Nej"))</f>
        <v/>
      </c>
      <c r="O57" s="237"/>
      <c r="Q57" s="238"/>
      <c r="R57" s="239"/>
      <c r="S57" s="234" t="s">
        <v>37</v>
      </c>
      <c r="T57" s="234"/>
      <c r="V57" s="240" t="str">
        <f aca="false">IF(B57="","",'3. Förpackningsdata'!K57)</f>
        <v/>
      </c>
      <c r="W57" s="241" t="str">
        <f aca="false">IF(B57="","",'3. Förpackningsdata'!L57)</f>
        <v/>
      </c>
      <c r="X57" s="238"/>
      <c r="Y57" s="192"/>
      <c r="Z57" s="243"/>
      <c r="AA57" s="244" t="str">
        <f aca="false">IF('4. Inköpsdata'!H57="SEK",'4. Inköpsdata'!J57,'4. Inköpsdata'!J57*'APH KIC KIA PC'!$Y$4)</f>
        <v/>
      </c>
      <c r="AB57" s="245" t="str">
        <f aca="false" t="array" ref="AB57:AB57">IF(B57="","",_xlfn.IFS(AA57&lt;10,AA57*1.12,AA57&lt;20,AA57*1.1,AA57&lt;30,AA57*1.09,AA57&lt;50,AA57*1.08,AA57&lt;100,AA57*1.07,AA57&lt;150,AA57*1.06,AA57&gt;149,AA57*1.05))</f>
        <v/>
      </c>
      <c r="AC57" s="73"/>
      <c r="AD57" s="246" t="str">
        <f aca="false">IF(B57="","",'4. Inköpsdata'!N57)</f>
        <v/>
      </c>
      <c r="AE57" s="247" t="str">
        <f aca="false">IF(B57="","",'4. Inköpsdata'!M57)</f>
        <v/>
      </c>
      <c r="AF57" s="248" t="str">
        <f aca="false" t="array" ref="AF57:AF57">IFERROR(_xlfn.IFS(AE57=25%,41,AE57=12%,42,AE57=6%,43,AE57="Momsfritt",38),"")</f>
        <v/>
      </c>
      <c r="AG57" s="248" t="str">
        <f aca="false">IF(B57="","",IF(AE57="Momsfritt",1,AE57+1))</f>
        <v/>
      </c>
      <c r="AH57" s="246" t="str">
        <f aca="false">IF(B57="","",AC57/AG57)</f>
        <v/>
      </c>
      <c r="AI57" s="246" t="str">
        <f aca="false">IF(B57="","",AH57-AA57)</f>
        <v/>
      </c>
      <c r="AJ57" s="249" t="str">
        <f aca="false">IF(B57="","",AI57/AH57)</f>
        <v/>
      </c>
      <c r="AK57" s="73"/>
      <c r="AL57" s="245" t="str">
        <f aca="false">IF(B57="","",AK57/AG57)</f>
        <v/>
      </c>
      <c r="AM57" s="245" t="str">
        <f aca="false">IF(B57="","",AL57-AA57)</f>
        <v/>
      </c>
      <c r="AN57" s="249" t="str">
        <f aca="false">IF(B57="","",AM57/AL57)</f>
        <v/>
      </c>
    </row>
    <row r="58" customFormat="false" ht="14.25" hidden="false" customHeight="false" outlineLevel="0" collapsed="false">
      <c r="A58" s="72" t="n">
        <v>54</v>
      </c>
      <c r="B58" s="226" t="str">
        <f aca="false">IF('1. Artikeldata Grund'!$E58="","",'1. Artikeldata Grund'!$E58)</f>
        <v/>
      </c>
      <c r="C58" s="227" t="str">
        <f aca="false">IF('1. Artikeldata Grund'!D58="","",'1. Artikeldata Grund'!D58)</f>
        <v/>
      </c>
      <c r="D58" s="251"/>
      <c r="E58" s="229" t="str">
        <f aca="false">IF(B58="","","ÅÅÅÅ-MM-DD")</f>
        <v/>
      </c>
      <c r="F58" s="230"/>
      <c r="G58" s="252"/>
      <c r="H58" s="253"/>
      <c r="I58" s="232" t="s">
        <v>36</v>
      </c>
      <c r="J58" s="234"/>
      <c r="K58" s="233" t="s">
        <v>36</v>
      </c>
      <c r="L58" s="234" t="s">
        <v>291</v>
      </c>
      <c r="M58" s="235" t="n">
        <v>910</v>
      </c>
      <c r="N58" s="236" t="str">
        <f aca="false">IF(B58="","",IF(OR(M58=200,COUNTIF(Artikelgrupper!$G$3:$G$108,'APH KIC KIA PC'!L58)),"Ja","Nej"))</f>
        <v/>
      </c>
      <c r="O58" s="237"/>
      <c r="Q58" s="238"/>
      <c r="R58" s="239"/>
      <c r="S58" s="234" t="s">
        <v>37</v>
      </c>
      <c r="T58" s="234"/>
      <c r="V58" s="240" t="str">
        <f aca="false">IF(B58="","",'3. Förpackningsdata'!K58)</f>
        <v/>
      </c>
      <c r="W58" s="241" t="str">
        <f aca="false">IF(B58="","",'3. Förpackningsdata'!L58)</f>
        <v/>
      </c>
      <c r="X58" s="238"/>
      <c r="Y58" s="192"/>
      <c r="Z58" s="243"/>
      <c r="AA58" s="244" t="str">
        <f aca="false">IF('4. Inköpsdata'!H58="SEK",'4. Inköpsdata'!J58,'4. Inköpsdata'!J58*'APH KIC KIA PC'!$Y$4)</f>
        <v/>
      </c>
      <c r="AB58" s="245" t="str">
        <f aca="false" t="array" ref="AB58:AB58">IF(B58="","",_xlfn.IFS(AA58&lt;10,AA58*1.12,AA58&lt;20,AA58*1.1,AA58&lt;30,AA58*1.09,AA58&lt;50,AA58*1.08,AA58&lt;100,AA58*1.07,AA58&lt;150,AA58*1.06,AA58&gt;149,AA58*1.05))</f>
        <v/>
      </c>
      <c r="AC58" s="73"/>
      <c r="AD58" s="246" t="str">
        <f aca="false">IF(B58="","",'4. Inköpsdata'!N58)</f>
        <v/>
      </c>
      <c r="AE58" s="247" t="str">
        <f aca="false">IF(B58="","",'4. Inköpsdata'!M58)</f>
        <v/>
      </c>
      <c r="AF58" s="248" t="str">
        <f aca="false" t="array" ref="AF58:AF58">IFERROR(_xlfn.IFS(AE58=25%,41,AE58=12%,42,AE58=6%,43,AE58="Momsfritt",38),"")</f>
        <v/>
      </c>
      <c r="AG58" s="248" t="str">
        <f aca="false">IF(B58="","",IF(AE58="Momsfritt",1,AE58+1))</f>
        <v/>
      </c>
      <c r="AH58" s="246" t="str">
        <f aca="false">IF(B58="","",AC58/AG58)</f>
        <v/>
      </c>
      <c r="AI58" s="246" t="str">
        <f aca="false">IF(B58="","",AH58-AA58)</f>
        <v/>
      </c>
      <c r="AJ58" s="249" t="str">
        <f aca="false">IF(B58="","",AI58/AH58)</f>
        <v/>
      </c>
      <c r="AK58" s="73"/>
      <c r="AL58" s="245" t="str">
        <f aca="false">IF(B58="","",AK58/AG58)</f>
        <v/>
      </c>
      <c r="AM58" s="245" t="str">
        <f aca="false">IF(B58="","",AL58-AA58)</f>
        <v/>
      </c>
      <c r="AN58" s="249" t="str">
        <f aca="false">IF(B58="","",AM58/AL58)</f>
        <v/>
      </c>
    </row>
    <row r="59" customFormat="false" ht="14.25" hidden="false" customHeight="false" outlineLevel="0" collapsed="false">
      <c r="A59" s="72" t="n">
        <v>55</v>
      </c>
      <c r="B59" s="226" t="str">
        <f aca="false">IF('1. Artikeldata Grund'!$E59="","",'1. Artikeldata Grund'!$E59)</f>
        <v/>
      </c>
      <c r="C59" s="227" t="str">
        <f aca="false">IF('1. Artikeldata Grund'!D59="","",'1. Artikeldata Grund'!D59)</f>
        <v/>
      </c>
      <c r="D59" s="251"/>
      <c r="E59" s="229" t="str">
        <f aca="false">IF(B59="","","ÅÅÅÅ-MM-DD")</f>
        <v/>
      </c>
      <c r="F59" s="230"/>
      <c r="G59" s="252"/>
      <c r="H59" s="253"/>
      <c r="I59" s="232" t="s">
        <v>36</v>
      </c>
      <c r="J59" s="234"/>
      <c r="K59" s="233" t="s">
        <v>36</v>
      </c>
      <c r="L59" s="234" t="s">
        <v>291</v>
      </c>
      <c r="M59" s="235" t="n">
        <v>910</v>
      </c>
      <c r="N59" s="236" t="str">
        <f aca="false">IF(B59="","",IF(OR(M59=200,COUNTIF(Artikelgrupper!$G$3:$G$108,'APH KIC KIA PC'!L59)),"Ja","Nej"))</f>
        <v/>
      </c>
      <c r="O59" s="237"/>
      <c r="Q59" s="238"/>
      <c r="R59" s="239"/>
      <c r="S59" s="234" t="s">
        <v>37</v>
      </c>
      <c r="T59" s="234"/>
      <c r="V59" s="240" t="str">
        <f aca="false">IF(B59="","",'3. Förpackningsdata'!K59)</f>
        <v/>
      </c>
      <c r="W59" s="241" t="str">
        <f aca="false">IF(B59="","",'3. Förpackningsdata'!L59)</f>
        <v/>
      </c>
      <c r="X59" s="238"/>
      <c r="Y59" s="192"/>
      <c r="Z59" s="243"/>
      <c r="AA59" s="244" t="str">
        <f aca="false">IF('4. Inköpsdata'!H59="SEK",'4. Inköpsdata'!J59,'4. Inköpsdata'!J59*'APH KIC KIA PC'!$Y$4)</f>
        <v/>
      </c>
      <c r="AB59" s="245" t="str">
        <f aca="false" t="array" ref="AB59:AB59">IF(B59="","",_xlfn.IFS(AA59&lt;10,AA59*1.12,AA59&lt;20,AA59*1.1,AA59&lt;30,AA59*1.09,AA59&lt;50,AA59*1.08,AA59&lt;100,AA59*1.07,AA59&lt;150,AA59*1.06,AA59&gt;149,AA59*1.05))</f>
        <v/>
      </c>
      <c r="AC59" s="73"/>
      <c r="AD59" s="246" t="str">
        <f aca="false">IF(B59="","",'4. Inköpsdata'!N59)</f>
        <v/>
      </c>
      <c r="AE59" s="247" t="str">
        <f aca="false">IF(B59="","",'4. Inköpsdata'!M59)</f>
        <v/>
      </c>
      <c r="AF59" s="248" t="str">
        <f aca="false" t="array" ref="AF59:AF59">IFERROR(_xlfn.IFS(AE59=25%,41,AE59=12%,42,AE59=6%,43,AE59="Momsfritt",38),"")</f>
        <v/>
      </c>
      <c r="AG59" s="248" t="str">
        <f aca="false">IF(B59="","",IF(AE59="Momsfritt",1,AE59+1))</f>
        <v/>
      </c>
      <c r="AH59" s="246" t="str">
        <f aca="false">IF(B59="","",AC59/AG59)</f>
        <v/>
      </c>
      <c r="AI59" s="246" t="str">
        <f aca="false">IF(B59="","",AH59-AA59)</f>
        <v/>
      </c>
      <c r="AJ59" s="249" t="str">
        <f aca="false">IF(B59="","",AI59/AH59)</f>
        <v/>
      </c>
      <c r="AK59" s="73"/>
      <c r="AL59" s="245" t="str">
        <f aca="false">IF(B59="","",AK59/AG59)</f>
        <v/>
      </c>
      <c r="AM59" s="245" t="str">
        <f aca="false">IF(B59="","",AL59-AA59)</f>
        <v/>
      </c>
      <c r="AN59" s="249" t="str">
        <f aca="false">IF(B59="","",AM59/AL59)</f>
        <v/>
      </c>
    </row>
    <row r="60" customFormat="false" ht="14.25" hidden="false" customHeight="false" outlineLevel="0" collapsed="false">
      <c r="A60" s="72" t="n">
        <v>56</v>
      </c>
      <c r="B60" s="226" t="str">
        <f aca="false">IF('1. Artikeldata Grund'!$E60="","",'1. Artikeldata Grund'!$E60)</f>
        <v/>
      </c>
      <c r="C60" s="227" t="str">
        <f aca="false">IF('1. Artikeldata Grund'!D60="","",'1. Artikeldata Grund'!D60)</f>
        <v/>
      </c>
      <c r="D60" s="251"/>
      <c r="E60" s="229" t="str">
        <f aca="false">IF(B60="","","ÅÅÅÅ-MM-DD")</f>
        <v/>
      </c>
      <c r="F60" s="230"/>
      <c r="G60" s="252"/>
      <c r="H60" s="253"/>
      <c r="I60" s="232" t="s">
        <v>36</v>
      </c>
      <c r="J60" s="234"/>
      <c r="K60" s="233" t="s">
        <v>36</v>
      </c>
      <c r="L60" s="234" t="s">
        <v>291</v>
      </c>
      <c r="M60" s="235" t="n">
        <v>910</v>
      </c>
      <c r="N60" s="236" t="str">
        <f aca="false">IF(B60="","",IF(OR(M60=200,COUNTIF(Artikelgrupper!$G$3:$G$108,'APH KIC KIA PC'!L60)),"Ja","Nej"))</f>
        <v/>
      </c>
      <c r="O60" s="237"/>
      <c r="Q60" s="238"/>
      <c r="R60" s="239"/>
      <c r="S60" s="234" t="s">
        <v>37</v>
      </c>
      <c r="T60" s="234"/>
      <c r="V60" s="240" t="str">
        <f aca="false">IF(B60="","",'3. Förpackningsdata'!K60)</f>
        <v/>
      </c>
      <c r="W60" s="241" t="str">
        <f aca="false">IF(B60="","",'3. Förpackningsdata'!L60)</f>
        <v/>
      </c>
      <c r="X60" s="238"/>
      <c r="Y60" s="192"/>
      <c r="Z60" s="243"/>
      <c r="AA60" s="244" t="str">
        <f aca="false">IF('4. Inköpsdata'!H60="SEK",'4. Inköpsdata'!J60,'4. Inköpsdata'!J60*'APH KIC KIA PC'!$Y$4)</f>
        <v/>
      </c>
      <c r="AB60" s="245" t="str">
        <f aca="false" t="array" ref="AB60:AB60">IF(B60="","",_xlfn.IFS(AA60&lt;10,AA60*1.12,AA60&lt;20,AA60*1.1,AA60&lt;30,AA60*1.09,AA60&lt;50,AA60*1.08,AA60&lt;100,AA60*1.07,AA60&lt;150,AA60*1.06,AA60&gt;149,AA60*1.05))</f>
        <v/>
      </c>
      <c r="AC60" s="73"/>
      <c r="AD60" s="246" t="str">
        <f aca="false">IF(B60="","",'4. Inköpsdata'!N60)</f>
        <v/>
      </c>
      <c r="AE60" s="247" t="str">
        <f aca="false">IF(B60="","",'4. Inköpsdata'!M60)</f>
        <v/>
      </c>
      <c r="AF60" s="248" t="str">
        <f aca="false" t="array" ref="AF60:AF60">IFERROR(_xlfn.IFS(AE60=25%,41,AE60=12%,42,AE60=6%,43,AE60="Momsfritt",38),"")</f>
        <v/>
      </c>
      <c r="AG60" s="248" t="str">
        <f aca="false">IF(B60="","",IF(AE60="Momsfritt",1,AE60+1))</f>
        <v/>
      </c>
      <c r="AH60" s="246" t="str">
        <f aca="false">IF(B60="","",AC60/AG60)</f>
        <v/>
      </c>
      <c r="AI60" s="246" t="str">
        <f aca="false">IF(B60="","",AH60-AA60)</f>
        <v/>
      </c>
      <c r="AJ60" s="249" t="str">
        <f aca="false">IF(B60="","",AI60/AH60)</f>
        <v/>
      </c>
      <c r="AK60" s="73"/>
      <c r="AL60" s="245" t="str">
        <f aca="false">IF(B60="","",AK60/AG60)</f>
        <v/>
      </c>
      <c r="AM60" s="245" t="str">
        <f aca="false">IF(B60="","",AL60-AA60)</f>
        <v/>
      </c>
      <c r="AN60" s="249" t="str">
        <f aca="false">IF(B60="","",AM60/AL60)</f>
        <v/>
      </c>
    </row>
    <row r="61" customFormat="false" ht="14.25" hidden="false" customHeight="false" outlineLevel="0" collapsed="false">
      <c r="A61" s="72" t="n">
        <v>57</v>
      </c>
      <c r="B61" s="226" t="str">
        <f aca="false">IF('1. Artikeldata Grund'!$E61="","",'1. Artikeldata Grund'!$E61)</f>
        <v/>
      </c>
      <c r="C61" s="227" t="str">
        <f aca="false">IF('1. Artikeldata Grund'!D61="","",'1. Artikeldata Grund'!D61)</f>
        <v/>
      </c>
      <c r="D61" s="251"/>
      <c r="E61" s="229" t="str">
        <f aca="false">IF(B61="","","ÅÅÅÅ-MM-DD")</f>
        <v/>
      </c>
      <c r="F61" s="230"/>
      <c r="G61" s="252"/>
      <c r="H61" s="253"/>
      <c r="I61" s="232" t="s">
        <v>36</v>
      </c>
      <c r="J61" s="234"/>
      <c r="K61" s="233" t="s">
        <v>36</v>
      </c>
      <c r="L61" s="234" t="s">
        <v>291</v>
      </c>
      <c r="M61" s="235" t="n">
        <v>910</v>
      </c>
      <c r="N61" s="236" t="str">
        <f aca="false">IF(B61="","",IF(OR(M61=200,COUNTIF(Artikelgrupper!$G$3:$G$108,'APH KIC KIA PC'!L61)),"Ja","Nej"))</f>
        <v/>
      </c>
      <c r="O61" s="237"/>
      <c r="Q61" s="238"/>
      <c r="R61" s="239"/>
      <c r="S61" s="234" t="s">
        <v>37</v>
      </c>
      <c r="T61" s="234"/>
      <c r="V61" s="240" t="str">
        <f aca="false">IF(B61="","",'3. Förpackningsdata'!K61)</f>
        <v/>
      </c>
      <c r="W61" s="241" t="str">
        <f aca="false">IF(B61="","",'3. Förpackningsdata'!L61)</f>
        <v/>
      </c>
      <c r="X61" s="238"/>
      <c r="Y61" s="192"/>
      <c r="Z61" s="243"/>
      <c r="AA61" s="244" t="str">
        <f aca="false">IF('4. Inköpsdata'!H61="SEK",'4. Inköpsdata'!J61,'4. Inköpsdata'!J61*'APH KIC KIA PC'!$Y$4)</f>
        <v/>
      </c>
      <c r="AB61" s="245" t="str">
        <f aca="false" t="array" ref="AB61:AB61">IF(B61="","",_xlfn.IFS(AA61&lt;10,AA61*1.12,AA61&lt;20,AA61*1.1,AA61&lt;30,AA61*1.09,AA61&lt;50,AA61*1.08,AA61&lt;100,AA61*1.07,AA61&lt;150,AA61*1.06,AA61&gt;149,AA61*1.05))</f>
        <v/>
      </c>
      <c r="AC61" s="73"/>
      <c r="AD61" s="246" t="str">
        <f aca="false">IF(B61="","",'4. Inköpsdata'!N61)</f>
        <v/>
      </c>
      <c r="AE61" s="247" t="str">
        <f aca="false">IF(B61="","",'4. Inköpsdata'!M61)</f>
        <v/>
      </c>
      <c r="AF61" s="248" t="str">
        <f aca="false" t="array" ref="AF61:AF61">IFERROR(_xlfn.IFS(AE61=25%,41,AE61=12%,42,AE61=6%,43,AE61="Momsfritt",38),"")</f>
        <v/>
      </c>
      <c r="AG61" s="248" t="str">
        <f aca="false">IF(B61="","",IF(AE61="Momsfritt",1,AE61+1))</f>
        <v/>
      </c>
      <c r="AH61" s="246" t="str">
        <f aca="false">IF(B61="","",AC61/AG61)</f>
        <v/>
      </c>
      <c r="AI61" s="246" t="str">
        <f aca="false">IF(B61="","",AH61-AA61)</f>
        <v/>
      </c>
      <c r="AJ61" s="249" t="str">
        <f aca="false">IF(B61="","",AI61/AH61)</f>
        <v/>
      </c>
      <c r="AK61" s="73"/>
      <c r="AL61" s="245" t="str">
        <f aca="false">IF(B61="","",AK61/AG61)</f>
        <v/>
      </c>
      <c r="AM61" s="245" t="str">
        <f aca="false">IF(B61="","",AL61-AA61)</f>
        <v/>
      </c>
      <c r="AN61" s="249" t="str">
        <f aca="false">IF(B61="","",AM61/AL61)</f>
        <v/>
      </c>
    </row>
    <row r="62" customFormat="false" ht="14.25" hidden="false" customHeight="false" outlineLevel="0" collapsed="false">
      <c r="A62" s="72" t="n">
        <v>58</v>
      </c>
      <c r="B62" s="226" t="str">
        <f aca="false">IF('1. Artikeldata Grund'!$E62="","",'1. Artikeldata Grund'!$E62)</f>
        <v/>
      </c>
      <c r="C62" s="227" t="str">
        <f aca="false">IF('1. Artikeldata Grund'!D62="","",'1. Artikeldata Grund'!D62)</f>
        <v/>
      </c>
      <c r="D62" s="251"/>
      <c r="E62" s="229" t="str">
        <f aca="false">IF(B62="","","ÅÅÅÅ-MM-DD")</f>
        <v/>
      </c>
      <c r="F62" s="230"/>
      <c r="G62" s="252"/>
      <c r="H62" s="253"/>
      <c r="I62" s="232" t="s">
        <v>36</v>
      </c>
      <c r="J62" s="234"/>
      <c r="K62" s="233" t="s">
        <v>36</v>
      </c>
      <c r="L62" s="234" t="s">
        <v>291</v>
      </c>
      <c r="M62" s="235" t="n">
        <v>910</v>
      </c>
      <c r="N62" s="236" t="str">
        <f aca="false">IF(B62="","",IF(OR(M62=200,COUNTIF(Artikelgrupper!$G$3:$G$108,'APH KIC KIA PC'!L62)),"Ja","Nej"))</f>
        <v/>
      </c>
      <c r="O62" s="237"/>
      <c r="Q62" s="238"/>
      <c r="R62" s="239"/>
      <c r="S62" s="234" t="s">
        <v>37</v>
      </c>
      <c r="T62" s="234"/>
      <c r="V62" s="240" t="str">
        <f aca="false">IF(B62="","",'3. Förpackningsdata'!K62)</f>
        <v/>
      </c>
      <c r="W62" s="241" t="str">
        <f aca="false">IF(B62="","",'3. Förpackningsdata'!L62)</f>
        <v/>
      </c>
      <c r="X62" s="238"/>
      <c r="Y62" s="192"/>
      <c r="Z62" s="243"/>
      <c r="AA62" s="244" t="str">
        <f aca="false">IF('4. Inköpsdata'!H62="SEK",'4. Inköpsdata'!J62,'4. Inköpsdata'!J62*'APH KIC KIA PC'!$Y$4)</f>
        <v/>
      </c>
      <c r="AB62" s="245" t="str">
        <f aca="false" t="array" ref="AB62:AB62">IF(B62="","",_xlfn.IFS(AA62&lt;10,AA62*1.12,AA62&lt;20,AA62*1.1,AA62&lt;30,AA62*1.09,AA62&lt;50,AA62*1.08,AA62&lt;100,AA62*1.07,AA62&lt;150,AA62*1.06,AA62&gt;149,AA62*1.05))</f>
        <v/>
      </c>
      <c r="AC62" s="73"/>
      <c r="AD62" s="246" t="str">
        <f aca="false">IF(B62="","",'4. Inköpsdata'!N62)</f>
        <v/>
      </c>
      <c r="AE62" s="247" t="str">
        <f aca="false">IF(B62="","",'4. Inköpsdata'!M62)</f>
        <v/>
      </c>
      <c r="AF62" s="248" t="str">
        <f aca="false" t="array" ref="AF62:AF62">IFERROR(_xlfn.IFS(AE62=25%,41,AE62=12%,42,AE62=6%,43,AE62="Momsfritt",38),"")</f>
        <v/>
      </c>
      <c r="AG62" s="248" t="str">
        <f aca="false">IF(B62="","",IF(AE62="Momsfritt",1,AE62+1))</f>
        <v/>
      </c>
      <c r="AH62" s="246" t="str">
        <f aca="false">IF(B62="","",AC62/AG62)</f>
        <v/>
      </c>
      <c r="AI62" s="246" t="str">
        <f aca="false">IF(B62="","",AH62-AA62)</f>
        <v/>
      </c>
      <c r="AJ62" s="249" t="str">
        <f aca="false">IF(B62="","",AI62/AH62)</f>
        <v/>
      </c>
      <c r="AK62" s="73"/>
      <c r="AL62" s="245" t="str">
        <f aca="false">IF(B62="","",AK62/AG62)</f>
        <v/>
      </c>
      <c r="AM62" s="245" t="str">
        <f aca="false">IF(B62="","",AL62-AA62)</f>
        <v/>
      </c>
      <c r="AN62" s="249" t="str">
        <f aca="false">IF(B62="","",AM62/AL62)</f>
        <v/>
      </c>
    </row>
    <row r="63" customFormat="false" ht="14.25" hidden="false" customHeight="false" outlineLevel="0" collapsed="false">
      <c r="A63" s="72" t="n">
        <v>59</v>
      </c>
      <c r="B63" s="226" t="str">
        <f aca="false">IF('1. Artikeldata Grund'!$E63="","",'1. Artikeldata Grund'!$E63)</f>
        <v/>
      </c>
      <c r="C63" s="227" t="str">
        <f aca="false">IF('1. Artikeldata Grund'!D63="","",'1. Artikeldata Grund'!D63)</f>
        <v/>
      </c>
      <c r="D63" s="251"/>
      <c r="E63" s="229" t="str">
        <f aca="false">IF(B63="","","ÅÅÅÅ-MM-DD")</f>
        <v/>
      </c>
      <c r="F63" s="230"/>
      <c r="G63" s="252"/>
      <c r="H63" s="253"/>
      <c r="I63" s="232" t="s">
        <v>36</v>
      </c>
      <c r="J63" s="234"/>
      <c r="K63" s="233" t="s">
        <v>36</v>
      </c>
      <c r="L63" s="234" t="s">
        <v>291</v>
      </c>
      <c r="M63" s="235" t="n">
        <v>910</v>
      </c>
      <c r="N63" s="236" t="str">
        <f aca="false">IF(B63="","",IF(OR(M63=200,COUNTIF(Artikelgrupper!$G$3:$G$108,'APH KIC KIA PC'!L63)),"Ja","Nej"))</f>
        <v/>
      </c>
      <c r="O63" s="237"/>
      <c r="Q63" s="238"/>
      <c r="R63" s="239"/>
      <c r="S63" s="234" t="s">
        <v>37</v>
      </c>
      <c r="T63" s="234"/>
      <c r="V63" s="240" t="str">
        <f aca="false">IF(B63="","",'3. Förpackningsdata'!K63)</f>
        <v/>
      </c>
      <c r="W63" s="241" t="str">
        <f aca="false">IF(B63="","",'3. Förpackningsdata'!L63)</f>
        <v/>
      </c>
      <c r="X63" s="238"/>
      <c r="Y63" s="192"/>
      <c r="Z63" s="243"/>
      <c r="AA63" s="244" t="str">
        <f aca="false">IF('4. Inköpsdata'!H63="SEK",'4. Inköpsdata'!J63,'4. Inköpsdata'!J63*'APH KIC KIA PC'!$Y$4)</f>
        <v/>
      </c>
      <c r="AB63" s="245" t="str">
        <f aca="false" t="array" ref="AB63:AB63">IF(B63="","",_xlfn.IFS(AA63&lt;10,AA63*1.12,AA63&lt;20,AA63*1.1,AA63&lt;30,AA63*1.09,AA63&lt;50,AA63*1.08,AA63&lt;100,AA63*1.07,AA63&lt;150,AA63*1.06,AA63&gt;149,AA63*1.05))</f>
        <v/>
      </c>
      <c r="AC63" s="73"/>
      <c r="AD63" s="246" t="str">
        <f aca="false">IF(B63="","",'4. Inköpsdata'!N63)</f>
        <v/>
      </c>
      <c r="AE63" s="247" t="str">
        <f aca="false">IF(B63="","",'4. Inköpsdata'!M63)</f>
        <v/>
      </c>
      <c r="AF63" s="248" t="str">
        <f aca="false" t="array" ref="AF63:AF63">IFERROR(_xlfn.IFS(AE63=25%,41,AE63=12%,42,AE63=6%,43,AE63="Momsfritt",38),"")</f>
        <v/>
      </c>
      <c r="AG63" s="248" t="str">
        <f aca="false">IF(B63="","",IF(AE63="Momsfritt",1,AE63+1))</f>
        <v/>
      </c>
      <c r="AH63" s="246" t="str">
        <f aca="false">IF(B63="","",AC63/AG63)</f>
        <v/>
      </c>
      <c r="AI63" s="246" t="str">
        <f aca="false">IF(B63="","",AH63-AA63)</f>
        <v/>
      </c>
      <c r="AJ63" s="249" t="str">
        <f aca="false">IF(B63="","",AI63/AH63)</f>
        <v/>
      </c>
      <c r="AK63" s="73"/>
      <c r="AL63" s="245" t="str">
        <f aca="false">IF(B63="","",AK63/AG63)</f>
        <v/>
      </c>
      <c r="AM63" s="245" t="str">
        <f aca="false">IF(B63="","",AL63-AA63)</f>
        <v/>
      </c>
      <c r="AN63" s="249" t="str">
        <f aca="false">IF(B63="","",AM63/AL63)</f>
        <v/>
      </c>
    </row>
    <row r="64" customFormat="false" ht="14.25" hidden="false" customHeight="false" outlineLevel="0" collapsed="false">
      <c r="A64" s="72" t="n">
        <v>60</v>
      </c>
      <c r="B64" s="226" t="str">
        <f aca="false">IF('1. Artikeldata Grund'!$E64="","",'1. Artikeldata Grund'!$E64)</f>
        <v/>
      </c>
      <c r="C64" s="227" t="str">
        <f aca="false">IF('1. Artikeldata Grund'!D64="","",'1. Artikeldata Grund'!D64)</f>
        <v/>
      </c>
      <c r="D64" s="251"/>
      <c r="E64" s="229" t="str">
        <f aca="false">IF(B64="","","ÅÅÅÅ-MM-DD")</f>
        <v/>
      </c>
      <c r="F64" s="230"/>
      <c r="G64" s="252"/>
      <c r="H64" s="253"/>
      <c r="I64" s="232" t="s">
        <v>36</v>
      </c>
      <c r="J64" s="234"/>
      <c r="K64" s="233" t="s">
        <v>36</v>
      </c>
      <c r="L64" s="234" t="s">
        <v>291</v>
      </c>
      <c r="M64" s="235" t="n">
        <v>910</v>
      </c>
      <c r="N64" s="236" t="str">
        <f aca="false">IF(B64="","",IF(OR(M64=200,COUNTIF(Artikelgrupper!$G$3:$G$108,'APH KIC KIA PC'!L64)),"Ja","Nej"))</f>
        <v/>
      </c>
      <c r="O64" s="237"/>
      <c r="Q64" s="238"/>
      <c r="R64" s="239"/>
      <c r="S64" s="234" t="s">
        <v>37</v>
      </c>
      <c r="T64" s="234"/>
      <c r="V64" s="240" t="str">
        <f aca="false">IF(B64="","",'3. Förpackningsdata'!K64)</f>
        <v/>
      </c>
      <c r="W64" s="241" t="str">
        <f aca="false">IF(B64="","",'3. Förpackningsdata'!L64)</f>
        <v/>
      </c>
      <c r="X64" s="238"/>
      <c r="Y64" s="192"/>
      <c r="Z64" s="243"/>
      <c r="AA64" s="244" t="str">
        <f aca="false">IF('4. Inköpsdata'!H64="SEK",'4. Inköpsdata'!J64,'4. Inköpsdata'!J64*'APH KIC KIA PC'!$Y$4)</f>
        <v/>
      </c>
      <c r="AB64" s="245" t="str">
        <f aca="false" t="array" ref="AB64:AB64">IF(B64="","",_xlfn.IFS(AA64&lt;10,AA64*1.12,AA64&lt;20,AA64*1.1,AA64&lt;30,AA64*1.09,AA64&lt;50,AA64*1.08,AA64&lt;100,AA64*1.07,AA64&lt;150,AA64*1.06,AA64&gt;149,AA64*1.05))</f>
        <v/>
      </c>
      <c r="AC64" s="73"/>
      <c r="AD64" s="246" t="str">
        <f aca="false">IF(B64="","",'4. Inköpsdata'!N64)</f>
        <v/>
      </c>
      <c r="AE64" s="247" t="str">
        <f aca="false">IF(B64="","",'4. Inköpsdata'!M64)</f>
        <v/>
      </c>
      <c r="AF64" s="248" t="str">
        <f aca="false" t="array" ref="AF64:AF64">IFERROR(_xlfn.IFS(AE64=25%,41,AE64=12%,42,AE64=6%,43,AE64="Momsfritt",38),"")</f>
        <v/>
      </c>
      <c r="AG64" s="248" t="str">
        <f aca="false">IF(B64="","",IF(AE64="Momsfritt",1,AE64+1))</f>
        <v/>
      </c>
      <c r="AH64" s="246" t="str">
        <f aca="false">IF(B64="","",AC64/AG64)</f>
        <v/>
      </c>
      <c r="AI64" s="246" t="str">
        <f aca="false">IF(B64="","",AH64-AA64)</f>
        <v/>
      </c>
      <c r="AJ64" s="249" t="str">
        <f aca="false">IF(B64="","",AI64/AH64)</f>
        <v/>
      </c>
      <c r="AK64" s="73"/>
      <c r="AL64" s="245" t="str">
        <f aca="false">IF(B64="","",AK64/AG64)</f>
        <v/>
      </c>
      <c r="AM64" s="245" t="str">
        <f aca="false">IF(B64="","",AL64-AA64)</f>
        <v/>
      </c>
      <c r="AN64" s="249" t="str">
        <f aca="false">IF(B64="","",AM64/AL64)</f>
        <v/>
      </c>
    </row>
    <row r="65" customFormat="false" ht="14.25" hidden="false" customHeight="false" outlineLevel="0" collapsed="false">
      <c r="A65" s="72" t="n">
        <v>61</v>
      </c>
      <c r="B65" s="226" t="str">
        <f aca="false">IF('1. Artikeldata Grund'!$E65="","",'1. Artikeldata Grund'!$E65)</f>
        <v/>
      </c>
      <c r="C65" s="227" t="str">
        <f aca="false">IF('1. Artikeldata Grund'!D65="","",'1. Artikeldata Grund'!D65)</f>
        <v/>
      </c>
      <c r="D65" s="251"/>
      <c r="E65" s="229" t="str">
        <f aca="false">IF(B65="","","ÅÅÅÅ-MM-DD")</f>
        <v/>
      </c>
      <c r="F65" s="230"/>
      <c r="G65" s="252"/>
      <c r="H65" s="253"/>
      <c r="I65" s="232" t="s">
        <v>36</v>
      </c>
      <c r="J65" s="234"/>
      <c r="K65" s="233" t="s">
        <v>36</v>
      </c>
      <c r="L65" s="234" t="s">
        <v>291</v>
      </c>
      <c r="M65" s="235" t="n">
        <v>910</v>
      </c>
      <c r="N65" s="236" t="str">
        <f aca="false">IF(B65="","",IF(OR(M65=200,COUNTIF(Artikelgrupper!$G$3:$G$108,'APH KIC KIA PC'!L65)),"Ja","Nej"))</f>
        <v/>
      </c>
      <c r="O65" s="237"/>
      <c r="Q65" s="238"/>
      <c r="R65" s="239"/>
      <c r="S65" s="234" t="s">
        <v>37</v>
      </c>
      <c r="T65" s="234"/>
      <c r="V65" s="240" t="str">
        <f aca="false">IF(B65="","",'3. Förpackningsdata'!K65)</f>
        <v/>
      </c>
      <c r="W65" s="241" t="str">
        <f aca="false">IF(B65="","",'3. Förpackningsdata'!L65)</f>
        <v/>
      </c>
      <c r="X65" s="238"/>
      <c r="Y65" s="192"/>
      <c r="Z65" s="243"/>
      <c r="AA65" s="244" t="str">
        <f aca="false">IF('4. Inköpsdata'!H65="SEK",'4. Inköpsdata'!J65,'4. Inköpsdata'!J65*'APH KIC KIA PC'!$Y$4)</f>
        <v/>
      </c>
      <c r="AB65" s="245" t="str">
        <f aca="false" t="array" ref="AB65:AB65">IF(B65="","",_xlfn.IFS(AA65&lt;10,AA65*1.12,AA65&lt;20,AA65*1.1,AA65&lt;30,AA65*1.09,AA65&lt;50,AA65*1.08,AA65&lt;100,AA65*1.07,AA65&lt;150,AA65*1.06,AA65&gt;149,AA65*1.05))</f>
        <v/>
      </c>
      <c r="AC65" s="73"/>
      <c r="AD65" s="246" t="str">
        <f aca="false">IF(B65="","",'4. Inköpsdata'!N65)</f>
        <v/>
      </c>
      <c r="AE65" s="247" t="str">
        <f aca="false">IF(B65="","",'4. Inköpsdata'!M65)</f>
        <v/>
      </c>
      <c r="AF65" s="248" t="str">
        <f aca="false" t="array" ref="AF65:AF65">IFERROR(_xlfn.IFS(AE65=25%,41,AE65=12%,42,AE65=6%,43,AE65="Momsfritt",38),"")</f>
        <v/>
      </c>
      <c r="AG65" s="248" t="str">
        <f aca="false">IF(B65="","",IF(AE65="Momsfritt",1,AE65+1))</f>
        <v/>
      </c>
      <c r="AH65" s="246" t="str">
        <f aca="false">IF(B65="","",AC65/AG65)</f>
        <v/>
      </c>
      <c r="AI65" s="246" t="str">
        <f aca="false">IF(B65="","",AH65-AA65)</f>
        <v/>
      </c>
      <c r="AJ65" s="249" t="str">
        <f aca="false">IF(B65="","",AI65/AH65)</f>
        <v/>
      </c>
      <c r="AK65" s="73"/>
      <c r="AL65" s="245" t="str">
        <f aca="false">IF(B65="","",AK65/AG65)</f>
        <v/>
      </c>
      <c r="AM65" s="245" t="str">
        <f aca="false">IF(B65="","",AL65-AA65)</f>
        <v/>
      </c>
      <c r="AN65" s="249" t="str">
        <f aca="false">IF(B65="","",AM65/AL65)</f>
        <v/>
      </c>
    </row>
    <row r="66" customFormat="false" ht="14.25" hidden="false" customHeight="false" outlineLevel="0" collapsed="false">
      <c r="A66" s="72" t="n">
        <v>62</v>
      </c>
      <c r="B66" s="226" t="str">
        <f aca="false">IF('1. Artikeldata Grund'!$E66="","",'1. Artikeldata Grund'!$E66)</f>
        <v/>
      </c>
      <c r="C66" s="227" t="str">
        <f aca="false">IF('1. Artikeldata Grund'!D66="","",'1. Artikeldata Grund'!D66)</f>
        <v/>
      </c>
      <c r="D66" s="251"/>
      <c r="E66" s="229" t="str">
        <f aca="false">IF(B66="","","ÅÅÅÅ-MM-DD")</f>
        <v/>
      </c>
      <c r="F66" s="230"/>
      <c r="G66" s="252"/>
      <c r="H66" s="253"/>
      <c r="I66" s="232" t="s">
        <v>36</v>
      </c>
      <c r="J66" s="234"/>
      <c r="K66" s="233" t="s">
        <v>36</v>
      </c>
      <c r="L66" s="234" t="s">
        <v>291</v>
      </c>
      <c r="M66" s="235" t="n">
        <v>910</v>
      </c>
      <c r="N66" s="236" t="str">
        <f aca="false">IF(B66="","",IF(OR(M66=200,COUNTIF(Artikelgrupper!$G$3:$G$108,'APH KIC KIA PC'!L66)),"Ja","Nej"))</f>
        <v/>
      </c>
      <c r="O66" s="237"/>
      <c r="Q66" s="238"/>
      <c r="R66" s="239"/>
      <c r="S66" s="234" t="s">
        <v>37</v>
      </c>
      <c r="T66" s="234"/>
      <c r="V66" s="240" t="str">
        <f aca="false">IF(B66="","",'3. Förpackningsdata'!K66)</f>
        <v/>
      </c>
      <c r="W66" s="241" t="str">
        <f aca="false">IF(B66="","",'3. Förpackningsdata'!L66)</f>
        <v/>
      </c>
      <c r="X66" s="238"/>
      <c r="Y66" s="192"/>
      <c r="Z66" s="243"/>
      <c r="AA66" s="244" t="str">
        <f aca="false">IF('4. Inköpsdata'!H66="SEK",'4. Inköpsdata'!J66,'4. Inköpsdata'!J66*'APH KIC KIA PC'!$Y$4)</f>
        <v/>
      </c>
      <c r="AB66" s="245" t="str">
        <f aca="false" t="array" ref="AB66:AB66">IF(B66="","",_xlfn.IFS(AA66&lt;10,AA66*1.12,AA66&lt;20,AA66*1.1,AA66&lt;30,AA66*1.09,AA66&lt;50,AA66*1.08,AA66&lt;100,AA66*1.07,AA66&lt;150,AA66*1.06,AA66&gt;149,AA66*1.05))</f>
        <v/>
      </c>
      <c r="AC66" s="73"/>
      <c r="AD66" s="246" t="str">
        <f aca="false">IF(B66="","",'4. Inköpsdata'!N66)</f>
        <v/>
      </c>
      <c r="AE66" s="247" t="str">
        <f aca="false">IF(B66="","",'4. Inköpsdata'!M66)</f>
        <v/>
      </c>
      <c r="AF66" s="248" t="str">
        <f aca="false" t="array" ref="AF66:AF66">IFERROR(_xlfn.IFS(AE66=25%,41,AE66=12%,42,AE66=6%,43,AE66="Momsfritt",38),"")</f>
        <v/>
      </c>
      <c r="AG66" s="248" t="str">
        <f aca="false">IF(B66="","",IF(AE66="Momsfritt",1,AE66+1))</f>
        <v/>
      </c>
      <c r="AH66" s="246" t="str">
        <f aca="false">IF(B66="","",AC66/AG66)</f>
        <v/>
      </c>
      <c r="AI66" s="246" t="str">
        <f aca="false">IF(B66="","",AH66-AA66)</f>
        <v/>
      </c>
      <c r="AJ66" s="249" t="str">
        <f aca="false">IF(B66="","",AI66/AH66)</f>
        <v/>
      </c>
      <c r="AK66" s="73"/>
      <c r="AL66" s="245" t="str">
        <f aca="false">IF(B66="","",AK66/AG66)</f>
        <v/>
      </c>
      <c r="AM66" s="245" t="str">
        <f aca="false">IF(B66="","",AL66-AA66)</f>
        <v/>
      </c>
      <c r="AN66" s="249" t="str">
        <f aca="false">IF(B66="","",AM66/AL66)</f>
        <v/>
      </c>
    </row>
    <row r="67" customFormat="false" ht="14.25" hidden="false" customHeight="false" outlineLevel="0" collapsed="false">
      <c r="A67" s="72" t="n">
        <v>63</v>
      </c>
      <c r="B67" s="226" t="str">
        <f aca="false">IF('1. Artikeldata Grund'!$E67="","",'1. Artikeldata Grund'!$E67)</f>
        <v/>
      </c>
      <c r="C67" s="227" t="str">
        <f aca="false">IF('1. Artikeldata Grund'!D67="","",'1. Artikeldata Grund'!D67)</f>
        <v/>
      </c>
      <c r="D67" s="251"/>
      <c r="E67" s="229" t="str">
        <f aca="false">IF(B67="","","ÅÅÅÅ-MM-DD")</f>
        <v/>
      </c>
      <c r="F67" s="230"/>
      <c r="G67" s="252"/>
      <c r="H67" s="253"/>
      <c r="I67" s="232" t="s">
        <v>36</v>
      </c>
      <c r="J67" s="234"/>
      <c r="K67" s="233" t="s">
        <v>36</v>
      </c>
      <c r="L67" s="234" t="s">
        <v>291</v>
      </c>
      <c r="M67" s="235" t="n">
        <v>910</v>
      </c>
      <c r="N67" s="236" t="str">
        <f aca="false">IF(B67="","",IF(OR(M67=200,COUNTIF(Artikelgrupper!$G$3:$G$108,'APH KIC KIA PC'!L67)),"Ja","Nej"))</f>
        <v/>
      </c>
      <c r="O67" s="237"/>
      <c r="Q67" s="238"/>
      <c r="R67" s="239"/>
      <c r="S67" s="234" t="s">
        <v>37</v>
      </c>
      <c r="T67" s="234"/>
      <c r="V67" s="240" t="str">
        <f aca="false">IF(B67="","",'3. Förpackningsdata'!K67)</f>
        <v/>
      </c>
      <c r="W67" s="241" t="str">
        <f aca="false">IF(B67="","",'3. Förpackningsdata'!L67)</f>
        <v/>
      </c>
      <c r="X67" s="238"/>
      <c r="Y67" s="192"/>
      <c r="Z67" s="243"/>
      <c r="AA67" s="244" t="str">
        <f aca="false">IF('4. Inköpsdata'!H67="SEK",'4. Inköpsdata'!J67,'4. Inköpsdata'!J67*'APH KIC KIA PC'!$Y$4)</f>
        <v/>
      </c>
      <c r="AB67" s="245" t="str">
        <f aca="false" t="array" ref="AB67:AB67">IF(B67="","",_xlfn.IFS(AA67&lt;10,AA67*1.12,AA67&lt;20,AA67*1.1,AA67&lt;30,AA67*1.09,AA67&lt;50,AA67*1.08,AA67&lt;100,AA67*1.07,AA67&lt;150,AA67*1.06,AA67&gt;149,AA67*1.05))</f>
        <v/>
      </c>
      <c r="AC67" s="73"/>
      <c r="AD67" s="246" t="str">
        <f aca="false">IF(B67="","",'4. Inköpsdata'!N67)</f>
        <v/>
      </c>
      <c r="AE67" s="247" t="str">
        <f aca="false">IF(B67="","",'4. Inköpsdata'!M67)</f>
        <v/>
      </c>
      <c r="AF67" s="248" t="str">
        <f aca="false" t="array" ref="AF67:AF67">IFERROR(_xlfn.IFS(AE67=25%,41,AE67=12%,42,AE67=6%,43,AE67="Momsfritt",38),"")</f>
        <v/>
      </c>
      <c r="AG67" s="248" t="str">
        <f aca="false">IF(B67="","",IF(AE67="Momsfritt",1,AE67+1))</f>
        <v/>
      </c>
      <c r="AH67" s="246" t="str">
        <f aca="false">IF(B67="","",AC67/AG67)</f>
        <v/>
      </c>
      <c r="AI67" s="246" t="str">
        <f aca="false">IF(B67="","",AH67-AA67)</f>
        <v/>
      </c>
      <c r="AJ67" s="249" t="str">
        <f aca="false">IF(B67="","",AI67/AH67)</f>
        <v/>
      </c>
      <c r="AK67" s="73"/>
      <c r="AL67" s="245" t="str">
        <f aca="false">IF(B67="","",AK67/AG67)</f>
        <v/>
      </c>
      <c r="AM67" s="245" t="str">
        <f aca="false">IF(B67="","",AL67-AA67)</f>
        <v/>
      </c>
      <c r="AN67" s="249" t="str">
        <f aca="false">IF(B67="","",AM67/AL67)</f>
        <v/>
      </c>
    </row>
    <row r="68" customFormat="false" ht="14.25" hidden="false" customHeight="false" outlineLevel="0" collapsed="false">
      <c r="A68" s="72" t="n">
        <v>64</v>
      </c>
      <c r="B68" s="226" t="str">
        <f aca="false">IF('1. Artikeldata Grund'!$E68="","",'1. Artikeldata Grund'!$E68)</f>
        <v/>
      </c>
      <c r="C68" s="227" t="str">
        <f aca="false">IF('1. Artikeldata Grund'!D68="","",'1. Artikeldata Grund'!D68)</f>
        <v/>
      </c>
      <c r="D68" s="251"/>
      <c r="E68" s="229" t="str">
        <f aca="false">IF(B68="","","ÅÅÅÅ-MM-DD")</f>
        <v/>
      </c>
      <c r="F68" s="230"/>
      <c r="G68" s="252"/>
      <c r="H68" s="253"/>
      <c r="I68" s="232" t="s">
        <v>36</v>
      </c>
      <c r="J68" s="234"/>
      <c r="K68" s="233" t="s">
        <v>36</v>
      </c>
      <c r="L68" s="234" t="s">
        <v>291</v>
      </c>
      <c r="M68" s="235" t="n">
        <v>910</v>
      </c>
      <c r="N68" s="236" t="str">
        <f aca="false">IF(B68="","",IF(OR(M68=200,COUNTIF(Artikelgrupper!$G$3:$G$108,'APH KIC KIA PC'!L68)),"Ja","Nej"))</f>
        <v/>
      </c>
      <c r="O68" s="237"/>
      <c r="Q68" s="238"/>
      <c r="R68" s="239"/>
      <c r="S68" s="234" t="s">
        <v>37</v>
      </c>
      <c r="T68" s="234"/>
      <c r="V68" s="240" t="str">
        <f aca="false">IF(B68="","",'3. Förpackningsdata'!K68)</f>
        <v/>
      </c>
      <c r="W68" s="241" t="str">
        <f aca="false">IF(B68="","",'3. Förpackningsdata'!L68)</f>
        <v/>
      </c>
      <c r="X68" s="238"/>
      <c r="Y68" s="192"/>
      <c r="Z68" s="243"/>
      <c r="AA68" s="244" t="str">
        <f aca="false">IF('4. Inköpsdata'!H68="SEK",'4. Inköpsdata'!J68,'4. Inköpsdata'!J68*'APH KIC KIA PC'!$Y$4)</f>
        <v/>
      </c>
      <c r="AB68" s="245" t="str">
        <f aca="false" t="array" ref="AB68:AB68">IF(B68="","",_xlfn.IFS(AA68&lt;10,AA68*1.12,AA68&lt;20,AA68*1.1,AA68&lt;30,AA68*1.09,AA68&lt;50,AA68*1.08,AA68&lt;100,AA68*1.07,AA68&lt;150,AA68*1.06,AA68&gt;149,AA68*1.05))</f>
        <v/>
      </c>
      <c r="AC68" s="73"/>
      <c r="AD68" s="246" t="str">
        <f aca="false">IF(B68="","",'4. Inköpsdata'!N68)</f>
        <v/>
      </c>
      <c r="AE68" s="247" t="str">
        <f aca="false">IF(B68="","",'4. Inköpsdata'!M68)</f>
        <v/>
      </c>
      <c r="AF68" s="248" t="str">
        <f aca="false" t="array" ref="AF68:AF68">IFERROR(_xlfn.IFS(AE68=25%,41,AE68=12%,42,AE68=6%,43,AE68="Momsfritt",38),"")</f>
        <v/>
      </c>
      <c r="AG68" s="248" t="str">
        <f aca="false">IF(B68="","",IF(AE68="Momsfritt",1,AE68+1))</f>
        <v/>
      </c>
      <c r="AH68" s="246" t="str">
        <f aca="false">IF(B68="","",AC68/AG68)</f>
        <v/>
      </c>
      <c r="AI68" s="246" t="str">
        <f aca="false">IF(B68="","",AH68-AA68)</f>
        <v/>
      </c>
      <c r="AJ68" s="249" t="str">
        <f aca="false">IF(B68="","",AI68/AH68)</f>
        <v/>
      </c>
      <c r="AK68" s="73"/>
      <c r="AL68" s="245" t="str">
        <f aca="false">IF(B68="","",AK68/AG68)</f>
        <v/>
      </c>
      <c r="AM68" s="245" t="str">
        <f aca="false">IF(B68="","",AL68-AA68)</f>
        <v/>
      </c>
      <c r="AN68" s="249" t="str">
        <f aca="false">IF(B68="","",AM68/AL68)</f>
        <v/>
      </c>
    </row>
    <row r="69" customFormat="false" ht="14.25" hidden="false" customHeight="false" outlineLevel="0" collapsed="false">
      <c r="A69" s="72" t="n">
        <v>65</v>
      </c>
      <c r="B69" s="226" t="str">
        <f aca="false">IF('1. Artikeldata Grund'!$E69="","",'1. Artikeldata Grund'!$E69)</f>
        <v/>
      </c>
      <c r="C69" s="227" t="str">
        <f aca="false">IF('1. Artikeldata Grund'!D69="","",'1. Artikeldata Grund'!D69)</f>
        <v/>
      </c>
      <c r="D69" s="251"/>
      <c r="E69" s="229" t="str">
        <f aca="false">IF(B69="","","ÅÅÅÅ-MM-DD")</f>
        <v/>
      </c>
      <c r="F69" s="230"/>
      <c r="G69" s="252"/>
      <c r="H69" s="253"/>
      <c r="I69" s="232" t="s">
        <v>36</v>
      </c>
      <c r="J69" s="234"/>
      <c r="K69" s="233" t="s">
        <v>36</v>
      </c>
      <c r="L69" s="234" t="s">
        <v>291</v>
      </c>
      <c r="M69" s="235" t="n">
        <v>910</v>
      </c>
      <c r="N69" s="236" t="str">
        <f aca="false">IF(B69="","",IF(OR(M69=200,COUNTIF(Artikelgrupper!$G$3:$G$108,'APH KIC KIA PC'!L69)),"Ja","Nej"))</f>
        <v/>
      </c>
      <c r="O69" s="237"/>
      <c r="Q69" s="238"/>
      <c r="R69" s="239"/>
      <c r="S69" s="234" t="s">
        <v>37</v>
      </c>
      <c r="T69" s="234"/>
      <c r="V69" s="240" t="str">
        <f aca="false">IF(B69="","",'3. Förpackningsdata'!K69)</f>
        <v/>
      </c>
      <c r="W69" s="241" t="str">
        <f aca="false">IF(B69="","",'3. Förpackningsdata'!L69)</f>
        <v/>
      </c>
      <c r="X69" s="238"/>
      <c r="Y69" s="192"/>
      <c r="Z69" s="243"/>
      <c r="AA69" s="244" t="str">
        <f aca="false">IF('4. Inköpsdata'!H69="SEK",'4. Inköpsdata'!J69,'4. Inköpsdata'!J69*'APH KIC KIA PC'!$Y$4)</f>
        <v/>
      </c>
      <c r="AB69" s="245" t="str">
        <f aca="false" t="array" ref="AB69:AB69">IF(B69="","",_xlfn.IFS(AA69&lt;10,AA69*1.12,AA69&lt;20,AA69*1.1,AA69&lt;30,AA69*1.09,AA69&lt;50,AA69*1.08,AA69&lt;100,AA69*1.07,AA69&lt;150,AA69*1.06,AA69&gt;149,AA69*1.05))</f>
        <v/>
      </c>
      <c r="AC69" s="73"/>
      <c r="AD69" s="246" t="str">
        <f aca="false">IF(B69="","",'4. Inköpsdata'!N69)</f>
        <v/>
      </c>
      <c r="AE69" s="247" t="str">
        <f aca="false">IF(B69="","",'4. Inköpsdata'!M69)</f>
        <v/>
      </c>
      <c r="AF69" s="248" t="str">
        <f aca="false" t="array" ref="AF69:AF69">IFERROR(_xlfn.IFS(AE69=25%,41,AE69=12%,42,AE69=6%,43,AE69="Momsfritt",38),"")</f>
        <v/>
      </c>
      <c r="AG69" s="248" t="str">
        <f aca="false">IF(B69="","",IF(AE69="Momsfritt",1,AE69+1))</f>
        <v/>
      </c>
      <c r="AH69" s="246" t="str">
        <f aca="false">IF(B69="","",AC69/AG69)</f>
        <v/>
      </c>
      <c r="AI69" s="246" t="str">
        <f aca="false">IF(B69="","",AH69-AA69)</f>
        <v/>
      </c>
      <c r="AJ69" s="249" t="str">
        <f aca="false">IF(B69="","",AI69/AH69)</f>
        <v/>
      </c>
      <c r="AK69" s="73"/>
      <c r="AL69" s="245" t="str">
        <f aca="false">IF(B69="","",AK69/AG69)</f>
        <v/>
      </c>
      <c r="AM69" s="245" t="str">
        <f aca="false">IF(B69="","",AL69-AA69)</f>
        <v/>
      </c>
      <c r="AN69" s="249" t="str">
        <f aca="false">IF(B69="","",AM69/AL69)</f>
        <v/>
      </c>
    </row>
    <row r="70" customFormat="false" ht="14.25" hidden="false" customHeight="false" outlineLevel="0" collapsed="false">
      <c r="A70" s="72" t="n">
        <v>66</v>
      </c>
      <c r="B70" s="226" t="str">
        <f aca="false">IF('1. Artikeldata Grund'!$E70="","",'1. Artikeldata Grund'!$E70)</f>
        <v/>
      </c>
      <c r="C70" s="227" t="str">
        <f aca="false">IF('1. Artikeldata Grund'!D70="","",'1. Artikeldata Grund'!D70)</f>
        <v/>
      </c>
      <c r="D70" s="251"/>
      <c r="E70" s="229" t="str">
        <f aca="false">IF(B70="","","ÅÅÅÅ-MM-DD")</f>
        <v/>
      </c>
      <c r="F70" s="230"/>
      <c r="G70" s="252"/>
      <c r="H70" s="253"/>
      <c r="I70" s="232" t="s">
        <v>36</v>
      </c>
      <c r="J70" s="234"/>
      <c r="K70" s="233" t="s">
        <v>36</v>
      </c>
      <c r="L70" s="234" t="s">
        <v>291</v>
      </c>
      <c r="M70" s="235" t="n">
        <v>910</v>
      </c>
      <c r="N70" s="236" t="str">
        <f aca="false">IF(B70="","",IF(OR(M70=200,COUNTIF(Artikelgrupper!$G$3:$G$108,'APH KIC KIA PC'!L70)),"Ja","Nej"))</f>
        <v/>
      </c>
      <c r="O70" s="237"/>
      <c r="Q70" s="238"/>
      <c r="R70" s="239"/>
      <c r="S70" s="234" t="s">
        <v>37</v>
      </c>
      <c r="T70" s="234"/>
      <c r="V70" s="240" t="str">
        <f aca="false">IF(B70="","",'3. Förpackningsdata'!K70)</f>
        <v/>
      </c>
      <c r="W70" s="241" t="str">
        <f aca="false">IF(B70="","",'3. Förpackningsdata'!L70)</f>
        <v/>
      </c>
      <c r="X70" s="238"/>
      <c r="Y70" s="192"/>
      <c r="Z70" s="243"/>
      <c r="AA70" s="244" t="str">
        <f aca="false">IF('4. Inköpsdata'!H70="SEK",'4. Inköpsdata'!J70,'4. Inköpsdata'!J70*'APH KIC KIA PC'!$Y$4)</f>
        <v/>
      </c>
      <c r="AB70" s="245" t="str">
        <f aca="false" t="array" ref="AB70:AB70">IF(B70="","",_xlfn.IFS(AA70&lt;10,AA70*1.12,AA70&lt;20,AA70*1.1,AA70&lt;30,AA70*1.09,AA70&lt;50,AA70*1.08,AA70&lt;100,AA70*1.07,AA70&lt;150,AA70*1.06,AA70&gt;149,AA70*1.05))</f>
        <v/>
      </c>
      <c r="AC70" s="73"/>
      <c r="AD70" s="246" t="str">
        <f aca="false">IF(B70="","",'4. Inköpsdata'!N70)</f>
        <v/>
      </c>
      <c r="AE70" s="247" t="str">
        <f aca="false">IF(B70="","",'4. Inköpsdata'!M70)</f>
        <v/>
      </c>
      <c r="AF70" s="248" t="str">
        <f aca="false" t="array" ref="AF70:AF70">IFERROR(_xlfn.IFS(AE70=25%,41,AE70=12%,42,AE70=6%,43,AE70="Momsfritt",38),"")</f>
        <v/>
      </c>
      <c r="AG70" s="248" t="str">
        <f aca="false">IF(B70="","",IF(AE70="Momsfritt",1,AE70+1))</f>
        <v/>
      </c>
      <c r="AH70" s="246" t="str">
        <f aca="false">IF(B70="","",AC70/AG70)</f>
        <v/>
      </c>
      <c r="AI70" s="246" t="str">
        <f aca="false">IF(B70="","",AH70-AA70)</f>
        <v/>
      </c>
      <c r="AJ70" s="249" t="str">
        <f aca="false">IF(B70="","",AI70/AH70)</f>
        <v/>
      </c>
      <c r="AK70" s="73"/>
      <c r="AL70" s="245" t="str">
        <f aca="false">IF(B70="","",AK70/AG70)</f>
        <v/>
      </c>
      <c r="AM70" s="245" t="str">
        <f aca="false">IF(B70="","",AL70-AA70)</f>
        <v/>
      </c>
      <c r="AN70" s="249" t="str">
        <f aca="false">IF(B70="","",AM70/AL70)</f>
        <v/>
      </c>
    </row>
    <row r="71" customFormat="false" ht="14.25" hidden="false" customHeight="false" outlineLevel="0" collapsed="false">
      <c r="A71" s="72" t="n">
        <v>67</v>
      </c>
      <c r="B71" s="226" t="str">
        <f aca="false">IF('1. Artikeldata Grund'!$E71="","",'1. Artikeldata Grund'!$E71)</f>
        <v/>
      </c>
      <c r="C71" s="227" t="str">
        <f aca="false">IF('1. Artikeldata Grund'!D71="","",'1. Artikeldata Grund'!D71)</f>
        <v/>
      </c>
      <c r="D71" s="251"/>
      <c r="E71" s="229" t="str">
        <f aca="false">IF(B71="","","ÅÅÅÅ-MM-DD")</f>
        <v/>
      </c>
      <c r="F71" s="230"/>
      <c r="G71" s="252"/>
      <c r="H71" s="253"/>
      <c r="I71" s="232" t="s">
        <v>36</v>
      </c>
      <c r="J71" s="234"/>
      <c r="K71" s="233" t="s">
        <v>36</v>
      </c>
      <c r="L71" s="234" t="s">
        <v>291</v>
      </c>
      <c r="M71" s="235" t="n">
        <v>910</v>
      </c>
      <c r="N71" s="236" t="str">
        <f aca="false">IF(B71="","",IF(OR(M71=200,COUNTIF(Artikelgrupper!$G$3:$G$108,'APH KIC KIA PC'!L71)),"Ja","Nej"))</f>
        <v/>
      </c>
      <c r="O71" s="237"/>
      <c r="Q71" s="238"/>
      <c r="R71" s="239"/>
      <c r="S71" s="234" t="s">
        <v>37</v>
      </c>
      <c r="T71" s="234"/>
      <c r="V71" s="240" t="str">
        <f aca="false">IF(B71="","",'3. Förpackningsdata'!K71)</f>
        <v/>
      </c>
      <c r="W71" s="241" t="str">
        <f aca="false">IF(B71="","",'3. Förpackningsdata'!L71)</f>
        <v/>
      </c>
      <c r="X71" s="238"/>
      <c r="Y71" s="192"/>
      <c r="Z71" s="243"/>
      <c r="AA71" s="244" t="str">
        <f aca="false">IF('4. Inköpsdata'!H71="SEK",'4. Inköpsdata'!J71,'4. Inköpsdata'!J71*'APH KIC KIA PC'!$Y$4)</f>
        <v/>
      </c>
      <c r="AB71" s="245" t="str">
        <f aca="false" t="array" ref="AB71:AB71">IF(B71="","",_xlfn.IFS(AA71&lt;10,AA71*1.12,AA71&lt;20,AA71*1.1,AA71&lt;30,AA71*1.09,AA71&lt;50,AA71*1.08,AA71&lt;100,AA71*1.07,AA71&lt;150,AA71*1.06,AA71&gt;149,AA71*1.05))</f>
        <v/>
      </c>
      <c r="AC71" s="73"/>
      <c r="AD71" s="246" t="str">
        <f aca="false">IF(B71="","",'4. Inköpsdata'!N71)</f>
        <v/>
      </c>
      <c r="AE71" s="247" t="str">
        <f aca="false">IF(B71="","",'4. Inköpsdata'!M71)</f>
        <v/>
      </c>
      <c r="AF71" s="248" t="str">
        <f aca="false" t="array" ref="AF71:AF71">IFERROR(_xlfn.IFS(AE71=25%,41,AE71=12%,42,AE71=6%,43,AE71="Momsfritt",38),"")</f>
        <v/>
      </c>
      <c r="AG71" s="248" t="str">
        <f aca="false">IF(B71="","",IF(AE71="Momsfritt",1,AE71+1))</f>
        <v/>
      </c>
      <c r="AH71" s="246" t="str">
        <f aca="false">IF(B71="","",AC71/AG71)</f>
        <v/>
      </c>
      <c r="AI71" s="246" t="str">
        <f aca="false">IF(B71="","",AH71-AA71)</f>
        <v/>
      </c>
      <c r="AJ71" s="249" t="str">
        <f aca="false">IF(B71="","",AI71/AH71)</f>
        <v/>
      </c>
      <c r="AK71" s="73"/>
      <c r="AL71" s="245" t="str">
        <f aca="false">IF(B71="","",AK71/AG71)</f>
        <v/>
      </c>
      <c r="AM71" s="245" t="str">
        <f aca="false">IF(B71="","",AL71-AA71)</f>
        <v/>
      </c>
      <c r="AN71" s="249" t="str">
        <f aca="false">IF(B71="","",AM71/AL71)</f>
        <v/>
      </c>
    </row>
    <row r="72" customFormat="false" ht="14.25" hidden="false" customHeight="false" outlineLevel="0" collapsed="false">
      <c r="A72" s="72" t="n">
        <v>68</v>
      </c>
      <c r="B72" s="226" t="str">
        <f aca="false">IF('1. Artikeldata Grund'!$E72="","",'1. Artikeldata Grund'!$E72)</f>
        <v/>
      </c>
      <c r="C72" s="227" t="str">
        <f aca="false">IF('1. Artikeldata Grund'!D72="","",'1. Artikeldata Grund'!D72)</f>
        <v/>
      </c>
      <c r="D72" s="251"/>
      <c r="E72" s="229" t="str">
        <f aca="false">IF(B72="","","ÅÅÅÅ-MM-DD")</f>
        <v/>
      </c>
      <c r="F72" s="230"/>
      <c r="G72" s="252"/>
      <c r="H72" s="253"/>
      <c r="I72" s="232" t="s">
        <v>36</v>
      </c>
      <c r="J72" s="234"/>
      <c r="K72" s="233" t="s">
        <v>36</v>
      </c>
      <c r="L72" s="234" t="s">
        <v>291</v>
      </c>
      <c r="M72" s="235" t="n">
        <v>910</v>
      </c>
      <c r="N72" s="236" t="str">
        <f aca="false">IF(B72="","",IF(OR(M72=200,COUNTIF(Artikelgrupper!$G$3:$G$108,'APH KIC KIA PC'!L72)),"Ja","Nej"))</f>
        <v/>
      </c>
      <c r="O72" s="237"/>
      <c r="Q72" s="238"/>
      <c r="R72" s="239"/>
      <c r="S72" s="234" t="s">
        <v>37</v>
      </c>
      <c r="T72" s="234"/>
      <c r="V72" s="240" t="str">
        <f aca="false">IF(B72="","",'3. Förpackningsdata'!K72)</f>
        <v/>
      </c>
      <c r="W72" s="241" t="str">
        <f aca="false">IF(B72="","",'3. Förpackningsdata'!L72)</f>
        <v/>
      </c>
      <c r="X72" s="238"/>
      <c r="Y72" s="192"/>
      <c r="Z72" s="243"/>
      <c r="AA72" s="244" t="str">
        <f aca="false">IF('4. Inköpsdata'!H72="SEK",'4. Inköpsdata'!J72,'4. Inköpsdata'!J72*'APH KIC KIA PC'!$Y$4)</f>
        <v/>
      </c>
      <c r="AB72" s="245" t="str">
        <f aca="false" t="array" ref="AB72:AB72">IF(B72="","",_xlfn.IFS(AA72&lt;10,AA72*1.12,AA72&lt;20,AA72*1.1,AA72&lt;30,AA72*1.09,AA72&lt;50,AA72*1.08,AA72&lt;100,AA72*1.07,AA72&lt;150,AA72*1.06,AA72&gt;149,AA72*1.05))</f>
        <v/>
      </c>
      <c r="AC72" s="73"/>
      <c r="AD72" s="246" t="str">
        <f aca="false">IF(B72="","",'4. Inköpsdata'!N72)</f>
        <v/>
      </c>
      <c r="AE72" s="247" t="str">
        <f aca="false">IF(B72="","",'4. Inköpsdata'!M72)</f>
        <v/>
      </c>
      <c r="AF72" s="248" t="str">
        <f aca="false" t="array" ref="AF72:AF72">IFERROR(_xlfn.IFS(AE72=25%,41,AE72=12%,42,AE72=6%,43,AE72="Momsfritt",38),"")</f>
        <v/>
      </c>
      <c r="AG72" s="248" t="str">
        <f aca="false">IF(B72="","",IF(AE72="Momsfritt",1,AE72+1))</f>
        <v/>
      </c>
      <c r="AH72" s="246" t="str">
        <f aca="false">IF(B72="","",AC72/AG72)</f>
        <v/>
      </c>
      <c r="AI72" s="246" t="str">
        <f aca="false">IF(B72="","",AH72-AA72)</f>
        <v/>
      </c>
      <c r="AJ72" s="249" t="str">
        <f aca="false">IF(B72="","",AI72/AH72)</f>
        <v/>
      </c>
      <c r="AK72" s="73"/>
      <c r="AL72" s="245" t="str">
        <f aca="false">IF(B72="","",AK72/AG72)</f>
        <v/>
      </c>
      <c r="AM72" s="245" t="str">
        <f aca="false">IF(B72="","",AL72-AA72)</f>
        <v/>
      </c>
      <c r="AN72" s="249" t="str">
        <f aca="false">IF(B72="","",AM72/AL72)</f>
        <v/>
      </c>
    </row>
    <row r="73" customFormat="false" ht="14.25" hidden="false" customHeight="false" outlineLevel="0" collapsed="false">
      <c r="A73" s="72" t="n">
        <v>69</v>
      </c>
      <c r="B73" s="226" t="str">
        <f aca="false">IF('1. Artikeldata Grund'!$E73="","",'1. Artikeldata Grund'!$E73)</f>
        <v/>
      </c>
      <c r="C73" s="227" t="str">
        <f aca="false">IF('1. Artikeldata Grund'!D73="","",'1. Artikeldata Grund'!D73)</f>
        <v/>
      </c>
      <c r="D73" s="251"/>
      <c r="E73" s="229" t="str">
        <f aca="false">IF(B73="","","ÅÅÅÅ-MM-DD")</f>
        <v/>
      </c>
      <c r="F73" s="230"/>
      <c r="G73" s="252"/>
      <c r="H73" s="253"/>
      <c r="I73" s="232" t="s">
        <v>36</v>
      </c>
      <c r="J73" s="234"/>
      <c r="K73" s="233" t="s">
        <v>36</v>
      </c>
      <c r="L73" s="234" t="s">
        <v>291</v>
      </c>
      <c r="M73" s="235" t="n">
        <v>910</v>
      </c>
      <c r="N73" s="236" t="str">
        <f aca="false">IF(B73="","",IF(OR(M73=200,COUNTIF(Artikelgrupper!$G$3:$G$108,'APH KIC KIA PC'!L73)),"Ja","Nej"))</f>
        <v/>
      </c>
      <c r="O73" s="237"/>
      <c r="Q73" s="238"/>
      <c r="R73" s="239"/>
      <c r="S73" s="234" t="s">
        <v>37</v>
      </c>
      <c r="T73" s="234"/>
      <c r="V73" s="240" t="str">
        <f aca="false">IF(B73="","",'3. Förpackningsdata'!K73)</f>
        <v/>
      </c>
      <c r="W73" s="241" t="str">
        <f aca="false">IF(B73="","",'3. Förpackningsdata'!L73)</f>
        <v/>
      </c>
      <c r="X73" s="238"/>
      <c r="Y73" s="192"/>
      <c r="Z73" s="243"/>
      <c r="AA73" s="244" t="str">
        <f aca="false">IF('4. Inköpsdata'!H73="SEK",'4. Inköpsdata'!J73,'4. Inköpsdata'!J73*'APH KIC KIA PC'!$Y$4)</f>
        <v/>
      </c>
      <c r="AB73" s="245" t="str">
        <f aca="false" t="array" ref="AB73:AB73">IF(B73="","",_xlfn.IFS(AA73&lt;10,AA73*1.12,AA73&lt;20,AA73*1.1,AA73&lt;30,AA73*1.09,AA73&lt;50,AA73*1.08,AA73&lt;100,AA73*1.07,AA73&lt;150,AA73*1.06,AA73&gt;149,AA73*1.05))</f>
        <v/>
      </c>
      <c r="AC73" s="73"/>
      <c r="AD73" s="246" t="str">
        <f aca="false">IF(B73="","",'4. Inköpsdata'!N73)</f>
        <v/>
      </c>
      <c r="AE73" s="247" t="str">
        <f aca="false">IF(B73="","",'4. Inköpsdata'!M73)</f>
        <v/>
      </c>
      <c r="AF73" s="248" t="str">
        <f aca="false" t="array" ref="AF73:AF73">IFERROR(_xlfn.IFS(AE73=25%,41,AE73=12%,42,AE73=6%,43,AE73="Momsfritt",38),"")</f>
        <v/>
      </c>
      <c r="AG73" s="248" t="str">
        <f aca="false">IF(B73="","",IF(AE73="Momsfritt",1,AE73+1))</f>
        <v/>
      </c>
      <c r="AH73" s="246" t="str">
        <f aca="false">IF(B73="","",AC73/AG73)</f>
        <v/>
      </c>
      <c r="AI73" s="246" t="str">
        <f aca="false">IF(B73="","",AH73-AA73)</f>
        <v/>
      </c>
      <c r="AJ73" s="249" t="str">
        <f aca="false">IF(B73="","",AI73/AH73)</f>
        <v/>
      </c>
      <c r="AK73" s="73"/>
      <c r="AL73" s="245" t="str">
        <f aca="false">IF(B73="","",AK73/AG73)</f>
        <v/>
      </c>
      <c r="AM73" s="245" t="str">
        <f aca="false">IF(B73="","",AL73-AA73)</f>
        <v/>
      </c>
      <c r="AN73" s="249" t="str">
        <f aca="false">IF(B73="","",AM73/AL73)</f>
        <v/>
      </c>
    </row>
    <row r="74" customFormat="false" ht="14.25" hidden="false" customHeight="false" outlineLevel="0" collapsed="false">
      <c r="A74" s="72" t="n">
        <v>70</v>
      </c>
      <c r="B74" s="226" t="str">
        <f aca="false">IF('1. Artikeldata Grund'!$E74="","",'1. Artikeldata Grund'!$E74)</f>
        <v/>
      </c>
      <c r="C74" s="227" t="str">
        <f aca="false">IF('1. Artikeldata Grund'!D74="","",'1. Artikeldata Grund'!D74)</f>
        <v/>
      </c>
      <c r="D74" s="251"/>
      <c r="E74" s="229" t="str">
        <f aca="false">IF(B74="","","ÅÅÅÅ-MM-DD")</f>
        <v/>
      </c>
      <c r="F74" s="230"/>
      <c r="G74" s="252"/>
      <c r="H74" s="253"/>
      <c r="I74" s="232" t="s">
        <v>36</v>
      </c>
      <c r="J74" s="234"/>
      <c r="K74" s="233" t="s">
        <v>36</v>
      </c>
      <c r="L74" s="234" t="s">
        <v>291</v>
      </c>
      <c r="M74" s="235" t="n">
        <v>910</v>
      </c>
      <c r="N74" s="236" t="str">
        <f aca="false">IF(B74="","",IF(OR(M74=200,COUNTIF(Artikelgrupper!$G$3:$G$108,'APH KIC KIA PC'!L74)),"Ja","Nej"))</f>
        <v/>
      </c>
      <c r="O74" s="237"/>
      <c r="Q74" s="238"/>
      <c r="R74" s="239"/>
      <c r="S74" s="234" t="s">
        <v>37</v>
      </c>
      <c r="T74" s="234"/>
      <c r="V74" s="240" t="str">
        <f aca="false">IF(B74="","",'3. Förpackningsdata'!K74)</f>
        <v/>
      </c>
      <c r="W74" s="241" t="str">
        <f aca="false">IF(B74="","",'3. Förpackningsdata'!L74)</f>
        <v/>
      </c>
      <c r="X74" s="238"/>
      <c r="Y74" s="192"/>
      <c r="Z74" s="243"/>
      <c r="AA74" s="244" t="str">
        <f aca="false">IF('4. Inköpsdata'!H74="SEK",'4. Inköpsdata'!J74,'4. Inköpsdata'!J74*'APH KIC KIA PC'!$Y$4)</f>
        <v/>
      </c>
      <c r="AB74" s="245" t="str">
        <f aca="false" t="array" ref="AB74:AB74">IF(B74="","",_xlfn.IFS(AA74&lt;10,AA74*1.12,AA74&lt;20,AA74*1.1,AA74&lt;30,AA74*1.09,AA74&lt;50,AA74*1.08,AA74&lt;100,AA74*1.07,AA74&lt;150,AA74*1.06,AA74&gt;149,AA74*1.05))</f>
        <v/>
      </c>
      <c r="AC74" s="73"/>
      <c r="AD74" s="246" t="str">
        <f aca="false">IF(B74="","",'4. Inköpsdata'!N74)</f>
        <v/>
      </c>
      <c r="AE74" s="247" t="str">
        <f aca="false">IF(B74="","",'4. Inköpsdata'!M74)</f>
        <v/>
      </c>
      <c r="AF74" s="248" t="str">
        <f aca="false" t="array" ref="AF74:AF74">IFERROR(_xlfn.IFS(AE74=25%,41,AE74=12%,42,AE74=6%,43,AE74="Momsfritt",38),"")</f>
        <v/>
      </c>
      <c r="AG74" s="248" t="str">
        <f aca="false">IF(B74="","",IF(AE74="Momsfritt",1,AE74+1))</f>
        <v/>
      </c>
      <c r="AH74" s="246" t="str">
        <f aca="false">IF(B74="","",AC74/AG74)</f>
        <v/>
      </c>
      <c r="AI74" s="246" t="str">
        <f aca="false">IF(B74="","",AH74-AA74)</f>
        <v/>
      </c>
      <c r="AJ74" s="249" t="str">
        <f aca="false">IF(B74="","",AI74/AH74)</f>
        <v/>
      </c>
      <c r="AK74" s="73"/>
      <c r="AL74" s="245" t="str">
        <f aca="false">IF(B74="","",AK74/AG74)</f>
        <v/>
      </c>
      <c r="AM74" s="245" t="str">
        <f aca="false">IF(B74="","",AL74-AA74)</f>
        <v/>
      </c>
      <c r="AN74" s="249" t="str">
        <f aca="false">IF(B74="","",AM74/AL74)</f>
        <v/>
      </c>
    </row>
    <row r="75" customFormat="false" ht="14.25" hidden="false" customHeight="false" outlineLevel="0" collapsed="false">
      <c r="A75" s="72" t="n">
        <v>71</v>
      </c>
      <c r="B75" s="226" t="str">
        <f aca="false">IF('1. Artikeldata Grund'!$E75="","",'1. Artikeldata Grund'!$E75)</f>
        <v/>
      </c>
      <c r="C75" s="227" t="str">
        <f aca="false">IF('1. Artikeldata Grund'!D75="","",'1. Artikeldata Grund'!D75)</f>
        <v/>
      </c>
      <c r="D75" s="251"/>
      <c r="E75" s="229" t="str">
        <f aca="false">IF(B75="","","ÅÅÅÅ-MM-DD")</f>
        <v/>
      </c>
      <c r="F75" s="230"/>
      <c r="G75" s="252"/>
      <c r="H75" s="253"/>
      <c r="I75" s="232" t="s">
        <v>36</v>
      </c>
      <c r="J75" s="234"/>
      <c r="K75" s="233" t="s">
        <v>36</v>
      </c>
      <c r="L75" s="234" t="s">
        <v>291</v>
      </c>
      <c r="M75" s="235" t="n">
        <v>910</v>
      </c>
      <c r="N75" s="236" t="str">
        <f aca="false">IF(B75="","",IF(OR(M75=200,COUNTIF(Artikelgrupper!$G$3:$G$108,'APH KIC KIA PC'!L75)),"Ja","Nej"))</f>
        <v/>
      </c>
      <c r="O75" s="237"/>
      <c r="Q75" s="238"/>
      <c r="R75" s="239"/>
      <c r="S75" s="234" t="s">
        <v>37</v>
      </c>
      <c r="T75" s="234"/>
      <c r="V75" s="240" t="str">
        <f aca="false">IF(B75="","",'3. Förpackningsdata'!K75)</f>
        <v/>
      </c>
      <c r="W75" s="241" t="str">
        <f aca="false">IF(B75="","",'3. Förpackningsdata'!L75)</f>
        <v/>
      </c>
      <c r="X75" s="238"/>
      <c r="Y75" s="192"/>
      <c r="Z75" s="243"/>
      <c r="AA75" s="244" t="str">
        <f aca="false">IF('4. Inköpsdata'!H75="SEK",'4. Inköpsdata'!J75,'4. Inköpsdata'!J75*'APH KIC KIA PC'!$Y$4)</f>
        <v/>
      </c>
      <c r="AB75" s="245" t="str">
        <f aca="false" t="array" ref="AB75:AB75">IF(B75="","",_xlfn.IFS(AA75&lt;10,AA75*1.12,AA75&lt;20,AA75*1.1,AA75&lt;30,AA75*1.09,AA75&lt;50,AA75*1.08,AA75&lt;100,AA75*1.07,AA75&lt;150,AA75*1.06,AA75&gt;149,AA75*1.05))</f>
        <v/>
      </c>
      <c r="AC75" s="73"/>
      <c r="AD75" s="246" t="str">
        <f aca="false">IF(B75="","",'4. Inköpsdata'!N75)</f>
        <v/>
      </c>
      <c r="AE75" s="247" t="str">
        <f aca="false">IF(B75="","",'4. Inköpsdata'!M75)</f>
        <v/>
      </c>
      <c r="AF75" s="248" t="str">
        <f aca="false" t="array" ref="AF75:AF75">IFERROR(_xlfn.IFS(AE75=25%,41,AE75=12%,42,AE75=6%,43,AE75="Momsfritt",38),"")</f>
        <v/>
      </c>
      <c r="AG75" s="248" t="str">
        <f aca="false">IF(B75="","",IF(AE75="Momsfritt",1,AE75+1))</f>
        <v/>
      </c>
      <c r="AH75" s="246" t="str">
        <f aca="false">IF(B75="","",AC75/AG75)</f>
        <v/>
      </c>
      <c r="AI75" s="246" t="str">
        <f aca="false">IF(B75="","",AH75-AA75)</f>
        <v/>
      </c>
      <c r="AJ75" s="249" t="str">
        <f aca="false">IF(B75="","",AI75/AH75)</f>
        <v/>
      </c>
      <c r="AK75" s="73"/>
      <c r="AL75" s="245" t="str">
        <f aca="false">IF(B75="","",AK75/AG75)</f>
        <v/>
      </c>
      <c r="AM75" s="245" t="str">
        <f aca="false">IF(B75="","",AL75-AA75)</f>
        <v/>
      </c>
      <c r="AN75" s="249" t="str">
        <f aca="false">IF(B75="","",AM75/AL75)</f>
        <v/>
      </c>
    </row>
    <row r="76" customFormat="false" ht="14.25" hidden="false" customHeight="false" outlineLevel="0" collapsed="false">
      <c r="A76" s="72" t="n">
        <v>72</v>
      </c>
      <c r="B76" s="226" t="str">
        <f aca="false">IF('1. Artikeldata Grund'!$E76="","",'1. Artikeldata Grund'!$E76)</f>
        <v/>
      </c>
      <c r="C76" s="227" t="str">
        <f aca="false">IF('1. Artikeldata Grund'!D76="","",'1. Artikeldata Grund'!D76)</f>
        <v/>
      </c>
      <c r="D76" s="251"/>
      <c r="E76" s="229" t="str">
        <f aca="false">IF(B76="","","ÅÅÅÅ-MM-DD")</f>
        <v/>
      </c>
      <c r="F76" s="230"/>
      <c r="G76" s="252"/>
      <c r="H76" s="253"/>
      <c r="I76" s="232" t="s">
        <v>36</v>
      </c>
      <c r="J76" s="234"/>
      <c r="K76" s="233" t="s">
        <v>36</v>
      </c>
      <c r="L76" s="234" t="s">
        <v>291</v>
      </c>
      <c r="M76" s="235" t="n">
        <v>910</v>
      </c>
      <c r="N76" s="236" t="str">
        <f aca="false">IF(B76="","",IF(OR(M76=200,COUNTIF(Artikelgrupper!$G$3:$G$108,'APH KIC KIA PC'!L76)),"Ja","Nej"))</f>
        <v/>
      </c>
      <c r="O76" s="237"/>
      <c r="Q76" s="238"/>
      <c r="R76" s="239"/>
      <c r="S76" s="234" t="s">
        <v>37</v>
      </c>
      <c r="T76" s="234"/>
      <c r="V76" s="240" t="str">
        <f aca="false">IF(B76="","",'3. Förpackningsdata'!K76)</f>
        <v/>
      </c>
      <c r="W76" s="241" t="str">
        <f aca="false">IF(B76="","",'3. Förpackningsdata'!L76)</f>
        <v/>
      </c>
      <c r="X76" s="238"/>
      <c r="Y76" s="192"/>
      <c r="Z76" s="243"/>
      <c r="AA76" s="244" t="str">
        <f aca="false">IF('4. Inköpsdata'!H76="SEK",'4. Inköpsdata'!J76,'4. Inköpsdata'!J76*'APH KIC KIA PC'!$Y$4)</f>
        <v/>
      </c>
      <c r="AB76" s="245" t="str">
        <f aca="false" t="array" ref="AB76:AB76">IF(B76="","",_xlfn.IFS(AA76&lt;10,AA76*1.12,AA76&lt;20,AA76*1.1,AA76&lt;30,AA76*1.09,AA76&lt;50,AA76*1.08,AA76&lt;100,AA76*1.07,AA76&lt;150,AA76*1.06,AA76&gt;149,AA76*1.05))</f>
        <v/>
      </c>
      <c r="AC76" s="73"/>
      <c r="AD76" s="246" t="str">
        <f aca="false">IF(B76="","",'4. Inköpsdata'!N76)</f>
        <v/>
      </c>
      <c r="AE76" s="247" t="str">
        <f aca="false">IF(B76="","",'4. Inköpsdata'!M76)</f>
        <v/>
      </c>
      <c r="AF76" s="248" t="str">
        <f aca="false" t="array" ref="AF76:AF76">IFERROR(_xlfn.IFS(AE76=25%,41,AE76=12%,42,AE76=6%,43,AE76="Momsfritt",38),"")</f>
        <v/>
      </c>
      <c r="AG76" s="248" t="str">
        <f aca="false">IF(B76="","",IF(AE76="Momsfritt",1,AE76+1))</f>
        <v/>
      </c>
      <c r="AH76" s="246" t="str">
        <f aca="false">IF(B76="","",AC76/AG76)</f>
        <v/>
      </c>
      <c r="AI76" s="246" t="str">
        <f aca="false">IF(B76="","",AH76-AA76)</f>
        <v/>
      </c>
      <c r="AJ76" s="249" t="str">
        <f aca="false">IF(B76="","",AI76/AH76)</f>
        <v/>
      </c>
      <c r="AK76" s="73"/>
      <c r="AL76" s="245" t="str">
        <f aca="false">IF(B76="","",AK76/AG76)</f>
        <v/>
      </c>
      <c r="AM76" s="245" t="str">
        <f aca="false">IF(B76="","",AL76-AA76)</f>
        <v/>
      </c>
      <c r="AN76" s="249" t="str">
        <f aca="false">IF(B76="","",AM76/AL76)</f>
        <v/>
      </c>
    </row>
    <row r="77" customFormat="false" ht="14.25" hidden="false" customHeight="false" outlineLevel="0" collapsed="false">
      <c r="A77" s="72" t="n">
        <v>73</v>
      </c>
      <c r="B77" s="226" t="str">
        <f aca="false">IF('1. Artikeldata Grund'!$E77="","",'1. Artikeldata Grund'!$E77)</f>
        <v/>
      </c>
      <c r="C77" s="227" t="str">
        <f aca="false">IF('1. Artikeldata Grund'!D77="","",'1. Artikeldata Grund'!D77)</f>
        <v/>
      </c>
      <c r="D77" s="251"/>
      <c r="E77" s="229" t="str">
        <f aca="false">IF(B77="","","ÅÅÅÅ-MM-DD")</f>
        <v/>
      </c>
      <c r="F77" s="230"/>
      <c r="G77" s="252"/>
      <c r="H77" s="253"/>
      <c r="I77" s="232" t="s">
        <v>36</v>
      </c>
      <c r="J77" s="234"/>
      <c r="K77" s="233" t="s">
        <v>36</v>
      </c>
      <c r="L77" s="234" t="s">
        <v>291</v>
      </c>
      <c r="M77" s="235" t="n">
        <v>910</v>
      </c>
      <c r="N77" s="236" t="str">
        <f aca="false">IF(B77="","",IF(OR(M77=200,COUNTIF(Artikelgrupper!$G$3:$G$108,'APH KIC KIA PC'!L77)),"Ja","Nej"))</f>
        <v/>
      </c>
      <c r="O77" s="237"/>
      <c r="Q77" s="238"/>
      <c r="R77" s="239"/>
      <c r="S77" s="234" t="s">
        <v>37</v>
      </c>
      <c r="T77" s="234"/>
      <c r="V77" s="240" t="str">
        <f aca="false">IF(B77="","",'3. Förpackningsdata'!K77)</f>
        <v/>
      </c>
      <c r="W77" s="241" t="str">
        <f aca="false">IF(B77="","",'3. Förpackningsdata'!L77)</f>
        <v/>
      </c>
      <c r="X77" s="238"/>
      <c r="Y77" s="192"/>
      <c r="Z77" s="243"/>
      <c r="AA77" s="244" t="str">
        <f aca="false">IF('4. Inköpsdata'!H77="SEK",'4. Inköpsdata'!J77,'4. Inköpsdata'!J77*'APH KIC KIA PC'!$Y$4)</f>
        <v/>
      </c>
      <c r="AB77" s="245" t="str">
        <f aca="false" t="array" ref="AB77:AB77">IF(B77="","",_xlfn.IFS(AA77&lt;10,AA77*1.12,AA77&lt;20,AA77*1.1,AA77&lt;30,AA77*1.09,AA77&lt;50,AA77*1.08,AA77&lt;100,AA77*1.07,AA77&lt;150,AA77*1.06,AA77&gt;149,AA77*1.05))</f>
        <v/>
      </c>
      <c r="AC77" s="73"/>
      <c r="AD77" s="246" t="str">
        <f aca="false">IF(B77="","",'4. Inköpsdata'!N77)</f>
        <v/>
      </c>
      <c r="AE77" s="247" t="str">
        <f aca="false">IF(B77="","",'4. Inköpsdata'!M77)</f>
        <v/>
      </c>
      <c r="AF77" s="248" t="str">
        <f aca="false" t="array" ref="AF77:AF77">IFERROR(_xlfn.IFS(AE77=25%,41,AE77=12%,42,AE77=6%,43,AE77="Momsfritt",38),"")</f>
        <v/>
      </c>
      <c r="AG77" s="248" t="str">
        <f aca="false">IF(B77="","",IF(AE77="Momsfritt",1,AE77+1))</f>
        <v/>
      </c>
      <c r="AH77" s="246" t="str">
        <f aca="false">IF(B77="","",AC77/AG77)</f>
        <v/>
      </c>
      <c r="AI77" s="246" t="str">
        <f aca="false">IF(B77="","",AH77-AA77)</f>
        <v/>
      </c>
      <c r="AJ77" s="249" t="str">
        <f aca="false">IF(B77="","",AI77/AH77)</f>
        <v/>
      </c>
      <c r="AK77" s="73"/>
      <c r="AL77" s="245" t="str">
        <f aca="false">IF(B77="","",AK77/AG77)</f>
        <v/>
      </c>
      <c r="AM77" s="245" t="str">
        <f aca="false">IF(B77="","",AL77-AA77)</f>
        <v/>
      </c>
      <c r="AN77" s="249" t="str">
        <f aca="false">IF(B77="","",AM77/AL77)</f>
        <v/>
      </c>
    </row>
    <row r="78" customFormat="false" ht="14.25" hidden="false" customHeight="false" outlineLevel="0" collapsed="false">
      <c r="A78" s="72" t="n">
        <v>74</v>
      </c>
      <c r="B78" s="226" t="str">
        <f aca="false">IF('1. Artikeldata Grund'!$E78="","",'1. Artikeldata Grund'!$E78)</f>
        <v/>
      </c>
      <c r="C78" s="227" t="str">
        <f aca="false">IF('1. Artikeldata Grund'!D78="","",'1. Artikeldata Grund'!D78)</f>
        <v/>
      </c>
      <c r="D78" s="251"/>
      <c r="E78" s="229" t="str">
        <f aca="false">IF(B78="","","ÅÅÅÅ-MM-DD")</f>
        <v/>
      </c>
      <c r="F78" s="230"/>
      <c r="G78" s="252"/>
      <c r="H78" s="253"/>
      <c r="I78" s="232" t="s">
        <v>36</v>
      </c>
      <c r="J78" s="234"/>
      <c r="K78" s="233" t="s">
        <v>36</v>
      </c>
      <c r="L78" s="234" t="s">
        <v>291</v>
      </c>
      <c r="M78" s="235" t="n">
        <v>910</v>
      </c>
      <c r="N78" s="236" t="str">
        <f aca="false">IF(B78="","",IF(OR(M78=200,COUNTIF(Artikelgrupper!$G$3:$G$108,'APH KIC KIA PC'!L78)),"Ja","Nej"))</f>
        <v/>
      </c>
      <c r="O78" s="237"/>
      <c r="Q78" s="238"/>
      <c r="R78" s="239"/>
      <c r="S78" s="234" t="s">
        <v>37</v>
      </c>
      <c r="T78" s="234"/>
      <c r="V78" s="240" t="str">
        <f aca="false">IF(B78="","",'3. Förpackningsdata'!K78)</f>
        <v/>
      </c>
      <c r="W78" s="241" t="str">
        <f aca="false">IF(B78="","",'3. Förpackningsdata'!L78)</f>
        <v/>
      </c>
      <c r="X78" s="238"/>
      <c r="Y78" s="192"/>
      <c r="Z78" s="243"/>
      <c r="AA78" s="244" t="str">
        <f aca="false">IF('4. Inköpsdata'!H78="SEK",'4. Inköpsdata'!J78,'4. Inköpsdata'!J78*'APH KIC KIA PC'!$Y$4)</f>
        <v/>
      </c>
      <c r="AB78" s="245" t="str">
        <f aca="false" t="array" ref="AB78:AB78">IF(B78="","",_xlfn.IFS(AA78&lt;10,AA78*1.12,AA78&lt;20,AA78*1.1,AA78&lt;30,AA78*1.09,AA78&lt;50,AA78*1.08,AA78&lt;100,AA78*1.07,AA78&lt;150,AA78*1.06,AA78&gt;149,AA78*1.05))</f>
        <v/>
      </c>
      <c r="AC78" s="73"/>
      <c r="AD78" s="246" t="str">
        <f aca="false">IF(B78="","",'4. Inköpsdata'!N78)</f>
        <v/>
      </c>
      <c r="AE78" s="247" t="str">
        <f aca="false">IF(B78="","",'4. Inköpsdata'!M78)</f>
        <v/>
      </c>
      <c r="AF78" s="248" t="str">
        <f aca="false" t="array" ref="AF78:AF78">IFERROR(_xlfn.IFS(AE78=25%,41,AE78=12%,42,AE78=6%,43,AE78="Momsfritt",38),"")</f>
        <v/>
      </c>
      <c r="AG78" s="248" t="str">
        <f aca="false">IF(B78="","",IF(AE78="Momsfritt",1,AE78+1))</f>
        <v/>
      </c>
      <c r="AH78" s="246" t="str">
        <f aca="false">IF(B78="","",AC78/AG78)</f>
        <v/>
      </c>
      <c r="AI78" s="246" t="str">
        <f aca="false">IF(B78="","",AH78-AA78)</f>
        <v/>
      </c>
      <c r="AJ78" s="249" t="str">
        <f aca="false">IF(B78="","",AI78/AH78)</f>
        <v/>
      </c>
      <c r="AK78" s="73"/>
      <c r="AL78" s="245" t="str">
        <f aca="false">IF(B78="","",AK78/AG78)</f>
        <v/>
      </c>
      <c r="AM78" s="245" t="str">
        <f aca="false">IF(B78="","",AL78-AA78)</f>
        <v/>
      </c>
      <c r="AN78" s="249" t="str">
        <f aca="false">IF(B78="","",AM78/AL78)</f>
        <v/>
      </c>
    </row>
    <row r="79" customFormat="false" ht="14.25" hidden="false" customHeight="false" outlineLevel="0" collapsed="false">
      <c r="A79" s="72" t="n">
        <v>75</v>
      </c>
      <c r="B79" s="226" t="str">
        <f aca="false">IF('1. Artikeldata Grund'!$E79="","",'1. Artikeldata Grund'!$E79)</f>
        <v/>
      </c>
      <c r="C79" s="227" t="str">
        <f aca="false">IF('1. Artikeldata Grund'!D79="","",'1. Artikeldata Grund'!D79)</f>
        <v/>
      </c>
      <c r="D79" s="251"/>
      <c r="E79" s="229" t="str">
        <f aca="false">IF(B79="","","ÅÅÅÅ-MM-DD")</f>
        <v/>
      </c>
      <c r="F79" s="230"/>
      <c r="G79" s="252"/>
      <c r="H79" s="253"/>
      <c r="I79" s="232" t="s">
        <v>36</v>
      </c>
      <c r="J79" s="234"/>
      <c r="K79" s="233" t="s">
        <v>36</v>
      </c>
      <c r="L79" s="234" t="s">
        <v>291</v>
      </c>
      <c r="M79" s="235" t="n">
        <v>910</v>
      </c>
      <c r="N79" s="236" t="str">
        <f aca="false">IF(B79="","",IF(OR(M79=200,COUNTIF(Artikelgrupper!$G$3:$G$108,'APH KIC KIA PC'!L79)),"Ja","Nej"))</f>
        <v/>
      </c>
      <c r="O79" s="237"/>
      <c r="Q79" s="238"/>
      <c r="R79" s="239"/>
      <c r="S79" s="234" t="s">
        <v>37</v>
      </c>
      <c r="T79" s="234"/>
      <c r="V79" s="240" t="str">
        <f aca="false">IF(B79="","",'3. Förpackningsdata'!K79)</f>
        <v/>
      </c>
      <c r="W79" s="241" t="str">
        <f aca="false">IF(B79="","",'3. Förpackningsdata'!L79)</f>
        <v/>
      </c>
      <c r="X79" s="238"/>
      <c r="Y79" s="192"/>
      <c r="Z79" s="243"/>
      <c r="AA79" s="244" t="str">
        <f aca="false">IF('4. Inköpsdata'!H79="SEK",'4. Inköpsdata'!J79,'4. Inköpsdata'!J79*'APH KIC KIA PC'!$Y$4)</f>
        <v/>
      </c>
      <c r="AB79" s="245" t="str">
        <f aca="false" t="array" ref="AB79:AB79">IF(B79="","",_xlfn.IFS(AA79&lt;10,AA79*1.12,AA79&lt;20,AA79*1.1,AA79&lt;30,AA79*1.09,AA79&lt;50,AA79*1.08,AA79&lt;100,AA79*1.07,AA79&lt;150,AA79*1.06,AA79&gt;149,AA79*1.05))</f>
        <v/>
      </c>
      <c r="AC79" s="73"/>
      <c r="AD79" s="246" t="str">
        <f aca="false">IF(B79="","",'4. Inköpsdata'!N79)</f>
        <v/>
      </c>
      <c r="AE79" s="247" t="str">
        <f aca="false">IF(B79="","",'4. Inköpsdata'!M79)</f>
        <v/>
      </c>
      <c r="AF79" s="248" t="str">
        <f aca="false" t="array" ref="AF79:AF79">IFERROR(_xlfn.IFS(AE79=25%,41,AE79=12%,42,AE79=6%,43,AE79="Momsfritt",38),"")</f>
        <v/>
      </c>
      <c r="AG79" s="248" t="str">
        <f aca="false">IF(B79="","",IF(AE79="Momsfritt",1,AE79+1))</f>
        <v/>
      </c>
      <c r="AH79" s="246" t="str">
        <f aca="false">IF(B79="","",AC79/AG79)</f>
        <v/>
      </c>
      <c r="AI79" s="246" t="str">
        <f aca="false">IF(B79="","",AH79-AA79)</f>
        <v/>
      </c>
      <c r="AJ79" s="249" t="str">
        <f aca="false">IF(B79="","",AI79/AH79)</f>
        <v/>
      </c>
      <c r="AK79" s="73"/>
      <c r="AL79" s="245" t="str">
        <f aca="false">IF(B79="","",AK79/AG79)</f>
        <v/>
      </c>
      <c r="AM79" s="245" t="str">
        <f aca="false">IF(B79="","",AL79-AA79)</f>
        <v/>
      </c>
      <c r="AN79" s="249" t="str">
        <f aca="false">IF(B79="","",AM79/AL79)</f>
        <v/>
      </c>
    </row>
    <row r="80" customFormat="false" ht="14.25" hidden="false" customHeight="false" outlineLevel="0" collapsed="false">
      <c r="A80" s="72" t="n">
        <v>76</v>
      </c>
      <c r="B80" s="226" t="str">
        <f aca="false">IF('1. Artikeldata Grund'!$E80="","",'1. Artikeldata Grund'!$E80)</f>
        <v/>
      </c>
      <c r="C80" s="227" t="str">
        <f aca="false">IF('1. Artikeldata Grund'!D80="","",'1. Artikeldata Grund'!D80)</f>
        <v/>
      </c>
      <c r="D80" s="251"/>
      <c r="E80" s="229" t="str">
        <f aca="false">IF(B80="","","ÅÅÅÅ-MM-DD")</f>
        <v/>
      </c>
      <c r="F80" s="230"/>
      <c r="G80" s="252"/>
      <c r="H80" s="253"/>
      <c r="I80" s="232" t="s">
        <v>36</v>
      </c>
      <c r="J80" s="234"/>
      <c r="K80" s="233" t="s">
        <v>36</v>
      </c>
      <c r="L80" s="234" t="s">
        <v>291</v>
      </c>
      <c r="M80" s="235" t="n">
        <v>910</v>
      </c>
      <c r="N80" s="236" t="str">
        <f aca="false">IF(B80="","",IF(OR(M80=200,COUNTIF(Artikelgrupper!$G$3:$G$108,'APH KIC KIA PC'!L80)),"Ja","Nej"))</f>
        <v/>
      </c>
      <c r="O80" s="237"/>
      <c r="Q80" s="238"/>
      <c r="R80" s="239"/>
      <c r="S80" s="234" t="s">
        <v>37</v>
      </c>
      <c r="T80" s="234"/>
      <c r="V80" s="240" t="str">
        <f aca="false">IF(B80="","",'3. Förpackningsdata'!K80)</f>
        <v/>
      </c>
      <c r="W80" s="241" t="str">
        <f aca="false">IF(B80="","",'3. Förpackningsdata'!L80)</f>
        <v/>
      </c>
      <c r="X80" s="238"/>
      <c r="Y80" s="192"/>
      <c r="Z80" s="243"/>
      <c r="AA80" s="244" t="str">
        <f aca="false">IF('4. Inköpsdata'!H80="SEK",'4. Inköpsdata'!J80,'4. Inköpsdata'!J80*'APH KIC KIA PC'!$Y$4)</f>
        <v/>
      </c>
      <c r="AB80" s="245" t="str">
        <f aca="false" t="array" ref="AB80:AB80">IF(B80="","",_xlfn.IFS(AA80&lt;10,AA80*1.12,AA80&lt;20,AA80*1.1,AA80&lt;30,AA80*1.09,AA80&lt;50,AA80*1.08,AA80&lt;100,AA80*1.07,AA80&lt;150,AA80*1.06,AA80&gt;149,AA80*1.05))</f>
        <v/>
      </c>
      <c r="AC80" s="73"/>
      <c r="AD80" s="246" t="str">
        <f aca="false">IF(B80="","",'4. Inköpsdata'!N80)</f>
        <v/>
      </c>
      <c r="AE80" s="247" t="str">
        <f aca="false">IF(B80="","",'4. Inköpsdata'!M80)</f>
        <v/>
      </c>
      <c r="AF80" s="248" t="str">
        <f aca="false" t="array" ref="AF80:AF80">IFERROR(_xlfn.IFS(AE80=25%,41,AE80=12%,42,AE80=6%,43,AE80="Momsfritt",38),"")</f>
        <v/>
      </c>
      <c r="AG80" s="248" t="str">
        <f aca="false">IF(B80="","",IF(AE80="Momsfritt",1,AE80+1))</f>
        <v/>
      </c>
      <c r="AH80" s="246" t="str">
        <f aca="false">IF(B80="","",AC80/AG80)</f>
        <v/>
      </c>
      <c r="AI80" s="246" t="str">
        <f aca="false">IF(B80="","",AH80-AA80)</f>
        <v/>
      </c>
      <c r="AJ80" s="249" t="str">
        <f aca="false">IF(B80="","",AI80/AH80)</f>
        <v/>
      </c>
      <c r="AK80" s="73"/>
      <c r="AL80" s="245" t="str">
        <f aca="false">IF(B80="","",AK80/AG80)</f>
        <v/>
      </c>
      <c r="AM80" s="245" t="str">
        <f aca="false">IF(B80="","",AL80-AA80)</f>
        <v/>
      </c>
      <c r="AN80" s="249" t="str">
        <f aca="false">IF(B80="","",AM80/AL80)</f>
        <v/>
      </c>
    </row>
    <row r="81" customFormat="false" ht="14.25" hidden="false" customHeight="false" outlineLevel="0" collapsed="false">
      <c r="A81" s="72" t="n">
        <v>77</v>
      </c>
      <c r="B81" s="226" t="str">
        <f aca="false">IF('1. Artikeldata Grund'!$E81="","",'1. Artikeldata Grund'!$E81)</f>
        <v/>
      </c>
      <c r="C81" s="227" t="str">
        <f aca="false">IF('1. Artikeldata Grund'!D81="","",'1. Artikeldata Grund'!D81)</f>
        <v/>
      </c>
      <c r="D81" s="251"/>
      <c r="E81" s="229" t="str">
        <f aca="false">IF(B81="","","ÅÅÅÅ-MM-DD")</f>
        <v/>
      </c>
      <c r="F81" s="230"/>
      <c r="G81" s="252"/>
      <c r="H81" s="253"/>
      <c r="I81" s="232" t="s">
        <v>36</v>
      </c>
      <c r="J81" s="234"/>
      <c r="K81" s="233" t="s">
        <v>36</v>
      </c>
      <c r="L81" s="234" t="s">
        <v>291</v>
      </c>
      <c r="M81" s="235" t="n">
        <v>910</v>
      </c>
      <c r="N81" s="236" t="str">
        <f aca="false">IF(B81="","",IF(OR(M81=200,COUNTIF(Artikelgrupper!$G$3:$G$108,'APH KIC KIA PC'!L81)),"Ja","Nej"))</f>
        <v/>
      </c>
      <c r="O81" s="237"/>
      <c r="Q81" s="238"/>
      <c r="R81" s="239"/>
      <c r="S81" s="234" t="s">
        <v>37</v>
      </c>
      <c r="T81" s="234"/>
      <c r="V81" s="240" t="str">
        <f aca="false">IF(B81="","",'3. Förpackningsdata'!K81)</f>
        <v/>
      </c>
      <c r="W81" s="241" t="str">
        <f aca="false">IF(B81="","",'3. Förpackningsdata'!L81)</f>
        <v/>
      </c>
      <c r="X81" s="238"/>
      <c r="Y81" s="192"/>
      <c r="Z81" s="243"/>
      <c r="AA81" s="244" t="str">
        <f aca="false">IF('4. Inköpsdata'!H81="SEK",'4. Inköpsdata'!J81,'4. Inköpsdata'!J81*'APH KIC KIA PC'!$Y$4)</f>
        <v/>
      </c>
      <c r="AB81" s="245" t="str">
        <f aca="false" t="array" ref="AB81:AB81">IF(B81="","",_xlfn.IFS(AA81&lt;10,AA81*1.12,AA81&lt;20,AA81*1.1,AA81&lt;30,AA81*1.09,AA81&lt;50,AA81*1.08,AA81&lt;100,AA81*1.07,AA81&lt;150,AA81*1.06,AA81&gt;149,AA81*1.05))</f>
        <v/>
      </c>
      <c r="AC81" s="73"/>
      <c r="AD81" s="246" t="str">
        <f aca="false">IF(B81="","",'4. Inköpsdata'!N81)</f>
        <v/>
      </c>
      <c r="AE81" s="247" t="str">
        <f aca="false">IF(B81="","",'4. Inköpsdata'!M81)</f>
        <v/>
      </c>
      <c r="AF81" s="248" t="str">
        <f aca="false" t="array" ref="AF81:AF81">IFERROR(_xlfn.IFS(AE81=25%,41,AE81=12%,42,AE81=6%,43,AE81="Momsfritt",38),"")</f>
        <v/>
      </c>
      <c r="AG81" s="248" t="str">
        <f aca="false">IF(B81="","",IF(AE81="Momsfritt",1,AE81+1))</f>
        <v/>
      </c>
      <c r="AH81" s="246" t="str">
        <f aca="false">IF(B81="","",AC81/AG81)</f>
        <v/>
      </c>
      <c r="AI81" s="246" t="str">
        <f aca="false">IF(B81="","",AH81-AA81)</f>
        <v/>
      </c>
      <c r="AJ81" s="249" t="str">
        <f aca="false">IF(B81="","",AI81/AH81)</f>
        <v/>
      </c>
      <c r="AK81" s="73"/>
      <c r="AL81" s="245" t="str">
        <f aca="false">IF(B81="","",AK81/AG81)</f>
        <v/>
      </c>
      <c r="AM81" s="245" t="str">
        <f aca="false">IF(B81="","",AL81-AA81)</f>
        <v/>
      </c>
      <c r="AN81" s="249" t="str">
        <f aca="false">IF(B81="","",AM81/AL81)</f>
        <v/>
      </c>
    </row>
    <row r="82" customFormat="false" ht="14.25" hidden="false" customHeight="false" outlineLevel="0" collapsed="false">
      <c r="A82" s="72" t="n">
        <v>78</v>
      </c>
      <c r="B82" s="226" t="str">
        <f aca="false">IF('1. Artikeldata Grund'!$E82="","",'1. Artikeldata Grund'!$E82)</f>
        <v/>
      </c>
      <c r="C82" s="227" t="str">
        <f aca="false">IF('1. Artikeldata Grund'!D82="","",'1. Artikeldata Grund'!D82)</f>
        <v/>
      </c>
      <c r="D82" s="251"/>
      <c r="E82" s="229" t="str">
        <f aca="false">IF(B82="","","ÅÅÅÅ-MM-DD")</f>
        <v/>
      </c>
      <c r="F82" s="230"/>
      <c r="G82" s="252"/>
      <c r="H82" s="253"/>
      <c r="I82" s="232" t="s">
        <v>36</v>
      </c>
      <c r="J82" s="234"/>
      <c r="K82" s="233" t="s">
        <v>36</v>
      </c>
      <c r="L82" s="234" t="s">
        <v>291</v>
      </c>
      <c r="M82" s="235" t="n">
        <v>910</v>
      </c>
      <c r="N82" s="236" t="str">
        <f aca="false">IF(B82="","",IF(OR(M82=200,COUNTIF(Artikelgrupper!$G$3:$G$108,'APH KIC KIA PC'!L82)),"Ja","Nej"))</f>
        <v/>
      </c>
      <c r="O82" s="237"/>
      <c r="Q82" s="238"/>
      <c r="R82" s="239"/>
      <c r="S82" s="234" t="s">
        <v>37</v>
      </c>
      <c r="T82" s="234"/>
      <c r="V82" s="240" t="str">
        <f aca="false">IF(B82="","",'3. Förpackningsdata'!K82)</f>
        <v/>
      </c>
      <c r="W82" s="241" t="str">
        <f aca="false">IF(B82="","",'3. Förpackningsdata'!L82)</f>
        <v/>
      </c>
      <c r="X82" s="238"/>
      <c r="Y82" s="192"/>
      <c r="Z82" s="243"/>
      <c r="AA82" s="244" t="str">
        <f aca="false">IF('4. Inköpsdata'!H82="SEK",'4. Inköpsdata'!J82,'4. Inköpsdata'!J82*'APH KIC KIA PC'!$Y$4)</f>
        <v/>
      </c>
      <c r="AB82" s="245" t="str">
        <f aca="false" t="array" ref="AB82:AB82">IF(B82="","",_xlfn.IFS(AA82&lt;10,AA82*1.12,AA82&lt;20,AA82*1.1,AA82&lt;30,AA82*1.09,AA82&lt;50,AA82*1.08,AA82&lt;100,AA82*1.07,AA82&lt;150,AA82*1.06,AA82&gt;149,AA82*1.05))</f>
        <v/>
      </c>
      <c r="AC82" s="73"/>
      <c r="AD82" s="246" t="str">
        <f aca="false">IF(B82="","",'4. Inköpsdata'!N82)</f>
        <v/>
      </c>
      <c r="AE82" s="247" t="str">
        <f aca="false">IF(B82="","",'4. Inköpsdata'!M82)</f>
        <v/>
      </c>
      <c r="AF82" s="248" t="str">
        <f aca="false" t="array" ref="AF82:AF82">IFERROR(_xlfn.IFS(AE82=25%,41,AE82=12%,42,AE82=6%,43,AE82="Momsfritt",38),"")</f>
        <v/>
      </c>
      <c r="AG82" s="248" t="str">
        <f aca="false">IF(B82="","",IF(AE82="Momsfritt",1,AE82+1))</f>
        <v/>
      </c>
      <c r="AH82" s="246" t="str">
        <f aca="false">IF(B82="","",AC82/AG82)</f>
        <v/>
      </c>
      <c r="AI82" s="246" t="str">
        <f aca="false">IF(B82="","",AH82-AA82)</f>
        <v/>
      </c>
      <c r="AJ82" s="249" t="str">
        <f aca="false">IF(B82="","",AI82/AH82)</f>
        <v/>
      </c>
      <c r="AK82" s="73"/>
      <c r="AL82" s="245" t="str">
        <f aca="false">IF(B82="","",AK82/AG82)</f>
        <v/>
      </c>
      <c r="AM82" s="245" t="str">
        <f aca="false">IF(B82="","",AL82-AA82)</f>
        <v/>
      </c>
      <c r="AN82" s="249" t="str">
        <f aca="false">IF(B82="","",AM82/AL82)</f>
        <v/>
      </c>
    </row>
    <row r="83" customFormat="false" ht="14.25" hidden="false" customHeight="false" outlineLevel="0" collapsed="false">
      <c r="A83" s="72" t="n">
        <v>79</v>
      </c>
      <c r="B83" s="226" t="str">
        <f aca="false">IF('1. Artikeldata Grund'!$E83="","",'1. Artikeldata Grund'!$E83)</f>
        <v/>
      </c>
      <c r="C83" s="227" t="str">
        <f aca="false">IF('1. Artikeldata Grund'!D83="","",'1. Artikeldata Grund'!D83)</f>
        <v/>
      </c>
      <c r="D83" s="251"/>
      <c r="E83" s="229" t="str">
        <f aca="false">IF(B83="","","ÅÅÅÅ-MM-DD")</f>
        <v/>
      </c>
      <c r="F83" s="230"/>
      <c r="G83" s="252"/>
      <c r="H83" s="253"/>
      <c r="I83" s="232" t="s">
        <v>36</v>
      </c>
      <c r="J83" s="234"/>
      <c r="K83" s="233" t="s">
        <v>36</v>
      </c>
      <c r="L83" s="234" t="s">
        <v>291</v>
      </c>
      <c r="M83" s="235" t="n">
        <v>910</v>
      </c>
      <c r="N83" s="236" t="str">
        <f aca="false">IF(B83="","",IF(OR(M83=200,COUNTIF(Artikelgrupper!$G$3:$G$108,'APH KIC KIA PC'!L83)),"Ja","Nej"))</f>
        <v/>
      </c>
      <c r="O83" s="237"/>
      <c r="Q83" s="238"/>
      <c r="R83" s="239"/>
      <c r="S83" s="234" t="s">
        <v>37</v>
      </c>
      <c r="T83" s="234"/>
      <c r="V83" s="240" t="str">
        <f aca="false">IF(B83="","",'3. Förpackningsdata'!K83)</f>
        <v/>
      </c>
      <c r="W83" s="241" t="str">
        <f aca="false">IF(B83="","",'3. Förpackningsdata'!L83)</f>
        <v/>
      </c>
      <c r="X83" s="238"/>
      <c r="Y83" s="192"/>
      <c r="Z83" s="243"/>
      <c r="AA83" s="244" t="str">
        <f aca="false">IF('4. Inköpsdata'!H83="SEK",'4. Inköpsdata'!J83,'4. Inköpsdata'!J83*'APH KIC KIA PC'!$Y$4)</f>
        <v/>
      </c>
      <c r="AB83" s="245" t="str">
        <f aca="false" t="array" ref="AB83:AB83">IF(B83="","",_xlfn.IFS(AA83&lt;10,AA83*1.12,AA83&lt;20,AA83*1.1,AA83&lt;30,AA83*1.09,AA83&lt;50,AA83*1.08,AA83&lt;100,AA83*1.07,AA83&lt;150,AA83*1.06,AA83&gt;149,AA83*1.05))</f>
        <v/>
      </c>
      <c r="AC83" s="73"/>
      <c r="AD83" s="246" t="str">
        <f aca="false">IF(B83="","",'4. Inköpsdata'!N83)</f>
        <v/>
      </c>
      <c r="AE83" s="247" t="str">
        <f aca="false">IF(B83="","",'4. Inköpsdata'!M83)</f>
        <v/>
      </c>
      <c r="AF83" s="248" t="str">
        <f aca="false" t="array" ref="AF83:AF83">IFERROR(_xlfn.IFS(AE83=25%,41,AE83=12%,42,AE83=6%,43,AE83="Momsfritt",38),"")</f>
        <v/>
      </c>
      <c r="AG83" s="248" t="str">
        <f aca="false">IF(B83="","",IF(AE83="Momsfritt",1,AE83+1))</f>
        <v/>
      </c>
      <c r="AH83" s="246" t="str">
        <f aca="false">IF(B83="","",AC83/AG83)</f>
        <v/>
      </c>
      <c r="AI83" s="246" t="str">
        <f aca="false">IF(B83="","",AH83-AA83)</f>
        <v/>
      </c>
      <c r="AJ83" s="249" t="str">
        <f aca="false">IF(B83="","",AI83/AH83)</f>
        <v/>
      </c>
      <c r="AK83" s="73"/>
      <c r="AL83" s="245" t="str">
        <f aca="false">IF(B83="","",AK83/AG83)</f>
        <v/>
      </c>
      <c r="AM83" s="245" t="str">
        <f aca="false">IF(B83="","",AL83-AA83)</f>
        <v/>
      </c>
      <c r="AN83" s="249" t="str">
        <f aca="false">IF(B83="","",AM83/AL83)</f>
        <v/>
      </c>
    </row>
    <row r="84" customFormat="false" ht="14.25" hidden="false" customHeight="false" outlineLevel="0" collapsed="false">
      <c r="A84" s="72" t="n">
        <v>80</v>
      </c>
      <c r="B84" s="226" t="str">
        <f aca="false">IF('1. Artikeldata Grund'!$E84="","",'1. Artikeldata Grund'!$E84)</f>
        <v/>
      </c>
      <c r="C84" s="227" t="str">
        <f aca="false">IF('1. Artikeldata Grund'!D84="","",'1. Artikeldata Grund'!D84)</f>
        <v/>
      </c>
      <c r="D84" s="251"/>
      <c r="E84" s="229" t="str">
        <f aca="false">IF(B84="","","ÅÅÅÅ-MM-DD")</f>
        <v/>
      </c>
      <c r="F84" s="230"/>
      <c r="G84" s="252"/>
      <c r="H84" s="253"/>
      <c r="I84" s="232" t="s">
        <v>36</v>
      </c>
      <c r="J84" s="234"/>
      <c r="K84" s="233" t="s">
        <v>36</v>
      </c>
      <c r="L84" s="234" t="s">
        <v>291</v>
      </c>
      <c r="M84" s="235" t="n">
        <v>910</v>
      </c>
      <c r="N84" s="236" t="str">
        <f aca="false">IF(B84="","",IF(OR(M84=200,COUNTIF(Artikelgrupper!$G$3:$G$108,'APH KIC KIA PC'!L84)),"Ja","Nej"))</f>
        <v/>
      </c>
      <c r="O84" s="237"/>
      <c r="Q84" s="238"/>
      <c r="R84" s="239"/>
      <c r="S84" s="234" t="s">
        <v>37</v>
      </c>
      <c r="T84" s="234"/>
      <c r="V84" s="240" t="str">
        <f aca="false">IF(B84="","",'3. Förpackningsdata'!K84)</f>
        <v/>
      </c>
      <c r="W84" s="241" t="str">
        <f aca="false">IF(B84="","",'3. Förpackningsdata'!L84)</f>
        <v/>
      </c>
      <c r="X84" s="238"/>
      <c r="Y84" s="192"/>
      <c r="Z84" s="243"/>
      <c r="AA84" s="244" t="str">
        <f aca="false">IF('4. Inköpsdata'!H84="SEK",'4. Inköpsdata'!J84,'4. Inköpsdata'!J84*'APH KIC KIA PC'!$Y$4)</f>
        <v/>
      </c>
      <c r="AB84" s="245" t="str">
        <f aca="false" t="array" ref="AB84:AB84">IF(B84="","",_xlfn.IFS(AA84&lt;10,AA84*1.12,AA84&lt;20,AA84*1.1,AA84&lt;30,AA84*1.09,AA84&lt;50,AA84*1.08,AA84&lt;100,AA84*1.07,AA84&lt;150,AA84*1.06,AA84&gt;149,AA84*1.05))</f>
        <v/>
      </c>
      <c r="AC84" s="73"/>
      <c r="AD84" s="246" t="str">
        <f aca="false">IF(B84="","",'4. Inköpsdata'!N84)</f>
        <v/>
      </c>
      <c r="AE84" s="247" t="str">
        <f aca="false">IF(B84="","",'4. Inköpsdata'!M84)</f>
        <v/>
      </c>
      <c r="AF84" s="248" t="str">
        <f aca="false" t="array" ref="AF84:AF84">IFERROR(_xlfn.IFS(AE84=25%,41,AE84=12%,42,AE84=6%,43,AE84="Momsfritt",38),"")</f>
        <v/>
      </c>
      <c r="AG84" s="248" t="str">
        <f aca="false">IF(B84="","",IF(AE84="Momsfritt",1,AE84+1))</f>
        <v/>
      </c>
      <c r="AH84" s="246" t="str">
        <f aca="false">IF(B84="","",AC84/AG84)</f>
        <v/>
      </c>
      <c r="AI84" s="246" t="str">
        <f aca="false">IF(B84="","",AH84-AA84)</f>
        <v/>
      </c>
      <c r="AJ84" s="249" t="str">
        <f aca="false">IF(B84="","",AI84/AH84)</f>
        <v/>
      </c>
      <c r="AK84" s="73"/>
      <c r="AL84" s="245" t="str">
        <f aca="false">IF(B84="","",AK84/AG84)</f>
        <v/>
      </c>
      <c r="AM84" s="245" t="str">
        <f aca="false">IF(B84="","",AL84-AA84)</f>
        <v/>
      </c>
      <c r="AN84" s="249" t="str">
        <f aca="false">IF(B84="","",AM84/AL84)</f>
        <v/>
      </c>
    </row>
    <row r="85" customFormat="false" ht="14.25" hidden="false" customHeight="false" outlineLevel="0" collapsed="false">
      <c r="A85" s="72" t="n">
        <v>81</v>
      </c>
      <c r="B85" s="226" t="str">
        <f aca="false">IF('1. Artikeldata Grund'!$E85="","",'1. Artikeldata Grund'!$E85)</f>
        <v/>
      </c>
      <c r="C85" s="227" t="str">
        <f aca="false">IF('1. Artikeldata Grund'!D85="","",'1. Artikeldata Grund'!D85)</f>
        <v/>
      </c>
      <c r="D85" s="251"/>
      <c r="E85" s="229" t="str">
        <f aca="false">IF(B85="","","ÅÅÅÅ-MM-DD")</f>
        <v/>
      </c>
      <c r="F85" s="230"/>
      <c r="G85" s="252"/>
      <c r="H85" s="253"/>
      <c r="I85" s="232" t="s">
        <v>36</v>
      </c>
      <c r="J85" s="234"/>
      <c r="K85" s="233" t="s">
        <v>36</v>
      </c>
      <c r="L85" s="234" t="s">
        <v>291</v>
      </c>
      <c r="M85" s="235" t="n">
        <v>910</v>
      </c>
      <c r="N85" s="236" t="str">
        <f aca="false">IF(B85="","",IF(OR(M85=200,COUNTIF(Artikelgrupper!$G$3:$G$108,'APH KIC KIA PC'!L85)),"Ja","Nej"))</f>
        <v/>
      </c>
      <c r="O85" s="237"/>
      <c r="Q85" s="238"/>
      <c r="R85" s="239"/>
      <c r="S85" s="234" t="s">
        <v>37</v>
      </c>
      <c r="T85" s="234"/>
      <c r="V85" s="240" t="str">
        <f aca="false">IF(B85="","",'3. Förpackningsdata'!K85)</f>
        <v/>
      </c>
      <c r="W85" s="241" t="str">
        <f aca="false">IF(B85="","",'3. Förpackningsdata'!L85)</f>
        <v/>
      </c>
      <c r="X85" s="238"/>
      <c r="Y85" s="192"/>
      <c r="Z85" s="243"/>
      <c r="AA85" s="244" t="str">
        <f aca="false">IF('4. Inköpsdata'!H85="SEK",'4. Inköpsdata'!J85,'4. Inköpsdata'!J85*'APH KIC KIA PC'!$Y$4)</f>
        <v/>
      </c>
      <c r="AB85" s="245" t="str">
        <f aca="false" t="array" ref="AB85:AB85">IF(B85="","",_xlfn.IFS(AA85&lt;10,AA85*1.12,AA85&lt;20,AA85*1.1,AA85&lt;30,AA85*1.09,AA85&lt;50,AA85*1.08,AA85&lt;100,AA85*1.07,AA85&lt;150,AA85*1.06,AA85&gt;149,AA85*1.05))</f>
        <v/>
      </c>
      <c r="AC85" s="73"/>
      <c r="AD85" s="246" t="str">
        <f aca="false">IF(B85="","",'4. Inköpsdata'!N85)</f>
        <v/>
      </c>
      <c r="AE85" s="247" t="str">
        <f aca="false">IF(B85="","",'4. Inköpsdata'!M85)</f>
        <v/>
      </c>
      <c r="AF85" s="248" t="str">
        <f aca="false" t="array" ref="AF85:AF85">IFERROR(_xlfn.IFS(AE85=25%,41,AE85=12%,42,AE85=6%,43,AE85="Momsfritt",38),"")</f>
        <v/>
      </c>
      <c r="AG85" s="248" t="str">
        <f aca="false">IF(B85="","",IF(AE85="Momsfritt",1,AE85+1))</f>
        <v/>
      </c>
      <c r="AH85" s="246" t="str">
        <f aca="false">IF(B85="","",AC85/AG85)</f>
        <v/>
      </c>
      <c r="AI85" s="246" t="str">
        <f aca="false">IF(B85="","",AH85-AA85)</f>
        <v/>
      </c>
      <c r="AJ85" s="249" t="str">
        <f aca="false">IF(B85="","",AI85/AH85)</f>
        <v/>
      </c>
      <c r="AK85" s="73"/>
      <c r="AL85" s="245" t="str">
        <f aca="false">IF(B85="","",AK85/AG85)</f>
        <v/>
      </c>
      <c r="AM85" s="245" t="str">
        <f aca="false">IF(B85="","",AL85-AA85)</f>
        <v/>
      </c>
      <c r="AN85" s="249" t="str">
        <f aca="false">IF(B85="","",AM85/AL85)</f>
        <v/>
      </c>
    </row>
    <row r="86" customFormat="false" ht="14.25" hidden="false" customHeight="false" outlineLevel="0" collapsed="false">
      <c r="A86" s="72" t="n">
        <v>82</v>
      </c>
      <c r="B86" s="226" t="str">
        <f aca="false">IF('1. Artikeldata Grund'!$E86="","",'1. Artikeldata Grund'!$E86)</f>
        <v/>
      </c>
      <c r="C86" s="227" t="str">
        <f aca="false">IF('1. Artikeldata Grund'!D86="","",'1. Artikeldata Grund'!D86)</f>
        <v/>
      </c>
      <c r="D86" s="251"/>
      <c r="E86" s="229" t="str">
        <f aca="false">IF(B86="","","ÅÅÅÅ-MM-DD")</f>
        <v/>
      </c>
      <c r="F86" s="230"/>
      <c r="G86" s="252"/>
      <c r="H86" s="253"/>
      <c r="I86" s="232" t="s">
        <v>36</v>
      </c>
      <c r="J86" s="234"/>
      <c r="K86" s="233" t="s">
        <v>36</v>
      </c>
      <c r="L86" s="234" t="s">
        <v>291</v>
      </c>
      <c r="M86" s="235" t="n">
        <v>910</v>
      </c>
      <c r="N86" s="236" t="str">
        <f aca="false">IF(B86="","",IF(OR(M86=200,COUNTIF(Artikelgrupper!$G$3:$G$108,'APH KIC KIA PC'!L86)),"Ja","Nej"))</f>
        <v/>
      </c>
      <c r="O86" s="237"/>
      <c r="Q86" s="238"/>
      <c r="R86" s="239"/>
      <c r="S86" s="234" t="s">
        <v>37</v>
      </c>
      <c r="T86" s="234"/>
      <c r="V86" s="240" t="str">
        <f aca="false">IF(B86="","",'3. Förpackningsdata'!K86)</f>
        <v/>
      </c>
      <c r="W86" s="241" t="str">
        <f aca="false">IF(B86="","",'3. Förpackningsdata'!L86)</f>
        <v/>
      </c>
      <c r="X86" s="238"/>
      <c r="Y86" s="192"/>
      <c r="Z86" s="243"/>
      <c r="AA86" s="244" t="str">
        <f aca="false">IF('4. Inköpsdata'!H86="SEK",'4. Inköpsdata'!J86,'4. Inköpsdata'!J86*'APH KIC KIA PC'!$Y$4)</f>
        <v/>
      </c>
      <c r="AB86" s="245" t="str">
        <f aca="false" t="array" ref="AB86:AB86">IF(B86="","",_xlfn.IFS(AA86&lt;10,AA86*1.12,AA86&lt;20,AA86*1.1,AA86&lt;30,AA86*1.09,AA86&lt;50,AA86*1.08,AA86&lt;100,AA86*1.07,AA86&lt;150,AA86*1.06,AA86&gt;149,AA86*1.05))</f>
        <v/>
      </c>
      <c r="AC86" s="73"/>
      <c r="AD86" s="246" t="str">
        <f aca="false">IF(B86="","",'4. Inköpsdata'!N86)</f>
        <v/>
      </c>
      <c r="AE86" s="247" t="str">
        <f aca="false">IF(B86="","",'4. Inköpsdata'!M86)</f>
        <v/>
      </c>
      <c r="AF86" s="248" t="str">
        <f aca="false" t="array" ref="AF86:AF86">IFERROR(_xlfn.IFS(AE86=25%,41,AE86=12%,42,AE86=6%,43,AE86="Momsfritt",38),"")</f>
        <v/>
      </c>
      <c r="AG86" s="248" t="str">
        <f aca="false">IF(B86="","",IF(AE86="Momsfritt",1,AE86+1))</f>
        <v/>
      </c>
      <c r="AH86" s="246" t="str">
        <f aca="false">IF(B86="","",AC86/AG86)</f>
        <v/>
      </c>
      <c r="AI86" s="246" t="str">
        <f aca="false">IF(B86="","",AH86-AA86)</f>
        <v/>
      </c>
      <c r="AJ86" s="249" t="str">
        <f aca="false">IF(B86="","",AI86/AH86)</f>
        <v/>
      </c>
      <c r="AK86" s="73"/>
      <c r="AL86" s="245" t="str">
        <f aca="false">IF(B86="","",AK86/AG86)</f>
        <v/>
      </c>
      <c r="AM86" s="245" t="str">
        <f aca="false">IF(B86="","",AL86-AA86)</f>
        <v/>
      </c>
      <c r="AN86" s="249" t="str">
        <f aca="false">IF(B86="","",AM86/AL86)</f>
        <v/>
      </c>
    </row>
    <row r="87" customFormat="false" ht="14.25" hidden="false" customHeight="false" outlineLevel="0" collapsed="false">
      <c r="A87" s="72" t="n">
        <v>83</v>
      </c>
      <c r="B87" s="226" t="str">
        <f aca="false">IF('1. Artikeldata Grund'!$E87="","",'1. Artikeldata Grund'!$E87)</f>
        <v/>
      </c>
      <c r="C87" s="227" t="str">
        <f aca="false">IF('1. Artikeldata Grund'!D87="","",'1. Artikeldata Grund'!D87)</f>
        <v/>
      </c>
      <c r="D87" s="251"/>
      <c r="E87" s="229" t="str">
        <f aca="false">IF(B87="","","ÅÅÅÅ-MM-DD")</f>
        <v/>
      </c>
      <c r="F87" s="230"/>
      <c r="G87" s="252"/>
      <c r="H87" s="253"/>
      <c r="I87" s="232" t="s">
        <v>36</v>
      </c>
      <c r="J87" s="234"/>
      <c r="K87" s="233" t="s">
        <v>36</v>
      </c>
      <c r="L87" s="234" t="s">
        <v>291</v>
      </c>
      <c r="M87" s="235" t="n">
        <v>910</v>
      </c>
      <c r="N87" s="236" t="str">
        <f aca="false">IF(B87="","",IF(OR(M87=200,COUNTIF(Artikelgrupper!$G$3:$G$108,'APH KIC KIA PC'!L87)),"Ja","Nej"))</f>
        <v/>
      </c>
      <c r="O87" s="237"/>
      <c r="Q87" s="238"/>
      <c r="R87" s="239"/>
      <c r="S87" s="234" t="s">
        <v>37</v>
      </c>
      <c r="T87" s="234"/>
      <c r="V87" s="240" t="str">
        <f aca="false">IF(B87="","",'3. Förpackningsdata'!K87)</f>
        <v/>
      </c>
      <c r="W87" s="241" t="str">
        <f aca="false">IF(B87="","",'3. Förpackningsdata'!L87)</f>
        <v/>
      </c>
      <c r="X87" s="238"/>
      <c r="Y87" s="192"/>
      <c r="Z87" s="243"/>
      <c r="AA87" s="244" t="str">
        <f aca="false">IF('4. Inköpsdata'!H87="SEK",'4. Inköpsdata'!J87,'4. Inköpsdata'!J87*'APH KIC KIA PC'!$Y$4)</f>
        <v/>
      </c>
      <c r="AB87" s="245" t="str">
        <f aca="false" t="array" ref="AB87:AB87">IF(B87="","",_xlfn.IFS(AA87&lt;10,AA87*1.12,AA87&lt;20,AA87*1.1,AA87&lt;30,AA87*1.09,AA87&lt;50,AA87*1.08,AA87&lt;100,AA87*1.07,AA87&lt;150,AA87*1.06,AA87&gt;149,AA87*1.05))</f>
        <v/>
      </c>
      <c r="AC87" s="73"/>
      <c r="AD87" s="246" t="str">
        <f aca="false">IF(B87="","",'4. Inköpsdata'!N87)</f>
        <v/>
      </c>
      <c r="AE87" s="247" t="str">
        <f aca="false">IF(B87="","",'4. Inköpsdata'!M87)</f>
        <v/>
      </c>
      <c r="AF87" s="248" t="str">
        <f aca="false" t="array" ref="AF87:AF87">IFERROR(_xlfn.IFS(AE87=25%,41,AE87=12%,42,AE87=6%,43,AE87="Momsfritt",38),"")</f>
        <v/>
      </c>
      <c r="AG87" s="248" t="str">
        <f aca="false">IF(B87="","",IF(AE87="Momsfritt",1,AE87+1))</f>
        <v/>
      </c>
      <c r="AH87" s="246" t="str">
        <f aca="false">IF(B87="","",AC87/AG87)</f>
        <v/>
      </c>
      <c r="AI87" s="246" t="str">
        <f aca="false">IF(B87="","",AH87-AA87)</f>
        <v/>
      </c>
      <c r="AJ87" s="249" t="str">
        <f aca="false">IF(B87="","",AI87/AH87)</f>
        <v/>
      </c>
      <c r="AK87" s="73"/>
      <c r="AL87" s="245" t="str">
        <f aca="false">IF(B87="","",AK87/AG87)</f>
        <v/>
      </c>
      <c r="AM87" s="245" t="str">
        <f aca="false">IF(B87="","",AL87-AA87)</f>
        <v/>
      </c>
      <c r="AN87" s="249" t="str">
        <f aca="false">IF(B87="","",AM87/AL87)</f>
        <v/>
      </c>
    </row>
    <row r="88" customFormat="false" ht="14.25" hidden="false" customHeight="false" outlineLevel="0" collapsed="false">
      <c r="A88" s="72" t="n">
        <v>84</v>
      </c>
      <c r="B88" s="226" t="str">
        <f aca="false">IF('1. Artikeldata Grund'!$E88="","",'1. Artikeldata Grund'!$E88)</f>
        <v/>
      </c>
      <c r="C88" s="227" t="str">
        <f aca="false">IF('1. Artikeldata Grund'!D88="","",'1. Artikeldata Grund'!D88)</f>
        <v/>
      </c>
      <c r="D88" s="251"/>
      <c r="E88" s="229" t="str">
        <f aca="false">IF(B88="","","ÅÅÅÅ-MM-DD")</f>
        <v/>
      </c>
      <c r="F88" s="230"/>
      <c r="G88" s="252"/>
      <c r="H88" s="253"/>
      <c r="I88" s="232" t="s">
        <v>36</v>
      </c>
      <c r="J88" s="234"/>
      <c r="K88" s="233" t="s">
        <v>36</v>
      </c>
      <c r="L88" s="234" t="s">
        <v>291</v>
      </c>
      <c r="M88" s="235" t="n">
        <v>910</v>
      </c>
      <c r="N88" s="236" t="str">
        <f aca="false">IF(B88="","",IF(OR(M88=200,COUNTIF(Artikelgrupper!$G$3:$G$108,'APH KIC KIA PC'!L88)),"Ja","Nej"))</f>
        <v/>
      </c>
      <c r="O88" s="237"/>
      <c r="Q88" s="238"/>
      <c r="R88" s="239"/>
      <c r="S88" s="234" t="s">
        <v>37</v>
      </c>
      <c r="T88" s="234"/>
      <c r="V88" s="240" t="str">
        <f aca="false">IF(B88="","",'3. Förpackningsdata'!K88)</f>
        <v/>
      </c>
      <c r="W88" s="241" t="str">
        <f aca="false">IF(B88="","",'3. Förpackningsdata'!L88)</f>
        <v/>
      </c>
      <c r="X88" s="238"/>
      <c r="Y88" s="192"/>
      <c r="Z88" s="243"/>
      <c r="AA88" s="244" t="str">
        <f aca="false">IF('4. Inköpsdata'!H88="SEK",'4. Inköpsdata'!J88,'4. Inköpsdata'!J88*'APH KIC KIA PC'!$Y$4)</f>
        <v/>
      </c>
      <c r="AB88" s="245" t="str">
        <f aca="false" t="array" ref="AB88:AB88">IF(B88="","",_xlfn.IFS(AA88&lt;10,AA88*1.12,AA88&lt;20,AA88*1.1,AA88&lt;30,AA88*1.09,AA88&lt;50,AA88*1.08,AA88&lt;100,AA88*1.07,AA88&lt;150,AA88*1.06,AA88&gt;149,AA88*1.05))</f>
        <v/>
      </c>
      <c r="AC88" s="73"/>
      <c r="AD88" s="246" t="str">
        <f aca="false">IF(B88="","",'4. Inköpsdata'!N88)</f>
        <v/>
      </c>
      <c r="AE88" s="247" t="str">
        <f aca="false">IF(B88="","",'4. Inköpsdata'!M88)</f>
        <v/>
      </c>
      <c r="AF88" s="248" t="str">
        <f aca="false" t="array" ref="AF88:AF88">IFERROR(_xlfn.IFS(AE88=25%,41,AE88=12%,42,AE88=6%,43,AE88="Momsfritt",38),"")</f>
        <v/>
      </c>
      <c r="AG88" s="248" t="str">
        <f aca="false">IF(B88="","",IF(AE88="Momsfritt",1,AE88+1))</f>
        <v/>
      </c>
      <c r="AH88" s="246" t="str">
        <f aca="false">IF(B88="","",AC88/AG88)</f>
        <v/>
      </c>
      <c r="AI88" s="246" t="str">
        <f aca="false">IF(B88="","",AH88-AA88)</f>
        <v/>
      </c>
      <c r="AJ88" s="249" t="str">
        <f aca="false">IF(B88="","",AI88/AH88)</f>
        <v/>
      </c>
      <c r="AK88" s="73"/>
      <c r="AL88" s="245" t="str">
        <f aca="false">IF(B88="","",AK88/AG88)</f>
        <v/>
      </c>
      <c r="AM88" s="245" t="str">
        <f aca="false">IF(B88="","",AL88-AA88)</f>
        <v/>
      </c>
      <c r="AN88" s="249" t="str">
        <f aca="false">IF(B88="","",AM88/AL88)</f>
        <v/>
      </c>
    </row>
    <row r="89" customFormat="false" ht="14.25" hidden="false" customHeight="false" outlineLevel="0" collapsed="false">
      <c r="A89" s="72" t="n">
        <v>85</v>
      </c>
      <c r="B89" s="226" t="str">
        <f aca="false">IF('1. Artikeldata Grund'!$E89="","",'1. Artikeldata Grund'!$E89)</f>
        <v/>
      </c>
      <c r="C89" s="227" t="str">
        <f aca="false">IF('1. Artikeldata Grund'!D89="","",'1. Artikeldata Grund'!D89)</f>
        <v/>
      </c>
      <c r="D89" s="251"/>
      <c r="E89" s="229" t="str">
        <f aca="false">IF(B89="","","ÅÅÅÅ-MM-DD")</f>
        <v/>
      </c>
      <c r="F89" s="230"/>
      <c r="G89" s="252"/>
      <c r="H89" s="253"/>
      <c r="I89" s="232" t="s">
        <v>36</v>
      </c>
      <c r="J89" s="234"/>
      <c r="K89" s="233" t="s">
        <v>36</v>
      </c>
      <c r="L89" s="234" t="s">
        <v>291</v>
      </c>
      <c r="M89" s="235" t="n">
        <v>910</v>
      </c>
      <c r="N89" s="236" t="str">
        <f aca="false">IF(B89="","",IF(OR(M89=200,COUNTIF(Artikelgrupper!$G$3:$G$108,'APH KIC KIA PC'!L89)),"Ja","Nej"))</f>
        <v/>
      </c>
      <c r="O89" s="237"/>
      <c r="Q89" s="238"/>
      <c r="R89" s="239"/>
      <c r="S89" s="234" t="s">
        <v>37</v>
      </c>
      <c r="T89" s="234"/>
      <c r="V89" s="240" t="str">
        <f aca="false">IF(B89="","",'3. Förpackningsdata'!K89)</f>
        <v/>
      </c>
      <c r="W89" s="241" t="str">
        <f aca="false">IF(B89="","",'3. Förpackningsdata'!L89)</f>
        <v/>
      </c>
      <c r="X89" s="238"/>
      <c r="Y89" s="192"/>
      <c r="Z89" s="243"/>
      <c r="AA89" s="244" t="str">
        <f aca="false">IF('4. Inköpsdata'!H89="SEK",'4. Inköpsdata'!J89,'4. Inköpsdata'!J89*'APH KIC KIA PC'!$Y$4)</f>
        <v/>
      </c>
      <c r="AB89" s="245" t="str">
        <f aca="false" t="array" ref="AB89:AB89">IF(B89="","",_xlfn.IFS(AA89&lt;10,AA89*1.12,AA89&lt;20,AA89*1.1,AA89&lt;30,AA89*1.09,AA89&lt;50,AA89*1.08,AA89&lt;100,AA89*1.07,AA89&lt;150,AA89*1.06,AA89&gt;149,AA89*1.05))</f>
        <v/>
      </c>
      <c r="AC89" s="73"/>
      <c r="AD89" s="246" t="str">
        <f aca="false">IF(B89="","",'4. Inköpsdata'!N89)</f>
        <v/>
      </c>
      <c r="AE89" s="247" t="str">
        <f aca="false">IF(B89="","",'4. Inköpsdata'!M89)</f>
        <v/>
      </c>
      <c r="AF89" s="248" t="str">
        <f aca="false" t="array" ref="AF89:AF89">IFERROR(_xlfn.IFS(AE89=25%,41,AE89=12%,42,AE89=6%,43,AE89="Momsfritt",38),"")</f>
        <v/>
      </c>
      <c r="AG89" s="248" t="str">
        <f aca="false">IF(B89="","",IF(AE89="Momsfritt",1,AE89+1))</f>
        <v/>
      </c>
      <c r="AH89" s="246" t="str">
        <f aca="false">IF(B89="","",AC89/AG89)</f>
        <v/>
      </c>
      <c r="AI89" s="246" t="str">
        <f aca="false">IF(B89="","",AH89-AA89)</f>
        <v/>
      </c>
      <c r="AJ89" s="249" t="str">
        <f aca="false">IF(B89="","",AI89/AH89)</f>
        <v/>
      </c>
      <c r="AK89" s="73"/>
      <c r="AL89" s="245" t="str">
        <f aca="false">IF(B89="","",AK89/AG89)</f>
        <v/>
      </c>
      <c r="AM89" s="245" t="str">
        <f aca="false">IF(B89="","",AL89-AA89)</f>
        <v/>
      </c>
      <c r="AN89" s="249" t="str">
        <f aca="false">IF(B89="","",AM89/AL89)</f>
        <v/>
      </c>
    </row>
    <row r="90" customFormat="false" ht="14.25" hidden="false" customHeight="false" outlineLevel="0" collapsed="false">
      <c r="A90" s="72" t="n">
        <v>86</v>
      </c>
      <c r="B90" s="226" t="str">
        <f aca="false">IF('1. Artikeldata Grund'!$E90="","",'1. Artikeldata Grund'!$E90)</f>
        <v/>
      </c>
      <c r="C90" s="227" t="str">
        <f aca="false">IF('1. Artikeldata Grund'!D90="","",'1. Artikeldata Grund'!D90)</f>
        <v/>
      </c>
      <c r="D90" s="251"/>
      <c r="E90" s="229" t="str">
        <f aca="false">IF(B90="","","ÅÅÅÅ-MM-DD")</f>
        <v/>
      </c>
      <c r="F90" s="230"/>
      <c r="G90" s="252"/>
      <c r="H90" s="253"/>
      <c r="I90" s="232" t="s">
        <v>36</v>
      </c>
      <c r="J90" s="234"/>
      <c r="K90" s="233" t="s">
        <v>36</v>
      </c>
      <c r="L90" s="234" t="s">
        <v>291</v>
      </c>
      <c r="M90" s="235" t="n">
        <v>910</v>
      </c>
      <c r="N90" s="236" t="str">
        <f aca="false">IF(B90="","",IF(OR(M90=200,COUNTIF(Artikelgrupper!$G$3:$G$108,'APH KIC KIA PC'!L90)),"Ja","Nej"))</f>
        <v/>
      </c>
      <c r="O90" s="237"/>
      <c r="Q90" s="238"/>
      <c r="R90" s="239"/>
      <c r="S90" s="234" t="s">
        <v>37</v>
      </c>
      <c r="T90" s="234"/>
      <c r="V90" s="240" t="str">
        <f aca="false">IF(B90="","",'3. Förpackningsdata'!K90)</f>
        <v/>
      </c>
      <c r="W90" s="241" t="str">
        <f aca="false">IF(B90="","",'3. Förpackningsdata'!L90)</f>
        <v/>
      </c>
      <c r="X90" s="238"/>
      <c r="Y90" s="192"/>
      <c r="Z90" s="243"/>
      <c r="AA90" s="244" t="str">
        <f aca="false">IF('4. Inköpsdata'!H90="SEK",'4. Inköpsdata'!J90,'4. Inköpsdata'!J90*'APH KIC KIA PC'!$Y$4)</f>
        <v/>
      </c>
      <c r="AB90" s="245" t="str">
        <f aca="false" t="array" ref="AB90:AB90">IF(B90="","",_xlfn.IFS(AA90&lt;10,AA90*1.12,AA90&lt;20,AA90*1.1,AA90&lt;30,AA90*1.09,AA90&lt;50,AA90*1.08,AA90&lt;100,AA90*1.07,AA90&lt;150,AA90*1.06,AA90&gt;149,AA90*1.05))</f>
        <v/>
      </c>
      <c r="AC90" s="73"/>
      <c r="AD90" s="246" t="str">
        <f aca="false">IF(B90="","",'4. Inköpsdata'!N90)</f>
        <v/>
      </c>
      <c r="AE90" s="247" t="str">
        <f aca="false">IF(B90="","",'4. Inköpsdata'!M90)</f>
        <v/>
      </c>
      <c r="AF90" s="248" t="str">
        <f aca="false" t="array" ref="AF90:AF90">IFERROR(_xlfn.IFS(AE90=25%,41,AE90=12%,42,AE90=6%,43,AE90="Momsfritt",38),"")</f>
        <v/>
      </c>
      <c r="AG90" s="248" t="str">
        <f aca="false">IF(B90="","",IF(AE90="Momsfritt",1,AE90+1))</f>
        <v/>
      </c>
      <c r="AH90" s="246" t="str">
        <f aca="false">IF(B90="","",AC90/AG90)</f>
        <v/>
      </c>
      <c r="AI90" s="246" t="str">
        <f aca="false">IF(B90="","",AH90-AA90)</f>
        <v/>
      </c>
      <c r="AJ90" s="249" t="str">
        <f aca="false">IF(B90="","",AI90/AH90)</f>
        <v/>
      </c>
      <c r="AK90" s="73"/>
      <c r="AL90" s="245" t="str">
        <f aca="false">IF(B90="","",AK90/AG90)</f>
        <v/>
      </c>
      <c r="AM90" s="245" t="str">
        <f aca="false">IF(B90="","",AL90-AA90)</f>
        <v/>
      </c>
      <c r="AN90" s="249" t="str">
        <f aca="false">IF(B90="","",AM90/AL90)</f>
        <v/>
      </c>
    </row>
    <row r="91" customFormat="false" ht="14.25" hidden="false" customHeight="false" outlineLevel="0" collapsed="false">
      <c r="A91" s="72" t="n">
        <v>87</v>
      </c>
      <c r="B91" s="226" t="str">
        <f aca="false">IF('1. Artikeldata Grund'!$E91="","",'1. Artikeldata Grund'!$E91)</f>
        <v/>
      </c>
      <c r="C91" s="227" t="str">
        <f aca="false">IF('1. Artikeldata Grund'!D91="","",'1. Artikeldata Grund'!D91)</f>
        <v/>
      </c>
      <c r="D91" s="251"/>
      <c r="E91" s="229" t="str">
        <f aca="false">IF(B91="","","ÅÅÅÅ-MM-DD")</f>
        <v/>
      </c>
      <c r="F91" s="230"/>
      <c r="G91" s="252"/>
      <c r="H91" s="253"/>
      <c r="I91" s="232" t="s">
        <v>36</v>
      </c>
      <c r="J91" s="234"/>
      <c r="K91" s="233" t="s">
        <v>36</v>
      </c>
      <c r="L91" s="234" t="s">
        <v>291</v>
      </c>
      <c r="M91" s="235" t="n">
        <v>910</v>
      </c>
      <c r="N91" s="236" t="str">
        <f aca="false">IF(B91="","",IF(OR(M91=200,COUNTIF(Artikelgrupper!$G$3:$G$108,'APH KIC KIA PC'!L91)),"Ja","Nej"))</f>
        <v/>
      </c>
      <c r="O91" s="237"/>
      <c r="Q91" s="238"/>
      <c r="R91" s="239"/>
      <c r="S91" s="234" t="s">
        <v>37</v>
      </c>
      <c r="T91" s="234"/>
      <c r="V91" s="240" t="str">
        <f aca="false">IF(B91="","",'3. Förpackningsdata'!K91)</f>
        <v/>
      </c>
      <c r="W91" s="241" t="str">
        <f aca="false">IF(B91="","",'3. Förpackningsdata'!L91)</f>
        <v/>
      </c>
      <c r="X91" s="238"/>
      <c r="Y91" s="192"/>
      <c r="Z91" s="243"/>
      <c r="AA91" s="244" t="str">
        <f aca="false">IF('4. Inköpsdata'!H91="SEK",'4. Inköpsdata'!J91,'4. Inköpsdata'!J91*'APH KIC KIA PC'!$Y$4)</f>
        <v/>
      </c>
      <c r="AB91" s="245" t="str">
        <f aca="false" t="array" ref="AB91:AB91">IF(B91="","",_xlfn.IFS(AA91&lt;10,AA91*1.12,AA91&lt;20,AA91*1.1,AA91&lt;30,AA91*1.09,AA91&lt;50,AA91*1.08,AA91&lt;100,AA91*1.07,AA91&lt;150,AA91*1.06,AA91&gt;149,AA91*1.05))</f>
        <v/>
      </c>
      <c r="AC91" s="73"/>
      <c r="AD91" s="246" t="str">
        <f aca="false">IF(B91="","",'4. Inköpsdata'!N91)</f>
        <v/>
      </c>
      <c r="AE91" s="247" t="str">
        <f aca="false">IF(B91="","",'4. Inköpsdata'!M91)</f>
        <v/>
      </c>
      <c r="AF91" s="248" t="str">
        <f aca="false" t="array" ref="AF91:AF91">IFERROR(_xlfn.IFS(AE91=25%,41,AE91=12%,42,AE91=6%,43,AE91="Momsfritt",38),"")</f>
        <v/>
      </c>
      <c r="AG91" s="248" t="str">
        <f aca="false">IF(B91="","",IF(AE91="Momsfritt",1,AE91+1))</f>
        <v/>
      </c>
      <c r="AH91" s="246" t="str">
        <f aca="false">IF(B91="","",AC91/AG91)</f>
        <v/>
      </c>
      <c r="AI91" s="246" t="str">
        <f aca="false">IF(B91="","",AH91-AA91)</f>
        <v/>
      </c>
      <c r="AJ91" s="249" t="str">
        <f aca="false">IF(B91="","",AI91/AH91)</f>
        <v/>
      </c>
      <c r="AK91" s="73"/>
      <c r="AL91" s="245" t="str">
        <f aca="false">IF(B91="","",AK91/AG91)</f>
        <v/>
      </c>
      <c r="AM91" s="245" t="str">
        <f aca="false">IF(B91="","",AL91-AA91)</f>
        <v/>
      </c>
      <c r="AN91" s="249" t="str">
        <f aca="false">IF(B91="","",AM91/AL91)</f>
        <v/>
      </c>
    </row>
    <row r="92" customFormat="false" ht="14.25" hidden="false" customHeight="false" outlineLevel="0" collapsed="false">
      <c r="A92" s="72" t="n">
        <v>88</v>
      </c>
      <c r="B92" s="226" t="str">
        <f aca="false">IF('1. Artikeldata Grund'!$E92="","",'1. Artikeldata Grund'!$E92)</f>
        <v/>
      </c>
      <c r="C92" s="227" t="str">
        <f aca="false">IF('1. Artikeldata Grund'!D92="","",'1. Artikeldata Grund'!D92)</f>
        <v/>
      </c>
      <c r="D92" s="251"/>
      <c r="E92" s="229" t="str">
        <f aca="false">IF(B92="","","ÅÅÅÅ-MM-DD")</f>
        <v/>
      </c>
      <c r="F92" s="230"/>
      <c r="G92" s="252"/>
      <c r="H92" s="253"/>
      <c r="I92" s="232" t="s">
        <v>36</v>
      </c>
      <c r="J92" s="234"/>
      <c r="K92" s="233" t="s">
        <v>36</v>
      </c>
      <c r="L92" s="234" t="s">
        <v>291</v>
      </c>
      <c r="M92" s="235" t="n">
        <v>910</v>
      </c>
      <c r="N92" s="236" t="str">
        <f aca="false">IF(B92="","",IF(OR(M92=200,COUNTIF(Artikelgrupper!$G$3:$G$108,'APH KIC KIA PC'!L92)),"Ja","Nej"))</f>
        <v/>
      </c>
      <c r="O92" s="237"/>
      <c r="Q92" s="238"/>
      <c r="R92" s="239"/>
      <c r="S92" s="234" t="s">
        <v>37</v>
      </c>
      <c r="T92" s="234"/>
      <c r="V92" s="240" t="str">
        <f aca="false">IF(B92="","",'3. Förpackningsdata'!K92)</f>
        <v/>
      </c>
      <c r="W92" s="241" t="str">
        <f aca="false">IF(B92="","",'3. Förpackningsdata'!L92)</f>
        <v/>
      </c>
      <c r="X92" s="238"/>
      <c r="Y92" s="192"/>
      <c r="Z92" s="243"/>
      <c r="AA92" s="244" t="str">
        <f aca="false">IF('4. Inköpsdata'!H92="SEK",'4. Inköpsdata'!J92,'4. Inköpsdata'!J92*'APH KIC KIA PC'!$Y$4)</f>
        <v/>
      </c>
      <c r="AB92" s="245" t="str">
        <f aca="false" t="array" ref="AB92:AB92">IF(B92="","",_xlfn.IFS(AA92&lt;10,AA92*1.12,AA92&lt;20,AA92*1.1,AA92&lt;30,AA92*1.09,AA92&lt;50,AA92*1.08,AA92&lt;100,AA92*1.07,AA92&lt;150,AA92*1.06,AA92&gt;149,AA92*1.05))</f>
        <v/>
      </c>
      <c r="AC92" s="73"/>
      <c r="AD92" s="246" t="str">
        <f aca="false">IF(B92="","",'4. Inköpsdata'!N92)</f>
        <v/>
      </c>
      <c r="AE92" s="247" t="str">
        <f aca="false">IF(B92="","",'4. Inköpsdata'!M92)</f>
        <v/>
      </c>
      <c r="AF92" s="248" t="str">
        <f aca="false" t="array" ref="AF92:AF92">IFERROR(_xlfn.IFS(AE92=25%,41,AE92=12%,42,AE92=6%,43,AE92="Momsfritt",38),"")</f>
        <v/>
      </c>
      <c r="AG92" s="248" t="str">
        <f aca="false">IF(B92="","",IF(AE92="Momsfritt",1,AE92+1))</f>
        <v/>
      </c>
      <c r="AH92" s="246" t="str">
        <f aca="false">IF(B92="","",AC92/AG92)</f>
        <v/>
      </c>
      <c r="AI92" s="246" t="str">
        <f aca="false">IF(B92="","",AH92-AA92)</f>
        <v/>
      </c>
      <c r="AJ92" s="249" t="str">
        <f aca="false">IF(B92="","",AI92/AH92)</f>
        <v/>
      </c>
      <c r="AK92" s="73"/>
      <c r="AL92" s="245" t="str">
        <f aca="false">IF(B92="","",AK92/AG92)</f>
        <v/>
      </c>
      <c r="AM92" s="245" t="str">
        <f aca="false">IF(B92="","",AL92-AA92)</f>
        <v/>
      </c>
      <c r="AN92" s="249" t="str">
        <f aca="false">IF(B92="","",AM92/AL92)</f>
        <v/>
      </c>
    </row>
    <row r="93" customFormat="false" ht="14.25" hidden="false" customHeight="false" outlineLevel="0" collapsed="false">
      <c r="A93" s="72" t="n">
        <v>89</v>
      </c>
      <c r="B93" s="226" t="str">
        <f aca="false">IF('1. Artikeldata Grund'!$E93="","",'1. Artikeldata Grund'!$E93)</f>
        <v/>
      </c>
      <c r="C93" s="227" t="str">
        <f aca="false">IF('1. Artikeldata Grund'!D93="","",'1. Artikeldata Grund'!D93)</f>
        <v/>
      </c>
      <c r="D93" s="251"/>
      <c r="E93" s="229" t="str">
        <f aca="false">IF(B93="","","ÅÅÅÅ-MM-DD")</f>
        <v/>
      </c>
      <c r="F93" s="230"/>
      <c r="G93" s="252"/>
      <c r="H93" s="253"/>
      <c r="I93" s="232" t="s">
        <v>36</v>
      </c>
      <c r="J93" s="234"/>
      <c r="K93" s="233" t="s">
        <v>36</v>
      </c>
      <c r="L93" s="234" t="s">
        <v>291</v>
      </c>
      <c r="M93" s="235" t="n">
        <v>910</v>
      </c>
      <c r="N93" s="236" t="str">
        <f aca="false">IF(B93="","",IF(OR(M93=200,COUNTIF(Artikelgrupper!$G$3:$G$108,'APH KIC KIA PC'!L93)),"Ja","Nej"))</f>
        <v/>
      </c>
      <c r="O93" s="237"/>
      <c r="Q93" s="238"/>
      <c r="R93" s="239"/>
      <c r="S93" s="234" t="s">
        <v>37</v>
      </c>
      <c r="T93" s="234"/>
      <c r="V93" s="240" t="str">
        <f aca="false">IF(B93="","",'3. Förpackningsdata'!K93)</f>
        <v/>
      </c>
      <c r="W93" s="241" t="str">
        <f aca="false">IF(B93="","",'3. Förpackningsdata'!L93)</f>
        <v/>
      </c>
      <c r="X93" s="238"/>
      <c r="Y93" s="192"/>
      <c r="Z93" s="243"/>
      <c r="AA93" s="244" t="str">
        <f aca="false">IF('4. Inköpsdata'!H93="SEK",'4. Inköpsdata'!J93,'4. Inköpsdata'!J93*'APH KIC KIA PC'!$Y$4)</f>
        <v/>
      </c>
      <c r="AB93" s="245" t="str">
        <f aca="false" t="array" ref="AB93:AB93">IF(B93="","",_xlfn.IFS(AA93&lt;10,AA93*1.12,AA93&lt;20,AA93*1.1,AA93&lt;30,AA93*1.09,AA93&lt;50,AA93*1.08,AA93&lt;100,AA93*1.07,AA93&lt;150,AA93*1.06,AA93&gt;149,AA93*1.05))</f>
        <v/>
      </c>
      <c r="AC93" s="73"/>
      <c r="AD93" s="246" t="str">
        <f aca="false">IF(B93="","",'4. Inköpsdata'!N93)</f>
        <v/>
      </c>
      <c r="AE93" s="247" t="str">
        <f aca="false">IF(B93="","",'4. Inköpsdata'!M93)</f>
        <v/>
      </c>
      <c r="AF93" s="248" t="str">
        <f aca="false" t="array" ref="AF93:AF93">IFERROR(_xlfn.IFS(AE93=25%,41,AE93=12%,42,AE93=6%,43,AE93="Momsfritt",38),"")</f>
        <v/>
      </c>
      <c r="AG93" s="248" t="str">
        <f aca="false">IF(B93="","",IF(AE93="Momsfritt",1,AE93+1))</f>
        <v/>
      </c>
      <c r="AH93" s="246" t="str">
        <f aca="false">IF(B93="","",AC93/AG93)</f>
        <v/>
      </c>
      <c r="AI93" s="246" t="str">
        <f aca="false">IF(B93="","",AH93-AA93)</f>
        <v/>
      </c>
      <c r="AJ93" s="249" t="str">
        <f aca="false">IF(B93="","",AI93/AH93)</f>
        <v/>
      </c>
      <c r="AK93" s="73"/>
      <c r="AL93" s="245" t="str">
        <f aca="false">IF(B93="","",AK93/AG93)</f>
        <v/>
      </c>
      <c r="AM93" s="245" t="str">
        <f aca="false">IF(B93="","",AL93-AA93)</f>
        <v/>
      </c>
      <c r="AN93" s="249" t="str">
        <f aca="false">IF(B93="","",AM93/AL93)</f>
        <v/>
      </c>
    </row>
    <row r="94" customFormat="false" ht="14.25" hidden="false" customHeight="false" outlineLevel="0" collapsed="false">
      <c r="A94" s="72" t="n">
        <v>90</v>
      </c>
      <c r="B94" s="226" t="str">
        <f aca="false">IF('1. Artikeldata Grund'!$E94="","",'1. Artikeldata Grund'!$E94)</f>
        <v/>
      </c>
      <c r="C94" s="227" t="str">
        <f aca="false">IF('1. Artikeldata Grund'!D94="","",'1. Artikeldata Grund'!D94)</f>
        <v/>
      </c>
      <c r="D94" s="251"/>
      <c r="E94" s="229" t="str">
        <f aca="false">IF(B94="","","ÅÅÅÅ-MM-DD")</f>
        <v/>
      </c>
      <c r="F94" s="230"/>
      <c r="G94" s="252"/>
      <c r="H94" s="253"/>
      <c r="I94" s="232" t="s">
        <v>36</v>
      </c>
      <c r="J94" s="234"/>
      <c r="K94" s="233" t="s">
        <v>36</v>
      </c>
      <c r="L94" s="234" t="s">
        <v>291</v>
      </c>
      <c r="M94" s="235" t="n">
        <v>910</v>
      </c>
      <c r="N94" s="236" t="str">
        <f aca="false">IF(B94="","",IF(OR(M94=200,COUNTIF(Artikelgrupper!$G$3:$G$108,'APH KIC KIA PC'!L94)),"Ja","Nej"))</f>
        <v/>
      </c>
      <c r="O94" s="237"/>
      <c r="Q94" s="238"/>
      <c r="R94" s="239"/>
      <c r="S94" s="234" t="s">
        <v>37</v>
      </c>
      <c r="T94" s="234"/>
      <c r="V94" s="240" t="str">
        <f aca="false">IF(B94="","",'3. Förpackningsdata'!K94)</f>
        <v/>
      </c>
      <c r="W94" s="241" t="str">
        <f aca="false">IF(B94="","",'3. Förpackningsdata'!L94)</f>
        <v/>
      </c>
      <c r="X94" s="238"/>
      <c r="Y94" s="192"/>
      <c r="Z94" s="243"/>
      <c r="AA94" s="244" t="str">
        <f aca="false">IF('4. Inköpsdata'!H94="SEK",'4. Inköpsdata'!J94,'4. Inköpsdata'!J94*'APH KIC KIA PC'!$Y$4)</f>
        <v/>
      </c>
      <c r="AB94" s="245" t="str">
        <f aca="false" t="array" ref="AB94:AB94">IF(B94="","",_xlfn.IFS(AA94&lt;10,AA94*1.12,AA94&lt;20,AA94*1.1,AA94&lt;30,AA94*1.09,AA94&lt;50,AA94*1.08,AA94&lt;100,AA94*1.07,AA94&lt;150,AA94*1.06,AA94&gt;149,AA94*1.05))</f>
        <v/>
      </c>
      <c r="AC94" s="73"/>
      <c r="AD94" s="246" t="str">
        <f aca="false">IF(B94="","",'4. Inköpsdata'!N94)</f>
        <v/>
      </c>
      <c r="AE94" s="247" t="str">
        <f aca="false">IF(B94="","",'4. Inköpsdata'!M94)</f>
        <v/>
      </c>
      <c r="AF94" s="248" t="str">
        <f aca="false" t="array" ref="AF94:AF94">IFERROR(_xlfn.IFS(AE94=25%,41,AE94=12%,42,AE94=6%,43,AE94="Momsfritt",38),"")</f>
        <v/>
      </c>
      <c r="AG94" s="248" t="str">
        <f aca="false">IF(B94="","",IF(AE94="Momsfritt",1,AE94+1))</f>
        <v/>
      </c>
      <c r="AH94" s="246" t="str">
        <f aca="false">IF(B94="","",AC94/AG94)</f>
        <v/>
      </c>
      <c r="AI94" s="246" t="str">
        <f aca="false">IF(B94="","",AH94-AA94)</f>
        <v/>
      </c>
      <c r="AJ94" s="249" t="str">
        <f aca="false">IF(B94="","",AI94/AH94)</f>
        <v/>
      </c>
      <c r="AK94" s="73"/>
      <c r="AL94" s="245" t="str">
        <f aca="false">IF(B94="","",AK94/AG94)</f>
        <v/>
      </c>
      <c r="AM94" s="245" t="str">
        <f aca="false">IF(B94="","",AL94-AA94)</f>
        <v/>
      </c>
      <c r="AN94" s="249" t="str">
        <f aca="false">IF(B94="","",AM94/AL94)</f>
        <v/>
      </c>
    </row>
    <row r="95" customFormat="false" ht="14.25" hidden="false" customHeight="false" outlineLevel="0" collapsed="false">
      <c r="A95" s="72" t="n">
        <v>91</v>
      </c>
      <c r="B95" s="226" t="str">
        <f aca="false">IF('1. Artikeldata Grund'!$E95="","",'1. Artikeldata Grund'!$E95)</f>
        <v/>
      </c>
      <c r="C95" s="227" t="str">
        <f aca="false">IF('1. Artikeldata Grund'!D95="","",'1. Artikeldata Grund'!D95)</f>
        <v/>
      </c>
      <c r="D95" s="251"/>
      <c r="E95" s="229" t="str">
        <f aca="false">IF(B95="","","ÅÅÅÅ-MM-DD")</f>
        <v/>
      </c>
      <c r="F95" s="230"/>
      <c r="G95" s="252"/>
      <c r="H95" s="253"/>
      <c r="I95" s="232" t="s">
        <v>36</v>
      </c>
      <c r="J95" s="234"/>
      <c r="K95" s="233" t="s">
        <v>36</v>
      </c>
      <c r="L95" s="234" t="s">
        <v>291</v>
      </c>
      <c r="M95" s="235" t="n">
        <v>910</v>
      </c>
      <c r="N95" s="236" t="str">
        <f aca="false">IF(B95="","",IF(OR(M95=200,COUNTIF(Artikelgrupper!$G$3:$G$108,'APH KIC KIA PC'!L95)),"Ja","Nej"))</f>
        <v/>
      </c>
      <c r="O95" s="237"/>
      <c r="Q95" s="238"/>
      <c r="R95" s="239"/>
      <c r="S95" s="234" t="s">
        <v>37</v>
      </c>
      <c r="T95" s="234"/>
      <c r="V95" s="240" t="str">
        <f aca="false">IF(B95="","",'3. Förpackningsdata'!K95)</f>
        <v/>
      </c>
      <c r="W95" s="241" t="str">
        <f aca="false">IF(B95="","",'3. Förpackningsdata'!L95)</f>
        <v/>
      </c>
      <c r="X95" s="238"/>
      <c r="Y95" s="192"/>
      <c r="Z95" s="243"/>
      <c r="AA95" s="244" t="str">
        <f aca="false">IF('4. Inköpsdata'!H95="SEK",'4. Inköpsdata'!J95,'4. Inköpsdata'!J95*'APH KIC KIA PC'!$Y$4)</f>
        <v/>
      </c>
      <c r="AB95" s="245" t="str">
        <f aca="false" t="array" ref="AB95:AB95">IF(B95="","",_xlfn.IFS(AA95&lt;10,AA95*1.12,AA95&lt;20,AA95*1.1,AA95&lt;30,AA95*1.09,AA95&lt;50,AA95*1.08,AA95&lt;100,AA95*1.07,AA95&lt;150,AA95*1.06,AA95&gt;149,AA95*1.05))</f>
        <v/>
      </c>
      <c r="AC95" s="73"/>
      <c r="AD95" s="246" t="str">
        <f aca="false">IF(B95="","",'4. Inköpsdata'!N95)</f>
        <v/>
      </c>
      <c r="AE95" s="247" t="str">
        <f aca="false">IF(B95="","",'4. Inköpsdata'!M95)</f>
        <v/>
      </c>
      <c r="AF95" s="248" t="str">
        <f aca="false" t="array" ref="AF95:AF95">IFERROR(_xlfn.IFS(AE95=25%,41,AE95=12%,42,AE95=6%,43,AE95="Momsfritt",38),"")</f>
        <v/>
      </c>
      <c r="AG95" s="248" t="str">
        <f aca="false">IF(B95="","",IF(AE95="Momsfritt",1,AE95+1))</f>
        <v/>
      </c>
      <c r="AH95" s="246" t="str">
        <f aca="false">IF(B95="","",AC95/AG95)</f>
        <v/>
      </c>
      <c r="AI95" s="246" t="str">
        <f aca="false">IF(B95="","",AH95-AA95)</f>
        <v/>
      </c>
      <c r="AJ95" s="249" t="str">
        <f aca="false">IF(B95="","",AI95/AH95)</f>
        <v/>
      </c>
      <c r="AK95" s="73"/>
      <c r="AL95" s="245" t="str">
        <f aca="false">IF(B95="","",AK95/AG95)</f>
        <v/>
      </c>
      <c r="AM95" s="245" t="str">
        <f aca="false">IF(B95="","",AL95-AA95)</f>
        <v/>
      </c>
      <c r="AN95" s="249" t="str">
        <f aca="false">IF(B95="","",AM95/AL95)</f>
        <v/>
      </c>
    </row>
    <row r="96" customFormat="false" ht="14.25" hidden="false" customHeight="false" outlineLevel="0" collapsed="false">
      <c r="A96" s="72" t="n">
        <v>92</v>
      </c>
      <c r="B96" s="226" t="str">
        <f aca="false">IF('1. Artikeldata Grund'!$E96="","",'1. Artikeldata Grund'!$E96)</f>
        <v/>
      </c>
      <c r="C96" s="227" t="str">
        <f aca="false">IF('1. Artikeldata Grund'!D96="","",'1. Artikeldata Grund'!D96)</f>
        <v/>
      </c>
      <c r="D96" s="251"/>
      <c r="E96" s="229" t="str">
        <f aca="false">IF(B96="","","ÅÅÅÅ-MM-DD")</f>
        <v/>
      </c>
      <c r="F96" s="230"/>
      <c r="G96" s="252"/>
      <c r="H96" s="253"/>
      <c r="I96" s="232" t="s">
        <v>36</v>
      </c>
      <c r="J96" s="234"/>
      <c r="K96" s="233" t="s">
        <v>36</v>
      </c>
      <c r="L96" s="234" t="s">
        <v>291</v>
      </c>
      <c r="M96" s="235" t="n">
        <v>910</v>
      </c>
      <c r="N96" s="236" t="str">
        <f aca="false">IF(B96="","",IF(OR(M96=200,COUNTIF(Artikelgrupper!$G$3:$G$108,'APH KIC KIA PC'!L96)),"Ja","Nej"))</f>
        <v/>
      </c>
      <c r="O96" s="237"/>
      <c r="Q96" s="238"/>
      <c r="R96" s="239"/>
      <c r="S96" s="234" t="s">
        <v>37</v>
      </c>
      <c r="T96" s="234"/>
      <c r="V96" s="240" t="str">
        <f aca="false">IF(B96="","",'3. Förpackningsdata'!K96)</f>
        <v/>
      </c>
      <c r="W96" s="241" t="str">
        <f aca="false">IF(B96="","",'3. Förpackningsdata'!L96)</f>
        <v/>
      </c>
      <c r="X96" s="238"/>
      <c r="Y96" s="192"/>
      <c r="Z96" s="243"/>
      <c r="AA96" s="244" t="str">
        <f aca="false">IF('4. Inköpsdata'!H96="SEK",'4. Inköpsdata'!J96,'4. Inköpsdata'!J96*'APH KIC KIA PC'!$Y$4)</f>
        <v/>
      </c>
      <c r="AB96" s="245" t="str">
        <f aca="false" t="array" ref="AB96:AB96">IF(B96="","",_xlfn.IFS(AA96&lt;10,AA96*1.12,AA96&lt;20,AA96*1.1,AA96&lt;30,AA96*1.09,AA96&lt;50,AA96*1.08,AA96&lt;100,AA96*1.07,AA96&lt;150,AA96*1.06,AA96&gt;149,AA96*1.05))</f>
        <v/>
      </c>
      <c r="AC96" s="73"/>
      <c r="AD96" s="246" t="str">
        <f aca="false">IF(B96="","",'4. Inköpsdata'!N96)</f>
        <v/>
      </c>
      <c r="AE96" s="247" t="str">
        <f aca="false">IF(B96="","",'4. Inköpsdata'!M96)</f>
        <v/>
      </c>
      <c r="AF96" s="248" t="str">
        <f aca="false" t="array" ref="AF96:AF96">IFERROR(_xlfn.IFS(AE96=25%,41,AE96=12%,42,AE96=6%,43,AE96="Momsfritt",38),"")</f>
        <v/>
      </c>
      <c r="AG96" s="248" t="str">
        <f aca="false">IF(B96="","",IF(AE96="Momsfritt",1,AE96+1))</f>
        <v/>
      </c>
      <c r="AH96" s="246" t="str">
        <f aca="false">IF(B96="","",AC96/AG96)</f>
        <v/>
      </c>
      <c r="AI96" s="246" t="str">
        <f aca="false">IF(B96="","",AH96-AA96)</f>
        <v/>
      </c>
      <c r="AJ96" s="249" t="str">
        <f aca="false">IF(B96="","",AI96/AH96)</f>
        <v/>
      </c>
      <c r="AK96" s="73"/>
      <c r="AL96" s="245" t="str">
        <f aca="false">IF(B96="","",AK96/AG96)</f>
        <v/>
      </c>
      <c r="AM96" s="245" t="str">
        <f aca="false">IF(B96="","",AL96-AA96)</f>
        <v/>
      </c>
      <c r="AN96" s="249" t="str">
        <f aca="false">IF(B96="","",AM96/AL96)</f>
        <v/>
      </c>
    </row>
    <row r="97" customFormat="false" ht="14.25" hidden="false" customHeight="false" outlineLevel="0" collapsed="false">
      <c r="A97" s="72" t="n">
        <v>93</v>
      </c>
      <c r="B97" s="226" t="str">
        <f aca="false">IF('1. Artikeldata Grund'!$E97="","",'1. Artikeldata Grund'!$E97)</f>
        <v/>
      </c>
      <c r="C97" s="227" t="str">
        <f aca="false">IF('1. Artikeldata Grund'!D97="","",'1. Artikeldata Grund'!D97)</f>
        <v/>
      </c>
      <c r="D97" s="251"/>
      <c r="E97" s="229" t="str">
        <f aca="false">IF(B97="","","ÅÅÅÅ-MM-DD")</f>
        <v/>
      </c>
      <c r="F97" s="230"/>
      <c r="G97" s="252"/>
      <c r="H97" s="253"/>
      <c r="I97" s="232" t="s">
        <v>36</v>
      </c>
      <c r="J97" s="234"/>
      <c r="K97" s="233" t="s">
        <v>36</v>
      </c>
      <c r="L97" s="234" t="s">
        <v>291</v>
      </c>
      <c r="M97" s="235" t="n">
        <v>910</v>
      </c>
      <c r="N97" s="236" t="str">
        <f aca="false">IF(B97="","",IF(OR(M97=200,COUNTIF(Artikelgrupper!$G$3:$G$108,'APH KIC KIA PC'!L97)),"Ja","Nej"))</f>
        <v/>
      </c>
      <c r="O97" s="237"/>
      <c r="Q97" s="238"/>
      <c r="R97" s="239"/>
      <c r="S97" s="234" t="s">
        <v>37</v>
      </c>
      <c r="T97" s="234"/>
      <c r="V97" s="240" t="str">
        <f aca="false">IF(B97="","",'3. Förpackningsdata'!K97)</f>
        <v/>
      </c>
      <c r="W97" s="241" t="str">
        <f aca="false">IF(B97="","",'3. Förpackningsdata'!L97)</f>
        <v/>
      </c>
      <c r="X97" s="238"/>
      <c r="Y97" s="192"/>
      <c r="Z97" s="243"/>
      <c r="AA97" s="244" t="str">
        <f aca="false">IF('4. Inköpsdata'!H97="SEK",'4. Inköpsdata'!J97,'4. Inköpsdata'!J97*'APH KIC KIA PC'!$Y$4)</f>
        <v/>
      </c>
      <c r="AB97" s="245" t="str">
        <f aca="false" t="array" ref="AB97:AB97">IF(B97="","",_xlfn.IFS(AA97&lt;10,AA97*1.12,AA97&lt;20,AA97*1.1,AA97&lt;30,AA97*1.09,AA97&lt;50,AA97*1.08,AA97&lt;100,AA97*1.07,AA97&lt;150,AA97*1.06,AA97&gt;149,AA97*1.05))</f>
        <v/>
      </c>
      <c r="AC97" s="73"/>
      <c r="AD97" s="246" t="str">
        <f aca="false">IF(B97="","",'4. Inköpsdata'!N97)</f>
        <v/>
      </c>
      <c r="AE97" s="247" t="str">
        <f aca="false">IF(B97="","",'4. Inköpsdata'!M97)</f>
        <v/>
      </c>
      <c r="AF97" s="248" t="str">
        <f aca="false" t="array" ref="AF97:AF97">IFERROR(_xlfn.IFS(AE97=25%,41,AE97=12%,42,AE97=6%,43,AE97="Momsfritt",38),"")</f>
        <v/>
      </c>
      <c r="AG97" s="248" t="str">
        <f aca="false">IF(B97="","",IF(AE97="Momsfritt",1,AE97+1))</f>
        <v/>
      </c>
      <c r="AH97" s="246" t="str">
        <f aca="false">IF(B97="","",AC97/AG97)</f>
        <v/>
      </c>
      <c r="AI97" s="246" t="str">
        <f aca="false">IF(B97="","",AH97-AA97)</f>
        <v/>
      </c>
      <c r="AJ97" s="249" t="str">
        <f aca="false">IF(B97="","",AI97/AH97)</f>
        <v/>
      </c>
      <c r="AK97" s="73"/>
      <c r="AL97" s="245" t="str">
        <f aca="false">IF(B97="","",AK97/AG97)</f>
        <v/>
      </c>
      <c r="AM97" s="245" t="str">
        <f aca="false">IF(B97="","",AL97-AA97)</f>
        <v/>
      </c>
      <c r="AN97" s="249" t="str">
        <f aca="false">IF(B97="","",AM97/AL97)</f>
        <v/>
      </c>
    </row>
    <row r="98" customFormat="false" ht="14.25" hidden="false" customHeight="false" outlineLevel="0" collapsed="false">
      <c r="A98" s="72" t="n">
        <v>94</v>
      </c>
      <c r="B98" s="226" t="str">
        <f aca="false">IF('1. Artikeldata Grund'!$E98="","",'1. Artikeldata Grund'!$E98)</f>
        <v/>
      </c>
      <c r="C98" s="227" t="str">
        <f aca="false">IF('1. Artikeldata Grund'!D98="","",'1. Artikeldata Grund'!D98)</f>
        <v/>
      </c>
      <c r="D98" s="251"/>
      <c r="E98" s="229" t="str">
        <f aca="false">IF(B98="","","ÅÅÅÅ-MM-DD")</f>
        <v/>
      </c>
      <c r="F98" s="230"/>
      <c r="G98" s="252"/>
      <c r="H98" s="253"/>
      <c r="I98" s="232" t="s">
        <v>36</v>
      </c>
      <c r="J98" s="234"/>
      <c r="K98" s="233" t="s">
        <v>36</v>
      </c>
      <c r="L98" s="234" t="s">
        <v>291</v>
      </c>
      <c r="M98" s="235" t="n">
        <v>910</v>
      </c>
      <c r="N98" s="236" t="str">
        <f aca="false">IF(B98="","",IF(OR(M98=200,COUNTIF(Artikelgrupper!$G$3:$G$108,'APH KIC KIA PC'!L98)),"Ja","Nej"))</f>
        <v/>
      </c>
      <c r="O98" s="237"/>
      <c r="Q98" s="238"/>
      <c r="R98" s="239"/>
      <c r="S98" s="234" t="s">
        <v>37</v>
      </c>
      <c r="T98" s="234"/>
      <c r="V98" s="240" t="str">
        <f aca="false">IF(B98="","",'3. Förpackningsdata'!K98)</f>
        <v/>
      </c>
      <c r="W98" s="241" t="str">
        <f aca="false">IF(B98="","",'3. Förpackningsdata'!L98)</f>
        <v/>
      </c>
      <c r="X98" s="238"/>
      <c r="Y98" s="192"/>
      <c r="Z98" s="243"/>
      <c r="AA98" s="244" t="str">
        <f aca="false">IF('4. Inköpsdata'!H98="SEK",'4. Inköpsdata'!J98,'4. Inköpsdata'!J98*'APH KIC KIA PC'!$Y$4)</f>
        <v/>
      </c>
      <c r="AB98" s="245" t="str">
        <f aca="false" t="array" ref="AB98:AB98">IF(B98="","",_xlfn.IFS(AA98&lt;10,AA98*1.12,AA98&lt;20,AA98*1.1,AA98&lt;30,AA98*1.09,AA98&lt;50,AA98*1.08,AA98&lt;100,AA98*1.07,AA98&lt;150,AA98*1.06,AA98&gt;149,AA98*1.05))</f>
        <v/>
      </c>
      <c r="AC98" s="73"/>
      <c r="AD98" s="246" t="str">
        <f aca="false">IF(B98="","",'4. Inköpsdata'!N98)</f>
        <v/>
      </c>
      <c r="AE98" s="247" t="str">
        <f aca="false">IF(B98="","",'4. Inköpsdata'!M98)</f>
        <v/>
      </c>
      <c r="AF98" s="248" t="str">
        <f aca="false" t="array" ref="AF98:AF98">IFERROR(_xlfn.IFS(AE98=25%,41,AE98=12%,42,AE98=6%,43,AE98="Momsfritt",38),"")</f>
        <v/>
      </c>
      <c r="AG98" s="248" t="str">
        <f aca="false">IF(B98="","",IF(AE98="Momsfritt",1,AE98+1))</f>
        <v/>
      </c>
      <c r="AH98" s="246" t="str">
        <f aca="false">IF(B98="","",AC98/AG98)</f>
        <v/>
      </c>
      <c r="AI98" s="246" t="str">
        <f aca="false">IF(B98="","",AH98-AA98)</f>
        <v/>
      </c>
      <c r="AJ98" s="249" t="str">
        <f aca="false">IF(B98="","",AI98/AH98)</f>
        <v/>
      </c>
      <c r="AK98" s="73"/>
      <c r="AL98" s="245" t="str">
        <f aca="false">IF(B98="","",AK98/AG98)</f>
        <v/>
      </c>
      <c r="AM98" s="245" t="str">
        <f aca="false">IF(B98="","",AL98-AA98)</f>
        <v/>
      </c>
      <c r="AN98" s="249" t="str">
        <f aca="false">IF(B98="","",AM98/AL98)</f>
        <v/>
      </c>
    </row>
    <row r="99" customFormat="false" ht="14.25" hidden="false" customHeight="false" outlineLevel="0" collapsed="false">
      <c r="A99" s="72" t="n">
        <v>95</v>
      </c>
      <c r="B99" s="226" t="str">
        <f aca="false">IF('1. Artikeldata Grund'!$E99="","",'1. Artikeldata Grund'!$E99)</f>
        <v/>
      </c>
      <c r="C99" s="227" t="str">
        <f aca="false">IF('1. Artikeldata Grund'!D99="","",'1. Artikeldata Grund'!D99)</f>
        <v/>
      </c>
      <c r="D99" s="251"/>
      <c r="E99" s="229" t="str">
        <f aca="false">IF(B99="","","ÅÅÅÅ-MM-DD")</f>
        <v/>
      </c>
      <c r="F99" s="230"/>
      <c r="G99" s="252"/>
      <c r="H99" s="253"/>
      <c r="I99" s="232" t="s">
        <v>36</v>
      </c>
      <c r="J99" s="234"/>
      <c r="K99" s="233" t="s">
        <v>36</v>
      </c>
      <c r="L99" s="234" t="s">
        <v>291</v>
      </c>
      <c r="M99" s="235" t="n">
        <v>910</v>
      </c>
      <c r="N99" s="236" t="str">
        <f aca="false">IF(B99="","",IF(OR(M99=200,COUNTIF(Artikelgrupper!$G$3:$G$108,'APH KIC KIA PC'!L99)),"Ja","Nej"))</f>
        <v/>
      </c>
      <c r="O99" s="237"/>
      <c r="Q99" s="238"/>
      <c r="R99" s="239"/>
      <c r="S99" s="234" t="s">
        <v>37</v>
      </c>
      <c r="T99" s="234"/>
      <c r="V99" s="240" t="str">
        <f aca="false">IF(B99="","",'3. Förpackningsdata'!K99)</f>
        <v/>
      </c>
      <c r="W99" s="241" t="str">
        <f aca="false">IF(B99="","",'3. Förpackningsdata'!L99)</f>
        <v/>
      </c>
      <c r="X99" s="238"/>
      <c r="Y99" s="192"/>
      <c r="Z99" s="243"/>
      <c r="AA99" s="244" t="str">
        <f aca="false">IF('4. Inköpsdata'!H99="SEK",'4. Inköpsdata'!J99,'4. Inköpsdata'!J99*'APH KIC KIA PC'!$Y$4)</f>
        <v/>
      </c>
      <c r="AB99" s="245" t="str">
        <f aca="false" t="array" ref="AB99:AB99">IF(B99="","",_xlfn.IFS(AA99&lt;10,AA99*1.12,AA99&lt;20,AA99*1.1,AA99&lt;30,AA99*1.09,AA99&lt;50,AA99*1.08,AA99&lt;100,AA99*1.07,AA99&lt;150,AA99*1.06,AA99&gt;149,AA99*1.05))</f>
        <v/>
      </c>
      <c r="AC99" s="73"/>
      <c r="AD99" s="246" t="str">
        <f aca="false">IF(B99="","",'4. Inköpsdata'!N99)</f>
        <v/>
      </c>
      <c r="AE99" s="247" t="str">
        <f aca="false">IF(B99="","",'4. Inköpsdata'!M99)</f>
        <v/>
      </c>
      <c r="AF99" s="248" t="str">
        <f aca="false" t="array" ref="AF99:AF99">IFERROR(_xlfn.IFS(AE99=25%,41,AE99=12%,42,AE99=6%,43,AE99="Momsfritt",38),"")</f>
        <v/>
      </c>
      <c r="AG99" s="248" t="str">
        <f aca="false">IF(B99="","",IF(AE99="Momsfritt",1,AE99+1))</f>
        <v/>
      </c>
      <c r="AH99" s="246" t="str">
        <f aca="false">IF(B99="","",AC99/AG99)</f>
        <v/>
      </c>
      <c r="AI99" s="246" t="str">
        <f aca="false">IF(B99="","",AH99-AA99)</f>
        <v/>
      </c>
      <c r="AJ99" s="249" t="str">
        <f aca="false">IF(B99="","",AI99/AH99)</f>
        <v/>
      </c>
      <c r="AK99" s="73"/>
      <c r="AL99" s="245" t="str">
        <f aca="false">IF(B99="","",AK99/AG99)</f>
        <v/>
      </c>
      <c r="AM99" s="245" t="str">
        <f aca="false">IF(B99="","",AL99-AA99)</f>
        <v/>
      </c>
      <c r="AN99" s="249" t="str">
        <f aca="false">IF(B99="","",AM99/AL99)</f>
        <v/>
      </c>
    </row>
    <row r="100" customFormat="false" ht="14.25" hidden="false" customHeight="false" outlineLevel="0" collapsed="false">
      <c r="A100" s="72" t="n">
        <v>96</v>
      </c>
      <c r="B100" s="226" t="str">
        <f aca="false">IF('1. Artikeldata Grund'!$E100="","",'1. Artikeldata Grund'!$E100)</f>
        <v/>
      </c>
      <c r="C100" s="227" t="str">
        <f aca="false">IF('1. Artikeldata Grund'!D100="","",'1. Artikeldata Grund'!D100)</f>
        <v/>
      </c>
      <c r="D100" s="251"/>
      <c r="E100" s="229" t="str">
        <f aca="false">IF(B100="","","ÅÅÅÅ-MM-DD")</f>
        <v/>
      </c>
      <c r="F100" s="230"/>
      <c r="G100" s="252"/>
      <c r="H100" s="253"/>
      <c r="I100" s="232" t="s">
        <v>36</v>
      </c>
      <c r="J100" s="234"/>
      <c r="K100" s="233" t="s">
        <v>36</v>
      </c>
      <c r="L100" s="234" t="s">
        <v>291</v>
      </c>
      <c r="M100" s="235" t="n">
        <v>910</v>
      </c>
      <c r="N100" s="236" t="str">
        <f aca="false">IF(B100="","",IF(OR(M100=200,COUNTIF(Artikelgrupper!$G$3:$G$108,'APH KIC KIA PC'!L100)),"Ja","Nej"))</f>
        <v/>
      </c>
      <c r="O100" s="237"/>
      <c r="Q100" s="238"/>
      <c r="R100" s="239"/>
      <c r="S100" s="234" t="s">
        <v>37</v>
      </c>
      <c r="T100" s="234"/>
      <c r="V100" s="240" t="str">
        <f aca="false">IF(B100="","",'3. Förpackningsdata'!K100)</f>
        <v/>
      </c>
      <c r="W100" s="241" t="str">
        <f aca="false">IF(B100="","",'3. Förpackningsdata'!L100)</f>
        <v/>
      </c>
      <c r="X100" s="238"/>
      <c r="Y100" s="192"/>
      <c r="Z100" s="243"/>
      <c r="AA100" s="244" t="str">
        <f aca="false">IF('4. Inköpsdata'!H100="SEK",'4. Inköpsdata'!J100,'4. Inköpsdata'!J100*'APH KIC KIA PC'!$Y$4)</f>
        <v/>
      </c>
      <c r="AB100" s="245" t="str">
        <f aca="false" t="array" ref="AB100:AB100">IF(B100="","",_xlfn.IFS(AA100&lt;10,AA100*1.12,AA100&lt;20,AA100*1.1,AA100&lt;30,AA100*1.09,AA100&lt;50,AA100*1.08,AA100&lt;100,AA100*1.07,AA100&lt;150,AA100*1.06,AA100&gt;149,AA100*1.05))</f>
        <v/>
      </c>
      <c r="AC100" s="73"/>
      <c r="AD100" s="246" t="str">
        <f aca="false">IF(B100="","",'4. Inköpsdata'!N100)</f>
        <v/>
      </c>
      <c r="AE100" s="247" t="str">
        <f aca="false">IF(B100="","",'4. Inköpsdata'!M100)</f>
        <v/>
      </c>
      <c r="AF100" s="248" t="str">
        <f aca="false" t="array" ref="AF100:AF100">IFERROR(_xlfn.IFS(AE100=25%,41,AE100=12%,42,AE100=6%,43,AE100="Momsfritt",38),"")</f>
        <v/>
      </c>
      <c r="AG100" s="248" t="str">
        <f aca="false">IF(B100="","",IF(AE100="Momsfritt",1,AE100+1))</f>
        <v/>
      </c>
      <c r="AH100" s="246" t="str">
        <f aca="false">IF(B100="","",AC100/AG100)</f>
        <v/>
      </c>
      <c r="AI100" s="246" t="str">
        <f aca="false">IF(B100="","",AH100-AA100)</f>
        <v/>
      </c>
      <c r="AJ100" s="249" t="str">
        <f aca="false">IF(B100="","",AI100/AH100)</f>
        <v/>
      </c>
      <c r="AK100" s="73"/>
      <c r="AL100" s="245" t="str">
        <f aca="false">IF(B100="","",AK100/AG100)</f>
        <v/>
      </c>
      <c r="AM100" s="245" t="str">
        <f aca="false">IF(B100="","",AL100-AA100)</f>
        <v/>
      </c>
      <c r="AN100" s="249" t="str">
        <f aca="false">IF(B100="","",AM100/AL100)</f>
        <v/>
      </c>
    </row>
    <row r="101" customFormat="false" ht="14.25" hidden="false" customHeight="false" outlineLevel="0" collapsed="false">
      <c r="A101" s="72" t="n">
        <v>97</v>
      </c>
      <c r="B101" s="226" t="str">
        <f aca="false">IF('1. Artikeldata Grund'!$E101="","",'1. Artikeldata Grund'!$E101)</f>
        <v/>
      </c>
      <c r="C101" s="227" t="str">
        <f aca="false">IF('1. Artikeldata Grund'!D101="","",'1. Artikeldata Grund'!D101)</f>
        <v/>
      </c>
      <c r="D101" s="251"/>
      <c r="E101" s="229" t="str">
        <f aca="false">IF(B101="","","ÅÅÅÅ-MM-DD")</f>
        <v/>
      </c>
      <c r="F101" s="230"/>
      <c r="G101" s="252"/>
      <c r="H101" s="253"/>
      <c r="I101" s="232" t="s">
        <v>36</v>
      </c>
      <c r="J101" s="234"/>
      <c r="K101" s="233" t="s">
        <v>36</v>
      </c>
      <c r="L101" s="234" t="s">
        <v>291</v>
      </c>
      <c r="M101" s="235" t="n">
        <v>910</v>
      </c>
      <c r="N101" s="236" t="str">
        <f aca="false">IF(B101="","",IF(OR(M101=200,COUNTIF(Artikelgrupper!$G$3:$G$108,'APH KIC KIA PC'!L101)),"Ja","Nej"))</f>
        <v/>
      </c>
      <c r="O101" s="237"/>
      <c r="Q101" s="238"/>
      <c r="R101" s="239"/>
      <c r="S101" s="234" t="s">
        <v>37</v>
      </c>
      <c r="T101" s="234"/>
      <c r="V101" s="240" t="str">
        <f aca="false">IF(B101="","",'3. Förpackningsdata'!K101)</f>
        <v/>
      </c>
      <c r="W101" s="241" t="str">
        <f aca="false">IF(B101="","",'3. Förpackningsdata'!L101)</f>
        <v/>
      </c>
      <c r="X101" s="238"/>
      <c r="Y101" s="192"/>
      <c r="Z101" s="243"/>
      <c r="AA101" s="244" t="str">
        <f aca="false">IF('4. Inköpsdata'!H101="SEK",'4. Inköpsdata'!J101,'4. Inköpsdata'!J101*'APH KIC KIA PC'!$Y$4)</f>
        <v/>
      </c>
      <c r="AB101" s="245" t="str">
        <f aca="false" t="array" ref="AB101:AB101">IF(B101="","",_xlfn.IFS(AA101&lt;10,AA101*1.12,AA101&lt;20,AA101*1.1,AA101&lt;30,AA101*1.09,AA101&lt;50,AA101*1.08,AA101&lt;100,AA101*1.07,AA101&lt;150,AA101*1.06,AA101&gt;149,AA101*1.05))</f>
        <v/>
      </c>
      <c r="AC101" s="73"/>
      <c r="AD101" s="246" t="str">
        <f aca="false">IF(B101="","",'4. Inköpsdata'!N101)</f>
        <v/>
      </c>
      <c r="AE101" s="247" t="str">
        <f aca="false">IF(B101="","",'4. Inköpsdata'!M101)</f>
        <v/>
      </c>
      <c r="AF101" s="248" t="str">
        <f aca="false" t="array" ref="AF101:AF101">IFERROR(_xlfn.IFS(AE101=25%,41,AE101=12%,42,AE101=6%,43,AE101="Momsfritt",38),"")</f>
        <v/>
      </c>
      <c r="AG101" s="248" t="str">
        <f aca="false">IF(B101="","",IF(AE101="Momsfritt",1,AE101+1))</f>
        <v/>
      </c>
      <c r="AH101" s="246" t="str">
        <f aca="false">IF(B101="","",AC101/AG101)</f>
        <v/>
      </c>
      <c r="AI101" s="246" t="str">
        <f aca="false">IF(B101="","",AH101-AA101)</f>
        <v/>
      </c>
      <c r="AJ101" s="249" t="str">
        <f aca="false">IF(B101="","",AI101/AH101)</f>
        <v/>
      </c>
      <c r="AK101" s="73"/>
      <c r="AL101" s="245" t="str">
        <f aca="false">IF(B101="","",AK101/AG101)</f>
        <v/>
      </c>
      <c r="AM101" s="245" t="str">
        <f aca="false">IF(B101="","",AL101-AA101)</f>
        <v/>
      </c>
      <c r="AN101" s="249" t="str">
        <f aca="false">IF(B101="","",AM101/AL101)</f>
        <v/>
      </c>
    </row>
    <row r="102" customFormat="false" ht="14.25" hidden="false" customHeight="false" outlineLevel="0" collapsed="false">
      <c r="A102" s="72" t="n">
        <v>98</v>
      </c>
      <c r="B102" s="226" t="str">
        <f aca="false">IF('1. Artikeldata Grund'!$E102="","",'1. Artikeldata Grund'!$E102)</f>
        <v/>
      </c>
      <c r="C102" s="227" t="str">
        <f aca="false">IF('1. Artikeldata Grund'!D102="","",'1. Artikeldata Grund'!D102)</f>
        <v/>
      </c>
      <c r="D102" s="251"/>
      <c r="E102" s="229" t="str">
        <f aca="false">IF(B102="","","ÅÅÅÅ-MM-DD")</f>
        <v/>
      </c>
      <c r="F102" s="230"/>
      <c r="G102" s="252"/>
      <c r="H102" s="253"/>
      <c r="I102" s="232" t="s">
        <v>36</v>
      </c>
      <c r="J102" s="234"/>
      <c r="K102" s="233" t="s">
        <v>36</v>
      </c>
      <c r="L102" s="234" t="s">
        <v>291</v>
      </c>
      <c r="M102" s="235" t="n">
        <v>910</v>
      </c>
      <c r="N102" s="236" t="str">
        <f aca="false">IF(B102="","",IF(OR(M102=200,COUNTIF(Artikelgrupper!$G$3:$G$108,'APH KIC KIA PC'!L102)),"Ja","Nej"))</f>
        <v/>
      </c>
      <c r="O102" s="237"/>
      <c r="Q102" s="238"/>
      <c r="R102" s="239"/>
      <c r="S102" s="234" t="s">
        <v>37</v>
      </c>
      <c r="T102" s="234"/>
      <c r="V102" s="240" t="str">
        <f aca="false">IF(B102="","",'3. Förpackningsdata'!K102)</f>
        <v/>
      </c>
      <c r="W102" s="241" t="str">
        <f aca="false">IF(B102="","",'3. Förpackningsdata'!L102)</f>
        <v/>
      </c>
      <c r="X102" s="238"/>
      <c r="Y102" s="192"/>
      <c r="Z102" s="243"/>
      <c r="AA102" s="244" t="str">
        <f aca="false">IF('4. Inköpsdata'!H102="SEK",'4. Inköpsdata'!J102,'4. Inköpsdata'!J102*'APH KIC KIA PC'!$Y$4)</f>
        <v/>
      </c>
      <c r="AB102" s="245" t="str">
        <f aca="false" t="array" ref="AB102:AB102">IF(B102="","",_xlfn.IFS(AA102&lt;10,AA102*1.12,AA102&lt;20,AA102*1.1,AA102&lt;30,AA102*1.09,AA102&lt;50,AA102*1.08,AA102&lt;100,AA102*1.07,AA102&lt;150,AA102*1.06,AA102&gt;149,AA102*1.05))</f>
        <v/>
      </c>
      <c r="AC102" s="73"/>
      <c r="AD102" s="246" t="str">
        <f aca="false">IF(B102="","",'4. Inköpsdata'!N102)</f>
        <v/>
      </c>
      <c r="AE102" s="247" t="str">
        <f aca="false">IF(B102="","",'4. Inköpsdata'!M102)</f>
        <v/>
      </c>
      <c r="AF102" s="248" t="str">
        <f aca="false" t="array" ref="AF102:AF102">IFERROR(_xlfn.IFS(AE102=25%,41,AE102=12%,42,AE102=6%,43,AE102="Momsfritt",38),"")</f>
        <v/>
      </c>
      <c r="AG102" s="248" t="str">
        <f aca="false">IF(B102="","",IF(AE102="Momsfritt",1,AE102+1))</f>
        <v/>
      </c>
      <c r="AH102" s="246" t="str">
        <f aca="false">IF(B102="","",AC102/AG102)</f>
        <v/>
      </c>
      <c r="AI102" s="246" t="str">
        <f aca="false">IF(B102="","",AH102-AA102)</f>
        <v/>
      </c>
      <c r="AJ102" s="249" t="str">
        <f aca="false">IF(B102="","",AI102/AH102)</f>
        <v/>
      </c>
      <c r="AK102" s="73"/>
      <c r="AL102" s="245" t="str">
        <f aca="false">IF(B102="","",AK102/AG102)</f>
        <v/>
      </c>
      <c r="AM102" s="245" t="str">
        <f aca="false">IF(B102="","",AL102-AA102)</f>
        <v/>
      </c>
      <c r="AN102" s="249" t="str">
        <f aca="false">IF(B102="","",AM102/AL102)</f>
        <v/>
      </c>
    </row>
    <row r="103" customFormat="false" ht="14.25" hidden="false" customHeight="false" outlineLevel="0" collapsed="false">
      <c r="A103" s="72" t="n">
        <v>99</v>
      </c>
      <c r="B103" s="226" t="str">
        <f aca="false">IF('1. Artikeldata Grund'!$E103="","",'1. Artikeldata Grund'!$E103)</f>
        <v/>
      </c>
      <c r="C103" s="227" t="str">
        <f aca="false">IF('1. Artikeldata Grund'!D103="","",'1. Artikeldata Grund'!D103)</f>
        <v/>
      </c>
      <c r="D103" s="251"/>
      <c r="E103" s="229" t="str">
        <f aca="false">IF(B103="","","ÅÅÅÅ-MM-DD")</f>
        <v/>
      </c>
      <c r="F103" s="230"/>
      <c r="G103" s="252"/>
      <c r="H103" s="253"/>
      <c r="I103" s="232" t="s">
        <v>36</v>
      </c>
      <c r="J103" s="234"/>
      <c r="K103" s="233" t="s">
        <v>36</v>
      </c>
      <c r="L103" s="234" t="s">
        <v>291</v>
      </c>
      <c r="M103" s="235" t="n">
        <v>910</v>
      </c>
      <c r="N103" s="236" t="str">
        <f aca="false">IF(B103="","",IF(OR(M103=200,COUNTIF(Artikelgrupper!$G$3:$G$108,'APH KIC KIA PC'!L103)),"Ja","Nej"))</f>
        <v/>
      </c>
      <c r="O103" s="237"/>
      <c r="Q103" s="238"/>
      <c r="R103" s="239"/>
      <c r="S103" s="234" t="s">
        <v>37</v>
      </c>
      <c r="T103" s="234"/>
      <c r="V103" s="240" t="str">
        <f aca="false">IF(B103="","",'3. Förpackningsdata'!K103)</f>
        <v/>
      </c>
      <c r="W103" s="241" t="str">
        <f aca="false">IF(B103="","",'3. Förpackningsdata'!L103)</f>
        <v/>
      </c>
      <c r="X103" s="238"/>
      <c r="Y103" s="192"/>
      <c r="Z103" s="243"/>
      <c r="AA103" s="244" t="str">
        <f aca="false">IF('4. Inköpsdata'!H103="SEK",'4. Inköpsdata'!J103,'4. Inköpsdata'!J103*'APH KIC KIA PC'!$Y$4)</f>
        <v/>
      </c>
      <c r="AB103" s="245" t="str">
        <f aca="false" t="array" ref="AB103:AB103">IF(B103="","",_xlfn.IFS(AA103&lt;10,AA103*1.12,AA103&lt;20,AA103*1.1,AA103&lt;30,AA103*1.09,AA103&lt;50,AA103*1.08,AA103&lt;100,AA103*1.07,AA103&lt;150,AA103*1.06,AA103&gt;149,AA103*1.05))</f>
        <v/>
      </c>
      <c r="AC103" s="73"/>
      <c r="AD103" s="246" t="str">
        <f aca="false">IF(B103="","",'4. Inköpsdata'!N103)</f>
        <v/>
      </c>
      <c r="AE103" s="247" t="str">
        <f aca="false">IF(B103="","",'4. Inköpsdata'!M103)</f>
        <v/>
      </c>
      <c r="AF103" s="248" t="str">
        <f aca="false" t="array" ref="AF103:AF103">IFERROR(_xlfn.IFS(AE103=25%,41,AE103=12%,42,AE103=6%,43,AE103="Momsfritt",38),"")</f>
        <v/>
      </c>
      <c r="AG103" s="248" t="str">
        <f aca="false">IF(B103="","",IF(AE103="Momsfritt",1,AE103+1))</f>
        <v/>
      </c>
      <c r="AH103" s="246" t="str">
        <f aca="false">IF(B103="","",AC103/AG103)</f>
        <v/>
      </c>
      <c r="AI103" s="246" t="str">
        <f aca="false">IF(B103="","",AH103-AA103)</f>
        <v/>
      </c>
      <c r="AJ103" s="249" t="str">
        <f aca="false">IF(B103="","",AI103/AH103)</f>
        <v/>
      </c>
      <c r="AK103" s="73"/>
      <c r="AL103" s="245" t="str">
        <f aca="false">IF(B103="","",AK103/AG103)</f>
        <v/>
      </c>
      <c r="AM103" s="245" t="str">
        <f aca="false">IF(B103="","",AL103-AA103)</f>
        <v/>
      </c>
      <c r="AN103" s="249" t="str">
        <f aca="false">IF(B103="","",AM103/AL103)</f>
        <v/>
      </c>
    </row>
    <row r="104" customFormat="false" ht="14.25" hidden="false" customHeight="false" outlineLevel="0" collapsed="false">
      <c r="A104" s="72" t="n">
        <v>100</v>
      </c>
      <c r="B104" s="226" t="str">
        <f aca="false">IF('1. Artikeldata Grund'!$E104="","",'1. Artikeldata Grund'!$E104)</f>
        <v/>
      </c>
      <c r="C104" s="227" t="str">
        <f aca="false">IF('1. Artikeldata Grund'!D104="","",'1. Artikeldata Grund'!D104)</f>
        <v/>
      </c>
      <c r="D104" s="251"/>
      <c r="E104" s="229" t="str">
        <f aca="false">IF(B104="","","ÅÅÅÅ-MM-DD")</f>
        <v/>
      </c>
      <c r="F104" s="230"/>
      <c r="G104" s="252"/>
      <c r="H104" s="253"/>
      <c r="I104" s="232" t="s">
        <v>36</v>
      </c>
      <c r="J104" s="234"/>
      <c r="K104" s="233" t="s">
        <v>36</v>
      </c>
      <c r="L104" s="234" t="s">
        <v>291</v>
      </c>
      <c r="M104" s="235" t="n">
        <v>910</v>
      </c>
      <c r="N104" s="236" t="str">
        <f aca="false">IF(B104="","",IF(OR(M104=200,COUNTIF(Artikelgrupper!$G$3:$G$108,'APH KIC KIA PC'!L104)),"Ja","Nej"))</f>
        <v/>
      </c>
      <c r="O104" s="237"/>
      <c r="Q104" s="238"/>
      <c r="R104" s="239"/>
      <c r="S104" s="234" t="s">
        <v>37</v>
      </c>
      <c r="T104" s="234"/>
      <c r="V104" s="240" t="str">
        <f aca="false">IF(B104="","",'3. Förpackningsdata'!K104)</f>
        <v/>
      </c>
      <c r="W104" s="241" t="str">
        <f aca="false">IF(B104="","",'3. Förpackningsdata'!L104)</f>
        <v/>
      </c>
      <c r="X104" s="238"/>
      <c r="Y104" s="192"/>
      <c r="Z104" s="243"/>
      <c r="AA104" s="244" t="str">
        <f aca="false">IF('4. Inköpsdata'!H104="SEK",'4. Inköpsdata'!J104,'4. Inköpsdata'!J104*'APH KIC KIA PC'!$Y$4)</f>
        <v/>
      </c>
      <c r="AB104" s="245" t="str">
        <f aca="false" t="array" ref="AB104:AB104">IF(B104="","",_xlfn.IFS(AA104&lt;10,AA104*1.12,AA104&lt;20,AA104*1.1,AA104&lt;30,AA104*1.09,AA104&lt;50,AA104*1.08,AA104&lt;100,AA104*1.07,AA104&lt;150,AA104*1.06,AA104&gt;149,AA104*1.05))</f>
        <v/>
      </c>
      <c r="AC104" s="73"/>
      <c r="AD104" s="246" t="str">
        <f aca="false">IF(B104="","",'4. Inköpsdata'!N104)</f>
        <v/>
      </c>
      <c r="AE104" s="247" t="str">
        <f aca="false">IF(B104="","",'4. Inköpsdata'!M104)</f>
        <v/>
      </c>
      <c r="AF104" s="248" t="str">
        <f aca="false" t="array" ref="AF104:AF104">IFERROR(_xlfn.IFS(AE104=25%,41,AE104=12%,42,AE104=6%,43,AE104="Momsfritt",38),"")</f>
        <v/>
      </c>
      <c r="AG104" s="248" t="str">
        <f aca="false">IF(B104="","",IF(AE104="Momsfritt",1,AE104+1))</f>
        <v/>
      </c>
      <c r="AH104" s="246" t="str">
        <f aca="false">IF(B104="","",AC104/AG104)</f>
        <v/>
      </c>
      <c r="AI104" s="246" t="str">
        <f aca="false">IF(B104="","",AH104-AA104)</f>
        <v/>
      </c>
      <c r="AJ104" s="249" t="str">
        <f aca="false">IF(B104="","",AI104/AH104)</f>
        <v/>
      </c>
      <c r="AK104" s="73"/>
      <c r="AL104" s="245" t="str">
        <f aca="false">IF(B104="","",AK104/AG104)</f>
        <v/>
      </c>
      <c r="AM104" s="245" t="str">
        <f aca="false">IF(B104="","",AL104-AA104)</f>
        <v/>
      </c>
      <c r="AN104" s="249" t="str">
        <f aca="false">IF(B104="","",AM104/AL104)</f>
        <v/>
      </c>
    </row>
    <row r="105" customFormat="false" ht="14.25" hidden="false" customHeight="false" outlineLevel="0" collapsed="false">
      <c r="A105" s="72" t="n">
        <v>101</v>
      </c>
      <c r="B105" s="226" t="str">
        <f aca="false">IF('1. Artikeldata Grund'!$E105="","",'1. Artikeldata Grund'!$E105)</f>
        <v/>
      </c>
      <c r="C105" s="227" t="str">
        <f aca="false">IF('1. Artikeldata Grund'!D105="","",'1. Artikeldata Grund'!D105)</f>
        <v/>
      </c>
      <c r="D105" s="251"/>
      <c r="E105" s="229" t="str">
        <f aca="false">IF(B105="","","ÅÅÅÅ-MM-DD")</f>
        <v/>
      </c>
      <c r="F105" s="230"/>
      <c r="G105" s="252"/>
      <c r="H105" s="253"/>
      <c r="I105" s="232" t="s">
        <v>36</v>
      </c>
      <c r="J105" s="234"/>
      <c r="K105" s="233" t="s">
        <v>36</v>
      </c>
      <c r="L105" s="234" t="s">
        <v>291</v>
      </c>
      <c r="M105" s="235" t="n">
        <v>910</v>
      </c>
      <c r="N105" s="236" t="str">
        <f aca="false">IF(B105="","",IF(OR(M105=200,COUNTIF(Artikelgrupper!$G$3:$G$108,'APH KIC KIA PC'!L105)),"Ja","Nej"))</f>
        <v/>
      </c>
      <c r="O105" s="237"/>
      <c r="Q105" s="238"/>
      <c r="R105" s="239"/>
      <c r="S105" s="234" t="s">
        <v>37</v>
      </c>
      <c r="T105" s="234"/>
      <c r="V105" s="240" t="str">
        <f aca="false">IF(B105="","",'3. Förpackningsdata'!K105)</f>
        <v/>
      </c>
      <c r="W105" s="241" t="str">
        <f aca="false">IF(B105="","",'3. Förpackningsdata'!L105)</f>
        <v/>
      </c>
      <c r="X105" s="238"/>
      <c r="Y105" s="192"/>
      <c r="Z105" s="243"/>
      <c r="AA105" s="244" t="str">
        <f aca="false">IF('4. Inköpsdata'!H105="SEK",'4. Inköpsdata'!J105,'4. Inköpsdata'!J105*'APH KIC KIA PC'!$Y$4)</f>
        <v/>
      </c>
      <c r="AB105" s="245" t="str">
        <f aca="false" t="array" ref="AB105:AB105">IF(B105="","",_xlfn.IFS(AA105&lt;10,AA105*1.12,AA105&lt;20,AA105*1.1,AA105&lt;30,AA105*1.09,AA105&lt;50,AA105*1.08,AA105&lt;100,AA105*1.07,AA105&lt;150,AA105*1.06,AA105&gt;149,AA105*1.05))</f>
        <v/>
      </c>
      <c r="AC105" s="73"/>
      <c r="AD105" s="246" t="str">
        <f aca="false">IF(B105="","",'4. Inköpsdata'!N105)</f>
        <v/>
      </c>
      <c r="AE105" s="247" t="str">
        <f aca="false">IF(B105="","",'4. Inköpsdata'!M105)</f>
        <v/>
      </c>
      <c r="AF105" s="248" t="str">
        <f aca="false" t="array" ref="AF105:AF105">IFERROR(_xlfn.IFS(AE105=25%,41,AE105=12%,42,AE105=6%,43,AE105="Momsfritt",38),"")</f>
        <v/>
      </c>
      <c r="AG105" s="248" t="str">
        <f aca="false">IF(B105="","",IF(AE105="Momsfritt",1,AE105+1))</f>
        <v/>
      </c>
      <c r="AH105" s="246" t="str">
        <f aca="false">IF(B105="","",AC105/AG105)</f>
        <v/>
      </c>
      <c r="AI105" s="246" t="str">
        <f aca="false">IF(B105="","",AH105-AA105)</f>
        <v/>
      </c>
      <c r="AJ105" s="249" t="str">
        <f aca="false">IF(B105="","",AI105/AH105)</f>
        <v/>
      </c>
      <c r="AK105" s="73"/>
      <c r="AL105" s="245" t="str">
        <f aca="false">IF(B105="","",AK105/AG105)</f>
        <v/>
      </c>
      <c r="AM105" s="245" t="str">
        <f aca="false">IF(B105="","",AL105-AA105)</f>
        <v/>
      </c>
      <c r="AN105" s="249" t="str">
        <f aca="false">IF(B105="","",AM105/AL105)</f>
        <v/>
      </c>
    </row>
    <row r="106" customFormat="false" ht="14.25" hidden="false" customHeight="false" outlineLevel="0" collapsed="false">
      <c r="A106" s="72" t="n">
        <v>102</v>
      </c>
      <c r="B106" s="226" t="str">
        <f aca="false">IF('1. Artikeldata Grund'!$E106="","",'1. Artikeldata Grund'!$E106)</f>
        <v/>
      </c>
      <c r="C106" s="227" t="str">
        <f aca="false">IF('1. Artikeldata Grund'!D106="","",'1. Artikeldata Grund'!D106)</f>
        <v/>
      </c>
      <c r="D106" s="251"/>
      <c r="E106" s="229" t="str">
        <f aca="false">IF(B106="","","ÅÅÅÅ-MM-DD")</f>
        <v/>
      </c>
      <c r="F106" s="230"/>
      <c r="G106" s="252"/>
      <c r="H106" s="253"/>
      <c r="I106" s="232" t="s">
        <v>36</v>
      </c>
      <c r="J106" s="234"/>
      <c r="K106" s="233" t="s">
        <v>36</v>
      </c>
      <c r="L106" s="234" t="s">
        <v>291</v>
      </c>
      <c r="M106" s="235" t="n">
        <v>910</v>
      </c>
      <c r="N106" s="236" t="str">
        <f aca="false">IF(B106="","",IF(OR(M106=200,COUNTIF(Artikelgrupper!$G$3:$G$108,'APH KIC KIA PC'!L106)),"Ja","Nej"))</f>
        <v/>
      </c>
      <c r="O106" s="237"/>
      <c r="Q106" s="238"/>
      <c r="R106" s="239"/>
      <c r="S106" s="234" t="s">
        <v>37</v>
      </c>
      <c r="T106" s="234"/>
      <c r="V106" s="240" t="str">
        <f aca="false">IF(B106="","",'3. Förpackningsdata'!K106)</f>
        <v/>
      </c>
      <c r="W106" s="241" t="str">
        <f aca="false">IF(B106="","",'3. Förpackningsdata'!L106)</f>
        <v/>
      </c>
      <c r="X106" s="238"/>
      <c r="Y106" s="192"/>
      <c r="Z106" s="243"/>
      <c r="AA106" s="244" t="str">
        <f aca="false">IF('4. Inköpsdata'!H106="SEK",'4. Inköpsdata'!J106,'4. Inköpsdata'!J106*'APH KIC KIA PC'!$Y$4)</f>
        <v/>
      </c>
      <c r="AB106" s="245" t="str">
        <f aca="false" t="array" ref="AB106:AB106">IF(B106="","",_xlfn.IFS(AA106&lt;10,AA106*1.12,AA106&lt;20,AA106*1.1,AA106&lt;30,AA106*1.09,AA106&lt;50,AA106*1.08,AA106&lt;100,AA106*1.07,AA106&lt;150,AA106*1.06,AA106&gt;149,AA106*1.05))</f>
        <v/>
      </c>
      <c r="AC106" s="73"/>
      <c r="AD106" s="246" t="str">
        <f aca="false">IF(B106="","",'4. Inköpsdata'!N106)</f>
        <v/>
      </c>
      <c r="AE106" s="247" t="str">
        <f aca="false">IF(B106="","",'4. Inköpsdata'!M106)</f>
        <v/>
      </c>
      <c r="AF106" s="248" t="str">
        <f aca="false" t="array" ref="AF106:AF106">IFERROR(_xlfn.IFS(AE106=25%,41,AE106=12%,42,AE106=6%,43,AE106="Momsfritt",38),"")</f>
        <v/>
      </c>
      <c r="AG106" s="248" t="str">
        <f aca="false">IF(B106="","",IF(AE106="Momsfritt",1,AE106+1))</f>
        <v/>
      </c>
      <c r="AH106" s="246" t="str">
        <f aca="false">IF(B106="","",AC106/AG106)</f>
        <v/>
      </c>
      <c r="AI106" s="246" t="str">
        <f aca="false">IF(B106="","",AH106-AA106)</f>
        <v/>
      </c>
      <c r="AJ106" s="249" t="str">
        <f aca="false">IF(B106="","",AI106/AH106)</f>
        <v/>
      </c>
      <c r="AK106" s="73"/>
      <c r="AL106" s="245" t="str">
        <f aca="false">IF(B106="","",AK106/AG106)</f>
        <v/>
      </c>
      <c r="AM106" s="245" t="str">
        <f aca="false">IF(B106="","",AL106-AA106)</f>
        <v/>
      </c>
      <c r="AN106" s="249" t="str">
        <f aca="false">IF(B106="","",AM106/AL106)</f>
        <v/>
      </c>
    </row>
    <row r="107" customFormat="false" ht="14.25" hidden="false" customHeight="false" outlineLevel="0" collapsed="false">
      <c r="A107" s="72" t="n">
        <v>103</v>
      </c>
      <c r="B107" s="226" t="str">
        <f aca="false">IF('1. Artikeldata Grund'!$E107="","",'1. Artikeldata Grund'!$E107)</f>
        <v/>
      </c>
      <c r="C107" s="227" t="str">
        <f aca="false">IF('1. Artikeldata Grund'!D107="","",'1. Artikeldata Grund'!D107)</f>
        <v/>
      </c>
      <c r="D107" s="251"/>
      <c r="E107" s="229" t="str">
        <f aca="false">IF(B107="","","ÅÅÅÅ-MM-DD")</f>
        <v/>
      </c>
      <c r="F107" s="230"/>
      <c r="G107" s="252"/>
      <c r="H107" s="253"/>
      <c r="I107" s="232" t="s">
        <v>36</v>
      </c>
      <c r="J107" s="234"/>
      <c r="K107" s="233" t="s">
        <v>36</v>
      </c>
      <c r="L107" s="234" t="s">
        <v>291</v>
      </c>
      <c r="M107" s="235" t="n">
        <v>910</v>
      </c>
      <c r="N107" s="236" t="str">
        <f aca="false">IF(B107="","",IF(OR(M107=200,COUNTIF(Artikelgrupper!$G$3:$G$108,'APH KIC KIA PC'!L107)),"Ja","Nej"))</f>
        <v/>
      </c>
      <c r="O107" s="237"/>
      <c r="Q107" s="238"/>
      <c r="R107" s="239"/>
      <c r="S107" s="234" t="s">
        <v>37</v>
      </c>
      <c r="T107" s="234"/>
      <c r="V107" s="240" t="str">
        <f aca="false">IF(B107="","",'3. Förpackningsdata'!K107)</f>
        <v/>
      </c>
      <c r="W107" s="241" t="str">
        <f aca="false">IF(B107="","",'3. Förpackningsdata'!L107)</f>
        <v/>
      </c>
      <c r="X107" s="238"/>
      <c r="Y107" s="192"/>
      <c r="Z107" s="243"/>
      <c r="AA107" s="244" t="str">
        <f aca="false">IF('4. Inköpsdata'!H107="SEK",'4. Inköpsdata'!J107,'4. Inköpsdata'!J107*'APH KIC KIA PC'!$Y$4)</f>
        <v/>
      </c>
      <c r="AB107" s="245" t="str">
        <f aca="false" t="array" ref="AB107:AB107">IF(B107="","",_xlfn.IFS(AA107&lt;10,AA107*1.12,AA107&lt;20,AA107*1.1,AA107&lt;30,AA107*1.09,AA107&lt;50,AA107*1.08,AA107&lt;100,AA107*1.07,AA107&lt;150,AA107*1.06,AA107&gt;149,AA107*1.05))</f>
        <v/>
      </c>
      <c r="AC107" s="73"/>
      <c r="AD107" s="246" t="str">
        <f aca="false">IF(B107="","",'4. Inköpsdata'!N107)</f>
        <v/>
      </c>
      <c r="AE107" s="247" t="str">
        <f aca="false">IF(B107="","",'4. Inköpsdata'!M107)</f>
        <v/>
      </c>
      <c r="AF107" s="248" t="str">
        <f aca="false" t="array" ref="AF107:AF107">IFERROR(_xlfn.IFS(AE107=25%,41,AE107=12%,42,AE107=6%,43,AE107="Momsfritt",38),"")</f>
        <v/>
      </c>
      <c r="AG107" s="248" t="str">
        <f aca="false">IF(B107="","",IF(AE107="Momsfritt",1,AE107+1))</f>
        <v/>
      </c>
      <c r="AH107" s="246" t="str">
        <f aca="false">IF(B107="","",AC107/AG107)</f>
        <v/>
      </c>
      <c r="AI107" s="246" t="str">
        <f aca="false">IF(B107="","",AH107-AA107)</f>
        <v/>
      </c>
      <c r="AJ107" s="249" t="str">
        <f aca="false">IF(B107="","",AI107/AH107)</f>
        <v/>
      </c>
      <c r="AK107" s="73"/>
      <c r="AL107" s="245" t="str">
        <f aca="false">IF(B107="","",AK107/AG107)</f>
        <v/>
      </c>
      <c r="AM107" s="245" t="str">
        <f aca="false">IF(B107="","",AL107-AA107)</f>
        <v/>
      </c>
      <c r="AN107" s="249" t="str">
        <f aca="false">IF(B107="","",AM107/AL107)</f>
        <v/>
      </c>
    </row>
    <row r="108" customFormat="false" ht="14.25" hidden="false" customHeight="false" outlineLevel="0" collapsed="false">
      <c r="A108" s="72" t="n">
        <v>104</v>
      </c>
      <c r="B108" s="226" t="str">
        <f aca="false">IF('1. Artikeldata Grund'!$E108="","",'1. Artikeldata Grund'!$E108)</f>
        <v/>
      </c>
      <c r="C108" s="227" t="str">
        <f aca="false">IF('1. Artikeldata Grund'!D108="","",'1. Artikeldata Grund'!D108)</f>
        <v/>
      </c>
      <c r="D108" s="251"/>
      <c r="E108" s="229" t="str">
        <f aca="false">IF(B108="","","ÅÅÅÅ-MM-DD")</f>
        <v/>
      </c>
      <c r="F108" s="230"/>
      <c r="G108" s="252"/>
      <c r="H108" s="253"/>
      <c r="I108" s="232" t="s">
        <v>36</v>
      </c>
      <c r="J108" s="234"/>
      <c r="K108" s="233" t="s">
        <v>36</v>
      </c>
      <c r="L108" s="234" t="s">
        <v>291</v>
      </c>
      <c r="M108" s="235" t="n">
        <v>910</v>
      </c>
      <c r="N108" s="236" t="str">
        <f aca="false">IF(B108="","",IF(OR(M108=200,COUNTIF(Artikelgrupper!$G$3:$G$108,'APH KIC KIA PC'!L108)),"Ja","Nej"))</f>
        <v/>
      </c>
      <c r="O108" s="237"/>
      <c r="Q108" s="238"/>
      <c r="R108" s="239"/>
      <c r="S108" s="234" t="s">
        <v>37</v>
      </c>
      <c r="T108" s="234"/>
      <c r="V108" s="240" t="str">
        <f aca="false">IF(B108="","",'3. Förpackningsdata'!K108)</f>
        <v/>
      </c>
      <c r="W108" s="241" t="str">
        <f aca="false">IF(B108="","",'3. Förpackningsdata'!L108)</f>
        <v/>
      </c>
      <c r="X108" s="238"/>
      <c r="Y108" s="192"/>
      <c r="Z108" s="243"/>
      <c r="AA108" s="244" t="str">
        <f aca="false">IF('4. Inköpsdata'!H108="SEK",'4. Inköpsdata'!J108,'4. Inköpsdata'!J108*'APH KIC KIA PC'!$Y$4)</f>
        <v/>
      </c>
      <c r="AB108" s="245" t="str">
        <f aca="false" t="array" ref="AB108:AB108">IF(B108="","",_xlfn.IFS(AA108&lt;10,AA108*1.12,AA108&lt;20,AA108*1.1,AA108&lt;30,AA108*1.09,AA108&lt;50,AA108*1.08,AA108&lt;100,AA108*1.07,AA108&lt;150,AA108*1.06,AA108&gt;149,AA108*1.05))</f>
        <v/>
      </c>
      <c r="AC108" s="73"/>
      <c r="AD108" s="246" t="str">
        <f aca="false">IF(B108="","",'4. Inköpsdata'!N108)</f>
        <v/>
      </c>
      <c r="AE108" s="247" t="str">
        <f aca="false">IF(B108="","",'4. Inköpsdata'!M108)</f>
        <v/>
      </c>
      <c r="AF108" s="248" t="str">
        <f aca="false" t="array" ref="AF108:AF108">IFERROR(_xlfn.IFS(AE108=25%,41,AE108=12%,42,AE108=6%,43,AE108="Momsfritt",38),"")</f>
        <v/>
      </c>
      <c r="AG108" s="248" t="str">
        <f aca="false">IF(B108="","",IF(AE108="Momsfritt",1,AE108+1))</f>
        <v/>
      </c>
      <c r="AH108" s="246" t="str">
        <f aca="false">IF(B108="","",AC108/AG108)</f>
        <v/>
      </c>
      <c r="AI108" s="246" t="str">
        <f aca="false">IF(B108="","",AH108-AA108)</f>
        <v/>
      </c>
      <c r="AJ108" s="249" t="str">
        <f aca="false">IF(B108="","",AI108/AH108)</f>
        <v/>
      </c>
      <c r="AK108" s="73"/>
      <c r="AL108" s="245" t="str">
        <f aca="false">IF(B108="","",AK108/AG108)</f>
        <v/>
      </c>
      <c r="AM108" s="245" t="str">
        <f aca="false">IF(B108="","",AL108-AA108)</f>
        <v/>
      </c>
      <c r="AN108" s="249" t="str">
        <f aca="false">IF(B108="","",AM108/AL108)</f>
        <v/>
      </c>
    </row>
    <row r="109" customFormat="false" ht="14.25" hidden="false" customHeight="false" outlineLevel="0" collapsed="false">
      <c r="A109" s="72" t="n">
        <v>105</v>
      </c>
      <c r="B109" s="226" t="str">
        <f aca="false">IF('1. Artikeldata Grund'!$E109="","",'1. Artikeldata Grund'!$E109)</f>
        <v/>
      </c>
      <c r="C109" s="227" t="str">
        <f aca="false">IF('1. Artikeldata Grund'!D109="","",'1. Artikeldata Grund'!D109)</f>
        <v/>
      </c>
      <c r="D109" s="251"/>
      <c r="E109" s="229" t="str">
        <f aca="false">IF(B109="","","ÅÅÅÅ-MM-DD")</f>
        <v/>
      </c>
      <c r="F109" s="230"/>
      <c r="G109" s="252"/>
      <c r="H109" s="253"/>
      <c r="I109" s="232" t="s">
        <v>36</v>
      </c>
      <c r="J109" s="234"/>
      <c r="K109" s="233" t="s">
        <v>36</v>
      </c>
      <c r="L109" s="234" t="s">
        <v>291</v>
      </c>
      <c r="M109" s="235" t="n">
        <v>910</v>
      </c>
      <c r="N109" s="236" t="str">
        <f aca="false">IF(B109="","",IF(OR(M109=200,COUNTIF(Artikelgrupper!$G$3:$G$108,'APH KIC KIA PC'!L109)),"Ja","Nej"))</f>
        <v/>
      </c>
      <c r="O109" s="237"/>
      <c r="Q109" s="238"/>
      <c r="R109" s="239"/>
      <c r="S109" s="234" t="s">
        <v>37</v>
      </c>
      <c r="T109" s="234"/>
      <c r="V109" s="240" t="str">
        <f aca="false">IF(B109="","",'3. Förpackningsdata'!K109)</f>
        <v/>
      </c>
      <c r="W109" s="241" t="str">
        <f aca="false">IF(B109="","",'3. Förpackningsdata'!L109)</f>
        <v/>
      </c>
      <c r="X109" s="238"/>
      <c r="Y109" s="192"/>
      <c r="Z109" s="243"/>
      <c r="AA109" s="244" t="str">
        <f aca="false">IF('4. Inköpsdata'!H109="SEK",'4. Inköpsdata'!J109,'4. Inköpsdata'!J109*'APH KIC KIA PC'!$Y$4)</f>
        <v/>
      </c>
      <c r="AB109" s="245" t="str">
        <f aca="false" t="array" ref="AB109:AB109">IF(B109="","",_xlfn.IFS(AA109&lt;10,AA109*1.12,AA109&lt;20,AA109*1.1,AA109&lt;30,AA109*1.09,AA109&lt;50,AA109*1.08,AA109&lt;100,AA109*1.07,AA109&lt;150,AA109*1.06,AA109&gt;149,AA109*1.05))</f>
        <v/>
      </c>
      <c r="AC109" s="73"/>
      <c r="AD109" s="246" t="str">
        <f aca="false">IF(B109="","",'4. Inköpsdata'!N109)</f>
        <v/>
      </c>
      <c r="AE109" s="247" t="str">
        <f aca="false">IF(B109="","",'4. Inköpsdata'!M109)</f>
        <v/>
      </c>
      <c r="AF109" s="248" t="str">
        <f aca="false" t="array" ref="AF109:AF109">IFERROR(_xlfn.IFS(AE109=25%,41,AE109=12%,42,AE109=6%,43,AE109="Momsfritt",38),"")</f>
        <v/>
      </c>
      <c r="AG109" s="248" t="str">
        <f aca="false">IF(B109="","",IF(AE109="Momsfritt",1,AE109+1))</f>
        <v/>
      </c>
      <c r="AH109" s="246" t="str">
        <f aca="false">IF(B109="","",AC109/AG109)</f>
        <v/>
      </c>
      <c r="AI109" s="246" t="str">
        <f aca="false">IF(B109="","",AH109-AA109)</f>
        <v/>
      </c>
      <c r="AJ109" s="249" t="str">
        <f aca="false">IF(B109="","",AI109/AH109)</f>
        <v/>
      </c>
      <c r="AK109" s="73"/>
      <c r="AL109" s="245" t="str">
        <f aca="false">IF(B109="","",AK109/AG109)</f>
        <v/>
      </c>
      <c r="AM109" s="245" t="str">
        <f aca="false">IF(B109="","",AL109-AA109)</f>
        <v/>
      </c>
      <c r="AN109" s="249" t="str">
        <f aca="false">IF(B109="","",AM109/AL109)</f>
        <v/>
      </c>
    </row>
    <row r="110" customFormat="false" ht="14.25" hidden="false" customHeight="false" outlineLevel="0" collapsed="false">
      <c r="A110" s="72" t="n">
        <v>106</v>
      </c>
      <c r="B110" s="226" t="str">
        <f aca="false">IF('1. Artikeldata Grund'!$E110="","",'1. Artikeldata Grund'!$E110)</f>
        <v/>
      </c>
      <c r="C110" s="227" t="str">
        <f aca="false">IF('1. Artikeldata Grund'!D110="","",'1. Artikeldata Grund'!D110)</f>
        <v/>
      </c>
      <c r="D110" s="251"/>
      <c r="E110" s="229" t="str">
        <f aca="false">IF(B110="","","ÅÅÅÅ-MM-DD")</f>
        <v/>
      </c>
      <c r="F110" s="230"/>
      <c r="G110" s="252"/>
      <c r="H110" s="253"/>
      <c r="I110" s="232" t="s">
        <v>36</v>
      </c>
      <c r="J110" s="234"/>
      <c r="K110" s="233" t="s">
        <v>36</v>
      </c>
      <c r="L110" s="234" t="s">
        <v>291</v>
      </c>
      <c r="M110" s="235" t="n">
        <v>910</v>
      </c>
      <c r="N110" s="236" t="str">
        <f aca="false">IF(B110="","",IF(OR(M110=200,COUNTIF(Artikelgrupper!$G$3:$G$108,'APH KIC KIA PC'!L110)),"Ja","Nej"))</f>
        <v/>
      </c>
      <c r="O110" s="237"/>
      <c r="Q110" s="238"/>
      <c r="R110" s="239"/>
      <c r="S110" s="234" t="s">
        <v>37</v>
      </c>
      <c r="T110" s="234"/>
      <c r="V110" s="240" t="str">
        <f aca="false">IF(B110="","",'3. Förpackningsdata'!K110)</f>
        <v/>
      </c>
      <c r="W110" s="241" t="str">
        <f aca="false">IF(B110="","",'3. Förpackningsdata'!L110)</f>
        <v/>
      </c>
      <c r="X110" s="238"/>
      <c r="Y110" s="192"/>
      <c r="Z110" s="243"/>
      <c r="AA110" s="244" t="str">
        <f aca="false">IF('4. Inköpsdata'!H110="SEK",'4. Inköpsdata'!J110,'4. Inköpsdata'!J110*'APH KIC KIA PC'!$Y$4)</f>
        <v/>
      </c>
      <c r="AB110" s="245" t="str">
        <f aca="false" t="array" ref="AB110:AB110">IF(B110="","",_xlfn.IFS(AA110&lt;10,AA110*1.12,AA110&lt;20,AA110*1.1,AA110&lt;30,AA110*1.09,AA110&lt;50,AA110*1.08,AA110&lt;100,AA110*1.07,AA110&lt;150,AA110*1.06,AA110&gt;149,AA110*1.05))</f>
        <v/>
      </c>
      <c r="AC110" s="73"/>
      <c r="AD110" s="246" t="str">
        <f aca="false">IF(B110="","",'4. Inköpsdata'!N110)</f>
        <v/>
      </c>
      <c r="AE110" s="247" t="str">
        <f aca="false">IF(B110="","",'4. Inköpsdata'!M110)</f>
        <v/>
      </c>
      <c r="AF110" s="248" t="str">
        <f aca="false" t="array" ref="AF110:AF110">IFERROR(_xlfn.IFS(AE110=25%,41,AE110=12%,42,AE110=6%,43,AE110="Momsfritt",38),"")</f>
        <v/>
      </c>
      <c r="AG110" s="248" t="str">
        <f aca="false">IF(B110="","",IF(AE110="Momsfritt",1,AE110+1))</f>
        <v/>
      </c>
      <c r="AH110" s="246" t="str">
        <f aca="false">IF(B110="","",AC110/AG110)</f>
        <v/>
      </c>
      <c r="AI110" s="246" t="str">
        <f aca="false">IF(B110="","",AH110-AA110)</f>
        <v/>
      </c>
      <c r="AJ110" s="249" t="str">
        <f aca="false">IF(B110="","",AI110/AH110)</f>
        <v/>
      </c>
      <c r="AK110" s="73"/>
      <c r="AL110" s="245" t="str">
        <f aca="false">IF(B110="","",AK110/AG110)</f>
        <v/>
      </c>
      <c r="AM110" s="245" t="str">
        <f aca="false">IF(B110="","",AL110-AA110)</f>
        <v/>
      </c>
      <c r="AN110" s="249" t="str">
        <f aca="false">IF(B110="","",AM110/AL110)</f>
        <v/>
      </c>
    </row>
    <row r="111" customFormat="false" ht="14.25" hidden="false" customHeight="false" outlineLevel="0" collapsed="false">
      <c r="A111" s="72" t="n">
        <v>107</v>
      </c>
      <c r="B111" s="226" t="str">
        <f aca="false">IF('1. Artikeldata Grund'!$E111="","",'1. Artikeldata Grund'!$E111)</f>
        <v/>
      </c>
      <c r="C111" s="227" t="str">
        <f aca="false">IF('1. Artikeldata Grund'!D111="","",'1. Artikeldata Grund'!D111)</f>
        <v/>
      </c>
      <c r="D111" s="251"/>
      <c r="E111" s="229" t="str">
        <f aca="false">IF(B111="","","ÅÅÅÅ-MM-DD")</f>
        <v/>
      </c>
      <c r="F111" s="230"/>
      <c r="G111" s="252"/>
      <c r="H111" s="253"/>
      <c r="I111" s="232" t="s">
        <v>36</v>
      </c>
      <c r="J111" s="234"/>
      <c r="K111" s="233" t="s">
        <v>36</v>
      </c>
      <c r="L111" s="234" t="s">
        <v>291</v>
      </c>
      <c r="M111" s="235" t="n">
        <v>910</v>
      </c>
      <c r="N111" s="236" t="str">
        <f aca="false">IF(B111="","",IF(OR(M111=200,COUNTIF(Artikelgrupper!$G$3:$G$108,'APH KIC KIA PC'!L111)),"Ja","Nej"))</f>
        <v/>
      </c>
      <c r="O111" s="237"/>
      <c r="Q111" s="238"/>
      <c r="R111" s="239"/>
      <c r="S111" s="234" t="s">
        <v>37</v>
      </c>
      <c r="T111" s="234"/>
      <c r="V111" s="240" t="str">
        <f aca="false">IF(B111="","",'3. Förpackningsdata'!K111)</f>
        <v/>
      </c>
      <c r="W111" s="241" t="str">
        <f aca="false">IF(B111="","",'3. Förpackningsdata'!L111)</f>
        <v/>
      </c>
      <c r="X111" s="238"/>
      <c r="Y111" s="192"/>
      <c r="Z111" s="243"/>
      <c r="AA111" s="244" t="str">
        <f aca="false">IF('4. Inköpsdata'!H111="SEK",'4. Inköpsdata'!J111,'4. Inköpsdata'!J111*'APH KIC KIA PC'!$Y$4)</f>
        <v/>
      </c>
      <c r="AB111" s="245" t="str">
        <f aca="false" t="array" ref="AB111:AB111">IF(B111="","",_xlfn.IFS(AA111&lt;10,AA111*1.12,AA111&lt;20,AA111*1.1,AA111&lt;30,AA111*1.09,AA111&lt;50,AA111*1.08,AA111&lt;100,AA111*1.07,AA111&lt;150,AA111*1.06,AA111&gt;149,AA111*1.05))</f>
        <v/>
      </c>
      <c r="AC111" s="73"/>
      <c r="AD111" s="246" t="str">
        <f aca="false">IF(B111="","",'4. Inköpsdata'!N111)</f>
        <v/>
      </c>
      <c r="AE111" s="247" t="str">
        <f aca="false">IF(B111="","",'4. Inköpsdata'!M111)</f>
        <v/>
      </c>
      <c r="AF111" s="248" t="str">
        <f aca="false" t="array" ref="AF111:AF111">IFERROR(_xlfn.IFS(AE111=25%,41,AE111=12%,42,AE111=6%,43,AE111="Momsfritt",38),"")</f>
        <v/>
      </c>
      <c r="AG111" s="248" t="str">
        <f aca="false">IF(B111="","",IF(AE111="Momsfritt",1,AE111+1))</f>
        <v/>
      </c>
      <c r="AH111" s="246" t="str">
        <f aca="false">IF(B111="","",AC111/AG111)</f>
        <v/>
      </c>
      <c r="AI111" s="246" t="str">
        <f aca="false">IF(B111="","",AH111-AA111)</f>
        <v/>
      </c>
      <c r="AJ111" s="249" t="str">
        <f aca="false">IF(B111="","",AI111/AH111)</f>
        <v/>
      </c>
      <c r="AK111" s="73"/>
      <c r="AL111" s="245" t="str">
        <f aca="false">IF(B111="","",AK111/AG111)</f>
        <v/>
      </c>
      <c r="AM111" s="245" t="str">
        <f aca="false">IF(B111="","",AL111-AA111)</f>
        <v/>
      </c>
      <c r="AN111" s="249" t="str">
        <f aca="false">IF(B111="","",AM111/AL111)</f>
        <v/>
      </c>
    </row>
    <row r="112" customFormat="false" ht="14.25" hidden="false" customHeight="false" outlineLevel="0" collapsed="false">
      <c r="A112" s="72" t="n">
        <v>108</v>
      </c>
      <c r="B112" s="226" t="str">
        <f aca="false">IF('1. Artikeldata Grund'!$E112="","",'1. Artikeldata Grund'!$E112)</f>
        <v/>
      </c>
      <c r="C112" s="227" t="str">
        <f aca="false">IF('1. Artikeldata Grund'!D112="","",'1. Artikeldata Grund'!D112)</f>
        <v/>
      </c>
      <c r="D112" s="251"/>
      <c r="E112" s="229" t="str">
        <f aca="false">IF(B112="","","ÅÅÅÅ-MM-DD")</f>
        <v/>
      </c>
      <c r="F112" s="230"/>
      <c r="G112" s="252"/>
      <c r="H112" s="253"/>
      <c r="I112" s="232" t="s">
        <v>36</v>
      </c>
      <c r="J112" s="234"/>
      <c r="K112" s="233" t="s">
        <v>36</v>
      </c>
      <c r="L112" s="234" t="s">
        <v>291</v>
      </c>
      <c r="M112" s="235" t="n">
        <v>910</v>
      </c>
      <c r="N112" s="236" t="str">
        <f aca="false">IF(B112="","",IF(OR(M112=200,COUNTIF(Artikelgrupper!$G$3:$G$108,'APH KIC KIA PC'!L112)),"Ja","Nej"))</f>
        <v/>
      </c>
      <c r="O112" s="237"/>
      <c r="Q112" s="238"/>
      <c r="R112" s="239"/>
      <c r="S112" s="234" t="s">
        <v>37</v>
      </c>
      <c r="T112" s="234"/>
      <c r="V112" s="240" t="str">
        <f aca="false">IF(B112="","",'3. Förpackningsdata'!K112)</f>
        <v/>
      </c>
      <c r="W112" s="241" t="str">
        <f aca="false">IF(B112="","",'3. Förpackningsdata'!L112)</f>
        <v/>
      </c>
      <c r="X112" s="238"/>
      <c r="Y112" s="192"/>
      <c r="Z112" s="243"/>
      <c r="AA112" s="244" t="str">
        <f aca="false">IF('4. Inköpsdata'!H112="SEK",'4. Inköpsdata'!J112,'4. Inköpsdata'!J112*'APH KIC KIA PC'!$Y$4)</f>
        <v/>
      </c>
      <c r="AB112" s="245" t="str">
        <f aca="false" t="array" ref="AB112:AB112">IF(B112="","",_xlfn.IFS(AA112&lt;10,AA112*1.12,AA112&lt;20,AA112*1.1,AA112&lt;30,AA112*1.09,AA112&lt;50,AA112*1.08,AA112&lt;100,AA112*1.07,AA112&lt;150,AA112*1.06,AA112&gt;149,AA112*1.05))</f>
        <v/>
      </c>
      <c r="AC112" s="73"/>
      <c r="AD112" s="246" t="str">
        <f aca="false">IF(B112="","",'4. Inköpsdata'!N112)</f>
        <v/>
      </c>
      <c r="AE112" s="247" t="str">
        <f aca="false">IF(B112="","",'4. Inköpsdata'!M112)</f>
        <v/>
      </c>
      <c r="AF112" s="248" t="str">
        <f aca="false" t="array" ref="AF112:AF112">IFERROR(_xlfn.IFS(AE112=25%,41,AE112=12%,42,AE112=6%,43,AE112="Momsfritt",38),"")</f>
        <v/>
      </c>
      <c r="AG112" s="248" t="str">
        <f aca="false">IF(B112="","",IF(AE112="Momsfritt",1,AE112+1))</f>
        <v/>
      </c>
      <c r="AH112" s="246" t="str">
        <f aca="false">IF(B112="","",AC112/AG112)</f>
        <v/>
      </c>
      <c r="AI112" s="246" t="str">
        <f aca="false">IF(B112="","",AH112-AA112)</f>
        <v/>
      </c>
      <c r="AJ112" s="249" t="str">
        <f aca="false">IF(B112="","",AI112/AH112)</f>
        <v/>
      </c>
      <c r="AK112" s="73"/>
      <c r="AL112" s="245" t="str">
        <f aca="false">IF(B112="","",AK112/AG112)</f>
        <v/>
      </c>
      <c r="AM112" s="245" t="str">
        <f aca="false">IF(B112="","",AL112-AA112)</f>
        <v/>
      </c>
      <c r="AN112" s="249" t="str">
        <f aca="false">IF(B112="","",AM112/AL112)</f>
        <v/>
      </c>
    </row>
    <row r="113" customFormat="false" ht="14.25" hidden="false" customHeight="false" outlineLevel="0" collapsed="false">
      <c r="A113" s="72" t="n">
        <v>109</v>
      </c>
      <c r="B113" s="226" t="str">
        <f aca="false">IF('1. Artikeldata Grund'!$E113="","",'1. Artikeldata Grund'!$E113)</f>
        <v/>
      </c>
      <c r="C113" s="227" t="str">
        <f aca="false">IF('1. Artikeldata Grund'!D113="","",'1. Artikeldata Grund'!D113)</f>
        <v/>
      </c>
      <c r="D113" s="251"/>
      <c r="E113" s="229" t="str">
        <f aca="false">IF(B113="","","ÅÅÅÅ-MM-DD")</f>
        <v/>
      </c>
      <c r="F113" s="230"/>
      <c r="G113" s="252"/>
      <c r="H113" s="253"/>
      <c r="I113" s="232" t="s">
        <v>36</v>
      </c>
      <c r="J113" s="234"/>
      <c r="K113" s="233" t="s">
        <v>36</v>
      </c>
      <c r="L113" s="234" t="s">
        <v>291</v>
      </c>
      <c r="M113" s="235" t="n">
        <v>910</v>
      </c>
      <c r="N113" s="236" t="str">
        <f aca="false">IF(B113="","",IF(OR(M113=200,COUNTIF(Artikelgrupper!$G$3:$G$108,'APH KIC KIA PC'!L113)),"Ja","Nej"))</f>
        <v/>
      </c>
      <c r="O113" s="237"/>
      <c r="Q113" s="238"/>
      <c r="R113" s="239"/>
      <c r="S113" s="234" t="s">
        <v>37</v>
      </c>
      <c r="T113" s="234"/>
      <c r="V113" s="240" t="str">
        <f aca="false">IF(B113="","",'3. Förpackningsdata'!K113)</f>
        <v/>
      </c>
      <c r="W113" s="241" t="str">
        <f aca="false">IF(B113="","",'3. Förpackningsdata'!L113)</f>
        <v/>
      </c>
      <c r="X113" s="238"/>
      <c r="Y113" s="192"/>
      <c r="Z113" s="243"/>
      <c r="AA113" s="244" t="str">
        <f aca="false">IF('4. Inköpsdata'!H113="SEK",'4. Inköpsdata'!J113,'4. Inköpsdata'!J113*'APH KIC KIA PC'!$Y$4)</f>
        <v/>
      </c>
      <c r="AB113" s="245" t="str">
        <f aca="false" t="array" ref="AB113:AB113">IF(B113="","",_xlfn.IFS(AA113&lt;10,AA113*1.12,AA113&lt;20,AA113*1.1,AA113&lt;30,AA113*1.09,AA113&lt;50,AA113*1.08,AA113&lt;100,AA113*1.07,AA113&lt;150,AA113*1.06,AA113&gt;149,AA113*1.05))</f>
        <v/>
      </c>
      <c r="AC113" s="73"/>
      <c r="AD113" s="246" t="str">
        <f aca="false">IF(B113="","",'4. Inköpsdata'!N113)</f>
        <v/>
      </c>
      <c r="AE113" s="247" t="str">
        <f aca="false">IF(B113="","",'4. Inköpsdata'!M113)</f>
        <v/>
      </c>
      <c r="AF113" s="248" t="str">
        <f aca="false" t="array" ref="AF113:AF113">IFERROR(_xlfn.IFS(AE113=25%,41,AE113=12%,42,AE113=6%,43,AE113="Momsfritt",38),"")</f>
        <v/>
      </c>
      <c r="AG113" s="248" t="str">
        <f aca="false">IF(B113="","",IF(AE113="Momsfritt",1,AE113+1))</f>
        <v/>
      </c>
      <c r="AH113" s="246" t="str">
        <f aca="false">IF(B113="","",AC113/AG113)</f>
        <v/>
      </c>
      <c r="AI113" s="246" t="str">
        <f aca="false">IF(B113="","",AH113-AA113)</f>
        <v/>
      </c>
      <c r="AJ113" s="249" t="str">
        <f aca="false">IF(B113="","",AI113/AH113)</f>
        <v/>
      </c>
      <c r="AK113" s="73"/>
      <c r="AL113" s="245" t="str">
        <f aca="false">IF(B113="","",AK113/AG113)</f>
        <v/>
      </c>
      <c r="AM113" s="245" t="str">
        <f aca="false">IF(B113="","",AL113-AA113)</f>
        <v/>
      </c>
      <c r="AN113" s="249" t="str">
        <f aca="false">IF(B113="","",AM113/AL113)</f>
        <v/>
      </c>
    </row>
    <row r="114" customFormat="false" ht="14.25" hidden="false" customHeight="false" outlineLevel="0" collapsed="false">
      <c r="A114" s="72" t="n">
        <v>110</v>
      </c>
      <c r="B114" s="226" t="str">
        <f aca="false">IF('1. Artikeldata Grund'!$E114="","",'1. Artikeldata Grund'!$E114)</f>
        <v/>
      </c>
      <c r="C114" s="227" t="str">
        <f aca="false">IF('1. Artikeldata Grund'!D114="","",'1. Artikeldata Grund'!D114)</f>
        <v/>
      </c>
      <c r="D114" s="251"/>
      <c r="E114" s="229" t="str">
        <f aca="false">IF(B114="","","ÅÅÅÅ-MM-DD")</f>
        <v/>
      </c>
      <c r="F114" s="230"/>
      <c r="G114" s="252"/>
      <c r="H114" s="253"/>
      <c r="I114" s="232" t="s">
        <v>36</v>
      </c>
      <c r="J114" s="234"/>
      <c r="K114" s="233" t="s">
        <v>36</v>
      </c>
      <c r="L114" s="234" t="s">
        <v>291</v>
      </c>
      <c r="M114" s="235" t="n">
        <v>910</v>
      </c>
      <c r="N114" s="236" t="str">
        <f aca="false">IF(B114="","",IF(OR(M114=200,COUNTIF(Artikelgrupper!$G$3:$G$108,'APH KIC KIA PC'!L114)),"Ja","Nej"))</f>
        <v/>
      </c>
      <c r="O114" s="237"/>
      <c r="Q114" s="238"/>
      <c r="R114" s="239"/>
      <c r="S114" s="234" t="s">
        <v>37</v>
      </c>
      <c r="T114" s="234"/>
      <c r="V114" s="240" t="str">
        <f aca="false">IF(B114="","",'3. Förpackningsdata'!K114)</f>
        <v/>
      </c>
      <c r="W114" s="241" t="str">
        <f aca="false">IF(B114="","",'3. Förpackningsdata'!L114)</f>
        <v/>
      </c>
      <c r="X114" s="238"/>
      <c r="Y114" s="192"/>
      <c r="Z114" s="243"/>
      <c r="AA114" s="244" t="str">
        <f aca="false">IF('4. Inköpsdata'!H114="SEK",'4. Inköpsdata'!J114,'4. Inköpsdata'!J114*'APH KIC KIA PC'!$Y$4)</f>
        <v/>
      </c>
      <c r="AB114" s="245" t="str">
        <f aca="false" t="array" ref="AB114:AB114">IF(B114="","",_xlfn.IFS(AA114&lt;10,AA114*1.12,AA114&lt;20,AA114*1.1,AA114&lt;30,AA114*1.09,AA114&lt;50,AA114*1.08,AA114&lt;100,AA114*1.07,AA114&lt;150,AA114*1.06,AA114&gt;149,AA114*1.05))</f>
        <v/>
      </c>
      <c r="AC114" s="73"/>
      <c r="AD114" s="246" t="str">
        <f aca="false">IF(B114="","",'4. Inköpsdata'!N114)</f>
        <v/>
      </c>
      <c r="AE114" s="247" t="str">
        <f aca="false">IF(B114="","",'4. Inköpsdata'!M114)</f>
        <v/>
      </c>
      <c r="AF114" s="248" t="str">
        <f aca="false" t="array" ref="AF114:AF114">IFERROR(_xlfn.IFS(AE114=25%,41,AE114=12%,42,AE114=6%,43,AE114="Momsfritt",38),"")</f>
        <v/>
      </c>
      <c r="AG114" s="248" t="str">
        <f aca="false">IF(B114="","",IF(AE114="Momsfritt",1,AE114+1))</f>
        <v/>
      </c>
      <c r="AH114" s="246" t="str">
        <f aca="false">IF(B114="","",AC114/AG114)</f>
        <v/>
      </c>
      <c r="AI114" s="246" t="str">
        <f aca="false">IF(B114="","",AH114-AA114)</f>
        <v/>
      </c>
      <c r="AJ114" s="249" t="str">
        <f aca="false">IF(B114="","",AI114/AH114)</f>
        <v/>
      </c>
      <c r="AK114" s="73"/>
      <c r="AL114" s="245" t="str">
        <f aca="false">IF(B114="","",AK114/AG114)</f>
        <v/>
      </c>
      <c r="AM114" s="245" t="str">
        <f aca="false">IF(B114="","",AL114-AA114)</f>
        <v/>
      </c>
      <c r="AN114" s="249" t="str">
        <f aca="false">IF(B114="","",AM114/AL114)</f>
        <v/>
      </c>
    </row>
    <row r="115" customFormat="false" ht="14.25" hidden="false" customHeight="false" outlineLevel="0" collapsed="false">
      <c r="A115" s="72" t="n">
        <v>111</v>
      </c>
      <c r="B115" s="226" t="str">
        <f aca="false">IF('1. Artikeldata Grund'!$E115="","",'1. Artikeldata Grund'!$E115)</f>
        <v/>
      </c>
      <c r="C115" s="227" t="str">
        <f aca="false">IF('1. Artikeldata Grund'!D115="","",'1. Artikeldata Grund'!D115)</f>
        <v/>
      </c>
      <c r="D115" s="251"/>
      <c r="E115" s="229" t="str">
        <f aca="false">IF(B115="","","ÅÅÅÅ-MM-DD")</f>
        <v/>
      </c>
      <c r="F115" s="230"/>
      <c r="G115" s="252"/>
      <c r="H115" s="253"/>
      <c r="I115" s="232" t="s">
        <v>36</v>
      </c>
      <c r="J115" s="234"/>
      <c r="K115" s="233" t="s">
        <v>36</v>
      </c>
      <c r="L115" s="234" t="s">
        <v>291</v>
      </c>
      <c r="M115" s="235" t="n">
        <v>910</v>
      </c>
      <c r="N115" s="236" t="str">
        <f aca="false">IF(B115="","",IF(OR(M115=200,COUNTIF(Artikelgrupper!$G$3:$G$108,'APH KIC KIA PC'!L115)),"Ja","Nej"))</f>
        <v/>
      </c>
      <c r="O115" s="237"/>
      <c r="Q115" s="238"/>
      <c r="R115" s="239"/>
      <c r="S115" s="234" t="s">
        <v>37</v>
      </c>
      <c r="T115" s="234"/>
      <c r="V115" s="240" t="str">
        <f aca="false">IF(B115="","",'3. Förpackningsdata'!K115)</f>
        <v/>
      </c>
      <c r="W115" s="241" t="str">
        <f aca="false">IF(B115="","",'3. Förpackningsdata'!L115)</f>
        <v/>
      </c>
      <c r="X115" s="238"/>
      <c r="Y115" s="192"/>
      <c r="Z115" s="243"/>
      <c r="AA115" s="244" t="str">
        <f aca="false">IF('4. Inköpsdata'!H115="SEK",'4. Inköpsdata'!J115,'4. Inköpsdata'!J115*'APH KIC KIA PC'!$Y$4)</f>
        <v/>
      </c>
      <c r="AB115" s="245" t="str">
        <f aca="false" t="array" ref="AB115:AB115">IF(B115="","",_xlfn.IFS(AA115&lt;10,AA115*1.12,AA115&lt;20,AA115*1.1,AA115&lt;30,AA115*1.09,AA115&lt;50,AA115*1.08,AA115&lt;100,AA115*1.07,AA115&lt;150,AA115*1.06,AA115&gt;149,AA115*1.05))</f>
        <v/>
      </c>
      <c r="AC115" s="73"/>
      <c r="AD115" s="246" t="str">
        <f aca="false">IF(B115="","",'4. Inköpsdata'!N115)</f>
        <v/>
      </c>
      <c r="AE115" s="247" t="str">
        <f aca="false">IF(B115="","",'4. Inköpsdata'!M115)</f>
        <v/>
      </c>
      <c r="AF115" s="248" t="str">
        <f aca="false" t="array" ref="AF115:AF115">IFERROR(_xlfn.IFS(AE115=25%,41,AE115=12%,42,AE115=6%,43,AE115="Momsfritt",38),"")</f>
        <v/>
      </c>
      <c r="AG115" s="248" t="str">
        <f aca="false">IF(B115="","",IF(AE115="Momsfritt",1,AE115+1))</f>
        <v/>
      </c>
      <c r="AH115" s="246" t="str">
        <f aca="false">IF(B115="","",AC115/AG115)</f>
        <v/>
      </c>
      <c r="AI115" s="246" t="str">
        <f aca="false">IF(B115="","",AH115-AA115)</f>
        <v/>
      </c>
      <c r="AJ115" s="249" t="str">
        <f aca="false">IF(B115="","",AI115/AH115)</f>
        <v/>
      </c>
      <c r="AK115" s="73"/>
      <c r="AL115" s="245" t="str">
        <f aca="false">IF(B115="","",AK115/AG115)</f>
        <v/>
      </c>
      <c r="AM115" s="245" t="str">
        <f aca="false">IF(B115="","",AL115-AA115)</f>
        <v/>
      </c>
      <c r="AN115" s="249" t="str">
        <f aca="false">IF(B115="","",AM115/AL115)</f>
        <v/>
      </c>
    </row>
    <row r="116" customFormat="false" ht="14.25" hidden="false" customHeight="false" outlineLevel="0" collapsed="false">
      <c r="A116" s="72" t="n">
        <v>112</v>
      </c>
      <c r="B116" s="226" t="str">
        <f aca="false">IF('1. Artikeldata Grund'!$E116="","",'1. Artikeldata Grund'!$E116)</f>
        <v/>
      </c>
      <c r="C116" s="227" t="str">
        <f aca="false">IF('1. Artikeldata Grund'!D116="","",'1. Artikeldata Grund'!D116)</f>
        <v/>
      </c>
      <c r="D116" s="251"/>
      <c r="E116" s="229" t="str">
        <f aca="false">IF(B116="","","ÅÅÅÅ-MM-DD")</f>
        <v/>
      </c>
      <c r="F116" s="230"/>
      <c r="G116" s="252"/>
      <c r="H116" s="253"/>
      <c r="I116" s="232" t="s">
        <v>36</v>
      </c>
      <c r="J116" s="234"/>
      <c r="K116" s="233" t="s">
        <v>36</v>
      </c>
      <c r="L116" s="234" t="s">
        <v>291</v>
      </c>
      <c r="M116" s="235" t="n">
        <v>910</v>
      </c>
      <c r="N116" s="236" t="str">
        <f aca="false">IF(B116="","",IF(OR(M116=200,COUNTIF(Artikelgrupper!$G$3:$G$108,'APH KIC KIA PC'!L116)),"Ja","Nej"))</f>
        <v/>
      </c>
      <c r="O116" s="237"/>
      <c r="Q116" s="238"/>
      <c r="R116" s="239"/>
      <c r="S116" s="234" t="s">
        <v>37</v>
      </c>
      <c r="T116" s="234"/>
      <c r="V116" s="240" t="str">
        <f aca="false">IF(B116="","",'3. Förpackningsdata'!K116)</f>
        <v/>
      </c>
      <c r="W116" s="241" t="str">
        <f aca="false">IF(B116="","",'3. Förpackningsdata'!L116)</f>
        <v/>
      </c>
      <c r="X116" s="238"/>
      <c r="Y116" s="192"/>
      <c r="Z116" s="243"/>
      <c r="AA116" s="244" t="str">
        <f aca="false">IF('4. Inköpsdata'!H116="SEK",'4. Inköpsdata'!J116,'4. Inköpsdata'!J116*'APH KIC KIA PC'!$Y$4)</f>
        <v/>
      </c>
      <c r="AB116" s="245" t="str">
        <f aca="false" t="array" ref="AB116:AB116">IF(B116="","",_xlfn.IFS(AA116&lt;10,AA116*1.12,AA116&lt;20,AA116*1.1,AA116&lt;30,AA116*1.09,AA116&lt;50,AA116*1.08,AA116&lt;100,AA116*1.07,AA116&lt;150,AA116*1.06,AA116&gt;149,AA116*1.05))</f>
        <v/>
      </c>
      <c r="AC116" s="73"/>
      <c r="AD116" s="246" t="str">
        <f aca="false">IF(B116="","",'4. Inköpsdata'!N116)</f>
        <v/>
      </c>
      <c r="AE116" s="247" t="str">
        <f aca="false">IF(B116="","",'4. Inköpsdata'!M116)</f>
        <v/>
      </c>
      <c r="AF116" s="248" t="str">
        <f aca="false" t="array" ref="AF116:AF116">IFERROR(_xlfn.IFS(AE116=25%,41,AE116=12%,42,AE116=6%,43,AE116="Momsfritt",38),"")</f>
        <v/>
      </c>
      <c r="AG116" s="248" t="str">
        <f aca="false">IF(B116="","",IF(AE116="Momsfritt",1,AE116+1))</f>
        <v/>
      </c>
      <c r="AH116" s="246" t="str">
        <f aca="false">IF(B116="","",AC116/AG116)</f>
        <v/>
      </c>
      <c r="AI116" s="246" t="str">
        <f aca="false">IF(B116="","",AH116-AA116)</f>
        <v/>
      </c>
      <c r="AJ116" s="249" t="str">
        <f aca="false">IF(B116="","",AI116/AH116)</f>
        <v/>
      </c>
      <c r="AK116" s="73"/>
      <c r="AL116" s="245" t="str">
        <f aca="false">IF(B116="","",AK116/AG116)</f>
        <v/>
      </c>
      <c r="AM116" s="245" t="str">
        <f aca="false">IF(B116="","",AL116-AA116)</f>
        <v/>
      </c>
      <c r="AN116" s="249" t="str">
        <f aca="false">IF(B116="","",AM116/AL116)</f>
        <v/>
      </c>
    </row>
    <row r="117" customFormat="false" ht="14.25" hidden="false" customHeight="false" outlineLevel="0" collapsed="false">
      <c r="A117" s="72" t="n">
        <v>113</v>
      </c>
      <c r="B117" s="226" t="str">
        <f aca="false">IF('1. Artikeldata Grund'!$E117="","",'1. Artikeldata Grund'!$E117)</f>
        <v/>
      </c>
      <c r="C117" s="227" t="str">
        <f aca="false">IF('1. Artikeldata Grund'!D117="","",'1. Artikeldata Grund'!D117)</f>
        <v/>
      </c>
      <c r="D117" s="251"/>
      <c r="E117" s="229" t="str">
        <f aca="false">IF(B117="","","ÅÅÅÅ-MM-DD")</f>
        <v/>
      </c>
      <c r="F117" s="230"/>
      <c r="G117" s="252"/>
      <c r="H117" s="253"/>
      <c r="I117" s="232" t="s">
        <v>36</v>
      </c>
      <c r="J117" s="234"/>
      <c r="K117" s="233" t="s">
        <v>36</v>
      </c>
      <c r="L117" s="234" t="s">
        <v>291</v>
      </c>
      <c r="M117" s="235" t="n">
        <v>910</v>
      </c>
      <c r="N117" s="236" t="str">
        <f aca="false">IF(B117="","",IF(OR(M117=200,COUNTIF(Artikelgrupper!$G$3:$G$108,'APH KIC KIA PC'!L117)),"Ja","Nej"))</f>
        <v/>
      </c>
      <c r="O117" s="237"/>
      <c r="Q117" s="238"/>
      <c r="R117" s="239"/>
      <c r="S117" s="234" t="s">
        <v>37</v>
      </c>
      <c r="T117" s="234"/>
      <c r="V117" s="240" t="str">
        <f aca="false">IF(B117="","",'3. Förpackningsdata'!K117)</f>
        <v/>
      </c>
      <c r="W117" s="241" t="str">
        <f aca="false">IF(B117="","",'3. Förpackningsdata'!L117)</f>
        <v/>
      </c>
      <c r="X117" s="238"/>
      <c r="Y117" s="192"/>
      <c r="Z117" s="243"/>
      <c r="AA117" s="244" t="str">
        <f aca="false">IF('4. Inköpsdata'!H117="SEK",'4. Inköpsdata'!J117,'4. Inköpsdata'!J117*'APH KIC KIA PC'!$Y$4)</f>
        <v/>
      </c>
      <c r="AB117" s="245" t="str">
        <f aca="false" t="array" ref="AB117:AB117">IF(B117="","",_xlfn.IFS(AA117&lt;10,AA117*1.12,AA117&lt;20,AA117*1.1,AA117&lt;30,AA117*1.09,AA117&lt;50,AA117*1.08,AA117&lt;100,AA117*1.07,AA117&lt;150,AA117*1.06,AA117&gt;149,AA117*1.05))</f>
        <v/>
      </c>
      <c r="AC117" s="73"/>
      <c r="AD117" s="246" t="str">
        <f aca="false">IF(B117="","",'4. Inköpsdata'!N117)</f>
        <v/>
      </c>
      <c r="AE117" s="247" t="str">
        <f aca="false">IF(B117="","",'4. Inköpsdata'!M117)</f>
        <v/>
      </c>
      <c r="AF117" s="248" t="str">
        <f aca="false" t="array" ref="AF117:AF117">IFERROR(_xlfn.IFS(AE117=25%,41,AE117=12%,42,AE117=6%,43,AE117="Momsfritt",38),"")</f>
        <v/>
      </c>
      <c r="AG117" s="248" t="str">
        <f aca="false">IF(B117="","",IF(AE117="Momsfritt",1,AE117+1))</f>
        <v/>
      </c>
      <c r="AH117" s="246" t="str">
        <f aca="false">IF(B117="","",AC117/AG117)</f>
        <v/>
      </c>
      <c r="AI117" s="246" t="str">
        <f aca="false">IF(B117="","",AH117-AA117)</f>
        <v/>
      </c>
      <c r="AJ117" s="249" t="str">
        <f aca="false">IF(B117="","",AI117/AH117)</f>
        <v/>
      </c>
      <c r="AK117" s="73"/>
      <c r="AL117" s="245" t="str">
        <f aca="false">IF(B117="","",AK117/AG117)</f>
        <v/>
      </c>
      <c r="AM117" s="245" t="str">
        <f aca="false">IF(B117="","",AL117-AA117)</f>
        <v/>
      </c>
      <c r="AN117" s="249" t="str">
        <f aca="false">IF(B117="","",AM117/AL117)</f>
        <v/>
      </c>
    </row>
    <row r="118" customFormat="false" ht="14.25" hidden="false" customHeight="false" outlineLevel="0" collapsed="false">
      <c r="A118" s="72" t="n">
        <v>114</v>
      </c>
      <c r="B118" s="226" t="str">
        <f aca="false">IF('1. Artikeldata Grund'!$E118="","",'1. Artikeldata Grund'!$E118)</f>
        <v/>
      </c>
      <c r="C118" s="227" t="str">
        <f aca="false">IF('1. Artikeldata Grund'!D118="","",'1. Artikeldata Grund'!D118)</f>
        <v/>
      </c>
      <c r="D118" s="251"/>
      <c r="E118" s="229" t="str">
        <f aca="false">IF(B118="","","ÅÅÅÅ-MM-DD")</f>
        <v/>
      </c>
      <c r="F118" s="230"/>
      <c r="G118" s="252"/>
      <c r="H118" s="253"/>
      <c r="I118" s="232" t="s">
        <v>36</v>
      </c>
      <c r="J118" s="234"/>
      <c r="K118" s="233" t="s">
        <v>36</v>
      </c>
      <c r="L118" s="234" t="s">
        <v>291</v>
      </c>
      <c r="M118" s="235" t="n">
        <v>910</v>
      </c>
      <c r="N118" s="236" t="str">
        <f aca="false">IF(B118="","",IF(OR(M118=200,COUNTIF(Artikelgrupper!$G$3:$G$108,'APH KIC KIA PC'!L118)),"Ja","Nej"))</f>
        <v/>
      </c>
      <c r="O118" s="237"/>
      <c r="Q118" s="238"/>
      <c r="R118" s="239"/>
      <c r="S118" s="234" t="s">
        <v>37</v>
      </c>
      <c r="T118" s="234"/>
      <c r="V118" s="240" t="str">
        <f aca="false">IF(B118="","",'3. Förpackningsdata'!K118)</f>
        <v/>
      </c>
      <c r="W118" s="241" t="str">
        <f aca="false">IF(B118="","",'3. Förpackningsdata'!L118)</f>
        <v/>
      </c>
      <c r="X118" s="238"/>
      <c r="Y118" s="192"/>
      <c r="Z118" s="243"/>
      <c r="AA118" s="244" t="str">
        <f aca="false">IF('4. Inköpsdata'!H118="SEK",'4. Inköpsdata'!J118,'4. Inköpsdata'!J118*'APH KIC KIA PC'!$Y$4)</f>
        <v/>
      </c>
      <c r="AB118" s="245" t="str">
        <f aca="false" t="array" ref="AB118:AB118">IF(B118="","",_xlfn.IFS(AA118&lt;10,AA118*1.12,AA118&lt;20,AA118*1.1,AA118&lt;30,AA118*1.09,AA118&lt;50,AA118*1.08,AA118&lt;100,AA118*1.07,AA118&lt;150,AA118*1.06,AA118&gt;149,AA118*1.05))</f>
        <v/>
      </c>
      <c r="AC118" s="73"/>
      <c r="AD118" s="246" t="str">
        <f aca="false">IF(B118="","",'4. Inköpsdata'!N118)</f>
        <v/>
      </c>
      <c r="AE118" s="247" t="str">
        <f aca="false">IF(B118="","",'4. Inköpsdata'!M118)</f>
        <v/>
      </c>
      <c r="AF118" s="248" t="str">
        <f aca="false" t="array" ref="AF118:AF118">IFERROR(_xlfn.IFS(AE118=25%,41,AE118=12%,42,AE118=6%,43,AE118="Momsfritt",38),"")</f>
        <v/>
      </c>
      <c r="AG118" s="248" t="str">
        <f aca="false">IF(B118="","",IF(AE118="Momsfritt",1,AE118+1))</f>
        <v/>
      </c>
      <c r="AH118" s="246" t="str">
        <f aca="false">IF(B118="","",AC118/AG118)</f>
        <v/>
      </c>
      <c r="AI118" s="246" t="str">
        <f aca="false">IF(B118="","",AH118-AA118)</f>
        <v/>
      </c>
      <c r="AJ118" s="249" t="str">
        <f aca="false">IF(B118="","",AI118/AH118)</f>
        <v/>
      </c>
      <c r="AK118" s="73"/>
      <c r="AL118" s="245" t="str">
        <f aca="false">IF(B118="","",AK118/AG118)</f>
        <v/>
      </c>
      <c r="AM118" s="245" t="str">
        <f aca="false">IF(B118="","",AL118-AA118)</f>
        <v/>
      </c>
      <c r="AN118" s="249" t="str">
        <f aca="false">IF(B118="","",AM118/AL118)</f>
        <v/>
      </c>
    </row>
    <row r="119" customFormat="false" ht="14.25" hidden="false" customHeight="false" outlineLevel="0" collapsed="false">
      <c r="A119" s="72" t="n">
        <v>115</v>
      </c>
      <c r="B119" s="226" t="str">
        <f aca="false">IF('1. Artikeldata Grund'!$E119="","",'1. Artikeldata Grund'!$E119)</f>
        <v/>
      </c>
      <c r="C119" s="227" t="str">
        <f aca="false">IF('1. Artikeldata Grund'!D119="","",'1. Artikeldata Grund'!D119)</f>
        <v/>
      </c>
      <c r="D119" s="251"/>
      <c r="E119" s="229" t="str">
        <f aca="false">IF(B119="","","ÅÅÅÅ-MM-DD")</f>
        <v/>
      </c>
      <c r="F119" s="230"/>
      <c r="G119" s="252"/>
      <c r="H119" s="253"/>
      <c r="I119" s="232" t="s">
        <v>36</v>
      </c>
      <c r="J119" s="234"/>
      <c r="K119" s="233" t="s">
        <v>36</v>
      </c>
      <c r="L119" s="234" t="s">
        <v>291</v>
      </c>
      <c r="M119" s="235" t="n">
        <v>910</v>
      </c>
      <c r="N119" s="236" t="str">
        <f aca="false">IF(B119="","",IF(OR(M119=200,COUNTIF(Artikelgrupper!$G$3:$G$108,'APH KIC KIA PC'!L119)),"Ja","Nej"))</f>
        <v/>
      </c>
      <c r="O119" s="237"/>
      <c r="Q119" s="238"/>
      <c r="R119" s="239"/>
      <c r="S119" s="234" t="s">
        <v>37</v>
      </c>
      <c r="T119" s="234"/>
      <c r="V119" s="240" t="str">
        <f aca="false">IF(B119="","",'3. Förpackningsdata'!K119)</f>
        <v/>
      </c>
      <c r="W119" s="241" t="str">
        <f aca="false">IF(B119="","",'3. Förpackningsdata'!L119)</f>
        <v/>
      </c>
      <c r="X119" s="238"/>
      <c r="Y119" s="192"/>
      <c r="Z119" s="243"/>
      <c r="AA119" s="244" t="str">
        <f aca="false">IF('4. Inköpsdata'!H119="SEK",'4. Inköpsdata'!J119,'4. Inköpsdata'!J119*'APH KIC KIA PC'!$Y$4)</f>
        <v/>
      </c>
      <c r="AB119" s="245" t="str">
        <f aca="false" t="array" ref="AB119:AB119">IF(B119="","",_xlfn.IFS(AA119&lt;10,AA119*1.12,AA119&lt;20,AA119*1.1,AA119&lt;30,AA119*1.09,AA119&lt;50,AA119*1.08,AA119&lt;100,AA119*1.07,AA119&lt;150,AA119*1.06,AA119&gt;149,AA119*1.05))</f>
        <v/>
      </c>
      <c r="AC119" s="73"/>
      <c r="AD119" s="246" t="str">
        <f aca="false">IF(B119="","",'4. Inköpsdata'!N119)</f>
        <v/>
      </c>
      <c r="AE119" s="247" t="str">
        <f aca="false">IF(B119="","",'4. Inköpsdata'!M119)</f>
        <v/>
      </c>
      <c r="AF119" s="248" t="str">
        <f aca="false" t="array" ref="AF119:AF119">IFERROR(_xlfn.IFS(AE119=25%,41,AE119=12%,42,AE119=6%,43,AE119="Momsfritt",38),"")</f>
        <v/>
      </c>
      <c r="AG119" s="248" t="str">
        <f aca="false">IF(B119="","",IF(AE119="Momsfritt",1,AE119+1))</f>
        <v/>
      </c>
      <c r="AH119" s="246" t="str">
        <f aca="false">IF(B119="","",AC119/AG119)</f>
        <v/>
      </c>
      <c r="AI119" s="246" t="str">
        <f aca="false">IF(B119="","",AH119-AA119)</f>
        <v/>
      </c>
      <c r="AJ119" s="249" t="str">
        <f aca="false">IF(B119="","",AI119/AH119)</f>
        <v/>
      </c>
      <c r="AK119" s="73"/>
      <c r="AL119" s="245" t="str">
        <f aca="false">IF(B119="","",AK119/AG119)</f>
        <v/>
      </c>
      <c r="AM119" s="245" t="str">
        <f aca="false">IF(B119="","",AL119-AA119)</f>
        <v/>
      </c>
      <c r="AN119" s="249" t="str">
        <f aca="false">IF(B119="","",AM119/AL119)</f>
        <v/>
      </c>
    </row>
    <row r="120" customFormat="false" ht="14.25" hidden="false" customHeight="false" outlineLevel="0" collapsed="false">
      <c r="A120" s="72" t="n">
        <v>116</v>
      </c>
      <c r="B120" s="226" t="str">
        <f aca="false">IF('1. Artikeldata Grund'!$E120="","",'1. Artikeldata Grund'!$E120)</f>
        <v/>
      </c>
      <c r="C120" s="227" t="str">
        <f aca="false">IF('1. Artikeldata Grund'!D120="","",'1. Artikeldata Grund'!D120)</f>
        <v/>
      </c>
      <c r="D120" s="251"/>
      <c r="E120" s="229" t="str">
        <f aca="false">IF(B120="","","ÅÅÅÅ-MM-DD")</f>
        <v/>
      </c>
      <c r="F120" s="230"/>
      <c r="G120" s="252"/>
      <c r="H120" s="253"/>
      <c r="I120" s="232" t="s">
        <v>36</v>
      </c>
      <c r="J120" s="234"/>
      <c r="K120" s="233" t="s">
        <v>36</v>
      </c>
      <c r="L120" s="234" t="s">
        <v>291</v>
      </c>
      <c r="M120" s="235" t="n">
        <v>910</v>
      </c>
      <c r="N120" s="236" t="str">
        <f aca="false">IF(B120="","",IF(OR(M120=200,COUNTIF(Artikelgrupper!$G$3:$G$108,'APH KIC KIA PC'!L120)),"Ja","Nej"))</f>
        <v/>
      </c>
      <c r="O120" s="237"/>
      <c r="Q120" s="238"/>
      <c r="R120" s="239"/>
      <c r="S120" s="234" t="s">
        <v>37</v>
      </c>
      <c r="T120" s="234"/>
      <c r="V120" s="240" t="str">
        <f aca="false">IF(B120="","",'3. Förpackningsdata'!K120)</f>
        <v/>
      </c>
      <c r="W120" s="241" t="str">
        <f aca="false">IF(B120="","",'3. Förpackningsdata'!L120)</f>
        <v/>
      </c>
      <c r="X120" s="238"/>
      <c r="Y120" s="192"/>
      <c r="Z120" s="243"/>
      <c r="AA120" s="244" t="str">
        <f aca="false">IF('4. Inköpsdata'!H120="SEK",'4. Inköpsdata'!J120,'4. Inköpsdata'!J120*'APH KIC KIA PC'!$Y$4)</f>
        <v/>
      </c>
      <c r="AB120" s="245" t="str">
        <f aca="false" t="array" ref="AB120:AB120">IF(B120="","",_xlfn.IFS(AA120&lt;10,AA120*1.12,AA120&lt;20,AA120*1.1,AA120&lt;30,AA120*1.09,AA120&lt;50,AA120*1.08,AA120&lt;100,AA120*1.07,AA120&lt;150,AA120*1.06,AA120&gt;149,AA120*1.05))</f>
        <v/>
      </c>
      <c r="AC120" s="73"/>
      <c r="AD120" s="246" t="str">
        <f aca="false">IF(B120="","",'4. Inköpsdata'!N120)</f>
        <v/>
      </c>
      <c r="AE120" s="247" t="str">
        <f aca="false">IF(B120="","",'4. Inköpsdata'!M120)</f>
        <v/>
      </c>
      <c r="AF120" s="248" t="str">
        <f aca="false" t="array" ref="AF120:AF120">IFERROR(_xlfn.IFS(AE120=25%,41,AE120=12%,42,AE120=6%,43,AE120="Momsfritt",38),"")</f>
        <v/>
      </c>
      <c r="AG120" s="248" t="str">
        <f aca="false">IF(B120="","",IF(AE120="Momsfritt",1,AE120+1))</f>
        <v/>
      </c>
      <c r="AH120" s="246" t="str">
        <f aca="false">IF(B120="","",AC120/AG120)</f>
        <v/>
      </c>
      <c r="AI120" s="246" t="str">
        <f aca="false">IF(B120="","",AH120-AA120)</f>
        <v/>
      </c>
      <c r="AJ120" s="249" t="str">
        <f aca="false">IF(B120="","",AI120/AH120)</f>
        <v/>
      </c>
      <c r="AK120" s="73"/>
      <c r="AL120" s="245" t="str">
        <f aca="false">IF(B120="","",AK120/AG120)</f>
        <v/>
      </c>
      <c r="AM120" s="245" t="str">
        <f aca="false">IF(B120="","",AL120-AA120)</f>
        <v/>
      </c>
      <c r="AN120" s="249" t="str">
        <f aca="false">IF(B120="","",AM120/AL120)</f>
        <v/>
      </c>
    </row>
    <row r="121" customFormat="false" ht="14.25" hidden="false" customHeight="false" outlineLevel="0" collapsed="false">
      <c r="A121" s="72" t="n">
        <v>117</v>
      </c>
      <c r="B121" s="226" t="str">
        <f aca="false">IF('1. Artikeldata Grund'!$E121="","",'1. Artikeldata Grund'!$E121)</f>
        <v/>
      </c>
      <c r="C121" s="227" t="str">
        <f aca="false">IF('1. Artikeldata Grund'!D121="","",'1. Artikeldata Grund'!D121)</f>
        <v/>
      </c>
      <c r="D121" s="251"/>
      <c r="E121" s="229" t="str">
        <f aca="false">IF(B121="","","ÅÅÅÅ-MM-DD")</f>
        <v/>
      </c>
      <c r="F121" s="230"/>
      <c r="G121" s="252"/>
      <c r="H121" s="253"/>
      <c r="I121" s="232" t="s">
        <v>36</v>
      </c>
      <c r="J121" s="234"/>
      <c r="K121" s="233" t="s">
        <v>36</v>
      </c>
      <c r="L121" s="234" t="s">
        <v>291</v>
      </c>
      <c r="M121" s="235" t="n">
        <v>910</v>
      </c>
      <c r="N121" s="236" t="str">
        <f aca="false">IF(B121="","",IF(OR(M121=200,COUNTIF(Artikelgrupper!$G$3:$G$108,'APH KIC KIA PC'!L121)),"Ja","Nej"))</f>
        <v/>
      </c>
      <c r="O121" s="237"/>
      <c r="Q121" s="238"/>
      <c r="R121" s="239"/>
      <c r="S121" s="234" t="s">
        <v>37</v>
      </c>
      <c r="T121" s="234"/>
      <c r="V121" s="240" t="str">
        <f aca="false">IF(B121="","",'3. Förpackningsdata'!K121)</f>
        <v/>
      </c>
      <c r="W121" s="241" t="str">
        <f aca="false">IF(B121="","",'3. Förpackningsdata'!L121)</f>
        <v/>
      </c>
      <c r="X121" s="238"/>
      <c r="Y121" s="192"/>
      <c r="Z121" s="243"/>
      <c r="AA121" s="244" t="str">
        <f aca="false">IF('4. Inköpsdata'!H121="SEK",'4. Inköpsdata'!J121,'4. Inköpsdata'!J121*'APH KIC KIA PC'!$Y$4)</f>
        <v/>
      </c>
      <c r="AB121" s="245" t="str">
        <f aca="false" t="array" ref="AB121:AB121">IF(B121="","",_xlfn.IFS(AA121&lt;10,AA121*1.12,AA121&lt;20,AA121*1.1,AA121&lt;30,AA121*1.09,AA121&lt;50,AA121*1.08,AA121&lt;100,AA121*1.07,AA121&lt;150,AA121*1.06,AA121&gt;149,AA121*1.05))</f>
        <v/>
      </c>
      <c r="AC121" s="73"/>
      <c r="AD121" s="246" t="str">
        <f aca="false">IF(B121="","",'4. Inköpsdata'!N121)</f>
        <v/>
      </c>
      <c r="AE121" s="247" t="str">
        <f aca="false">IF(B121="","",'4. Inköpsdata'!M121)</f>
        <v/>
      </c>
      <c r="AF121" s="248" t="str">
        <f aca="false" t="array" ref="AF121:AF121">IFERROR(_xlfn.IFS(AE121=25%,41,AE121=12%,42,AE121=6%,43,AE121="Momsfritt",38),"")</f>
        <v/>
      </c>
      <c r="AG121" s="248" t="str">
        <f aca="false">IF(B121="","",IF(AE121="Momsfritt",1,AE121+1))</f>
        <v/>
      </c>
      <c r="AH121" s="246" t="str">
        <f aca="false">IF(B121="","",AC121/AG121)</f>
        <v/>
      </c>
      <c r="AI121" s="246" t="str">
        <f aca="false">IF(B121="","",AH121-AA121)</f>
        <v/>
      </c>
      <c r="AJ121" s="249" t="str">
        <f aca="false">IF(B121="","",AI121/AH121)</f>
        <v/>
      </c>
      <c r="AK121" s="73"/>
      <c r="AL121" s="245" t="str">
        <f aca="false">IF(B121="","",AK121/AG121)</f>
        <v/>
      </c>
      <c r="AM121" s="245" t="str">
        <f aca="false">IF(B121="","",AL121-AA121)</f>
        <v/>
      </c>
      <c r="AN121" s="249" t="str">
        <f aca="false">IF(B121="","",AM121/AL121)</f>
        <v/>
      </c>
    </row>
    <row r="122" customFormat="false" ht="14.25" hidden="false" customHeight="false" outlineLevel="0" collapsed="false">
      <c r="A122" s="72" t="n">
        <v>118</v>
      </c>
      <c r="B122" s="226" t="str">
        <f aca="false">IF('1. Artikeldata Grund'!$E122="","",'1. Artikeldata Grund'!$E122)</f>
        <v/>
      </c>
      <c r="C122" s="227" t="str">
        <f aca="false">IF('1. Artikeldata Grund'!D122="","",'1. Artikeldata Grund'!D122)</f>
        <v/>
      </c>
      <c r="D122" s="251"/>
      <c r="E122" s="229" t="str">
        <f aca="false">IF(B122="","","ÅÅÅÅ-MM-DD")</f>
        <v/>
      </c>
      <c r="F122" s="230"/>
      <c r="G122" s="252"/>
      <c r="H122" s="253"/>
      <c r="I122" s="232" t="s">
        <v>36</v>
      </c>
      <c r="J122" s="234"/>
      <c r="K122" s="233" t="s">
        <v>36</v>
      </c>
      <c r="L122" s="234" t="s">
        <v>291</v>
      </c>
      <c r="M122" s="235" t="n">
        <v>910</v>
      </c>
      <c r="N122" s="236" t="str">
        <f aca="false">IF(B122="","",IF(OR(M122=200,COUNTIF(Artikelgrupper!$G$3:$G$108,'APH KIC KIA PC'!L122)),"Ja","Nej"))</f>
        <v/>
      </c>
      <c r="O122" s="237"/>
      <c r="Q122" s="238"/>
      <c r="R122" s="239"/>
      <c r="S122" s="234" t="s">
        <v>37</v>
      </c>
      <c r="T122" s="234"/>
      <c r="V122" s="240" t="str">
        <f aca="false">IF(B122="","",'3. Förpackningsdata'!K122)</f>
        <v/>
      </c>
      <c r="W122" s="241" t="str">
        <f aca="false">IF(B122="","",'3. Förpackningsdata'!L122)</f>
        <v/>
      </c>
      <c r="X122" s="238"/>
      <c r="Y122" s="192"/>
      <c r="Z122" s="243"/>
      <c r="AA122" s="244" t="str">
        <f aca="false">IF('4. Inköpsdata'!H122="SEK",'4. Inköpsdata'!J122,'4. Inköpsdata'!J122*'APH KIC KIA PC'!$Y$4)</f>
        <v/>
      </c>
      <c r="AB122" s="245" t="str">
        <f aca="false" t="array" ref="AB122:AB122">IF(B122="","",_xlfn.IFS(AA122&lt;10,AA122*1.12,AA122&lt;20,AA122*1.1,AA122&lt;30,AA122*1.09,AA122&lt;50,AA122*1.08,AA122&lt;100,AA122*1.07,AA122&lt;150,AA122*1.06,AA122&gt;149,AA122*1.05))</f>
        <v/>
      </c>
      <c r="AC122" s="73"/>
      <c r="AD122" s="246" t="str">
        <f aca="false">IF(B122="","",'4. Inköpsdata'!N122)</f>
        <v/>
      </c>
      <c r="AE122" s="247" t="str">
        <f aca="false">IF(B122="","",'4. Inköpsdata'!M122)</f>
        <v/>
      </c>
      <c r="AF122" s="248" t="str">
        <f aca="false" t="array" ref="AF122:AF122">IFERROR(_xlfn.IFS(AE122=25%,41,AE122=12%,42,AE122=6%,43,AE122="Momsfritt",38),"")</f>
        <v/>
      </c>
      <c r="AG122" s="248" t="str">
        <f aca="false">IF(B122="","",IF(AE122="Momsfritt",1,AE122+1))</f>
        <v/>
      </c>
      <c r="AH122" s="246" t="str">
        <f aca="false">IF(B122="","",AC122/AG122)</f>
        <v/>
      </c>
      <c r="AI122" s="246" t="str">
        <f aca="false">IF(B122="","",AH122-AA122)</f>
        <v/>
      </c>
      <c r="AJ122" s="249" t="str">
        <f aca="false">IF(B122="","",AI122/AH122)</f>
        <v/>
      </c>
      <c r="AK122" s="73"/>
      <c r="AL122" s="245" t="str">
        <f aca="false">IF(B122="","",AK122/AG122)</f>
        <v/>
      </c>
      <c r="AM122" s="245" t="str">
        <f aca="false">IF(B122="","",AL122-AA122)</f>
        <v/>
      </c>
      <c r="AN122" s="249" t="str">
        <f aca="false">IF(B122="","",AM122/AL122)</f>
        <v/>
      </c>
    </row>
    <row r="123" customFormat="false" ht="14.25" hidden="false" customHeight="false" outlineLevel="0" collapsed="false">
      <c r="A123" s="72" t="n">
        <v>119</v>
      </c>
      <c r="B123" s="226" t="str">
        <f aca="false">IF('1. Artikeldata Grund'!$E123="","",'1. Artikeldata Grund'!$E123)</f>
        <v/>
      </c>
      <c r="C123" s="227" t="str">
        <f aca="false">IF('1. Artikeldata Grund'!D123="","",'1. Artikeldata Grund'!D123)</f>
        <v/>
      </c>
      <c r="D123" s="251"/>
      <c r="E123" s="229" t="str">
        <f aca="false">IF(B123="","","ÅÅÅÅ-MM-DD")</f>
        <v/>
      </c>
      <c r="F123" s="230"/>
      <c r="G123" s="252"/>
      <c r="H123" s="253"/>
      <c r="I123" s="232" t="s">
        <v>36</v>
      </c>
      <c r="J123" s="234"/>
      <c r="K123" s="233" t="s">
        <v>36</v>
      </c>
      <c r="L123" s="234" t="s">
        <v>291</v>
      </c>
      <c r="M123" s="235" t="n">
        <v>910</v>
      </c>
      <c r="N123" s="236" t="str">
        <f aca="false">IF(B123="","",IF(OR(M123=200,COUNTIF(Artikelgrupper!$G$3:$G$108,'APH KIC KIA PC'!L123)),"Ja","Nej"))</f>
        <v/>
      </c>
      <c r="O123" s="237"/>
      <c r="Q123" s="238"/>
      <c r="R123" s="239"/>
      <c r="S123" s="234" t="s">
        <v>37</v>
      </c>
      <c r="T123" s="234"/>
      <c r="V123" s="240" t="str">
        <f aca="false">IF(B123="","",'3. Förpackningsdata'!K123)</f>
        <v/>
      </c>
      <c r="W123" s="241" t="str">
        <f aca="false">IF(B123="","",'3. Förpackningsdata'!L123)</f>
        <v/>
      </c>
      <c r="X123" s="238"/>
      <c r="Y123" s="192"/>
      <c r="Z123" s="243"/>
      <c r="AA123" s="244" t="str">
        <f aca="false">IF('4. Inköpsdata'!H123="SEK",'4. Inköpsdata'!J123,'4. Inköpsdata'!J123*'APH KIC KIA PC'!$Y$4)</f>
        <v/>
      </c>
      <c r="AB123" s="245" t="str">
        <f aca="false" t="array" ref="AB123:AB123">IF(B123="","",_xlfn.IFS(AA123&lt;10,AA123*1.12,AA123&lt;20,AA123*1.1,AA123&lt;30,AA123*1.09,AA123&lt;50,AA123*1.08,AA123&lt;100,AA123*1.07,AA123&lt;150,AA123*1.06,AA123&gt;149,AA123*1.05))</f>
        <v/>
      </c>
      <c r="AC123" s="73"/>
      <c r="AD123" s="246" t="str">
        <f aca="false">IF(B123="","",'4. Inköpsdata'!N123)</f>
        <v/>
      </c>
      <c r="AE123" s="247" t="str">
        <f aca="false">IF(B123="","",'4. Inköpsdata'!M123)</f>
        <v/>
      </c>
      <c r="AF123" s="248" t="str">
        <f aca="false" t="array" ref="AF123:AF123">IFERROR(_xlfn.IFS(AE123=25%,41,AE123=12%,42,AE123=6%,43,AE123="Momsfritt",38),"")</f>
        <v/>
      </c>
      <c r="AG123" s="248" t="str">
        <f aca="false">IF(B123="","",IF(AE123="Momsfritt",1,AE123+1))</f>
        <v/>
      </c>
      <c r="AH123" s="246" t="str">
        <f aca="false">IF(B123="","",AC123/AG123)</f>
        <v/>
      </c>
      <c r="AI123" s="246" t="str">
        <f aca="false">IF(B123="","",AH123-AA123)</f>
        <v/>
      </c>
      <c r="AJ123" s="249" t="str">
        <f aca="false">IF(B123="","",AI123/AH123)</f>
        <v/>
      </c>
      <c r="AK123" s="73"/>
      <c r="AL123" s="245" t="str">
        <f aca="false">IF(B123="","",AK123/AG123)</f>
        <v/>
      </c>
      <c r="AM123" s="245" t="str">
        <f aca="false">IF(B123="","",AL123-AA123)</f>
        <v/>
      </c>
      <c r="AN123" s="249" t="str">
        <f aca="false">IF(B123="","",AM123/AL123)</f>
        <v/>
      </c>
    </row>
    <row r="124" customFormat="false" ht="14.25" hidden="false" customHeight="false" outlineLevel="0" collapsed="false">
      <c r="A124" s="72" t="n">
        <v>120</v>
      </c>
      <c r="B124" s="226" t="str">
        <f aca="false">IF('1. Artikeldata Grund'!$E124="","",'1. Artikeldata Grund'!$E124)</f>
        <v/>
      </c>
      <c r="C124" s="227" t="str">
        <f aca="false">IF('1. Artikeldata Grund'!D124="","",'1. Artikeldata Grund'!D124)</f>
        <v/>
      </c>
      <c r="D124" s="251"/>
      <c r="E124" s="229" t="str">
        <f aca="false">IF(B124="","","ÅÅÅÅ-MM-DD")</f>
        <v/>
      </c>
      <c r="F124" s="230"/>
      <c r="G124" s="252"/>
      <c r="H124" s="253"/>
      <c r="I124" s="232" t="s">
        <v>36</v>
      </c>
      <c r="J124" s="234"/>
      <c r="K124" s="233" t="s">
        <v>36</v>
      </c>
      <c r="L124" s="234" t="s">
        <v>291</v>
      </c>
      <c r="M124" s="235" t="n">
        <v>910</v>
      </c>
      <c r="N124" s="236" t="str">
        <f aca="false">IF(B124="","",IF(OR(M124=200,COUNTIF(Artikelgrupper!$G$3:$G$108,'APH KIC KIA PC'!L124)),"Ja","Nej"))</f>
        <v/>
      </c>
      <c r="O124" s="237"/>
      <c r="Q124" s="238"/>
      <c r="R124" s="239"/>
      <c r="S124" s="234" t="s">
        <v>37</v>
      </c>
      <c r="T124" s="234"/>
      <c r="V124" s="240" t="str">
        <f aca="false">IF(B124="","",'3. Förpackningsdata'!K124)</f>
        <v/>
      </c>
      <c r="W124" s="241" t="str">
        <f aca="false">IF(B124="","",'3. Förpackningsdata'!L124)</f>
        <v/>
      </c>
      <c r="X124" s="238"/>
      <c r="Y124" s="192"/>
      <c r="Z124" s="243"/>
      <c r="AA124" s="244" t="str">
        <f aca="false">IF('4. Inköpsdata'!H124="SEK",'4. Inköpsdata'!J124,'4. Inköpsdata'!J124*'APH KIC KIA PC'!$Y$4)</f>
        <v/>
      </c>
      <c r="AB124" s="245" t="str">
        <f aca="false" t="array" ref="AB124:AB124">IF(B124="","",_xlfn.IFS(AA124&lt;10,AA124*1.12,AA124&lt;20,AA124*1.1,AA124&lt;30,AA124*1.09,AA124&lt;50,AA124*1.08,AA124&lt;100,AA124*1.07,AA124&lt;150,AA124*1.06,AA124&gt;149,AA124*1.05))</f>
        <v/>
      </c>
      <c r="AC124" s="73"/>
      <c r="AD124" s="246" t="str">
        <f aca="false">IF(B124="","",'4. Inköpsdata'!N124)</f>
        <v/>
      </c>
      <c r="AE124" s="247" t="str">
        <f aca="false">IF(B124="","",'4. Inköpsdata'!M124)</f>
        <v/>
      </c>
      <c r="AF124" s="248" t="str">
        <f aca="false" t="array" ref="AF124:AF124">IFERROR(_xlfn.IFS(AE124=25%,41,AE124=12%,42,AE124=6%,43,AE124="Momsfritt",38),"")</f>
        <v/>
      </c>
      <c r="AG124" s="248" t="str">
        <f aca="false">IF(B124="","",IF(AE124="Momsfritt",1,AE124+1))</f>
        <v/>
      </c>
      <c r="AH124" s="246" t="str">
        <f aca="false">IF(B124="","",AC124/AG124)</f>
        <v/>
      </c>
      <c r="AI124" s="246" t="str">
        <f aca="false">IF(B124="","",AH124-AA124)</f>
        <v/>
      </c>
      <c r="AJ124" s="249" t="str">
        <f aca="false">IF(B124="","",AI124/AH124)</f>
        <v/>
      </c>
      <c r="AK124" s="73"/>
      <c r="AL124" s="245" t="str">
        <f aca="false">IF(B124="","",AK124/AG124)</f>
        <v/>
      </c>
      <c r="AM124" s="245" t="str">
        <f aca="false">IF(B124="","",AL124-AA124)</f>
        <v/>
      </c>
      <c r="AN124" s="249" t="str">
        <f aca="false">IF(B124="","",AM124/AL124)</f>
        <v/>
      </c>
    </row>
    <row r="125" customFormat="false" ht="14.25" hidden="false" customHeight="false" outlineLevel="0" collapsed="false">
      <c r="A125" s="72" t="n">
        <v>121</v>
      </c>
      <c r="B125" s="226" t="str">
        <f aca="false">IF('1. Artikeldata Grund'!$E125="","",'1. Artikeldata Grund'!$E125)</f>
        <v/>
      </c>
      <c r="C125" s="227" t="str">
        <f aca="false">IF('1. Artikeldata Grund'!D125="","",'1. Artikeldata Grund'!D125)</f>
        <v/>
      </c>
      <c r="D125" s="251"/>
      <c r="E125" s="229" t="str">
        <f aca="false">IF(B125="","","ÅÅÅÅ-MM-DD")</f>
        <v/>
      </c>
      <c r="F125" s="230"/>
      <c r="G125" s="252"/>
      <c r="H125" s="253"/>
      <c r="I125" s="232" t="s">
        <v>36</v>
      </c>
      <c r="J125" s="234"/>
      <c r="K125" s="233" t="s">
        <v>36</v>
      </c>
      <c r="L125" s="234" t="s">
        <v>291</v>
      </c>
      <c r="M125" s="235" t="n">
        <v>910</v>
      </c>
      <c r="N125" s="236" t="str">
        <f aca="false">IF(B125="","",IF(OR(M125=200,COUNTIF(Artikelgrupper!$G$3:$G$108,'APH KIC KIA PC'!L125)),"Ja","Nej"))</f>
        <v/>
      </c>
      <c r="O125" s="237"/>
      <c r="Q125" s="238"/>
      <c r="R125" s="239"/>
      <c r="S125" s="234" t="s">
        <v>37</v>
      </c>
      <c r="T125" s="234"/>
      <c r="V125" s="240" t="str">
        <f aca="false">IF(B125="","",'3. Förpackningsdata'!K125)</f>
        <v/>
      </c>
      <c r="W125" s="241" t="str">
        <f aca="false">IF(B125="","",'3. Förpackningsdata'!L125)</f>
        <v/>
      </c>
      <c r="X125" s="238"/>
      <c r="Y125" s="192"/>
      <c r="Z125" s="243"/>
      <c r="AA125" s="244" t="str">
        <f aca="false">IF('4. Inköpsdata'!H125="SEK",'4. Inköpsdata'!J125,'4. Inköpsdata'!J125*'APH KIC KIA PC'!$Y$4)</f>
        <v/>
      </c>
      <c r="AB125" s="245" t="str">
        <f aca="false" t="array" ref="AB125:AB125">IF(B125="","",_xlfn.IFS(AA125&lt;10,AA125*1.12,AA125&lt;20,AA125*1.1,AA125&lt;30,AA125*1.09,AA125&lt;50,AA125*1.08,AA125&lt;100,AA125*1.07,AA125&lt;150,AA125*1.06,AA125&gt;149,AA125*1.05))</f>
        <v/>
      </c>
      <c r="AC125" s="73"/>
      <c r="AD125" s="246" t="str">
        <f aca="false">IF(B125="","",'4. Inköpsdata'!N125)</f>
        <v/>
      </c>
      <c r="AE125" s="247" t="str">
        <f aca="false">IF(B125="","",'4. Inköpsdata'!M125)</f>
        <v/>
      </c>
      <c r="AF125" s="248" t="str">
        <f aca="false" t="array" ref="AF125:AF125">IFERROR(_xlfn.IFS(AE125=25%,41,AE125=12%,42,AE125=6%,43,AE125="Momsfritt",38),"")</f>
        <v/>
      </c>
      <c r="AG125" s="248" t="str">
        <f aca="false">IF(B125="","",IF(AE125="Momsfritt",1,AE125+1))</f>
        <v/>
      </c>
      <c r="AH125" s="246" t="str">
        <f aca="false">IF(B125="","",AC125/AG125)</f>
        <v/>
      </c>
      <c r="AI125" s="246" t="str">
        <f aca="false">IF(B125="","",AH125-AA125)</f>
        <v/>
      </c>
      <c r="AJ125" s="249" t="str">
        <f aca="false">IF(B125="","",AI125/AH125)</f>
        <v/>
      </c>
      <c r="AK125" s="73"/>
      <c r="AL125" s="245" t="str">
        <f aca="false">IF(B125="","",AK125/AG125)</f>
        <v/>
      </c>
      <c r="AM125" s="245" t="str">
        <f aca="false">IF(B125="","",AL125-AA125)</f>
        <v/>
      </c>
      <c r="AN125" s="249" t="str">
        <f aca="false">IF(B125="","",AM125/AL125)</f>
        <v/>
      </c>
    </row>
    <row r="126" customFormat="false" ht="14.25" hidden="false" customHeight="false" outlineLevel="0" collapsed="false">
      <c r="A126" s="72" t="n">
        <v>122</v>
      </c>
      <c r="B126" s="226" t="str">
        <f aca="false">IF('1. Artikeldata Grund'!$E126="","",'1. Artikeldata Grund'!$E126)</f>
        <v/>
      </c>
      <c r="C126" s="227" t="str">
        <f aca="false">IF('1. Artikeldata Grund'!D126="","",'1. Artikeldata Grund'!D126)</f>
        <v/>
      </c>
      <c r="D126" s="251"/>
      <c r="E126" s="229" t="str">
        <f aca="false">IF(B126="","","ÅÅÅÅ-MM-DD")</f>
        <v/>
      </c>
      <c r="F126" s="230"/>
      <c r="G126" s="252"/>
      <c r="H126" s="253"/>
      <c r="I126" s="232" t="s">
        <v>36</v>
      </c>
      <c r="J126" s="234"/>
      <c r="K126" s="233" t="s">
        <v>36</v>
      </c>
      <c r="L126" s="234" t="s">
        <v>291</v>
      </c>
      <c r="M126" s="235" t="n">
        <v>910</v>
      </c>
      <c r="N126" s="236" t="str">
        <f aca="false">IF(B126="","",IF(OR(M126=200,COUNTIF(Artikelgrupper!$G$3:$G$108,'APH KIC KIA PC'!L126)),"Ja","Nej"))</f>
        <v/>
      </c>
      <c r="O126" s="237"/>
      <c r="Q126" s="238"/>
      <c r="R126" s="239"/>
      <c r="S126" s="234" t="s">
        <v>37</v>
      </c>
      <c r="T126" s="234"/>
      <c r="V126" s="240" t="str">
        <f aca="false">IF(B126="","",'3. Förpackningsdata'!K126)</f>
        <v/>
      </c>
      <c r="W126" s="241" t="str">
        <f aca="false">IF(B126="","",'3. Förpackningsdata'!L126)</f>
        <v/>
      </c>
      <c r="X126" s="238"/>
      <c r="Y126" s="192"/>
      <c r="Z126" s="243"/>
      <c r="AA126" s="244" t="str">
        <f aca="false">IF('4. Inköpsdata'!H126="SEK",'4. Inköpsdata'!J126,'4. Inköpsdata'!J126*'APH KIC KIA PC'!$Y$4)</f>
        <v/>
      </c>
      <c r="AB126" s="245" t="str">
        <f aca="false" t="array" ref="AB126:AB126">IF(B126="","",_xlfn.IFS(AA126&lt;10,AA126*1.12,AA126&lt;20,AA126*1.1,AA126&lt;30,AA126*1.09,AA126&lt;50,AA126*1.08,AA126&lt;100,AA126*1.07,AA126&lt;150,AA126*1.06,AA126&gt;149,AA126*1.05))</f>
        <v/>
      </c>
      <c r="AC126" s="73"/>
      <c r="AD126" s="246" t="str">
        <f aca="false">IF(B126="","",'4. Inköpsdata'!N126)</f>
        <v/>
      </c>
      <c r="AE126" s="247" t="str">
        <f aca="false">IF(B126="","",'4. Inköpsdata'!M126)</f>
        <v/>
      </c>
      <c r="AF126" s="248" t="str">
        <f aca="false" t="array" ref="AF126:AF126">IFERROR(_xlfn.IFS(AE126=25%,41,AE126=12%,42,AE126=6%,43,AE126="Momsfritt",38),"")</f>
        <v/>
      </c>
      <c r="AG126" s="248" t="str">
        <f aca="false">IF(B126="","",IF(AE126="Momsfritt",1,AE126+1))</f>
        <v/>
      </c>
      <c r="AH126" s="246" t="str">
        <f aca="false">IF(B126="","",AC126/AG126)</f>
        <v/>
      </c>
      <c r="AI126" s="246" t="str">
        <f aca="false">IF(B126="","",AH126-AA126)</f>
        <v/>
      </c>
      <c r="AJ126" s="249" t="str">
        <f aca="false">IF(B126="","",AI126/AH126)</f>
        <v/>
      </c>
      <c r="AK126" s="73"/>
      <c r="AL126" s="245" t="str">
        <f aca="false">IF(B126="","",AK126/AG126)</f>
        <v/>
      </c>
      <c r="AM126" s="245" t="str">
        <f aca="false">IF(B126="","",AL126-AA126)</f>
        <v/>
      </c>
      <c r="AN126" s="249" t="str">
        <f aca="false">IF(B126="","",AM126/AL126)</f>
        <v/>
      </c>
    </row>
    <row r="127" customFormat="false" ht="14.25" hidden="false" customHeight="false" outlineLevel="0" collapsed="false">
      <c r="A127" s="72" t="n">
        <v>123</v>
      </c>
      <c r="B127" s="226" t="str">
        <f aca="false">IF('1. Artikeldata Grund'!$E127="","",'1. Artikeldata Grund'!$E127)</f>
        <v/>
      </c>
      <c r="C127" s="227" t="str">
        <f aca="false">IF('1. Artikeldata Grund'!D127="","",'1. Artikeldata Grund'!D127)</f>
        <v/>
      </c>
      <c r="D127" s="251"/>
      <c r="E127" s="229" t="str">
        <f aca="false">IF(B127="","","ÅÅÅÅ-MM-DD")</f>
        <v/>
      </c>
      <c r="F127" s="230"/>
      <c r="G127" s="252"/>
      <c r="H127" s="253"/>
      <c r="I127" s="232" t="s">
        <v>36</v>
      </c>
      <c r="J127" s="234"/>
      <c r="K127" s="233" t="s">
        <v>36</v>
      </c>
      <c r="L127" s="234" t="s">
        <v>291</v>
      </c>
      <c r="M127" s="235" t="n">
        <v>910</v>
      </c>
      <c r="N127" s="236" t="str">
        <f aca="false">IF(B127="","",IF(OR(M127=200,COUNTIF(Artikelgrupper!$G$3:$G$108,'APH KIC KIA PC'!L127)),"Ja","Nej"))</f>
        <v/>
      </c>
      <c r="O127" s="237"/>
      <c r="Q127" s="238"/>
      <c r="R127" s="239"/>
      <c r="S127" s="234" t="s">
        <v>37</v>
      </c>
      <c r="T127" s="234"/>
      <c r="V127" s="240" t="str">
        <f aca="false">IF(B127="","",'3. Förpackningsdata'!K127)</f>
        <v/>
      </c>
      <c r="W127" s="241" t="str">
        <f aca="false">IF(B127="","",'3. Förpackningsdata'!L127)</f>
        <v/>
      </c>
      <c r="X127" s="238"/>
      <c r="Y127" s="192"/>
      <c r="Z127" s="243"/>
      <c r="AA127" s="244" t="str">
        <f aca="false">IF('4. Inköpsdata'!H127="SEK",'4. Inköpsdata'!J127,'4. Inköpsdata'!J127*'APH KIC KIA PC'!$Y$4)</f>
        <v/>
      </c>
      <c r="AB127" s="245" t="str">
        <f aca="false" t="array" ref="AB127:AB127">IF(B127="","",_xlfn.IFS(AA127&lt;10,AA127*1.12,AA127&lt;20,AA127*1.1,AA127&lt;30,AA127*1.09,AA127&lt;50,AA127*1.08,AA127&lt;100,AA127*1.07,AA127&lt;150,AA127*1.06,AA127&gt;149,AA127*1.05))</f>
        <v/>
      </c>
      <c r="AC127" s="73"/>
      <c r="AD127" s="246" t="str">
        <f aca="false">IF(B127="","",'4. Inköpsdata'!N127)</f>
        <v/>
      </c>
      <c r="AE127" s="247" t="str">
        <f aca="false">IF(B127="","",'4. Inköpsdata'!M127)</f>
        <v/>
      </c>
      <c r="AF127" s="248" t="str">
        <f aca="false" t="array" ref="AF127:AF127">IFERROR(_xlfn.IFS(AE127=25%,41,AE127=12%,42,AE127=6%,43,AE127="Momsfritt",38),"")</f>
        <v/>
      </c>
      <c r="AG127" s="248" t="str">
        <f aca="false">IF(B127="","",IF(AE127="Momsfritt",1,AE127+1))</f>
        <v/>
      </c>
      <c r="AH127" s="246" t="str">
        <f aca="false">IF(B127="","",AC127/AG127)</f>
        <v/>
      </c>
      <c r="AI127" s="246" t="str">
        <f aca="false">IF(B127="","",AH127-AA127)</f>
        <v/>
      </c>
      <c r="AJ127" s="249" t="str">
        <f aca="false">IF(B127="","",AI127/AH127)</f>
        <v/>
      </c>
      <c r="AK127" s="73"/>
      <c r="AL127" s="245" t="str">
        <f aca="false">IF(B127="","",AK127/AG127)</f>
        <v/>
      </c>
      <c r="AM127" s="245" t="str">
        <f aca="false">IF(B127="","",AL127-AA127)</f>
        <v/>
      </c>
      <c r="AN127" s="249" t="str">
        <f aca="false">IF(B127="","",AM127/AL127)</f>
        <v/>
      </c>
    </row>
    <row r="128" customFormat="false" ht="14.25" hidden="false" customHeight="false" outlineLevel="0" collapsed="false">
      <c r="A128" s="72" t="n">
        <v>124</v>
      </c>
      <c r="B128" s="226" t="str">
        <f aca="false">IF('1. Artikeldata Grund'!$E128="","",'1. Artikeldata Grund'!$E128)</f>
        <v/>
      </c>
      <c r="C128" s="227" t="str">
        <f aca="false">IF('1. Artikeldata Grund'!D128="","",'1. Artikeldata Grund'!D128)</f>
        <v/>
      </c>
      <c r="D128" s="251"/>
      <c r="E128" s="229" t="str">
        <f aca="false">IF(B128="","","ÅÅÅÅ-MM-DD")</f>
        <v/>
      </c>
      <c r="F128" s="230"/>
      <c r="G128" s="252"/>
      <c r="H128" s="253"/>
      <c r="I128" s="232" t="s">
        <v>36</v>
      </c>
      <c r="J128" s="234"/>
      <c r="K128" s="233" t="s">
        <v>36</v>
      </c>
      <c r="L128" s="234" t="s">
        <v>291</v>
      </c>
      <c r="M128" s="235" t="n">
        <v>910</v>
      </c>
      <c r="N128" s="236" t="str">
        <f aca="false">IF(B128="","",IF(OR(M128=200,COUNTIF(Artikelgrupper!$G$3:$G$108,'APH KIC KIA PC'!L128)),"Ja","Nej"))</f>
        <v/>
      </c>
      <c r="O128" s="237"/>
      <c r="Q128" s="238"/>
      <c r="R128" s="239"/>
      <c r="S128" s="234" t="s">
        <v>37</v>
      </c>
      <c r="T128" s="234"/>
      <c r="V128" s="240" t="str">
        <f aca="false">IF(B128="","",'3. Förpackningsdata'!K128)</f>
        <v/>
      </c>
      <c r="W128" s="241" t="str">
        <f aca="false">IF(B128="","",'3. Förpackningsdata'!L128)</f>
        <v/>
      </c>
      <c r="X128" s="238"/>
      <c r="Y128" s="192"/>
      <c r="Z128" s="243"/>
      <c r="AA128" s="244" t="str">
        <f aca="false">IF('4. Inköpsdata'!H128="SEK",'4. Inköpsdata'!J128,'4. Inköpsdata'!J128*'APH KIC KIA PC'!$Y$4)</f>
        <v/>
      </c>
      <c r="AB128" s="245" t="str">
        <f aca="false" t="array" ref="AB128:AB128">IF(B128="","",_xlfn.IFS(AA128&lt;10,AA128*1.12,AA128&lt;20,AA128*1.1,AA128&lt;30,AA128*1.09,AA128&lt;50,AA128*1.08,AA128&lt;100,AA128*1.07,AA128&lt;150,AA128*1.06,AA128&gt;149,AA128*1.05))</f>
        <v/>
      </c>
      <c r="AC128" s="73"/>
      <c r="AD128" s="246" t="str">
        <f aca="false">IF(B128="","",'4. Inköpsdata'!N128)</f>
        <v/>
      </c>
      <c r="AE128" s="247" t="str">
        <f aca="false">IF(B128="","",'4. Inköpsdata'!M128)</f>
        <v/>
      </c>
      <c r="AF128" s="248" t="str">
        <f aca="false" t="array" ref="AF128:AF128">IFERROR(_xlfn.IFS(AE128=25%,41,AE128=12%,42,AE128=6%,43,AE128="Momsfritt",38),"")</f>
        <v/>
      </c>
      <c r="AG128" s="248" t="str">
        <f aca="false">IF(B128="","",IF(AE128="Momsfritt",1,AE128+1))</f>
        <v/>
      </c>
      <c r="AH128" s="246" t="str">
        <f aca="false">IF(B128="","",AC128/AG128)</f>
        <v/>
      </c>
      <c r="AI128" s="246" t="str">
        <f aca="false">IF(B128="","",AH128-AA128)</f>
        <v/>
      </c>
      <c r="AJ128" s="249" t="str">
        <f aca="false">IF(B128="","",AI128/AH128)</f>
        <v/>
      </c>
      <c r="AK128" s="73"/>
      <c r="AL128" s="245" t="str">
        <f aca="false">IF(B128="","",AK128/AG128)</f>
        <v/>
      </c>
      <c r="AM128" s="245" t="str">
        <f aca="false">IF(B128="","",AL128-AA128)</f>
        <v/>
      </c>
      <c r="AN128" s="249" t="str">
        <f aca="false">IF(B128="","",AM128/AL128)</f>
        <v/>
      </c>
    </row>
    <row r="129" customFormat="false" ht="14.25" hidden="false" customHeight="false" outlineLevel="0" collapsed="false">
      <c r="A129" s="72" t="n">
        <v>125</v>
      </c>
      <c r="B129" s="226" t="str">
        <f aca="false">IF('1. Artikeldata Grund'!$E129="","",'1. Artikeldata Grund'!$E129)</f>
        <v/>
      </c>
      <c r="C129" s="227" t="str">
        <f aca="false">IF('1. Artikeldata Grund'!D129="","",'1. Artikeldata Grund'!D129)</f>
        <v/>
      </c>
      <c r="D129" s="251"/>
      <c r="E129" s="229" t="str">
        <f aca="false">IF(B129="","","ÅÅÅÅ-MM-DD")</f>
        <v/>
      </c>
      <c r="F129" s="230"/>
      <c r="G129" s="252"/>
      <c r="H129" s="253"/>
      <c r="I129" s="232" t="s">
        <v>36</v>
      </c>
      <c r="J129" s="234"/>
      <c r="K129" s="233" t="s">
        <v>36</v>
      </c>
      <c r="L129" s="234" t="s">
        <v>291</v>
      </c>
      <c r="M129" s="235" t="n">
        <v>910</v>
      </c>
      <c r="N129" s="236" t="str">
        <f aca="false">IF(B129="","",IF(OR(M129=200,COUNTIF(Artikelgrupper!$G$3:$G$108,'APH KIC KIA PC'!L129)),"Ja","Nej"))</f>
        <v/>
      </c>
      <c r="O129" s="237"/>
      <c r="Q129" s="238"/>
      <c r="R129" s="239"/>
      <c r="S129" s="234" t="s">
        <v>37</v>
      </c>
      <c r="T129" s="234"/>
      <c r="V129" s="240" t="str">
        <f aca="false">IF(B129="","",'3. Förpackningsdata'!K129)</f>
        <v/>
      </c>
      <c r="W129" s="241" t="str">
        <f aca="false">IF(B129="","",'3. Förpackningsdata'!L129)</f>
        <v/>
      </c>
      <c r="X129" s="238"/>
      <c r="Y129" s="192"/>
      <c r="Z129" s="243"/>
      <c r="AA129" s="244" t="str">
        <f aca="false">IF('4. Inköpsdata'!H129="SEK",'4. Inköpsdata'!J129,'4. Inköpsdata'!J129*'APH KIC KIA PC'!$Y$4)</f>
        <v/>
      </c>
      <c r="AB129" s="245" t="str">
        <f aca="false" t="array" ref="AB129:AB129">IF(B129="","",_xlfn.IFS(AA129&lt;10,AA129*1.12,AA129&lt;20,AA129*1.1,AA129&lt;30,AA129*1.09,AA129&lt;50,AA129*1.08,AA129&lt;100,AA129*1.07,AA129&lt;150,AA129*1.06,AA129&gt;149,AA129*1.05))</f>
        <v/>
      </c>
      <c r="AC129" s="73"/>
      <c r="AD129" s="246" t="str">
        <f aca="false">IF(B129="","",'4. Inköpsdata'!N129)</f>
        <v/>
      </c>
      <c r="AE129" s="247" t="str">
        <f aca="false">IF(B129="","",'4. Inköpsdata'!M129)</f>
        <v/>
      </c>
      <c r="AF129" s="248" t="str">
        <f aca="false" t="array" ref="AF129:AF129">IFERROR(_xlfn.IFS(AE129=25%,41,AE129=12%,42,AE129=6%,43,AE129="Momsfritt",38),"")</f>
        <v/>
      </c>
      <c r="AG129" s="248" t="str">
        <f aca="false">IF(B129="","",IF(AE129="Momsfritt",1,AE129+1))</f>
        <v/>
      </c>
      <c r="AH129" s="246" t="str">
        <f aca="false">IF(B129="","",AC129/AG129)</f>
        <v/>
      </c>
      <c r="AI129" s="246" t="str">
        <f aca="false">IF(B129="","",AH129-AA129)</f>
        <v/>
      </c>
      <c r="AJ129" s="249" t="str">
        <f aca="false">IF(B129="","",AI129/AH129)</f>
        <v/>
      </c>
      <c r="AK129" s="73"/>
      <c r="AL129" s="245" t="str">
        <f aca="false">IF(B129="","",AK129/AG129)</f>
        <v/>
      </c>
      <c r="AM129" s="245" t="str">
        <f aca="false">IF(B129="","",AL129-AA129)</f>
        <v/>
      </c>
      <c r="AN129" s="249" t="str">
        <f aca="false">IF(B129="","",AM129/AL129)</f>
        <v/>
      </c>
    </row>
    <row r="130" customFormat="false" ht="14.25" hidden="false" customHeight="false" outlineLevel="0" collapsed="false">
      <c r="A130" s="72" t="n">
        <v>126</v>
      </c>
      <c r="B130" s="226" t="str">
        <f aca="false">IF('1. Artikeldata Grund'!$E130="","",'1. Artikeldata Grund'!$E130)</f>
        <v/>
      </c>
      <c r="C130" s="227" t="str">
        <f aca="false">IF('1. Artikeldata Grund'!D130="","",'1. Artikeldata Grund'!D130)</f>
        <v/>
      </c>
      <c r="D130" s="251"/>
      <c r="E130" s="229" t="str">
        <f aca="false">IF(B130="","","ÅÅÅÅ-MM-DD")</f>
        <v/>
      </c>
      <c r="F130" s="230"/>
      <c r="G130" s="252"/>
      <c r="H130" s="253"/>
      <c r="I130" s="232" t="s">
        <v>36</v>
      </c>
      <c r="J130" s="234"/>
      <c r="K130" s="233" t="s">
        <v>36</v>
      </c>
      <c r="L130" s="234" t="s">
        <v>291</v>
      </c>
      <c r="M130" s="235" t="n">
        <v>910</v>
      </c>
      <c r="N130" s="236" t="str">
        <f aca="false">IF(B130="","",IF(OR(M130=200,COUNTIF(Artikelgrupper!$G$3:$G$108,'APH KIC KIA PC'!L130)),"Ja","Nej"))</f>
        <v/>
      </c>
      <c r="O130" s="237"/>
      <c r="Q130" s="238"/>
      <c r="R130" s="239"/>
      <c r="S130" s="234" t="s">
        <v>37</v>
      </c>
      <c r="T130" s="234"/>
      <c r="V130" s="240" t="str">
        <f aca="false">IF(B130="","",'3. Förpackningsdata'!K130)</f>
        <v/>
      </c>
      <c r="W130" s="241" t="str">
        <f aca="false">IF(B130="","",'3. Förpackningsdata'!L130)</f>
        <v/>
      </c>
      <c r="X130" s="238"/>
      <c r="Y130" s="192"/>
      <c r="Z130" s="243"/>
      <c r="AA130" s="244" t="str">
        <f aca="false">IF('4. Inköpsdata'!H130="SEK",'4. Inköpsdata'!J130,'4. Inköpsdata'!J130*'APH KIC KIA PC'!$Y$4)</f>
        <v/>
      </c>
      <c r="AB130" s="245" t="str">
        <f aca="false" t="array" ref="AB130:AB130">IF(B130="","",_xlfn.IFS(AA130&lt;10,AA130*1.12,AA130&lt;20,AA130*1.1,AA130&lt;30,AA130*1.09,AA130&lt;50,AA130*1.08,AA130&lt;100,AA130*1.07,AA130&lt;150,AA130*1.06,AA130&gt;149,AA130*1.05))</f>
        <v/>
      </c>
      <c r="AC130" s="73"/>
      <c r="AD130" s="246" t="str">
        <f aca="false">IF(B130="","",'4. Inköpsdata'!N130)</f>
        <v/>
      </c>
      <c r="AE130" s="247" t="str">
        <f aca="false">IF(B130="","",'4. Inköpsdata'!M130)</f>
        <v/>
      </c>
      <c r="AF130" s="248" t="str">
        <f aca="false" t="array" ref="AF130:AF130">IFERROR(_xlfn.IFS(AE130=25%,41,AE130=12%,42,AE130=6%,43,AE130="Momsfritt",38),"")</f>
        <v/>
      </c>
      <c r="AG130" s="248" t="str">
        <f aca="false">IF(B130="","",IF(AE130="Momsfritt",1,AE130+1))</f>
        <v/>
      </c>
      <c r="AH130" s="246" t="str">
        <f aca="false">IF(B130="","",AC130/AG130)</f>
        <v/>
      </c>
      <c r="AI130" s="246" t="str">
        <f aca="false">IF(B130="","",AH130-AA130)</f>
        <v/>
      </c>
      <c r="AJ130" s="249" t="str">
        <f aca="false">IF(B130="","",AI130/AH130)</f>
        <v/>
      </c>
      <c r="AK130" s="73"/>
      <c r="AL130" s="245" t="str">
        <f aca="false">IF(B130="","",AK130/AG130)</f>
        <v/>
      </c>
      <c r="AM130" s="245" t="str">
        <f aca="false">IF(B130="","",AL130-AA130)</f>
        <v/>
      </c>
      <c r="AN130" s="249" t="str">
        <f aca="false">IF(B130="","",AM130/AL130)</f>
        <v/>
      </c>
    </row>
    <row r="131" customFormat="false" ht="14.25" hidden="false" customHeight="false" outlineLevel="0" collapsed="false">
      <c r="A131" s="72" t="n">
        <v>127</v>
      </c>
      <c r="B131" s="226" t="str">
        <f aca="false">IF('1. Artikeldata Grund'!$E131="","",'1. Artikeldata Grund'!$E131)</f>
        <v/>
      </c>
      <c r="C131" s="227" t="str">
        <f aca="false">IF('1. Artikeldata Grund'!D131="","",'1. Artikeldata Grund'!D131)</f>
        <v/>
      </c>
      <c r="D131" s="251"/>
      <c r="E131" s="229" t="str">
        <f aca="false">IF(B131="","","ÅÅÅÅ-MM-DD")</f>
        <v/>
      </c>
      <c r="F131" s="230"/>
      <c r="G131" s="252"/>
      <c r="H131" s="253"/>
      <c r="I131" s="232" t="s">
        <v>36</v>
      </c>
      <c r="J131" s="234"/>
      <c r="K131" s="233" t="s">
        <v>36</v>
      </c>
      <c r="L131" s="234" t="s">
        <v>291</v>
      </c>
      <c r="M131" s="235" t="n">
        <v>910</v>
      </c>
      <c r="N131" s="236" t="str">
        <f aca="false">IF(B131="","",IF(OR(M131=200,COUNTIF(Artikelgrupper!$G$3:$G$108,'APH KIC KIA PC'!L131)),"Ja","Nej"))</f>
        <v/>
      </c>
      <c r="O131" s="237"/>
      <c r="Q131" s="238"/>
      <c r="R131" s="239"/>
      <c r="S131" s="234" t="s">
        <v>37</v>
      </c>
      <c r="T131" s="234"/>
      <c r="V131" s="240" t="str">
        <f aca="false">IF(B131="","",'3. Förpackningsdata'!K131)</f>
        <v/>
      </c>
      <c r="W131" s="241" t="str">
        <f aca="false">IF(B131="","",'3. Förpackningsdata'!L131)</f>
        <v/>
      </c>
      <c r="X131" s="238"/>
      <c r="Y131" s="192"/>
      <c r="Z131" s="243"/>
      <c r="AA131" s="244" t="str">
        <f aca="false">IF('4. Inköpsdata'!H131="SEK",'4. Inköpsdata'!J131,'4. Inköpsdata'!J131*'APH KIC KIA PC'!$Y$4)</f>
        <v/>
      </c>
      <c r="AB131" s="245" t="str">
        <f aca="false" t="array" ref="AB131:AB131">IF(B131="","",_xlfn.IFS(AA131&lt;10,AA131*1.12,AA131&lt;20,AA131*1.1,AA131&lt;30,AA131*1.09,AA131&lt;50,AA131*1.08,AA131&lt;100,AA131*1.07,AA131&lt;150,AA131*1.06,AA131&gt;149,AA131*1.05))</f>
        <v/>
      </c>
      <c r="AC131" s="73"/>
      <c r="AD131" s="246" t="str">
        <f aca="false">IF(B131="","",'4. Inköpsdata'!N131)</f>
        <v/>
      </c>
      <c r="AE131" s="247" t="str">
        <f aca="false">IF(B131="","",'4. Inköpsdata'!M131)</f>
        <v/>
      </c>
      <c r="AF131" s="248" t="str">
        <f aca="false" t="array" ref="AF131:AF131">IFERROR(_xlfn.IFS(AE131=25%,41,AE131=12%,42,AE131=6%,43,AE131="Momsfritt",38),"")</f>
        <v/>
      </c>
      <c r="AG131" s="248" t="str">
        <f aca="false">IF(B131="","",IF(AE131="Momsfritt",1,AE131+1))</f>
        <v/>
      </c>
      <c r="AH131" s="246" t="str">
        <f aca="false">IF(B131="","",AC131/AG131)</f>
        <v/>
      </c>
      <c r="AI131" s="246" t="str">
        <f aca="false">IF(B131="","",AH131-AA131)</f>
        <v/>
      </c>
      <c r="AJ131" s="249" t="str">
        <f aca="false">IF(B131="","",AI131/AH131)</f>
        <v/>
      </c>
      <c r="AK131" s="73"/>
      <c r="AL131" s="245" t="str">
        <f aca="false">IF(B131="","",AK131/AG131)</f>
        <v/>
      </c>
      <c r="AM131" s="245" t="str">
        <f aca="false">IF(B131="","",AL131-AA131)</f>
        <v/>
      </c>
      <c r="AN131" s="249" t="str">
        <f aca="false">IF(B131="","",AM131/AL131)</f>
        <v/>
      </c>
    </row>
    <row r="132" customFormat="false" ht="14.25" hidden="false" customHeight="false" outlineLevel="0" collapsed="false">
      <c r="A132" s="72" t="n">
        <v>128</v>
      </c>
      <c r="B132" s="226" t="str">
        <f aca="false">IF('1. Artikeldata Grund'!$E132="","",'1. Artikeldata Grund'!$E132)</f>
        <v/>
      </c>
      <c r="C132" s="227" t="str">
        <f aca="false">IF('1. Artikeldata Grund'!D132="","",'1. Artikeldata Grund'!D132)</f>
        <v/>
      </c>
      <c r="D132" s="251"/>
      <c r="E132" s="229" t="str">
        <f aca="false">IF(B132="","","ÅÅÅÅ-MM-DD")</f>
        <v/>
      </c>
      <c r="F132" s="230"/>
      <c r="G132" s="252"/>
      <c r="H132" s="253"/>
      <c r="I132" s="232" t="s">
        <v>36</v>
      </c>
      <c r="J132" s="234"/>
      <c r="K132" s="233" t="s">
        <v>36</v>
      </c>
      <c r="L132" s="234" t="s">
        <v>291</v>
      </c>
      <c r="M132" s="235" t="n">
        <v>910</v>
      </c>
      <c r="N132" s="236" t="str">
        <f aca="false">IF(B132="","",IF(OR(M132=200,COUNTIF(Artikelgrupper!$G$3:$G$108,'APH KIC KIA PC'!L132)),"Ja","Nej"))</f>
        <v/>
      </c>
      <c r="O132" s="237"/>
      <c r="Q132" s="238"/>
      <c r="R132" s="239"/>
      <c r="S132" s="234" t="s">
        <v>37</v>
      </c>
      <c r="T132" s="234"/>
      <c r="V132" s="240" t="str">
        <f aca="false">IF(B132="","",'3. Förpackningsdata'!K132)</f>
        <v/>
      </c>
      <c r="W132" s="241" t="str">
        <f aca="false">IF(B132="","",'3. Förpackningsdata'!L132)</f>
        <v/>
      </c>
      <c r="X132" s="238"/>
      <c r="Y132" s="192"/>
      <c r="Z132" s="243"/>
      <c r="AA132" s="244" t="str">
        <f aca="false">IF('4. Inköpsdata'!H132="SEK",'4. Inköpsdata'!J132,'4. Inköpsdata'!J132*'APH KIC KIA PC'!$Y$4)</f>
        <v/>
      </c>
      <c r="AB132" s="245" t="str">
        <f aca="false" t="array" ref="AB132:AB132">IF(B132="","",_xlfn.IFS(AA132&lt;10,AA132*1.12,AA132&lt;20,AA132*1.1,AA132&lt;30,AA132*1.09,AA132&lt;50,AA132*1.08,AA132&lt;100,AA132*1.07,AA132&lt;150,AA132*1.06,AA132&gt;149,AA132*1.05))</f>
        <v/>
      </c>
      <c r="AC132" s="73"/>
      <c r="AD132" s="246" t="str">
        <f aca="false">IF(B132="","",'4. Inköpsdata'!N132)</f>
        <v/>
      </c>
      <c r="AE132" s="247" t="str">
        <f aca="false">IF(B132="","",'4. Inköpsdata'!M132)</f>
        <v/>
      </c>
      <c r="AF132" s="248" t="str">
        <f aca="false" t="array" ref="AF132:AF132">IFERROR(_xlfn.IFS(AE132=25%,41,AE132=12%,42,AE132=6%,43,AE132="Momsfritt",38),"")</f>
        <v/>
      </c>
      <c r="AG132" s="248" t="str">
        <f aca="false">IF(B132="","",IF(AE132="Momsfritt",1,AE132+1))</f>
        <v/>
      </c>
      <c r="AH132" s="246" t="str">
        <f aca="false">IF(B132="","",AC132/AG132)</f>
        <v/>
      </c>
      <c r="AI132" s="246" t="str">
        <f aca="false">IF(B132="","",AH132-AA132)</f>
        <v/>
      </c>
      <c r="AJ132" s="249" t="str">
        <f aca="false">IF(B132="","",AI132/AH132)</f>
        <v/>
      </c>
      <c r="AK132" s="73"/>
      <c r="AL132" s="245" t="str">
        <f aca="false">IF(B132="","",AK132/AG132)</f>
        <v/>
      </c>
      <c r="AM132" s="245" t="str">
        <f aca="false">IF(B132="","",AL132-AA132)</f>
        <v/>
      </c>
      <c r="AN132" s="249" t="str">
        <f aca="false">IF(B132="","",AM132/AL132)</f>
        <v/>
      </c>
    </row>
    <row r="133" customFormat="false" ht="14.25" hidden="false" customHeight="false" outlineLevel="0" collapsed="false">
      <c r="A133" s="72" t="n">
        <v>129</v>
      </c>
      <c r="B133" s="226" t="str">
        <f aca="false">IF('1. Artikeldata Grund'!$E133="","",'1. Artikeldata Grund'!$E133)</f>
        <v/>
      </c>
      <c r="C133" s="227" t="str">
        <f aca="false">IF('1. Artikeldata Grund'!D133="","",'1. Artikeldata Grund'!D133)</f>
        <v/>
      </c>
      <c r="D133" s="251"/>
      <c r="E133" s="229" t="str">
        <f aca="false">IF(B133="","","ÅÅÅÅ-MM-DD")</f>
        <v/>
      </c>
      <c r="F133" s="230"/>
      <c r="G133" s="252"/>
      <c r="H133" s="253"/>
      <c r="I133" s="232" t="s">
        <v>36</v>
      </c>
      <c r="J133" s="234"/>
      <c r="K133" s="233" t="s">
        <v>36</v>
      </c>
      <c r="L133" s="234" t="s">
        <v>291</v>
      </c>
      <c r="M133" s="235" t="n">
        <v>910</v>
      </c>
      <c r="N133" s="236" t="str">
        <f aca="false">IF(B133="","",IF(OR(M133=200,COUNTIF(Artikelgrupper!$G$3:$G$108,'APH KIC KIA PC'!L133)),"Ja","Nej"))</f>
        <v/>
      </c>
      <c r="O133" s="237"/>
      <c r="Q133" s="238"/>
      <c r="R133" s="239"/>
      <c r="S133" s="234" t="s">
        <v>37</v>
      </c>
      <c r="T133" s="234"/>
      <c r="V133" s="240" t="str">
        <f aca="false">IF(B133="","",'3. Förpackningsdata'!K133)</f>
        <v/>
      </c>
      <c r="W133" s="241" t="str">
        <f aca="false">IF(B133="","",'3. Förpackningsdata'!L133)</f>
        <v/>
      </c>
      <c r="X133" s="238"/>
      <c r="Y133" s="192"/>
      <c r="Z133" s="243"/>
      <c r="AA133" s="244" t="str">
        <f aca="false">IF('4. Inköpsdata'!H133="SEK",'4. Inköpsdata'!J133,'4. Inköpsdata'!J133*'APH KIC KIA PC'!$Y$4)</f>
        <v/>
      </c>
      <c r="AB133" s="245" t="str">
        <f aca="false" t="array" ref="AB133:AB133">IF(B133="","",_xlfn.IFS(AA133&lt;10,AA133*1.12,AA133&lt;20,AA133*1.1,AA133&lt;30,AA133*1.09,AA133&lt;50,AA133*1.08,AA133&lt;100,AA133*1.07,AA133&lt;150,AA133*1.06,AA133&gt;149,AA133*1.05))</f>
        <v/>
      </c>
      <c r="AC133" s="73"/>
      <c r="AD133" s="246" t="str">
        <f aca="false">IF(B133="","",'4. Inköpsdata'!N133)</f>
        <v/>
      </c>
      <c r="AE133" s="247" t="str">
        <f aca="false">IF(B133="","",'4. Inköpsdata'!M133)</f>
        <v/>
      </c>
      <c r="AF133" s="248" t="str">
        <f aca="false" t="array" ref="AF133:AF133">IFERROR(_xlfn.IFS(AE133=25%,41,AE133=12%,42,AE133=6%,43,AE133="Momsfritt",38),"")</f>
        <v/>
      </c>
      <c r="AG133" s="248" t="str">
        <f aca="false">IF(B133="","",IF(AE133="Momsfritt",1,AE133+1))</f>
        <v/>
      </c>
      <c r="AH133" s="246" t="str">
        <f aca="false">IF(B133="","",AC133/AG133)</f>
        <v/>
      </c>
      <c r="AI133" s="246" t="str">
        <f aca="false">IF(B133="","",AH133-AA133)</f>
        <v/>
      </c>
      <c r="AJ133" s="249" t="str">
        <f aca="false">IF(B133="","",AI133/AH133)</f>
        <v/>
      </c>
      <c r="AK133" s="73"/>
      <c r="AL133" s="245" t="str">
        <f aca="false">IF(B133="","",AK133/AG133)</f>
        <v/>
      </c>
      <c r="AM133" s="245" t="str">
        <f aca="false">IF(B133="","",AL133-AA133)</f>
        <v/>
      </c>
      <c r="AN133" s="249" t="str">
        <f aca="false">IF(B133="","",AM133/AL133)</f>
        <v/>
      </c>
    </row>
    <row r="134" customFormat="false" ht="14.25" hidden="false" customHeight="false" outlineLevel="0" collapsed="false">
      <c r="A134" s="72" t="n">
        <v>130</v>
      </c>
      <c r="B134" s="226" t="str">
        <f aca="false">IF('1. Artikeldata Grund'!$E134="","",'1. Artikeldata Grund'!$E134)</f>
        <v/>
      </c>
      <c r="C134" s="227" t="str">
        <f aca="false">IF('1. Artikeldata Grund'!D134="","",'1. Artikeldata Grund'!D134)</f>
        <v/>
      </c>
      <c r="D134" s="251"/>
      <c r="E134" s="229" t="str">
        <f aca="false">IF(B134="","","ÅÅÅÅ-MM-DD")</f>
        <v/>
      </c>
      <c r="F134" s="230"/>
      <c r="G134" s="252"/>
      <c r="H134" s="253"/>
      <c r="I134" s="232" t="s">
        <v>36</v>
      </c>
      <c r="J134" s="234"/>
      <c r="K134" s="233" t="s">
        <v>36</v>
      </c>
      <c r="L134" s="234" t="s">
        <v>291</v>
      </c>
      <c r="M134" s="235" t="n">
        <v>910</v>
      </c>
      <c r="N134" s="236" t="str">
        <f aca="false">IF(B134="","",IF(OR(M134=200,COUNTIF(Artikelgrupper!$G$3:$G$108,'APH KIC KIA PC'!L134)),"Ja","Nej"))</f>
        <v/>
      </c>
      <c r="O134" s="237"/>
      <c r="Q134" s="238"/>
      <c r="R134" s="239"/>
      <c r="S134" s="234" t="s">
        <v>37</v>
      </c>
      <c r="T134" s="234"/>
      <c r="V134" s="240" t="str">
        <f aca="false">IF(B134="","",'3. Förpackningsdata'!K134)</f>
        <v/>
      </c>
      <c r="W134" s="241" t="str">
        <f aca="false">IF(B134="","",'3. Förpackningsdata'!L134)</f>
        <v/>
      </c>
      <c r="X134" s="238"/>
      <c r="Y134" s="192"/>
      <c r="Z134" s="243"/>
      <c r="AA134" s="244" t="str">
        <f aca="false">IF('4. Inköpsdata'!H134="SEK",'4. Inköpsdata'!J134,'4. Inköpsdata'!J134*'APH KIC KIA PC'!$Y$4)</f>
        <v/>
      </c>
      <c r="AB134" s="245" t="str">
        <f aca="false" t="array" ref="AB134:AB134">IF(B134="","",_xlfn.IFS(AA134&lt;10,AA134*1.12,AA134&lt;20,AA134*1.1,AA134&lt;30,AA134*1.09,AA134&lt;50,AA134*1.08,AA134&lt;100,AA134*1.07,AA134&lt;150,AA134*1.06,AA134&gt;149,AA134*1.05))</f>
        <v/>
      </c>
      <c r="AC134" s="73"/>
      <c r="AD134" s="246" t="str">
        <f aca="false">IF(B134="","",'4. Inköpsdata'!N134)</f>
        <v/>
      </c>
      <c r="AE134" s="247" t="str">
        <f aca="false">IF(B134="","",'4. Inköpsdata'!M134)</f>
        <v/>
      </c>
      <c r="AF134" s="248" t="str">
        <f aca="false" t="array" ref="AF134:AF134">IFERROR(_xlfn.IFS(AE134=25%,41,AE134=12%,42,AE134=6%,43,AE134="Momsfritt",38),"")</f>
        <v/>
      </c>
      <c r="AG134" s="248" t="str">
        <f aca="false">IF(B134="","",IF(AE134="Momsfritt",1,AE134+1))</f>
        <v/>
      </c>
      <c r="AH134" s="246" t="str">
        <f aca="false">IF(B134="","",AC134/AG134)</f>
        <v/>
      </c>
      <c r="AI134" s="246" t="str">
        <f aca="false">IF(B134="","",AH134-AA134)</f>
        <v/>
      </c>
      <c r="AJ134" s="249" t="str">
        <f aca="false">IF(B134="","",AI134/AH134)</f>
        <v/>
      </c>
      <c r="AK134" s="73"/>
      <c r="AL134" s="245" t="str">
        <f aca="false">IF(B134="","",AK134/AG134)</f>
        <v/>
      </c>
      <c r="AM134" s="245" t="str">
        <f aca="false">IF(B134="","",AL134-AA134)</f>
        <v/>
      </c>
      <c r="AN134" s="249" t="str">
        <f aca="false">IF(B134="","",AM134/AL134)</f>
        <v/>
      </c>
    </row>
    <row r="135" customFormat="false" ht="14.25" hidden="false" customHeight="false" outlineLevel="0" collapsed="false">
      <c r="A135" s="72" t="n">
        <v>131</v>
      </c>
      <c r="B135" s="226" t="str">
        <f aca="false">IF('1. Artikeldata Grund'!$E135="","",'1. Artikeldata Grund'!$E135)</f>
        <v/>
      </c>
      <c r="C135" s="227" t="str">
        <f aca="false">IF('1. Artikeldata Grund'!D135="","",'1. Artikeldata Grund'!D135)</f>
        <v/>
      </c>
      <c r="D135" s="251"/>
      <c r="E135" s="229" t="str">
        <f aca="false">IF(B135="","","ÅÅÅÅ-MM-DD")</f>
        <v/>
      </c>
      <c r="F135" s="230"/>
      <c r="G135" s="252"/>
      <c r="H135" s="253"/>
      <c r="I135" s="232" t="s">
        <v>36</v>
      </c>
      <c r="J135" s="234"/>
      <c r="K135" s="233" t="s">
        <v>36</v>
      </c>
      <c r="L135" s="234" t="s">
        <v>291</v>
      </c>
      <c r="M135" s="235" t="n">
        <v>910</v>
      </c>
      <c r="N135" s="236" t="str">
        <f aca="false">IF(B135="","",IF(OR(M135=200,COUNTIF(Artikelgrupper!$G$3:$G$108,'APH KIC KIA PC'!L135)),"Ja","Nej"))</f>
        <v/>
      </c>
      <c r="O135" s="237"/>
      <c r="Q135" s="238"/>
      <c r="R135" s="239"/>
      <c r="S135" s="234" t="s">
        <v>37</v>
      </c>
      <c r="T135" s="234"/>
      <c r="V135" s="240" t="str">
        <f aca="false">IF(B135="","",'3. Förpackningsdata'!K135)</f>
        <v/>
      </c>
      <c r="W135" s="241" t="str">
        <f aca="false">IF(B135="","",'3. Förpackningsdata'!L135)</f>
        <v/>
      </c>
      <c r="X135" s="238"/>
      <c r="Y135" s="192"/>
      <c r="Z135" s="243"/>
      <c r="AA135" s="244" t="str">
        <f aca="false">IF('4. Inköpsdata'!H135="SEK",'4. Inköpsdata'!J135,'4. Inköpsdata'!J135*'APH KIC KIA PC'!$Y$4)</f>
        <v/>
      </c>
      <c r="AB135" s="245" t="str">
        <f aca="false" t="array" ref="AB135:AB135">IF(B135="","",_xlfn.IFS(AA135&lt;10,AA135*1.12,AA135&lt;20,AA135*1.1,AA135&lt;30,AA135*1.09,AA135&lt;50,AA135*1.08,AA135&lt;100,AA135*1.07,AA135&lt;150,AA135*1.06,AA135&gt;149,AA135*1.05))</f>
        <v/>
      </c>
      <c r="AC135" s="73"/>
      <c r="AD135" s="246" t="str">
        <f aca="false">IF(B135="","",'4. Inköpsdata'!N135)</f>
        <v/>
      </c>
      <c r="AE135" s="247" t="str">
        <f aca="false">IF(B135="","",'4. Inköpsdata'!M135)</f>
        <v/>
      </c>
      <c r="AF135" s="248" t="str">
        <f aca="false" t="array" ref="AF135:AF135">IFERROR(_xlfn.IFS(AE135=25%,41,AE135=12%,42,AE135=6%,43,AE135="Momsfritt",38),"")</f>
        <v/>
      </c>
      <c r="AG135" s="248" t="str">
        <f aca="false">IF(B135="","",IF(AE135="Momsfritt",1,AE135+1))</f>
        <v/>
      </c>
      <c r="AH135" s="246" t="str">
        <f aca="false">IF(B135="","",AC135/AG135)</f>
        <v/>
      </c>
      <c r="AI135" s="246" t="str">
        <f aca="false">IF(B135="","",AH135-AA135)</f>
        <v/>
      </c>
      <c r="AJ135" s="249" t="str">
        <f aca="false">IF(B135="","",AI135/AH135)</f>
        <v/>
      </c>
      <c r="AK135" s="73"/>
      <c r="AL135" s="245" t="str">
        <f aca="false">IF(B135="","",AK135/AG135)</f>
        <v/>
      </c>
      <c r="AM135" s="245" t="str">
        <f aca="false">IF(B135="","",AL135-AA135)</f>
        <v/>
      </c>
      <c r="AN135" s="249" t="str">
        <f aca="false">IF(B135="","",AM135/AL135)</f>
        <v/>
      </c>
    </row>
    <row r="136" customFormat="false" ht="14.25" hidden="false" customHeight="false" outlineLevel="0" collapsed="false">
      <c r="A136" s="72" t="n">
        <v>132</v>
      </c>
      <c r="B136" s="226" t="str">
        <f aca="false">IF('1. Artikeldata Grund'!$E136="","",'1. Artikeldata Grund'!$E136)</f>
        <v/>
      </c>
      <c r="C136" s="227" t="str">
        <f aca="false">IF('1. Artikeldata Grund'!D136="","",'1. Artikeldata Grund'!D136)</f>
        <v/>
      </c>
      <c r="D136" s="251"/>
      <c r="E136" s="229" t="str">
        <f aca="false">IF(B136="","","ÅÅÅÅ-MM-DD")</f>
        <v/>
      </c>
      <c r="F136" s="230"/>
      <c r="G136" s="252"/>
      <c r="H136" s="253"/>
      <c r="I136" s="232" t="s">
        <v>36</v>
      </c>
      <c r="J136" s="234"/>
      <c r="K136" s="233" t="s">
        <v>36</v>
      </c>
      <c r="L136" s="234" t="s">
        <v>291</v>
      </c>
      <c r="M136" s="235" t="n">
        <v>910</v>
      </c>
      <c r="N136" s="236" t="str">
        <f aca="false">IF(B136="","",IF(OR(M136=200,COUNTIF(Artikelgrupper!$G$3:$G$108,'APH KIC KIA PC'!L136)),"Ja","Nej"))</f>
        <v/>
      </c>
      <c r="O136" s="237"/>
      <c r="Q136" s="238"/>
      <c r="R136" s="239"/>
      <c r="S136" s="234" t="s">
        <v>37</v>
      </c>
      <c r="T136" s="234"/>
      <c r="V136" s="240" t="str">
        <f aca="false">IF(B136="","",'3. Förpackningsdata'!K136)</f>
        <v/>
      </c>
      <c r="W136" s="241" t="str">
        <f aca="false">IF(B136="","",'3. Förpackningsdata'!L136)</f>
        <v/>
      </c>
      <c r="X136" s="238"/>
      <c r="Y136" s="192"/>
      <c r="Z136" s="243"/>
      <c r="AA136" s="244" t="str">
        <f aca="false">IF('4. Inköpsdata'!H136="SEK",'4. Inköpsdata'!J136,'4. Inköpsdata'!J136*'APH KIC KIA PC'!$Y$4)</f>
        <v/>
      </c>
      <c r="AB136" s="245" t="str">
        <f aca="false" t="array" ref="AB136:AB136">IF(B136="","",_xlfn.IFS(AA136&lt;10,AA136*1.12,AA136&lt;20,AA136*1.1,AA136&lt;30,AA136*1.09,AA136&lt;50,AA136*1.08,AA136&lt;100,AA136*1.07,AA136&lt;150,AA136*1.06,AA136&gt;149,AA136*1.05))</f>
        <v/>
      </c>
      <c r="AC136" s="73"/>
      <c r="AD136" s="246" t="str">
        <f aca="false">IF(B136="","",'4. Inköpsdata'!N136)</f>
        <v/>
      </c>
      <c r="AE136" s="247" t="str">
        <f aca="false">IF(B136="","",'4. Inköpsdata'!M136)</f>
        <v/>
      </c>
      <c r="AF136" s="248" t="str">
        <f aca="false" t="array" ref="AF136:AF136">IFERROR(_xlfn.IFS(AE136=25%,41,AE136=12%,42,AE136=6%,43,AE136="Momsfritt",38),"")</f>
        <v/>
      </c>
      <c r="AG136" s="248" t="str">
        <f aca="false">IF(B136="","",IF(AE136="Momsfritt",1,AE136+1))</f>
        <v/>
      </c>
      <c r="AH136" s="246" t="str">
        <f aca="false">IF(B136="","",AC136/AG136)</f>
        <v/>
      </c>
      <c r="AI136" s="246" t="str">
        <f aca="false">IF(B136="","",AH136-AA136)</f>
        <v/>
      </c>
      <c r="AJ136" s="249" t="str">
        <f aca="false">IF(B136="","",AI136/AH136)</f>
        <v/>
      </c>
      <c r="AK136" s="73"/>
      <c r="AL136" s="245" t="str">
        <f aca="false">IF(B136="","",AK136/AG136)</f>
        <v/>
      </c>
      <c r="AM136" s="245" t="str">
        <f aca="false">IF(B136="","",AL136-AA136)</f>
        <v/>
      </c>
      <c r="AN136" s="249" t="str">
        <f aca="false">IF(B136="","",AM136/AL136)</f>
        <v/>
      </c>
    </row>
    <row r="137" customFormat="false" ht="14.25" hidden="false" customHeight="false" outlineLevel="0" collapsed="false">
      <c r="A137" s="72" t="n">
        <v>133</v>
      </c>
      <c r="B137" s="226" t="str">
        <f aca="false">IF('1. Artikeldata Grund'!$E137="","",'1. Artikeldata Grund'!$E137)</f>
        <v/>
      </c>
      <c r="C137" s="227" t="str">
        <f aca="false">IF('1. Artikeldata Grund'!D137="","",'1. Artikeldata Grund'!D137)</f>
        <v/>
      </c>
      <c r="D137" s="251"/>
      <c r="E137" s="229" t="str">
        <f aca="false">IF(B137="","","ÅÅÅÅ-MM-DD")</f>
        <v/>
      </c>
      <c r="F137" s="230"/>
      <c r="G137" s="252"/>
      <c r="H137" s="253"/>
      <c r="I137" s="232" t="s">
        <v>36</v>
      </c>
      <c r="J137" s="234"/>
      <c r="K137" s="233" t="s">
        <v>36</v>
      </c>
      <c r="L137" s="234" t="s">
        <v>291</v>
      </c>
      <c r="M137" s="235" t="n">
        <v>910</v>
      </c>
      <c r="N137" s="236" t="str">
        <f aca="false">IF(B137="","",IF(OR(M137=200,COUNTIF(Artikelgrupper!$G$3:$G$108,'APH KIC KIA PC'!L137)),"Ja","Nej"))</f>
        <v/>
      </c>
      <c r="O137" s="237"/>
      <c r="Q137" s="238"/>
      <c r="R137" s="239"/>
      <c r="S137" s="234" t="s">
        <v>37</v>
      </c>
      <c r="T137" s="234"/>
      <c r="V137" s="240" t="str">
        <f aca="false">IF(B137="","",'3. Förpackningsdata'!K137)</f>
        <v/>
      </c>
      <c r="W137" s="241" t="str">
        <f aca="false">IF(B137="","",'3. Förpackningsdata'!L137)</f>
        <v/>
      </c>
      <c r="X137" s="238"/>
      <c r="Y137" s="192"/>
      <c r="Z137" s="243"/>
      <c r="AA137" s="244" t="str">
        <f aca="false">IF('4. Inköpsdata'!H137="SEK",'4. Inköpsdata'!J137,'4. Inköpsdata'!J137*'APH KIC KIA PC'!$Y$4)</f>
        <v/>
      </c>
      <c r="AB137" s="245" t="str">
        <f aca="false" t="array" ref="AB137:AB137">IF(B137="","",_xlfn.IFS(AA137&lt;10,AA137*1.12,AA137&lt;20,AA137*1.1,AA137&lt;30,AA137*1.09,AA137&lt;50,AA137*1.08,AA137&lt;100,AA137*1.07,AA137&lt;150,AA137*1.06,AA137&gt;149,AA137*1.05))</f>
        <v/>
      </c>
      <c r="AC137" s="73"/>
      <c r="AD137" s="246" t="str">
        <f aca="false">IF(B137="","",'4. Inköpsdata'!N137)</f>
        <v/>
      </c>
      <c r="AE137" s="247" t="str">
        <f aca="false">IF(B137="","",'4. Inköpsdata'!M137)</f>
        <v/>
      </c>
      <c r="AF137" s="248" t="str">
        <f aca="false" t="array" ref="AF137:AF137">IFERROR(_xlfn.IFS(AE137=25%,41,AE137=12%,42,AE137=6%,43,AE137="Momsfritt",38),"")</f>
        <v/>
      </c>
      <c r="AG137" s="248" t="str">
        <f aca="false">IF(B137="","",IF(AE137="Momsfritt",1,AE137+1))</f>
        <v/>
      </c>
      <c r="AH137" s="246" t="str">
        <f aca="false">IF(B137="","",AC137/AG137)</f>
        <v/>
      </c>
      <c r="AI137" s="246" t="str">
        <f aca="false">IF(B137="","",AH137-AA137)</f>
        <v/>
      </c>
      <c r="AJ137" s="249" t="str">
        <f aca="false">IF(B137="","",AI137/AH137)</f>
        <v/>
      </c>
      <c r="AK137" s="73"/>
      <c r="AL137" s="245" t="str">
        <f aca="false">IF(B137="","",AK137/AG137)</f>
        <v/>
      </c>
      <c r="AM137" s="245" t="str">
        <f aca="false">IF(B137="","",AL137-AA137)</f>
        <v/>
      </c>
      <c r="AN137" s="249" t="str">
        <f aca="false">IF(B137="","",AM137/AL137)</f>
        <v/>
      </c>
    </row>
    <row r="138" customFormat="false" ht="14.25" hidden="false" customHeight="false" outlineLevel="0" collapsed="false">
      <c r="A138" s="72" t="n">
        <v>134</v>
      </c>
      <c r="B138" s="226" t="str">
        <f aca="false">IF('1. Artikeldata Grund'!$E138="","",'1. Artikeldata Grund'!$E138)</f>
        <v/>
      </c>
      <c r="C138" s="227" t="str">
        <f aca="false">IF('1. Artikeldata Grund'!D138="","",'1. Artikeldata Grund'!D138)</f>
        <v/>
      </c>
      <c r="D138" s="251"/>
      <c r="E138" s="229" t="str">
        <f aca="false">IF(B138="","","ÅÅÅÅ-MM-DD")</f>
        <v/>
      </c>
      <c r="F138" s="230"/>
      <c r="G138" s="252"/>
      <c r="H138" s="253"/>
      <c r="I138" s="232" t="s">
        <v>36</v>
      </c>
      <c r="J138" s="234"/>
      <c r="K138" s="233" t="s">
        <v>36</v>
      </c>
      <c r="L138" s="234" t="s">
        <v>291</v>
      </c>
      <c r="M138" s="235" t="n">
        <v>910</v>
      </c>
      <c r="N138" s="236" t="str">
        <f aca="false">IF(B138="","",IF(OR(M138=200,COUNTIF(Artikelgrupper!$G$3:$G$108,'APH KIC KIA PC'!L138)),"Ja","Nej"))</f>
        <v/>
      </c>
      <c r="O138" s="237"/>
      <c r="Q138" s="238"/>
      <c r="R138" s="239"/>
      <c r="S138" s="234" t="s">
        <v>37</v>
      </c>
      <c r="T138" s="234"/>
      <c r="V138" s="240" t="str">
        <f aca="false">IF(B138="","",'3. Förpackningsdata'!K138)</f>
        <v/>
      </c>
      <c r="W138" s="241" t="str">
        <f aca="false">IF(B138="","",'3. Förpackningsdata'!L138)</f>
        <v/>
      </c>
      <c r="X138" s="238"/>
      <c r="Y138" s="192"/>
      <c r="Z138" s="243"/>
      <c r="AA138" s="244" t="str">
        <f aca="false">IF('4. Inköpsdata'!H138="SEK",'4. Inköpsdata'!J138,'4. Inköpsdata'!J138*'APH KIC KIA PC'!$Y$4)</f>
        <v/>
      </c>
      <c r="AB138" s="245" t="str">
        <f aca="false" t="array" ref="AB138:AB138">IF(B138="","",_xlfn.IFS(AA138&lt;10,AA138*1.12,AA138&lt;20,AA138*1.1,AA138&lt;30,AA138*1.09,AA138&lt;50,AA138*1.08,AA138&lt;100,AA138*1.07,AA138&lt;150,AA138*1.06,AA138&gt;149,AA138*1.05))</f>
        <v/>
      </c>
      <c r="AC138" s="73"/>
      <c r="AD138" s="246" t="str">
        <f aca="false">IF(B138="","",'4. Inköpsdata'!N138)</f>
        <v/>
      </c>
      <c r="AE138" s="247" t="str">
        <f aca="false">IF(B138="","",'4. Inköpsdata'!M138)</f>
        <v/>
      </c>
      <c r="AF138" s="248" t="str">
        <f aca="false" t="array" ref="AF138:AF138">IFERROR(_xlfn.IFS(AE138=25%,41,AE138=12%,42,AE138=6%,43,AE138="Momsfritt",38),"")</f>
        <v/>
      </c>
      <c r="AG138" s="248" t="str">
        <f aca="false">IF(B138="","",IF(AE138="Momsfritt",1,AE138+1))</f>
        <v/>
      </c>
      <c r="AH138" s="246" t="str">
        <f aca="false">IF(B138="","",AC138/AG138)</f>
        <v/>
      </c>
      <c r="AI138" s="246" t="str">
        <f aca="false">IF(B138="","",AH138-AA138)</f>
        <v/>
      </c>
      <c r="AJ138" s="249" t="str">
        <f aca="false">IF(B138="","",AI138/AH138)</f>
        <v/>
      </c>
      <c r="AK138" s="73"/>
      <c r="AL138" s="245" t="str">
        <f aca="false">IF(B138="","",AK138/AG138)</f>
        <v/>
      </c>
      <c r="AM138" s="245" t="str">
        <f aca="false">IF(B138="","",AL138-AA138)</f>
        <v/>
      </c>
      <c r="AN138" s="249" t="str">
        <f aca="false">IF(B138="","",AM138/AL138)</f>
        <v/>
      </c>
    </row>
    <row r="139" customFormat="false" ht="14.25" hidden="false" customHeight="false" outlineLevel="0" collapsed="false">
      <c r="A139" s="72" t="n">
        <v>135</v>
      </c>
      <c r="B139" s="226" t="str">
        <f aca="false">IF('1. Artikeldata Grund'!$E139="","",'1. Artikeldata Grund'!$E139)</f>
        <v/>
      </c>
      <c r="C139" s="227" t="str">
        <f aca="false">IF('1. Artikeldata Grund'!D139="","",'1. Artikeldata Grund'!D139)</f>
        <v/>
      </c>
      <c r="D139" s="251"/>
      <c r="E139" s="229" t="str">
        <f aca="false">IF(B139="","","ÅÅÅÅ-MM-DD")</f>
        <v/>
      </c>
      <c r="F139" s="230"/>
      <c r="G139" s="252"/>
      <c r="H139" s="253"/>
      <c r="I139" s="232" t="s">
        <v>36</v>
      </c>
      <c r="J139" s="234"/>
      <c r="K139" s="233" t="s">
        <v>36</v>
      </c>
      <c r="L139" s="234" t="s">
        <v>291</v>
      </c>
      <c r="M139" s="235" t="n">
        <v>910</v>
      </c>
      <c r="N139" s="236" t="str">
        <f aca="false">IF(B139="","",IF(OR(M139=200,COUNTIF(Artikelgrupper!$G$3:$G$108,'APH KIC KIA PC'!L139)),"Ja","Nej"))</f>
        <v/>
      </c>
      <c r="O139" s="237"/>
      <c r="Q139" s="238"/>
      <c r="R139" s="239"/>
      <c r="S139" s="234" t="s">
        <v>37</v>
      </c>
      <c r="T139" s="234"/>
      <c r="V139" s="240" t="str">
        <f aca="false">IF(B139="","",'3. Förpackningsdata'!K139)</f>
        <v/>
      </c>
      <c r="W139" s="241" t="str">
        <f aca="false">IF(B139="","",'3. Förpackningsdata'!L139)</f>
        <v/>
      </c>
      <c r="X139" s="238"/>
      <c r="Y139" s="192"/>
      <c r="Z139" s="243"/>
      <c r="AA139" s="244" t="str">
        <f aca="false">IF('4. Inköpsdata'!H139="SEK",'4. Inköpsdata'!J139,'4. Inköpsdata'!J139*'APH KIC KIA PC'!$Y$4)</f>
        <v/>
      </c>
      <c r="AB139" s="245" t="str">
        <f aca="false" t="array" ref="AB139:AB139">IF(B139="","",_xlfn.IFS(AA139&lt;10,AA139*1.12,AA139&lt;20,AA139*1.1,AA139&lt;30,AA139*1.09,AA139&lt;50,AA139*1.08,AA139&lt;100,AA139*1.07,AA139&lt;150,AA139*1.06,AA139&gt;149,AA139*1.05))</f>
        <v/>
      </c>
      <c r="AC139" s="73"/>
      <c r="AD139" s="246" t="str">
        <f aca="false">IF(B139="","",'4. Inköpsdata'!N139)</f>
        <v/>
      </c>
      <c r="AE139" s="247" t="str">
        <f aca="false">IF(B139="","",'4. Inköpsdata'!M139)</f>
        <v/>
      </c>
      <c r="AF139" s="248" t="str">
        <f aca="false" t="array" ref="AF139:AF139">IFERROR(_xlfn.IFS(AE139=25%,41,AE139=12%,42,AE139=6%,43,AE139="Momsfritt",38),"")</f>
        <v/>
      </c>
      <c r="AG139" s="248" t="str">
        <f aca="false">IF(B139="","",IF(AE139="Momsfritt",1,AE139+1))</f>
        <v/>
      </c>
      <c r="AH139" s="246" t="str">
        <f aca="false">IF(B139="","",AC139/AG139)</f>
        <v/>
      </c>
      <c r="AI139" s="246" t="str">
        <f aca="false">IF(B139="","",AH139-AA139)</f>
        <v/>
      </c>
      <c r="AJ139" s="249" t="str">
        <f aca="false">IF(B139="","",AI139/AH139)</f>
        <v/>
      </c>
      <c r="AK139" s="73"/>
      <c r="AL139" s="245" t="str">
        <f aca="false">IF(B139="","",AK139/AG139)</f>
        <v/>
      </c>
      <c r="AM139" s="245" t="str">
        <f aca="false">IF(B139="","",AL139-AA139)</f>
        <v/>
      </c>
      <c r="AN139" s="249" t="str">
        <f aca="false">IF(B139="","",AM139/AL139)</f>
        <v/>
      </c>
    </row>
    <row r="140" customFormat="false" ht="14.25" hidden="false" customHeight="false" outlineLevel="0" collapsed="false">
      <c r="A140" s="72" t="n">
        <v>136</v>
      </c>
      <c r="B140" s="226" t="str">
        <f aca="false">IF('1. Artikeldata Grund'!$E140="","",'1. Artikeldata Grund'!$E140)</f>
        <v/>
      </c>
      <c r="C140" s="227" t="str">
        <f aca="false">IF('1. Artikeldata Grund'!D140="","",'1. Artikeldata Grund'!D140)</f>
        <v/>
      </c>
      <c r="D140" s="251"/>
      <c r="E140" s="229" t="str">
        <f aca="false">IF(B140="","","ÅÅÅÅ-MM-DD")</f>
        <v/>
      </c>
      <c r="F140" s="230"/>
      <c r="G140" s="252"/>
      <c r="H140" s="253"/>
      <c r="I140" s="232" t="s">
        <v>36</v>
      </c>
      <c r="J140" s="234"/>
      <c r="K140" s="233" t="s">
        <v>36</v>
      </c>
      <c r="L140" s="234" t="s">
        <v>291</v>
      </c>
      <c r="M140" s="235" t="n">
        <v>910</v>
      </c>
      <c r="N140" s="236" t="str">
        <f aca="false">IF(B140="","",IF(OR(M140=200,COUNTIF(Artikelgrupper!$G$3:$G$108,'APH KIC KIA PC'!L140)),"Ja","Nej"))</f>
        <v/>
      </c>
      <c r="O140" s="237"/>
      <c r="Q140" s="238"/>
      <c r="R140" s="239"/>
      <c r="S140" s="234" t="s">
        <v>37</v>
      </c>
      <c r="T140" s="234"/>
      <c r="V140" s="240" t="str">
        <f aca="false">IF(B140="","",'3. Förpackningsdata'!K140)</f>
        <v/>
      </c>
      <c r="W140" s="241" t="str">
        <f aca="false">IF(B140="","",'3. Förpackningsdata'!L140)</f>
        <v/>
      </c>
      <c r="X140" s="238"/>
      <c r="Y140" s="192"/>
      <c r="Z140" s="243"/>
      <c r="AA140" s="244" t="str">
        <f aca="false">IF('4. Inköpsdata'!H140="SEK",'4. Inköpsdata'!J140,'4. Inköpsdata'!J140*'APH KIC KIA PC'!$Y$4)</f>
        <v/>
      </c>
      <c r="AB140" s="245" t="str">
        <f aca="false" t="array" ref="AB140:AB140">IF(B140="","",_xlfn.IFS(AA140&lt;10,AA140*1.12,AA140&lt;20,AA140*1.1,AA140&lt;30,AA140*1.09,AA140&lt;50,AA140*1.08,AA140&lt;100,AA140*1.07,AA140&lt;150,AA140*1.06,AA140&gt;149,AA140*1.05))</f>
        <v/>
      </c>
      <c r="AC140" s="73"/>
      <c r="AD140" s="246" t="str">
        <f aca="false">IF(B140="","",'4. Inköpsdata'!N140)</f>
        <v/>
      </c>
      <c r="AE140" s="247" t="str">
        <f aca="false">IF(B140="","",'4. Inköpsdata'!M140)</f>
        <v/>
      </c>
      <c r="AF140" s="248" t="str">
        <f aca="false" t="array" ref="AF140:AF140">IFERROR(_xlfn.IFS(AE140=25%,41,AE140=12%,42,AE140=6%,43,AE140="Momsfritt",38),"")</f>
        <v/>
      </c>
      <c r="AG140" s="248" t="str">
        <f aca="false">IF(B140="","",IF(AE140="Momsfritt",1,AE140+1))</f>
        <v/>
      </c>
      <c r="AH140" s="246" t="str">
        <f aca="false">IF(B140="","",AC140/AG140)</f>
        <v/>
      </c>
      <c r="AI140" s="246" t="str">
        <f aca="false">IF(B140="","",AH140-AA140)</f>
        <v/>
      </c>
      <c r="AJ140" s="249" t="str">
        <f aca="false">IF(B140="","",AI140/AH140)</f>
        <v/>
      </c>
      <c r="AK140" s="73"/>
      <c r="AL140" s="245" t="str">
        <f aca="false">IF(B140="","",AK140/AG140)</f>
        <v/>
      </c>
      <c r="AM140" s="245" t="str">
        <f aca="false">IF(B140="","",AL140-AA140)</f>
        <v/>
      </c>
      <c r="AN140" s="249" t="str">
        <f aca="false">IF(B140="","",AM140/AL140)</f>
        <v/>
      </c>
    </row>
    <row r="141" customFormat="false" ht="14.25" hidden="false" customHeight="false" outlineLevel="0" collapsed="false">
      <c r="A141" s="72" t="n">
        <v>137</v>
      </c>
      <c r="B141" s="226" t="str">
        <f aca="false">IF('1. Artikeldata Grund'!$E141="","",'1. Artikeldata Grund'!$E141)</f>
        <v/>
      </c>
      <c r="C141" s="227" t="str">
        <f aca="false">IF('1. Artikeldata Grund'!D141="","",'1. Artikeldata Grund'!D141)</f>
        <v/>
      </c>
      <c r="D141" s="251"/>
      <c r="E141" s="229" t="str">
        <f aca="false">IF(B141="","","ÅÅÅÅ-MM-DD")</f>
        <v/>
      </c>
      <c r="F141" s="230"/>
      <c r="G141" s="252"/>
      <c r="H141" s="253"/>
      <c r="I141" s="232" t="s">
        <v>36</v>
      </c>
      <c r="J141" s="234"/>
      <c r="K141" s="233" t="s">
        <v>36</v>
      </c>
      <c r="L141" s="234" t="s">
        <v>291</v>
      </c>
      <c r="M141" s="235" t="n">
        <v>910</v>
      </c>
      <c r="N141" s="236" t="str">
        <f aca="false">IF(B141="","",IF(OR(M141=200,COUNTIF(Artikelgrupper!$G$3:$G$108,'APH KIC KIA PC'!L141)),"Ja","Nej"))</f>
        <v/>
      </c>
      <c r="O141" s="237"/>
      <c r="Q141" s="238"/>
      <c r="R141" s="239"/>
      <c r="S141" s="234" t="s">
        <v>37</v>
      </c>
      <c r="T141" s="234"/>
      <c r="V141" s="240" t="str">
        <f aca="false">IF(B141="","",'3. Förpackningsdata'!K141)</f>
        <v/>
      </c>
      <c r="W141" s="241" t="str">
        <f aca="false">IF(B141="","",'3. Förpackningsdata'!L141)</f>
        <v/>
      </c>
      <c r="X141" s="238"/>
      <c r="Y141" s="192"/>
      <c r="Z141" s="243"/>
      <c r="AA141" s="244" t="str">
        <f aca="false">IF('4. Inköpsdata'!H141="SEK",'4. Inköpsdata'!J141,'4. Inköpsdata'!J141*'APH KIC KIA PC'!$Y$4)</f>
        <v/>
      </c>
      <c r="AB141" s="245" t="str">
        <f aca="false" t="array" ref="AB141:AB141">IF(B141="","",_xlfn.IFS(AA141&lt;10,AA141*1.12,AA141&lt;20,AA141*1.1,AA141&lt;30,AA141*1.09,AA141&lt;50,AA141*1.08,AA141&lt;100,AA141*1.07,AA141&lt;150,AA141*1.06,AA141&gt;149,AA141*1.05))</f>
        <v/>
      </c>
      <c r="AC141" s="73"/>
      <c r="AD141" s="246" t="str">
        <f aca="false">IF(B141="","",'4. Inköpsdata'!N141)</f>
        <v/>
      </c>
      <c r="AE141" s="247" t="str">
        <f aca="false">IF(B141="","",'4. Inköpsdata'!M141)</f>
        <v/>
      </c>
      <c r="AF141" s="248" t="str">
        <f aca="false" t="array" ref="AF141:AF141">IFERROR(_xlfn.IFS(AE141=25%,41,AE141=12%,42,AE141=6%,43,AE141="Momsfritt",38),"")</f>
        <v/>
      </c>
      <c r="AG141" s="248" t="str">
        <f aca="false">IF(B141="","",IF(AE141="Momsfritt",1,AE141+1))</f>
        <v/>
      </c>
      <c r="AH141" s="246" t="str">
        <f aca="false">IF(B141="","",AC141/AG141)</f>
        <v/>
      </c>
      <c r="AI141" s="246" t="str">
        <f aca="false">IF(B141="","",AH141-AA141)</f>
        <v/>
      </c>
      <c r="AJ141" s="249" t="str">
        <f aca="false">IF(B141="","",AI141/AH141)</f>
        <v/>
      </c>
      <c r="AK141" s="73"/>
      <c r="AL141" s="245" t="str">
        <f aca="false">IF(B141="","",AK141/AG141)</f>
        <v/>
      </c>
      <c r="AM141" s="245" t="str">
        <f aca="false">IF(B141="","",AL141-AA141)</f>
        <v/>
      </c>
      <c r="AN141" s="249" t="str">
        <f aca="false">IF(B141="","",AM141/AL141)</f>
        <v/>
      </c>
    </row>
    <row r="142" customFormat="false" ht="14.25" hidden="false" customHeight="false" outlineLevel="0" collapsed="false">
      <c r="A142" s="72" t="n">
        <v>138</v>
      </c>
      <c r="B142" s="226" t="str">
        <f aca="false">IF('1. Artikeldata Grund'!$E142="","",'1. Artikeldata Grund'!$E142)</f>
        <v/>
      </c>
      <c r="C142" s="227" t="str">
        <f aca="false">IF('1. Artikeldata Grund'!D142="","",'1. Artikeldata Grund'!D142)</f>
        <v/>
      </c>
      <c r="D142" s="251"/>
      <c r="E142" s="229" t="str">
        <f aca="false">IF(B142="","","ÅÅÅÅ-MM-DD")</f>
        <v/>
      </c>
      <c r="F142" s="230"/>
      <c r="G142" s="252"/>
      <c r="H142" s="253"/>
      <c r="I142" s="232" t="s">
        <v>36</v>
      </c>
      <c r="J142" s="234"/>
      <c r="K142" s="233" t="s">
        <v>36</v>
      </c>
      <c r="L142" s="234" t="s">
        <v>291</v>
      </c>
      <c r="M142" s="235" t="n">
        <v>910</v>
      </c>
      <c r="N142" s="236" t="str">
        <f aca="false">IF(B142="","",IF(OR(M142=200,COUNTIF(Artikelgrupper!$G$3:$G$108,'APH KIC KIA PC'!L142)),"Ja","Nej"))</f>
        <v/>
      </c>
      <c r="O142" s="237"/>
      <c r="Q142" s="238"/>
      <c r="R142" s="239"/>
      <c r="S142" s="234" t="s">
        <v>37</v>
      </c>
      <c r="T142" s="234"/>
      <c r="V142" s="240" t="str">
        <f aca="false">IF(B142="","",'3. Förpackningsdata'!K142)</f>
        <v/>
      </c>
      <c r="W142" s="241" t="str">
        <f aca="false">IF(B142="","",'3. Förpackningsdata'!L142)</f>
        <v/>
      </c>
      <c r="X142" s="238"/>
      <c r="Y142" s="192"/>
      <c r="Z142" s="243"/>
      <c r="AA142" s="244" t="str">
        <f aca="false">IF('4. Inköpsdata'!H142="SEK",'4. Inköpsdata'!J142,'4. Inköpsdata'!J142*'APH KIC KIA PC'!$Y$4)</f>
        <v/>
      </c>
      <c r="AB142" s="245" t="str">
        <f aca="false" t="array" ref="AB142:AB142">IF(B142="","",_xlfn.IFS(AA142&lt;10,AA142*1.12,AA142&lt;20,AA142*1.1,AA142&lt;30,AA142*1.09,AA142&lt;50,AA142*1.08,AA142&lt;100,AA142*1.07,AA142&lt;150,AA142*1.06,AA142&gt;149,AA142*1.05))</f>
        <v/>
      </c>
      <c r="AC142" s="73"/>
      <c r="AD142" s="246" t="str">
        <f aca="false">IF(B142="","",'4. Inköpsdata'!N142)</f>
        <v/>
      </c>
      <c r="AE142" s="247" t="str">
        <f aca="false">IF(B142="","",'4. Inköpsdata'!M142)</f>
        <v/>
      </c>
      <c r="AF142" s="248" t="str">
        <f aca="false" t="array" ref="AF142:AF142">IFERROR(_xlfn.IFS(AE142=25%,41,AE142=12%,42,AE142=6%,43,AE142="Momsfritt",38),"")</f>
        <v/>
      </c>
      <c r="AG142" s="248" t="str">
        <f aca="false">IF(B142="","",IF(AE142="Momsfritt",1,AE142+1))</f>
        <v/>
      </c>
      <c r="AH142" s="246" t="str">
        <f aca="false">IF(B142="","",AC142/AG142)</f>
        <v/>
      </c>
      <c r="AI142" s="246" t="str">
        <f aca="false">IF(B142="","",AH142-AA142)</f>
        <v/>
      </c>
      <c r="AJ142" s="249" t="str">
        <f aca="false">IF(B142="","",AI142/AH142)</f>
        <v/>
      </c>
      <c r="AK142" s="73"/>
      <c r="AL142" s="245" t="str">
        <f aca="false">IF(B142="","",AK142/AG142)</f>
        <v/>
      </c>
      <c r="AM142" s="245" t="str">
        <f aca="false">IF(B142="","",AL142-AA142)</f>
        <v/>
      </c>
      <c r="AN142" s="249" t="str">
        <f aca="false">IF(B142="","",AM142/AL142)</f>
        <v/>
      </c>
    </row>
    <row r="143" customFormat="false" ht="14.25" hidden="false" customHeight="false" outlineLevel="0" collapsed="false">
      <c r="A143" s="72" t="n">
        <v>139</v>
      </c>
      <c r="B143" s="226" t="str">
        <f aca="false">IF('1. Artikeldata Grund'!$E143="","",'1. Artikeldata Grund'!$E143)</f>
        <v/>
      </c>
      <c r="C143" s="227" t="str">
        <f aca="false">IF('1. Artikeldata Grund'!D143="","",'1. Artikeldata Grund'!D143)</f>
        <v/>
      </c>
      <c r="D143" s="251"/>
      <c r="E143" s="229" t="str">
        <f aca="false">IF(B143="","","ÅÅÅÅ-MM-DD")</f>
        <v/>
      </c>
      <c r="F143" s="230"/>
      <c r="G143" s="252"/>
      <c r="H143" s="253"/>
      <c r="I143" s="232" t="s">
        <v>36</v>
      </c>
      <c r="J143" s="234"/>
      <c r="K143" s="233" t="s">
        <v>36</v>
      </c>
      <c r="L143" s="234" t="s">
        <v>291</v>
      </c>
      <c r="M143" s="235" t="n">
        <v>910</v>
      </c>
      <c r="N143" s="236" t="str">
        <f aca="false">IF(B143="","",IF(OR(M143=200,COUNTIF(Artikelgrupper!$G$3:$G$108,'APH KIC KIA PC'!L143)),"Ja","Nej"))</f>
        <v/>
      </c>
      <c r="O143" s="237"/>
      <c r="Q143" s="238"/>
      <c r="R143" s="239"/>
      <c r="S143" s="234" t="s">
        <v>37</v>
      </c>
      <c r="T143" s="234"/>
      <c r="V143" s="240" t="str">
        <f aca="false">IF(B143="","",'3. Förpackningsdata'!K143)</f>
        <v/>
      </c>
      <c r="W143" s="241" t="str">
        <f aca="false">IF(B143="","",'3. Förpackningsdata'!L143)</f>
        <v/>
      </c>
      <c r="X143" s="238"/>
      <c r="Y143" s="192"/>
      <c r="Z143" s="243"/>
      <c r="AA143" s="244" t="str">
        <f aca="false">IF('4. Inköpsdata'!H143="SEK",'4. Inköpsdata'!J143,'4. Inköpsdata'!J143*'APH KIC KIA PC'!$Y$4)</f>
        <v/>
      </c>
      <c r="AB143" s="245" t="str">
        <f aca="false" t="array" ref="AB143:AB143">IF(B143="","",_xlfn.IFS(AA143&lt;10,AA143*1.12,AA143&lt;20,AA143*1.1,AA143&lt;30,AA143*1.09,AA143&lt;50,AA143*1.08,AA143&lt;100,AA143*1.07,AA143&lt;150,AA143*1.06,AA143&gt;149,AA143*1.05))</f>
        <v/>
      </c>
      <c r="AC143" s="73"/>
      <c r="AD143" s="246" t="str">
        <f aca="false">IF(B143="","",'4. Inköpsdata'!N143)</f>
        <v/>
      </c>
      <c r="AE143" s="247" t="str">
        <f aca="false">IF(B143="","",'4. Inköpsdata'!M143)</f>
        <v/>
      </c>
      <c r="AF143" s="248" t="str">
        <f aca="false" t="array" ref="AF143:AF143">IFERROR(_xlfn.IFS(AE143=25%,41,AE143=12%,42,AE143=6%,43,AE143="Momsfritt",38),"")</f>
        <v/>
      </c>
      <c r="AG143" s="248" t="str">
        <f aca="false">IF(B143="","",IF(AE143="Momsfritt",1,AE143+1))</f>
        <v/>
      </c>
      <c r="AH143" s="246" t="str">
        <f aca="false">IF(B143="","",AC143/AG143)</f>
        <v/>
      </c>
      <c r="AI143" s="246" t="str">
        <f aca="false">IF(B143="","",AH143-AA143)</f>
        <v/>
      </c>
      <c r="AJ143" s="249" t="str">
        <f aca="false">IF(B143="","",AI143/AH143)</f>
        <v/>
      </c>
      <c r="AK143" s="73"/>
      <c r="AL143" s="245" t="str">
        <f aca="false">IF(B143="","",AK143/AG143)</f>
        <v/>
      </c>
      <c r="AM143" s="245" t="str">
        <f aca="false">IF(B143="","",AL143-AA143)</f>
        <v/>
      </c>
      <c r="AN143" s="249" t="str">
        <f aca="false">IF(B143="","",AM143/AL143)</f>
        <v/>
      </c>
    </row>
    <row r="144" customFormat="false" ht="14.25" hidden="false" customHeight="false" outlineLevel="0" collapsed="false">
      <c r="A144" s="72" t="n">
        <v>140</v>
      </c>
      <c r="B144" s="226" t="str">
        <f aca="false">IF('1. Artikeldata Grund'!$E144="","",'1. Artikeldata Grund'!$E144)</f>
        <v/>
      </c>
      <c r="C144" s="227" t="str">
        <f aca="false">IF('1. Artikeldata Grund'!D144="","",'1. Artikeldata Grund'!D144)</f>
        <v/>
      </c>
      <c r="D144" s="251"/>
      <c r="E144" s="229" t="str">
        <f aca="false">IF(B144="","","ÅÅÅÅ-MM-DD")</f>
        <v/>
      </c>
      <c r="F144" s="230"/>
      <c r="G144" s="252"/>
      <c r="H144" s="253"/>
      <c r="I144" s="232" t="s">
        <v>36</v>
      </c>
      <c r="J144" s="234"/>
      <c r="K144" s="233" t="s">
        <v>36</v>
      </c>
      <c r="L144" s="234" t="s">
        <v>291</v>
      </c>
      <c r="M144" s="235" t="n">
        <v>910</v>
      </c>
      <c r="N144" s="236" t="str">
        <f aca="false">IF(B144="","",IF(OR(M144=200,COUNTIF(Artikelgrupper!$G$3:$G$108,'APH KIC KIA PC'!L144)),"Ja","Nej"))</f>
        <v/>
      </c>
      <c r="O144" s="237"/>
      <c r="Q144" s="238"/>
      <c r="R144" s="239"/>
      <c r="S144" s="234" t="s">
        <v>37</v>
      </c>
      <c r="T144" s="234"/>
      <c r="V144" s="240" t="str">
        <f aca="false">IF(B144="","",'3. Förpackningsdata'!K144)</f>
        <v/>
      </c>
      <c r="W144" s="241" t="str">
        <f aca="false">IF(B144="","",'3. Förpackningsdata'!L144)</f>
        <v/>
      </c>
      <c r="X144" s="238"/>
      <c r="Y144" s="192"/>
      <c r="Z144" s="243"/>
      <c r="AA144" s="244" t="str">
        <f aca="false">IF('4. Inköpsdata'!H144="SEK",'4. Inköpsdata'!J144,'4. Inköpsdata'!J144*'APH KIC KIA PC'!$Y$4)</f>
        <v/>
      </c>
      <c r="AB144" s="245" t="str">
        <f aca="false" t="array" ref="AB144:AB144">IF(B144="","",_xlfn.IFS(AA144&lt;10,AA144*1.12,AA144&lt;20,AA144*1.1,AA144&lt;30,AA144*1.09,AA144&lt;50,AA144*1.08,AA144&lt;100,AA144*1.07,AA144&lt;150,AA144*1.06,AA144&gt;149,AA144*1.05))</f>
        <v/>
      </c>
      <c r="AC144" s="73"/>
      <c r="AD144" s="246" t="str">
        <f aca="false">IF(B144="","",'4. Inköpsdata'!N144)</f>
        <v/>
      </c>
      <c r="AE144" s="247" t="str">
        <f aca="false">IF(B144="","",'4. Inköpsdata'!M144)</f>
        <v/>
      </c>
      <c r="AF144" s="248" t="str">
        <f aca="false" t="array" ref="AF144:AF144">IFERROR(_xlfn.IFS(AE144=25%,41,AE144=12%,42,AE144=6%,43,AE144="Momsfritt",38),"")</f>
        <v/>
      </c>
      <c r="AG144" s="248" t="str">
        <f aca="false">IF(B144="","",IF(AE144="Momsfritt",1,AE144+1))</f>
        <v/>
      </c>
      <c r="AH144" s="246" t="str">
        <f aca="false">IF(B144="","",AC144/AG144)</f>
        <v/>
      </c>
      <c r="AI144" s="246" t="str">
        <f aca="false">IF(B144="","",AH144-AA144)</f>
        <v/>
      </c>
      <c r="AJ144" s="249" t="str">
        <f aca="false">IF(B144="","",AI144/AH144)</f>
        <v/>
      </c>
      <c r="AK144" s="73"/>
      <c r="AL144" s="245" t="str">
        <f aca="false">IF(B144="","",AK144/AG144)</f>
        <v/>
      </c>
      <c r="AM144" s="245" t="str">
        <f aca="false">IF(B144="","",AL144-AA144)</f>
        <v/>
      </c>
      <c r="AN144" s="249" t="str">
        <f aca="false">IF(B144="","",AM144/AL144)</f>
        <v/>
      </c>
    </row>
    <row r="145" customFormat="false" ht="14.25" hidden="false" customHeight="false" outlineLevel="0" collapsed="false">
      <c r="A145" s="72" t="n">
        <v>141</v>
      </c>
      <c r="B145" s="226" t="str">
        <f aca="false">IF('1. Artikeldata Grund'!$E145="","",'1. Artikeldata Grund'!$E145)</f>
        <v/>
      </c>
      <c r="C145" s="227" t="str">
        <f aca="false">IF('1. Artikeldata Grund'!D145="","",'1. Artikeldata Grund'!D145)</f>
        <v/>
      </c>
      <c r="D145" s="251"/>
      <c r="E145" s="229" t="str">
        <f aca="false">IF(B145="","","ÅÅÅÅ-MM-DD")</f>
        <v/>
      </c>
      <c r="F145" s="230"/>
      <c r="G145" s="252"/>
      <c r="H145" s="253"/>
      <c r="I145" s="232" t="s">
        <v>36</v>
      </c>
      <c r="J145" s="234"/>
      <c r="K145" s="233" t="s">
        <v>36</v>
      </c>
      <c r="L145" s="234" t="s">
        <v>291</v>
      </c>
      <c r="M145" s="235" t="n">
        <v>910</v>
      </c>
      <c r="N145" s="236" t="str">
        <f aca="false">IF(B145="","",IF(OR(M145=200,COUNTIF(Artikelgrupper!$G$3:$G$108,'APH KIC KIA PC'!L145)),"Ja","Nej"))</f>
        <v/>
      </c>
      <c r="O145" s="237"/>
      <c r="Q145" s="238"/>
      <c r="R145" s="239"/>
      <c r="S145" s="234" t="s">
        <v>37</v>
      </c>
      <c r="T145" s="234"/>
      <c r="V145" s="240" t="str">
        <f aca="false">IF(B145="","",'3. Förpackningsdata'!K145)</f>
        <v/>
      </c>
      <c r="W145" s="241" t="str">
        <f aca="false">IF(B145="","",'3. Förpackningsdata'!L145)</f>
        <v/>
      </c>
      <c r="X145" s="238"/>
      <c r="Y145" s="192"/>
      <c r="Z145" s="243"/>
      <c r="AA145" s="244" t="str">
        <f aca="false">IF('4. Inköpsdata'!H145="SEK",'4. Inköpsdata'!J145,'4. Inköpsdata'!J145*'APH KIC KIA PC'!$Y$4)</f>
        <v/>
      </c>
      <c r="AB145" s="245" t="str">
        <f aca="false" t="array" ref="AB145:AB145">IF(B145="","",_xlfn.IFS(AA145&lt;10,AA145*1.12,AA145&lt;20,AA145*1.1,AA145&lt;30,AA145*1.09,AA145&lt;50,AA145*1.08,AA145&lt;100,AA145*1.07,AA145&lt;150,AA145*1.06,AA145&gt;149,AA145*1.05))</f>
        <v/>
      </c>
      <c r="AC145" s="73"/>
      <c r="AD145" s="246" t="str">
        <f aca="false">IF(B145="","",'4. Inköpsdata'!N145)</f>
        <v/>
      </c>
      <c r="AE145" s="247" t="str">
        <f aca="false">IF(B145="","",'4. Inköpsdata'!M145)</f>
        <v/>
      </c>
      <c r="AF145" s="248" t="str">
        <f aca="false" t="array" ref="AF145:AF145">IFERROR(_xlfn.IFS(AE145=25%,41,AE145=12%,42,AE145=6%,43,AE145="Momsfritt",38),"")</f>
        <v/>
      </c>
      <c r="AG145" s="248" t="str">
        <f aca="false">IF(B145="","",IF(AE145="Momsfritt",1,AE145+1))</f>
        <v/>
      </c>
      <c r="AH145" s="246" t="str">
        <f aca="false">IF(B145="","",AC145/AG145)</f>
        <v/>
      </c>
      <c r="AI145" s="246" t="str">
        <f aca="false">IF(B145="","",AH145-AA145)</f>
        <v/>
      </c>
      <c r="AJ145" s="249" t="str">
        <f aca="false">IF(B145="","",AI145/AH145)</f>
        <v/>
      </c>
      <c r="AK145" s="73"/>
      <c r="AL145" s="245" t="str">
        <f aca="false">IF(B145="","",AK145/AG145)</f>
        <v/>
      </c>
      <c r="AM145" s="245" t="str">
        <f aca="false">IF(B145="","",AL145-AA145)</f>
        <v/>
      </c>
      <c r="AN145" s="249" t="str">
        <f aca="false">IF(B145="","",AM145/AL145)</f>
        <v/>
      </c>
    </row>
    <row r="146" customFormat="false" ht="14.25" hidden="false" customHeight="false" outlineLevel="0" collapsed="false">
      <c r="A146" s="72" t="n">
        <v>142</v>
      </c>
      <c r="B146" s="226" t="str">
        <f aca="false">IF('1. Artikeldata Grund'!$E146="","",'1. Artikeldata Grund'!$E146)</f>
        <v/>
      </c>
      <c r="C146" s="227" t="str">
        <f aca="false">IF('1. Artikeldata Grund'!D146="","",'1. Artikeldata Grund'!D146)</f>
        <v/>
      </c>
      <c r="D146" s="251"/>
      <c r="E146" s="229" t="str">
        <f aca="false">IF(B146="","","ÅÅÅÅ-MM-DD")</f>
        <v/>
      </c>
      <c r="F146" s="230"/>
      <c r="G146" s="252"/>
      <c r="H146" s="253"/>
      <c r="I146" s="232" t="s">
        <v>36</v>
      </c>
      <c r="J146" s="234"/>
      <c r="K146" s="233" t="s">
        <v>36</v>
      </c>
      <c r="L146" s="234" t="s">
        <v>291</v>
      </c>
      <c r="M146" s="235" t="n">
        <v>910</v>
      </c>
      <c r="N146" s="236" t="str">
        <f aca="false">IF(B146="","",IF(OR(M146=200,COUNTIF(Artikelgrupper!$G$3:$G$108,'APH KIC KIA PC'!L146)),"Ja","Nej"))</f>
        <v/>
      </c>
      <c r="O146" s="237"/>
      <c r="Q146" s="238"/>
      <c r="R146" s="239"/>
      <c r="S146" s="234" t="s">
        <v>37</v>
      </c>
      <c r="T146" s="234"/>
      <c r="V146" s="240" t="str">
        <f aca="false">IF(B146="","",'3. Förpackningsdata'!K146)</f>
        <v/>
      </c>
      <c r="W146" s="241" t="str">
        <f aca="false">IF(B146="","",'3. Förpackningsdata'!L146)</f>
        <v/>
      </c>
      <c r="X146" s="238"/>
      <c r="Y146" s="192"/>
      <c r="Z146" s="243"/>
      <c r="AA146" s="244" t="str">
        <f aca="false">IF('4. Inköpsdata'!H146="SEK",'4. Inköpsdata'!J146,'4. Inköpsdata'!J146*'APH KIC KIA PC'!$Y$4)</f>
        <v/>
      </c>
      <c r="AB146" s="245" t="str">
        <f aca="false" t="array" ref="AB146:AB146">IF(B146="","",_xlfn.IFS(AA146&lt;10,AA146*1.12,AA146&lt;20,AA146*1.1,AA146&lt;30,AA146*1.09,AA146&lt;50,AA146*1.08,AA146&lt;100,AA146*1.07,AA146&lt;150,AA146*1.06,AA146&gt;149,AA146*1.05))</f>
        <v/>
      </c>
      <c r="AC146" s="73"/>
      <c r="AD146" s="246" t="str">
        <f aca="false">IF(B146="","",'4. Inköpsdata'!N146)</f>
        <v/>
      </c>
      <c r="AE146" s="247" t="str">
        <f aca="false">IF(B146="","",'4. Inköpsdata'!M146)</f>
        <v/>
      </c>
      <c r="AF146" s="248" t="str">
        <f aca="false" t="array" ref="AF146:AF146">IFERROR(_xlfn.IFS(AE146=25%,41,AE146=12%,42,AE146=6%,43,AE146="Momsfritt",38),"")</f>
        <v/>
      </c>
      <c r="AG146" s="248" t="str">
        <f aca="false">IF(B146="","",IF(AE146="Momsfritt",1,AE146+1))</f>
        <v/>
      </c>
      <c r="AH146" s="246" t="str">
        <f aca="false">IF(B146="","",AC146/AG146)</f>
        <v/>
      </c>
      <c r="AI146" s="246" t="str">
        <f aca="false">IF(B146="","",AH146-AA146)</f>
        <v/>
      </c>
      <c r="AJ146" s="249" t="str">
        <f aca="false">IF(B146="","",AI146/AH146)</f>
        <v/>
      </c>
      <c r="AK146" s="73"/>
      <c r="AL146" s="245" t="str">
        <f aca="false">IF(B146="","",AK146/AG146)</f>
        <v/>
      </c>
      <c r="AM146" s="245" t="str">
        <f aca="false">IF(B146="","",AL146-AA146)</f>
        <v/>
      </c>
      <c r="AN146" s="249" t="str">
        <f aca="false">IF(B146="","",AM146/AL146)</f>
        <v/>
      </c>
    </row>
    <row r="147" customFormat="false" ht="14.25" hidden="false" customHeight="false" outlineLevel="0" collapsed="false">
      <c r="A147" s="72" t="n">
        <v>143</v>
      </c>
      <c r="B147" s="226" t="str">
        <f aca="false">IF('1. Artikeldata Grund'!$E147="","",'1. Artikeldata Grund'!$E147)</f>
        <v/>
      </c>
      <c r="C147" s="227" t="str">
        <f aca="false">IF('1. Artikeldata Grund'!D147="","",'1. Artikeldata Grund'!D147)</f>
        <v/>
      </c>
      <c r="D147" s="251"/>
      <c r="E147" s="229" t="str">
        <f aca="false">IF(B147="","","ÅÅÅÅ-MM-DD")</f>
        <v/>
      </c>
      <c r="F147" s="230"/>
      <c r="G147" s="252"/>
      <c r="H147" s="253"/>
      <c r="I147" s="232" t="s">
        <v>36</v>
      </c>
      <c r="J147" s="234"/>
      <c r="K147" s="233" t="s">
        <v>36</v>
      </c>
      <c r="L147" s="234" t="s">
        <v>291</v>
      </c>
      <c r="M147" s="235" t="n">
        <v>910</v>
      </c>
      <c r="N147" s="236" t="str">
        <f aca="false">IF(B147="","",IF(OR(M147=200,COUNTIF(Artikelgrupper!$G$3:$G$108,'APH KIC KIA PC'!L147)),"Ja","Nej"))</f>
        <v/>
      </c>
      <c r="O147" s="237"/>
      <c r="Q147" s="238"/>
      <c r="R147" s="239"/>
      <c r="S147" s="234" t="s">
        <v>37</v>
      </c>
      <c r="T147" s="234"/>
      <c r="V147" s="240" t="str">
        <f aca="false">IF(B147="","",'3. Förpackningsdata'!K147)</f>
        <v/>
      </c>
      <c r="W147" s="241" t="str">
        <f aca="false">IF(B147="","",'3. Förpackningsdata'!L147)</f>
        <v/>
      </c>
      <c r="X147" s="238"/>
      <c r="Y147" s="192"/>
      <c r="Z147" s="243"/>
      <c r="AA147" s="244" t="str">
        <f aca="false">IF('4. Inköpsdata'!H147="SEK",'4. Inköpsdata'!J147,'4. Inköpsdata'!J147*'APH KIC KIA PC'!$Y$4)</f>
        <v/>
      </c>
      <c r="AB147" s="245" t="str">
        <f aca="false" t="array" ref="AB147:AB147">IF(B147="","",_xlfn.IFS(AA147&lt;10,AA147*1.12,AA147&lt;20,AA147*1.1,AA147&lt;30,AA147*1.09,AA147&lt;50,AA147*1.08,AA147&lt;100,AA147*1.07,AA147&lt;150,AA147*1.06,AA147&gt;149,AA147*1.05))</f>
        <v/>
      </c>
      <c r="AC147" s="73"/>
      <c r="AD147" s="246" t="str">
        <f aca="false">IF(B147="","",'4. Inköpsdata'!N147)</f>
        <v/>
      </c>
      <c r="AE147" s="247" t="str">
        <f aca="false">IF(B147="","",'4. Inköpsdata'!M147)</f>
        <v/>
      </c>
      <c r="AF147" s="248" t="str">
        <f aca="false" t="array" ref="AF147:AF147">IFERROR(_xlfn.IFS(AE147=25%,41,AE147=12%,42,AE147=6%,43,AE147="Momsfritt",38),"")</f>
        <v/>
      </c>
      <c r="AG147" s="248" t="str">
        <f aca="false">IF(B147="","",IF(AE147="Momsfritt",1,AE147+1))</f>
        <v/>
      </c>
      <c r="AH147" s="246" t="str">
        <f aca="false">IF(B147="","",AC147/AG147)</f>
        <v/>
      </c>
      <c r="AI147" s="246" t="str">
        <f aca="false">IF(B147="","",AH147-AA147)</f>
        <v/>
      </c>
      <c r="AJ147" s="249" t="str">
        <f aca="false">IF(B147="","",AI147/AH147)</f>
        <v/>
      </c>
      <c r="AK147" s="73"/>
      <c r="AL147" s="245" t="str">
        <f aca="false">IF(B147="","",AK147/AG147)</f>
        <v/>
      </c>
      <c r="AM147" s="245" t="str">
        <f aca="false">IF(B147="","",AL147-AA147)</f>
        <v/>
      </c>
      <c r="AN147" s="249" t="str">
        <f aca="false">IF(B147="","",AM147/AL147)</f>
        <v/>
      </c>
    </row>
    <row r="148" customFormat="false" ht="14.25" hidden="false" customHeight="false" outlineLevel="0" collapsed="false">
      <c r="A148" s="72" t="n">
        <v>144</v>
      </c>
      <c r="B148" s="226" t="str">
        <f aca="false">IF('1. Artikeldata Grund'!$E148="","",'1. Artikeldata Grund'!$E148)</f>
        <v/>
      </c>
      <c r="C148" s="227" t="str">
        <f aca="false">IF('1. Artikeldata Grund'!D148="","",'1. Artikeldata Grund'!D148)</f>
        <v/>
      </c>
      <c r="D148" s="251"/>
      <c r="E148" s="229" t="str">
        <f aca="false">IF(B148="","","ÅÅÅÅ-MM-DD")</f>
        <v/>
      </c>
      <c r="F148" s="230"/>
      <c r="G148" s="252"/>
      <c r="H148" s="253"/>
      <c r="I148" s="232" t="s">
        <v>36</v>
      </c>
      <c r="J148" s="234"/>
      <c r="K148" s="233" t="s">
        <v>36</v>
      </c>
      <c r="L148" s="234" t="s">
        <v>291</v>
      </c>
      <c r="M148" s="235" t="n">
        <v>910</v>
      </c>
      <c r="N148" s="236" t="str">
        <f aca="false">IF(B148="","",IF(OR(M148=200,COUNTIF(Artikelgrupper!$G$3:$G$108,'APH KIC KIA PC'!L148)),"Ja","Nej"))</f>
        <v/>
      </c>
      <c r="O148" s="237"/>
      <c r="Q148" s="238"/>
      <c r="R148" s="239"/>
      <c r="S148" s="234" t="s">
        <v>37</v>
      </c>
      <c r="T148" s="234"/>
      <c r="V148" s="240" t="str">
        <f aca="false">IF(B148="","",'3. Förpackningsdata'!K148)</f>
        <v/>
      </c>
      <c r="W148" s="241" t="str">
        <f aca="false">IF(B148="","",'3. Förpackningsdata'!L148)</f>
        <v/>
      </c>
      <c r="X148" s="238"/>
      <c r="Y148" s="192"/>
      <c r="Z148" s="243"/>
      <c r="AA148" s="244" t="str">
        <f aca="false">IF('4. Inköpsdata'!H148="SEK",'4. Inköpsdata'!J148,'4. Inköpsdata'!J148*'APH KIC KIA PC'!$Y$4)</f>
        <v/>
      </c>
      <c r="AB148" s="245" t="str">
        <f aca="false" t="array" ref="AB148:AB148">IF(B148="","",_xlfn.IFS(AA148&lt;10,AA148*1.12,AA148&lt;20,AA148*1.1,AA148&lt;30,AA148*1.09,AA148&lt;50,AA148*1.08,AA148&lt;100,AA148*1.07,AA148&lt;150,AA148*1.06,AA148&gt;149,AA148*1.05))</f>
        <v/>
      </c>
      <c r="AC148" s="73"/>
      <c r="AD148" s="246" t="str">
        <f aca="false">IF(B148="","",'4. Inköpsdata'!N148)</f>
        <v/>
      </c>
      <c r="AE148" s="247" t="str">
        <f aca="false">IF(B148="","",'4. Inköpsdata'!M148)</f>
        <v/>
      </c>
      <c r="AF148" s="248" t="str">
        <f aca="false" t="array" ref="AF148:AF148">IFERROR(_xlfn.IFS(AE148=25%,41,AE148=12%,42,AE148=6%,43,AE148="Momsfritt",38),"")</f>
        <v/>
      </c>
      <c r="AG148" s="248" t="str">
        <f aca="false">IF(B148="","",IF(AE148="Momsfritt",1,AE148+1))</f>
        <v/>
      </c>
      <c r="AH148" s="246" t="str">
        <f aca="false">IF(B148="","",AC148/AG148)</f>
        <v/>
      </c>
      <c r="AI148" s="246" t="str">
        <f aca="false">IF(B148="","",AH148-AA148)</f>
        <v/>
      </c>
      <c r="AJ148" s="249" t="str">
        <f aca="false">IF(B148="","",AI148/AH148)</f>
        <v/>
      </c>
      <c r="AK148" s="73"/>
      <c r="AL148" s="245" t="str">
        <f aca="false">IF(B148="","",AK148/AG148)</f>
        <v/>
      </c>
      <c r="AM148" s="245" t="str">
        <f aca="false">IF(B148="","",AL148-AA148)</f>
        <v/>
      </c>
      <c r="AN148" s="249" t="str">
        <f aca="false">IF(B148="","",AM148/AL148)</f>
        <v/>
      </c>
    </row>
    <row r="149" customFormat="false" ht="14.25" hidden="false" customHeight="false" outlineLevel="0" collapsed="false">
      <c r="A149" s="72" t="n">
        <v>145</v>
      </c>
      <c r="B149" s="226" t="str">
        <f aca="false">IF('1. Artikeldata Grund'!$E149="","",'1. Artikeldata Grund'!$E149)</f>
        <v/>
      </c>
      <c r="C149" s="227" t="str">
        <f aca="false">IF('1. Artikeldata Grund'!D149="","",'1. Artikeldata Grund'!D149)</f>
        <v/>
      </c>
      <c r="D149" s="251"/>
      <c r="E149" s="229" t="str">
        <f aca="false">IF(B149="","","ÅÅÅÅ-MM-DD")</f>
        <v/>
      </c>
      <c r="F149" s="230"/>
      <c r="G149" s="252"/>
      <c r="H149" s="253"/>
      <c r="I149" s="232" t="s">
        <v>36</v>
      </c>
      <c r="J149" s="234"/>
      <c r="K149" s="233" t="s">
        <v>36</v>
      </c>
      <c r="L149" s="234" t="s">
        <v>291</v>
      </c>
      <c r="M149" s="235" t="n">
        <v>910</v>
      </c>
      <c r="N149" s="236" t="str">
        <f aca="false">IF(B149="","",IF(OR(M149=200,COUNTIF(Artikelgrupper!$G$3:$G$108,'APH KIC KIA PC'!L149)),"Ja","Nej"))</f>
        <v/>
      </c>
      <c r="O149" s="237"/>
      <c r="Q149" s="238"/>
      <c r="R149" s="239"/>
      <c r="S149" s="234" t="s">
        <v>37</v>
      </c>
      <c r="T149" s="234"/>
      <c r="V149" s="240" t="str">
        <f aca="false">IF(B149="","",'3. Förpackningsdata'!K149)</f>
        <v/>
      </c>
      <c r="W149" s="241" t="str">
        <f aca="false">IF(B149="","",'3. Förpackningsdata'!L149)</f>
        <v/>
      </c>
      <c r="X149" s="238"/>
      <c r="Y149" s="192"/>
      <c r="Z149" s="243"/>
      <c r="AA149" s="244" t="str">
        <f aca="false">IF('4. Inköpsdata'!H149="SEK",'4. Inköpsdata'!J149,'4. Inköpsdata'!J149*'APH KIC KIA PC'!$Y$4)</f>
        <v/>
      </c>
      <c r="AB149" s="245" t="str">
        <f aca="false" t="array" ref="AB149:AB149">IF(B149="","",_xlfn.IFS(AA149&lt;10,AA149*1.12,AA149&lt;20,AA149*1.1,AA149&lt;30,AA149*1.09,AA149&lt;50,AA149*1.08,AA149&lt;100,AA149*1.07,AA149&lt;150,AA149*1.06,AA149&gt;149,AA149*1.05))</f>
        <v/>
      </c>
      <c r="AC149" s="73"/>
      <c r="AD149" s="246" t="str">
        <f aca="false">IF(B149="","",'4. Inköpsdata'!N149)</f>
        <v/>
      </c>
      <c r="AE149" s="247" t="str">
        <f aca="false">IF(B149="","",'4. Inköpsdata'!M149)</f>
        <v/>
      </c>
      <c r="AF149" s="248" t="str">
        <f aca="false" t="array" ref="AF149:AF149">IFERROR(_xlfn.IFS(AE149=25%,41,AE149=12%,42,AE149=6%,43,AE149="Momsfritt",38),"")</f>
        <v/>
      </c>
      <c r="AG149" s="248" t="str">
        <f aca="false">IF(B149="","",IF(AE149="Momsfritt",1,AE149+1))</f>
        <v/>
      </c>
      <c r="AH149" s="246" t="str">
        <f aca="false">IF(B149="","",AC149/AG149)</f>
        <v/>
      </c>
      <c r="AI149" s="246" t="str">
        <f aca="false">IF(B149="","",AH149-AA149)</f>
        <v/>
      </c>
      <c r="AJ149" s="249" t="str">
        <f aca="false">IF(B149="","",AI149/AH149)</f>
        <v/>
      </c>
      <c r="AK149" s="73"/>
      <c r="AL149" s="245" t="str">
        <f aca="false">IF(B149="","",AK149/AG149)</f>
        <v/>
      </c>
      <c r="AM149" s="245" t="str">
        <f aca="false">IF(B149="","",AL149-AA149)</f>
        <v/>
      </c>
      <c r="AN149" s="249" t="str">
        <f aca="false">IF(B149="","",AM149/AL149)</f>
        <v/>
      </c>
    </row>
    <row r="150" customFormat="false" ht="14.25" hidden="false" customHeight="false" outlineLevel="0" collapsed="false">
      <c r="A150" s="72" t="n">
        <v>146</v>
      </c>
      <c r="B150" s="226" t="str">
        <f aca="false">IF('1. Artikeldata Grund'!$E150="","",'1. Artikeldata Grund'!$E150)</f>
        <v/>
      </c>
      <c r="C150" s="227" t="str">
        <f aca="false">IF('1. Artikeldata Grund'!D150="","",'1. Artikeldata Grund'!D150)</f>
        <v/>
      </c>
      <c r="D150" s="251"/>
      <c r="E150" s="229" t="str">
        <f aca="false">IF(B150="","","ÅÅÅÅ-MM-DD")</f>
        <v/>
      </c>
      <c r="F150" s="230"/>
      <c r="G150" s="252"/>
      <c r="H150" s="253"/>
      <c r="I150" s="232" t="s">
        <v>36</v>
      </c>
      <c r="J150" s="234"/>
      <c r="K150" s="233" t="s">
        <v>36</v>
      </c>
      <c r="L150" s="234" t="s">
        <v>291</v>
      </c>
      <c r="M150" s="235" t="n">
        <v>910</v>
      </c>
      <c r="N150" s="236" t="str">
        <f aca="false">IF(B150="","",IF(OR(M150=200,COUNTIF(Artikelgrupper!$G$3:$G$108,'APH KIC KIA PC'!L150)),"Ja","Nej"))</f>
        <v/>
      </c>
      <c r="O150" s="237"/>
      <c r="Q150" s="238"/>
      <c r="R150" s="239"/>
      <c r="S150" s="234" t="s">
        <v>37</v>
      </c>
      <c r="T150" s="234"/>
      <c r="V150" s="240" t="str">
        <f aca="false">IF(B150="","",'3. Förpackningsdata'!K150)</f>
        <v/>
      </c>
      <c r="W150" s="241" t="str">
        <f aca="false">IF(B150="","",'3. Förpackningsdata'!L150)</f>
        <v/>
      </c>
      <c r="X150" s="238"/>
      <c r="Y150" s="192"/>
      <c r="Z150" s="243"/>
      <c r="AA150" s="244" t="str">
        <f aca="false">IF('4. Inköpsdata'!H150="SEK",'4. Inköpsdata'!J150,'4. Inköpsdata'!J150*'APH KIC KIA PC'!$Y$4)</f>
        <v/>
      </c>
      <c r="AB150" s="245" t="str">
        <f aca="false" t="array" ref="AB150:AB150">IF(B150="","",_xlfn.IFS(AA150&lt;10,AA150*1.12,AA150&lt;20,AA150*1.1,AA150&lt;30,AA150*1.09,AA150&lt;50,AA150*1.08,AA150&lt;100,AA150*1.07,AA150&lt;150,AA150*1.06,AA150&gt;149,AA150*1.05))</f>
        <v/>
      </c>
      <c r="AC150" s="73"/>
      <c r="AD150" s="246" t="str">
        <f aca="false">IF(B150="","",'4. Inköpsdata'!N150)</f>
        <v/>
      </c>
      <c r="AE150" s="247" t="str">
        <f aca="false">IF(B150="","",'4. Inköpsdata'!M150)</f>
        <v/>
      </c>
      <c r="AF150" s="248" t="str">
        <f aca="false" t="array" ref="AF150:AF150">IFERROR(_xlfn.IFS(AE150=25%,41,AE150=12%,42,AE150=6%,43,AE150="Momsfritt",38),"")</f>
        <v/>
      </c>
      <c r="AG150" s="248" t="str">
        <f aca="false">IF(B150="","",IF(AE150="Momsfritt",1,AE150+1))</f>
        <v/>
      </c>
      <c r="AH150" s="246" t="str">
        <f aca="false">IF(B150="","",AC150/AG150)</f>
        <v/>
      </c>
      <c r="AI150" s="246" t="str">
        <f aca="false">IF(B150="","",AH150-AA150)</f>
        <v/>
      </c>
      <c r="AJ150" s="249" t="str">
        <f aca="false">IF(B150="","",AI150/AH150)</f>
        <v/>
      </c>
      <c r="AK150" s="73"/>
      <c r="AL150" s="245" t="str">
        <f aca="false">IF(B150="","",AK150/AG150)</f>
        <v/>
      </c>
      <c r="AM150" s="245" t="str">
        <f aca="false">IF(B150="","",AL150-AA150)</f>
        <v/>
      </c>
      <c r="AN150" s="249" t="str">
        <f aca="false">IF(B150="","",AM150/AL150)</f>
        <v/>
      </c>
    </row>
    <row r="151" customFormat="false" ht="14.25" hidden="false" customHeight="false" outlineLevel="0" collapsed="false">
      <c r="A151" s="72" t="n">
        <v>147</v>
      </c>
      <c r="B151" s="226" t="str">
        <f aca="false">IF('1. Artikeldata Grund'!$E151="","",'1. Artikeldata Grund'!$E151)</f>
        <v/>
      </c>
      <c r="C151" s="227" t="str">
        <f aca="false">IF('1. Artikeldata Grund'!D151="","",'1. Artikeldata Grund'!D151)</f>
        <v/>
      </c>
      <c r="D151" s="251"/>
      <c r="E151" s="229" t="str">
        <f aca="false">IF(B151="","","ÅÅÅÅ-MM-DD")</f>
        <v/>
      </c>
      <c r="F151" s="230"/>
      <c r="G151" s="252"/>
      <c r="H151" s="253"/>
      <c r="I151" s="232" t="s">
        <v>36</v>
      </c>
      <c r="J151" s="234"/>
      <c r="K151" s="233" t="s">
        <v>36</v>
      </c>
      <c r="L151" s="234" t="s">
        <v>291</v>
      </c>
      <c r="M151" s="235" t="n">
        <v>910</v>
      </c>
      <c r="N151" s="236" t="str">
        <f aca="false">IF(B151="","",IF(OR(M151=200,COUNTIF(Artikelgrupper!$G$3:$G$108,'APH KIC KIA PC'!L151)),"Ja","Nej"))</f>
        <v/>
      </c>
      <c r="O151" s="237"/>
      <c r="Q151" s="238"/>
      <c r="R151" s="239"/>
      <c r="S151" s="234" t="s">
        <v>37</v>
      </c>
      <c r="T151" s="234"/>
      <c r="V151" s="240" t="str">
        <f aca="false">IF(B151="","",'3. Förpackningsdata'!K151)</f>
        <v/>
      </c>
      <c r="W151" s="241" t="str">
        <f aca="false">IF(B151="","",'3. Förpackningsdata'!L151)</f>
        <v/>
      </c>
      <c r="X151" s="238"/>
      <c r="Y151" s="192"/>
      <c r="Z151" s="243"/>
      <c r="AA151" s="244" t="str">
        <f aca="false">IF('4. Inköpsdata'!H151="SEK",'4. Inköpsdata'!J151,'4. Inköpsdata'!J151*'APH KIC KIA PC'!$Y$4)</f>
        <v/>
      </c>
      <c r="AB151" s="245" t="str">
        <f aca="false" t="array" ref="AB151:AB151">IF(B151="","",_xlfn.IFS(AA151&lt;10,AA151*1.12,AA151&lt;20,AA151*1.1,AA151&lt;30,AA151*1.09,AA151&lt;50,AA151*1.08,AA151&lt;100,AA151*1.07,AA151&lt;150,AA151*1.06,AA151&gt;149,AA151*1.05))</f>
        <v/>
      </c>
      <c r="AC151" s="73"/>
      <c r="AD151" s="246" t="str">
        <f aca="false">IF(B151="","",'4. Inköpsdata'!N151)</f>
        <v/>
      </c>
      <c r="AE151" s="247" t="str">
        <f aca="false">IF(B151="","",'4. Inköpsdata'!M151)</f>
        <v/>
      </c>
      <c r="AF151" s="248" t="str">
        <f aca="false" t="array" ref="AF151:AF151">IFERROR(_xlfn.IFS(AE151=25%,41,AE151=12%,42,AE151=6%,43,AE151="Momsfritt",38),"")</f>
        <v/>
      </c>
      <c r="AG151" s="248" t="str">
        <f aca="false">IF(B151="","",IF(AE151="Momsfritt",1,AE151+1))</f>
        <v/>
      </c>
      <c r="AH151" s="246" t="str">
        <f aca="false">IF(B151="","",AC151/AG151)</f>
        <v/>
      </c>
      <c r="AI151" s="246" t="str">
        <f aca="false">IF(B151="","",AH151-AA151)</f>
        <v/>
      </c>
      <c r="AJ151" s="249" t="str">
        <f aca="false">IF(B151="","",AI151/AH151)</f>
        <v/>
      </c>
      <c r="AK151" s="73"/>
      <c r="AL151" s="245" t="str">
        <f aca="false">IF(B151="","",AK151/AG151)</f>
        <v/>
      </c>
      <c r="AM151" s="245" t="str">
        <f aca="false">IF(B151="","",AL151-AA151)</f>
        <v/>
      </c>
      <c r="AN151" s="249" t="str">
        <f aca="false">IF(B151="","",AM151/AL151)</f>
        <v/>
      </c>
    </row>
    <row r="152" customFormat="false" ht="14.25" hidden="false" customHeight="false" outlineLevel="0" collapsed="false">
      <c r="A152" s="72" t="n">
        <v>148</v>
      </c>
      <c r="B152" s="226" t="str">
        <f aca="false">IF('1. Artikeldata Grund'!$E152="","",'1. Artikeldata Grund'!$E152)</f>
        <v/>
      </c>
      <c r="C152" s="227" t="str">
        <f aca="false">IF('1. Artikeldata Grund'!D152="","",'1. Artikeldata Grund'!D152)</f>
        <v/>
      </c>
      <c r="D152" s="251"/>
      <c r="E152" s="229" t="str">
        <f aca="false">IF(B152="","","ÅÅÅÅ-MM-DD")</f>
        <v/>
      </c>
      <c r="F152" s="230"/>
      <c r="G152" s="252"/>
      <c r="H152" s="253"/>
      <c r="I152" s="232" t="s">
        <v>36</v>
      </c>
      <c r="J152" s="234"/>
      <c r="K152" s="233" t="s">
        <v>36</v>
      </c>
      <c r="L152" s="234" t="s">
        <v>291</v>
      </c>
      <c r="M152" s="235" t="n">
        <v>910</v>
      </c>
      <c r="N152" s="236" t="str">
        <f aca="false">IF(B152="","",IF(OR(M152=200,COUNTIF(Artikelgrupper!$G$3:$G$108,'APH KIC KIA PC'!L152)),"Ja","Nej"))</f>
        <v/>
      </c>
      <c r="O152" s="237"/>
      <c r="Q152" s="238"/>
      <c r="R152" s="239"/>
      <c r="S152" s="234" t="s">
        <v>37</v>
      </c>
      <c r="T152" s="234"/>
      <c r="V152" s="240" t="str">
        <f aca="false">IF(B152="","",'3. Förpackningsdata'!K152)</f>
        <v/>
      </c>
      <c r="W152" s="241" t="str">
        <f aca="false">IF(B152="","",'3. Förpackningsdata'!L152)</f>
        <v/>
      </c>
      <c r="X152" s="238"/>
      <c r="Y152" s="192"/>
      <c r="Z152" s="243"/>
      <c r="AA152" s="244" t="str">
        <f aca="false">IF('4. Inköpsdata'!H152="SEK",'4. Inköpsdata'!J152,'4. Inköpsdata'!J152*'APH KIC KIA PC'!$Y$4)</f>
        <v/>
      </c>
      <c r="AB152" s="245" t="str">
        <f aca="false" t="array" ref="AB152:AB152">IF(B152="","",_xlfn.IFS(AA152&lt;10,AA152*1.12,AA152&lt;20,AA152*1.1,AA152&lt;30,AA152*1.09,AA152&lt;50,AA152*1.08,AA152&lt;100,AA152*1.07,AA152&lt;150,AA152*1.06,AA152&gt;149,AA152*1.05))</f>
        <v/>
      </c>
      <c r="AC152" s="73"/>
      <c r="AD152" s="246" t="str">
        <f aca="false">IF(B152="","",'4. Inköpsdata'!N152)</f>
        <v/>
      </c>
      <c r="AE152" s="247" t="str">
        <f aca="false">IF(B152="","",'4. Inköpsdata'!M152)</f>
        <v/>
      </c>
      <c r="AF152" s="248" t="str">
        <f aca="false" t="array" ref="AF152:AF152">IFERROR(_xlfn.IFS(AE152=25%,41,AE152=12%,42,AE152=6%,43,AE152="Momsfritt",38),"")</f>
        <v/>
      </c>
      <c r="AG152" s="248" t="str">
        <f aca="false">IF(B152="","",IF(AE152="Momsfritt",1,AE152+1))</f>
        <v/>
      </c>
      <c r="AH152" s="246" t="str">
        <f aca="false">IF(B152="","",AC152/AG152)</f>
        <v/>
      </c>
      <c r="AI152" s="246" t="str">
        <f aca="false">IF(B152="","",AH152-AA152)</f>
        <v/>
      </c>
      <c r="AJ152" s="249" t="str">
        <f aca="false">IF(B152="","",AI152/AH152)</f>
        <v/>
      </c>
      <c r="AK152" s="73"/>
      <c r="AL152" s="245" t="str">
        <f aca="false">IF(B152="","",AK152/AG152)</f>
        <v/>
      </c>
      <c r="AM152" s="245" t="str">
        <f aca="false">IF(B152="","",AL152-AA152)</f>
        <v/>
      </c>
      <c r="AN152" s="249" t="str">
        <f aca="false">IF(B152="","",AM152/AL152)</f>
        <v/>
      </c>
    </row>
    <row r="153" customFormat="false" ht="14.25" hidden="false" customHeight="false" outlineLevel="0" collapsed="false">
      <c r="A153" s="72" t="n">
        <v>149</v>
      </c>
      <c r="B153" s="226" t="str">
        <f aca="false">IF('1. Artikeldata Grund'!$E153="","",'1. Artikeldata Grund'!$E153)</f>
        <v/>
      </c>
      <c r="C153" s="227" t="str">
        <f aca="false">IF('1. Artikeldata Grund'!D153="","",'1. Artikeldata Grund'!D153)</f>
        <v/>
      </c>
      <c r="D153" s="251"/>
      <c r="E153" s="229" t="str">
        <f aca="false">IF(B153="","","ÅÅÅÅ-MM-DD")</f>
        <v/>
      </c>
      <c r="F153" s="230"/>
      <c r="G153" s="252"/>
      <c r="H153" s="253"/>
      <c r="I153" s="232" t="s">
        <v>36</v>
      </c>
      <c r="J153" s="234"/>
      <c r="K153" s="233" t="s">
        <v>36</v>
      </c>
      <c r="L153" s="234" t="s">
        <v>291</v>
      </c>
      <c r="M153" s="235" t="n">
        <v>910</v>
      </c>
      <c r="N153" s="236" t="str">
        <f aca="false">IF(B153="","",IF(OR(M153=200,COUNTIF(Artikelgrupper!$G$3:$G$108,'APH KIC KIA PC'!L153)),"Ja","Nej"))</f>
        <v/>
      </c>
      <c r="O153" s="237"/>
      <c r="Q153" s="238"/>
      <c r="R153" s="239"/>
      <c r="S153" s="234" t="s">
        <v>37</v>
      </c>
      <c r="T153" s="234"/>
      <c r="V153" s="240" t="str">
        <f aca="false">IF(B153="","",'3. Förpackningsdata'!K153)</f>
        <v/>
      </c>
      <c r="W153" s="241" t="str">
        <f aca="false">IF(B153="","",'3. Förpackningsdata'!L153)</f>
        <v/>
      </c>
      <c r="X153" s="238"/>
      <c r="Y153" s="192"/>
      <c r="Z153" s="243"/>
      <c r="AA153" s="244" t="str">
        <f aca="false">IF('4. Inköpsdata'!H153="SEK",'4. Inköpsdata'!J153,'4. Inköpsdata'!J153*'APH KIC KIA PC'!$Y$4)</f>
        <v/>
      </c>
      <c r="AB153" s="245" t="str">
        <f aca="false" t="array" ref="AB153:AB153">IF(B153="","",_xlfn.IFS(AA153&lt;10,AA153*1.12,AA153&lt;20,AA153*1.1,AA153&lt;30,AA153*1.09,AA153&lt;50,AA153*1.08,AA153&lt;100,AA153*1.07,AA153&lt;150,AA153*1.06,AA153&gt;149,AA153*1.05))</f>
        <v/>
      </c>
      <c r="AC153" s="73"/>
      <c r="AD153" s="246" t="str">
        <f aca="false">IF(B153="","",'4. Inköpsdata'!N153)</f>
        <v/>
      </c>
      <c r="AE153" s="247" t="str">
        <f aca="false">IF(B153="","",'4. Inköpsdata'!M153)</f>
        <v/>
      </c>
      <c r="AF153" s="248" t="str">
        <f aca="false" t="array" ref="AF153:AF153">IFERROR(_xlfn.IFS(AE153=25%,41,AE153=12%,42,AE153=6%,43,AE153="Momsfritt",38),"")</f>
        <v/>
      </c>
      <c r="AG153" s="248" t="str">
        <f aca="false">IF(B153="","",IF(AE153="Momsfritt",1,AE153+1))</f>
        <v/>
      </c>
      <c r="AH153" s="246" t="str">
        <f aca="false">IF(B153="","",AC153/AG153)</f>
        <v/>
      </c>
      <c r="AI153" s="246" t="str">
        <f aca="false">IF(B153="","",AH153-AA153)</f>
        <v/>
      </c>
      <c r="AJ153" s="249" t="str">
        <f aca="false">IF(B153="","",AI153/AH153)</f>
        <v/>
      </c>
      <c r="AK153" s="73"/>
      <c r="AL153" s="245" t="str">
        <f aca="false">IF(B153="","",AK153/AG153)</f>
        <v/>
      </c>
      <c r="AM153" s="245" t="str">
        <f aca="false">IF(B153="","",AL153-AA153)</f>
        <v/>
      </c>
      <c r="AN153" s="249" t="str">
        <f aca="false">IF(B153="","",AM153/AL153)</f>
        <v/>
      </c>
    </row>
    <row r="154" customFormat="false" ht="14.25" hidden="false" customHeight="false" outlineLevel="0" collapsed="false">
      <c r="A154" s="72" t="n">
        <v>150</v>
      </c>
      <c r="B154" s="226" t="str">
        <f aca="false">IF('1. Artikeldata Grund'!$E154="","",'1. Artikeldata Grund'!$E154)</f>
        <v/>
      </c>
      <c r="C154" s="227" t="str">
        <f aca="false">IF('1. Artikeldata Grund'!D154="","",'1. Artikeldata Grund'!D154)</f>
        <v/>
      </c>
      <c r="D154" s="251"/>
      <c r="E154" s="229" t="str">
        <f aca="false">IF(B154="","","ÅÅÅÅ-MM-DD")</f>
        <v/>
      </c>
      <c r="F154" s="230"/>
      <c r="G154" s="252"/>
      <c r="H154" s="253"/>
      <c r="I154" s="232" t="s">
        <v>36</v>
      </c>
      <c r="J154" s="234"/>
      <c r="K154" s="233" t="s">
        <v>36</v>
      </c>
      <c r="L154" s="234" t="s">
        <v>291</v>
      </c>
      <c r="M154" s="235" t="n">
        <v>910</v>
      </c>
      <c r="N154" s="236" t="str">
        <f aca="false">IF(B154="","",IF(OR(M154=200,COUNTIF(Artikelgrupper!$G$3:$G$108,'APH KIC KIA PC'!L154)),"Ja","Nej"))</f>
        <v/>
      </c>
      <c r="O154" s="237"/>
      <c r="Q154" s="238"/>
      <c r="R154" s="239"/>
      <c r="S154" s="234" t="s">
        <v>37</v>
      </c>
      <c r="T154" s="234"/>
      <c r="V154" s="240" t="str">
        <f aca="false">IF(B154="","",'3. Förpackningsdata'!K154)</f>
        <v/>
      </c>
      <c r="W154" s="241" t="str">
        <f aca="false">IF(B154="","",'3. Förpackningsdata'!L154)</f>
        <v/>
      </c>
      <c r="X154" s="238"/>
      <c r="Y154" s="192"/>
      <c r="Z154" s="243"/>
      <c r="AA154" s="244" t="str">
        <f aca="false">IF('4. Inköpsdata'!H154="SEK",'4. Inköpsdata'!J154,'4. Inköpsdata'!J154*'APH KIC KIA PC'!$Y$4)</f>
        <v/>
      </c>
      <c r="AB154" s="245" t="str">
        <f aca="false" t="array" ref="AB154:AB154">IF(B154="","",_xlfn.IFS(AA154&lt;10,AA154*1.12,AA154&lt;20,AA154*1.1,AA154&lt;30,AA154*1.09,AA154&lt;50,AA154*1.08,AA154&lt;100,AA154*1.07,AA154&lt;150,AA154*1.06,AA154&gt;149,AA154*1.05))</f>
        <v/>
      </c>
      <c r="AC154" s="73"/>
      <c r="AD154" s="246" t="str">
        <f aca="false">IF(B154="","",'4. Inköpsdata'!N154)</f>
        <v/>
      </c>
      <c r="AE154" s="247" t="str">
        <f aca="false">IF(B154="","",'4. Inköpsdata'!M154)</f>
        <v/>
      </c>
      <c r="AF154" s="248" t="str">
        <f aca="false" t="array" ref="AF154:AF154">IFERROR(_xlfn.IFS(AE154=25%,41,AE154=12%,42,AE154=6%,43,AE154="Momsfritt",38),"")</f>
        <v/>
      </c>
      <c r="AG154" s="248" t="str">
        <f aca="false">IF(B154="","",IF(AE154="Momsfritt",1,AE154+1))</f>
        <v/>
      </c>
      <c r="AH154" s="246" t="str">
        <f aca="false">IF(B154="","",AC154/AG154)</f>
        <v/>
      </c>
      <c r="AI154" s="246" t="str">
        <f aca="false">IF(B154="","",AH154-AA154)</f>
        <v/>
      </c>
      <c r="AJ154" s="249" t="str">
        <f aca="false">IF(B154="","",AI154/AH154)</f>
        <v/>
      </c>
      <c r="AK154" s="73"/>
      <c r="AL154" s="245" t="str">
        <f aca="false">IF(B154="","",AK154/AG154)</f>
        <v/>
      </c>
      <c r="AM154" s="245" t="str">
        <f aca="false">IF(B154="","",AL154-AA154)</f>
        <v/>
      </c>
      <c r="AN154" s="249" t="str">
        <f aca="false">IF(B154="","",AM154/AL154)</f>
        <v/>
      </c>
    </row>
    <row r="155" customFormat="false" ht="14.25" hidden="false" customHeight="false" outlineLevel="0" collapsed="false">
      <c r="A155" s="72" t="n">
        <v>151</v>
      </c>
      <c r="B155" s="226" t="str">
        <f aca="false">IF('1. Artikeldata Grund'!$E155="","",'1. Artikeldata Grund'!$E155)</f>
        <v/>
      </c>
      <c r="C155" s="227" t="str">
        <f aca="false">IF('1. Artikeldata Grund'!D155="","",'1. Artikeldata Grund'!D155)</f>
        <v/>
      </c>
      <c r="D155" s="251"/>
      <c r="E155" s="229" t="str">
        <f aca="false">IF(B155="","","ÅÅÅÅ-MM-DD")</f>
        <v/>
      </c>
      <c r="F155" s="230"/>
      <c r="G155" s="252"/>
      <c r="H155" s="253"/>
      <c r="I155" s="232" t="s">
        <v>36</v>
      </c>
      <c r="J155" s="234"/>
      <c r="K155" s="233" t="s">
        <v>36</v>
      </c>
      <c r="L155" s="234" t="s">
        <v>291</v>
      </c>
      <c r="M155" s="235" t="n">
        <v>910</v>
      </c>
      <c r="N155" s="236" t="str">
        <f aca="false">IF(B155="","",IF(OR(M155=200,COUNTIF(Artikelgrupper!$G$3:$G$108,'APH KIC KIA PC'!L155)),"Ja","Nej"))</f>
        <v/>
      </c>
      <c r="O155" s="237"/>
      <c r="Q155" s="238"/>
      <c r="R155" s="239"/>
      <c r="S155" s="234" t="s">
        <v>37</v>
      </c>
      <c r="T155" s="234"/>
      <c r="V155" s="240" t="str">
        <f aca="false">IF(B155="","",'3. Förpackningsdata'!K155)</f>
        <v/>
      </c>
      <c r="W155" s="241" t="str">
        <f aca="false">IF(B155="","",'3. Förpackningsdata'!L155)</f>
        <v/>
      </c>
      <c r="X155" s="238"/>
      <c r="Y155" s="192"/>
      <c r="Z155" s="243"/>
      <c r="AA155" s="244" t="str">
        <f aca="false">IF('4. Inköpsdata'!H155="SEK",'4. Inköpsdata'!J155,'4. Inköpsdata'!J155*'APH KIC KIA PC'!$Y$4)</f>
        <v/>
      </c>
      <c r="AB155" s="245" t="str">
        <f aca="false" t="array" ref="AB155:AB155">IF(B155="","",_xlfn.IFS(AA155&lt;10,AA155*1.12,AA155&lt;20,AA155*1.1,AA155&lt;30,AA155*1.09,AA155&lt;50,AA155*1.08,AA155&lt;100,AA155*1.07,AA155&lt;150,AA155*1.06,AA155&gt;149,AA155*1.05))</f>
        <v/>
      </c>
      <c r="AC155" s="73"/>
      <c r="AD155" s="246" t="str">
        <f aca="false">IF(B155="","",'4. Inköpsdata'!N155)</f>
        <v/>
      </c>
      <c r="AE155" s="247" t="str">
        <f aca="false">IF(B155="","",'4. Inköpsdata'!M155)</f>
        <v/>
      </c>
      <c r="AF155" s="248" t="str">
        <f aca="false" t="array" ref="AF155:AF155">IFERROR(_xlfn.IFS(AE155=25%,41,AE155=12%,42,AE155=6%,43,AE155="Momsfritt",38),"")</f>
        <v/>
      </c>
      <c r="AG155" s="248" t="str">
        <f aca="false">IF(B155="","",IF(AE155="Momsfritt",1,AE155+1))</f>
        <v/>
      </c>
      <c r="AH155" s="246" t="str">
        <f aca="false">IF(B155="","",AC155/AG155)</f>
        <v/>
      </c>
      <c r="AI155" s="246" t="str">
        <f aca="false">IF(B155="","",AH155-AA155)</f>
        <v/>
      </c>
      <c r="AJ155" s="249" t="str">
        <f aca="false">IF(B155="","",AI155/AH155)</f>
        <v/>
      </c>
      <c r="AK155" s="73"/>
      <c r="AL155" s="245" t="str">
        <f aca="false">IF(B155="","",AK155/AG155)</f>
        <v/>
      </c>
      <c r="AM155" s="245" t="str">
        <f aca="false">IF(B155="","",AL155-AA155)</f>
        <v/>
      </c>
      <c r="AN155" s="249" t="str">
        <f aca="false">IF(B155="","",AM155/AL155)</f>
        <v/>
      </c>
    </row>
    <row r="156" customFormat="false" ht="14.25" hidden="false" customHeight="false" outlineLevel="0" collapsed="false">
      <c r="A156" s="72" t="n">
        <v>152</v>
      </c>
      <c r="B156" s="226" t="str">
        <f aca="false">IF('1. Artikeldata Grund'!$E156="","",'1. Artikeldata Grund'!$E156)</f>
        <v/>
      </c>
      <c r="C156" s="227" t="str">
        <f aca="false">IF('1. Artikeldata Grund'!D156="","",'1. Artikeldata Grund'!D156)</f>
        <v/>
      </c>
      <c r="D156" s="251"/>
      <c r="E156" s="229" t="str">
        <f aca="false">IF(B156="","","ÅÅÅÅ-MM-DD")</f>
        <v/>
      </c>
      <c r="F156" s="230"/>
      <c r="G156" s="252"/>
      <c r="H156" s="253"/>
      <c r="I156" s="232" t="s">
        <v>36</v>
      </c>
      <c r="J156" s="234"/>
      <c r="K156" s="233" t="s">
        <v>36</v>
      </c>
      <c r="L156" s="234" t="s">
        <v>291</v>
      </c>
      <c r="M156" s="235" t="n">
        <v>910</v>
      </c>
      <c r="N156" s="236" t="str">
        <f aca="false">IF(B156="","",IF(OR(M156=200,COUNTIF(Artikelgrupper!$G$3:$G$108,'APH KIC KIA PC'!L156)),"Ja","Nej"))</f>
        <v/>
      </c>
      <c r="O156" s="237"/>
      <c r="Q156" s="238"/>
      <c r="R156" s="239"/>
      <c r="S156" s="234" t="s">
        <v>37</v>
      </c>
      <c r="T156" s="234"/>
      <c r="V156" s="240" t="str">
        <f aca="false">IF(B156="","",'3. Förpackningsdata'!K156)</f>
        <v/>
      </c>
      <c r="W156" s="241" t="str">
        <f aca="false">IF(B156="","",'3. Förpackningsdata'!L156)</f>
        <v/>
      </c>
      <c r="X156" s="238"/>
      <c r="Y156" s="192"/>
      <c r="Z156" s="243"/>
      <c r="AA156" s="244" t="str">
        <f aca="false">IF('4. Inköpsdata'!H156="SEK",'4. Inköpsdata'!J156,'4. Inköpsdata'!J156*'APH KIC KIA PC'!$Y$4)</f>
        <v/>
      </c>
      <c r="AB156" s="245" t="str">
        <f aca="false" t="array" ref="AB156:AB156">IF(B156="","",_xlfn.IFS(AA156&lt;10,AA156*1.12,AA156&lt;20,AA156*1.1,AA156&lt;30,AA156*1.09,AA156&lt;50,AA156*1.08,AA156&lt;100,AA156*1.07,AA156&lt;150,AA156*1.06,AA156&gt;149,AA156*1.05))</f>
        <v/>
      </c>
      <c r="AC156" s="73"/>
      <c r="AD156" s="246" t="str">
        <f aca="false">IF(B156="","",'4. Inköpsdata'!N156)</f>
        <v/>
      </c>
      <c r="AE156" s="247" t="str">
        <f aca="false">IF(B156="","",'4. Inköpsdata'!M156)</f>
        <v/>
      </c>
      <c r="AF156" s="248" t="str">
        <f aca="false" t="array" ref="AF156:AF156">IFERROR(_xlfn.IFS(AE156=25%,41,AE156=12%,42,AE156=6%,43,AE156="Momsfritt",38),"")</f>
        <v/>
      </c>
      <c r="AG156" s="248" t="str">
        <f aca="false">IF(B156="","",IF(AE156="Momsfritt",1,AE156+1))</f>
        <v/>
      </c>
      <c r="AH156" s="246" t="str">
        <f aca="false">IF(B156="","",AC156/AG156)</f>
        <v/>
      </c>
      <c r="AI156" s="246" t="str">
        <f aca="false">IF(B156="","",AH156-AA156)</f>
        <v/>
      </c>
      <c r="AJ156" s="249" t="str">
        <f aca="false">IF(B156="","",AI156/AH156)</f>
        <v/>
      </c>
      <c r="AK156" s="73"/>
      <c r="AL156" s="245" t="str">
        <f aca="false">IF(B156="","",AK156/AG156)</f>
        <v/>
      </c>
      <c r="AM156" s="245" t="str">
        <f aca="false">IF(B156="","",AL156-AA156)</f>
        <v/>
      </c>
      <c r="AN156" s="249" t="str">
        <f aca="false">IF(B156="","",AM156/AL156)</f>
        <v/>
      </c>
    </row>
    <row r="157" customFormat="false" ht="14.25" hidden="false" customHeight="false" outlineLevel="0" collapsed="false">
      <c r="A157" s="72" t="n">
        <v>153</v>
      </c>
      <c r="B157" s="226" t="str">
        <f aca="false">IF('1. Artikeldata Grund'!$E157="","",'1. Artikeldata Grund'!$E157)</f>
        <v/>
      </c>
      <c r="C157" s="227" t="str">
        <f aca="false">IF('1. Artikeldata Grund'!D157="","",'1. Artikeldata Grund'!D157)</f>
        <v/>
      </c>
      <c r="D157" s="251"/>
      <c r="E157" s="229" t="str">
        <f aca="false">IF(B157="","","ÅÅÅÅ-MM-DD")</f>
        <v/>
      </c>
      <c r="F157" s="230"/>
      <c r="G157" s="252"/>
      <c r="H157" s="253"/>
      <c r="I157" s="232" t="s">
        <v>36</v>
      </c>
      <c r="J157" s="234"/>
      <c r="K157" s="233" t="s">
        <v>36</v>
      </c>
      <c r="L157" s="234" t="s">
        <v>291</v>
      </c>
      <c r="M157" s="235" t="n">
        <v>910</v>
      </c>
      <c r="N157" s="236" t="str">
        <f aca="false">IF(B157="","",IF(OR(M157=200,COUNTIF(Artikelgrupper!$G$3:$G$108,'APH KIC KIA PC'!L157)),"Ja","Nej"))</f>
        <v/>
      </c>
      <c r="O157" s="237"/>
      <c r="Q157" s="238"/>
      <c r="R157" s="239"/>
      <c r="S157" s="234" t="s">
        <v>37</v>
      </c>
      <c r="T157" s="234"/>
      <c r="V157" s="240" t="str">
        <f aca="false">IF(B157="","",'3. Förpackningsdata'!K157)</f>
        <v/>
      </c>
      <c r="W157" s="241" t="str">
        <f aca="false">IF(B157="","",'3. Förpackningsdata'!L157)</f>
        <v/>
      </c>
      <c r="X157" s="238"/>
      <c r="Y157" s="192"/>
      <c r="Z157" s="243"/>
      <c r="AA157" s="244" t="str">
        <f aca="false">IF('4. Inköpsdata'!H157="SEK",'4. Inköpsdata'!J157,'4. Inköpsdata'!J157*'APH KIC KIA PC'!$Y$4)</f>
        <v/>
      </c>
      <c r="AB157" s="245" t="str">
        <f aca="false" t="array" ref="AB157:AB157">IF(B157="","",_xlfn.IFS(AA157&lt;10,AA157*1.12,AA157&lt;20,AA157*1.1,AA157&lt;30,AA157*1.09,AA157&lt;50,AA157*1.08,AA157&lt;100,AA157*1.07,AA157&lt;150,AA157*1.06,AA157&gt;149,AA157*1.05))</f>
        <v/>
      </c>
      <c r="AC157" s="73"/>
      <c r="AD157" s="246" t="str">
        <f aca="false">IF(B157="","",'4. Inköpsdata'!N157)</f>
        <v/>
      </c>
      <c r="AE157" s="247" t="str">
        <f aca="false">IF(B157="","",'4. Inköpsdata'!M157)</f>
        <v/>
      </c>
      <c r="AF157" s="248" t="str">
        <f aca="false" t="array" ref="AF157:AF157">IFERROR(_xlfn.IFS(AE157=25%,41,AE157=12%,42,AE157=6%,43,AE157="Momsfritt",38),"")</f>
        <v/>
      </c>
      <c r="AG157" s="248" t="str">
        <f aca="false">IF(B157="","",IF(AE157="Momsfritt",1,AE157+1))</f>
        <v/>
      </c>
      <c r="AH157" s="246" t="str">
        <f aca="false">IF(B157="","",AC157/AG157)</f>
        <v/>
      </c>
      <c r="AI157" s="246" t="str">
        <f aca="false">IF(B157="","",AH157-AA157)</f>
        <v/>
      </c>
      <c r="AJ157" s="249" t="str">
        <f aca="false">IF(B157="","",AI157/AH157)</f>
        <v/>
      </c>
      <c r="AK157" s="73"/>
      <c r="AL157" s="245" t="str">
        <f aca="false">IF(B157="","",AK157/AG157)</f>
        <v/>
      </c>
      <c r="AM157" s="245" t="str">
        <f aca="false">IF(B157="","",AL157-AA157)</f>
        <v/>
      </c>
      <c r="AN157" s="249" t="str">
        <f aca="false">IF(B157="","",AM157/AL157)</f>
        <v/>
      </c>
    </row>
    <row r="158" customFormat="false" ht="14.25" hidden="false" customHeight="false" outlineLevel="0" collapsed="false">
      <c r="A158" s="72" t="n">
        <v>154</v>
      </c>
      <c r="B158" s="226" t="str">
        <f aca="false">IF('1. Artikeldata Grund'!$E158="","",'1. Artikeldata Grund'!$E158)</f>
        <v/>
      </c>
      <c r="C158" s="227" t="str">
        <f aca="false">IF('1. Artikeldata Grund'!D158="","",'1. Artikeldata Grund'!D158)</f>
        <v/>
      </c>
      <c r="D158" s="251"/>
      <c r="E158" s="229" t="str">
        <f aca="false">IF(B158="","","ÅÅÅÅ-MM-DD")</f>
        <v/>
      </c>
      <c r="F158" s="230"/>
      <c r="G158" s="252"/>
      <c r="H158" s="253"/>
      <c r="I158" s="232" t="s">
        <v>36</v>
      </c>
      <c r="J158" s="234"/>
      <c r="K158" s="233" t="s">
        <v>36</v>
      </c>
      <c r="L158" s="234" t="s">
        <v>291</v>
      </c>
      <c r="M158" s="235" t="n">
        <v>910</v>
      </c>
      <c r="N158" s="236" t="str">
        <f aca="false">IF(B158="","",IF(OR(M158=200,COUNTIF(Artikelgrupper!$G$3:$G$108,'APH KIC KIA PC'!L158)),"Ja","Nej"))</f>
        <v/>
      </c>
      <c r="O158" s="237"/>
      <c r="Q158" s="238"/>
      <c r="R158" s="239"/>
      <c r="S158" s="234" t="s">
        <v>37</v>
      </c>
      <c r="T158" s="234"/>
      <c r="V158" s="240" t="str">
        <f aca="false">IF(B158="","",'3. Förpackningsdata'!K158)</f>
        <v/>
      </c>
      <c r="W158" s="241" t="str">
        <f aca="false">IF(B158="","",'3. Förpackningsdata'!L158)</f>
        <v/>
      </c>
      <c r="X158" s="238"/>
      <c r="Y158" s="192"/>
      <c r="Z158" s="243"/>
      <c r="AA158" s="244" t="str">
        <f aca="false">IF('4. Inköpsdata'!H158="SEK",'4. Inköpsdata'!J158,'4. Inköpsdata'!J158*'APH KIC KIA PC'!$Y$4)</f>
        <v/>
      </c>
      <c r="AB158" s="245" t="str">
        <f aca="false" t="array" ref="AB158:AB158">IF(B158="","",_xlfn.IFS(AA158&lt;10,AA158*1.12,AA158&lt;20,AA158*1.1,AA158&lt;30,AA158*1.09,AA158&lt;50,AA158*1.08,AA158&lt;100,AA158*1.07,AA158&lt;150,AA158*1.06,AA158&gt;149,AA158*1.05))</f>
        <v/>
      </c>
      <c r="AC158" s="73"/>
      <c r="AD158" s="246" t="str">
        <f aca="false">IF(B158="","",'4. Inköpsdata'!N158)</f>
        <v/>
      </c>
      <c r="AE158" s="247" t="str">
        <f aca="false">IF(B158="","",'4. Inköpsdata'!M158)</f>
        <v/>
      </c>
      <c r="AF158" s="248" t="str">
        <f aca="false" t="array" ref="AF158:AF158">IFERROR(_xlfn.IFS(AE158=25%,41,AE158=12%,42,AE158=6%,43,AE158="Momsfritt",38),"")</f>
        <v/>
      </c>
      <c r="AG158" s="248" t="str">
        <f aca="false">IF(B158="","",IF(AE158="Momsfritt",1,AE158+1))</f>
        <v/>
      </c>
      <c r="AH158" s="246" t="str">
        <f aca="false">IF(B158="","",AC158/AG158)</f>
        <v/>
      </c>
      <c r="AI158" s="246" t="str">
        <f aca="false">IF(B158="","",AH158-AA158)</f>
        <v/>
      </c>
      <c r="AJ158" s="249" t="str">
        <f aca="false">IF(B158="","",AI158/AH158)</f>
        <v/>
      </c>
      <c r="AK158" s="73"/>
      <c r="AL158" s="245" t="str">
        <f aca="false">IF(B158="","",AK158/AG158)</f>
        <v/>
      </c>
      <c r="AM158" s="245" t="str">
        <f aca="false">IF(B158="","",AL158-AA158)</f>
        <v/>
      </c>
      <c r="AN158" s="249" t="str">
        <f aca="false">IF(B158="","",AM158/AL158)</f>
        <v/>
      </c>
    </row>
    <row r="159" customFormat="false" ht="14.25" hidden="false" customHeight="false" outlineLevel="0" collapsed="false">
      <c r="A159" s="72" t="n">
        <v>155</v>
      </c>
      <c r="B159" s="226" t="str">
        <f aca="false">IF('1. Artikeldata Grund'!$E159="","",'1. Artikeldata Grund'!$E159)</f>
        <v/>
      </c>
      <c r="C159" s="227" t="str">
        <f aca="false">IF('1. Artikeldata Grund'!D159="","",'1. Artikeldata Grund'!D159)</f>
        <v/>
      </c>
      <c r="D159" s="251"/>
      <c r="E159" s="229" t="str">
        <f aca="false">IF(B159="","","ÅÅÅÅ-MM-DD")</f>
        <v/>
      </c>
      <c r="F159" s="230"/>
      <c r="G159" s="252"/>
      <c r="H159" s="253"/>
      <c r="I159" s="232" t="s">
        <v>36</v>
      </c>
      <c r="J159" s="234"/>
      <c r="K159" s="233" t="s">
        <v>36</v>
      </c>
      <c r="L159" s="234" t="s">
        <v>291</v>
      </c>
      <c r="M159" s="235" t="n">
        <v>910</v>
      </c>
      <c r="N159" s="236" t="str">
        <f aca="false">IF(B159="","",IF(OR(M159=200,COUNTIF(Artikelgrupper!$G$3:$G$108,'APH KIC KIA PC'!L159)),"Ja","Nej"))</f>
        <v/>
      </c>
      <c r="O159" s="237"/>
      <c r="Q159" s="238"/>
      <c r="R159" s="239"/>
      <c r="S159" s="234" t="s">
        <v>37</v>
      </c>
      <c r="T159" s="234"/>
      <c r="V159" s="240" t="str">
        <f aca="false">IF(B159="","",'3. Förpackningsdata'!K159)</f>
        <v/>
      </c>
      <c r="W159" s="241" t="str">
        <f aca="false">IF(B159="","",'3. Förpackningsdata'!L159)</f>
        <v/>
      </c>
      <c r="X159" s="238"/>
      <c r="Y159" s="192"/>
      <c r="Z159" s="243"/>
      <c r="AA159" s="244" t="str">
        <f aca="false">IF('4. Inköpsdata'!H159="SEK",'4. Inköpsdata'!J159,'4. Inköpsdata'!J159*'APH KIC KIA PC'!$Y$4)</f>
        <v/>
      </c>
      <c r="AB159" s="245" t="str">
        <f aca="false" t="array" ref="AB159:AB159">IF(B159="","",_xlfn.IFS(AA159&lt;10,AA159*1.12,AA159&lt;20,AA159*1.1,AA159&lt;30,AA159*1.09,AA159&lt;50,AA159*1.08,AA159&lt;100,AA159*1.07,AA159&lt;150,AA159*1.06,AA159&gt;149,AA159*1.05))</f>
        <v/>
      </c>
      <c r="AC159" s="73"/>
      <c r="AD159" s="246" t="str">
        <f aca="false">IF(B159="","",'4. Inköpsdata'!N159)</f>
        <v/>
      </c>
      <c r="AE159" s="247" t="str">
        <f aca="false">IF(B159="","",'4. Inköpsdata'!M159)</f>
        <v/>
      </c>
      <c r="AF159" s="248" t="str">
        <f aca="false" t="array" ref="AF159:AF159">IFERROR(_xlfn.IFS(AE159=25%,41,AE159=12%,42,AE159=6%,43,AE159="Momsfritt",38),"")</f>
        <v/>
      </c>
      <c r="AG159" s="248" t="str">
        <f aca="false">IF(B159="","",IF(AE159="Momsfritt",1,AE159+1))</f>
        <v/>
      </c>
      <c r="AH159" s="246" t="str">
        <f aca="false">IF(B159="","",AC159/AG159)</f>
        <v/>
      </c>
      <c r="AI159" s="246" t="str">
        <f aca="false">IF(B159="","",AH159-AA159)</f>
        <v/>
      </c>
      <c r="AJ159" s="249" t="str">
        <f aca="false">IF(B159="","",AI159/AH159)</f>
        <v/>
      </c>
      <c r="AK159" s="73"/>
      <c r="AL159" s="245" t="str">
        <f aca="false">IF(B159="","",AK159/AG159)</f>
        <v/>
      </c>
      <c r="AM159" s="245" t="str">
        <f aca="false">IF(B159="","",AL159-AA159)</f>
        <v/>
      </c>
      <c r="AN159" s="249" t="str">
        <f aca="false">IF(B159="","",AM159/AL159)</f>
        <v/>
      </c>
    </row>
    <row r="160" customFormat="false" ht="14.25" hidden="false" customHeight="false" outlineLevel="0" collapsed="false">
      <c r="A160" s="72" t="n">
        <v>156</v>
      </c>
      <c r="B160" s="226" t="str">
        <f aca="false">IF('1. Artikeldata Grund'!$E160="","",'1. Artikeldata Grund'!$E160)</f>
        <v/>
      </c>
      <c r="C160" s="227" t="str">
        <f aca="false">IF('1. Artikeldata Grund'!D160="","",'1. Artikeldata Grund'!D160)</f>
        <v/>
      </c>
      <c r="D160" s="251"/>
      <c r="E160" s="229" t="str">
        <f aca="false">IF(B160="","","ÅÅÅÅ-MM-DD")</f>
        <v/>
      </c>
      <c r="F160" s="230"/>
      <c r="G160" s="252"/>
      <c r="H160" s="253"/>
      <c r="I160" s="232" t="s">
        <v>36</v>
      </c>
      <c r="J160" s="234"/>
      <c r="K160" s="233" t="s">
        <v>36</v>
      </c>
      <c r="L160" s="234" t="s">
        <v>291</v>
      </c>
      <c r="M160" s="235" t="n">
        <v>910</v>
      </c>
      <c r="N160" s="236" t="str">
        <f aca="false">IF(B160="","",IF(OR(M160=200,COUNTIF(Artikelgrupper!$G$3:$G$108,'APH KIC KIA PC'!L160)),"Ja","Nej"))</f>
        <v/>
      </c>
      <c r="O160" s="237"/>
      <c r="Q160" s="238"/>
      <c r="R160" s="239"/>
      <c r="S160" s="234" t="s">
        <v>37</v>
      </c>
      <c r="T160" s="234"/>
      <c r="V160" s="240" t="str">
        <f aca="false">IF(B160="","",'3. Förpackningsdata'!K160)</f>
        <v/>
      </c>
      <c r="W160" s="241" t="str">
        <f aca="false">IF(B160="","",'3. Förpackningsdata'!L160)</f>
        <v/>
      </c>
      <c r="X160" s="238"/>
      <c r="Y160" s="192"/>
      <c r="Z160" s="243"/>
      <c r="AA160" s="244" t="str">
        <f aca="false">IF('4. Inköpsdata'!H160="SEK",'4. Inköpsdata'!J160,'4. Inköpsdata'!J160*'APH KIC KIA PC'!$Y$4)</f>
        <v/>
      </c>
      <c r="AB160" s="245" t="str">
        <f aca="false" t="array" ref="AB160:AB160">IF(B160="","",_xlfn.IFS(AA160&lt;10,AA160*1.12,AA160&lt;20,AA160*1.1,AA160&lt;30,AA160*1.09,AA160&lt;50,AA160*1.08,AA160&lt;100,AA160*1.07,AA160&lt;150,AA160*1.06,AA160&gt;149,AA160*1.05))</f>
        <v/>
      </c>
      <c r="AC160" s="73"/>
      <c r="AD160" s="246" t="str">
        <f aca="false">IF(B160="","",'4. Inköpsdata'!N160)</f>
        <v/>
      </c>
      <c r="AE160" s="247" t="str">
        <f aca="false">IF(B160="","",'4. Inköpsdata'!M160)</f>
        <v/>
      </c>
      <c r="AF160" s="248" t="str">
        <f aca="false" t="array" ref="AF160:AF160">IFERROR(_xlfn.IFS(AE160=25%,41,AE160=12%,42,AE160=6%,43,AE160="Momsfritt",38),"")</f>
        <v/>
      </c>
      <c r="AG160" s="248" t="str">
        <f aca="false">IF(B160="","",IF(AE160="Momsfritt",1,AE160+1))</f>
        <v/>
      </c>
      <c r="AH160" s="246" t="str">
        <f aca="false">IF(B160="","",AC160/AG160)</f>
        <v/>
      </c>
      <c r="AI160" s="246" t="str">
        <f aca="false">IF(B160="","",AH160-AA160)</f>
        <v/>
      </c>
      <c r="AJ160" s="249" t="str">
        <f aca="false">IF(B160="","",AI160/AH160)</f>
        <v/>
      </c>
      <c r="AK160" s="73"/>
      <c r="AL160" s="245" t="str">
        <f aca="false">IF(B160="","",AK160/AG160)</f>
        <v/>
      </c>
      <c r="AM160" s="245" t="str">
        <f aca="false">IF(B160="","",AL160-AA160)</f>
        <v/>
      </c>
      <c r="AN160" s="249" t="str">
        <f aca="false">IF(B160="","",AM160/AL160)</f>
        <v/>
      </c>
    </row>
    <row r="161" customFormat="false" ht="14.25" hidden="false" customHeight="false" outlineLevel="0" collapsed="false">
      <c r="A161" s="72" t="n">
        <v>157</v>
      </c>
      <c r="B161" s="226" t="str">
        <f aca="false">IF('1. Artikeldata Grund'!$E161="","",'1. Artikeldata Grund'!$E161)</f>
        <v/>
      </c>
      <c r="C161" s="227" t="str">
        <f aca="false">IF('1. Artikeldata Grund'!D161="","",'1. Artikeldata Grund'!D161)</f>
        <v/>
      </c>
      <c r="D161" s="251"/>
      <c r="E161" s="229" t="str">
        <f aca="false">IF(B161="","","ÅÅÅÅ-MM-DD")</f>
        <v/>
      </c>
      <c r="F161" s="230"/>
      <c r="G161" s="252"/>
      <c r="H161" s="253"/>
      <c r="I161" s="232" t="s">
        <v>36</v>
      </c>
      <c r="J161" s="234"/>
      <c r="K161" s="233" t="s">
        <v>36</v>
      </c>
      <c r="L161" s="234" t="s">
        <v>291</v>
      </c>
      <c r="M161" s="235" t="n">
        <v>910</v>
      </c>
      <c r="N161" s="236" t="str">
        <f aca="false">IF(B161="","",IF(OR(M161=200,COUNTIF(Artikelgrupper!$G$3:$G$108,'APH KIC KIA PC'!L161)),"Ja","Nej"))</f>
        <v/>
      </c>
      <c r="O161" s="237"/>
      <c r="Q161" s="238"/>
      <c r="R161" s="239"/>
      <c r="S161" s="234" t="s">
        <v>37</v>
      </c>
      <c r="T161" s="234"/>
      <c r="V161" s="240" t="str">
        <f aca="false">IF(B161="","",'3. Förpackningsdata'!K161)</f>
        <v/>
      </c>
      <c r="W161" s="241" t="str">
        <f aca="false">IF(B161="","",'3. Förpackningsdata'!L161)</f>
        <v/>
      </c>
      <c r="X161" s="238"/>
      <c r="Y161" s="192"/>
      <c r="Z161" s="243"/>
      <c r="AA161" s="244" t="str">
        <f aca="false">IF('4. Inköpsdata'!H161="SEK",'4. Inköpsdata'!J161,'4. Inköpsdata'!J161*'APH KIC KIA PC'!$Y$4)</f>
        <v/>
      </c>
      <c r="AB161" s="245" t="str">
        <f aca="false" t="array" ref="AB161:AB161">IF(B161="","",_xlfn.IFS(AA161&lt;10,AA161*1.12,AA161&lt;20,AA161*1.1,AA161&lt;30,AA161*1.09,AA161&lt;50,AA161*1.08,AA161&lt;100,AA161*1.07,AA161&lt;150,AA161*1.06,AA161&gt;149,AA161*1.05))</f>
        <v/>
      </c>
      <c r="AC161" s="73"/>
      <c r="AD161" s="246" t="str">
        <f aca="false">IF(B161="","",'4. Inköpsdata'!N161)</f>
        <v/>
      </c>
      <c r="AE161" s="247" t="str">
        <f aca="false">IF(B161="","",'4. Inköpsdata'!M161)</f>
        <v/>
      </c>
      <c r="AF161" s="248" t="str">
        <f aca="false" t="array" ref="AF161:AF161">IFERROR(_xlfn.IFS(AE161=25%,41,AE161=12%,42,AE161=6%,43,AE161="Momsfritt",38),"")</f>
        <v/>
      </c>
      <c r="AG161" s="248" t="str">
        <f aca="false">IF(B161="","",IF(AE161="Momsfritt",1,AE161+1))</f>
        <v/>
      </c>
      <c r="AH161" s="246" t="str">
        <f aca="false">IF(B161="","",AC161/AG161)</f>
        <v/>
      </c>
      <c r="AI161" s="246" t="str">
        <f aca="false">IF(B161="","",AH161-AA161)</f>
        <v/>
      </c>
      <c r="AJ161" s="249" t="str">
        <f aca="false">IF(B161="","",AI161/AH161)</f>
        <v/>
      </c>
      <c r="AK161" s="73"/>
      <c r="AL161" s="245" t="str">
        <f aca="false">IF(B161="","",AK161/AG161)</f>
        <v/>
      </c>
      <c r="AM161" s="245" t="str">
        <f aca="false">IF(B161="","",AL161-AA161)</f>
        <v/>
      </c>
      <c r="AN161" s="249" t="str">
        <f aca="false">IF(B161="","",AM161/AL161)</f>
        <v/>
      </c>
    </row>
    <row r="162" customFormat="false" ht="14.25" hidden="false" customHeight="false" outlineLevel="0" collapsed="false">
      <c r="A162" s="72" t="n">
        <v>158</v>
      </c>
      <c r="B162" s="226" t="str">
        <f aca="false">IF('1. Artikeldata Grund'!$E162="","",'1. Artikeldata Grund'!$E162)</f>
        <v/>
      </c>
      <c r="C162" s="227" t="str">
        <f aca="false">IF('1. Artikeldata Grund'!D162="","",'1. Artikeldata Grund'!D162)</f>
        <v/>
      </c>
      <c r="D162" s="251"/>
      <c r="E162" s="229" t="str">
        <f aca="false">IF(B162="","","ÅÅÅÅ-MM-DD")</f>
        <v/>
      </c>
      <c r="F162" s="230"/>
      <c r="G162" s="252"/>
      <c r="H162" s="253"/>
      <c r="I162" s="232" t="s">
        <v>36</v>
      </c>
      <c r="J162" s="234"/>
      <c r="K162" s="233" t="s">
        <v>36</v>
      </c>
      <c r="L162" s="234" t="s">
        <v>291</v>
      </c>
      <c r="M162" s="235" t="n">
        <v>910</v>
      </c>
      <c r="N162" s="236" t="str">
        <f aca="false">IF(B162="","",IF(OR(M162=200,COUNTIF(Artikelgrupper!$G$3:$G$108,'APH KIC KIA PC'!L162)),"Ja","Nej"))</f>
        <v/>
      </c>
      <c r="O162" s="237"/>
      <c r="Q162" s="238"/>
      <c r="R162" s="239"/>
      <c r="S162" s="234" t="s">
        <v>37</v>
      </c>
      <c r="T162" s="234"/>
      <c r="V162" s="240" t="str">
        <f aca="false">IF(B162="","",'3. Förpackningsdata'!K162)</f>
        <v/>
      </c>
      <c r="W162" s="241" t="str">
        <f aca="false">IF(B162="","",'3. Förpackningsdata'!L162)</f>
        <v/>
      </c>
      <c r="X162" s="238"/>
      <c r="Y162" s="192"/>
      <c r="Z162" s="243"/>
      <c r="AA162" s="244" t="str">
        <f aca="false">IF('4. Inköpsdata'!H162="SEK",'4. Inköpsdata'!J162,'4. Inköpsdata'!J162*'APH KIC KIA PC'!$Y$4)</f>
        <v/>
      </c>
      <c r="AB162" s="245" t="str">
        <f aca="false" t="array" ref="AB162:AB162">IF(B162="","",_xlfn.IFS(AA162&lt;10,AA162*1.12,AA162&lt;20,AA162*1.1,AA162&lt;30,AA162*1.09,AA162&lt;50,AA162*1.08,AA162&lt;100,AA162*1.07,AA162&lt;150,AA162*1.06,AA162&gt;149,AA162*1.05))</f>
        <v/>
      </c>
      <c r="AC162" s="73"/>
      <c r="AD162" s="246" t="str">
        <f aca="false">IF(B162="","",'4. Inköpsdata'!N162)</f>
        <v/>
      </c>
      <c r="AE162" s="247" t="str">
        <f aca="false">IF(B162="","",'4. Inköpsdata'!M162)</f>
        <v/>
      </c>
      <c r="AF162" s="248" t="str">
        <f aca="false" t="array" ref="AF162:AF162">IFERROR(_xlfn.IFS(AE162=25%,41,AE162=12%,42,AE162=6%,43,AE162="Momsfritt",38),"")</f>
        <v/>
      </c>
      <c r="AG162" s="248" t="str">
        <f aca="false">IF(B162="","",IF(AE162="Momsfritt",1,AE162+1))</f>
        <v/>
      </c>
      <c r="AH162" s="246" t="str">
        <f aca="false">IF(B162="","",AC162/AG162)</f>
        <v/>
      </c>
      <c r="AI162" s="246" t="str">
        <f aca="false">IF(B162="","",AH162-AA162)</f>
        <v/>
      </c>
      <c r="AJ162" s="249" t="str">
        <f aca="false">IF(B162="","",AI162/AH162)</f>
        <v/>
      </c>
      <c r="AK162" s="73"/>
      <c r="AL162" s="245" t="str">
        <f aca="false">IF(B162="","",AK162/AG162)</f>
        <v/>
      </c>
      <c r="AM162" s="245" t="str">
        <f aca="false">IF(B162="","",AL162-AA162)</f>
        <v/>
      </c>
      <c r="AN162" s="249" t="str">
        <f aca="false">IF(B162="","",AM162/AL162)</f>
        <v/>
      </c>
    </row>
    <row r="163" customFormat="false" ht="14.25" hidden="false" customHeight="false" outlineLevel="0" collapsed="false">
      <c r="A163" s="72" t="n">
        <v>159</v>
      </c>
      <c r="B163" s="226" t="str">
        <f aca="false">IF('1. Artikeldata Grund'!$E163="","",'1. Artikeldata Grund'!$E163)</f>
        <v/>
      </c>
      <c r="C163" s="227" t="str">
        <f aca="false">IF('1. Artikeldata Grund'!D163="","",'1. Artikeldata Grund'!D163)</f>
        <v/>
      </c>
      <c r="D163" s="251"/>
      <c r="E163" s="229" t="str">
        <f aca="false">IF(B163="","","ÅÅÅÅ-MM-DD")</f>
        <v/>
      </c>
      <c r="F163" s="230"/>
      <c r="G163" s="252"/>
      <c r="H163" s="253"/>
      <c r="I163" s="232" t="s">
        <v>36</v>
      </c>
      <c r="J163" s="234"/>
      <c r="K163" s="233" t="s">
        <v>36</v>
      </c>
      <c r="L163" s="234" t="s">
        <v>291</v>
      </c>
      <c r="M163" s="235" t="n">
        <v>910</v>
      </c>
      <c r="N163" s="236" t="str">
        <f aca="false">IF(B163="","",IF(OR(M163=200,COUNTIF(Artikelgrupper!$G$3:$G$108,'APH KIC KIA PC'!L163)),"Ja","Nej"))</f>
        <v/>
      </c>
      <c r="O163" s="237"/>
      <c r="Q163" s="238"/>
      <c r="R163" s="239"/>
      <c r="S163" s="234" t="s">
        <v>37</v>
      </c>
      <c r="T163" s="234"/>
      <c r="V163" s="240" t="str">
        <f aca="false">IF(B163="","",'3. Förpackningsdata'!K163)</f>
        <v/>
      </c>
      <c r="W163" s="241" t="str">
        <f aca="false">IF(B163="","",'3. Förpackningsdata'!L163)</f>
        <v/>
      </c>
      <c r="X163" s="238"/>
      <c r="Y163" s="192"/>
      <c r="Z163" s="243"/>
      <c r="AA163" s="244" t="str">
        <f aca="false">IF('4. Inköpsdata'!H163="SEK",'4. Inköpsdata'!J163,'4. Inköpsdata'!J163*'APH KIC KIA PC'!$Y$4)</f>
        <v/>
      </c>
      <c r="AB163" s="245" t="str">
        <f aca="false" t="array" ref="AB163:AB163">IF(B163="","",_xlfn.IFS(AA163&lt;10,AA163*1.12,AA163&lt;20,AA163*1.1,AA163&lt;30,AA163*1.09,AA163&lt;50,AA163*1.08,AA163&lt;100,AA163*1.07,AA163&lt;150,AA163*1.06,AA163&gt;149,AA163*1.05))</f>
        <v/>
      </c>
      <c r="AC163" s="73"/>
      <c r="AD163" s="246" t="str">
        <f aca="false">IF(B163="","",'4. Inköpsdata'!N163)</f>
        <v/>
      </c>
      <c r="AE163" s="247" t="str">
        <f aca="false">IF(B163="","",'4. Inköpsdata'!M163)</f>
        <v/>
      </c>
      <c r="AF163" s="248" t="str">
        <f aca="false" t="array" ref="AF163:AF163">IFERROR(_xlfn.IFS(AE163=25%,41,AE163=12%,42,AE163=6%,43,AE163="Momsfritt",38),"")</f>
        <v/>
      </c>
      <c r="AG163" s="248" t="str">
        <f aca="false">IF(B163="","",IF(AE163="Momsfritt",1,AE163+1))</f>
        <v/>
      </c>
      <c r="AH163" s="246" t="str">
        <f aca="false">IF(B163="","",AC163/AG163)</f>
        <v/>
      </c>
      <c r="AI163" s="246" t="str">
        <f aca="false">IF(B163="","",AH163-AA163)</f>
        <v/>
      </c>
      <c r="AJ163" s="249" t="str">
        <f aca="false">IF(B163="","",AI163/AH163)</f>
        <v/>
      </c>
      <c r="AK163" s="73"/>
      <c r="AL163" s="245" t="str">
        <f aca="false">IF(B163="","",AK163/AG163)</f>
        <v/>
      </c>
      <c r="AM163" s="245" t="str">
        <f aca="false">IF(B163="","",AL163-AA163)</f>
        <v/>
      </c>
      <c r="AN163" s="249" t="str">
        <f aca="false">IF(B163="","",AM163/AL163)</f>
        <v/>
      </c>
    </row>
    <row r="164" customFormat="false" ht="14.25" hidden="false" customHeight="false" outlineLevel="0" collapsed="false">
      <c r="A164" s="72" t="n">
        <v>160</v>
      </c>
      <c r="B164" s="226" t="str">
        <f aca="false">IF('1. Artikeldata Grund'!$E164="","",'1. Artikeldata Grund'!$E164)</f>
        <v/>
      </c>
      <c r="C164" s="227" t="str">
        <f aca="false">IF('1. Artikeldata Grund'!D164="","",'1. Artikeldata Grund'!D164)</f>
        <v/>
      </c>
      <c r="D164" s="251"/>
      <c r="E164" s="229" t="str">
        <f aca="false">IF(B164="","","ÅÅÅÅ-MM-DD")</f>
        <v/>
      </c>
      <c r="F164" s="230"/>
      <c r="G164" s="252"/>
      <c r="H164" s="253"/>
      <c r="I164" s="232" t="s">
        <v>36</v>
      </c>
      <c r="J164" s="234"/>
      <c r="K164" s="233" t="s">
        <v>36</v>
      </c>
      <c r="L164" s="234" t="s">
        <v>291</v>
      </c>
      <c r="M164" s="235" t="n">
        <v>910</v>
      </c>
      <c r="N164" s="236" t="str">
        <f aca="false">IF(B164="","",IF(OR(M164=200,COUNTIF(Artikelgrupper!$G$3:$G$108,'APH KIC KIA PC'!L164)),"Ja","Nej"))</f>
        <v/>
      </c>
      <c r="O164" s="237"/>
      <c r="Q164" s="238"/>
      <c r="R164" s="239"/>
      <c r="S164" s="234" t="s">
        <v>37</v>
      </c>
      <c r="T164" s="234"/>
      <c r="V164" s="240" t="str">
        <f aca="false">IF(B164="","",'3. Förpackningsdata'!K164)</f>
        <v/>
      </c>
      <c r="W164" s="241" t="str">
        <f aca="false">IF(B164="","",'3. Förpackningsdata'!L164)</f>
        <v/>
      </c>
      <c r="X164" s="238"/>
      <c r="Y164" s="192"/>
      <c r="Z164" s="243"/>
      <c r="AA164" s="244" t="str">
        <f aca="false">IF('4. Inköpsdata'!H164="SEK",'4. Inköpsdata'!J164,'4. Inköpsdata'!J164*'APH KIC KIA PC'!$Y$4)</f>
        <v/>
      </c>
      <c r="AB164" s="245" t="str">
        <f aca="false" t="array" ref="AB164:AB164">IF(B164="","",_xlfn.IFS(AA164&lt;10,AA164*1.12,AA164&lt;20,AA164*1.1,AA164&lt;30,AA164*1.09,AA164&lt;50,AA164*1.08,AA164&lt;100,AA164*1.07,AA164&lt;150,AA164*1.06,AA164&gt;149,AA164*1.05))</f>
        <v/>
      </c>
      <c r="AC164" s="73"/>
      <c r="AD164" s="246" t="str">
        <f aca="false">IF(B164="","",'4. Inköpsdata'!N164)</f>
        <v/>
      </c>
      <c r="AE164" s="247" t="str">
        <f aca="false">IF(B164="","",'4. Inköpsdata'!M164)</f>
        <v/>
      </c>
      <c r="AF164" s="248" t="str">
        <f aca="false" t="array" ref="AF164:AF164">IFERROR(_xlfn.IFS(AE164=25%,41,AE164=12%,42,AE164=6%,43,AE164="Momsfritt",38),"")</f>
        <v/>
      </c>
      <c r="AG164" s="248" t="str">
        <f aca="false">IF(B164="","",IF(AE164="Momsfritt",1,AE164+1))</f>
        <v/>
      </c>
      <c r="AH164" s="246" t="str">
        <f aca="false">IF(B164="","",AC164/AG164)</f>
        <v/>
      </c>
      <c r="AI164" s="246" t="str">
        <f aca="false">IF(B164="","",AH164-AA164)</f>
        <v/>
      </c>
      <c r="AJ164" s="249" t="str">
        <f aca="false">IF(B164="","",AI164/AH164)</f>
        <v/>
      </c>
      <c r="AK164" s="73"/>
      <c r="AL164" s="245" t="str">
        <f aca="false">IF(B164="","",AK164/AG164)</f>
        <v/>
      </c>
      <c r="AM164" s="245" t="str">
        <f aca="false">IF(B164="","",AL164-AA164)</f>
        <v/>
      </c>
      <c r="AN164" s="249" t="str">
        <f aca="false">IF(B164="","",AM164/AL164)</f>
        <v/>
      </c>
    </row>
    <row r="165" customFormat="false" ht="14.25" hidden="false" customHeight="false" outlineLevel="0" collapsed="false">
      <c r="A165" s="72" t="n">
        <v>161</v>
      </c>
      <c r="B165" s="226" t="str">
        <f aca="false">IF('1. Artikeldata Grund'!$E165="","",'1. Artikeldata Grund'!$E165)</f>
        <v/>
      </c>
      <c r="C165" s="227" t="str">
        <f aca="false">IF('1. Artikeldata Grund'!D165="","",'1. Artikeldata Grund'!D165)</f>
        <v/>
      </c>
      <c r="D165" s="251"/>
      <c r="E165" s="229" t="str">
        <f aca="false">IF(B165="","","ÅÅÅÅ-MM-DD")</f>
        <v/>
      </c>
      <c r="F165" s="230"/>
      <c r="G165" s="252"/>
      <c r="H165" s="253"/>
      <c r="I165" s="232" t="s">
        <v>36</v>
      </c>
      <c r="J165" s="234"/>
      <c r="K165" s="233" t="s">
        <v>36</v>
      </c>
      <c r="L165" s="234" t="s">
        <v>291</v>
      </c>
      <c r="M165" s="235" t="n">
        <v>910</v>
      </c>
      <c r="N165" s="236" t="str">
        <f aca="false">IF(B165="","",IF(OR(M165=200,COUNTIF(Artikelgrupper!$G$3:$G$108,'APH KIC KIA PC'!L165)),"Ja","Nej"))</f>
        <v/>
      </c>
      <c r="O165" s="237"/>
      <c r="Q165" s="238"/>
      <c r="R165" s="239"/>
      <c r="S165" s="234" t="s">
        <v>37</v>
      </c>
      <c r="T165" s="234"/>
      <c r="V165" s="240" t="str">
        <f aca="false">IF(B165="","",'3. Förpackningsdata'!K165)</f>
        <v/>
      </c>
      <c r="W165" s="241" t="str">
        <f aca="false">IF(B165="","",'3. Förpackningsdata'!L165)</f>
        <v/>
      </c>
      <c r="X165" s="238"/>
      <c r="Y165" s="192"/>
      <c r="Z165" s="243"/>
      <c r="AA165" s="244" t="str">
        <f aca="false">IF('4. Inköpsdata'!H165="SEK",'4. Inköpsdata'!J165,'4. Inköpsdata'!J165*'APH KIC KIA PC'!$Y$4)</f>
        <v/>
      </c>
      <c r="AB165" s="245" t="str">
        <f aca="false" t="array" ref="AB165:AB165">IF(B165="","",_xlfn.IFS(AA165&lt;10,AA165*1.12,AA165&lt;20,AA165*1.1,AA165&lt;30,AA165*1.09,AA165&lt;50,AA165*1.08,AA165&lt;100,AA165*1.07,AA165&lt;150,AA165*1.06,AA165&gt;149,AA165*1.05))</f>
        <v/>
      </c>
      <c r="AC165" s="73"/>
      <c r="AD165" s="246" t="str">
        <f aca="false">IF(B165="","",'4. Inköpsdata'!N165)</f>
        <v/>
      </c>
      <c r="AE165" s="247" t="str">
        <f aca="false">IF(B165="","",'4. Inköpsdata'!M165)</f>
        <v/>
      </c>
      <c r="AF165" s="248" t="str">
        <f aca="false" t="array" ref="AF165:AF165">IFERROR(_xlfn.IFS(AE165=25%,41,AE165=12%,42,AE165=6%,43,AE165="Momsfritt",38),"")</f>
        <v/>
      </c>
      <c r="AG165" s="248" t="str">
        <f aca="false">IF(B165="","",IF(AE165="Momsfritt",1,AE165+1))</f>
        <v/>
      </c>
      <c r="AH165" s="246" t="str">
        <f aca="false">IF(B165="","",AC165/AG165)</f>
        <v/>
      </c>
      <c r="AI165" s="246" t="str">
        <f aca="false">IF(B165="","",AH165-AA165)</f>
        <v/>
      </c>
      <c r="AJ165" s="249" t="str">
        <f aca="false">IF(B165="","",AI165/AH165)</f>
        <v/>
      </c>
      <c r="AK165" s="73"/>
      <c r="AL165" s="245" t="str">
        <f aca="false">IF(B165="","",AK165/AG165)</f>
        <v/>
      </c>
      <c r="AM165" s="245" t="str">
        <f aca="false">IF(B165="","",AL165-AA165)</f>
        <v/>
      </c>
      <c r="AN165" s="249" t="str">
        <f aca="false">IF(B165="","",AM165/AL165)</f>
        <v/>
      </c>
    </row>
    <row r="166" customFormat="false" ht="14.25" hidden="false" customHeight="false" outlineLevel="0" collapsed="false">
      <c r="A166" s="72" t="n">
        <v>162</v>
      </c>
      <c r="B166" s="226" t="str">
        <f aca="false">IF('1. Artikeldata Grund'!$E166="","",'1. Artikeldata Grund'!$E166)</f>
        <v/>
      </c>
      <c r="C166" s="227" t="str">
        <f aca="false">IF('1. Artikeldata Grund'!D166="","",'1. Artikeldata Grund'!D166)</f>
        <v/>
      </c>
      <c r="D166" s="251"/>
      <c r="E166" s="229" t="str">
        <f aca="false">IF(B166="","","ÅÅÅÅ-MM-DD")</f>
        <v/>
      </c>
      <c r="F166" s="230"/>
      <c r="G166" s="252"/>
      <c r="H166" s="253"/>
      <c r="I166" s="232" t="s">
        <v>36</v>
      </c>
      <c r="J166" s="234"/>
      <c r="K166" s="233" t="s">
        <v>36</v>
      </c>
      <c r="L166" s="234" t="s">
        <v>291</v>
      </c>
      <c r="M166" s="235" t="n">
        <v>910</v>
      </c>
      <c r="N166" s="236" t="str">
        <f aca="false">IF(B166="","",IF(OR(M166=200,COUNTIF(Artikelgrupper!$G$3:$G$108,'APH KIC KIA PC'!L166)),"Ja","Nej"))</f>
        <v/>
      </c>
      <c r="O166" s="237"/>
      <c r="Q166" s="238"/>
      <c r="R166" s="239"/>
      <c r="S166" s="234" t="s">
        <v>37</v>
      </c>
      <c r="T166" s="234"/>
      <c r="V166" s="240" t="str">
        <f aca="false">IF(B166="","",'3. Förpackningsdata'!K166)</f>
        <v/>
      </c>
      <c r="W166" s="241" t="str">
        <f aca="false">IF(B166="","",'3. Förpackningsdata'!L166)</f>
        <v/>
      </c>
      <c r="X166" s="238"/>
      <c r="Y166" s="192"/>
      <c r="Z166" s="243"/>
      <c r="AA166" s="244" t="str">
        <f aca="false">IF('4. Inköpsdata'!H166="SEK",'4. Inköpsdata'!J166,'4. Inköpsdata'!J166*'APH KIC KIA PC'!$Y$4)</f>
        <v/>
      </c>
      <c r="AB166" s="245" t="str">
        <f aca="false" t="array" ref="AB166:AB166">IF(B166="","",_xlfn.IFS(AA166&lt;10,AA166*1.12,AA166&lt;20,AA166*1.1,AA166&lt;30,AA166*1.09,AA166&lt;50,AA166*1.08,AA166&lt;100,AA166*1.07,AA166&lt;150,AA166*1.06,AA166&gt;149,AA166*1.05))</f>
        <v/>
      </c>
      <c r="AC166" s="73"/>
      <c r="AD166" s="246" t="str">
        <f aca="false">IF(B166="","",'4. Inköpsdata'!N166)</f>
        <v/>
      </c>
      <c r="AE166" s="247" t="str">
        <f aca="false">IF(B166="","",'4. Inköpsdata'!M166)</f>
        <v/>
      </c>
      <c r="AF166" s="248" t="str">
        <f aca="false" t="array" ref="AF166:AF166">IFERROR(_xlfn.IFS(AE166=25%,41,AE166=12%,42,AE166=6%,43,AE166="Momsfritt",38),"")</f>
        <v/>
      </c>
      <c r="AG166" s="248" t="str">
        <f aca="false">IF(B166="","",IF(AE166="Momsfritt",1,AE166+1))</f>
        <v/>
      </c>
      <c r="AH166" s="246" t="str">
        <f aca="false">IF(B166="","",AC166/AG166)</f>
        <v/>
      </c>
      <c r="AI166" s="246" t="str">
        <f aca="false">IF(B166="","",AH166-AA166)</f>
        <v/>
      </c>
      <c r="AJ166" s="249" t="str">
        <f aca="false">IF(B166="","",AI166/AH166)</f>
        <v/>
      </c>
      <c r="AK166" s="73"/>
      <c r="AL166" s="245" t="str">
        <f aca="false">IF(B166="","",AK166/AG166)</f>
        <v/>
      </c>
      <c r="AM166" s="245" t="str">
        <f aca="false">IF(B166="","",AL166-AA166)</f>
        <v/>
      </c>
      <c r="AN166" s="249" t="str">
        <f aca="false">IF(B166="","",AM166/AL166)</f>
        <v/>
      </c>
    </row>
    <row r="167" customFormat="false" ht="14.25" hidden="false" customHeight="false" outlineLevel="0" collapsed="false">
      <c r="A167" s="72" t="n">
        <v>163</v>
      </c>
      <c r="B167" s="226" t="str">
        <f aca="false">IF('1. Artikeldata Grund'!$E167="","",'1. Artikeldata Grund'!$E167)</f>
        <v/>
      </c>
      <c r="C167" s="227" t="str">
        <f aca="false">IF('1. Artikeldata Grund'!D167="","",'1. Artikeldata Grund'!D167)</f>
        <v/>
      </c>
      <c r="D167" s="251"/>
      <c r="E167" s="229" t="str">
        <f aca="false">IF(B167="","","ÅÅÅÅ-MM-DD")</f>
        <v/>
      </c>
      <c r="F167" s="230"/>
      <c r="G167" s="252"/>
      <c r="H167" s="253"/>
      <c r="I167" s="232" t="s">
        <v>36</v>
      </c>
      <c r="J167" s="234"/>
      <c r="K167" s="233" t="s">
        <v>36</v>
      </c>
      <c r="L167" s="234" t="s">
        <v>291</v>
      </c>
      <c r="M167" s="235" t="n">
        <v>910</v>
      </c>
      <c r="N167" s="236" t="str">
        <f aca="false">IF(B167="","",IF(OR(M167=200,COUNTIF(Artikelgrupper!$G$3:$G$108,'APH KIC KIA PC'!L167)),"Ja","Nej"))</f>
        <v/>
      </c>
      <c r="O167" s="237"/>
      <c r="Q167" s="238"/>
      <c r="R167" s="239"/>
      <c r="S167" s="234" t="s">
        <v>37</v>
      </c>
      <c r="T167" s="234"/>
      <c r="V167" s="240" t="str">
        <f aca="false">IF(B167="","",'3. Förpackningsdata'!K167)</f>
        <v/>
      </c>
      <c r="W167" s="241" t="str">
        <f aca="false">IF(B167="","",'3. Förpackningsdata'!L167)</f>
        <v/>
      </c>
      <c r="X167" s="238"/>
      <c r="Y167" s="192"/>
      <c r="Z167" s="243"/>
      <c r="AA167" s="244" t="str">
        <f aca="false">IF('4. Inköpsdata'!H167="SEK",'4. Inköpsdata'!J167,'4. Inköpsdata'!J167*'APH KIC KIA PC'!$Y$4)</f>
        <v/>
      </c>
      <c r="AB167" s="245" t="str">
        <f aca="false" t="array" ref="AB167:AB167">IF(B167="","",_xlfn.IFS(AA167&lt;10,AA167*1.12,AA167&lt;20,AA167*1.1,AA167&lt;30,AA167*1.09,AA167&lt;50,AA167*1.08,AA167&lt;100,AA167*1.07,AA167&lt;150,AA167*1.06,AA167&gt;149,AA167*1.05))</f>
        <v/>
      </c>
      <c r="AC167" s="73"/>
      <c r="AD167" s="246" t="str">
        <f aca="false">IF(B167="","",'4. Inköpsdata'!N167)</f>
        <v/>
      </c>
      <c r="AE167" s="247" t="str">
        <f aca="false">IF(B167="","",'4. Inköpsdata'!M167)</f>
        <v/>
      </c>
      <c r="AF167" s="248" t="str">
        <f aca="false" t="array" ref="AF167:AF167">IFERROR(_xlfn.IFS(AE167=25%,41,AE167=12%,42,AE167=6%,43,AE167="Momsfritt",38),"")</f>
        <v/>
      </c>
      <c r="AG167" s="248" t="str">
        <f aca="false">IF(B167="","",IF(AE167="Momsfritt",1,AE167+1))</f>
        <v/>
      </c>
      <c r="AH167" s="246" t="str">
        <f aca="false">IF(B167="","",AC167/AG167)</f>
        <v/>
      </c>
      <c r="AI167" s="246" t="str">
        <f aca="false">IF(B167="","",AH167-AA167)</f>
        <v/>
      </c>
      <c r="AJ167" s="249" t="str">
        <f aca="false">IF(B167="","",AI167/AH167)</f>
        <v/>
      </c>
      <c r="AK167" s="73"/>
      <c r="AL167" s="245" t="str">
        <f aca="false">IF(B167="","",AK167/AG167)</f>
        <v/>
      </c>
      <c r="AM167" s="245" t="str">
        <f aca="false">IF(B167="","",AL167-AA167)</f>
        <v/>
      </c>
      <c r="AN167" s="249" t="str">
        <f aca="false">IF(B167="","",AM167/AL167)</f>
        <v/>
      </c>
    </row>
    <row r="168" customFormat="false" ht="14.25" hidden="false" customHeight="false" outlineLevel="0" collapsed="false">
      <c r="A168" s="72" t="n">
        <v>164</v>
      </c>
      <c r="B168" s="226" t="str">
        <f aca="false">IF('1. Artikeldata Grund'!$E168="","",'1. Artikeldata Grund'!$E168)</f>
        <v/>
      </c>
      <c r="C168" s="227" t="str">
        <f aca="false">IF('1. Artikeldata Grund'!D168="","",'1. Artikeldata Grund'!D168)</f>
        <v/>
      </c>
      <c r="D168" s="251"/>
      <c r="E168" s="229" t="str">
        <f aca="false">IF(B168="","","ÅÅÅÅ-MM-DD")</f>
        <v/>
      </c>
      <c r="F168" s="230"/>
      <c r="G168" s="252"/>
      <c r="H168" s="253"/>
      <c r="I168" s="232" t="s">
        <v>36</v>
      </c>
      <c r="J168" s="234"/>
      <c r="K168" s="233" t="s">
        <v>36</v>
      </c>
      <c r="L168" s="234" t="s">
        <v>291</v>
      </c>
      <c r="M168" s="235" t="n">
        <v>910</v>
      </c>
      <c r="N168" s="236" t="str">
        <f aca="false">IF(B168="","",IF(OR(M168=200,COUNTIF(Artikelgrupper!$G$3:$G$108,'APH KIC KIA PC'!L168)),"Ja","Nej"))</f>
        <v/>
      </c>
      <c r="O168" s="237"/>
      <c r="Q168" s="238"/>
      <c r="R168" s="239"/>
      <c r="S168" s="234" t="s">
        <v>37</v>
      </c>
      <c r="T168" s="234"/>
      <c r="V168" s="240" t="str">
        <f aca="false">IF(B168="","",'3. Förpackningsdata'!K168)</f>
        <v/>
      </c>
      <c r="W168" s="241" t="str">
        <f aca="false">IF(B168="","",'3. Förpackningsdata'!L168)</f>
        <v/>
      </c>
      <c r="X168" s="238"/>
      <c r="Y168" s="192"/>
      <c r="Z168" s="243"/>
      <c r="AA168" s="244" t="str">
        <f aca="false">IF('4. Inköpsdata'!H168="SEK",'4. Inköpsdata'!J168,'4. Inköpsdata'!J168*'APH KIC KIA PC'!$Y$4)</f>
        <v/>
      </c>
      <c r="AB168" s="245" t="str">
        <f aca="false" t="array" ref="AB168:AB168">IF(B168="","",_xlfn.IFS(AA168&lt;10,AA168*1.12,AA168&lt;20,AA168*1.1,AA168&lt;30,AA168*1.09,AA168&lt;50,AA168*1.08,AA168&lt;100,AA168*1.07,AA168&lt;150,AA168*1.06,AA168&gt;149,AA168*1.05))</f>
        <v/>
      </c>
      <c r="AC168" s="73"/>
      <c r="AD168" s="246" t="str">
        <f aca="false">IF(B168="","",'4. Inköpsdata'!N168)</f>
        <v/>
      </c>
      <c r="AE168" s="247" t="str">
        <f aca="false">IF(B168="","",'4. Inköpsdata'!M168)</f>
        <v/>
      </c>
      <c r="AF168" s="248" t="str">
        <f aca="false" t="array" ref="AF168:AF168">IFERROR(_xlfn.IFS(AE168=25%,41,AE168=12%,42,AE168=6%,43,AE168="Momsfritt",38),"")</f>
        <v/>
      </c>
      <c r="AG168" s="248" t="str">
        <f aca="false">IF(B168="","",IF(AE168="Momsfritt",1,AE168+1))</f>
        <v/>
      </c>
      <c r="AH168" s="246" t="str">
        <f aca="false">IF(B168="","",AC168/AG168)</f>
        <v/>
      </c>
      <c r="AI168" s="246" t="str">
        <f aca="false">IF(B168="","",AH168-AA168)</f>
        <v/>
      </c>
      <c r="AJ168" s="249" t="str">
        <f aca="false">IF(B168="","",AI168/AH168)</f>
        <v/>
      </c>
      <c r="AK168" s="73"/>
      <c r="AL168" s="245" t="str">
        <f aca="false">IF(B168="","",AK168/AG168)</f>
        <v/>
      </c>
      <c r="AM168" s="245" t="str">
        <f aca="false">IF(B168="","",AL168-AA168)</f>
        <v/>
      </c>
      <c r="AN168" s="249" t="str">
        <f aca="false">IF(B168="","",AM168/AL168)</f>
        <v/>
      </c>
    </row>
    <row r="169" customFormat="false" ht="14.25" hidden="false" customHeight="false" outlineLevel="0" collapsed="false">
      <c r="A169" s="72" t="n">
        <v>165</v>
      </c>
      <c r="B169" s="226" t="str">
        <f aca="false">IF('1. Artikeldata Grund'!$E169="","",'1. Artikeldata Grund'!$E169)</f>
        <v/>
      </c>
      <c r="C169" s="227" t="str">
        <f aca="false">IF('1. Artikeldata Grund'!D169="","",'1. Artikeldata Grund'!D169)</f>
        <v/>
      </c>
      <c r="D169" s="251"/>
      <c r="E169" s="229" t="str">
        <f aca="false">IF(B169="","","ÅÅÅÅ-MM-DD")</f>
        <v/>
      </c>
      <c r="F169" s="230"/>
      <c r="G169" s="252"/>
      <c r="H169" s="253"/>
      <c r="I169" s="232" t="s">
        <v>36</v>
      </c>
      <c r="J169" s="234"/>
      <c r="K169" s="233" t="s">
        <v>36</v>
      </c>
      <c r="L169" s="234" t="s">
        <v>291</v>
      </c>
      <c r="M169" s="235" t="n">
        <v>910</v>
      </c>
      <c r="N169" s="236" t="str">
        <f aca="false">IF(B169="","",IF(OR(M169=200,COUNTIF(Artikelgrupper!$G$3:$G$108,'APH KIC KIA PC'!L169)),"Ja","Nej"))</f>
        <v/>
      </c>
      <c r="O169" s="237"/>
      <c r="Q169" s="238"/>
      <c r="R169" s="239"/>
      <c r="S169" s="234" t="s">
        <v>37</v>
      </c>
      <c r="T169" s="234"/>
      <c r="V169" s="240" t="str">
        <f aca="false">IF(B169="","",'3. Förpackningsdata'!K169)</f>
        <v/>
      </c>
      <c r="W169" s="241" t="str">
        <f aca="false">IF(B169="","",'3. Förpackningsdata'!L169)</f>
        <v/>
      </c>
      <c r="X169" s="238"/>
      <c r="Y169" s="192"/>
      <c r="Z169" s="243"/>
      <c r="AA169" s="244" t="str">
        <f aca="false">IF('4. Inköpsdata'!H169="SEK",'4. Inköpsdata'!J169,'4. Inköpsdata'!J169*'APH KIC KIA PC'!$Y$4)</f>
        <v/>
      </c>
      <c r="AB169" s="245" t="str">
        <f aca="false" t="array" ref="AB169:AB169">IF(B169="","",_xlfn.IFS(AA169&lt;10,AA169*1.12,AA169&lt;20,AA169*1.1,AA169&lt;30,AA169*1.09,AA169&lt;50,AA169*1.08,AA169&lt;100,AA169*1.07,AA169&lt;150,AA169*1.06,AA169&gt;149,AA169*1.05))</f>
        <v/>
      </c>
      <c r="AC169" s="73"/>
      <c r="AD169" s="246" t="str">
        <f aca="false">IF(B169="","",'4. Inköpsdata'!N169)</f>
        <v/>
      </c>
      <c r="AE169" s="247" t="str">
        <f aca="false">IF(B169="","",'4. Inköpsdata'!M169)</f>
        <v/>
      </c>
      <c r="AF169" s="248" t="str">
        <f aca="false" t="array" ref="AF169:AF169">IFERROR(_xlfn.IFS(AE169=25%,41,AE169=12%,42,AE169=6%,43,AE169="Momsfritt",38),"")</f>
        <v/>
      </c>
      <c r="AG169" s="248" t="str">
        <f aca="false">IF(B169="","",IF(AE169="Momsfritt",1,AE169+1))</f>
        <v/>
      </c>
      <c r="AH169" s="246" t="str">
        <f aca="false">IF(B169="","",AC169/AG169)</f>
        <v/>
      </c>
      <c r="AI169" s="246" t="str">
        <f aca="false">IF(B169="","",AH169-AA169)</f>
        <v/>
      </c>
      <c r="AJ169" s="249" t="str">
        <f aca="false">IF(B169="","",AI169/AH169)</f>
        <v/>
      </c>
      <c r="AK169" s="73"/>
      <c r="AL169" s="245" t="str">
        <f aca="false">IF(B169="","",AK169/AG169)</f>
        <v/>
      </c>
      <c r="AM169" s="245" t="str">
        <f aca="false">IF(B169="","",AL169-AA169)</f>
        <v/>
      </c>
      <c r="AN169" s="249" t="str">
        <f aca="false">IF(B169="","",AM169/AL169)</f>
        <v/>
      </c>
    </row>
    <row r="170" customFormat="false" ht="14.25" hidden="false" customHeight="false" outlineLevel="0" collapsed="false">
      <c r="A170" s="72" t="n">
        <v>166</v>
      </c>
      <c r="B170" s="226" t="str">
        <f aca="false">IF('1. Artikeldata Grund'!$E170="","",'1. Artikeldata Grund'!$E170)</f>
        <v/>
      </c>
      <c r="C170" s="227" t="str">
        <f aca="false">IF('1. Artikeldata Grund'!D170="","",'1. Artikeldata Grund'!D170)</f>
        <v/>
      </c>
      <c r="D170" s="251"/>
      <c r="E170" s="229" t="str">
        <f aca="false">IF(B170="","","ÅÅÅÅ-MM-DD")</f>
        <v/>
      </c>
      <c r="F170" s="230"/>
      <c r="G170" s="252"/>
      <c r="H170" s="253"/>
      <c r="I170" s="232" t="s">
        <v>36</v>
      </c>
      <c r="J170" s="234"/>
      <c r="K170" s="233" t="s">
        <v>36</v>
      </c>
      <c r="L170" s="234" t="s">
        <v>291</v>
      </c>
      <c r="M170" s="235" t="n">
        <v>910</v>
      </c>
      <c r="N170" s="236" t="str">
        <f aca="false">IF(B170="","",IF(OR(M170=200,COUNTIF(Artikelgrupper!$G$3:$G$108,'APH KIC KIA PC'!L170)),"Ja","Nej"))</f>
        <v/>
      </c>
      <c r="O170" s="237"/>
      <c r="Q170" s="238"/>
      <c r="R170" s="239"/>
      <c r="S170" s="234" t="s">
        <v>37</v>
      </c>
      <c r="T170" s="234"/>
      <c r="V170" s="240" t="str">
        <f aca="false">IF(B170="","",'3. Förpackningsdata'!K170)</f>
        <v/>
      </c>
      <c r="W170" s="241" t="str">
        <f aca="false">IF(B170="","",'3. Förpackningsdata'!L170)</f>
        <v/>
      </c>
      <c r="X170" s="238"/>
      <c r="Y170" s="192"/>
      <c r="Z170" s="243"/>
      <c r="AA170" s="244" t="str">
        <f aca="false">IF('4. Inköpsdata'!H170="SEK",'4. Inköpsdata'!J170,'4. Inköpsdata'!J170*'APH KIC KIA PC'!$Y$4)</f>
        <v/>
      </c>
      <c r="AB170" s="245" t="str">
        <f aca="false" t="array" ref="AB170:AB170">IF(B170="","",_xlfn.IFS(AA170&lt;10,AA170*1.12,AA170&lt;20,AA170*1.1,AA170&lt;30,AA170*1.09,AA170&lt;50,AA170*1.08,AA170&lt;100,AA170*1.07,AA170&lt;150,AA170*1.06,AA170&gt;149,AA170*1.05))</f>
        <v/>
      </c>
      <c r="AC170" s="73"/>
      <c r="AD170" s="246" t="str">
        <f aca="false">IF(B170="","",'4. Inköpsdata'!N170)</f>
        <v/>
      </c>
      <c r="AE170" s="247" t="str">
        <f aca="false">IF(B170="","",'4. Inköpsdata'!M170)</f>
        <v/>
      </c>
      <c r="AF170" s="248" t="str">
        <f aca="false" t="array" ref="AF170:AF170">IFERROR(_xlfn.IFS(AE170=25%,41,AE170=12%,42,AE170=6%,43,AE170="Momsfritt",38),"")</f>
        <v/>
      </c>
      <c r="AG170" s="248" t="str">
        <f aca="false">IF(B170="","",IF(AE170="Momsfritt",1,AE170+1))</f>
        <v/>
      </c>
      <c r="AH170" s="246" t="str">
        <f aca="false">IF(B170="","",AC170/AG170)</f>
        <v/>
      </c>
      <c r="AI170" s="246" t="str">
        <f aca="false">IF(B170="","",AH170-AA170)</f>
        <v/>
      </c>
      <c r="AJ170" s="249" t="str">
        <f aca="false">IF(B170="","",AI170/AH170)</f>
        <v/>
      </c>
      <c r="AK170" s="73"/>
      <c r="AL170" s="245" t="str">
        <f aca="false">IF(B170="","",AK170/AG170)</f>
        <v/>
      </c>
      <c r="AM170" s="245" t="str">
        <f aca="false">IF(B170="","",AL170-AA170)</f>
        <v/>
      </c>
      <c r="AN170" s="249" t="str">
        <f aca="false">IF(B170="","",AM170/AL170)</f>
        <v/>
      </c>
    </row>
    <row r="171" customFormat="false" ht="14.25" hidden="false" customHeight="false" outlineLevel="0" collapsed="false">
      <c r="A171" s="72" t="n">
        <v>167</v>
      </c>
      <c r="B171" s="226" t="str">
        <f aca="false">IF('1. Artikeldata Grund'!$E171="","",'1. Artikeldata Grund'!$E171)</f>
        <v/>
      </c>
      <c r="C171" s="227" t="str">
        <f aca="false">IF('1. Artikeldata Grund'!D171="","",'1. Artikeldata Grund'!D171)</f>
        <v/>
      </c>
      <c r="D171" s="251"/>
      <c r="E171" s="229" t="str">
        <f aca="false">IF(B171="","","ÅÅÅÅ-MM-DD")</f>
        <v/>
      </c>
      <c r="F171" s="230"/>
      <c r="G171" s="252"/>
      <c r="H171" s="253"/>
      <c r="I171" s="232" t="s">
        <v>36</v>
      </c>
      <c r="J171" s="234"/>
      <c r="K171" s="233" t="s">
        <v>36</v>
      </c>
      <c r="L171" s="234" t="s">
        <v>291</v>
      </c>
      <c r="M171" s="235" t="n">
        <v>910</v>
      </c>
      <c r="N171" s="236" t="str">
        <f aca="false">IF(B171="","",IF(OR(M171=200,COUNTIF(Artikelgrupper!$G$3:$G$108,'APH KIC KIA PC'!L171)),"Ja","Nej"))</f>
        <v/>
      </c>
      <c r="O171" s="237"/>
      <c r="Q171" s="238"/>
      <c r="R171" s="239"/>
      <c r="S171" s="234" t="s">
        <v>37</v>
      </c>
      <c r="T171" s="234"/>
      <c r="V171" s="240" t="str">
        <f aca="false">IF(B171="","",'3. Förpackningsdata'!K171)</f>
        <v/>
      </c>
      <c r="W171" s="241" t="str">
        <f aca="false">IF(B171="","",'3. Förpackningsdata'!L171)</f>
        <v/>
      </c>
      <c r="X171" s="238"/>
      <c r="Y171" s="192"/>
      <c r="Z171" s="243"/>
      <c r="AA171" s="244" t="str">
        <f aca="false">IF('4. Inköpsdata'!H171="SEK",'4. Inköpsdata'!J171,'4. Inköpsdata'!J171*'APH KIC KIA PC'!$Y$4)</f>
        <v/>
      </c>
      <c r="AB171" s="245" t="str">
        <f aca="false" t="array" ref="AB171:AB171">IF(B171="","",_xlfn.IFS(AA171&lt;10,AA171*1.12,AA171&lt;20,AA171*1.1,AA171&lt;30,AA171*1.09,AA171&lt;50,AA171*1.08,AA171&lt;100,AA171*1.07,AA171&lt;150,AA171*1.06,AA171&gt;149,AA171*1.05))</f>
        <v/>
      </c>
      <c r="AC171" s="73"/>
      <c r="AD171" s="246" t="str">
        <f aca="false">IF(B171="","",'4. Inköpsdata'!N171)</f>
        <v/>
      </c>
      <c r="AE171" s="247" t="str">
        <f aca="false">IF(B171="","",'4. Inköpsdata'!M171)</f>
        <v/>
      </c>
      <c r="AF171" s="248" t="str">
        <f aca="false" t="array" ref="AF171:AF171">IFERROR(_xlfn.IFS(AE171=25%,41,AE171=12%,42,AE171=6%,43,AE171="Momsfritt",38),"")</f>
        <v/>
      </c>
      <c r="AG171" s="248" t="str">
        <f aca="false">IF(B171="","",IF(AE171="Momsfritt",1,AE171+1))</f>
        <v/>
      </c>
      <c r="AH171" s="246" t="str">
        <f aca="false">IF(B171="","",AC171/AG171)</f>
        <v/>
      </c>
      <c r="AI171" s="246" t="str">
        <f aca="false">IF(B171="","",AH171-AA171)</f>
        <v/>
      </c>
      <c r="AJ171" s="249" t="str">
        <f aca="false">IF(B171="","",AI171/AH171)</f>
        <v/>
      </c>
      <c r="AK171" s="73"/>
      <c r="AL171" s="245" t="str">
        <f aca="false">IF(B171="","",AK171/AG171)</f>
        <v/>
      </c>
      <c r="AM171" s="245" t="str">
        <f aca="false">IF(B171="","",AL171-AA171)</f>
        <v/>
      </c>
      <c r="AN171" s="249" t="str">
        <f aca="false">IF(B171="","",AM171/AL171)</f>
        <v/>
      </c>
    </row>
    <row r="172" customFormat="false" ht="14.25" hidden="false" customHeight="false" outlineLevel="0" collapsed="false">
      <c r="A172" s="72" t="n">
        <v>168</v>
      </c>
      <c r="B172" s="226" t="str">
        <f aca="false">IF('1. Artikeldata Grund'!$E172="","",'1. Artikeldata Grund'!$E172)</f>
        <v/>
      </c>
      <c r="C172" s="227" t="str">
        <f aca="false">IF('1. Artikeldata Grund'!D172="","",'1. Artikeldata Grund'!D172)</f>
        <v/>
      </c>
      <c r="D172" s="251"/>
      <c r="E172" s="229" t="str">
        <f aca="false">IF(B172="","","ÅÅÅÅ-MM-DD")</f>
        <v/>
      </c>
      <c r="F172" s="230"/>
      <c r="G172" s="252"/>
      <c r="H172" s="253"/>
      <c r="I172" s="232" t="s">
        <v>36</v>
      </c>
      <c r="J172" s="234"/>
      <c r="K172" s="233" t="s">
        <v>36</v>
      </c>
      <c r="L172" s="234" t="s">
        <v>291</v>
      </c>
      <c r="M172" s="235" t="n">
        <v>910</v>
      </c>
      <c r="N172" s="236" t="str">
        <f aca="false">IF(B172="","",IF(OR(M172=200,COUNTIF(Artikelgrupper!$G$3:$G$108,'APH KIC KIA PC'!L172)),"Ja","Nej"))</f>
        <v/>
      </c>
      <c r="O172" s="237"/>
      <c r="Q172" s="238"/>
      <c r="R172" s="239"/>
      <c r="S172" s="234" t="s">
        <v>37</v>
      </c>
      <c r="T172" s="234"/>
      <c r="V172" s="240" t="str">
        <f aca="false">IF(B172="","",'3. Förpackningsdata'!K172)</f>
        <v/>
      </c>
      <c r="W172" s="241" t="str">
        <f aca="false">IF(B172="","",'3. Förpackningsdata'!L172)</f>
        <v/>
      </c>
      <c r="X172" s="238"/>
      <c r="Y172" s="192"/>
      <c r="Z172" s="243"/>
      <c r="AA172" s="244" t="str">
        <f aca="false">IF('4. Inköpsdata'!H172="SEK",'4. Inköpsdata'!J172,'4. Inköpsdata'!J172*'APH KIC KIA PC'!$Y$4)</f>
        <v/>
      </c>
      <c r="AB172" s="245" t="str">
        <f aca="false" t="array" ref="AB172:AB172">IF(B172="","",_xlfn.IFS(AA172&lt;10,AA172*1.12,AA172&lt;20,AA172*1.1,AA172&lt;30,AA172*1.09,AA172&lt;50,AA172*1.08,AA172&lt;100,AA172*1.07,AA172&lt;150,AA172*1.06,AA172&gt;149,AA172*1.05))</f>
        <v/>
      </c>
      <c r="AC172" s="73"/>
      <c r="AD172" s="246" t="str">
        <f aca="false">IF(B172="","",'4. Inköpsdata'!N172)</f>
        <v/>
      </c>
      <c r="AE172" s="247" t="str">
        <f aca="false">IF(B172="","",'4. Inköpsdata'!M172)</f>
        <v/>
      </c>
      <c r="AF172" s="248" t="str">
        <f aca="false" t="array" ref="AF172:AF172">IFERROR(_xlfn.IFS(AE172=25%,41,AE172=12%,42,AE172=6%,43,AE172="Momsfritt",38),"")</f>
        <v/>
      </c>
      <c r="AG172" s="248" t="str">
        <f aca="false">IF(B172="","",IF(AE172="Momsfritt",1,AE172+1))</f>
        <v/>
      </c>
      <c r="AH172" s="246" t="str">
        <f aca="false">IF(B172="","",AC172/AG172)</f>
        <v/>
      </c>
      <c r="AI172" s="246" t="str">
        <f aca="false">IF(B172="","",AH172-AA172)</f>
        <v/>
      </c>
      <c r="AJ172" s="249" t="str">
        <f aca="false">IF(B172="","",AI172/AH172)</f>
        <v/>
      </c>
      <c r="AK172" s="73"/>
      <c r="AL172" s="245" t="str">
        <f aca="false">IF(B172="","",AK172/AG172)</f>
        <v/>
      </c>
      <c r="AM172" s="245" t="str">
        <f aca="false">IF(B172="","",AL172-AA172)</f>
        <v/>
      </c>
      <c r="AN172" s="249" t="str">
        <f aca="false">IF(B172="","",AM172/AL172)</f>
        <v/>
      </c>
    </row>
    <row r="173" customFormat="false" ht="14.25" hidden="false" customHeight="false" outlineLevel="0" collapsed="false">
      <c r="A173" s="72" t="n">
        <v>169</v>
      </c>
      <c r="B173" s="226" t="str">
        <f aca="false">IF('1. Artikeldata Grund'!$E173="","",'1. Artikeldata Grund'!$E173)</f>
        <v/>
      </c>
      <c r="C173" s="227" t="str">
        <f aca="false">IF('1. Artikeldata Grund'!D173="","",'1. Artikeldata Grund'!D173)</f>
        <v/>
      </c>
      <c r="D173" s="251"/>
      <c r="E173" s="229" t="str">
        <f aca="false">IF(B173="","","ÅÅÅÅ-MM-DD")</f>
        <v/>
      </c>
      <c r="F173" s="230"/>
      <c r="G173" s="252"/>
      <c r="H173" s="253"/>
      <c r="I173" s="232" t="s">
        <v>36</v>
      </c>
      <c r="J173" s="234"/>
      <c r="K173" s="233" t="s">
        <v>36</v>
      </c>
      <c r="L173" s="234" t="s">
        <v>291</v>
      </c>
      <c r="M173" s="235" t="n">
        <v>910</v>
      </c>
      <c r="N173" s="236" t="str">
        <f aca="false">IF(B173="","",IF(OR(M173=200,COUNTIF(Artikelgrupper!$G$3:$G$108,'APH KIC KIA PC'!L173)),"Ja","Nej"))</f>
        <v/>
      </c>
      <c r="O173" s="237"/>
      <c r="Q173" s="238"/>
      <c r="R173" s="239"/>
      <c r="S173" s="234" t="s">
        <v>37</v>
      </c>
      <c r="T173" s="234"/>
      <c r="V173" s="240" t="str">
        <f aca="false">IF(B173="","",'3. Förpackningsdata'!K173)</f>
        <v/>
      </c>
      <c r="W173" s="241" t="str">
        <f aca="false">IF(B173="","",'3. Förpackningsdata'!L173)</f>
        <v/>
      </c>
      <c r="X173" s="238"/>
      <c r="Y173" s="192"/>
      <c r="Z173" s="243"/>
      <c r="AA173" s="244" t="str">
        <f aca="false">IF('4. Inköpsdata'!H173="SEK",'4. Inköpsdata'!J173,'4. Inköpsdata'!J173*'APH KIC KIA PC'!$Y$4)</f>
        <v/>
      </c>
      <c r="AB173" s="245" t="str">
        <f aca="false" t="array" ref="AB173:AB173">IF(B173="","",_xlfn.IFS(AA173&lt;10,AA173*1.12,AA173&lt;20,AA173*1.1,AA173&lt;30,AA173*1.09,AA173&lt;50,AA173*1.08,AA173&lt;100,AA173*1.07,AA173&lt;150,AA173*1.06,AA173&gt;149,AA173*1.05))</f>
        <v/>
      </c>
      <c r="AC173" s="73"/>
      <c r="AD173" s="246" t="str">
        <f aca="false">IF(B173="","",'4. Inköpsdata'!N173)</f>
        <v/>
      </c>
      <c r="AE173" s="247" t="str">
        <f aca="false">IF(B173="","",'4. Inköpsdata'!M173)</f>
        <v/>
      </c>
      <c r="AF173" s="248" t="str">
        <f aca="false" t="array" ref="AF173:AF173">IFERROR(_xlfn.IFS(AE173=25%,41,AE173=12%,42,AE173=6%,43,AE173="Momsfritt",38),"")</f>
        <v/>
      </c>
      <c r="AG173" s="248" t="str">
        <f aca="false">IF(B173="","",IF(AE173="Momsfritt",1,AE173+1))</f>
        <v/>
      </c>
      <c r="AH173" s="246" t="str">
        <f aca="false">IF(B173="","",AC173/AG173)</f>
        <v/>
      </c>
      <c r="AI173" s="246" t="str">
        <f aca="false">IF(B173="","",AH173-AA173)</f>
        <v/>
      </c>
      <c r="AJ173" s="249" t="str">
        <f aca="false">IF(B173="","",AI173/AH173)</f>
        <v/>
      </c>
      <c r="AK173" s="73"/>
      <c r="AL173" s="245" t="str">
        <f aca="false">IF(B173="","",AK173/AG173)</f>
        <v/>
      </c>
      <c r="AM173" s="245" t="str">
        <f aca="false">IF(B173="","",AL173-AA173)</f>
        <v/>
      </c>
      <c r="AN173" s="249" t="str">
        <f aca="false">IF(B173="","",AM173/AL173)</f>
        <v/>
      </c>
    </row>
    <row r="174" customFormat="false" ht="14.25" hidden="false" customHeight="false" outlineLevel="0" collapsed="false">
      <c r="A174" s="72" t="n">
        <v>170</v>
      </c>
      <c r="B174" s="226" t="str">
        <f aca="false">IF('1. Artikeldata Grund'!$E174="","",'1. Artikeldata Grund'!$E174)</f>
        <v/>
      </c>
      <c r="C174" s="227" t="str">
        <f aca="false">IF('1. Artikeldata Grund'!D174="","",'1. Artikeldata Grund'!D174)</f>
        <v/>
      </c>
      <c r="D174" s="251"/>
      <c r="E174" s="229" t="str">
        <f aca="false">IF(B174="","","ÅÅÅÅ-MM-DD")</f>
        <v/>
      </c>
      <c r="F174" s="230"/>
      <c r="G174" s="252"/>
      <c r="H174" s="253"/>
      <c r="I174" s="232" t="s">
        <v>36</v>
      </c>
      <c r="J174" s="234"/>
      <c r="K174" s="233" t="s">
        <v>36</v>
      </c>
      <c r="L174" s="234" t="s">
        <v>291</v>
      </c>
      <c r="M174" s="235" t="n">
        <v>910</v>
      </c>
      <c r="N174" s="236" t="str">
        <f aca="false">IF(B174="","",IF(OR(M174=200,COUNTIF(Artikelgrupper!$G$3:$G$108,'APH KIC KIA PC'!L174)),"Ja","Nej"))</f>
        <v/>
      </c>
      <c r="O174" s="237"/>
      <c r="Q174" s="238"/>
      <c r="R174" s="239"/>
      <c r="S174" s="234" t="s">
        <v>37</v>
      </c>
      <c r="T174" s="234"/>
      <c r="V174" s="240" t="str">
        <f aca="false">IF(B174="","",'3. Förpackningsdata'!K174)</f>
        <v/>
      </c>
      <c r="W174" s="241" t="str">
        <f aca="false">IF(B174="","",'3. Förpackningsdata'!L174)</f>
        <v/>
      </c>
      <c r="X174" s="238"/>
      <c r="Y174" s="192"/>
      <c r="Z174" s="243"/>
      <c r="AA174" s="244" t="str">
        <f aca="false">IF('4. Inköpsdata'!H174="SEK",'4. Inköpsdata'!J174,'4. Inköpsdata'!J174*'APH KIC KIA PC'!$Y$4)</f>
        <v/>
      </c>
      <c r="AB174" s="245" t="str">
        <f aca="false" t="array" ref="AB174:AB174">IF(B174="","",_xlfn.IFS(AA174&lt;10,AA174*1.12,AA174&lt;20,AA174*1.1,AA174&lt;30,AA174*1.09,AA174&lt;50,AA174*1.08,AA174&lt;100,AA174*1.07,AA174&lt;150,AA174*1.06,AA174&gt;149,AA174*1.05))</f>
        <v/>
      </c>
      <c r="AC174" s="73"/>
      <c r="AD174" s="246" t="str">
        <f aca="false">IF(B174="","",'4. Inköpsdata'!N174)</f>
        <v/>
      </c>
      <c r="AE174" s="247" t="str">
        <f aca="false">IF(B174="","",'4. Inköpsdata'!M174)</f>
        <v/>
      </c>
      <c r="AF174" s="248" t="str">
        <f aca="false" t="array" ref="AF174:AF174">IFERROR(_xlfn.IFS(AE174=25%,41,AE174=12%,42,AE174=6%,43,AE174="Momsfritt",38),"")</f>
        <v/>
      </c>
      <c r="AG174" s="248" t="str">
        <f aca="false">IF(B174="","",IF(AE174="Momsfritt",1,AE174+1))</f>
        <v/>
      </c>
      <c r="AH174" s="246" t="str">
        <f aca="false">IF(B174="","",AC174/AG174)</f>
        <v/>
      </c>
      <c r="AI174" s="246" t="str">
        <f aca="false">IF(B174="","",AH174-AA174)</f>
        <v/>
      </c>
      <c r="AJ174" s="249" t="str">
        <f aca="false">IF(B174="","",AI174/AH174)</f>
        <v/>
      </c>
      <c r="AK174" s="73"/>
      <c r="AL174" s="245" t="str">
        <f aca="false">IF(B174="","",AK174/AG174)</f>
        <v/>
      </c>
      <c r="AM174" s="245" t="str">
        <f aca="false">IF(B174="","",AL174-AA174)</f>
        <v/>
      </c>
      <c r="AN174" s="249" t="str">
        <f aca="false">IF(B174="","",AM174/AL174)</f>
        <v/>
      </c>
    </row>
    <row r="175" customFormat="false" ht="14.25" hidden="false" customHeight="false" outlineLevel="0" collapsed="false">
      <c r="A175" s="72" t="n">
        <v>171</v>
      </c>
      <c r="B175" s="226" t="str">
        <f aca="false">IF('1. Artikeldata Grund'!$E175="","",'1. Artikeldata Grund'!$E175)</f>
        <v/>
      </c>
      <c r="C175" s="227" t="str">
        <f aca="false">IF('1. Artikeldata Grund'!D175="","",'1. Artikeldata Grund'!D175)</f>
        <v/>
      </c>
      <c r="D175" s="251"/>
      <c r="E175" s="229" t="str">
        <f aca="false">IF(B175="","","ÅÅÅÅ-MM-DD")</f>
        <v/>
      </c>
      <c r="F175" s="230"/>
      <c r="G175" s="252"/>
      <c r="H175" s="253"/>
      <c r="I175" s="232" t="s">
        <v>36</v>
      </c>
      <c r="J175" s="234"/>
      <c r="K175" s="233" t="s">
        <v>36</v>
      </c>
      <c r="L175" s="234" t="s">
        <v>291</v>
      </c>
      <c r="M175" s="235" t="n">
        <v>910</v>
      </c>
      <c r="N175" s="236" t="str">
        <f aca="false">IF(B175="","",IF(OR(M175=200,COUNTIF(Artikelgrupper!$G$3:$G$108,'APH KIC KIA PC'!L175)),"Ja","Nej"))</f>
        <v/>
      </c>
      <c r="O175" s="237"/>
      <c r="Q175" s="238"/>
      <c r="R175" s="239"/>
      <c r="S175" s="234" t="s">
        <v>37</v>
      </c>
      <c r="T175" s="234"/>
      <c r="V175" s="240" t="str">
        <f aca="false">IF(B175="","",'3. Förpackningsdata'!K175)</f>
        <v/>
      </c>
      <c r="W175" s="241" t="str">
        <f aca="false">IF(B175="","",'3. Förpackningsdata'!L175)</f>
        <v/>
      </c>
      <c r="X175" s="238"/>
      <c r="Y175" s="192"/>
      <c r="Z175" s="243"/>
      <c r="AA175" s="244" t="str">
        <f aca="false">IF('4. Inköpsdata'!H175="SEK",'4. Inköpsdata'!J175,'4. Inköpsdata'!J175*'APH KIC KIA PC'!$Y$4)</f>
        <v/>
      </c>
      <c r="AB175" s="245" t="str">
        <f aca="false" t="array" ref="AB175:AB175">IF(B175="","",_xlfn.IFS(AA175&lt;10,AA175*1.12,AA175&lt;20,AA175*1.1,AA175&lt;30,AA175*1.09,AA175&lt;50,AA175*1.08,AA175&lt;100,AA175*1.07,AA175&lt;150,AA175*1.06,AA175&gt;149,AA175*1.05))</f>
        <v/>
      </c>
      <c r="AC175" s="73"/>
      <c r="AD175" s="246" t="str">
        <f aca="false">IF(B175="","",'4. Inköpsdata'!N175)</f>
        <v/>
      </c>
      <c r="AE175" s="247" t="str">
        <f aca="false">IF(B175="","",'4. Inköpsdata'!M175)</f>
        <v/>
      </c>
      <c r="AF175" s="248" t="str">
        <f aca="false" t="array" ref="AF175:AF175">IFERROR(_xlfn.IFS(AE175=25%,41,AE175=12%,42,AE175=6%,43,AE175="Momsfritt",38),"")</f>
        <v/>
      </c>
      <c r="AG175" s="248" t="str">
        <f aca="false">IF(B175="","",IF(AE175="Momsfritt",1,AE175+1))</f>
        <v/>
      </c>
      <c r="AH175" s="246" t="str">
        <f aca="false">IF(B175="","",AC175/AG175)</f>
        <v/>
      </c>
      <c r="AI175" s="246" t="str">
        <f aca="false">IF(B175="","",AH175-AA175)</f>
        <v/>
      </c>
      <c r="AJ175" s="249" t="str">
        <f aca="false">IF(B175="","",AI175/AH175)</f>
        <v/>
      </c>
      <c r="AK175" s="73"/>
      <c r="AL175" s="245" t="str">
        <f aca="false">IF(B175="","",AK175/AG175)</f>
        <v/>
      </c>
      <c r="AM175" s="245" t="str">
        <f aca="false">IF(B175="","",AL175-AA175)</f>
        <v/>
      </c>
      <c r="AN175" s="249" t="str">
        <f aca="false">IF(B175="","",AM175/AL175)</f>
        <v/>
      </c>
    </row>
    <row r="176" customFormat="false" ht="14.25" hidden="false" customHeight="false" outlineLevel="0" collapsed="false">
      <c r="A176" s="72" t="n">
        <v>172</v>
      </c>
      <c r="B176" s="226" t="str">
        <f aca="false">IF('1. Artikeldata Grund'!$E176="","",'1. Artikeldata Grund'!$E176)</f>
        <v/>
      </c>
      <c r="C176" s="227" t="str">
        <f aca="false">IF('1. Artikeldata Grund'!D176="","",'1. Artikeldata Grund'!D176)</f>
        <v/>
      </c>
      <c r="D176" s="251"/>
      <c r="E176" s="229" t="str">
        <f aca="false">IF(B176="","","ÅÅÅÅ-MM-DD")</f>
        <v/>
      </c>
      <c r="F176" s="230"/>
      <c r="G176" s="252"/>
      <c r="H176" s="253"/>
      <c r="I176" s="232" t="s">
        <v>36</v>
      </c>
      <c r="J176" s="234"/>
      <c r="K176" s="233" t="s">
        <v>36</v>
      </c>
      <c r="L176" s="234" t="s">
        <v>291</v>
      </c>
      <c r="M176" s="235" t="n">
        <v>910</v>
      </c>
      <c r="N176" s="236" t="str">
        <f aca="false">IF(B176="","",IF(OR(M176=200,COUNTIF(Artikelgrupper!$G$3:$G$108,'APH KIC KIA PC'!L176)),"Ja","Nej"))</f>
        <v/>
      </c>
      <c r="O176" s="237"/>
      <c r="Q176" s="238"/>
      <c r="R176" s="239"/>
      <c r="S176" s="234" t="s">
        <v>37</v>
      </c>
      <c r="T176" s="234"/>
      <c r="V176" s="240" t="str">
        <f aca="false">IF(B176="","",'3. Förpackningsdata'!K176)</f>
        <v/>
      </c>
      <c r="W176" s="241" t="str">
        <f aca="false">IF(B176="","",'3. Förpackningsdata'!L176)</f>
        <v/>
      </c>
      <c r="X176" s="238"/>
      <c r="Y176" s="192"/>
      <c r="Z176" s="243"/>
      <c r="AA176" s="244" t="str">
        <f aca="false">IF('4. Inköpsdata'!H176="SEK",'4. Inköpsdata'!J176,'4. Inköpsdata'!J176*'APH KIC KIA PC'!$Y$4)</f>
        <v/>
      </c>
      <c r="AB176" s="245" t="str">
        <f aca="false" t="array" ref="AB176:AB176">IF(B176="","",_xlfn.IFS(AA176&lt;10,AA176*1.12,AA176&lt;20,AA176*1.1,AA176&lt;30,AA176*1.09,AA176&lt;50,AA176*1.08,AA176&lt;100,AA176*1.07,AA176&lt;150,AA176*1.06,AA176&gt;149,AA176*1.05))</f>
        <v/>
      </c>
      <c r="AC176" s="73"/>
      <c r="AD176" s="246" t="str">
        <f aca="false">IF(B176="","",'4. Inköpsdata'!N176)</f>
        <v/>
      </c>
      <c r="AE176" s="247" t="str">
        <f aca="false">IF(B176="","",'4. Inköpsdata'!M176)</f>
        <v/>
      </c>
      <c r="AF176" s="248" t="str">
        <f aca="false" t="array" ref="AF176:AF176">IFERROR(_xlfn.IFS(AE176=25%,41,AE176=12%,42,AE176=6%,43,AE176="Momsfritt",38),"")</f>
        <v/>
      </c>
      <c r="AG176" s="248" t="str">
        <f aca="false">IF(B176="","",IF(AE176="Momsfritt",1,AE176+1))</f>
        <v/>
      </c>
      <c r="AH176" s="246" t="str">
        <f aca="false">IF(B176="","",AC176/AG176)</f>
        <v/>
      </c>
      <c r="AI176" s="246" t="str">
        <f aca="false">IF(B176="","",AH176-AA176)</f>
        <v/>
      </c>
      <c r="AJ176" s="249" t="str">
        <f aca="false">IF(B176="","",AI176/AH176)</f>
        <v/>
      </c>
      <c r="AK176" s="73"/>
      <c r="AL176" s="245" t="str">
        <f aca="false">IF(B176="","",AK176/AG176)</f>
        <v/>
      </c>
      <c r="AM176" s="245" t="str">
        <f aca="false">IF(B176="","",AL176-AA176)</f>
        <v/>
      </c>
      <c r="AN176" s="249" t="str">
        <f aca="false">IF(B176="","",AM176/AL176)</f>
        <v/>
      </c>
    </row>
    <row r="177" customFormat="false" ht="14.25" hidden="false" customHeight="false" outlineLevel="0" collapsed="false">
      <c r="A177" s="72" t="n">
        <v>173</v>
      </c>
      <c r="B177" s="226" t="str">
        <f aca="false">IF('1. Artikeldata Grund'!$E177="","",'1. Artikeldata Grund'!$E177)</f>
        <v/>
      </c>
      <c r="C177" s="227" t="str">
        <f aca="false">IF('1. Artikeldata Grund'!D177="","",'1. Artikeldata Grund'!D177)</f>
        <v/>
      </c>
      <c r="D177" s="251"/>
      <c r="E177" s="229" t="str">
        <f aca="false">IF(B177="","","ÅÅÅÅ-MM-DD")</f>
        <v/>
      </c>
      <c r="F177" s="230"/>
      <c r="G177" s="252"/>
      <c r="H177" s="253"/>
      <c r="I177" s="232" t="s">
        <v>36</v>
      </c>
      <c r="J177" s="234"/>
      <c r="K177" s="233" t="s">
        <v>36</v>
      </c>
      <c r="L177" s="234" t="s">
        <v>291</v>
      </c>
      <c r="M177" s="235" t="n">
        <v>910</v>
      </c>
      <c r="N177" s="236" t="str">
        <f aca="false">IF(B177="","",IF(OR(M177=200,COUNTIF(Artikelgrupper!$G$3:$G$108,'APH KIC KIA PC'!L177)),"Ja","Nej"))</f>
        <v/>
      </c>
      <c r="O177" s="237"/>
      <c r="Q177" s="238"/>
      <c r="R177" s="239"/>
      <c r="S177" s="234" t="s">
        <v>37</v>
      </c>
      <c r="T177" s="234"/>
      <c r="V177" s="240" t="str">
        <f aca="false">IF(B177="","",'3. Förpackningsdata'!K177)</f>
        <v/>
      </c>
      <c r="W177" s="241" t="str">
        <f aca="false">IF(B177="","",'3. Förpackningsdata'!L177)</f>
        <v/>
      </c>
      <c r="X177" s="238"/>
      <c r="Y177" s="192"/>
      <c r="Z177" s="243"/>
      <c r="AA177" s="244" t="str">
        <f aca="false">IF('4. Inköpsdata'!H177="SEK",'4. Inköpsdata'!J177,'4. Inköpsdata'!J177*'APH KIC KIA PC'!$Y$4)</f>
        <v/>
      </c>
      <c r="AB177" s="245" t="str">
        <f aca="false" t="array" ref="AB177:AB177">IF(B177="","",_xlfn.IFS(AA177&lt;10,AA177*1.12,AA177&lt;20,AA177*1.1,AA177&lt;30,AA177*1.09,AA177&lt;50,AA177*1.08,AA177&lt;100,AA177*1.07,AA177&lt;150,AA177*1.06,AA177&gt;149,AA177*1.05))</f>
        <v/>
      </c>
      <c r="AC177" s="73"/>
      <c r="AD177" s="246" t="str">
        <f aca="false">IF(B177="","",'4. Inköpsdata'!N177)</f>
        <v/>
      </c>
      <c r="AE177" s="247" t="str">
        <f aca="false">IF(B177="","",'4. Inköpsdata'!M177)</f>
        <v/>
      </c>
      <c r="AF177" s="248" t="str">
        <f aca="false" t="array" ref="AF177:AF177">IFERROR(_xlfn.IFS(AE177=25%,41,AE177=12%,42,AE177=6%,43,AE177="Momsfritt",38),"")</f>
        <v/>
      </c>
      <c r="AG177" s="248" t="str">
        <f aca="false">IF(B177="","",IF(AE177="Momsfritt",1,AE177+1))</f>
        <v/>
      </c>
      <c r="AH177" s="246" t="str">
        <f aca="false">IF(B177="","",AC177/AG177)</f>
        <v/>
      </c>
      <c r="AI177" s="246" t="str">
        <f aca="false">IF(B177="","",AH177-AA177)</f>
        <v/>
      </c>
      <c r="AJ177" s="249" t="str">
        <f aca="false">IF(B177="","",AI177/AH177)</f>
        <v/>
      </c>
      <c r="AK177" s="73"/>
      <c r="AL177" s="245" t="str">
        <f aca="false">IF(B177="","",AK177/AG177)</f>
        <v/>
      </c>
      <c r="AM177" s="245" t="str">
        <f aca="false">IF(B177="","",AL177-AA177)</f>
        <v/>
      </c>
      <c r="AN177" s="249" t="str">
        <f aca="false">IF(B177="","",AM177/AL177)</f>
        <v/>
      </c>
    </row>
    <row r="178" customFormat="false" ht="14.25" hidden="false" customHeight="false" outlineLevel="0" collapsed="false">
      <c r="A178" s="72" t="n">
        <v>174</v>
      </c>
      <c r="B178" s="226" t="str">
        <f aca="false">IF('1. Artikeldata Grund'!$E178="","",'1. Artikeldata Grund'!$E178)</f>
        <v/>
      </c>
      <c r="C178" s="227" t="str">
        <f aca="false">IF('1. Artikeldata Grund'!D178="","",'1. Artikeldata Grund'!D178)</f>
        <v/>
      </c>
      <c r="D178" s="251"/>
      <c r="E178" s="229" t="str">
        <f aca="false">IF(B178="","","ÅÅÅÅ-MM-DD")</f>
        <v/>
      </c>
      <c r="F178" s="230"/>
      <c r="G178" s="252"/>
      <c r="H178" s="253"/>
      <c r="I178" s="232" t="s">
        <v>36</v>
      </c>
      <c r="J178" s="234"/>
      <c r="K178" s="233" t="s">
        <v>36</v>
      </c>
      <c r="L178" s="234" t="s">
        <v>291</v>
      </c>
      <c r="M178" s="235" t="n">
        <v>910</v>
      </c>
      <c r="N178" s="236" t="str">
        <f aca="false">IF(B178="","",IF(OR(M178=200,COUNTIF(Artikelgrupper!$G$3:$G$108,'APH KIC KIA PC'!L178)),"Ja","Nej"))</f>
        <v/>
      </c>
      <c r="O178" s="237"/>
      <c r="Q178" s="238"/>
      <c r="R178" s="239"/>
      <c r="S178" s="234" t="s">
        <v>37</v>
      </c>
      <c r="T178" s="234"/>
      <c r="V178" s="240" t="str">
        <f aca="false">IF(B178="","",'3. Förpackningsdata'!K178)</f>
        <v/>
      </c>
      <c r="W178" s="241" t="str">
        <f aca="false">IF(B178="","",'3. Förpackningsdata'!L178)</f>
        <v/>
      </c>
      <c r="X178" s="238"/>
      <c r="Y178" s="192"/>
      <c r="Z178" s="243"/>
      <c r="AA178" s="244" t="str">
        <f aca="false">IF('4. Inköpsdata'!H178="SEK",'4. Inköpsdata'!J178,'4. Inköpsdata'!J178*'APH KIC KIA PC'!$Y$4)</f>
        <v/>
      </c>
      <c r="AB178" s="245" t="str">
        <f aca="false" t="array" ref="AB178:AB178">IF(B178="","",_xlfn.IFS(AA178&lt;10,AA178*1.12,AA178&lt;20,AA178*1.1,AA178&lt;30,AA178*1.09,AA178&lt;50,AA178*1.08,AA178&lt;100,AA178*1.07,AA178&lt;150,AA178*1.06,AA178&gt;149,AA178*1.05))</f>
        <v/>
      </c>
      <c r="AC178" s="73"/>
      <c r="AD178" s="246" t="str">
        <f aca="false">IF(B178="","",'4. Inköpsdata'!N178)</f>
        <v/>
      </c>
      <c r="AE178" s="247" t="str">
        <f aca="false">IF(B178="","",'4. Inköpsdata'!M178)</f>
        <v/>
      </c>
      <c r="AF178" s="248" t="str">
        <f aca="false" t="array" ref="AF178:AF178">IFERROR(_xlfn.IFS(AE178=25%,41,AE178=12%,42,AE178=6%,43,AE178="Momsfritt",38),"")</f>
        <v/>
      </c>
      <c r="AG178" s="248" t="str">
        <f aca="false">IF(B178="","",IF(AE178="Momsfritt",1,AE178+1))</f>
        <v/>
      </c>
      <c r="AH178" s="246" t="str">
        <f aca="false">IF(B178="","",AC178/AG178)</f>
        <v/>
      </c>
      <c r="AI178" s="246" t="str">
        <f aca="false">IF(B178="","",AH178-AA178)</f>
        <v/>
      </c>
      <c r="AJ178" s="249" t="str">
        <f aca="false">IF(B178="","",AI178/AH178)</f>
        <v/>
      </c>
      <c r="AK178" s="73"/>
      <c r="AL178" s="245" t="str">
        <f aca="false">IF(B178="","",AK178/AG178)</f>
        <v/>
      </c>
      <c r="AM178" s="245" t="str">
        <f aca="false">IF(B178="","",AL178-AA178)</f>
        <v/>
      </c>
      <c r="AN178" s="249" t="str">
        <f aca="false">IF(B178="","",AM178/AL178)</f>
        <v/>
      </c>
    </row>
    <row r="179" customFormat="false" ht="14.25" hidden="false" customHeight="false" outlineLevel="0" collapsed="false">
      <c r="A179" s="72" t="n">
        <v>175</v>
      </c>
      <c r="B179" s="226" t="str">
        <f aca="false">IF('1. Artikeldata Grund'!$E179="","",'1. Artikeldata Grund'!$E179)</f>
        <v/>
      </c>
      <c r="C179" s="227" t="str">
        <f aca="false">IF('1. Artikeldata Grund'!D179="","",'1. Artikeldata Grund'!D179)</f>
        <v/>
      </c>
      <c r="D179" s="251"/>
      <c r="E179" s="229" t="str">
        <f aca="false">IF(B179="","","ÅÅÅÅ-MM-DD")</f>
        <v/>
      </c>
      <c r="F179" s="230"/>
      <c r="G179" s="252"/>
      <c r="H179" s="253"/>
      <c r="I179" s="232" t="s">
        <v>36</v>
      </c>
      <c r="J179" s="234"/>
      <c r="K179" s="233" t="s">
        <v>36</v>
      </c>
      <c r="L179" s="234" t="s">
        <v>291</v>
      </c>
      <c r="M179" s="235" t="n">
        <v>910</v>
      </c>
      <c r="N179" s="236" t="str">
        <f aca="false">IF(B179="","",IF(OR(M179=200,COUNTIF(Artikelgrupper!$G$3:$G$108,'APH KIC KIA PC'!L179)),"Ja","Nej"))</f>
        <v/>
      </c>
      <c r="O179" s="237"/>
      <c r="Q179" s="238"/>
      <c r="R179" s="239"/>
      <c r="S179" s="234" t="s">
        <v>37</v>
      </c>
      <c r="T179" s="234"/>
      <c r="V179" s="240" t="str">
        <f aca="false">IF(B179="","",'3. Förpackningsdata'!K179)</f>
        <v/>
      </c>
      <c r="W179" s="241" t="str">
        <f aca="false">IF(B179="","",'3. Förpackningsdata'!L179)</f>
        <v/>
      </c>
      <c r="X179" s="238"/>
      <c r="Y179" s="192"/>
      <c r="Z179" s="243"/>
      <c r="AA179" s="244" t="str">
        <f aca="false">IF('4. Inköpsdata'!H179="SEK",'4. Inköpsdata'!J179,'4. Inköpsdata'!J179*'APH KIC KIA PC'!$Y$4)</f>
        <v/>
      </c>
      <c r="AB179" s="245" t="str">
        <f aca="false" t="array" ref="AB179:AB179">IF(B179="","",_xlfn.IFS(AA179&lt;10,AA179*1.12,AA179&lt;20,AA179*1.1,AA179&lt;30,AA179*1.09,AA179&lt;50,AA179*1.08,AA179&lt;100,AA179*1.07,AA179&lt;150,AA179*1.06,AA179&gt;149,AA179*1.05))</f>
        <v/>
      </c>
      <c r="AC179" s="73"/>
      <c r="AD179" s="246" t="str">
        <f aca="false">IF(B179="","",'4. Inköpsdata'!N179)</f>
        <v/>
      </c>
      <c r="AE179" s="247" t="str">
        <f aca="false">IF(B179="","",'4. Inköpsdata'!M179)</f>
        <v/>
      </c>
      <c r="AF179" s="248" t="str">
        <f aca="false" t="array" ref="AF179:AF179">IFERROR(_xlfn.IFS(AE179=25%,41,AE179=12%,42,AE179=6%,43,AE179="Momsfritt",38),"")</f>
        <v/>
      </c>
      <c r="AG179" s="248" t="str">
        <f aca="false">IF(B179="","",IF(AE179="Momsfritt",1,AE179+1))</f>
        <v/>
      </c>
      <c r="AH179" s="246" t="str">
        <f aca="false">IF(B179="","",AC179/AG179)</f>
        <v/>
      </c>
      <c r="AI179" s="246" t="str">
        <f aca="false">IF(B179="","",AH179-AA179)</f>
        <v/>
      </c>
      <c r="AJ179" s="249" t="str">
        <f aca="false">IF(B179="","",AI179/AH179)</f>
        <v/>
      </c>
      <c r="AK179" s="73"/>
      <c r="AL179" s="245" t="str">
        <f aca="false">IF(B179="","",AK179/AG179)</f>
        <v/>
      </c>
      <c r="AM179" s="245" t="str">
        <f aca="false">IF(B179="","",AL179-AA179)</f>
        <v/>
      </c>
      <c r="AN179" s="249" t="str">
        <f aca="false">IF(B179="","",AM179/AL179)</f>
        <v/>
      </c>
    </row>
    <row r="180" customFormat="false" ht="14.25" hidden="false" customHeight="false" outlineLevel="0" collapsed="false">
      <c r="A180" s="72" t="n">
        <v>176</v>
      </c>
      <c r="B180" s="226" t="str">
        <f aca="false">IF('1. Artikeldata Grund'!$E180="","",'1. Artikeldata Grund'!$E180)</f>
        <v/>
      </c>
      <c r="C180" s="227" t="str">
        <f aca="false">IF('1. Artikeldata Grund'!D180="","",'1. Artikeldata Grund'!D180)</f>
        <v/>
      </c>
      <c r="D180" s="251"/>
      <c r="E180" s="229" t="str">
        <f aca="false">IF(B180="","","ÅÅÅÅ-MM-DD")</f>
        <v/>
      </c>
      <c r="F180" s="230"/>
      <c r="G180" s="252"/>
      <c r="H180" s="253"/>
      <c r="I180" s="232" t="s">
        <v>36</v>
      </c>
      <c r="J180" s="234"/>
      <c r="K180" s="233" t="s">
        <v>36</v>
      </c>
      <c r="L180" s="234" t="s">
        <v>291</v>
      </c>
      <c r="M180" s="235" t="n">
        <v>910</v>
      </c>
      <c r="N180" s="236" t="str">
        <f aca="false">IF(B180="","",IF(OR(M180=200,COUNTIF(Artikelgrupper!$G$3:$G$108,'APH KIC KIA PC'!L180)),"Ja","Nej"))</f>
        <v/>
      </c>
      <c r="O180" s="237"/>
      <c r="Q180" s="238"/>
      <c r="R180" s="239"/>
      <c r="S180" s="234" t="s">
        <v>37</v>
      </c>
      <c r="T180" s="234"/>
      <c r="V180" s="240" t="str">
        <f aca="false">IF(B180="","",'3. Förpackningsdata'!K180)</f>
        <v/>
      </c>
      <c r="W180" s="241" t="str">
        <f aca="false">IF(B180="","",'3. Förpackningsdata'!L180)</f>
        <v/>
      </c>
      <c r="X180" s="238"/>
      <c r="Y180" s="192"/>
      <c r="Z180" s="243"/>
      <c r="AA180" s="244" t="str">
        <f aca="false">IF('4. Inköpsdata'!H180="SEK",'4. Inköpsdata'!J180,'4. Inköpsdata'!J180*'APH KIC KIA PC'!$Y$4)</f>
        <v/>
      </c>
      <c r="AB180" s="245" t="str">
        <f aca="false" t="array" ref="AB180:AB180">IF(B180="","",_xlfn.IFS(AA180&lt;10,AA180*1.12,AA180&lt;20,AA180*1.1,AA180&lt;30,AA180*1.09,AA180&lt;50,AA180*1.08,AA180&lt;100,AA180*1.07,AA180&lt;150,AA180*1.06,AA180&gt;149,AA180*1.05))</f>
        <v/>
      </c>
      <c r="AC180" s="73"/>
      <c r="AD180" s="246" t="str">
        <f aca="false">IF(B180="","",'4. Inköpsdata'!N180)</f>
        <v/>
      </c>
      <c r="AE180" s="247" t="str">
        <f aca="false">IF(B180="","",'4. Inköpsdata'!M180)</f>
        <v/>
      </c>
      <c r="AF180" s="248" t="str">
        <f aca="false" t="array" ref="AF180:AF180">IFERROR(_xlfn.IFS(AE180=25%,41,AE180=12%,42,AE180=6%,43,AE180="Momsfritt",38),"")</f>
        <v/>
      </c>
      <c r="AG180" s="248" t="str">
        <f aca="false">IF(B180="","",IF(AE180="Momsfritt",1,AE180+1))</f>
        <v/>
      </c>
      <c r="AH180" s="246" t="str">
        <f aca="false">IF(B180="","",AC180/AG180)</f>
        <v/>
      </c>
      <c r="AI180" s="246" t="str">
        <f aca="false">IF(B180="","",AH180-AA180)</f>
        <v/>
      </c>
      <c r="AJ180" s="249" t="str">
        <f aca="false">IF(B180="","",AI180/AH180)</f>
        <v/>
      </c>
      <c r="AK180" s="73"/>
      <c r="AL180" s="245" t="str">
        <f aca="false">IF(B180="","",AK180/AG180)</f>
        <v/>
      </c>
      <c r="AM180" s="245" t="str">
        <f aca="false">IF(B180="","",AL180-AA180)</f>
        <v/>
      </c>
      <c r="AN180" s="249" t="str">
        <f aca="false">IF(B180="","",AM180/AL180)</f>
        <v/>
      </c>
    </row>
    <row r="181" customFormat="false" ht="14.25" hidden="false" customHeight="false" outlineLevel="0" collapsed="false">
      <c r="A181" s="72" t="n">
        <v>177</v>
      </c>
      <c r="B181" s="226" t="str">
        <f aca="false">IF('1. Artikeldata Grund'!$E181="","",'1. Artikeldata Grund'!$E181)</f>
        <v/>
      </c>
      <c r="C181" s="227" t="str">
        <f aca="false">IF('1. Artikeldata Grund'!D181="","",'1. Artikeldata Grund'!D181)</f>
        <v/>
      </c>
      <c r="D181" s="251"/>
      <c r="E181" s="229" t="str">
        <f aca="false">IF(B181="","","ÅÅÅÅ-MM-DD")</f>
        <v/>
      </c>
      <c r="F181" s="230"/>
      <c r="G181" s="252"/>
      <c r="H181" s="253"/>
      <c r="I181" s="232" t="s">
        <v>36</v>
      </c>
      <c r="J181" s="234"/>
      <c r="K181" s="233" t="s">
        <v>36</v>
      </c>
      <c r="L181" s="234" t="s">
        <v>291</v>
      </c>
      <c r="M181" s="235" t="n">
        <v>910</v>
      </c>
      <c r="N181" s="236" t="str">
        <f aca="false">IF(B181="","",IF(OR(M181=200,COUNTIF(Artikelgrupper!$G$3:$G$108,'APH KIC KIA PC'!L181)),"Ja","Nej"))</f>
        <v/>
      </c>
      <c r="O181" s="237"/>
      <c r="Q181" s="238"/>
      <c r="R181" s="239"/>
      <c r="S181" s="234" t="s">
        <v>37</v>
      </c>
      <c r="T181" s="234"/>
      <c r="V181" s="240" t="str">
        <f aca="false">IF(B181="","",'3. Förpackningsdata'!K181)</f>
        <v/>
      </c>
      <c r="W181" s="241" t="str">
        <f aca="false">IF(B181="","",'3. Förpackningsdata'!L181)</f>
        <v/>
      </c>
      <c r="X181" s="238"/>
      <c r="Y181" s="192"/>
      <c r="Z181" s="243"/>
      <c r="AA181" s="244" t="str">
        <f aca="false">IF('4. Inköpsdata'!H181="SEK",'4. Inköpsdata'!J181,'4. Inköpsdata'!J181*'APH KIC KIA PC'!$Y$4)</f>
        <v/>
      </c>
      <c r="AB181" s="245" t="str">
        <f aca="false" t="array" ref="AB181:AB181">IF(B181="","",_xlfn.IFS(AA181&lt;10,AA181*1.12,AA181&lt;20,AA181*1.1,AA181&lt;30,AA181*1.09,AA181&lt;50,AA181*1.08,AA181&lt;100,AA181*1.07,AA181&lt;150,AA181*1.06,AA181&gt;149,AA181*1.05))</f>
        <v/>
      </c>
      <c r="AC181" s="73"/>
      <c r="AD181" s="246" t="str">
        <f aca="false">IF(B181="","",'4. Inköpsdata'!N181)</f>
        <v/>
      </c>
      <c r="AE181" s="247" t="str">
        <f aca="false">IF(B181="","",'4. Inköpsdata'!M181)</f>
        <v/>
      </c>
      <c r="AF181" s="248" t="str">
        <f aca="false" t="array" ref="AF181:AF181">IFERROR(_xlfn.IFS(AE181=25%,41,AE181=12%,42,AE181=6%,43,AE181="Momsfritt",38),"")</f>
        <v/>
      </c>
      <c r="AG181" s="248" t="str">
        <f aca="false">IF(B181="","",IF(AE181="Momsfritt",1,AE181+1))</f>
        <v/>
      </c>
      <c r="AH181" s="246" t="str">
        <f aca="false">IF(B181="","",AC181/AG181)</f>
        <v/>
      </c>
      <c r="AI181" s="246" t="str">
        <f aca="false">IF(B181="","",AH181-AA181)</f>
        <v/>
      </c>
      <c r="AJ181" s="249" t="str">
        <f aca="false">IF(B181="","",AI181/AH181)</f>
        <v/>
      </c>
      <c r="AK181" s="73"/>
      <c r="AL181" s="245" t="str">
        <f aca="false">IF(B181="","",AK181/AG181)</f>
        <v/>
      </c>
      <c r="AM181" s="245" t="str">
        <f aca="false">IF(B181="","",AL181-AA181)</f>
        <v/>
      </c>
      <c r="AN181" s="249" t="str">
        <f aca="false">IF(B181="","",AM181/AL181)</f>
        <v/>
      </c>
    </row>
    <row r="182" customFormat="false" ht="14.25" hidden="false" customHeight="false" outlineLevel="0" collapsed="false">
      <c r="A182" s="72" t="n">
        <v>178</v>
      </c>
      <c r="B182" s="226" t="str">
        <f aca="false">IF('1. Artikeldata Grund'!$E182="","",'1. Artikeldata Grund'!$E182)</f>
        <v/>
      </c>
      <c r="C182" s="227" t="str">
        <f aca="false">IF('1. Artikeldata Grund'!D182="","",'1. Artikeldata Grund'!D182)</f>
        <v/>
      </c>
      <c r="D182" s="251"/>
      <c r="E182" s="229" t="str">
        <f aca="false">IF(B182="","","ÅÅÅÅ-MM-DD")</f>
        <v/>
      </c>
      <c r="F182" s="230"/>
      <c r="G182" s="252"/>
      <c r="H182" s="253"/>
      <c r="I182" s="232" t="s">
        <v>36</v>
      </c>
      <c r="J182" s="234"/>
      <c r="K182" s="233" t="s">
        <v>36</v>
      </c>
      <c r="L182" s="234" t="s">
        <v>291</v>
      </c>
      <c r="M182" s="235" t="n">
        <v>910</v>
      </c>
      <c r="N182" s="236" t="str">
        <f aca="false">IF(B182="","",IF(OR(M182=200,COUNTIF(Artikelgrupper!$G$3:$G$108,'APH KIC KIA PC'!L182)),"Ja","Nej"))</f>
        <v/>
      </c>
      <c r="O182" s="237"/>
      <c r="Q182" s="238"/>
      <c r="R182" s="239"/>
      <c r="S182" s="234" t="s">
        <v>37</v>
      </c>
      <c r="T182" s="234"/>
      <c r="V182" s="240" t="str">
        <f aca="false">IF(B182="","",'3. Förpackningsdata'!K182)</f>
        <v/>
      </c>
      <c r="W182" s="241" t="str">
        <f aca="false">IF(B182="","",'3. Förpackningsdata'!L182)</f>
        <v/>
      </c>
      <c r="X182" s="238"/>
      <c r="Y182" s="192"/>
      <c r="Z182" s="243"/>
      <c r="AA182" s="244" t="str">
        <f aca="false">IF('4. Inköpsdata'!H182="SEK",'4. Inköpsdata'!J182,'4. Inköpsdata'!J182*'APH KIC KIA PC'!$Y$4)</f>
        <v/>
      </c>
      <c r="AB182" s="245" t="str">
        <f aca="false" t="array" ref="AB182:AB182">IF(B182="","",_xlfn.IFS(AA182&lt;10,AA182*1.12,AA182&lt;20,AA182*1.1,AA182&lt;30,AA182*1.09,AA182&lt;50,AA182*1.08,AA182&lt;100,AA182*1.07,AA182&lt;150,AA182*1.06,AA182&gt;149,AA182*1.05))</f>
        <v/>
      </c>
      <c r="AC182" s="73"/>
      <c r="AD182" s="246" t="str">
        <f aca="false">IF(B182="","",'4. Inköpsdata'!N182)</f>
        <v/>
      </c>
      <c r="AE182" s="247" t="str">
        <f aca="false">IF(B182="","",'4. Inköpsdata'!M182)</f>
        <v/>
      </c>
      <c r="AF182" s="248" t="str">
        <f aca="false" t="array" ref="AF182:AF182">IFERROR(_xlfn.IFS(AE182=25%,41,AE182=12%,42,AE182=6%,43,AE182="Momsfritt",38),"")</f>
        <v/>
      </c>
      <c r="AG182" s="248" t="str">
        <f aca="false">IF(B182="","",IF(AE182="Momsfritt",1,AE182+1))</f>
        <v/>
      </c>
      <c r="AH182" s="246" t="str">
        <f aca="false">IF(B182="","",AC182/AG182)</f>
        <v/>
      </c>
      <c r="AI182" s="246" t="str">
        <f aca="false">IF(B182="","",AH182-AA182)</f>
        <v/>
      </c>
      <c r="AJ182" s="249" t="str">
        <f aca="false">IF(B182="","",AI182/AH182)</f>
        <v/>
      </c>
      <c r="AK182" s="73"/>
      <c r="AL182" s="245" t="str">
        <f aca="false">IF(B182="","",AK182/AG182)</f>
        <v/>
      </c>
      <c r="AM182" s="245" t="str">
        <f aca="false">IF(B182="","",AL182-AA182)</f>
        <v/>
      </c>
      <c r="AN182" s="249" t="str">
        <f aca="false">IF(B182="","",AM182/AL182)</f>
        <v/>
      </c>
    </row>
    <row r="183" customFormat="false" ht="14.25" hidden="false" customHeight="false" outlineLevel="0" collapsed="false">
      <c r="A183" s="72" t="n">
        <v>179</v>
      </c>
      <c r="B183" s="226" t="str">
        <f aca="false">IF('1. Artikeldata Grund'!$E183="","",'1. Artikeldata Grund'!$E183)</f>
        <v/>
      </c>
      <c r="C183" s="227" t="str">
        <f aca="false">IF('1. Artikeldata Grund'!D183="","",'1. Artikeldata Grund'!D183)</f>
        <v/>
      </c>
      <c r="D183" s="251"/>
      <c r="E183" s="229" t="str">
        <f aca="false">IF(B183="","","ÅÅÅÅ-MM-DD")</f>
        <v/>
      </c>
      <c r="F183" s="230"/>
      <c r="G183" s="252"/>
      <c r="H183" s="253"/>
      <c r="I183" s="232" t="s">
        <v>36</v>
      </c>
      <c r="J183" s="234"/>
      <c r="K183" s="233" t="s">
        <v>36</v>
      </c>
      <c r="L183" s="234" t="s">
        <v>291</v>
      </c>
      <c r="M183" s="235" t="n">
        <v>910</v>
      </c>
      <c r="N183" s="236" t="str">
        <f aca="false">IF(B183="","",IF(OR(M183=200,COUNTIF(Artikelgrupper!$G$3:$G$108,'APH KIC KIA PC'!L183)),"Ja","Nej"))</f>
        <v/>
      </c>
      <c r="O183" s="237"/>
      <c r="Q183" s="238"/>
      <c r="R183" s="239"/>
      <c r="S183" s="234" t="s">
        <v>37</v>
      </c>
      <c r="T183" s="234"/>
      <c r="V183" s="240" t="str">
        <f aca="false">IF(B183="","",'3. Förpackningsdata'!K183)</f>
        <v/>
      </c>
      <c r="W183" s="241" t="str">
        <f aca="false">IF(B183="","",'3. Förpackningsdata'!L183)</f>
        <v/>
      </c>
      <c r="X183" s="238"/>
      <c r="Y183" s="192"/>
      <c r="Z183" s="243"/>
      <c r="AA183" s="244" t="str">
        <f aca="false">IF('4. Inköpsdata'!H183="SEK",'4. Inköpsdata'!J183,'4. Inköpsdata'!J183*'APH KIC KIA PC'!$Y$4)</f>
        <v/>
      </c>
      <c r="AB183" s="245" t="str">
        <f aca="false" t="array" ref="AB183:AB183">IF(B183="","",_xlfn.IFS(AA183&lt;10,AA183*1.12,AA183&lt;20,AA183*1.1,AA183&lt;30,AA183*1.09,AA183&lt;50,AA183*1.08,AA183&lt;100,AA183*1.07,AA183&lt;150,AA183*1.06,AA183&gt;149,AA183*1.05))</f>
        <v/>
      </c>
      <c r="AC183" s="73"/>
      <c r="AD183" s="246" t="str">
        <f aca="false">IF(B183="","",'4. Inköpsdata'!N183)</f>
        <v/>
      </c>
      <c r="AE183" s="247" t="str">
        <f aca="false">IF(B183="","",'4. Inköpsdata'!M183)</f>
        <v/>
      </c>
      <c r="AF183" s="248" t="str">
        <f aca="false" t="array" ref="AF183:AF183">IFERROR(_xlfn.IFS(AE183=25%,41,AE183=12%,42,AE183=6%,43,AE183="Momsfritt",38),"")</f>
        <v/>
      </c>
      <c r="AG183" s="248" t="str">
        <f aca="false">IF(B183="","",IF(AE183="Momsfritt",1,AE183+1))</f>
        <v/>
      </c>
      <c r="AH183" s="246" t="str">
        <f aca="false">IF(B183="","",AC183/AG183)</f>
        <v/>
      </c>
      <c r="AI183" s="246" t="str">
        <f aca="false">IF(B183="","",AH183-AA183)</f>
        <v/>
      </c>
      <c r="AJ183" s="249" t="str">
        <f aca="false">IF(B183="","",AI183/AH183)</f>
        <v/>
      </c>
      <c r="AK183" s="73"/>
      <c r="AL183" s="245" t="str">
        <f aca="false">IF(B183="","",AK183/AG183)</f>
        <v/>
      </c>
      <c r="AM183" s="245" t="str">
        <f aca="false">IF(B183="","",AL183-AA183)</f>
        <v/>
      </c>
      <c r="AN183" s="249" t="str">
        <f aca="false">IF(B183="","",AM183/AL183)</f>
        <v/>
      </c>
    </row>
    <row r="184" customFormat="false" ht="14.25" hidden="false" customHeight="false" outlineLevel="0" collapsed="false">
      <c r="A184" s="72" t="n">
        <v>180</v>
      </c>
      <c r="B184" s="226" t="str">
        <f aca="false">IF('1. Artikeldata Grund'!$E184="","",'1. Artikeldata Grund'!$E184)</f>
        <v/>
      </c>
      <c r="C184" s="227" t="str">
        <f aca="false">IF('1. Artikeldata Grund'!D184="","",'1. Artikeldata Grund'!D184)</f>
        <v/>
      </c>
      <c r="D184" s="251"/>
      <c r="E184" s="229" t="str">
        <f aca="false">IF(B184="","","ÅÅÅÅ-MM-DD")</f>
        <v/>
      </c>
      <c r="F184" s="230"/>
      <c r="G184" s="252"/>
      <c r="H184" s="253"/>
      <c r="I184" s="232" t="s">
        <v>36</v>
      </c>
      <c r="J184" s="234"/>
      <c r="K184" s="233" t="s">
        <v>36</v>
      </c>
      <c r="L184" s="234" t="s">
        <v>291</v>
      </c>
      <c r="M184" s="235" t="n">
        <v>910</v>
      </c>
      <c r="N184" s="236" t="str">
        <f aca="false">IF(B184="","",IF(OR(M184=200,COUNTIF(Artikelgrupper!$G$3:$G$108,'APH KIC KIA PC'!L184)),"Ja","Nej"))</f>
        <v/>
      </c>
      <c r="O184" s="237"/>
      <c r="Q184" s="238"/>
      <c r="R184" s="239"/>
      <c r="S184" s="234" t="s">
        <v>37</v>
      </c>
      <c r="T184" s="234"/>
      <c r="V184" s="240" t="str">
        <f aca="false">IF(B184="","",'3. Förpackningsdata'!K184)</f>
        <v/>
      </c>
      <c r="W184" s="241" t="str">
        <f aca="false">IF(B184="","",'3. Förpackningsdata'!L184)</f>
        <v/>
      </c>
      <c r="X184" s="238"/>
      <c r="Y184" s="192"/>
      <c r="Z184" s="243"/>
      <c r="AA184" s="244" t="str">
        <f aca="false">IF('4. Inköpsdata'!H184="SEK",'4. Inköpsdata'!J184,'4. Inköpsdata'!J184*'APH KIC KIA PC'!$Y$4)</f>
        <v/>
      </c>
      <c r="AB184" s="245" t="str">
        <f aca="false" t="array" ref="AB184:AB184">IF(B184="","",_xlfn.IFS(AA184&lt;10,AA184*1.12,AA184&lt;20,AA184*1.1,AA184&lt;30,AA184*1.09,AA184&lt;50,AA184*1.08,AA184&lt;100,AA184*1.07,AA184&lt;150,AA184*1.06,AA184&gt;149,AA184*1.05))</f>
        <v/>
      </c>
      <c r="AC184" s="73"/>
      <c r="AD184" s="246" t="str">
        <f aca="false">IF(B184="","",'4. Inköpsdata'!N184)</f>
        <v/>
      </c>
      <c r="AE184" s="247" t="str">
        <f aca="false">IF(B184="","",'4. Inköpsdata'!M184)</f>
        <v/>
      </c>
      <c r="AF184" s="248" t="str">
        <f aca="false" t="array" ref="AF184:AF184">IFERROR(_xlfn.IFS(AE184=25%,41,AE184=12%,42,AE184=6%,43,AE184="Momsfritt",38),"")</f>
        <v/>
      </c>
      <c r="AG184" s="248" t="str">
        <f aca="false">IF(B184="","",IF(AE184="Momsfritt",1,AE184+1))</f>
        <v/>
      </c>
      <c r="AH184" s="246" t="str">
        <f aca="false">IF(B184="","",AC184/AG184)</f>
        <v/>
      </c>
      <c r="AI184" s="246" t="str">
        <f aca="false">IF(B184="","",AH184-AA184)</f>
        <v/>
      </c>
      <c r="AJ184" s="249" t="str">
        <f aca="false">IF(B184="","",AI184/AH184)</f>
        <v/>
      </c>
      <c r="AK184" s="73"/>
      <c r="AL184" s="245" t="str">
        <f aca="false">IF(B184="","",AK184/AG184)</f>
        <v/>
      </c>
      <c r="AM184" s="245" t="str">
        <f aca="false">IF(B184="","",AL184-AA184)</f>
        <v/>
      </c>
      <c r="AN184" s="249" t="str">
        <f aca="false">IF(B184="","",AM184/AL184)</f>
        <v/>
      </c>
    </row>
    <row r="185" customFormat="false" ht="14.25" hidden="false" customHeight="false" outlineLevel="0" collapsed="false">
      <c r="A185" s="72" t="n">
        <v>181</v>
      </c>
      <c r="B185" s="226" t="str">
        <f aca="false">IF('1. Artikeldata Grund'!$E185="","",'1. Artikeldata Grund'!$E185)</f>
        <v/>
      </c>
      <c r="C185" s="227" t="str">
        <f aca="false">IF('1. Artikeldata Grund'!D185="","",'1. Artikeldata Grund'!D185)</f>
        <v/>
      </c>
      <c r="D185" s="251"/>
      <c r="E185" s="229" t="str">
        <f aca="false">IF(B185="","","ÅÅÅÅ-MM-DD")</f>
        <v/>
      </c>
      <c r="F185" s="230"/>
      <c r="G185" s="252"/>
      <c r="H185" s="253"/>
      <c r="I185" s="232" t="s">
        <v>36</v>
      </c>
      <c r="J185" s="234"/>
      <c r="K185" s="233" t="s">
        <v>36</v>
      </c>
      <c r="L185" s="234" t="s">
        <v>291</v>
      </c>
      <c r="M185" s="235" t="n">
        <v>910</v>
      </c>
      <c r="N185" s="236" t="str">
        <f aca="false">IF(B185="","",IF(OR(M185=200,COUNTIF(Artikelgrupper!$G$3:$G$108,'APH KIC KIA PC'!L185)),"Ja","Nej"))</f>
        <v/>
      </c>
      <c r="O185" s="237"/>
      <c r="Q185" s="238"/>
      <c r="R185" s="239"/>
      <c r="S185" s="234" t="s">
        <v>37</v>
      </c>
      <c r="T185" s="234"/>
      <c r="V185" s="240" t="str">
        <f aca="false">IF(B185="","",'3. Förpackningsdata'!K185)</f>
        <v/>
      </c>
      <c r="W185" s="241" t="str">
        <f aca="false">IF(B185="","",'3. Förpackningsdata'!L185)</f>
        <v/>
      </c>
      <c r="X185" s="238"/>
      <c r="Y185" s="192"/>
      <c r="Z185" s="243"/>
      <c r="AA185" s="244" t="str">
        <f aca="false">IF('4. Inköpsdata'!H185="SEK",'4. Inköpsdata'!J185,'4. Inköpsdata'!J185*'APH KIC KIA PC'!$Y$4)</f>
        <v/>
      </c>
      <c r="AB185" s="245" t="str">
        <f aca="false" t="array" ref="AB185:AB185">IF(B185="","",_xlfn.IFS(AA185&lt;10,AA185*1.12,AA185&lt;20,AA185*1.1,AA185&lt;30,AA185*1.09,AA185&lt;50,AA185*1.08,AA185&lt;100,AA185*1.07,AA185&lt;150,AA185*1.06,AA185&gt;149,AA185*1.05))</f>
        <v/>
      </c>
      <c r="AC185" s="73"/>
      <c r="AD185" s="246" t="str">
        <f aca="false">IF(B185="","",'4. Inköpsdata'!N185)</f>
        <v/>
      </c>
      <c r="AE185" s="247" t="str">
        <f aca="false">IF(B185="","",'4. Inköpsdata'!M185)</f>
        <v/>
      </c>
      <c r="AF185" s="248" t="str">
        <f aca="false" t="array" ref="AF185:AF185">IFERROR(_xlfn.IFS(AE185=25%,41,AE185=12%,42,AE185=6%,43,AE185="Momsfritt",38),"")</f>
        <v/>
      </c>
      <c r="AG185" s="248" t="str">
        <f aca="false">IF(B185="","",IF(AE185="Momsfritt",1,AE185+1))</f>
        <v/>
      </c>
      <c r="AH185" s="246" t="str">
        <f aca="false">IF(B185="","",AC185/AG185)</f>
        <v/>
      </c>
      <c r="AI185" s="246" t="str">
        <f aca="false">IF(B185="","",AH185-AA185)</f>
        <v/>
      </c>
      <c r="AJ185" s="249" t="str">
        <f aca="false">IF(B185="","",AI185/AH185)</f>
        <v/>
      </c>
      <c r="AK185" s="73"/>
      <c r="AL185" s="245" t="str">
        <f aca="false">IF(B185="","",AK185/AG185)</f>
        <v/>
      </c>
      <c r="AM185" s="245" t="str">
        <f aca="false">IF(B185="","",AL185-AA185)</f>
        <v/>
      </c>
      <c r="AN185" s="249" t="str">
        <f aca="false">IF(B185="","",AM185/AL185)</f>
        <v/>
      </c>
    </row>
    <row r="186" customFormat="false" ht="14.25" hidden="false" customHeight="false" outlineLevel="0" collapsed="false">
      <c r="A186" s="72" t="n">
        <v>182</v>
      </c>
      <c r="B186" s="226" t="str">
        <f aca="false">IF('1. Artikeldata Grund'!$E186="","",'1. Artikeldata Grund'!$E186)</f>
        <v/>
      </c>
      <c r="C186" s="227" t="str">
        <f aca="false">IF('1. Artikeldata Grund'!D186="","",'1. Artikeldata Grund'!D186)</f>
        <v/>
      </c>
      <c r="D186" s="251"/>
      <c r="E186" s="229" t="str">
        <f aca="false">IF(B186="","","ÅÅÅÅ-MM-DD")</f>
        <v/>
      </c>
      <c r="F186" s="230"/>
      <c r="G186" s="252"/>
      <c r="H186" s="253"/>
      <c r="I186" s="232" t="s">
        <v>36</v>
      </c>
      <c r="J186" s="234"/>
      <c r="K186" s="233" t="s">
        <v>36</v>
      </c>
      <c r="L186" s="234" t="s">
        <v>291</v>
      </c>
      <c r="M186" s="235" t="n">
        <v>910</v>
      </c>
      <c r="N186" s="236" t="str">
        <f aca="false">IF(B186="","",IF(OR(M186=200,COUNTIF(Artikelgrupper!$G$3:$G$108,'APH KIC KIA PC'!L186)),"Ja","Nej"))</f>
        <v/>
      </c>
      <c r="O186" s="237"/>
      <c r="Q186" s="238"/>
      <c r="R186" s="239"/>
      <c r="S186" s="234" t="s">
        <v>37</v>
      </c>
      <c r="T186" s="234"/>
      <c r="V186" s="240" t="str">
        <f aca="false">IF(B186="","",'3. Förpackningsdata'!K186)</f>
        <v/>
      </c>
      <c r="W186" s="241" t="str">
        <f aca="false">IF(B186="","",'3. Förpackningsdata'!L186)</f>
        <v/>
      </c>
      <c r="X186" s="238"/>
      <c r="Y186" s="192"/>
      <c r="Z186" s="243"/>
      <c r="AA186" s="244" t="str">
        <f aca="false">IF('4. Inköpsdata'!H186="SEK",'4. Inköpsdata'!J186,'4. Inköpsdata'!J186*'APH KIC KIA PC'!$Y$4)</f>
        <v/>
      </c>
      <c r="AB186" s="245" t="str">
        <f aca="false" t="array" ref="AB186:AB186">IF(B186="","",_xlfn.IFS(AA186&lt;10,AA186*1.12,AA186&lt;20,AA186*1.1,AA186&lt;30,AA186*1.09,AA186&lt;50,AA186*1.08,AA186&lt;100,AA186*1.07,AA186&lt;150,AA186*1.06,AA186&gt;149,AA186*1.05))</f>
        <v/>
      </c>
      <c r="AC186" s="73"/>
      <c r="AD186" s="246" t="str">
        <f aca="false">IF(B186="","",'4. Inköpsdata'!N186)</f>
        <v/>
      </c>
      <c r="AE186" s="247" t="str">
        <f aca="false">IF(B186="","",'4. Inköpsdata'!M186)</f>
        <v/>
      </c>
      <c r="AF186" s="248" t="str">
        <f aca="false" t="array" ref="AF186:AF186">IFERROR(_xlfn.IFS(AE186=25%,41,AE186=12%,42,AE186=6%,43,AE186="Momsfritt",38),"")</f>
        <v/>
      </c>
      <c r="AG186" s="248" t="str">
        <f aca="false">IF(B186="","",IF(AE186="Momsfritt",1,AE186+1))</f>
        <v/>
      </c>
      <c r="AH186" s="246" t="str">
        <f aca="false">IF(B186="","",AC186/AG186)</f>
        <v/>
      </c>
      <c r="AI186" s="246" t="str">
        <f aca="false">IF(B186="","",AH186-AA186)</f>
        <v/>
      </c>
      <c r="AJ186" s="249" t="str">
        <f aca="false">IF(B186="","",AI186/AH186)</f>
        <v/>
      </c>
      <c r="AK186" s="73"/>
      <c r="AL186" s="245" t="str">
        <f aca="false">IF(B186="","",AK186/AG186)</f>
        <v/>
      </c>
      <c r="AM186" s="245" t="str">
        <f aca="false">IF(B186="","",AL186-AA186)</f>
        <v/>
      </c>
      <c r="AN186" s="249" t="str">
        <f aca="false">IF(B186="","",AM186/AL186)</f>
        <v/>
      </c>
    </row>
    <row r="187" customFormat="false" ht="14.25" hidden="false" customHeight="false" outlineLevel="0" collapsed="false">
      <c r="A187" s="72" t="n">
        <v>183</v>
      </c>
      <c r="B187" s="226" t="str">
        <f aca="false">IF('1. Artikeldata Grund'!$E187="","",'1. Artikeldata Grund'!$E187)</f>
        <v/>
      </c>
      <c r="C187" s="227" t="str">
        <f aca="false">IF('1. Artikeldata Grund'!D187="","",'1. Artikeldata Grund'!D187)</f>
        <v/>
      </c>
      <c r="D187" s="251"/>
      <c r="E187" s="229" t="str">
        <f aca="false">IF(B187="","","ÅÅÅÅ-MM-DD")</f>
        <v/>
      </c>
      <c r="F187" s="230"/>
      <c r="G187" s="252"/>
      <c r="H187" s="253"/>
      <c r="I187" s="232" t="s">
        <v>36</v>
      </c>
      <c r="J187" s="234"/>
      <c r="K187" s="233" t="s">
        <v>36</v>
      </c>
      <c r="L187" s="234" t="s">
        <v>291</v>
      </c>
      <c r="M187" s="235" t="n">
        <v>910</v>
      </c>
      <c r="N187" s="236" t="str">
        <f aca="false">IF(B187="","",IF(OR(M187=200,COUNTIF(Artikelgrupper!$G$3:$G$108,'APH KIC KIA PC'!L187)),"Ja","Nej"))</f>
        <v/>
      </c>
      <c r="O187" s="237"/>
      <c r="Q187" s="238"/>
      <c r="R187" s="239"/>
      <c r="S187" s="234" t="s">
        <v>37</v>
      </c>
      <c r="T187" s="234"/>
      <c r="V187" s="240" t="str">
        <f aca="false">IF(B187="","",'3. Förpackningsdata'!K187)</f>
        <v/>
      </c>
      <c r="W187" s="241" t="str">
        <f aca="false">IF(B187="","",'3. Förpackningsdata'!L187)</f>
        <v/>
      </c>
      <c r="X187" s="238"/>
      <c r="Y187" s="192"/>
      <c r="Z187" s="243"/>
      <c r="AA187" s="244" t="str">
        <f aca="false">IF('4. Inköpsdata'!H187="SEK",'4. Inköpsdata'!J187,'4. Inköpsdata'!J187*'APH KIC KIA PC'!$Y$4)</f>
        <v/>
      </c>
      <c r="AB187" s="245" t="str">
        <f aca="false" t="array" ref="AB187:AB187">IF(B187="","",_xlfn.IFS(AA187&lt;10,AA187*1.12,AA187&lt;20,AA187*1.1,AA187&lt;30,AA187*1.09,AA187&lt;50,AA187*1.08,AA187&lt;100,AA187*1.07,AA187&lt;150,AA187*1.06,AA187&gt;149,AA187*1.05))</f>
        <v/>
      </c>
      <c r="AC187" s="73"/>
      <c r="AD187" s="246" t="str">
        <f aca="false">IF(B187="","",'4. Inköpsdata'!N187)</f>
        <v/>
      </c>
      <c r="AE187" s="247" t="str">
        <f aca="false">IF(B187="","",'4. Inköpsdata'!M187)</f>
        <v/>
      </c>
      <c r="AF187" s="248" t="str">
        <f aca="false" t="array" ref="AF187:AF187">IFERROR(_xlfn.IFS(AE187=25%,41,AE187=12%,42,AE187=6%,43,AE187="Momsfritt",38),"")</f>
        <v/>
      </c>
      <c r="AG187" s="248" t="str">
        <f aca="false">IF(B187="","",IF(AE187="Momsfritt",1,AE187+1))</f>
        <v/>
      </c>
      <c r="AH187" s="246" t="str">
        <f aca="false">IF(B187="","",AC187/AG187)</f>
        <v/>
      </c>
      <c r="AI187" s="246" t="str">
        <f aca="false">IF(B187="","",AH187-AA187)</f>
        <v/>
      </c>
      <c r="AJ187" s="249" t="str">
        <f aca="false">IF(B187="","",AI187/AH187)</f>
        <v/>
      </c>
      <c r="AK187" s="73"/>
      <c r="AL187" s="245" t="str">
        <f aca="false">IF(B187="","",AK187/AG187)</f>
        <v/>
      </c>
      <c r="AM187" s="245" t="str">
        <f aca="false">IF(B187="","",AL187-AA187)</f>
        <v/>
      </c>
      <c r="AN187" s="249" t="str">
        <f aca="false">IF(B187="","",AM187/AL187)</f>
        <v/>
      </c>
    </row>
    <row r="188" customFormat="false" ht="14.25" hidden="false" customHeight="false" outlineLevel="0" collapsed="false">
      <c r="A188" s="72" t="n">
        <v>184</v>
      </c>
      <c r="B188" s="226" t="str">
        <f aca="false">IF('1. Artikeldata Grund'!$E188="","",'1. Artikeldata Grund'!$E188)</f>
        <v/>
      </c>
      <c r="C188" s="227" t="str">
        <f aca="false">IF('1. Artikeldata Grund'!D188="","",'1. Artikeldata Grund'!D188)</f>
        <v/>
      </c>
      <c r="D188" s="251"/>
      <c r="E188" s="229" t="str">
        <f aca="false">IF(B188="","","ÅÅÅÅ-MM-DD")</f>
        <v/>
      </c>
      <c r="F188" s="230"/>
      <c r="G188" s="252"/>
      <c r="H188" s="253"/>
      <c r="I188" s="232" t="s">
        <v>36</v>
      </c>
      <c r="J188" s="234"/>
      <c r="K188" s="233" t="s">
        <v>36</v>
      </c>
      <c r="L188" s="234" t="s">
        <v>291</v>
      </c>
      <c r="M188" s="235" t="n">
        <v>910</v>
      </c>
      <c r="N188" s="236" t="str">
        <f aca="false">IF(B188="","",IF(OR(M188=200,COUNTIF(Artikelgrupper!$G$3:$G$108,'APH KIC KIA PC'!L188)),"Ja","Nej"))</f>
        <v/>
      </c>
      <c r="O188" s="237"/>
      <c r="Q188" s="238"/>
      <c r="R188" s="239"/>
      <c r="S188" s="234" t="s">
        <v>37</v>
      </c>
      <c r="T188" s="234"/>
      <c r="V188" s="240" t="str">
        <f aca="false">IF(B188="","",'3. Förpackningsdata'!K188)</f>
        <v/>
      </c>
      <c r="W188" s="241" t="str">
        <f aca="false">IF(B188="","",'3. Förpackningsdata'!L188)</f>
        <v/>
      </c>
      <c r="X188" s="238"/>
      <c r="Y188" s="192"/>
      <c r="Z188" s="243"/>
      <c r="AA188" s="244" t="str">
        <f aca="false">IF('4. Inköpsdata'!H188="SEK",'4. Inköpsdata'!J188,'4. Inköpsdata'!J188*'APH KIC KIA PC'!$Y$4)</f>
        <v/>
      </c>
      <c r="AB188" s="245" t="str">
        <f aca="false" t="array" ref="AB188:AB188">IF(B188="","",_xlfn.IFS(AA188&lt;10,AA188*1.12,AA188&lt;20,AA188*1.1,AA188&lt;30,AA188*1.09,AA188&lt;50,AA188*1.08,AA188&lt;100,AA188*1.07,AA188&lt;150,AA188*1.06,AA188&gt;149,AA188*1.05))</f>
        <v/>
      </c>
      <c r="AC188" s="73"/>
      <c r="AD188" s="246" t="str">
        <f aca="false">IF(B188="","",'4. Inköpsdata'!N188)</f>
        <v/>
      </c>
      <c r="AE188" s="247" t="str">
        <f aca="false">IF(B188="","",'4. Inköpsdata'!M188)</f>
        <v/>
      </c>
      <c r="AF188" s="248" t="str">
        <f aca="false" t="array" ref="AF188:AF188">IFERROR(_xlfn.IFS(AE188=25%,41,AE188=12%,42,AE188=6%,43,AE188="Momsfritt",38),"")</f>
        <v/>
      </c>
      <c r="AG188" s="248" t="str">
        <f aca="false">IF(B188="","",IF(AE188="Momsfritt",1,AE188+1))</f>
        <v/>
      </c>
      <c r="AH188" s="246" t="str">
        <f aca="false">IF(B188="","",AC188/AG188)</f>
        <v/>
      </c>
      <c r="AI188" s="246" t="str">
        <f aca="false">IF(B188="","",AH188-AA188)</f>
        <v/>
      </c>
      <c r="AJ188" s="249" t="str">
        <f aca="false">IF(B188="","",AI188/AH188)</f>
        <v/>
      </c>
      <c r="AK188" s="73"/>
      <c r="AL188" s="245" t="str">
        <f aca="false">IF(B188="","",AK188/AG188)</f>
        <v/>
      </c>
      <c r="AM188" s="245" t="str">
        <f aca="false">IF(B188="","",AL188-AA188)</f>
        <v/>
      </c>
      <c r="AN188" s="249" t="str">
        <f aca="false">IF(B188="","",AM188/AL188)</f>
        <v/>
      </c>
    </row>
    <row r="189" customFormat="false" ht="14.25" hidden="false" customHeight="false" outlineLevel="0" collapsed="false">
      <c r="A189" s="72" t="n">
        <v>185</v>
      </c>
      <c r="B189" s="226" t="str">
        <f aca="false">IF('1. Artikeldata Grund'!$E189="","",'1. Artikeldata Grund'!$E189)</f>
        <v/>
      </c>
      <c r="C189" s="227" t="str">
        <f aca="false">IF('1. Artikeldata Grund'!D189="","",'1. Artikeldata Grund'!D189)</f>
        <v/>
      </c>
      <c r="D189" s="251"/>
      <c r="E189" s="229" t="str">
        <f aca="false">IF(B189="","","ÅÅÅÅ-MM-DD")</f>
        <v/>
      </c>
      <c r="F189" s="230"/>
      <c r="G189" s="252"/>
      <c r="H189" s="253"/>
      <c r="I189" s="232" t="s">
        <v>36</v>
      </c>
      <c r="J189" s="234"/>
      <c r="K189" s="233" t="s">
        <v>36</v>
      </c>
      <c r="L189" s="234" t="s">
        <v>291</v>
      </c>
      <c r="M189" s="235" t="n">
        <v>910</v>
      </c>
      <c r="N189" s="236" t="str">
        <f aca="false">IF(B189="","",IF(OR(M189=200,COUNTIF(Artikelgrupper!$G$3:$G$108,'APH KIC KIA PC'!L189)),"Ja","Nej"))</f>
        <v/>
      </c>
      <c r="O189" s="237"/>
      <c r="Q189" s="238"/>
      <c r="R189" s="239"/>
      <c r="S189" s="234" t="s">
        <v>37</v>
      </c>
      <c r="T189" s="234"/>
      <c r="V189" s="240" t="str">
        <f aca="false">IF(B189="","",'3. Förpackningsdata'!K189)</f>
        <v/>
      </c>
      <c r="W189" s="241" t="str">
        <f aca="false">IF(B189="","",'3. Förpackningsdata'!L189)</f>
        <v/>
      </c>
      <c r="X189" s="238"/>
      <c r="Y189" s="192"/>
      <c r="Z189" s="243"/>
      <c r="AA189" s="244" t="str">
        <f aca="false">IF('4. Inköpsdata'!H189="SEK",'4. Inköpsdata'!J189,'4. Inköpsdata'!J189*'APH KIC KIA PC'!$Y$4)</f>
        <v/>
      </c>
      <c r="AB189" s="245" t="str">
        <f aca="false" t="array" ref="AB189:AB189">IF(B189="","",_xlfn.IFS(AA189&lt;10,AA189*1.12,AA189&lt;20,AA189*1.1,AA189&lt;30,AA189*1.09,AA189&lt;50,AA189*1.08,AA189&lt;100,AA189*1.07,AA189&lt;150,AA189*1.06,AA189&gt;149,AA189*1.05))</f>
        <v/>
      </c>
      <c r="AC189" s="73"/>
      <c r="AD189" s="246" t="str">
        <f aca="false">IF(B189="","",'4. Inköpsdata'!N189)</f>
        <v/>
      </c>
      <c r="AE189" s="247" t="str">
        <f aca="false">IF(B189="","",'4. Inköpsdata'!M189)</f>
        <v/>
      </c>
      <c r="AF189" s="248" t="str">
        <f aca="false" t="array" ref="AF189:AF189">IFERROR(_xlfn.IFS(AE189=25%,41,AE189=12%,42,AE189=6%,43,AE189="Momsfritt",38),"")</f>
        <v/>
      </c>
      <c r="AG189" s="248" t="str">
        <f aca="false">IF(B189="","",IF(AE189="Momsfritt",1,AE189+1))</f>
        <v/>
      </c>
      <c r="AH189" s="246" t="str">
        <f aca="false">IF(B189="","",AC189/AG189)</f>
        <v/>
      </c>
      <c r="AI189" s="246" t="str">
        <f aca="false">IF(B189="","",AH189-AA189)</f>
        <v/>
      </c>
      <c r="AJ189" s="249" t="str">
        <f aca="false">IF(B189="","",AI189/AH189)</f>
        <v/>
      </c>
      <c r="AK189" s="73"/>
      <c r="AL189" s="245" t="str">
        <f aca="false">IF(B189="","",AK189/AG189)</f>
        <v/>
      </c>
      <c r="AM189" s="245" t="str">
        <f aca="false">IF(B189="","",AL189-AA189)</f>
        <v/>
      </c>
      <c r="AN189" s="249" t="str">
        <f aca="false">IF(B189="","",AM189/AL189)</f>
        <v/>
      </c>
    </row>
    <row r="190" customFormat="false" ht="14.25" hidden="false" customHeight="false" outlineLevel="0" collapsed="false">
      <c r="A190" s="72" t="n">
        <v>186</v>
      </c>
      <c r="B190" s="226" t="str">
        <f aca="false">IF('1. Artikeldata Grund'!$E190="","",'1. Artikeldata Grund'!$E190)</f>
        <v/>
      </c>
      <c r="C190" s="227" t="str">
        <f aca="false">IF('1. Artikeldata Grund'!D190="","",'1. Artikeldata Grund'!D190)</f>
        <v/>
      </c>
      <c r="D190" s="251"/>
      <c r="E190" s="229" t="str">
        <f aca="false">IF(B190="","","ÅÅÅÅ-MM-DD")</f>
        <v/>
      </c>
      <c r="F190" s="230"/>
      <c r="G190" s="252"/>
      <c r="H190" s="253"/>
      <c r="I190" s="232" t="s">
        <v>36</v>
      </c>
      <c r="J190" s="234"/>
      <c r="K190" s="233" t="s">
        <v>36</v>
      </c>
      <c r="L190" s="234" t="s">
        <v>291</v>
      </c>
      <c r="M190" s="235" t="n">
        <v>910</v>
      </c>
      <c r="N190" s="236" t="str">
        <f aca="false">IF(B190="","",IF(OR(M190=200,COUNTIF(Artikelgrupper!$G$3:$G$108,'APH KIC KIA PC'!L190)),"Ja","Nej"))</f>
        <v/>
      </c>
      <c r="O190" s="237"/>
      <c r="Q190" s="238"/>
      <c r="R190" s="239"/>
      <c r="S190" s="234" t="s">
        <v>37</v>
      </c>
      <c r="T190" s="234"/>
      <c r="V190" s="240" t="str">
        <f aca="false">IF(B190="","",'3. Förpackningsdata'!K190)</f>
        <v/>
      </c>
      <c r="W190" s="241" t="str">
        <f aca="false">IF(B190="","",'3. Förpackningsdata'!L190)</f>
        <v/>
      </c>
      <c r="X190" s="238"/>
      <c r="Y190" s="192"/>
      <c r="Z190" s="243"/>
      <c r="AA190" s="244" t="str">
        <f aca="false">IF('4. Inköpsdata'!H190="SEK",'4. Inköpsdata'!J190,'4. Inköpsdata'!J190*'APH KIC KIA PC'!$Y$4)</f>
        <v/>
      </c>
      <c r="AB190" s="245" t="str">
        <f aca="false" t="array" ref="AB190:AB190">IF(B190="","",_xlfn.IFS(AA190&lt;10,AA190*1.12,AA190&lt;20,AA190*1.1,AA190&lt;30,AA190*1.09,AA190&lt;50,AA190*1.08,AA190&lt;100,AA190*1.07,AA190&lt;150,AA190*1.06,AA190&gt;149,AA190*1.05))</f>
        <v/>
      </c>
      <c r="AC190" s="73"/>
      <c r="AD190" s="246" t="str">
        <f aca="false">IF(B190="","",'4. Inköpsdata'!N190)</f>
        <v/>
      </c>
      <c r="AE190" s="247" t="str">
        <f aca="false">IF(B190="","",'4. Inköpsdata'!M190)</f>
        <v/>
      </c>
      <c r="AF190" s="248" t="str">
        <f aca="false" t="array" ref="AF190:AF190">IFERROR(_xlfn.IFS(AE190=25%,41,AE190=12%,42,AE190=6%,43,AE190="Momsfritt",38),"")</f>
        <v/>
      </c>
      <c r="AG190" s="248" t="str">
        <f aca="false">IF(B190="","",IF(AE190="Momsfritt",1,AE190+1))</f>
        <v/>
      </c>
      <c r="AH190" s="246" t="str">
        <f aca="false">IF(B190="","",AC190/AG190)</f>
        <v/>
      </c>
      <c r="AI190" s="246" t="str">
        <f aca="false">IF(B190="","",AH190-AA190)</f>
        <v/>
      </c>
      <c r="AJ190" s="249" t="str">
        <f aca="false">IF(B190="","",AI190/AH190)</f>
        <v/>
      </c>
      <c r="AK190" s="73"/>
      <c r="AL190" s="245" t="str">
        <f aca="false">IF(B190="","",AK190/AG190)</f>
        <v/>
      </c>
      <c r="AM190" s="245" t="str">
        <f aca="false">IF(B190="","",AL190-AA190)</f>
        <v/>
      </c>
      <c r="AN190" s="249" t="str">
        <f aca="false">IF(B190="","",AM190/AL190)</f>
        <v/>
      </c>
    </row>
    <row r="191" customFormat="false" ht="14.25" hidden="false" customHeight="false" outlineLevel="0" collapsed="false">
      <c r="A191" s="72" t="n">
        <v>187</v>
      </c>
      <c r="B191" s="226" t="str">
        <f aca="false">IF('1. Artikeldata Grund'!$E191="","",'1. Artikeldata Grund'!$E191)</f>
        <v/>
      </c>
      <c r="C191" s="227" t="str">
        <f aca="false">IF('1. Artikeldata Grund'!D191="","",'1. Artikeldata Grund'!D191)</f>
        <v/>
      </c>
      <c r="D191" s="251"/>
      <c r="E191" s="229" t="str">
        <f aca="false">IF(B191="","","ÅÅÅÅ-MM-DD")</f>
        <v/>
      </c>
      <c r="F191" s="230"/>
      <c r="G191" s="252"/>
      <c r="H191" s="253"/>
      <c r="I191" s="232" t="s">
        <v>36</v>
      </c>
      <c r="J191" s="234"/>
      <c r="K191" s="233" t="s">
        <v>36</v>
      </c>
      <c r="L191" s="234" t="s">
        <v>291</v>
      </c>
      <c r="M191" s="235" t="n">
        <v>910</v>
      </c>
      <c r="N191" s="236" t="str">
        <f aca="false">IF(B191="","",IF(OR(M191=200,COUNTIF(Artikelgrupper!$G$3:$G$108,'APH KIC KIA PC'!L191)),"Ja","Nej"))</f>
        <v/>
      </c>
      <c r="O191" s="237"/>
      <c r="Q191" s="238"/>
      <c r="R191" s="239"/>
      <c r="S191" s="234" t="s">
        <v>37</v>
      </c>
      <c r="T191" s="234"/>
      <c r="V191" s="240" t="str">
        <f aca="false">IF(B191="","",'3. Förpackningsdata'!K191)</f>
        <v/>
      </c>
      <c r="W191" s="241" t="str">
        <f aca="false">IF(B191="","",'3. Förpackningsdata'!L191)</f>
        <v/>
      </c>
      <c r="X191" s="238"/>
      <c r="Y191" s="192"/>
      <c r="Z191" s="243"/>
      <c r="AA191" s="244" t="str">
        <f aca="false">IF('4. Inköpsdata'!H191="SEK",'4. Inköpsdata'!J191,'4. Inköpsdata'!J191*'APH KIC KIA PC'!$Y$4)</f>
        <v/>
      </c>
      <c r="AB191" s="245" t="str">
        <f aca="false" t="array" ref="AB191:AB191">IF(B191="","",_xlfn.IFS(AA191&lt;10,AA191*1.12,AA191&lt;20,AA191*1.1,AA191&lt;30,AA191*1.09,AA191&lt;50,AA191*1.08,AA191&lt;100,AA191*1.07,AA191&lt;150,AA191*1.06,AA191&gt;149,AA191*1.05))</f>
        <v/>
      </c>
      <c r="AC191" s="73"/>
      <c r="AD191" s="246" t="str">
        <f aca="false">IF(B191="","",'4. Inköpsdata'!N191)</f>
        <v/>
      </c>
      <c r="AE191" s="247" t="str">
        <f aca="false">IF(B191="","",'4. Inköpsdata'!M191)</f>
        <v/>
      </c>
      <c r="AF191" s="248" t="str">
        <f aca="false" t="array" ref="AF191:AF191">IFERROR(_xlfn.IFS(AE191=25%,41,AE191=12%,42,AE191=6%,43,AE191="Momsfritt",38),"")</f>
        <v/>
      </c>
      <c r="AG191" s="248" t="str">
        <f aca="false">IF(B191="","",IF(AE191="Momsfritt",1,AE191+1))</f>
        <v/>
      </c>
      <c r="AH191" s="246" t="str">
        <f aca="false">IF(B191="","",AC191/AG191)</f>
        <v/>
      </c>
      <c r="AI191" s="246" t="str">
        <f aca="false">IF(B191="","",AH191-AA191)</f>
        <v/>
      </c>
      <c r="AJ191" s="249" t="str">
        <f aca="false">IF(B191="","",AI191/AH191)</f>
        <v/>
      </c>
      <c r="AK191" s="73"/>
      <c r="AL191" s="245" t="str">
        <f aca="false">IF(B191="","",AK191/AG191)</f>
        <v/>
      </c>
      <c r="AM191" s="245" t="str">
        <f aca="false">IF(B191="","",AL191-AA191)</f>
        <v/>
      </c>
      <c r="AN191" s="249" t="str">
        <f aca="false">IF(B191="","",AM191/AL191)</f>
        <v/>
      </c>
    </row>
    <row r="192" customFormat="false" ht="14.25" hidden="false" customHeight="false" outlineLevel="0" collapsed="false">
      <c r="A192" s="72" t="n">
        <v>188</v>
      </c>
      <c r="B192" s="226" t="str">
        <f aca="false">IF('1. Artikeldata Grund'!$E192="","",'1. Artikeldata Grund'!$E192)</f>
        <v/>
      </c>
      <c r="C192" s="227" t="str">
        <f aca="false">IF('1. Artikeldata Grund'!D192="","",'1. Artikeldata Grund'!D192)</f>
        <v/>
      </c>
      <c r="D192" s="251"/>
      <c r="E192" s="229" t="str">
        <f aca="false">IF(B192="","","ÅÅÅÅ-MM-DD")</f>
        <v/>
      </c>
      <c r="F192" s="230"/>
      <c r="G192" s="252"/>
      <c r="H192" s="253"/>
      <c r="I192" s="232" t="s">
        <v>36</v>
      </c>
      <c r="J192" s="234"/>
      <c r="K192" s="233" t="s">
        <v>36</v>
      </c>
      <c r="L192" s="234" t="s">
        <v>291</v>
      </c>
      <c r="M192" s="235" t="n">
        <v>910</v>
      </c>
      <c r="N192" s="236" t="str">
        <f aca="false">IF(B192="","",IF(OR(M192=200,COUNTIF(Artikelgrupper!$G$3:$G$108,'APH KIC KIA PC'!L192)),"Ja","Nej"))</f>
        <v/>
      </c>
      <c r="O192" s="237"/>
      <c r="Q192" s="238"/>
      <c r="R192" s="239"/>
      <c r="S192" s="234" t="s">
        <v>37</v>
      </c>
      <c r="T192" s="234"/>
      <c r="V192" s="240" t="str">
        <f aca="false">IF(B192="","",'3. Förpackningsdata'!K192)</f>
        <v/>
      </c>
      <c r="W192" s="241" t="str">
        <f aca="false">IF(B192="","",'3. Förpackningsdata'!L192)</f>
        <v/>
      </c>
      <c r="X192" s="238"/>
      <c r="Y192" s="192"/>
      <c r="Z192" s="243"/>
      <c r="AA192" s="244" t="str">
        <f aca="false">IF('4. Inköpsdata'!H192="SEK",'4. Inköpsdata'!J192,'4. Inköpsdata'!J192*'APH KIC KIA PC'!$Y$4)</f>
        <v/>
      </c>
      <c r="AB192" s="245" t="str">
        <f aca="false" t="array" ref="AB192:AB192">IF(B192="","",_xlfn.IFS(AA192&lt;10,AA192*1.12,AA192&lt;20,AA192*1.1,AA192&lt;30,AA192*1.09,AA192&lt;50,AA192*1.08,AA192&lt;100,AA192*1.07,AA192&lt;150,AA192*1.06,AA192&gt;149,AA192*1.05))</f>
        <v/>
      </c>
      <c r="AC192" s="73"/>
      <c r="AD192" s="246" t="str">
        <f aca="false">IF(B192="","",'4. Inköpsdata'!N192)</f>
        <v/>
      </c>
      <c r="AE192" s="247" t="str">
        <f aca="false">IF(B192="","",'4. Inköpsdata'!M192)</f>
        <v/>
      </c>
      <c r="AF192" s="248" t="str">
        <f aca="false" t="array" ref="AF192:AF192">IFERROR(_xlfn.IFS(AE192=25%,41,AE192=12%,42,AE192=6%,43,AE192="Momsfritt",38),"")</f>
        <v/>
      </c>
      <c r="AG192" s="248" t="str">
        <f aca="false">IF(B192="","",IF(AE192="Momsfritt",1,AE192+1))</f>
        <v/>
      </c>
      <c r="AH192" s="246" t="str">
        <f aca="false">IF(B192="","",AC192/AG192)</f>
        <v/>
      </c>
      <c r="AI192" s="246" t="str">
        <f aca="false">IF(B192="","",AH192-AA192)</f>
        <v/>
      </c>
      <c r="AJ192" s="249" t="str">
        <f aca="false">IF(B192="","",AI192/AH192)</f>
        <v/>
      </c>
      <c r="AK192" s="73"/>
      <c r="AL192" s="245" t="str">
        <f aca="false">IF(B192="","",AK192/AG192)</f>
        <v/>
      </c>
      <c r="AM192" s="245" t="str">
        <f aca="false">IF(B192="","",AL192-AA192)</f>
        <v/>
      </c>
      <c r="AN192" s="249" t="str">
        <f aca="false">IF(B192="","",AM192/AL192)</f>
        <v/>
      </c>
    </row>
    <row r="193" customFormat="false" ht="14.25" hidden="false" customHeight="false" outlineLevel="0" collapsed="false">
      <c r="A193" s="72" t="n">
        <v>189</v>
      </c>
      <c r="B193" s="226" t="str">
        <f aca="false">IF('1. Artikeldata Grund'!$E193="","",'1. Artikeldata Grund'!$E193)</f>
        <v/>
      </c>
      <c r="C193" s="227" t="str">
        <f aca="false">IF('1. Artikeldata Grund'!D193="","",'1. Artikeldata Grund'!D193)</f>
        <v/>
      </c>
      <c r="D193" s="251"/>
      <c r="E193" s="229" t="str">
        <f aca="false">IF(B193="","","ÅÅÅÅ-MM-DD")</f>
        <v/>
      </c>
      <c r="F193" s="230"/>
      <c r="G193" s="252"/>
      <c r="H193" s="253"/>
      <c r="I193" s="232" t="s">
        <v>36</v>
      </c>
      <c r="J193" s="234"/>
      <c r="K193" s="233" t="s">
        <v>36</v>
      </c>
      <c r="L193" s="234" t="s">
        <v>291</v>
      </c>
      <c r="M193" s="235" t="n">
        <v>910</v>
      </c>
      <c r="N193" s="236" t="str">
        <f aca="false">IF(B193="","",IF(OR(M193=200,COUNTIF(Artikelgrupper!$G$3:$G$108,'APH KIC KIA PC'!L193)),"Ja","Nej"))</f>
        <v/>
      </c>
      <c r="O193" s="237"/>
      <c r="Q193" s="238"/>
      <c r="R193" s="239"/>
      <c r="S193" s="234" t="s">
        <v>37</v>
      </c>
      <c r="T193" s="234"/>
      <c r="V193" s="240" t="str">
        <f aca="false">IF(B193="","",'3. Förpackningsdata'!K193)</f>
        <v/>
      </c>
      <c r="W193" s="241" t="str">
        <f aca="false">IF(B193="","",'3. Förpackningsdata'!L193)</f>
        <v/>
      </c>
      <c r="X193" s="238"/>
      <c r="Y193" s="192"/>
      <c r="Z193" s="243"/>
      <c r="AA193" s="244" t="str">
        <f aca="false">IF('4. Inköpsdata'!H193="SEK",'4. Inköpsdata'!J193,'4. Inköpsdata'!J193*'APH KIC KIA PC'!$Y$4)</f>
        <v/>
      </c>
      <c r="AB193" s="245" t="str">
        <f aca="false" t="array" ref="AB193:AB193">IF(B193="","",_xlfn.IFS(AA193&lt;10,AA193*1.12,AA193&lt;20,AA193*1.1,AA193&lt;30,AA193*1.09,AA193&lt;50,AA193*1.08,AA193&lt;100,AA193*1.07,AA193&lt;150,AA193*1.06,AA193&gt;149,AA193*1.05))</f>
        <v/>
      </c>
      <c r="AC193" s="73"/>
      <c r="AD193" s="246" t="str">
        <f aca="false">IF(B193="","",'4. Inköpsdata'!N193)</f>
        <v/>
      </c>
      <c r="AE193" s="247" t="str">
        <f aca="false">IF(B193="","",'4. Inköpsdata'!M193)</f>
        <v/>
      </c>
      <c r="AF193" s="248" t="str">
        <f aca="false" t="array" ref="AF193:AF193">IFERROR(_xlfn.IFS(AE193=25%,41,AE193=12%,42,AE193=6%,43,AE193="Momsfritt",38),"")</f>
        <v/>
      </c>
      <c r="AG193" s="248" t="str">
        <f aca="false">IF(B193="","",IF(AE193="Momsfritt",1,AE193+1))</f>
        <v/>
      </c>
      <c r="AH193" s="246" t="str">
        <f aca="false">IF(B193="","",AC193/AG193)</f>
        <v/>
      </c>
      <c r="AI193" s="246" t="str">
        <f aca="false">IF(B193="","",AH193-AA193)</f>
        <v/>
      </c>
      <c r="AJ193" s="249" t="str">
        <f aca="false">IF(B193="","",AI193/AH193)</f>
        <v/>
      </c>
      <c r="AK193" s="73"/>
      <c r="AL193" s="245" t="str">
        <f aca="false">IF(B193="","",AK193/AG193)</f>
        <v/>
      </c>
      <c r="AM193" s="245" t="str">
        <f aca="false">IF(B193="","",AL193-AA193)</f>
        <v/>
      </c>
      <c r="AN193" s="249" t="str">
        <f aca="false">IF(B193="","",AM193/AL193)</f>
        <v/>
      </c>
    </row>
    <row r="194" customFormat="false" ht="14.25" hidden="false" customHeight="false" outlineLevel="0" collapsed="false">
      <c r="A194" s="72" t="n">
        <v>190</v>
      </c>
      <c r="B194" s="226" t="str">
        <f aca="false">IF('1. Artikeldata Grund'!$E194="","",'1. Artikeldata Grund'!$E194)</f>
        <v/>
      </c>
      <c r="C194" s="227" t="str">
        <f aca="false">IF('1. Artikeldata Grund'!D194="","",'1. Artikeldata Grund'!D194)</f>
        <v/>
      </c>
      <c r="D194" s="251"/>
      <c r="E194" s="229" t="str">
        <f aca="false">IF(B194="","","ÅÅÅÅ-MM-DD")</f>
        <v/>
      </c>
      <c r="F194" s="230"/>
      <c r="G194" s="252"/>
      <c r="H194" s="253"/>
      <c r="I194" s="232" t="s">
        <v>36</v>
      </c>
      <c r="J194" s="234"/>
      <c r="K194" s="233" t="s">
        <v>36</v>
      </c>
      <c r="L194" s="234" t="s">
        <v>291</v>
      </c>
      <c r="M194" s="235" t="n">
        <v>910</v>
      </c>
      <c r="N194" s="236" t="str">
        <f aca="false">IF(B194="","",IF(OR(M194=200,COUNTIF(Artikelgrupper!$G$3:$G$108,'APH KIC KIA PC'!L194)),"Ja","Nej"))</f>
        <v/>
      </c>
      <c r="O194" s="237"/>
      <c r="Q194" s="238"/>
      <c r="R194" s="239"/>
      <c r="S194" s="234" t="s">
        <v>37</v>
      </c>
      <c r="T194" s="234"/>
      <c r="V194" s="240" t="str">
        <f aca="false">IF(B194="","",'3. Förpackningsdata'!K194)</f>
        <v/>
      </c>
      <c r="W194" s="241" t="str">
        <f aca="false">IF(B194="","",'3. Förpackningsdata'!L194)</f>
        <v/>
      </c>
      <c r="X194" s="238"/>
      <c r="Y194" s="192"/>
      <c r="Z194" s="243"/>
      <c r="AA194" s="244" t="str">
        <f aca="false">IF('4. Inköpsdata'!H194="SEK",'4. Inköpsdata'!J194,'4. Inköpsdata'!J194*'APH KIC KIA PC'!$Y$4)</f>
        <v/>
      </c>
      <c r="AB194" s="245" t="str">
        <f aca="false" t="array" ref="AB194:AB194">IF(B194="","",_xlfn.IFS(AA194&lt;10,AA194*1.12,AA194&lt;20,AA194*1.1,AA194&lt;30,AA194*1.09,AA194&lt;50,AA194*1.08,AA194&lt;100,AA194*1.07,AA194&lt;150,AA194*1.06,AA194&gt;149,AA194*1.05))</f>
        <v/>
      </c>
      <c r="AC194" s="73"/>
      <c r="AD194" s="246" t="str">
        <f aca="false">IF(B194="","",'4. Inköpsdata'!N194)</f>
        <v/>
      </c>
      <c r="AE194" s="247" t="str">
        <f aca="false">IF(B194="","",'4. Inköpsdata'!M194)</f>
        <v/>
      </c>
      <c r="AF194" s="248" t="str">
        <f aca="false" t="array" ref="AF194:AF194">IFERROR(_xlfn.IFS(AE194=25%,41,AE194=12%,42,AE194=6%,43,AE194="Momsfritt",38),"")</f>
        <v/>
      </c>
      <c r="AG194" s="248" t="str">
        <f aca="false">IF(B194="","",IF(AE194="Momsfritt",1,AE194+1))</f>
        <v/>
      </c>
      <c r="AH194" s="246" t="str">
        <f aca="false">IF(B194="","",AC194/AG194)</f>
        <v/>
      </c>
      <c r="AI194" s="246" t="str">
        <f aca="false">IF(B194="","",AH194-AA194)</f>
        <v/>
      </c>
      <c r="AJ194" s="249" t="str">
        <f aca="false">IF(B194="","",AI194/AH194)</f>
        <v/>
      </c>
      <c r="AK194" s="73"/>
      <c r="AL194" s="245" t="str">
        <f aca="false">IF(B194="","",AK194/AG194)</f>
        <v/>
      </c>
      <c r="AM194" s="245" t="str">
        <f aca="false">IF(B194="","",AL194-AA194)</f>
        <v/>
      </c>
      <c r="AN194" s="249" t="str">
        <f aca="false">IF(B194="","",AM194/AL194)</f>
        <v/>
      </c>
    </row>
    <row r="195" customFormat="false" ht="14.25" hidden="false" customHeight="false" outlineLevel="0" collapsed="false">
      <c r="A195" s="72" t="n">
        <v>191</v>
      </c>
      <c r="B195" s="226" t="str">
        <f aca="false">IF('1. Artikeldata Grund'!$E195="","",'1. Artikeldata Grund'!$E195)</f>
        <v/>
      </c>
      <c r="C195" s="227" t="str">
        <f aca="false">IF('1. Artikeldata Grund'!D195="","",'1. Artikeldata Grund'!D195)</f>
        <v/>
      </c>
      <c r="D195" s="251"/>
      <c r="E195" s="229" t="str">
        <f aca="false">IF(B195="","","ÅÅÅÅ-MM-DD")</f>
        <v/>
      </c>
      <c r="F195" s="230"/>
      <c r="G195" s="252"/>
      <c r="H195" s="253"/>
      <c r="I195" s="232" t="s">
        <v>36</v>
      </c>
      <c r="J195" s="234"/>
      <c r="K195" s="233" t="s">
        <v>36</v>
      </c>
      <c r="L195" s="234" t="s">
        <v>291</v>
      </c>
      <c r="M195" s="235" t="n">
        <v>910</v>
      </c>
      <c r="N195" s="236" t="str">
        <f aca="false">IF(B195="","",IF(OR(M195=200,COUNTIF(Artikelgrupper!$G$3:$G$108,'APH KIC KIA PC'!L195)),"Ja","Nej"))</f>
        <v/>
      </c>
      <c r="O195" s="237"/>
      <c r="Q195" s="238"/>
      <c r="R195" s="239"/>
      <c r="S195" s="234" t="s">
        <v>37</v>
      </c>
      <c r="T195" s="234"/>
      <c r="V195" s="240" t="str">
        <f aca="false">IF(B195="","",'3. Förpackningsdata'!K195)</f>
        <v/>
      </c>
      <c r="W195" s="241" t="str">
        <f aca="false">IF(B195="","",'3. Förpackningsdata'!L195)</f>
        <v/>
      </c>
      <c r="X195" s="238"/>
      <c r="Y195" s="192"/>
      <c r="Z195" s="243"/>
      <c r="AA195" s="244" t="str">
        <f aca="false">IF('4. Inköpsdata'!H195="SEK",'4. Inköpsdata'!J195,'4. Inköpsdata'!J195*'APH KIC KIA PC'!$Y$4)</f>
        <v/>
      </c>
      <c r="AB195" s="245" t="str">
        <f aca="false" t="array" ref="AB195:AB195">IF(B195="","",_xlfn.IFS(AA195&lt;10,AA195*1.12,AA195&lt;20,AA195*1.1,AA195&lt;30,AA195*1.09,AA195&lt;50,AA195*1.08,AA195&lt;100,AA195*1.07,AA195&lt;150,AA195*1.06,AA195&gt;149,AA195*1.05))</f>
        <v/>
      </c>
      <c r="AC195" s="73"/>
      <c r="AD195" s="246" t="str">
        <f aca="false">IF(B195="","",'4. Inköpsdata'!N195)</f>
        <v/>
      </c>
      <c r="AE195" s="247" t="str">
        <f aca="false">IF(B195="","",'4. Inköpsdata'!M195)</f>
        <v/>
      </c>
      <c r="AF195" s="248" t="str">
        <f aca="false" t="array" ref="AF195:AF195">IFERROR(_xlfn.IFS(AE195=25%,41,AE195=12%,42,AE195=6%,43,AE195="Momsfritt",38),"")</f>
        <v/>
      </c>
      <c r="AG195" s="248" t="str">
        <f aca="false">IF(B195="","",IF(AE195="Momsfritt",1,AE195+1))</f>
        <v/>
      </c>
      <c r="AH195" s="246" t="str">
        <f aca="false">IF(B195="","",AC195/AG195)</f>
        <v/>
      </c>
      <c r="AI195" s="246" t="str">
        <f aca="false">IF(B195="","",AH195-AA195)</f>
        <v/>
      </c>
      <c r="AJ195" s="249" t="str">
        <f aca="false">IF(B195="","",AI195/AH195)</f>
        <v/>
      </c>
      <c r="AK195" s="73"/>
      <c r="AL195" s="245" t="str">
        <f aca="false">IF(B195="","",AK195/AG195)</f>
        <v/>
      </c>
      <c r="AM195" s="245" t="str">
        <f aca="false">IF(B195="","",AL195-AA195)</f>
        <v/>
      </c>
      <c r="AN195" s="249" t="str">
        <f aca="false">IF(B195="","",AM195/AL195)</f>
        <v/>
      </c>
    </row>
    <row r="196" customFormat="false" ht="14.25" hidden="false" customHeight="false" outlineLevel="0" collapsed="false">
      <c r="A196" s="72" t="n">
        <v>192</v>
      </c>
      <c r="B196" s="226" t="str">
        <f aca="false">IF('1. Artikeldata Grund'!$E196="","",'1. Artikeldata Grund'!$E196)</f>
        <v/>
      </c>
      <c r="C196" s="227" t="str">
        <f aca="false">IF('1. Artikeldata Grund'!D196="","",'1. Artikeldata Grund'!D196)</f>
        <v/>
      </c>
      <c r="D196" s="251"/>
      <c r="E196" s="229" t="str">
        <f aca="false">IF(B196="","","ÅÅÅÅ-MM-DD")</f>
        <v/>
      </c>
      <c r="F196" s="230"/>
      <c r="G196" s="252"/>
      <c r="H196" s="253"/>
      <c r="I196" s="232" t="s">
        <v>36</v>
      </c>
      <c r="J196" s="234"/>
      <c r="K196" s="233" t="s">
        <v>36</v>
      </c>
      <c r="L196" s="234" t="s">
        <v>291</v>
      </c>
      <c r="M196" s="235" t="n">
        <v>910</v>
      </c>
      <c r="N196" s="236" t="str">
        <f aca="false">IF(B196="","",IF(OR(M196=200,COUNTIF(Artikelgrupper!$G$3:$G$108,'APH KIC KIA PC'!L196)),"Ja","Nej"))</f>
        <v/>
      </c>
      <c r="O196" s="237"/>
      <c r="Q196" s="238"/>
      <c r="R196" s="239"/>
      <c r="S196" s="234" t="s">
        <v>37</v>
      </c>
      <c r="T196" s="234"/>
      <c r="V196" s="240" t="str">
        <f aca="false">IF(B196="","",'3. Förpackningsdata'!K196)</f>
        <v/>
      </c>
      <c r="W196" s="241" t="str">
        <f aca="false">IF(B196="","",'3. Förpackningsdata'!L196)</f>
        <v/>
      </c>
      <c r="X196" s="238"/>
      <c r="Y196" s="192"/>
      <c r="Z196" s="243"/>
      <c r="AA196" s="244" t="str">
        <f aca="false">IF('4. Inköpsdata'!H196="SEK",'4. Inköpsdata'!J196,'4. Inköpsdata'!J196*'APH KIC KIA PC'!$Y$4)</f>
        <v/>
      </c>
      <c r="AB196" s="245" t="str">
        <f aca="false" t="array" ref="AB196:AB196">IF(B196="","",_xlfn.IFS(AA196&lt;10,AA196*1.12,AA196&lt;20,AA196*1.1,AA196&lt;30,AA196*1.09,AA196&lt;50,AA196*1.08,AA196&lt;100,AA196*1.07,AA196&lt;150,AA196*1.06,AA196&gt;149,AA196*1.05))</f>
        <v/>
      </c>
      <c r="AC196" s="73"/>
      <c r="AD196" s="246" t="str">
        <f aca="false">IF(B196="","",'4. Inköpsdata'!N196)</f>
        <v/>
      </c>
      <c r="AE196" s="247" t="str">
        <f aca="false">IF(B196="","",'4. Inköpsdata'!M196)</f>
        <v/>
      </c>
      <c r="AF196" s="248" t="str">
        <f aca="false" t="array" ref="AF196:AF196">IFERROR(_xlfn.IFS(AE196=25%,41,AE196=12%,42,AE196=6%,43,AE196="Momsfritt",38),"")</f>
        <v/>
      </c>
      <c r="AG196" s="248" t="str">
        <f aca="false">IF(B196="","",IF(AE196="Momsfritt",1,AE196+1))</f>
        <v/>
      </c>
      <c r="AH196" s="246" t="str">
        <f aca="false">IF(B196="","",AC196/AG196)</f>
        <v/>
      </c>
      <c r="AI196" s="246" t="str">
        <f aca="false">IF(B196="","",AH196-AA196)</f>
        <v/>
      </c>
      <c r="AJ196" s="249" t="str">
        <f aca="false">IF(B196="","",AI196/AH196)</f>
        <v/>
      </c>
      <c r="AK196" s="73"/>
      <c r="AL196" s="245" t="str">
        <f aca="false">IF(B196="","",AK196/AG196)</f>
        <v/>
      </c>
      <c r="AM196" s="245" t="str">
        <f aca="false">IF(B196="","",AL196-AA196)</f>
        <v/>
      </c>
      <c r="AN196" s="249" t="str">
        <f aca="false">IF(B196="","",AM196/AL196)</f>
        <v/>
      </c>
    </row>
    <row r="197" customFormat="false" ht="14.25" hidden="false" customHeight="false" outlineLevel="0" collapsed="false">
      <c r="A197" s="72" t="n">
        <v>193</v>
      </c>
      <c r="B197" s="226" t="str">
        <f aca="false">IF('1. Artikeldata Grund'!$E197="","",'1. Artikeldata Grund'!$E197)</f>
        <v/>
      </c>
      <c r="C197" s="227" t="str">
        <f aca="false">IF('1. Artikeldata Grund'!D197="","",'1. Artikeldata Grund'!D197)</f>
        <v/>
      </c>
      <c r="D197" s="251"/>
      <c r="E197" s="229" t="str">
        <f aca="false">IF(B197="","","ÅÅÅÅ-MM-DD")</f>
        <v/>
      </c>
      <c r="F197" s="230"/>
      <c r="G197" s="252"/>
      <c r="H197" s="253"/>
      <c r="I197" s="232" t="s">
        <v>36</v>
      </c>
      <c r="J197" s="234"/>
      <c r="K197" s="233" t="s">
        <v>36</v>
      </c>
      <c r="L197" s="234" t="s">
        <v>291</v>
      </c>
      <c r="M197" s="235" t="n">
        <v>910</v>
      </c>
      <c r="N197" s="236" t="str">
        <f aca="false">IF(B197="","",IF(OR(M197=200,COUNTIF(Artikelgrupper!$G$3:$G$108,'APH KIC KIA PC'!L197)),"Ja","Nej"))</f>
        <v/>
      </c>
      <c r="O197" s="237"/>
      <c r="Q197" s="238"/>
      <c r="R197" s="239"/>
      <c r="S197" s="234" t="s">
        <v>37</v>
      </c>
      <c r="T197" s="234"/>
      <c r="V197" s="240" t="str">
        <f aca="false">IF(B197="","",'3. Förpackningsdata'!K197)</f>
        <v/>
      </c>
      <c r="W197" s="241" t="str">
        <f aca="false">IF(B197="","",'3. Förpackningsdata'!L197)</f>
        <v/>
      </c>
      <c r="X197" s="238"/>
      <c r="Y197" s="192"/>
      <c r="Z197" s="243"/>
      <c r="AA197" s="244" t="str">
        <f aca="false">IF('4. Inköpsdata'!H197="SEK",'4. Inköpsdata'!J197,'4. Inköpsdata'!J197*'APH KIC KIA PC'!$Y$4)</f>
        <v/>
      </c>
      <c r="AB197" s="245" t="str">
        <f aca="false" t="array" ref="AB197:AB197">IF(B197="","",_xlfn.IFS(AA197&lt;10,AA197*1.12,AA197&lt;20,AA197*1.1,AA197&lt;30,AA197*1.09,AA197&lt;50,AA197*1.08,AA197&lt;100,AA197*1.07,AA197&lt;150,AA197*1.06,AA197&gt;149,AA197*1.05))</f>
        <v/>
      </c>
      <c r="AC197" s="73"/>
      <c r="AD197" s="246" t="str">
        <f aca="false">IF(B197="","",'4. Inköpsdata'!N197)</f>
        <v/>
      </c>
      <c r="AE197" s="247" t="str">
        <f aca="false">IF(B197="","",'4. Inköpsdata'!M197)</f>
        <v/>
      </c>
      <c r="AF197" s="248" t="str">
        <f aca="false" t="array" ref="AF197:AF197">IFERROR(_xlfn.IFS(AE197=25%,41,AE197=12%,42,AE197=6%,43,AE197="Momsfritt",38),"")</f>
        <v/>
      </c>
      <c r="AG197" s="248" t="str">
        <f aca="false">IF(B197="","",IF(AE197="Momsfritt",1,AE197+1))</f>
        <v/>
      </c>
      <c r="AH197" s="246" t="str">
        <f aca="false">IF(B197="","",AC197/AG197)</f>
        <v/>
      </c>
      <c r="AI197" s="246" t="str">
        <f aca="false">IF(B197="","",AH197-AA197)</f>
        <v/>
      </c>
      <c r="AJ197" s="249" t="str">
        <f aca="false">IF(B197="","",AI197/AH197)</f>
        <v/>
      </c>
      <c r="AK197" s="73"/>
      <c r="AL197" s="245" t="str">
        <f aca="false">IF(B197="","",AK197/AG197)</f>
        <v/>
      </c>
      <c r="AM197" s="245" t="str">
        <f aca="false">IF(B197="","",AL197-AA197)</f>
        <v/>
      </c>
      <c r="AN197" s="249" t="str">
        <f aca="false">IF(B197="","",AM197/AL197)</f>
        <v/>
      </c>
    </row>
    <row r="198" customFormat="false" ht="14.25" hidden="false" customHeight="false" outlineLevel="0" collapsed="false">
      <c r="A198" s="72" t="n">
        <v>194</v>
      </c>
      <c r="B198" s="226" t="str">
        <f aca="false">IF('1. Artikeldata Grund'!$E198="","",'1. Artikeldata Grund'!$E198)</f>
        <v/>
      </c>
      <c r="C198" s="227" t="str">
        <f aca="false">IF('1. Artikeldata Grund'!D198="","",'1. Artikeldata Grund'!D198)</f>
        <v/>
      </c>
      <c r="D198" s="251"/>
      <c r="E198" s="229" t="str">
        <f aca="false">IF(B198="","","ÅÅÅÅ-MM-DD")</f>
        <v/>
      </c>
      <c r="F198" s="230"/>
      <c r="G198" s="252"/>
      <c r="H198" s="253"/>
      <c r="I198" s="232" t="s">
        <v>36</v>
      </c>
      <c r="J198" s="234"/>
      <c r="K198" s="233" t="s">
        <v>36</v>
      </c>
      <c r="L198" s="234" t="s">
        <v>291</v>
      </c>
      <c r="M198" s="235" t="n">
        <v>910</v>
      </c>
      <c r="N198" s="236" t="str">
        <f aca="false">IF(B198="","",IF(OR(M198=200,COUNTIF(Artikelgrupper!$G$3:$G$108,'APH KIC KIA PC'!L198)),"Ja","Nej"))</f>
        <v/>
      </c>
      <c r="O198" s="237"/>
      <c r="Q198" s="238"/>
      <c r="R198" s="239"/>
      <c r="S198" s="234" t="s">
        <v>37</v>
      </c>
      <c r="T198" s="234"/>
      <c r="V198" s="240" t="str">
        <f aca="false">IF(B198="","",'3. Förpackningsdata'!K198)</f>
        <v/>
      </c>
      <c r="W198" s="241" t="str">
        <f aca="false">IF(B198="","",'3. Förpackningsdata'!L198)</f>
        <v/>
      </c>
      <c r="X198" s="238"/>
      <c r="Y198" s="192"/>
      <c r="Z198" s="243"/>
      <c r="AA198" s="244" t="str">
        <f aca="false">IF('4. Inköpsdata'!H198="SEK",'4. Inköpsdata'!J198,'4. Inköpsdata'!J198*'APH KIC KIA PC'!$Y$4)</f>
        <v/>
      </c>
      <c r="AB198" s="245" t="str">
        <f aca="false" t="array" ref="AB198:AB198">IF(B198="","",_xlfn.IFS(AA198&lt;10,AA198*1.12,AA198&lt;20,AA198*1.1,AA198&lt;30,AA198*1.09,AA198&lt;50,AA198*1.08,AA198&lt;100,AA198*1.07,AA198&lt;150,AA198*1.06,AA198&gt;149,AA198*1.05))</f>
        <v/>
      </c>
      <c r="AC198" s="73"/>
      <c r="AD198" s="246" t="str">
        <f aca="false">IF(B198="","",'4. Inköpsdata'!N198)</f>
        <v/>
      </c>
      <c r="AE198" s="247" t="str">
        <f aca="false">IF(B198="","",'4. Inköpsdata'!M198)</f>
        <v/>
      </c>
      <c r="AF198" s="248" t="str">
        <f aca="false" t="array" ref="AF198:AF198">IFERROR(_xlfn.IFS(AE198=25%,41,AE198=12%,42,AE198=6%,43,AE198="Momsfritt",38),"")</f>
        <v/>
      </c>
      <c r="AG198" s="248" t="str">
        <f aca="false">IF(B198="","",IF(AE198="Momsfritt",1,AE198+1))</f>
        <v/>
      </c>
      <c r="AH198" s="246" t="str">
        <f aca="false">IF(B198="","",AC198/AG198)</f>
        <v/>
      </c>
      <c r="AI198" s="246" t="str">
        <f aca="false">IF(B198="","",AH198-AA198)</f>
        <v/>
      </c>
      <c r="AJ198" s="249" t="str">
        <f aca="false">IF(B198="","",AI198/AH198)</f>
        <v/>
      </c>
      <c r="AK198" s="73"/>
      <c r="AL198" s="245" t="str">
        <f aca="false">IF(B198="","",AK198/AG198)</f>
        <v/>
      </c>
      <c r="AM198" s="245" t="str">
        <f aca="false">IF(B198="","",AL198-AA198)</f>
        <v/>
      </c>
      <c r="AN198" s="249" t="str">
        <f aca="false">IF(B198="","",AM198/AL198)</f>
        <v/>
      </c>
    </row>
    <row r="199" customFormat="false" ht="14.25" hidden="false" customHeight="false" outlineLevel="0" collapsed="false">
      <c r="A199" s="72" t="n">
        <v>195</v>
      </c>
      <c r="B199" s="226" t="str">
        <f aca="false">IF('1. Artikeldata Grund'!$E199="","",'1. Artikeldata Grund'!$E199)</f>
        <v/>
      </c>
      <c r="C199" s="227" t="str">
        <f aca="false">IF('1. Artikeldata Grund'!D199="","",'1. Artikeldata Grund'!D199)</f>
        <v/>
      </c>
      <c r="D199" s="251"/>
      <c r="E199" s="229" t="str">
        <f aca="false">IF(B199="","","ÅÅÅÅ-MM-DD")</f>
        <v/>
      </c>
      <c r="F199" s="230"/>
      <c r="G199" s="252"/>
      <c r="H199" s="253"/>
      <c r="I199" s="232" t="s">
        <v>36</v>
      </c>
      <c r="J199" s="234"/>
      <c r="K199" s="233" t="s">
        <v>36</v>
      </c>
      <c r="L199" s="234" t="s">
        <v>291</v>
      </c>
      <c r="M199" s="235" t="n">
        <v>910</v>
      </c>
      <c r="N199" s="236" t="str">
        <f aca="false">IF(B199="","",IF(OR(M199=200,COUNTIF(Artikelgrupper!$G$3:$G$108,'APH KIC KIA PC'!L199)),"Ja","Nej"))</f>
        <v/>
      </c>
      <c r="O199" s="237"/>
      <c r="Q199" s="238"/>
      <c r="R199" s="239"/>
      <c r="S199" s="234" t="s">
        <v>37</v>
      </c>
      <c r="T199" s="234"/>
      <c r="V199" s="240" t="str">
        <f aca="false">IF(B199="","",'3. Förpackningsdata'!K199)</f>
        <v/>
      </c>
      <c r="W199" s="241" t="str">
        <f aca="false">IF(B199="","",'3. Förpackningsdata'!L199)</f>
        <v/>
      </c>
      <c r="X199" s="238"/>
      <c r="Y199" s="192"/>
      <c r="Z199" s="243"/>
      <c r="AA199" s="244" t="str">
        <f aca="false">IF('4. Inköpsdata'!H199="SEK",'4. Inköpsdata'!J199,'4. Inköpsdata'!J199*'APH KIC KIA PC'!$Y$4)</f>
        <v/>
      </c>
      <c r="AB199" s="245" t="str">
        <f aca="false" t="array" ref="AB199:AB199">IF(B199="","",_xlfn.IFS(AA199&lt;10,AA199*1.12,AA199&lt;20,AA199*1.1,AA199&lt;30,AA199*1.09,AA199&lt;50,AA199*1.08,AA199&lt;100,AA199*1.07,AA199&lt;150,AA199*1.06,AA199&gt;149,AA199*1.05))</f>
        <v/>
      </c>
      <c r="AC199" s="73"/>
      <c r="AD199" s="246" t="str">
        <f aca="false">IF(B199="","",'4. Inköpsdata'!N199)</f>
        <v/>
      </c>
      <c r="AE199" s="247" t="str">
        <f aca="false">IF(B199="","",'4. Inköpsdata'!M199)</f>
        <v/>
      </c>
      <c r="AF199" s="248" t="str">
        <f aca="false" t="array" ref="AF199:AF199">IFERROR(_xlfn.IFS(AE199=25%,41,AE199=12%,42,AE199=6%,43,AE199="Momsfritt",38),"")</f>
        <v/>
      </c>
      <c r="AG199" s="248" t="str">
        <f aca="false">IF(B199="","",IF(AE199="Momsfritt",1,AE199+1))</f>
        <v/>
      </c>
      <c r="AH199" s="246" t="str">
        <f aca="false">IF(B199="","",AC199/AG199)</f>
        <v/>
      </c>
      <c r="AI199" s="246" t="str">
        <f aca="false">IF(B199="","",AH199-AA199)</f>
        <v/>
      </c>
      <c r="AJ199" s="249" t="str">
        <f aca="false">IF(B199="","",AI199/AH199)</f>
        <v/>
      </c>
      <c r="AK199" s="73"/>
      <c r="AL199" s="245" t="str">
        <f aca="false">IF(B199="","",AK199/AG199)</f>
        <v/>
      </c>
      <c r="AM199" s="245" t="str">
        <f aca="false">IF(B199="","",AL199-AA199)</f>
        <v/>
      </c>
      <c r="AN199" s="249" t="str">
        <f aca="false">IF(B199="","",AM199/AL199)</f>
        <v/>
      </c>
    </row>
    <row r="200" customFormat="false" ht="14.25" hidden="false" customHeight="false" outlineLevel="0" collapsed="false">
      <c r="A200" s="72" t="n">
        <v>196</v>
      </c>
      <c r="B200" s="226" t="str">
        <f aca="false">IF('1. Artikeldata Grund'!$E200="","",'1. Artikeldata Grund'!$E200)</f>
        <v/>
      </c>
      <c r="C200" s="227" t="str">
        <f aca="false">IF('1. Artikeldata Grund'!D200="","",'1. Artikeldata Grund'!D200)</f>
        <v/>
      </c>
      <c r="D200" s="251"/>
      <c r="E200" s="229" t="str">
        <f aca="false">IF(B200="","","ÅÅÅÅ-MM-DD")</f>
        <v/>
      </c>
      <c r="F200" s="230"/>
      <c r="G200" s="252"/>
      <c r="H200" s="253"/>
      <c r="I200" s="232" t="s">
        <v>36</v>
      </c>
      <c r="J200" s="234"/>
      <c r="K200" s="233" t="s">
        <v>36</v>
      </c>
      <c r="L200" s="234" t="s">
        <v>291</v>
      </c>
      <c r="M200" s="235" t="n">
        <v>910</v>
      </c>
      <c r="N200" s="236" t="str">
        <f aca="false">IF(B200="","",IF(OR(M200=200,COUNTIF(Artikelgrupper!$G$3:$G$108,'APH KIC KIA PC'!L200)),"Ja","Nej"))</f>
        <v/>
      </c>
      <c r="O200" s="237"/>
      <c r="Q200" s="238"/>
      <c r="R200" s="239"/>
      <c r="S200" s="234" t="s">
        <v>37</v>
      </c>
      <c r="T200" s="234"/>
      <c r="V200" s="240" t="str">
        <f aca="false">IF(B200="","",'3. Förpackningsdata'!K200)</f>
        <v/>
      </c>
      <c r="W200" s="241" t="str">
        <f aca="false">IF(B200="","",'3. Förpackningsdata'!L200)</f>
        <v/>
      </c>
      <c r="X200" s="238"/>
      <c r="Y200" s="192"/>
      <c r="Z200" s="243"/>
      <c r="AA200" s="244" t="str">
        <f aca="false">IF('4. Inköpsdata'!H200="SEK",'4. Inköpsdata'!J200,'4. Inköpsdata'!J200*'APH KIC KIA PC'!$Y$4)</f>
        <v/>
      </c>
      <c r="AB200" s="245" t="str">
        <f aca="false" t="array" ref="AB200:AB200">IF(B200="","",_xlfn.IFS(AA200&lt;10,AA200*1.12,AA200&lt;20,AA200*1.1,AA200&lt;30,AA200*1.09,AA200&lt;50,AA200*1.08,AA200&lt;100,AA200*1.07,AA200&lt;150,AA200*1.06,AA200&gt;149,AA200*1.05))</f>
        <v/>
      </c>
      <c r="AC200" s="73"/>
      <c r="AD200" s="246" t="str">
        <f aca="false">IF(B200="","",'4. Inköpsdata'!N200)</f>
        <v/>
      </c>
      <c r="AE200" s="247" t="str">
        <f aca="false">IF(B200="","",'4. Inköpsdata'!M200)</f>
        <v/>
      </c>
      <c r="AF200" s="248" t="str">
        <f aca="false" t="array" ref="AF200:AF200">IFERROR(_xlfn.IFS(AE200=25%,41,AE200=12%,42,AE200=6%,43,AE200="Momsfritt",38),"")</f>
        <v/>
      </c>
      <c r="AG200" s="248" t="str">
        <f aca="false">IF(B200="","",IF(AE200="Momsfritt",1,AE200+1))</f>
        <v/>
      </c>
      <c r="AH200" s="246" t="str">
        <f aca="false">IF(B200="","",AC200/AG200)</f>
        <v/>
      </c>
      <c r="AI200" s="246" t="str">
        <f aca="false">IF(B200="","",AH200-AA200)</f>
        <v/>
      </c>
      <c r="AJ200" s="249" t="str">
        <f aca="false">IF(B200="","",AI200/AH200)</f>
        <v/>
      </c>
      <c r="AK200" s="73"/>
      <c r="AL200" s="245" t="str">
        <f aca="false">IF(B200="","",AK200/AG200)</f>
        <v/>
      </c>
      <c r="AM200" s="245" t="str">
        <f aca="false">IF(B200="","",AL200-AA200)</f>
        <v/>
      </c>
      <c r="AN200" s="249" t="str">
        <f aca="false">IF(B200="","",AM200/AL200)</f>
        <v/>
      </c>
    </row>
    <row r="201" customFormat="false" ht="14.25" hidden="false" customHeight="false" outlineLevel="0" collapsed="false">
      <c r="A201" s="72" t="n">
        <v>197</v>
      </c>
      <c r="B201" s="226" t="str">
        <f aca="false">IF('1. Artikeldata Grund'!$E201="","",'1. Artikeldata Grund'!$E201)</f>
        <v/>
      </c>
      <c r="C201" s="227" t="str">
        <f aca="false">IF('1. Artikeldata Grund'!D201="","",'1. Artikeldata Grund'!D201)</f>
        <v/>
      </c>
      <c r="D201" s="251"/>
      <c r="E201" s="229" t="str">
        <f aca="false">IF(B201="","","ÅÅÅÅ-MM-DD")</f>
        <v/>
      </c>
      <c r="F201" s="230"/>
      <c r="G201" s="252"/>
      <c r="H201" s="253"/>
      <c r="I201" s="232" t="s">
        <v>36</v>
      </c>
      <c r="J201" s="234"/>
      <c r="K201" s="233" t="s">
        <v>36</v>
      </c>
      <c r="L201" s="234" t="s">
        <v>291</v>
      </c>
      <c r="M201" s="235" t="n">
        <v>910</v>
      </c>
      <c r="N201" s="236" t="str">
        <f aca="false">IF(B201="","",IF(OR(M201=200,COUNTIF(Artikelgrupper!$G$3:$G$108,'APH KIC KIA PC'!L201)),"Ja","Nej"))</f>
        <v/>
      </c>
      <c r="O201" s="237"/>
      <c r="Q201" s="238"/>
      <c r="R201" s="239"/>
      <c r="S201" s="234" t="s">
        <v>37</v>
      </c>
      <c r="T201" s="234"/>
      <c r="V201" s="240" t="str">
        <f aca="false">IF(B201="","",'3. Förpackningsdata'!K201)</f>
        <v/>
      </c>
      <c r="W201" s="241" t="str">
        <f aca="false">IF(B201="","",'3. Förpackningsdata'!L201)</f>
        <v/>
      </c>
      <c r="X201" s="238"/>
      <c r="Y201" s="192"/>
      <c r="Z201" s="243"/>
      <c r="AA201" s="244" t="str">
        <f aca="false">IF('4. Inköpsdata'!H201="SEK",'4. Inköpsdata'!J201,'4. Inköpsdata'!J201*'APH KIC KIA PC'!$Y$4)</f>
        <v/>
      </c>
      <c r="AB201" s="245" t="str">
        <f aca="false" t="array" ref="AB201:AB201">IF(B201="","",_xlfn.IFS(AA201&lt;10,AA201*1.12,AA201&lt;20,AA201*1.1,AA201&lt;30,AA201*1.09,AA201&lt;50,AA201*1.08,AA201&lt;100,AA201*1.07,AA201&lt;150,AA201*1.06,AA201&gt;149,AA201*1.05))</f>
        <v/>
      </c>
      <c r="AC201" s="73"/>
      <c r="AD201" s="246" t="str">
        <f aca="false">IF(B201="","",'4. Inköpsdata'!N201)</f>
        <v/>
      </c>
      <c r="AE201" s="247" t="str">
        <f aca="false">IF(B201="","",'4. Inköpsdata'!M201)</f>
        <v/>
      </c>
      <c r="AF201" s="248" t="str">
        <f aca="false" t="array" ref="AF201:AF201">IFERROR(_xlfn.IFS(AE201=25%,41,AE201=12%,42,AE201=6%,43,AE201="Momsfritt",38),"")</f>
        <v/>
      </c>
      <c r="AG201" s="248" t="str">
        <f aca="false">IF(B201="","",IF(AE201="Momsfritt",1,AE201+1))</f>
        <v/>
      </c>
      <c r="AH201" s="246" t="str">
        <f aca="false">IF(B201="","",AC201/AG201)</f>
        <v/>
      </c>
      <c r="AI201" s="246" t="str">
        <f aca="false">IF(B201="","",AH201-AA201)</f>
        <v/>
      </c>
      <c r="AJ201" s="249" t="str">
        <f aca="false">IF(B201="","",AI201/AH201)</f>
        <v/>
      </c>
      <c r="AK201" s="73"/>
      <c r="AL201" s="245" t="str">
        <f aca="false">IF(B201="","",AK201/AG201)</f>
        <v/>
      </c>
      <c r="AM201" s="245" t="str">
        <f aca="false">IF(B201="","",AL201-AA201)</f>
        <v/>
      </c>
      <c r="AN201" s="249" t="str">
        <f aca="false">IF(B201="","",AM201/AL201)</f>
        <v/>
      </c>
    </row>
    <row r="202" customFormat="false" ht="14.25" hidden="false" customHeight="false" outlineLevel="0" collapsed="false">
      <c r="A202" s="72" t="n">
        <v>198</v>
      </c>
      <c r="B202" s="226" t="str">
        <f aca="false">IF('1. Artikeldata Grund'!$E202="","",'1. Artikeldata Grund'!$E202)</f>
        <v/>
      </c>
      <c r="C202" s="227" t="str">
        <f aca="false">IF('1. Artikeldata Grund'!D202="","",'1. Artikeldata Grund'!D202)</f>
        <v/>
      </c>
      <c r="D202" s="251"/>
      <c r="E202" s="229" t="str">
        <f aca="false">IF(B202="","","ÅÅÅÅ-MM-DD")</f>
        <v/>
      </c>
      <c r="F202" s="230"/>
      <c r="G202" s="252"/>
      <c r="H202" s="253"/>
      <c r="I202" s="232" t="s">
        <v>36</v>
      </c>
      <c r="J202" s="234"/>
      <c r="K202" s="233" t="s">
        <v>36</v>
      </c>
      <c r="L202" s="234" t="s">
        <v>291</v>
      </c>
      <c r="M202" s="235" t="n">
        <v>910</v>
      </c>
      <c r="N202" s="236" t="str">
        <f aca="false">IF(B202="","",IF(OR(M202=200,COUNTIF(Artikelgrupper!$G$3:$G$108,'APH KIC KIA PC'!L202)),"Ja","Nej"))</f>
        <v/>
      </c>
      <c r="O202" s="237"/>
      <c r="Q202" s="238"/>
      <c r="R202" s="239"/>
      <c r="S202" s="234" t="s">
        <v>37</v>
      </c>
      <c r="T202" s="234"/>
      <c r="V202" s="240" t="str">
        <f aca="false">IF(B202="","",'3. Förpackningsdata'!K202)</f>
        <v/>
      </c>
      <c r="W202" s="241" t="str">
        <f aca="false">IF(B202="","",'3. Förpackningsdata'!L202)</f>
        <v/>
      </c>
      <c r="X202" s="238"/>
      <c r="Y202" s="192"/>
      <c r="Z202" s="243"/>
      <c r="AA202" s="244" t="str">
        <f aca="false">IF('4. Inköpsdata'!H202="SEK",'4. Inköpsdata'!J202,'4. Inköpsdata'!J202*'APH KIC KIA PC'!$Y$4)</f>
        <v/>
      </c>
      <c r="AB202" s="245" t="str">
        <f aca="false" t="array" ref="AB202:AB202">IF(B202="","",_xlfn.IFS(AA202&lt;10,AA202*1.12,AA202&lt;20,AA202*1.1,AA202&lt;30,AA202*1.09,AA202&lt;50,AA202*1.08,AA202&lt;100,AA202*1.07,AA202&lt;150,AA202*1.06,AA202&gt;149,AA202*1.05))</f>
        <v/>
      </c>
      <c r="AC202" s="73"/>
      <c r="AD202" s="246" t="str">
        <f aca="false">IF(B202="","",'4. Inköpsdata'!N202)</f>
        <v/>
      </c>
      <c r="AE202" s="247" t="str">
        <f aca="false">IF(B202="","",'4. Inköpsdata'!M202)</f>
        <v/>
      </c>
      <c r="AF202" s="248" t="str">
        <f aca="false" t="array" ref="AF202:AF202">IFERROR(_xlfn.IFS(AE202=25%,41,AE202=12%,42,AE202=6%,43,AE202="Momsfritt",38),"")</f>
        <v/>
      </c>
      <c r="AG202" s="248" t="str">
        <f aca="false">IF(B202="","",IF(AE202="Momsfritt",1,AE202+1))</f>
        <v/>
      </c>
      <c r="AH202" s="246" t="str">
        <f aca="false">IF(B202="","",AC202/AG202)</f>
        <v/>
      </c>
      <c r="AI202" s="246" t="str">
        <f aca="false">IF(B202="","",AH202-AA202)</f>
        <v/>
      </c>
      <c r="AJ202" s="249" t="str">
        <f aca="false">IF(B202="","",AI202/AH202)</f>
        <v/>
      </c>
      <c r="AK202" s="73"/>
      <c r="AL202" s="245" t="str">
        <f aca="false">IF(B202="","",AK202/AG202)</f>
        <v/>
      </c>
      <c r="AM202" s="245" t="str">
        <f aca="false">IF(B202="","",AL202-AA202)</f>
        <v/>
      </c>
      <c r="AN202" s="249" t="str">
        <f aca="false">IF(B202="","",AM202/AL202)</f>
        <v/>
      </c>
    </row>
    <row r="203" customFormat="false" ht="14.25" hidden="false" customHeight="false" outlineLevel="0" collapsed="false">
      <c r="A203" s="72" t="n">
        <v>199</v>
      </c>
      <c r="B203" s="226" t="str">
        <f aca="false">IF('1. Artikeldata Grund'!$E203="","",'1. Artikeldata Grund'!$E203)</f>
        <v/>
      </c>
      <c r="C203" s="227" t="str">
        <f aca="false">IF('1. Artikeldata Grund'!D203="","",'1. Artikeldata Grund'!D203)</f>
        <v/>
      </c>
      <c r="D203" s="251"/>
      <c r="E203" s="229" t="str">
        <f aca="false">IF(B203="","","ÅÅÅÅ-MM-DD")</f>
        <v/>
      </c>
      <c r="F203" s="230"/>
      <c r="G203" s="252"/>
      <c r="H203" s="253"/>
      <c r="I203" s="232" t="s">
        <v>36</v>
      </c>
      <c r="J203" s="234"/>
      <c r="K203" s="233" t="s">
        <v>36</v>
      </c>
      <c r="L203" s="234" t="s">
        <v>291</v>
      </c>
      <c r="M203" s="235" t="n">
        <v>910</v>
      </c>
      <c r="N203" s="236" t="str">
        <f aca="false">IF(B203="","",IF(OR(M203=200,COUNTIF(Artikelgrupper!$G$3:$G$108,'APH KIC KIA PC'!L203)),"Ja","Nej"))</f>
        <v/>
      </c>
      <c r="O203" s="237"/>
      <c r="Q203" s="238"/>
      <c r="R203" s="239"/>
      <c r="S203" s="234" t="s">
        <v>37</v>
      </c>
      <c r="T203" s="234"/>
      <c r="V203" s="240" t="str">
        <f aca="false">IF(B203="","",'3. Förpackningsdata'!K203)</f>
        <v/>
      </c>
      <c r="W203" s="241" t="str">
        <f aca="false">IF(B203="","",'3. Förpackningsdata'!L203)</f>
        <v/>
      </c>
      <c r="X203" s="238"/>
      <c r="Y203" s="192"/>
      <c r="Z203" s="243"/>
      <c r="AA203" s="244" t="str">
        <f aca="false">IF('4. Inköpsdata'!H203="SEK",'4. Inköpsdata'!J203,'4. Inköpsdata'!J203*'APH KIC KIA PC'!$Y$4)</f>
        <v/>
      </c>
      <c r="AB203" s="245" t="str">
        <f aca="false" t="array" ref="AB203:AB203">IF(B203="","",_xlfn.IFS(AA203&lt;10,AA203*1.12,AA203&lt;20,AA203*1.1,AA203&lt;30,AA203*1.09,AA203&lt;50,AA203*1.08,AA203&lt;100,AA203*1.07,AA203&lt;150,AA203*1.06,AA203&gt;149,AA203*1.05))</f>
        <v/>
      </c>
      <c r="AC203" s="73"/>
      <c r="AD203" s="246" t="str">
        <f aca="false">IF(B203="","",'4. Inköpsdata'!N203)</f>
        <v/>
      </c>
      <c r="AE203" s="247" t="str">
        <f aca="false">IF(B203="","",'4. Inköpsdata'!M203)</f>
        <v/>
      </c>
      <c r="AF203" s="248" t="str">
        <f aca="false" t="array" ref="AF203:AF203">IFERROR(_xlfn.IFS(AE203=25%,41,AE203=12%,42,AE203=6%,43,AE203="Momsfritt",38),"")</f>
        <v/>
      </c>
      <c r="AG203" s="248" t="str">
        <f aca="false">IF(B203="","",IF(AE203="Momsfritt",1,AE203+1))</f>
        <v/>
      </c>
      <c r="AH203" s="246" t="str">
        <f aca="false">IF(B203="","",AC203/AG203)</f>
        <v/>
      </c>
      <c r="AI203" s="246" t="str">
        <f aca="false">IF(B203="","",AH203-AA203)</f>
        <v/>
      </c>
      <c r="AJ203" s="249" t="str">
        <f aca="false">IF(B203="","",AI203/AH203)</f>
        <v/>
      </c>
      <c r="AK203" s="73"/>
      <c r="AL203" s="245" t="str">
        <f aca="false">IF(B203="","",AK203/AG203)</f>
        <v/>
      </c>
      <c r="AM203" s="245" t="str">
        <f aca="false">IF(B203="","",AL203-AA203)</f>
        <v/>
      </c>
      <c r="AN203" s="249" t="str">
        <f aca="false">IF(B203="","",AM203/AL203)</f>
        <v/>
      </c>
    </row>
    <row r="204" customFormat="false" ht="14.25" hidden="false" customHeight="false" outlineLevel="0" collapsed="false">
      <c r="A204" s="72" t="n">
        <v>200</v>
      </c>
      <c r="B204" s="226" t="str">
        <f aca="false">IF('1. Artikeldata Grund'!$E204="","",'1. Artikeldata Grund'!$E204)</f>
        <v/>
      </c>
      <c r="C204" s="227" t="str">
        <f aca="false">IF('1. Artikeldata Grund'!D204="","",'1. Artikeldata Grund'!D204)</f>
        <v/>
      </c>
      <c r="D204" s="251"/>
      <c r="E204" s="229" t="str">
        <f aca="false">IF(B204="","","ÅÅÅÅ-MM-DD")</f>
        <v/>
      </c>
      <c r="F204" s="230"/>
      <c r="G204" s="252"/>
      <c r="H204" s="253"/>
      <c r="I204" s="232" t="s">
        <v>36</v>
      </c>
      <c r="J204" s="234"/>
      <c r="K204" s="233" t="s">
        <v>36</v>
      </c>
      <c r="L204" s="234" t="s">
        <v>291</v>
      </c>
      <c r="M204" s="235" t="n">
        <v>910</v>
      </c>
      <c r="N204" s="236" t="str">
        <f aca="false">IF(B204="","",IF(OR(M204=200,COUNTIF(Artikelgrupper!$G$3:$G$108,'APH KIC KIA PC'!L204)),"Ja","Nej"))</f>
        <v/>
      </c>
      <c r="O204" s="237"/>
      <c r="Q204" s="238"/>
      <c r="R204" s="239"/>
      <c r="S204" s="234" t="s">
        <v>37</v>
      </c>
      <c r="T204" s="234"/>
      <c r="V204" s="240" t="str">
        <f aca="false">IF(B204="","",'3. Förpackningsdata'!K204)</f>
        <v/>
      </c>
      <c r="W204" s="241" t="str">
        <f aca="false">IF(B204="","",'3. Förpackningsdata'!L204)</f>
        <v/>
      </c>
      <c r="X204" s="238"/>
      <c r="Y204" s="192"/>
      <c r="Z204" s="243"/>
      <c r="AA204" s="244" t="str">
        <f aca="false">IF('4. Inköpsdata'!H204="SEK",'4. Inköpsdata'!J204,'4. Inköpsdata'!J204*'APH KIC KIA PC'!$Y$4)</f>
        <v/>
      </c>
      <c r="AB204" s="245" t="str">
        <f aca="false" t="array" ref="AB204:AB204">IF(B204="","",_xlfn.IFS(AA204&lt;10,AA204*1.12,AA204&lt;20,AA204*1.1,AA204&lt;30,AA204*1.09,AA204&lt;50,AA204*1.08,AA204&lt;100,AA204*1.07,AA204&lt;150,AA204*1.06,AA204&gt;149,AA204*1.05))</f>
        <v/>
      </c>
      <c r="AC204" s="73"/>
      <c r="AD204" s="246" t="str">
        <f aca="false">IF(B204="","",'4. Inköpsdata'!N204)</f>
        <v/>
      </c>
      <c r="AE204" s="247" t="str">
        <f aca="false">IF(B204="","",'4. Inköpsdata'!M204)</f>
        <v/>
      </c>
      <c r="AF204" s="248" t="str">
        <f aca="false" t="array" ref="AF204:AF204">IFERROR(_xlfn.IFS(AE204=25%,41,AE204=12%,42,AE204=6%,43,AE204="Momsfritt",38),"")</f>
        <v/>
      </c>
      <c r="AG204" s="248" t="str">
        <f aca="false">IF(B204="","",IF(AE204="Momsfritt",1,AE204+1))</f>
        <v/>
      </c>
      <c r="AH204" s="246" t="str">
        <f aca="false">IF(B204="","",AC204/AG204)</f>
        <v/>
      </c>
      <c r="AI204" s="246" t="str">
        <f aca="false">IF(B204="","",AH204-AA204)</f>
        <v/>
      </c>
      <c r="AJ204" s="249" t="str">
        <f aca="false">IF(B204="","",AI204/AH204)</f>
        <v/>
      </c>
      <c r="AK204" s="73"/>
      <c r="AL204" s="245" t="str">
        <f aca="false">IF(B204="","",AK204/AG204)</f>
        <v/>
      </c>
      <c r="AM204" s="245" t="str">
        <f aca="false">IF(B204="","",AL204-AA204)</f>
        <v/>
      </c>
      <c r="AN204" s="249" t="str">
        <f aca="false">IF(B204="","",AM204/AL204)</f>
        <v/>
      </c>
    </row>
  </sheetData>
  <sheetProtection algorithmName="SHA-512" hashValue="oM6T3lFtV6RXMyKvcDOWDamsqz09qHzj/A3O2QL+Ilp7o/zdw4b79iVGarojdSa6vYVMGH9bU5GR+01jE/EDIg==" saltValue="cZ0cJUmGfk6YC1NFONjjgg==" spinCount="100000" sheet="true" objects="true" scenarios="true"/>
  <mergeCells count="6">
    <mergeCell ref="V1:W1"/>
    <mergeCell ref="L2:O2"/>
    <mergeCell ref="V2:W2"/>
    <mergeCell ref="Z2:AJ2"/>
    <mergeCell ref="AK2:AN2"/>
    <mergeCell ref="V3:W3"/>
  </mergeCells>
  <dataValidations count="8">
    <dataValidation allowBlank="true" error="Skriv varumärke med VERSALER" errorStyle="stop" errorTitle="Använd versaler" operator="between" prompt="Skrivs i versaler utan Å, Ä, Ö. &#10;Ex. HJARTAT" promptTitle="Varumärke" showDropDown="false" showErrorMessage="true" showInputMessage="true" sqref="T5:T204" type="custom">
      <formula1>AND(EXACT(T5,UPPER(T5)),ISTEXT(T5))</formula1>
      <formula2>0</formula2>
    </dataValidation>
    <dataValidation allowBlank="true" errorStyle="stop" operator="between" showDropDown="false" showErrorMessage="true" showInputMessage="true" sqref="I5:J204" type="list">
      <formula1>"Välj…,Ja,Nej"</formula1>
      <formula2>0</formula2>
    </dataValidation>
    <dataValidation allowBlank="true" error="Ange PSID &#10;&#10;Ex. 12345&#10;" errorStyle="stop" errorTitle="Ange PSID" operator="between" prompt="Ange PSID i siffra &#10;&#10;Ex. 12345" promptTitle="Redan registrerad? " showDropDown="false" showErrorMessage="true" showInputMessage="true" sqref="G5:G204" type="whole">
      <formula1>0</formula1>
      <formula2>1000000000</formula2>
    </dataValidation>
    <dataValidation allowBlank="true" errorStyle="stop" operator="between" prompt="Om &quot;Ja&quot; kommer artikeln kategoriseras i en känslig kategori och få flagga som &quot;känslig artikel&quot; i AOM&#10;&#10;(Automatiskt fält)" promptTitle="Känslig artikel" showDropDown="false" showErrorMessage="true" showInputMessage="true" sqref="N5:N204" type="none">
      <formula1>0</formula1>
      <formula2>0</formula2>
    </dataValidation>
    <dataValidation allowBlank="true" errorStyle="stop" operator="between" prompt="910 Handelsvara&#10;950 EMV&#10;200 OTC (Läkemedel)" promptTitle="Varugrupp" showDropDown="false" showErrorMessage="true" showInputMessage="true" sqref="M5:M204" type="list">
      <formula1>Tabeller!$C$3:$C$6</formula1>
      <formula2>0</formula2>
    </dataValidation>
    <dataValidation allowBlank="true" errorStyle="stop" operator="between" prompt="Se flik &quot;Artikelgrupper&quot;" promptTitle="Artikelgrupp" showDropDown="false" showErrorMessage="true" showInputMessage="true" sqref="L5:L204" type="list">
      <formula1>Artikelgrupper!$A$2:$A$606</formula1>
      <formula2>0</formula2>
    </dataValidation>
    <dataValidation allowBlank="true" errorStyle="stop" operator="between" showDropDown="false" showErrorMessage="true" showInputMessage="true" sqref="K5:K204" type="list">
      <formula1>Tabeller!$AH$3:$AH$5</formula1>
      <formula2>0</formula2>
    </dataValidation>
    <dataValidation allowBlank="true" errorStyle="stop" operator="between" prompt="GRU = Grund&#10;TIL = Tillägg&#10;FRI = Fritt&#10;SÄS = Säsong&#10;WEB = Webbunik&#10;RE1 = Endast E-Apoteket och MoS" promptTitle="Sortimentskod" showDropDown="false" showErrorMessage="true" showInputMessage="true" sqref="S5:S204" type="list">
      <formula1>Tabeller!$O$3:$O$9</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1" fitToWidth="1" fitToHeight="1" pageOrder="downThenOver" orientation="portrait" blackAndWhite="false" draft="false" cellComments="none" horizontalDpi="300" verticalDpi="300" copies="1"/>
  <headerFooter differentFirst="false" differentOddEven="false">
    <oddHeader/>
    <oddFooter/>
  </headerFooter>
  <legacyDrawing r:id="rId2"/>
  <extLst>
    <ext xmlns:x14="http://schemas.microsoft.com/office/spreadsheetml/2009/9/main" uri="{78C0D931-6437-407d-A8EE-F0AAD7539E65}">
      <x14:conditionalFormattings>
        <x14:conditionalFormatting xmlns:xm="http://schemas.microsoft.com/office/excel/2006/main">
          <x14:cfRule type="expression" priority="2" id="{9E281962-8B8C-41B2-83A3-F47B90E76839}">
            <xm:f>OR($M5=200,COUNTIF(Artikelgrupper!$G:$G,$L5))</xm:f>
            <x14:dxf>
              <fill>
                <patternFill>
                  <bgColor rgb="FFD9D1E3"/>
                </patternFill>
              </fill>
            </x14:dxf>
          </x14:cfRule>
          <xm:sqref>L5:N204</xm:sqref>
        </x14:conditionalFormatting>
        <x14:conditionalFormatting xmlns:xm="http://schemas.microsoft.com/office/excel/2006/main">
          <x14:cfRule type="expression" priority="3" id="{466E6C81-4D9E-4E80-B530-AC1BCACCC94C}">
            <xm:f>AND(M5=910,NOT(ISBLANK('2. Artikeldata Utökad'!I5)))</xm:f>
            <x14:dxf>
              <fill>
                <patternFill>
                  <bgColor rgb="FFF2DCDB"/>
                </patternFill>
              </fill>
            </x14:dxf>
          </x14:cfRule>
          <xm:sqref>M5:M204</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H6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0" ySplit="1" topLeftCell="A2" activePane="bottomLeft" state="frozen"/>
      <selection pane="topLeft" activeCell="A1" activeCellId="0" sqref="A1"/>
      <selection pane="bottomLeft" activeCell="R5" activeCellId="0" sqref="R5"/>
    </sheetView>
  </sheetViews>
  <sheetFormatPr defaultColWidth="11.18359375" defaultRowHeight="14.25" zeroHeight="false" outlineLevelRow="0" outlineLevelCol="0"/>
  <cols>
    <col collapsed="false" customWidth="false" hidden="false" outlineLevel="0" max="1" min="1" style="254" width="11.17"/>
    <col collapsed="false" customWidth="true" hidden="false" outlineLevel="0" max="2" min="2" style="254" width="37.81"/>
    <col collapsed="false" customWidth="true" hidden="false" outlineLevel="0" max="3" min="3" style="254" width="43.77"/>
    <col collapsed="false" customWidth="true" hidden="false" outlineLevel="0" max="4" min="4" style="254" width="43.93"/>
    <col collapsed="false" customWidth="false" hidden="false" outlineLevel="0" max="6" min="5" style="254" width="11.17"/>
    <col collapsed="false" customWidth="true" hidden="false" outlineLevel="0" max="7" min="7" style="254" width="39.24"/>
    <col collapsed="false" customWidth="true" hidden="false" outlineLevel="0" max="8" min="8" style="254" width="35.62"/>
    <col collapsed="false" customWidth="false" hidden="false" outlineLevel="0" max="1024" min="9" style="254" width="11.17"/>
  </cols>
  <sheetData>
    <row r="1" customFormat="false" ht="14.25" hidden="false" customHeight="false" outlineLevel="0" collapsed="false">
      <c r="A1" s="255" t="s">
        <v>232</v>
      </c>
      <c r="B1" s="255" t="s">
        <v>292</v>
      </c>
      <c r="C1" s="255" t="s">
        <v>293</v>
      </c>
      <c r="D1" s="255" t="s">
        <v>294</v>
      </c>
      <c r="E1" s="255"/>
      <c r="F1" s="255"/>
      <c r="G1" s="256" t="s">
        <v>295</v>
      </c>
      <c r="H1" s="255"/>
    </row>
    <row r="2" customFormat="false" ht="14.25" hidden="false" customHeight="false" outlineLevel="0" collapsed="false">
      <c r="A2" s="254" t="s">
        <v>291</v>
      </c>
      <c r="G2" s="257" t="s">
        <v>296</v>
      </c>
      <c r="H2" s="257" t="s">
        <v>297</v>
      </c>
    </row>
    <row r="3" customFormat="false" ht="14.25" hidden="false" customHeight="false" outlineLevel="0" collapsed="false">
      <c r="A3" s="258" t="s">
        <v>298</v>
      </c>
      <c r="B3" s="258" t="s">
        <v>299</v>
      </c>
      <c r="C3" s="258" t="s">
        <v>300</v>
      </c>
      <c r="D3" s="258" t="s">
        <v>301</v>
      </c>
      <c r="G3" s="259" t="s">
        <v>302</v>
      </c>
      <c r="H3" s="259" t="s">
        <v>303</v>
      </c>
    </row>
    <row r="4" customFormat="false" ht="14.25" hidden="false" customHeight="false" outlineLevel="0" collapsed="false">
      <c r="A4" s="258" t="s">
        <v>304</v>
      </c>
      <c r="B4" s="258" t="s">
        <v>299</v>
      </c>
      <c r="C4" s="258" t="s">
        <v>300</v>
      </c>
      <c r="D4" s="258" t="s">
        <v>305</v>
      </c>
      <c r="G4" s="259" t="s">
        <v>306</v>
      </c>
      <c r="H4" s="259" t="s">
        <v>307</v>
      </c>
    </row>
    <row r="5" customFormat="false" ht="14.25" hidden="false" customHeight="false" outlineLevel="0" collapsed="false">
      <c r="A5" s="258" t="s">
        <v>308</v>
      </c>
      <c r="B5" s="258" t="s">
        <v>299</v>
      </c>
      <c r="C5" s="258" t="s">
        <v>300</v>
      </c>
      <c r="D5" s="258" t="s">
        <v>309</v>
      </c>
      <c r="G5" s="259" t="s">
        <v>310</v>
      </c>
      <c r="H5" s="259" t="s">
        <v>311</v>
      </c>
    </row>
    <row r="6" customFormat="false" ht="14.25" hidden="false" customHeight="false" outlineLevel="0" collapsed="false">
      <c r="A6" s="258" t="s">
        <v>312</v>
      </c>
      <c r="B6" s="258" t="s">
        <v>299</v>
      </c>
      <c r="C6" s="258" t="s">
        <v>300</v>
      </c>
      <c r="D6" s="258" t="s">
        <v>313</v>
      </c>
      <c r="G6" s="259" t="s">
        <v>314</v>
      </c>
      <c r="H6" s="259" t="s">
        <v>315</v>
      </c>
    </row>
    <row r="7" customFormat="false" ht="14.25" hidden="false" customHeight="false" outlineLevel="0" collapsed="false">
      <c r="A7" s="258" t="s">
        <v>316</v>
      </c>
      <c r="B7" s="258" t="s">
        <v>299</v>
      </c>
      <c r="C7" s="258" t="s">
        <v>300</v>
      </c>
      <c r="D7" s="258" t="s">
        <v>317</v>
      </c>
      <c r="G7" s="259" t="s">
        <v>318</v>
      </c>
      <c r="H7" s="259" t="s">
        <v>319</v>
      </c>
    </row>
    <row r="8" customFormat="false" ht="14.25" hidden="false" customHeight="false" outlineLevel="0" collapsed="false">
      <c r="A8" s="258" t="s">
        <v>320</v>
      </c>
      <c r="B8" s="258" t="s">
        <v>299</v>
      </c>
      <c r="C8" s="258" t="s">
        <v>300</v>
      </c>
      <c r="D8" s="258" t="s">
        <v>321</v>
      </c>
      <c r="G8" s="259" t="s">
        <v>322</v>
      </c>
      <c r="H8" s="259" t="s">
        <v>323</v>
      </c>
    </row>
    <row r="9" customFormat="false" ht="14.25" hidden="false" customHeight="false" outlineLevel="0" collapsed="false">
      <c r="A9" s="258" t="s">
        <v>324</v>
      </c>
      <c r="B9" s="258" t="s">
        <v>299</v>
      </c>
      <c r="C9" s="258" t="s">
        <v>300</v>
      </c>
      <c r="D9" s="258" t="s">
        <v>325</v>
      </c>
      <c r="G9" s="259" t="s">
        <v>326</v>
      </c>
      <c r="H9" s="259" t="s">
        <v>327</v>
      </c>
    </row>
    <row r="10" customFormat="false" ht="14.25" hidden="false" customHeight="false" outlineLevel="0" collapsed="false">
      <c r="A10" s="258" t="s">
        <v>328</v>
      </c>
      <c r="B10" s="258" t="s">
        <v>299</v>
      </c>
      <c r="C10" s="258" t="s">
        <v>300</v>
      </c>
      <c r="D10" s="258" t="s">
        <v>329</v>
      </c>
      <c r="G10" s="259" t="s">
        <v>330</v>
      </c>
      <c r="H10" s="259" t="s">
        <v>331</v>
      </c>
    </row>
    <row r="11" customFormat="false" ht="14.25" hidden="false" customHeight="false" outlineLevel="0" collapsed="false">
      <c r="A11" s="258" t="s">
        <v>332</v>
      </c>
      <c r="B11" s="258" t="s">
        <v>299</v>
      </c>
      <c r="C11" s="258" t="s">
        <v>300</v>
      </c>
      <c r="D11" s="258" t="s">
        <v>333</v>
      </c>
      <c r="G11" s="259" t="s">
        <v>334</v>
      </c>
      <c r="H11" s="259" t="s">
        <v>335</v>
      </c>
    </row>
    <row r="12" customFormat="false" ht="14.25" hidden="false" customHeight="false" outlineLevel="0" collapsed="false">
      <c r="A12" s="258" t="s">
        <v>336</v>
      </c>
      <c r="B12" s="258" t="s">
        <v>299</v>
      </c>
      <c r="C12" s="258" t="s">
        <v>337</v>
      </c>
      <c r="D12" s="258" t="s">
        <v>338</v>
      </c>
      <c r="G12" s="259" t="s">
        <v>339</v>
      </c>
      <c r="H12" s="259" t="s">
        <v>340</v>
      </c>
    </row>
    <row r="13" customFormat="false" ht="14.25" hidden="false" customHeight="false" outlineLevel="0" collapsed="false">
      <c r="A13" s="258" t="s">
        <v>341</v>
      </c>
      <c r="B13" s="258" t="s">
        <v>299</v>
      </c>
      <c r="C13" s="258" t="s">
        <v>337</v>
      </c>
      <c r="D13" s="258" t="s">
        <v>342</v>
      </c>
      <c r="G13" s="259" t="s">
        <v>343</v>
      </c>
      <c r="H13" s="259" t="s">
        <v>344</v>
      </c>
    </row>
    <row r="14" customFormat="false" ht="14.25" hidden="false" customHeight="false" outlineLevel="0" collapsed="false">
      <c r="A14" s="258" t="s">
        <v>345</v>
      </c>
      <c r="B14" s="258" t="s">
        <v>299</v>
      </c>
      <c r="C14" s="258" t="s">
        <v>337</v>
      </c>
      <c r="D14" s="258" t="s">
        <v>346</v>
      </c>
      <c r="G14" s="259" t="s">
        <v>347</v>
      </c>
      <c r="H14" s="259" t="s">
        <v>348</v>
      </c>
    </row>
    <row r="15" customFormat="false" ht="14.25" hidden="false" customHeight="false" outlineLevel="0" collapsed="false">
      <c r="A15" s="258" t="s">
        <v>349</v>
      </c>
      <c r="B15" s="258" t="s">
        <v>299</v>
      </c>
      <c r="C15" s="258" t="s">
        <v>337</v>
      </c>
      <c r="D15" s="258" t="s">
        <v>350</v>
      </c>
      <c r="G15" s="259" t="s">
        <v>351</v>
      </c>
      <c r="H15" s="259" t="s">
        <v>352</v>
      </c>
    </row>
    <row r="16" customFormat="false" ht="14.25" hidden="false" customHeight="false" outlineLevel="0" collapsed="false">
      <c r="A16" s="258" t="s">
        <v>353</v>
      </c>
      <c r="B16" s="258" t="s">
        <v>299</v>
      </c>
      <c r="C16" s="258" t="s">
        <v>337</v>
      </c>
      <c r="D16" s="258" t="s">
        <v>354</v>
      </c>
      <c r="G16" s="259" t="s">
        <v>355</v>
      </c>
      <c r="H16" s="259" t="s">
        <v>356</v>
      </c>
    </row>
    <row r="17" customFormat="false" ht="14.25" hidden="false" customHeight="false" outlineLevel="0" collapsed="false">
      <c r="A17" s="258" t="s">
        <v>357</v>
      </c>
      <c r="B17" s="258" t="s">
        <v>299</v>
      </c>
      <c r="C17" s="258" t="s">
        <v>358</v>
      </c>
      <c r="D17" s="258" t="s">
        <v>359</v>
      </c>
      <c r="G17" s="259" t="s">
        <v>360</v>
      </c>
      <c r="H17" s="259" t="s">
        <v>361</v>
      </c>
    </row>
    <row r="18" customFormat="false" ht="14.25" hidden="false" customHeight="false" outlineLevel="0" collapsed="false">
      <c r="A18" s="258" t="s">
        <v>362</v>
      </c>
      <c r="B18" s="258" t="s">
        <v>299</v>
      </c>
      <c r="C18" s="258" t="s">
        <v>358</v>
      </c>
      <c r="D18" s="258" t="s">
        <v>363</v>
      </c>
      <c r="G18" s="259" t="s">
        <v>364</v>
      </c>
      <c r="H18" s="259" t="s">
        <v>365</v>
      </c>
    </row>
    <row r="19" customFormat="false" ht="14.25" hidden="false" customHeight="false" outlineLevel="0" collapsed="false">
      <c r="A19" s="258" t="s">
        <v>366</v>
      </c>
      <c r="B19" s="258" t="s">
        <v>299</v>
      </c>
      <c r="C19" s="258" t="s">
        <v>358</v>
      </c>
      <c r="D19" s="258" t="s">
        <v>367</v>
      </c>
      <c r="G19" s="259" t="s">
        <v>368</v>
      </c>
      <c r="H19" s="259" t="s">
        <v>369</v>
      </c>
    </row>
    <row r="20" customFormat="false" ht="14.25" hidden="false" customHeight="false" outlineLevel="0" collapsed="false">
      <c r="A20" s="258" t="s">
        <v>370</v>
      </c>
      <c r="B20" s="258" t="s">
        <v>299</v>
      </c>
      <c r="C20" s="258" t="s">
        <v>358</v>
      </c>
      <c r="D20" s="258" t="s">
        <v>371</v>
      </c>
      <c r="G20" s="259" t="s">
        <v>372</v>
      </c>
      <c r="H20" s="259" t="s">
        <v>373</v>
      </c>
    </row>
    <row r="21" customFormat="false" ht="14.25" hidden="false" customHeight="false" outlineLevel="0" collapsed="false">
      <c r="A21" s="258" t="s">
        <v>374</v>
      </c>
      <c r="B21" s="258" t="s">
        <v>299</v>
      </c>
      <c r="C21" s="258" t="s">
        <v>375</v>
      </c>
      <c r="D21" s="258" t="s">
        <v>376</v>
      </c>
      <c r="G21" s="259" t="s">
        <v>377</v>
      </c>
      <c r="H21" s="259" t="s">
        <v>378</v>
      </c>
    </row>
    <row r="22" customFormat="false" ht="14.25" hidden="false" customHeight="false" outlineLevel="0" collapsed="false">
      <c r="A22" s="258" t="s">
        <v>379</v>
      </c>
      <c r="B22" s="258" t="s">
        <v>299</v>
      </c>
      <c r="C22" s="258" t="s">
        <v>375</v>
      </c>
      <c r="D22" s="258" t="s">
        <v>380</v>
      </c>
      <c r="G22" s="259" t="s">
        <v>381</v>
      </c>
      <c r="H22" s="259" t="s">
        <v>382</v>
      </c>
    </row>
    <row r="23" customFormat="false" ht="14.25" hidden="false" customHeight="false" outlineLevel="0" collapsed="false">
      <c r="A23" s="258" t="s">
        <v>302</v>
      </c>
      <c r="B23" s="258" t="s">
        <v>383</v>
      </c>
      <c r="C23" s="258" t="s">
        <v>384</v>
      </c>
      <c r="D23" s="258" t="s">
        <v>385</v>
      </c>
      <c r="G23" s="259" t="s">
        <v>386</v>
      </c>
      <c r="H23" s="259" t="s">
        <v>387</v>
      </c>
    </row>
    <row r="24" customFormat="false" ht="14.25" hidden="false" customHeight="false" outlineLevel="0" collapsed="false">
      <c r="A24" s="258" t="s">
        <v>306</v>
      </c>
      <c r="B24" s="258" t="s">
        <v>383</v>
      </c>
      <c r="C24" s="258" t="s">
        <v>384</v>
      </c>
      <c r="D24" s="258" t="s">
        <v>388</v>
      </c>
      <c r="G24" s="259" t="s">
        <v>389</v>
      </c>
      <c r="H24" s="259" t="s">
        <v>390</v>
      </c>
    </row>
    <row r="25" customFormat="false" ht="14.25" hidden="false" customHeight="false" outlineLevel="0" collapsed="false">
      <c r="A25" s="258" t="s">
        <v>391</v>
      </c>
      <c r="B25" s="258" t="s">
        <v>383</v>
      </c>
      <c r="C25" s="258" t="s">
        <v>392</v>
      </c>
      <c r="D25" s="258" t="s">
        <v>393</v>
      </c>
      <c r="G25" s="259" t="s">
        <v>394</v>
      </c>
      <c r="H25" s="259" t="s">
        <v>395</v>
      </c>
    </row>
    <row r="26" customFormat="false" ht="14.25" hidden="false" customHeight="false" outlineLevel="0" collapsed="false">
      <c r="A26" s="258" t="s">
        <v>396</v>
      </c>
      <c r="B26" s="258" t="s">
        <v>383</v>
      </c>
      <c r="C26" s="258" t="s">
        <v>397</v>
      </c>
      <c r="D26" s="258" t="s">
        <v>398</v>
      </c>
      <c r="G26" s="259" t="s">
        <v>399</v>
      </c>
      <c r="H26" s="259" t="s">
        <v>400</v>
      </c>
    </row>
    <row r="27" customFormat="false" ht="14.25" hidden="false" customHeight="false" outlineLevel="0" collapsed="false">
      <c r="A27" s="258" t="s">
        <v>401</v>
      </c>
      <c r="B27" s="258" t="s">
        <v>383</v>
      </c>
      <c r="C27" s="258" t="s">
        <v>402</v>
      </c>
      <c r="D27" s="258" t="s">
        <v>403</v>
      </c>
      <c r="G27" s="259" t="s">
        <v>404</v>
      </c>
      <c r="H27" s="259" t="s">
        <v>405</v>
      </c>
    </row>
    <row r="28" customFormat="false" ht="14.25" hidden="false" customHeight="false" outlineLevel="0" collapsed="false">
      <c r="A28" s="258" t="s">
        <v>406</v>
      </c>
      <c r="B28" s="258" t="s">
        <v>383</v>
      </c>
      <c r="C28" s="258" t="s">
        <v>407</v>
      </c>
      <c r="D28" s="258" t="s">
        <v>408</v>
      </c>
      <c r="G28" s="259" t="s">
        <v>409</v>
      </c>
      <c r="H28" s="259" t="s">
        <v>410</v>
      </c>
    </row>
    <row r="29" customFormat="false" ht="14.25" hidden="false" customHeight="false" outlineLevel="0" collapsed="false">
      <c r="A29" s="258" t="s">
        <v>411</v>
      </c>
      <c r="B29" s="258" t="s">
        <v>383</v>
      </c>
      <c r="C29" s="258" t="s">
        <v>412</v>
      </c>
      <c r="D29" s="258" t="s">
        <v>413</v>
      </c>
      <c r="G29" s="259" t="s">
        <v>414</v>
      </c>
      <c r="H29" s="259" t="s">
        <v>415</v>
      </c>
    </row>
    <row r="30" customFormat="false" ht="14.25" hidden="false" customHeight="false" outlineLevel="0" collapsed="false">
      <c r="A30" s="258" t="s">
        <v>416</v>
      </c>
      <c r="B30" s="258" t="s">
        <v>383</v>
      </c>
      <c r="C30" s="258" t="s">
        <v>412</v>
      </c>
      <c r="D30" s="258" t="s">
        <v>417</v>
      </c>
      <c r="G30" s="259" t="s">
        <v>418</v>
      </c>
      <c r="H30" s="259" t="s">
        <v>419</v>
      </c>
    </row>
    <row r="31" customFormat="false" ht="14.25" hidden="false" customHeight="false" outlineLevel="0" collapsed="false">
      <c r="A31" s="258" t="s">
        <v>420</v>
      </c>
      <c r="B31" s="258" t="s">
        <v>383</v>
      </c>
      <c r="C31" s="258" t="s">
        <v>412</v>
      </c>
      <c r="D31" s="258" t="s">
        <v>421</v>
      </c>
      <c r="G31" s="259" t="s">
        <v>422</v>
      </c>
      <c r="H31" s="259" t="s">
        <v>423</v>
      </c>
    </row>
    <row r="32" customFormat="false" ht="14.25" hidden="false" customHeight="false" outlineLevel="0" collapsed="false">
      <c r="A32" s="258" t="s">
        <v>424</v>
      </c>
      <c r="B32" s="258" t="s">
        <v>383</v>
      </c>
      <c r="C32" s="258" t="s">
        <v>412</v>
      </c>
      <c r="D32" s="258" t="s">
        <v>425</v>
      </c>
      <c r="G32" s="259" t="s">
        <v>426</v>
      </c>
      <c r="H32" s="259" t="s">
        <v>427</v>
      </c>
    </row>
    <row r="33" customFormat="false" ht="14.25" hidden="false" customHeight="false" outlineLevel="0" collapsed="false">
      <c r="A33" s="258" t="s">
        <v>428</v>
      </c>
      <c r="B33" s="258" t="s">
        <v>383</v>
      </c>
      <c r="C33" s="258" t="s">
        <v>412</v>
      </c>
      <c r="D33" s="258" t="s">
        <v>429</v>
      </c>
      <c r="G33" s="259" t="s">
        <v>430</v>
      </c>
      <c r="H33" s="259" t="s">
        <v>431</v>
      </c>
    </row>
    <row r="34" customFormat="false" ht="14.25" hidden="false" customHeight="false" outlineLevel="0" collapsed="false">
      <c r="A34" s="258" t="s">
        <v>432</v>
      </c>
      <c r="B34" s="258" t="s">
        <v>383</v>
      </c>
      <c r="C34" s="258" t="s">
        <v>433</v>
      </c>
      <c r="D34" s="258" t="s">
        <v>434</v>
      </c>
      <c r="G34" s="259" t="s">
        <v>435</v>
      </c>
      <c r="H34" s="259" t="s">
        <v>436</v>
      </c>
    </row>
    <row r="35" customFormat="false" ht="14.25" hidden="false" customHeight="false" outlineLevel="0" collapsed="false">
      <c r="A35" s="258" t="s">
        <v>437</v>
      </c>
      <c r="B35" s="258" t="s">
        <v>383</v>
      </c>
      <c r="C35" s="258" t="s">
        <v>433</v>
      </c>
      <c r="D35" s="258" t="s">
        <v>438</v>
      </c>
      <c r="G35" s="259" t="s">
        <v>439</v>
      </c>
      <c r="H35" s="259" t="s">
        <v>440</v>
      </c>
    </row>
    <row r="36" customFormat="false" ht="14.25" hidden="false" customHeight="false" outlineLevel="0" collapsed="false">
      <c r="A36" s="258" t="s">
        <v>441</v>
      </c>
      <c r="B36" s="258" t="s">
        <v>383</v>
      </c>
      <c r="C36" s="258" t="s">
        <v>433</v>
      </c>
      <c r="D36" s="258" t="s">
        <v>442</v>
      </c>
      <c r="G36" s="259" t="s">
        <v>443</v>
      </c>
      <c r="H36" s="259" t="s">
        <v>444</v>
      </c>
    </row>
    <row r="37" customFormat="false" ht="14.25" hidden="false" customHeight="false" outlineLevel="0" collapsed="false">
      <c r="A37" s="258" t="s">
        <v>445</v>
      </c>
      <c r="B37" s="258" t="s">
        <v>383</v>
      </c>
      <c r="C37" s="258" t="s">
        <v>433</v>
      </c>
      <c r="D37" s="258" t="s">
        <v>446</v>
      </c>
      <c r="G37" s="259" t="s">
        <v>447</v>
      </c>
      <c r="H37" s="259" t="s">
        <v>448</v>
      </c>
    </row>
    <row r="38" customFormat="false" ht="14.25" hidden="false" customHeight="false" outlineLevel="0" collapsed="false">
      <c r="A38" s="258" t="s">
        <v>449</v>
      </c>
      <c r="B38" s="258" t="s">
        <v>383</v>
      </c>
      <c r="C38" s="258" t="s">
        <v>433</v>
      </c>
      <c r="D38" s="258" t="s">
        <v>450</v>
      </c>
      <c r="G38" s="259" t="s">
        <v>451</v>
      </c>
      <c r="H38" s="259" t="s">
        <v>452</v>
      </c>
    </row>
    <row r="39" customFormat="false" ht="14.25" hidden="false" customHeight="false" outlineLevel="0" collapsed="false">
      <c r="A39" s="258" t="s">
        <v>453</v>
      </c>
      <c r="B39" s="258" t="s">
        <v>383</v>
      </c>
      <c r="C39" s="258" t="s">
        <v>454</v>
      </c>
      <c r="D39" s="258" t="s">
        <v>455</v>
      </c>
      <c r="G39" s="259" t="s">
        <v>456</v>
      </c>
      <c r="H39" s="259" t="s">
        <v>457</v>
      </c>
    </row>
    <row r="40" customFormat="false" ht="14.25" hidden="false" customHeight="false" outlineLevel="0" collapsed="false">
      <c r="A40" s="258" t="s">
        <v>458</v>
      </c>
      <c r="B40" s="258" t="s">
        <v>383</v>
      </c>
      <c r="C40" s="258" t="s">
        <v>454</v>
      </c>
      <c r="D40" s="258" t="s">
        <v>459</v>
      </c>
      <c r="G40" s="259" t="s">
        <v>460</v>
      </c>
      <c r="H40" s="259" t="s">
        <v>461</v>
      </c>
    </row>
    <row r="41" customFormat="false" ht="14.25" hidden="false" customHeight="false" outlineLevel="0" collapsed="false">
      <c r="A41" s="258" t="s">
        <v>462</v>
      </c>
      <c r="B41" s="258" t="s">
        <v>383</v>
      </c>
      <c r="C41" s="258" t="s">
        <v>454</v>
      </c>
      <c r="D41" s="258" t="s">
        <v>463</v>
      </c>
      <c r="G41" s="259" t="s">
        <v>464</v>
      </c>
      <c r="H41" s="259" t="s">
        <v>465</v>
      </c>
    </row>
    <row r="42" customFormat="false" ht="14.25" hidden="false" customHeight="false" outlineLevel="0" collapsed="false">
      <c r="A42" s="258" t="s">
        <v>466</v>
      </c>
      <c r="B42" s="258" t="s">
        <v>383</v>
      </c>
      <c r="C42" s="258" t="s">
        <v>454</v>
      </c>
      <c r="D42" s="258" t="s">
        <v>467</v>
      </c>
      <c r="G42" s="259" t="s">
        <v>468</v>
      </c>
      <c r="H42" s="259" t="s">
        <v>469</v>
      </c>
    </row>
    <row r="43" customFormat="false" ht="14.25" hidden="false" customHeight="false" outlineLevel="0" collapsed="false">
      <c r="A43" s="258" t="s">
        <v>470</v>
      </c>
      <c r="B43" s="258" t="s">
        <v>383</v>
      </c>
      <c r="C43" s="258" t="s">
        <v>454</v>
      </c>
      <c r="D43" s="258" t="s">
        <v>471</v>
      </c>
      <c r="G43" s="259" t="s">
        <v>472</v>
      </c>
      <c r="H43" s="259" t="s">
        <v>473</v>
      </c>
    </row>
    <row r="44" customFormat="false" ht="14.25" hidden="false" customHeight="false" outlineLevel="0" collapsed="false">
      <c r="A44" s="258" t="s">
        <v>474</v>
      </c>
      <c r="B44" s="258" t="s">
        <v>383</v>
      </c>
      <c r="C44" s="258" t="s">
        <v>475</v>
      </c>
      <c r="D44" s="258" t="s">
        <v>476</v>
      </c>
      <c r="G44" s="259" t="s">
        <v>477</v>
      </c>
      <c r="H44" s="259" t="s">
        <v>478</v>
      </c>
    </row>
    <row r="45" customFormat="false" ht="14.25" hidden="false" customHeight="false" outlineLevel="0" collapsed="false">
      <c r="A45" s="258" t="s">
        <v>479</v>
      </c>
      <c r="B45" s="258" t="s">
        <v>383</v>
      </c>
      <c r="C45" s="258" t="s">
        <v>475</v>
      </c>
      <c r="D45" s="258" t="s">
        <v>480</v>
      </c>
      <c r="G45" s="259" t="s">
        <v>481</v>
      </c>
      <c r="H45" s="259" t="s">
        <v>465</v>
      </c>
    </row>
    <row r="46" customFormat="false" ht="14.25" hidden="false" customHeight="false" outlineLevel="0" collapsed="false">
      <c r="A46" s="258" t="s">
        <v>482</v>
      </c>
      <c r="B46" s="258" t="s">
        <v>383</v>
      </c>
      <c r="C46" s="258" t="s">
        <v>475</v>
      </c>
      <c r="D46" s="258" t="s">
        <v>483</v>
      </c>
      <c r="G46" s="259" t="s">
        <v>484</v>
      </c>
      <c r="H46" s="259" t="s">
        <v>485</v>
      </c>
    </row>
    <row r="47" customFormat="false" ht="14.25" hidden="false" customHeight="false" outlineLevel="0" collapsed="false">
      <c r="A47" s="258" t="s">
        <v>486</v>
      </c>
      <c r="B47" s="258" t="s">
        <v>383</v>
      </c>
      <c r="C47" s="258" t="s">
        <v>475</v>
      </c>
      <c r="D47" s="258" t="s">
        <v>487</v>
      </c>
      <c r="G47" s="259" t="s">
        <v>488</v>
      </c>
      <c r="H47" s="259" t="s">
        <v>489</v>
      </c>
    </row>
    <row r="48" customFormat="false" ht="14.25" hidden="false" customHeight="false" outlineLevel="0" collapsed="false">
      <c r="A48" s="258" t="s">
        <v>490</v>
      </c>
      <c r="B48" s="258" t="s">
        <v>383</v>
      </c>
      <c r="C48" s="258" t="s">
        <v>475</v>
      </c>
      <c r="D48" s="258" t="s">
        <v>491</v>
      </c>
      <c r="G48" s="259" t="s">
        <v>492</v>
      </c>
      <c r="H48" s="259" t="s">
        <v>493</v>
      </c>
    </row>
    <row r="49" customFormat="false" ht="14.25" hidden="false" customHeight="false" outlineLevel="0" collapsed="false">
      <c r="A49" s="258" t="s">
        <v>494</v>
      </c>
      <c r="B49" s="258" t="s">
        <v>383</v>
      </c>
      <c r="C49" s="258" t="s">
        <v>495</v>
      </c>
      <c r="D49" s="258" t="s">
        <v>496</v>
      </c>
      <c r="G49" s="259" t="s">
        <v>497</v>
      </c>
      <c r="H49" s="259" t="s">
        <v>498</v>
      </c>
    </row>
    <row r="50" customFormat="false" ht="14.25" hidden="false" customHeight="false" outlineLevel="0" collapsed="false">
      <c r="A50" s="258" t="s">
        <v>499</v>
      </c>
      <c r="B50" s="258" t="s">
        <v>383</v>
      </c>
      <c r="C50" s="258" t="s">
        <v>500</v>
      </c>
      <c r="D50" s="258" t="s">
        <v>501</v>
      </c>
      <c r="G50" s="259" t="s">
        <v>502</v>
      </c>
      <c r="H50" s="259" t="s">
        <v>503</v>
      </c>
    </row>
    <row r="51" customFormat="false" ht="14.25" hidden="false" customHeight="false" outlineLevel="0" collapsed="false">
      <c r="A51" s="258" t="s">
        <v>504</v>
      </c>
      <c r="B51" s="258" t="s">
        <v>505</v>
      </c>
      <c r="C51" s="258" t="s">
        <v>506</v>
      </c>
      <c r="D51" s="258" t="s">
        <v>507</v>
      </c>
      <c r="G51" s="259" t="s">
        <v>508</v>
      </c>
      <c r="H51" s="259" t="s">
        <v>509</v>
      </c>
    </row>
    <row r="52" customFormat="false" ht="14.25" hidden="false" customHeight="false" outlineLevel="0" collapsed="false">
      <c r="A52" s="258" t="s">
        <v>510</v>
      </c>
      <c r="B52" s="258" t="s">
        <v>505</v>
      </c>
      <c r="C52" s="258" t="s">
        <v>511</v>
      </c>
      <c r="D52" s="258" t="s">
        <v>512</v>
      </c>
      <c r="G52" s="259" t="s">
        <v>513</v>
      </c>
      <c r="H52" s="259" t="s">
        <v>514</v>
      </c>
    </row>
    <row r="53" customFormat="false" ht="14.25" hidden="false" customHeight="false" outlineLevel="0" collapsed="false">
      <c r="A53" s="258" t="s">
        <v>515</v>
      </c>
      <c r="B53" s="258" t="s">
        <v>505</v>
      </c>
      <c r="C53" s="258" t="s">
        <v>516</v>
      </c>
      <c r="D53" s="258" t="s">
        <v>517</v>
      </c>
      <c r="G53" s="259" t="s">
        <v>518</v>
      </c>
      <c r="H53" s="259" t="s">
        <v>519</v>
      </c>
    </row>
    <row r="54" customFormat="false" ht="14.25" hidden="false" customHeight="false" outlineLevel="0" collapsed="false">
      <c r="A54" s="258" t="s">
        <v>520</v>
      </c>
      <c r="B54" s="258" t="s">
        <v>521</v>
      </c>
      <c r="C54" s="258" t="s">
        <v>522</v>
      </c>
      <c r="D54" s="258" t="s">
        <v>523</v>
      </c>
      <c r="G54" s="259" t="s">
        <v>524</v>
      </c>
      <c r="H54" s="259" t="s">
        <v>525</v>
      </c>
    </row>
    <row r="55" customFormat="false" ht="14.25" hidden="false" customHeight="false" outlineLevel="0" collapsed="false">
      <c r="A55" s="258" t="s">
        <v>526</v>
      </c>
      <c r="B55" s="258" t="s">
        <v>521</v>
      </c>
      <c r="C55" s="258" t="s">
        <v>527</v>
      </c>
      <c r="D55" s="258" t="s">
        <v>528</v>
      </c>
      <c r="G55" s="259" t="s">
        <v>529</v>
      </c>
      <c r="H55" s="259" t="s">
        <v>530</v>
      </c>
    </row>
    <row r="56" customFormat="false" ht="14.25" hidden="false" customHeight="false" outlineLevel="0" collapsed="false">
      <c r="A56" s="258" t="s">
        <v>310</v>
      </c>
      <c r="B56" s="258" t="s">
        <v>521</v>
      </c>
      <c r="C56" s="258" t="s">
        <v>531</v>
      </c>
      <c r="D56" s="258" t="s">
        <v>532</v>
      </c>
      <c r="G56" s="259" t="s">
        <v>533</v>
      </c>
      <c r="H56" s="259" t="s">
        <v>534</v>
      </c>
    </row>
    <row r="57" customFormat="false" ht="14.25" hidden="false" customHeight="false" outlineLevel="0" collapsed="false">
      <c r="A57" s="258" t="s">
        <v>535</v>
      </c>
      <c r="B57" s="258" t="s">
        <v>521</v>
      </c>
      <c r="C57" s="258" t="s">
        <v>536</v>
      </c>
      <c r="D57" s="258" t="s">
        <v>537</v>
      </c>
      <c r="G57" s="259" t="s">
        <v>538</v>
      </c>
      <c r="H57" s="259" t="s">
        <v>539</v>
      </c>
    </row>
    <row r="58" customFormat="false" ht="14.25" hidden="false" customHeight="false" outlineLevel="0" collapsed="false">
      <c r="A58" s="258" t="s">
        <v>314</v>
      </c>
      <c r="B58" s="258" t="s">
        <v>521</v>
      </c>
      <c r="C58" s="258" t="s">
        <v>540</v>
      </c>
      <c r="D58" s="258" t="s">
        <v>541</v>
      </c>
      <c r="G58" s="259" t="s">
        <v>542</v>
      </c>
      <c r="H58" s="259" t="s">
        <v>543</v>
      </c>
    </row>
    <row r="59" customFormat="false" ht="14.25" hidden="false" customHeight="false" outlineLevel="0" collapsed="false">
      <c r="A59" s="258" t="s">
        <v>544</v>
      </c>
      <c r="B59" s="258" t="s">
        <v>521</v>
      </c>
      <c r="C59" s="258" t="s">
        <v>545</v>
      </c>
      <c r="D59" s="258" t="s">
        <v>546</v>
      </c>
      <c r="G59" s="259" t="s">
        <v>547</v>
      </c>
      <c r="H59" s="259" t="s">
        <v>548</v>
      </c>
    </row>
    <row r="60" customFormat="false" ht="14.25" hidden="false" customHeight="false" outlineLevel="0" collapsed="false">
      <c r="A60" s="258" t="s">
        <v>549</v>
      </c>
      <c r="B60" s="258" t="s">
        <v>521</v>
      </c>
      <c r="C60" s="258" t="s">
        <v>550</v>
      </c>
      <c r="D60" s="258" t="s">
        <v>551</v>
      </c>
      <c r="G60" s="259" t="s">
        <v>552</v>
      </c>
      <c r="H60" s="259" t="s">
        <v>553</v>
      </c>
    </row>
    <row r="61" customFormat="false" ht="14.25" hidden="false" customHeight="false" outlineLevel="0" collapsed="false">
      <c r="A61" s="258" t="s">
        <v>318</v>
      </c>
      <c r="B61" s="258" t="s">
        <v>521</v>
      </c>
      <c r="C61" s="258" t="s">
        <v>554</v>
      </c>
      <c r="D61" s="258" t="s">
        <v>555</v>
      </c>
      <c r="G61" s="259" t="s">
        <v>556</v>
      </c>
      <c r="H61" s="259" t="s">
        <v>557</v>
      </c>
    </row>
    <row r="62" customFormat="false" ht="14.25" hidden="false" customHeight="false" outlineLevel="0" collapsed="false">
      <c r="A62" s="258" t="s">
        <v>558</v>
      </c>
      <c r="B62" s="258" t="s">
        <v>521</v>
      </c>
      <c r="C62" s="258" t="s">
        <v>559</v>
      </c>
      <c r="D62" s="258" t="s">
        <v>560</v>
      </c>
      <c r="G62" s="259" t="s">
        <v>561</v>
      </c>
      <c r="H62" s="259" t="s">
        <v>562</v>
      </c>
    </row>
    <row r="63" customFormat="false" ht="14.25" hidden="false" customHeight="false" outlineLevel="0" collapsed="false">
      <c r="A63" s="258" t="s">
        <v>563</v>
      </c>
      <c r="B63" s="258" t="s">
        <v>521</v>
      </c>
      <c r="C63" s="258" t="s">
        <v>564</v>
      </c>
      <c r="D63" s="258" t="s">
        <v>565</v>
      </c>
      <c r="G63" s="259" t="s">
        <v>566</v>
      </c>
      <c r="H63" s="259" t="s">
        <v>567</v>
      </c>
    </row>
    <row r="64" customFormat="false" ht="14.25" hidden="false" customHeight="false" outlineLevel="0" collapsed="false">
      <c r="A64" s="258" t="s">
        <v>568</v>
      </c>
      <c r="B64" s="258" t="s">
        <v>521</v>
      </c>
      <c r="C64" s="258" t="s">
        <v>569</v>
      </c>
      <c r="D64" s="258" t="s">
        <v>570</v>
      </c>
      <c r="G64" s="259" t="s">
        <v>571</v>
      </c>
      <c r="H64" s="259" t="s">
        <v>572</v>
      </c>
    </row>
    <row r="65" customFormat="false" ht="14.25" hidden="false" customHeight="false" outlineLevel="0" collapsed="false">
      <c r="A65" s="258" t="s">
        <v>573</v>
      </c>
      <c r="B65" s="258" t="s">
        <v>574</v>
      </c>
      <c r="C65" s="258" t="s">
        <v>575</v>
      </c>
      <c r="D65" s="258" t="s">
        <v>576</v>
      </c>
      <c r="G65" s="259" t="s">
        <v>577</v>
      </c>
      <c r="H65" s="259" t="s">
        <v>578</v>
      </c>
    </row>
    <row r="66" customFormat="false" ht="14.25" hidden="false" customHeight="false" outlineLevel="0" collapsed="false">
      <c r="A66" s="258" t="s">
        <v>322</v>
      </c>
      <c r="B66" s="258" t="s">
        <v>574</v>
      </c>
      <c r="C66" s="258" t="s">
        <v>575</v>
      </c>
      <c r="D66" s="258" t="s">
        <v>579</v>
      </c>
      <c r="G66" s="259" t="s">
        <v>580</v>
      </c>
      <c r="H66" s="259" t="s">
        <v>581</v>
      </c>
    </row>
    <row r="67" customFormat="false" ht="14.25" hidden="false" customHeight="false" outlineLevel="0" collapsed="false">
      <c r="A67" s="258" t="s">
        <v>582</v>
      </c>
      <c r="B67" s="258" t="s">
        <v>574</v>
      </c>
      <c r="C67" s="258" t="s">
        <v>575</v>
      </c>
      <c r="D67" s="258" t="s">
        <v>583</v>
      </c>
      <c r="G67" s="259" t="s">
        <v>584</v>
      </c>
      <c r="H67" s="259" t="s">
        <v>585</v>
      </c>
    </row>
    <row r="68" customFormat="false" ht="14.25" hidden="false" customHeight="false" outlineLevel="0" collapsed="false">
      <c r="A68" s="258" t="s">
        <v>326</v>
      </c>
      <c r="B68" s="258" t="s">
        <v>574</v>
      </c>
      <c r="C68" s="258" t="s">
        <v>586</v>
      </c>
      <c r="D68" s="258" t="s">
        <v>587</v>
      </c>
      <c r="G68" s="259" t="s">
        <v>588</v>
      </c>
      <c r="H68" s="259" t="s">
        <v>589</v>
      </c>
    </row>
    <row r="69" customFormat="false" ht="14.25" hidden="false" customHeight="false" outlineLevel="0" collapsed="false">
      <c r="A69" s="258" t="s">
        <v>330</v>
      </c>
      <c r="B69" s="258" t="s">
        <v>574</v>
      </c>
      <c r="C69" s="258" t="s">
        <v>586</v>
      </c>
      <c r="D69" s="258" t="s">
        <v>590</v>
      </c>
      <c r="G69" s="259" t="s">
        <v>591</v>
      </c>
      <c r="H69" s="259" t="s">
        <v>592</v>
      </c>
    </row>
    <row r="70" customFormat="false" ht="14.25" hidden="false" customHeight="false" outlineLevel="0" collapsed="false">
      <c r="A70" s="258" t="s">
        <v>334</v>
      </c>
      <c r="B70" s="258" t="s">
        <v>574</v>
      </c>
      <c r="C70" s="258" t="s">
        <v>593</v>
      </c>
      <c r="D70" s="258" t="s">
        <v>594</v>
      </c>
      <c r="G70" s="259" t="s">
        <v>595</v>
      </c>
      <c r="H70" s="259" t="s">
        <v>596</v>
      </c>
    </row>
    <row r="71" customFormat="false" ht="14.25" hidden="false" customHeight="false" outlineLevel="0" collapsed="false">
      <c r="A71" s="258" t="s">
        <v>339</v>
      </c>
      <c r="B71" s="258" t="s">
        <v>574</v>
      </c>
      <c r="C71" s="258" t="s">
        <v>597</v>
      </c>
      <c r="D71" s="258" t="s">
        <v>598</v>
      </c>
      <c r="G71" s="259" t="s">
        <v>599</v>
      </c>
      <c r="H71" s="259" t="s">
        <v>600</v>
      </c>
    </row>
    <row r="72" customFormat="false" ht="14.25" hidden="false" customHeight="false" outlineLevel="0" collapsed="false">
      <c r="A72" s="258" t="s">
        <v>601</v>
      </c>
      <c r="B72" s="258" t="s">
        <v>574</v>
      </c>
      <c r="C72" s="258" t="s">
        <v>597</v>
      </c>
      <c r="D72" s="258" t="s">
        <v>602</v>
      </c>
      <c r="G72" s="259" t="s">
        <v>603</v>
      </c>
      <c r="H72" s="259" t="s">
        <v>604</v>
      </c>
    </row>
    <row r="73" customFormat="false" ht="14.25" hidden="false" customHeight="false" outlineLevel="0" collapsed="false">
      <c r="A73" s="258" t="s">
        <v>605</v>
      </c>
      <c r="B73" s="258" t="s">
        <v>574</v>
      </c>
      <c r="C73" s="258" t="s">
        <v>597</v>
      </c>
      <c r="D73" s="258" t="s">
        <v>606</v>
      </c>
      <c r="G73" s="259" t="s">
        <v>607</v>
      </c>
      <c r="H73" s="259" t="s">
        <v>608</v>
      </c>
    </row>
    <row r="74" customFormat="false" ht="14.25" hidden="false" customHeight="false" outlineLevel="0" collapsed="false">
      <c r="A74" s="258" t="s">
        <v>609</v>
      </c>
      <c r="B74" s="258" t="s">
        <v>574</v>
      </c>
      <c r="C74" s="258" t="s">
        <v>597</v>
      </c>
      <c r="D74" s="258" t="s">
        <v>610</v>
      </c>
      <c r="G74" s="259" t="s">
        <v>611</v>
      </c>
      <c r="H74" s="259" t="s">
        <v>612</v>
      </c>
    </row>
    <row r="75" customFormat="false" ht="14.25" hidden="false" customHeight="false" outlineLevel="0" collapsed="false">
      <c r="A75" s="258" t="s">
        <v>613</v>
      </c>
      <c r="B75" s="258" t="s">
        <v>614</v>
      </c>
      <c r="C75" s="258" t="s">
        <v>615</v>
      </c>
      <c r="D75" s="258" t="s">
        <v>616</v>
      </c>
      <c r="G75" s="259" t="s">
        <v>617</v>
      </c>
      <c r="H75" s="259" t="s">
        <v>618</v>
      </c>
    </row>
    <row r="76" customFormat="false" ht="14.25" hidden="false" customHeight="false" outlineLevel="0" collapsed="false">
      <c r="A76" s="258" t="s">
        <v>619</v>
      </c>
      <c r="B76" s="258" t="s">
        <v>614</v>
      </c>
      <c r="C76" s="258" t="s">
        <v>615</v>
      </c>
      <c r="D76" s="258" t="s">
        <v>620</v>
      </c>
      <c r="G76" s="259" t="s">
        <v>621</v>
      </c>
      <c r="H76" s="259" t="s">
        <v>622</v>
      </c>
    </row>
    <row r="77" customFormat="false" ht="14.25" hidden="false" customHeight="false" outlineLevel="0" collapsed="false">
      <c r="A77" s="258" t="s">
        <v>623</v>
      </c>
      <c r="B77" s="258" t="s">
        <v>614</v>
      </c>
      <c r="C77" s="258" t="s">
        <v>615</v>
      </c>
      <c r="D77" s="258" t="s">
        <v>624</v>
      </c>
      <c r="G77" s="259" t="s">
        <v>625</v>
      </c>
      <c r="H77" s="259" t="s">
        <v>626</v>
      </c>
    </row>
    <row r="78" customFormat="false" ht="14.25" hidden="false" customHeight="false" outlineLevel="0" collapsed="false">
      <c r="A78" s="258" t="s">
        <v>627</v>
      </c>
      <c r="B78" s="258" t="s">
        <v>614</v>
      </c>
      <c r="C78" s="258" t="s">
        <v>628</v>
      </c>
      <c r="D78" s="258" t="s">
        <v>629</v>
      </c>
      <c r="G78" s="259" t="s">
        <v>630</v>
      </c>
      <c r="H78" s="259" t="s">
        <v>631</v>
      </c>
    </row>
    <row r="79" customFormat="false" ht="14.25" hidden="false" customHeight="false" outlineLevel="0" collapsed="false">
      <c r="A79" s="258" t="s">
        <v>632</v>
      </c>
      <c r="B79" s="258" t="s">
        <v>614</v>
      </c>
      <c r="C79" s="258" t="s">
        <v>633</v>
      </c>
      <c r="D79" s="258" t="s">
        <v>634</v>
      </c>
      <c r="G79" s="259" t="s">
        <v>635</v>
      </c>
      <c r="H79" s="259" t="s">
        <v>636</v>
      </c>
    </row>
    <row r="80" customFormat="false" ht="14.25" hidden="false" customHeight="false" outlineLevel="0" collapsed="false">
      <c r="A80" s="258" t="s">
        <v>637</v>
      </c>
      <c r="B80" s="258" t="s">
        <v>614</v>
      </c>
      <c r="C80" s="258" t="s">
        <v>633</v>
      </c>
      <c r="D80" s="258" t="s">
        <v>638</v>
      </c>
      <c r="G80" s="259" t="s">
        <v>639</v>
      </c>
      <c r="H80" s="259" t="s">
        <v>640</v>
      </c>
    </row>
    <row r="81" customFormat="false" ht="14.25" hidden="false" customHeight="false" outlineLevel="0" collapsed="false">
      <c r="A81" s="258" t="s">
        <v>641</v>
      </c>
      <c r="B81" s="258" t="s">
        <v>614</v>
      </c>
      <c r="C81" s="258" t="s">
        <v>642</v>
      </c>
      <c r="D81" s="258" t="s">
        <v>643</v>
      </c>
      <c r="G81" s="259" t="s">
        <v>644</v>
      </c>
      <c r="H81" s="259" t="s">
        <v>645</v>
      </c>
    </row>
    <row r="82" customFormat="false" ht="14.25" hidden="false" customHeight="false" outlineLevel="0" collapsed="false">
      <c r="A82" s="258" t="s">
        <v>646</v>
      </c>
      <c r="B82" s="258" t="s">
        <v>614</v>
      </c>
      <c r="C82" s="258" t="s">
        <v>647</v>
      </c>
      <c r="D82" s="258" t="s">
        <v>648</v>
      </c>
      <c r="G82" s="259" t="s">
        <v>649</v>
      </c>
      <c r="H82" s="259" t="s">
        <v>650</v>
      </c>
    </row>
    <row r="83" customFormat="false" ht="14.25" hidden="false" customHeight="false" outlineLevel="0" collapsed="false">
      <c r="A83" s="258" t="s">
        <v>343</v>
      </c>
      <c r="B83" s="258" t="s">
        <v>651</v>
      </c>
      <c r="C83" s="258" t="s">
        <v>652</v>
      </c>
      <c r="D83" s="258" t="s">
        <v>653</v>
      </c>
      <c r="G83" s="259" t="s">
        <v>654</v>
      </c>
      <c r="H83" s="259" t="s">
        <v>655</v>
      </c>
    </row>
    <row r="84" customFormat="false" ht="14.25" hidden="false" customHeight="false" outlineLevel="0" collapsed="false">
      <c r="A84" s="258" t="s">
        <v>656</v>
      </c>
      <c r="B84" s="258" t="s">
        <v>651</v>
      </c>
      <c r="C84" s="258" t="s">
        <v>657</v>
      </c>
      <c r="D84" s="258" t="s">
        <v>658</v>
      </c>
      <c r="G84" s="259" t="s">
        <v>659</v>
      </c>
      <c r="H84" s="259" t="s">
        <v>660</v>
      </c>
    </row>
    <row r="85" customFormat="false" ht="14.25" hidden="false" customHeight="false" outlineLevel="0" collapsed="false">
      <c r="A85" s="258" t="s">
        <v>661</v>
      </c>
      <c r="B85" s="258" t="s">
        <v>651</v>
      </c>
      <c r="C85" s="258" t="s">
        <v>662</v>
      </c>
      <c r="D85" s="258" t="s">
        <v>663</v>
      </c>
      <c r="G85" s="259" t="s">
        <v>664</v>
      </c>
      <c r="H85" s="259" t="s">
        <v>665</v>
      </c>
    </row>
    <row r="86" customFormat="false" ht="14.25" hidden="false" customHeight="false" outlineLevel="0" collapsed="false">
      <c r="A86" s="258" t="s">
        <v>666</v>
      </c>
      <c r="B86" s="258" t="s">
        <v>651</v>
      </c>
      <c r="C86" s="258" t="s">
        <v>662</v>
      </c>
      <c r="D86" s="258" t="s">
        <v>667</v>
      </c>
      <c r="G86" s="259" t="s">
        <v>668</v>
      </c>
      <c r="H86" s="259" t="s">
        <v>669</v>
      </c>
    </row>
    <row r="87" customFormat="false" ht="14.25" hidden="false" customHeight="false" outlineLevel="0" collapsed="false">
      <c r="A87" s="258" t="s">
        <v>670</v>
      </c>
      <c r="B87" s="258" t="s">
        <v>651</v>
      </c>
      <c r="C87" s="258" t="s">
        <v>662</v>
      </c>
      <c r="D87" s="258" t="s">
        <v>671</v>
      </c>
      <c r="G87" s="259" t="s">
        <v>672</v>
      </c>
      <c r="H87" s="259" t="s">
        <v>673</v>
      </c>
    </row>
    <row r="88" customFormat="false" ht="14.25" hidden="false" customHeight="false" outlineLevel="0" collapsed="false">
      <c r="A88" s="258" t="s">
        <v>674</v>
      </c>
      <c r="B88" s="258" t="s">
        <v>675</v>
      </c>
      <c r="C88" s="258" t="s">
        <v>676</v>
      </c>
      <c r="D88" s="258" t="s">
        <v>677</v>
      </c>
      <c r="G88" s="259" t="s">
        <v>678</v>
      </c>
      <c r="H88" s="259" t="s">
        <v>679</v>
      </c>
    </row>
    <row r="89" customFormat="false" ht="14.25" hidden="false" customHeight="false" outlineLevel="0" collapsed="false">
      <c r="A89" s="258" t="s">
        <v>680</v>
      </c>
      <c r="B89" s="258" t="s">
        <v>675</v>
      </c>
      <c r="C89" s="258" t="s">
        <v>681</v>
      </c>
      <c r="D89" s="258" t="s">
        <v>682</v>
      </c>
      <c r="G89" s="259" t="s">
        <v>683</v>
      </c>
      <c r="H89" s="259" t="s">
        <v>684</v>
      </c>
    </row>
    <row r="90" customFormat="false" ht="14.25" hidden="false" customHeight="false" outlineLevel="0" collapsed="false">
      <c r="A90" s="258" t="s">
        <v>685</v>
      </c>
      <c r="B90" s="258" t="s">
        <v>675</v>
      </c>
      <c r="C90" s="258" t="s">
        <v>686</v>
      </c>
      <c r="D90" s="258" t="s">
        <v>687</v>
      </c>
      <c r="G90" s="259" t="s">
        <v>688</v>
      </c>
      <c r="H90" s="259" t="s">
        <v>689</v>
      </c>
    </row>
    <row r="91" customFormat="false" ht="14.25" hidden="false" customHeight="false" outlineLevel="0" collapsed="false">
      <c r="A91" s="258" t="s">
        <v>690</v>
      </c>
      <c r="B91" s="258" t="s">
        <v>675</v>
      </c>
      <c r="C91" s="258" t="s">
        <v>691</v>
      </c>
      <c r="D91" s="258" t="s">
        <v>692</v>
      </c>
      <c r="G91" s="259" t="s">
        <v>693</v>
      </c>
      <c r="H91" s="259" t="s">
        <v>694</v>
      </c>
    </row>
    <row r="92" customFormat="false" ht="14.25" hidden="false" customHeight="false" outlineLevel="0" collapsed="false">
      <c r="A92" s="258" t="s">
        <v>695</v>
      </c>
      <c r="B92" s="258" t="s">
        <v>675</v>
      </c>
      <c r="C92" s="258" t="s">
        <v>696</v>
      </c>
      <c r="D92" s="258" t="s">
        <v>697</v>
      </c>
      <c r="G92" s="259" t="s">
        <v>698</v>
      </c>
      <c r="H92" s="259" t="s">
        <v>699</v>
      </c>
    </row>
    <row r="93" customFormat="false" ht="14.25" hidden="false" customHeight="false" outlineLevel="0" collapsed="false">
      <c r="A93" s="258" t="s">
        <v>700</v>
      </c>
      <c r="B93" s="258" t="s">
        <v>675</v>
      </c>
      <c r="C93" s="258" t="s">
        <v>696</v>
      </c>
      <c r="D93" s="258" t="s">
        <v>701</v>
      </c>
      <c r="G93" s="259" t="s">
        <v>702</v>
      </c>
      <c r="H93" s="259" t="s">
        <v>703</v>
      </c>
    </row>
    <row r="94" customFormat="false" ht="14.25" hidden="false" customHeight="false" outlineLevel="0" collapsed="false">
      <c r="A94" s="258" t="s">
        <v>704</v>
      </c>
      <c r="B94" s="258" t="s">
        <v>675</v>
      </c>
      <c r="C94" s="258" t="s">
        <v>696</v>
      </c>
      <c r="D94" s="258" t="s">
        <v>705</v>
      </c>
      <c r="G94" s="259" t="s">
        <v>706</v>
      </c>
      <c r="H94" s="259" t="s">
        <v>707</v>
      </c>
    </row>
    <row r="95" customFormat="false" ht="14.25" hidden="false" customHeight="false" outlineLevel="0" collapsed="false">
      <c r="A95" s="258" t="s">
        <v>708</v>
      </c>
      <c r="B95" s="258" t="s">
        <v>675</v>
      </c>
      <c r="C95" s="258" t="s">
        <v>709</v>
      </c>
      <c r="D95" s="258" t="s">
        <v>710</v>
      </c>
      <c r="G95" s="259" t="s">
        <v>711</v>
      </c>
      <c r="H95" s="259" t="s">
        <v>712</v>
      </c>
    </row>
    <row r="96" customFormat="false" ht="14.25" hidden="false" customHeight="false" outlineLevel="0" collapsed="false">
      <c r="A96" s="258" t="s">
        <v>713</v>
      </c>
      <c r="B96" s="258" t="s">
        <v>675</v>
      </c>
      <c r="C96" s="258" t="s">
        <v>709</v>
      </c>
      <c r="D96" s="258" t="s">
        <v>714</v>
      </c>
      <c r="G96" s="259" t="s">
        <v>715</v>
      </c>
      <c r="H96" s="259" t="s">
        <v>716</v>
      </c>
    </row>
    <row r="97" customFormat="false" ht="14.25" hidden="false" customHeight="false" outlineLevel="0" collapsed="false">
      <c r="A97" s="258" t="s">
        <v>717</v>
      </c>
      <c r="B97" s="258" t="s">
        <v>675</v>
      </c>
      <c r="C97" s="258" t="s">
        <v>709</v>
      </c>
      <c r="D97" s="258" t="s">
        <v>718</v>
      </c>
      <c r="G97" s="259" t="s">
        <v>719</v>
      </c>
      <c r="H97" s="259" t="s">
        <v>720</v>
      </c>
    </row>
    <row r="98" customFormat="false" ht="14.25" hidden="false" customHeight="false" outlineLevel="0" collapsed="false">
      <c r="A98" s="258" t="s">
        <v>721</v>
      </c>
      <c r="B98" s="258" t="s">
        <v>675</v>
      </c>
      <c r="C98" s="258" t="s">
        <v>709</v>
      </c>
      <c r="D98" s="258" t="s">
        <v>722</v>
      </c>
      <c r="G98" s="259" t="s">
        <v>723</v>
      </c>
      <c r="H98" s="259" t="s">
        <v>724</v>
      </c>
    </row>
    <row r="99" customFormat="false" ht="14.25" hidden="false" customHeight="false" outlineLevel="0" collapsed="false">
      <c r="A99" s="258" t="s">
        <v>725</v>
      </c>
      <c r="B99" s="258" t="s">
        <v>675</v>
      </c>
      <c r="C99" s="258" t="s">
        <v>726</v>
      </c>
      <c r="D99" s="258" t="s">
        <v>727</v>
      </c>
      <c r="G99" s="259" t="s">
        <v>728</v>
      </c>
      <c r="H99" s="259" t="s">
        <v>729</v>
      </c>
    </row>
    <row r="100" customFormat="false" ht="14.25" hidden="false" customHeight="false" outlineLevel="0" collapsed="false">
      <c r="A100" s="258" t="s">
        <v>730</v>
      </c>
      <c r="B100" s="258" t="s">
        <v>675</v>
      </c>
      <c r="C100" s="258" t="s">
        <v>731</v>
      </c>
      <c r="D100" s="258" t="s">
        <v>732</v>
      </c>
      <c r="G100" s="259" t="s">
        <v>733</v>
      </c>
      <c r="H100" s="259" t="s">
        <v>734</v>
      </c>
    </row>
    <row r="101" customFormat="false" ht="14.25" hidden="false" customHeight="false" outlineLevel="0" collapsed="false">
      <c r="A101" s="258" t="s">
        <v>735</v>
      </c>
      <c r="B101" s="258" t="s">
        <v>736</v>
      </c>
      <c r="C101" s="258" t="s">
        <v>737</v>
      </c>
      <c r="D101" s="258" t="s">
        <v>738</v>
      </c>
      <c r="G101" s="259" t="s">
        <v>739</v>
      </c>
      <c r="H101" s="259" t="s">
        <v>740</v>
      </c>
    </row>
    <row r="102" customFormat="false" ht="14.25" hidden="false" customHeight="false" outlineLevel="0" collapsed="false">
      <c r="A102" s="258" t="s">
        <v>741</v>
      </c>
      <c r="B102" s="258" t="s">
        <v>742</v>
      </c>
      <c r="C102" s="258" t="s">
        <v>743</v>
      </c>
      <c r="D102" s="258" t="s">
        <v>744</v>
      </c>
      <c r="G102" s="259" t="s">
        <v>745</v>
      </c>
      <c r="H102" s="259" t="s">
        <v>746</v>
      </c>
    </row>
    <row r="103" customFormat="false" ht="14.25" hidden="false" customHeight="false" outlineLevel="0" collapsed="false">
      <c r="A103" s="258" t="s">
        <v>747</v>
      </c>
      <c r="B103" s="258" t="s">
        <v>742</v>
      </c>
      <c r="C103" s="258" t="s">
        <v>743</v>
      </c>
      <c r="D103" s="258" t="s">
        <v>748</v>
      </c>
      <c r="G103" s="259" t="s">
        <v>749</v>
      </c>
      <c r="H103" s="259" t="s">
        <v>750</v>
      </c>
    </row>
    <row r="104" customFormat="false" ht="14.25" hidden="false" customHeight="false" outlineLevel="0" collapsed="false">
      <c r="A104" s="258" t="s">
        <v>751</v>
      </c>
      <c r="B104" s="258" t="s">
        <v>742</v>
      </c>
      <c r="C104" s="258" t="s">
        <v>752</v>
      </c>
      <c r="D104" s="258" t="s">
        <v>753</v>
      </c>
      <c r="G104" s="259" t="s">
        <v>754</v>
      </c>
      <c r="H104" s="259" t="s">
        <v>755</v>
      </c>
    </row>
    <row r="105" customFormat="false" ht="14.25" hidden="false" customHeight="false" outlineLevel="0" collapsed="false">
      <c r="A105" s="258" t="s">
        <v>756</v>
      </c>
      <c r="B105" s="258" t="s">
        <v>742</v>
      </c>
      <c r="C105" s="258" t="s">
        <v>752</v>
      </c>
      <c r="D105" s="258" t="s">
        <v>757</v>
      </c>
      <c r="G105" s="259" t="s">
        <v>758</v>
      </c>
      <c r="H105" s="259" t="s">
        <v>759</v>
      </c>
    </row>
    <row r="106" customFormat="false" ht="14.25" hidden="false" customHeight="false" outlineLevel="0" collapsed="false">
      <c r="A106" s="258" t="s">
        <v>760</v>
      </c>
      <c r="B106" s="258" t="s">
        <v>742</v>
      </c>
      <c r="C106" s="258" t="s">
        <v>752</v>
      </c>
      <c r="D106" s="258" t="s">
        <v>761</v>
      </c>
      <c r="G106" s="259" t="s">
        <v>762</v>
      </c>
      <c r="H106" s="259" t="s">
        <v>763</v>
      </c>
    </row>
    <row r="107" customFormat="false" ht="14.25" hidden="false" customHeight="false" outlineLevel="0" collapsed="false">
      <c r="A107" s="258" t="s">
        <v>764</v>
      </c>
      <c r="B107" s="258" t="s">
        <v>742</v>
      </c>
      <c r="C107" s="258" t="s">
        <v>752</v>
      </c>
      <c r="D107" s="258" t="s">
        <v>765</v>
      </c>
      <c r="G107" s="259" t="s">
        <v>766</v>
      </c>
      <c r="H107" s="259" t="s">
        <v>767</v>
      </c>
    </row>
    <row r="108" customFormat="false" ht="14.25" hidden="false" customHeight="false" outlineLevel="0" collapsed="false">
      <c r="A108" s="258" t="s">
        <v>768</v>
      </c>
      <c r="B108" s="258" t="s">
        <v>742</v>
      </c>
      <c r="C108" s="258" t="s">
        <v>752</v>
      </c>
      <c r="D108" s="258" t="s">
        <v>769</v>
      </c>
      <c r="G108" s="259" t="s">
        <v>770</v>
      </c>
      <c r="H108" s="259" t="s">
        <v>771</v>
      </c>
    </row>
    <row r="109" customFormat="false" ht="14.25" hidden="false" customHeight="false" outlineLevel="0" collapsed="false">
      <c r="A109" s="258" t="s">
        <v>772</v>
      </c>
      <c r="B109" s="258" t="s">
        <v>742</v>
      </c>
      <c r="C109" s="258" t="s">
        <v>752</v>
      </c>
      <c r="D109" s="258" t="s">
        <v>773</v>
      </c>
      <c r="G109" s="259" t="s">
        <v>774</v>
      </c>
      <c r="H109" s="259" t="s">
        <v>775</v>
      </c>
    </row>
    <row r="110" customFormat="false" ht="14.25" hidden="false" customHeight="false" outlineLevel="0" collapsed="false">
      <c r="A110" s="258" t="s">
        <v>776</v>
      </c>
      <c r="B110" s="258" t="s">
        <v>742</v>
      </c>
      <c r="C110" s="258" t="s">
        <v>752</v>
      </c>
      <c r="D110" s="258" t="s">
        <v>777</v>
      </c>
    </row>
    <row r="111" customFormat="false" ht="14.25" hidden="false" customHeight="false" outlineLevel="0" collapsed="false">
      <c r="A111" s="258" t="s">
        <v>778</v>
      </c>
      <c r="B111" s="258" t="s">
        <v>742</v>
      </c>
      <c r="C111" s="258" t="s">
        <v>779</v>
      </c>
      <c r="D111" s="258" t="s">
        <v>780</v>
      </c>
    </row>
    <row r="112" customFormat="false" ht="14.25" hidden="false" customHeight="false" outlineLevel="0" collapsed="false">
      <c r="A112" s="258" t="s">
        <v>781</v>
      </c>
      <c r="B112" s="258" t="s">
        <v>742</v>
      </c>
      <c r="C112" s="258" t="s">
        <v>779</v>
      </c>
      <c r="D112" s="258" t="s">
        <v>782</v>
      </c>
    </row>
    <row r="113" customFormat="false" ht="14.25" hidden="false" customHeight="false" outlineLevel="0" collapsed="false">
      <c r="A113" s="258" t="s">
        <v>783</v>
      </c>
      <c r="B113" s="258" t="s">
        <v>742</v>
      </c>
      <c r="C113" s="258" t="s">
        <v>784</v>
      </c>
      <c r="D113" s="258" t="s">
        <v>785</v>
      </c>
    </row>
    <row r="114" customFormat="false" ht="14.25" hidden="false" customHeight="false" outlineLevel="0" collapsed="false">
      <c r="A114" s="258" t="s">
        <v>786</v>
      </c>
      <c r="B114" s="258" t="s">
        <v>742</v>
      </c>
      <c r="C114" s="258" t="s">
        <v>784</v>
      </c>
      <c r="D114" s="258" t="s">
        <v>787</v>
      </c>
    </row>
    <row r="115" customFormat="false" ht="14.25" hidden="false" customHeight="false" outlineLevel="0" collapsed="false">
      <c r="A115" s="258" t="s">
        <v>788</v>
      </c>
      <c r="B115" s="258" t="s">
        <v>742</v>
      </c>
      <c r="C115" s="258" t="s">
        <v>784</v>
      </c>
      <c r="D115" s="258" t="s">
        <v>789</v>
      </c>
    </row>
    <row r="116" customFormat="false" ht="14.25" hidden="false" customHeight="false" outlineLevel="0" collapsed="false">
      <c r="A116" s="258" t="s">
        <v>790</v>
      </c>
      <c r="B116" s="258" t="s">
        <v>742</v>
      </c>
      <c r="C116" s="258" t="s">
        <v>784</v>
      </c>
      <c r="D116" s="258" t="s">
        <v>791</v>
      </c>
    </row>
    <row r="117" customFormat="false" ht="14.25" hidden="false" customHeight="false" outlineLevel="0" collapsed="false">
      <c r="A117" s="258" t="s">
        <v>792</v>
      </c>
      <c r="B117" s="258" t="s">
        <v>742</v>
      </c>
      <c r="C117" s="258" t="s">
        <v>784</v>
      </c>
      <c r="D117" s="258" t="s">
        <v>793</v>
      </c>
    </row>
    <row r="118" customFormat="false" ht="14.25" hidden="false" customHeight="false" outlineLevel="0" collapsed="false">
      <c r="A118" s="258" t="s">
        <v>794</v>
      </c>
      <c r="B118" s="258" t="s">
        <v>742</v>
      </c>
      <c r="C118" s="258" t="s">
        <v>784</v>
      </c>
      <c r="D118" s="258" t="s">
        <v>795</v>
      </c>
    </row>
    <row r="119" customFormat="false" ht="14.25" hidden="false" customHeight="false" outlineLevel="0" collapsed="false">
      <c r="A119" s="258" t="s">
        <v>347</v>
      </c>
      <c r="B119" s="258" t="s">
        <v>796</v>
      </c>
      <c r="C119" s="258" t="s">
        <v>797</v>
      </c>
      <c r="D119" s="258" t="s">
        <v>798</v>
      </c>
    </row>
    <row r="120" customFormat="false" ht="14.25" hidden="false" customHeight="false" outlineLevel="0" collapsed="false">
      <c r="A120" s="258" t="s">
        <v>351</v>
      </c>
      <c r="B120" s="258" t="s">
        <v>796</v>
      </c>
      <c r="C120" s="258" t="s">
        <v>797</v>
      </c>
      <c r="D120" s="258" t="s">
        <v>799</v>
      </c>
    </row>
    <row r="121" customFormat="false" ht="14.25" hidden="false" customHeight="false" outlineLevel="0" collapsed="false">
      <c r="A121" s="258" t="s">
        <v>800</v>
      </c>
      <c r="B121" s="258" t="s">
        <v>796</v>
      </c>
      <c r="C121" s="258" t="s">
        <v>797</v>
      </c>
      <c r="D121" s="258" t="s">
        <v>801</v>
      </c>
    </row>
    <row r="122" customFormat="false" ht="14.25" hidden="false" customHeight="false" outlineLevel="0" collapsed="false">
      <c r="A122" s="258" t="s">
        <v>802</v>
      </c>
      <c r="B122" s="258" t="s">
        <v>796</v>
      </c>
      <c r="C122" s="258" t="s">
        <v>797</v>
      </c>
      <c r="D122" s="258" t="s">
        <v>803</v>
      </c>
    </row>
    <row r="123" customFormat="false" ht="14.25" hidden="false" customHeight="false" outlineLevel="0" collapsed="false">
      <c r="A123" s="258" t="s">
        <v>804</v>
      </c>
      <c r="B123" s="258" t="s">
        <v>796</v>
      </c>
      <c r="C123" s="258" t="s">
        <v>805</v>
      </c>
      <c r="D123" s="258" t="s">
        <v>806</v>
      </c>
    </row>
    <row r="124" customFormat="false" ht="14.25" hidden="false" customHeight="false" outlineLevel="0" collapsed="false">
      <c r="A124" s="258" t="s">
        <v>807</v>
      </c>
      <c r="B124" s="258" t="s">
        <v>796</v>
      </c>
      <c r="C124" s="258" t="s">
        <v>805</v>
      </c>
      <c r="D124" s="258" t="s">
        <v>808</v>
      </c>
    </row>
    <row r="125" customFormat="false" ht="14.25" hidden="false" customHeight="false" outlineLevel="0" collapsed="false">
      <c r="A125" s="258" t="s">
        <v>355</v>
      </c>
      <c r="B125" s="258" t="s">
        <v>796</v>
      </c>
      <c r="C125" s="258" t="s">
        <v>805</v>
      </c>
      <c r="D125" s="258" t="s">
        <v>809</v>
      </c>
    </row>
    <row r="126" customFormat="false" ht="14.25" hidden="false" customHeight="false" outlineLevel="0" collapsed="false">
      <c r="A126" s="258" t="s">
        <v>360</v>
      </c>
      <c r="B126" s="258" t="s">
        <v>796</v>
      </c>
      <c r="C126" s="258" t="s">
        <v>805</v>
      </c>
      <c r="D126" s="258" t="s">
        <v>810</v>
      </c>
    </row>
    <row r="127" customFormat="false" ht="14.25" hidden="false" customHeight="false" outlineLevel="0" collapsed="false">
      <c r="A127" s="258" t="s">
        <v>811</v>
      </c>
      <c r="B127" s="258" t="s">
        <v>796</v>
      </c>
      <c r="C127" s="258" t="s">
        <v>812</v>
      </c>
      <c r="D127" s="258" t="s">
        <v>813</v>
      </c>
    </row>
    <row r="128" customFormat="false" ht="14.25" hidden="false" customHeight="false" outlineLevel="0" collapsed="false">
      <c r="A128" s="258" t="s">
        <v>814</v>
      </c>
      <c r="B128" s="258" t="s">
        <v>796</v>
      </c>
      <c r="C128" s="258" t="s">
        <v>812</v>
      </c>
      <c r="D128" s="258" t="s">
        <v>815</v>
      </c>
    </row>
    <row r="129" customFormat="false" ht="14.25" hidden="false" customHeight="false" outlineLevel="0" collapsed="false">
      <c r="A129" s="258" t="s">
        <v>816</v>
      </c>
      <c r="B129" s="258" t="s">
        <v>796</v>
      </c>
      <c r="C129" s="258" t="s">
        <v>812</v>
      </c>
      <c r="D129" s="258" t="s">
        <v>817</v>
      </c>
    </row>
    <row r="130" customFormat="false" ht="14.25" hidden="false" customHeight="false" outlineLevel="0" collapsed="false">
      <c r="A130" s="258" t="s">
        <v>818</v>
      </c>
      <c r="B130" s="258" t="s">
        <v>796</v>
      </c>
      <c r="C130" s="258" t="s">
        <v>812</v>
      </c>
      <c r="D130" s="258" t="s">
        <v>819</v>
      </c>
    </row>
    <row r="131" customFormat="false" ht="14.25" hidden="false" customHeight="false" outlineLevel="0" collapsed="false">
      <c r="A131" s="258" t="s">
        <v>820</v>
      </c>
      <c r="B131" s="258" t="s">
        <v>796</v>
      </c>
      <c r="C131" s="258" t="s">
        <v>812</v>
      </c>
      <c r="D131" s="258" t="s">
        <v>821</v>
      </c>
    </row>
    <row r="132" customFormat="false" ht="14.25" hidden="false" customHeight="false" outlineLevel="0" collapsed="false">
      <c r="A132" s="258" t="s">
        <v>822</v>
      </c>
      <c r="B132" s="258" t="s">
        <v>796</v>
      </c>
      <c r="C132" s="258" t="s">
        <v>812</v>
      </c>
      <c r="D132" s="258" t="s">
        <v>823</v>
      </c>
    </row>
    <row r="133" customFormat="false" ht="14.25" hidden="false" customHeight="false" outlineLevel="0" collapsed="false">
      <c r="A133" s="258" t="s">
        <v>824</v>
      </c>
      <c r="B133" s="258" t="s">
        <v>796</v>
      </c>
      <c r="C133" s="258" t="s">
        <v>825</v>
      </c>
      <c r="D133" s="258" t="s">
        <v>826</v>
      </c>
    </row>
    <row r="134" customFormat="false" ht="14.25" hidden="false" customHeight="false" outlineLevel="0" collapsed="false">
      <c r="A134" s="258" t="s">
        <v>827</v>
      </c>
      <c r="B134" s="258" t="s">
        <v>796</v>
      </c>
      <c r="C134" s="258" t="s">
        <v>825</v>
      </c>
      <c r="D134" s="258" t="s">
        <v>828</v>
      </c>
    </row>
    <row r="135" customFormat="false" ht="14.25" hidden="false" customHeight="false" outlineLevel="0" collapsed="false">
      <c r="A135" s="258" t="s">
        <v>829</v>
      </c>
      <c r="B135" s="258" t="s">
        <v>796</v>
      </c>
      <c r="C135" s="258" t="s">
        <v>825</v>
      </c>
      <c r="D135" s="258" t="s">
        <v>830</v>
      </c>
    </row>
    <row r="136" customFormat="false" ht="14.25" hidden="false" customHeight="false" outlineLevel="0" collapsed="false">
      <c r="A136" s="258" t="s">
        <v>831</v>
      </c>
      <c r="B136" s="258" t="s">
        <v>796</v>
      </c>
      <c r="C136" s="258" t="s">
        <v>825</v>
      </c>
      <c r="D136" s="258" t="s">
        <v>832</v>
      </c>
    </row>
    <row r="137" customFormat="false" ht="14.25" hidden="false" customHeight="false" outlineLevel="0" collapsed="false">
      <c r="A137" s="258" t="s">
        <v>833</v>
      </c>
      <c r="B137" s="258" t="s">
        <v>796</v>
      </c>
      <c r="C137" s="258" t="s">
        <v>825</v>
      </c>
      <c r="D137" s="258" t="s">
        <v>834</v>
      </c>
    </row>
    <row r="138" customFormat="false" ht="14.25" hidden="false" customHeight="false" outlineLevel="0" collapsed="false">
      <c r="A138" s="258" t="s">
        <v>835</v>
      </c>
      <c r="B138" s="258" t="s">
        <v>796</v>
      </c>
      <c r="C138" s="258" t="s">
        <v>825</v>
      </c>
      <c r="D138" s="258" t="s">
        <v>836</v>
      </c>
    </row>
    <row r="139" customFormat="false" ht="14.25" hidden="false" customHeight="false" outlineLevel="0" collapsed="false">
      <c r="A139" s="258" t="s">
        <v>837</v>
      </c>
      <c r="B139" s="258" t="s">
        <v>796</v>
      </c>
      <c r="C139" s="258" t="s">
        <v>825</v>
      </c>
      <c r="D139" s="258" t="s">
        <v>838</v>
      </c>
    </row>
    <row r="140" customFormat="false" ht="14.25" hidden="false" customHeight="false" outlineLevel="0" collapsed="false">
      <c r="A140" s="258" t="s">
        <v>839</v>
      </c>
      <c r="B140" s="258" t="s">
        <v>796</v>
      </c>
      <c r="C140" s="258" t="s">
        <v>840</v>
      </c>
      <c r="D140" s="258" t="s">
        <v>841</v>
      </c>
    </row>
    <row r="141" customFormat="false" ht="14.25" hidden="false" customHeight="false" outlineLevel="0" collapsed="false">
      <c r="A141" s="258" t="s">
        <v>842</v>
      </c>
      <c r="B141" s="258" t="s">
        <v>796</v>
      </c>
      <c r="C141" s="258" t="s">
        <v>840</v>
      </c>
      <c r="D141" s="258" t="s">
        <v>843</v>
      </c>
    </row>
    <row r="142" customFormat="false" ht="14.25" hidden="false" customHeight="false" outlineLevel="0" collapsed="false">
      <c r="A142" s="258" t="s">
        <v>844</v>
      </c>
      <c r="B142" s="258" t="s">
        <v>796</v>
      </c>
      <c r="C142" s="258" t="s">
        <v>840</v>
      </c>
      <c r="D142" s="258" t="s">
        <v>845</v>
      </c>
    </row>
    <row r="143" customFormat="false" ht="14.25" hidden="false" customHeight="false" outlineLevel="0" collapsed="false">
      <c r="A143" s="258" t="s">
        <v>846</v>
      </c>
      <c r="B143" s="258" t="s">
        <v>796</v>
      </c>
      <c r="C143" s="258" t="s">
        <v>847</v>
      </c>
      <c r="D143" s="258" t="s">
        <v>848</v>
      </c>
    </row>
    <row r="144" customFormat="false" ht="14.25" hidden="false" customHeight="false" outlineLevel="0" collapsed="false">
      <c r="A144" s="258" t="s">
        <v>849</v>
      </c>
      <c r="B144" s="258" t="s">
        <v>796</v>
      </c>
      <c r="C144" s="258" t="s">
        <v>847</v>
      </c>
      <c r="D144" s="258" t="s">
        <v>850</v>
      </c>
    </row>
    <row r="145" customFormat="false" ht="14.25" hidden="false" customHeight="false" outlineLevel="0" collapsed="false">
      <c r="A145" s="258" t="s">
        <v>851</v>
      </c>
      <c r="B145" s="258" t="s">
        <v>796</v>
      </c>
      <c r="C145" s="258" t="s">
        <v>847</v>
      </c>
      <c r="D145" s="258" t="s">
        <v>852</v>
      </c>
    </row>
    <row r="146" customFormat="false" ht="14.25" hidden="false" customHeight="false" outlineLevel="0" collapsed="false">
      <c r="A146" s="258" t="s">
        <v>853</v>
      </c>
      <c r="B146" s="258" t="s">
        <v>796</v>
      </c>
      <c r="C146" s="258" t="s">
        <v>847</v>
      </c>
      <c r="D146" s="258" t="s">
        <v>854</v>
      </c>
    </row>
    <row r="147" customFormat="false" ht="14.25" hidden="false" customHeight="false" outlineLevel="0" collapsed="false">
      <c r="A147" s="258" t="s">
        <v>855</v>
      </c>
      <c r="B147" s="258" t="s">
        <v>796</v>
      </c>
      <c r="C147" s="258" t="s">
        <v>847</v>
      </c>
      <c r="D147" s="258" t="s">
        <v>856</v>
      </c>
    </row>
    <row r="148" customFormat="false" ht="14.25" hidden="false" customHeight="false" outlineLevel="0" collapsed="false">
      <c r="A148" s="258" t="s">
        <v>857</v>
      </c>
      <c r="B148" s="258" t="s">
        <v>796</v>
      </c>
      <c r="C148" s="258" t="s">
        <v>847</v>
      </c>
      <c r="D148" s="258" t="s">
        <v>858</v>
      </c>
    </row>
    <row r="149" customFormat="false" ht="14.25" hidden="false" customHeight="false" outlineLevel="0" collapsed="false">
      <c r="A149" s="258" t="s">
        <v>364</v>
      </c>
      <c r="B149" s="258" t="s">
        <v>859</v>
      </c>
      <c r="C149" s="258" t="s">
        <v>860</v>
      </c>
      <c r="D149" s="258" t="s">
        <v>861</v>
      </c>
    </row>
    <row r="150" customFormat="false" ht="14.25" hidden="false" customHeight="false" outlineLevel="0" collapsed="false">
      <c r="A150" s="258" t="s">
        <v>368</v>
      </c>
      <c r="B150" s="258" t="s">
        <v>859</v>
      </c>
      <c r="C150" s="258" t="s">
        <v>860</v>
      </c>
      <c r="D150" s="258" t="s">
        <v>862</v>
      </c>
    </row>
    <row r="151" customFormat="false" ht="14.25" hidden="false" customHeight="false" outlineLevel="0" collapsed="false">
      <c r="A151" s="258" t="s">
        <v>863</v>
      </c>
      <c r="B151" s="258" t="s">
        <v>859</v>
      </c>
      <c r="C151" s="258" t="s">
        <v>860</v>
      </c>
      <c r="D151" s="258" t="s">
        <v>864</v>
      </c>
    </row>
    <row r="152" customFormat="false" ht="14.25" hidden="false" customHeight="false" outlineLevel="0" collapsed="false">
      <c r="A152" s="258" t="s">
        <v>372</v>
      </c>
      <c r="B152" s="258" t="s">
        <v>859</v>
      </c>
      <c r="C152" s="258" t="s">
        <v>860</v>
      </c>
      <c r="D152" s="258" t="s">
        <v>865</v>
      </c>
    </row>
    <row r="153" customFormat="false" ht="14.25" hidden="false" customHeight="false" outlineLevel="0" collapsed="false">
      <c r="A153" s="258" t="s">
        <v>377</v>
      </c>
      <c r="B153" s="258" t="s">
        <v>859</v>
      </c>
      <c r="C153" s="258" t="s">
        <v>860</v>
      </c>
      <c r="D153" s="258" t="s">
        <v>866</v>
      </c>
    </row>
    <row r="154" customFormat="false" ht="14.25" hidden="false" customHeight="false" outlineLevel="0" collapsed="false">
      <c r="A154" s="258" t="s">
        <v>381</v>
      </c>
      <c r="B154" s="258" t="s">
        <v>859</v>
      </c>
      <c r="C154" s="258" t="s">
        <v>867</v>
      </c>
      <c r="D154" s="258" t="s">
        <v>868</v>
      </c>
    </row>
    <row r="155" customFormat="false" ht="14.25" hidden="false" customHeight="false" outlineLevel="0" collapsed="false">
      <c r="A155" s="258" t="s">
        <v>869</v>
      </c>
      <c r="B155" s="258" t="s">
        <v>859</v>
      </c>
      <c r="C155" s="258" t="s">
        <v>870</v>
      </c>
      <c r="D155" s="258" t="s">
        <v>871</v>
      </c>
    </row>
    <row r="156" customFormat="false" ht="14.25" hidden="false" customHeight="false" outlineLevel="0" collapsed="false">
      <c r="A156" s="258" t="s">
        <v>386</v>
      </c>
      <c r="B156" s="258" t="s">
        <v>859</v>
      </c>
      <c r="C156" s="258" t="s">
        <v>870</v>
      </c>
      <c r="D156" s="258" t="s">
        <v>872</v>
      </c>
    </row>
    <row r="157" customFormat="false" ht="14.25" hidden="false" customHeight="false" outlineLevel="0" collapsed="false">
      <c r="A157" s="258" t="s">
        <v>873</v>
      </c>
      <c r="B157" s="258" t="s">
        <v>859</v>
      </c>
      <c r="C157" s="258" t="s">
        <v>874</v>
      </c>
      <c r="D157" s="258" t="s">
        <v>875</v>
      </c>
    </row>
    <row r="158" customFormat="false" ht="14.25" hidden="false" customHeight="false" outlineLevel="0" collapsed="false">
      <c r="A158" s="258" t="s">
        <v>389</v>
      </c>
      <c r="B158" s="258" t="s">
        <v>859</v>
      </c>
      <c r="C158" s="258" t="s">
        <v>876</v>
      </c>
      <c r="D158" s="258" t="s">
        <v>877</v>
      </c>
    </row>
    <row r="159" customFormat="false" ht="14.25" hidden="false" customHeight="false" outlineLevel="0" collapsed="false">
      <c r="A159" s="258" t="s">
        <v>394</v>
      </c>
      <c r="B159" s="258" t="s">
        <v>859</v>
      </c>
      <c r="C159" s="258" t="s">
        <v>876</v>
      </c>
      <c r="D159" s="258" t="s">
        <v>878</v>
      </c>
    </row>
    <row r="160" customFormat="false" ht="14.25" hidden="false" customHeight="false" outlineLevel="0" collapsed="false">
      <c r="A160" s="258" t="s">
        <v>879</v>
      </c>
      <c r="B160" s="258" t="s">
        <v>859</v>
      </c>
      <c r="C160" s="258" t="s">
        <v>880</v>
      </c>
      <c r="D160" s="258" t="s">
        <v>881</v>
      </c>
    </row>
    <row r="161" customFormat="false" ht="14.25" hidden="false" customHeight="false" outlineLevel="0" collapsed="false">
      <c r="A161" s="258" t="s">
        <v>399</v>
      </c>
      <c r="B161" s="258" t="s">
        <v>859</v>
      </c>
      <c r="C161" s="258" t="s">
        <v>882</v>
      </c>
      <c r="D161" s="258" t="s">
        <v>883</v>
      </c>
    </row>
    <row r="162" customFormat="false" ht="14.25" hidden="false" customHeight="false" outlineLevel="0" collapsed="false">
      <c r="A162" s="258" t="s">
        <v>884</v>
      </c>
      <c r="B162" s="258" t="s">
        <v>859</v>
      </c>
      <c r="C162" s="258" t="s">
        <v>882</v>
      </c>
      <c r="D162" s="258" t="s">
        <v>885</v>
      </c>
    </row>
    <row r="163" customFormat="false" ht="14.25" hidden="false" customHeight="false" outlineLevel="0" collapsed="false">
      <c r="A163" s="258" t="s">
        <v>886</v>
      </c>
      <c r="B163" s="258" t="s">
        <v>859</v>
      </c>
      <c r="C163" s="258" t="s">
        <v>887</v>
      </c>
      <c r="D163" s="258" t="s">
        <v>888</v>
      </c>
    </row>
    <row r="164" customFormat="false" ht="14.25" hidden="false" customHeight="false" outlineLevel="0" collapsed="false">
      <c r="A164" s="258" t="s">
        <v>404</v>
      </c>
      <c r="B164" s="258" t="s">
        <v>859</v>
      </c>
      <c r="C164" s="258" t="s">
        <v>889</v>
      </c>
      <c r="D164" s="258" t="s">
        <v>890</v>
      </c>
    </row>
    <row r="165" customFormat="false" ht="14.25" hidden="false" customHeight="false" outlineLevel="0" collapsed="false">
      <c r="A165" s="258" t="s">
        <v>409</v>
      </c>
      <c r="B165" s="258" t="s">
        <v>859</v>
      </c>
      <c r="C165" s="258" t="s">
        <v>889</v>
      </c>
      <c r="D165" s="258" t="s">
        <v>891</v>
      </c>
    </row>
    <row r="166" customFormat="false" ht="14.25" hidden="false" customHeight="false" outlineLevel="0" collapsed="false">
      <c r="A166" s="258" t="s">
        <v>892</v>
      </c>
      <c r="B166" s="258" t="s">
        <v>859</v>
      </c>
      <c r="C166" s="258" t="s">
        <v>889</v>
      </c>
      <c r="D166" s="258" t="s">
        <v>893</v>
      </c>
    </row>
    <row r="167" customFormat="false" ht="14.25" hidden="false" customHeight="false" outlineLevel="0" collapsed="false">
      <c r="A167" s="258" t="s">
        <v>894</v>
      </c>
      <c r="B167" s="258" t="s">
        <v>895</v>
      </c>
      <c r="C167" s="258" t="s">
        <v>896</v>
      </c>
      <c r="D167" s="258" t="s">
        <v>897</v>
      </c>
    </row>
    <row r="168" customFormat="false" ht="14.25" hidden="false" customHeight="false" outlineLevel="0" collapsed="false">
      <c r="A168" s="258" t="s">
        <v>898</v>
      </c>
      <c r="B168" s="258" t="s">
        <v>895</v>
      </c>
      <c r="C168" s="258" t="s">
        <v>896</v>
      </c>
      <c r="D168" s="258" t="s">
        <v>899</v>
      </c>
    </row>
    <row r="169" customFormat="false" ht="14.25" hidden="false" customHeight="false" outlineLevel="0" collapsed="false">
      <c r="A169" s="258" t="s">
        <v>900</v>
      </c>
      <c r="B169" s="258" t="s">
        <v>895</v>
      </c>
      <c r="C169" s="258" t="s">
        <v>896</v>
      </c>
      <c r="D169" s="258" t="s">
        <v>901</v>
      </c>
    </row>
    <row r="170" customFormat="false" ht="14.25" hidden="false" customHeight="false" outlineLevel="0" collapsed="false">
      <c r="A170" s="258" t="s">
        <v>902</v>
      </c>
      <c r="B170" s="258" t="s">
        <v>895</v>
      </c>
      <c r="C170" s="258" t="s">
        <v>896</v>
      </c>
      <c r="D170" s="258" t="s">
        <v>903</v>
      </c>
    </row>
    <row r="171" customFormat="false" ht="14.25" hidden="false" customHeight="false" outlineLevel="0" collapsed="false">
      <c r="A171" s="258" t="s">
        <v>904</v>
      </c>
      <c r="B171" s="258" t="s">
        <v>895</v>
      </c>
      <c r="C171" s="258" t="s">
        <v>905</v>
      </c>
      <c r="D171" s="258" t="s">
        <v>906</v>
      </c>
    </row>
    <row r="172" customFormat="false" ht="14.25" hidden="false" customHeight="false" outlineLevel="0" collapsed="false">
      <c r="A172" s="258" t="s">
        <v>907</v>
      </c>
      <c r="B172" s="258" t="s">
        <v>895</v>
      </c>
      <c r="C172" s="258" t="s">
        <v>905</v>
      </c>
      <c r="D172" s="258" t="s">
        <v>908</v>
      </c>
    </row>
    <row r="173" customFormat="false" ht="14.25" hidden="false" customHeight="false" outlineLevel="0" collapsed="false">
      <c r="A173" s="258" t="s">
        <v>909</v>
      </c>
      <c r="B173" s="258" t="s">
        <v>895</v>
      </c>
      <c r="C173" s="258" t="s">
        <v>905</v>
      </c>
      <c r="D173" s="258" t="s">
        <v>910</v>
      </c>
    </row>
    <row r="174" customFormat="false" ht="14.25" hidden="false" customHeight="false" outlineLevel="0" collapsed="false">
      <c r="A174" s="258" t="s">
        <v>911</v>
      </c>
      <c r="B174" s="258" t="s">
        <v>895</v>
      </c>
      <c r="C174" s="258" t="s">
        <v>905</v>
      </c>
      <c r="D174" s="258" t="s">
        <v>912</v>
      </c>
    </row>
    <row r="175" customFormat="false" ht="14.25" hidden="false" customHeight="false" outlineLevel="0" collapsed="false">
      <c r="A175" s="258" t="s">
        <v>913</v>
      </c>
      <c r="B175" s="258" t="s">
        <v>895</v>
      </c>
      <c r="C175" s="258" t="s">
        <v>905</v>
      </c>
      <c r="D175" s="258" t="s">
        <v>914</v>
      </c>
    </row>
    <row r="176" customFormat="false" ht="14.25" hidden="false" customHeight="false" outlineLevel="0" collapsed="false">
      <c r="A176" s="258" t="s">
        <v>915</v>
      </c>
      <c r="B176" s="258" t="s">
        <v>895</v>
      </c>
      <c r="C176" s="258" t="s">
        <v>905</v>
      </c>
      <c r="D176" s="258" t="s">
        <v>916</v>
      </c>
    </row>
    <row r="177" customFormat="false" ht="14.25" hidden="false" customHeight="false" outlineLevel="0" collapsed="false">
      <c r="A177" s="258" t="s">
        <v>917</v>
      </c>
      <c r="B177" s="258" t="s">
        <v>895</v>
      </c>
      <c r="C177" s="258" t="s">
        <v>905</v>
      </c>
      <c r="D177" s="258" t="s">
        <v>918</v>
      </c>
    </row>
    <row r="178" customFormat="false" ht="14.25" hidden="false" customHeight="false" outlineLevel="0" collapsed="false">
      <c r="A178" s="258" t="s">
        <v>919</v>
      </c>
      <c r="B178" s="258" t="s">
        <v>895</v>
      </c>
      <c r="C178" s="258" t="s">
        <v>920</v>
      </c>
      <c r="D178" s="258" t="s">
        <v>921</v>
      </c>
    </row>
    <row r="179" customFormat="false" ht="14.25" hidden="false" customHeight="false" outlineLevel="0" collapsed="false">
      <c r="A179" s="258" t="s">
        <v>922</v>
      </c>
      <c r="B179" s="258" t="s">
        <v>895</v>
      </c>
      <c r="C179" s="258" t="s">
        <v>920</v>
      </c>
      <c r="D179" s="258" t="s">
        <v>923</v>
      </c>
    </row>
    <row r="180" customFormat="false" ht="14.25" hidden="false" customHeight="false" outlineLevel="0" collapsed="false">
      <c r="A180" s="258" t="s">
        <v>924</v>
      </c>
      <c r="B180" s="258" t="s">
        <v>895</v>
      </c>
      <c r="C180" s="258" t="s">
        <v>920</v>
      </c>
      <c r="D180" s="258" t="s">
        <v>925</v>
      </c>
    </row>
    <row r="181" customFormat="false" ht="14.25" hidden="false" customHeight="false" outlineLevel="0" collapsed="false">
      <c r="A181" s="258" t="s">
        <v>926</v>
      </c>
      <c r="B181" s="258" t="s">
        <v>895</v>
      </c>
      <c r="C181" s="258" t="s">
        <v>920</v>
      </c>
      <c r="D181" s="258" t="s">
        <v>927</v>
      </c>
    </row>
    <row r="182" customFormat="false" ht="14.25" hidden="false" customHeight="false" outlineLevel="0" collapsed="false">
      <c r="A182" s="258" t="s">
        <v>928</v>
      </c>
      <c r="B182" s="258" t="s">
        <v>895</v>
      </c>
      <c r="C182" s="258" t="s">
        <v>929</v>
      </c>
      <c r="D182" s="258" t="s">
        <v>930</v>
      </c>
    </row>
    <row r="183" customFormat="false" ht="14.25" hidden="false" customHeight="false" outlineLevel="0" collapsed="false">
      <c r="A183" s="258" t="s">
        <v>931</v>
      </c>
      <c r="B183" s="258" t="s">
        <v>895</v>
      </c>
      <c r="C183" s="258" t="s">
        <v>929</v>
      </c>
      <c r="D183" s="258" t="s">
        <v>932</v>
      </c>
    </row>
    <row r="184" customFormat="false" ht="14.25" hidden="false" customHeight="false" outlineLevel="0" collapsed="false">
      <c r="A184" s="258" t="s">
        <v>933</v>
      </c>
      <c r="B184" s="258" t="s">
        <v>895</v>
      </c>
      <c r="C184" s="258" t="s">
        <v>929</v>
      </c>
      <c r="D184" s="258" t="s">
        <v>934</v>
      </c>
    </row>
    <row r="185" customFormat="false" ht="14.25" hidden="false" customHeight="false" outlineLevel="0" collapsed="false">
      <c r="A185" s="258" t="s">
        <v>935</v>
      </c>
      <c r="B185" s="258" t="s">
        <v>895</v>
      </c>
      <c r="C185" s="258" t="s">
        <v>929</v>
      </c>
      <c r="D185" s="258" t="s">
        <v>936</v>
      </c>
    </row>
    <row r="186" customFormat="false" ht="14.25" hidden="false" customHeight="false" outlineLevel="0" collapsed="false">
      <c r="A186" s="258" t="s">
        <v>937</v>
      </c>
      <c r="B186" s="258" t="s">
        <v>895</v>
      </c>
      <c r="C186" s="258" t="s">
        <v>929</v>
      </c>
      <c r="D186" s="258" t="s">
        <v>938</v>
      </c>
    </row>
    <row r="187" customFormat="false" ht="14.25" hidden="false" customHeight="false" outlineLevel="0" collapsed="false">
      <c r="A187" s="258" t="s">
        <v>939</v>
      </c>
      <c r="B187" s="258" t="s">
        <v>895</v>
      </c>
      <c r="C187" s="258" t="s">
        <v>929</v>
      </c>
      <c r="D187" s="258" t="s">
        <v>940</v>
      </c>
    </row>
    <row r="188" customFormat="false" ht="14.25" hidden="false" customHeight="false" outlineLevel="0" collapsed="false">
      <c r="A188" s="258" t="s">
        <v>941</v>
      </c>
      <c r="B188" s="258" t="s">
        <v>895</v>
      </c>
      <c r="C188" s="258" t="s">
        <v>929</v>
      </c>
      <c r="D188" s="258" t="s">
        <v>942</v>
      </c>
    </row>
    <row r="189" customFormat="false" ht="14.25" hidden="false" customHeight="false" outlineLevel="0" collapsed="false">
      <c r="A189" s="258" t="s">
        <v>943</v>
      </c>
      <c r="B189" s="258" t="s">
        <v>895</v>
      </c>
      <c r="C189" s="258" t="s">
        <v>944</v>
      </c>
      <c r="D189" s="258" t="s">
        <v>945</v>
      </c>
    </row>
    <row r="190" customFormat="false" ht="14.25" hidden="false" customHeight="false" outlineLevel="0" collapsed="false">
      <c r="A190" s="258" t="s">
        <v>946</v>
      </c>
      <c r="B190" s="258" t="s">
        <v>895</v>
      </c>
      <c r="C190" s="258" t="s">
        <v>944</v>
      </c>
      <c r="D190" s="258" t="s">
        <v>947</v>
      </c>
    </row>
    <row r="191" customFormat="false" ht="14.25" hidden="false" customHeight="false" outlineLevel="0" collapsed="false">
      <c r="A191" s="258" t="s">
        <v>948</v>
      </c>
      <c r="B191" s="258" t="s">
        <v>895</v>
      </c>
      <c r="C191" s="258" t="s">
        <v>944</v>
      </c>
      <c r="D191" s="258" t="s">
        <v>949</v>
      </c>
    </row>
    <row r="192" customFormat="false" ht="14.25" hidden="false" customHeight="false" outlineLevel="0" collapsed="false">
      <c r="A192" s="258" t="s">
        <v>950</v>
      </c>
      <c r="B192" s="258" t="s">
        <v>895</v>
      </c>
      <c r="C192" s="258" t="s">
        <v>944</v>
      </c>
      <c r="D192" s="258" t="s">
        <v>951</v>
      </c>
    </row>
    <row r="193" customFormat="false" ht="14.25" hidden="false" customHeight="false" outlineLevel="0" collapsed="false">
      <c r="A193" s="258" t="s">
        <v>952</v>
      </c>
      <c r="B193" s="258" t="s">
        <v>895</v>
      </c>
      <c r="C193" s="258" t="s">
        <v>944</v>
      </c>
      <c r="D193" s="258" t="s">
        <v>953</v>
      </c>
    </row>
    <row r="194" customFormat="false" ht="14.25" hidden="false" customHeight="false" outlineLevel="0" collapsed="false">
      <c r="A194" s="258" t="s">
        <v>954</v>
      </c>
      <c r="B194" s="258" t="s">
        <v>895</v>
      </c>
      <c r="C194" s="258" t="s">
        <v>944</v>
      </c>
      <c r="D194" s="258" t="s">
        <v>955</v>
      </c>
    </row>
    <row r="195" customFormat="false" ht="14.25" hidden="false" customHeight="false" outlineLevel="0" collapsed="false">
      <c r="A195" s="258" t="s">
        <v>956</v>
      </c>
      <c r="B195" s="258" t="s">
        <v>957</v>
      </c>
      <c r="C195" s="258" t="s">
        <v>958</v>
      </c>
      <c r="D195" s="258" t="s">
        <v>959</v>
      </c>
    </row>
    <row r="196" customFormat="false" ht="14.25" hidden="false" customHeight="false" outlineLevel="0" collapsed="false">
      <c r="A196" s="258" t="s">
        <v>960</v>
      </c>
      <c r="B196" s="258" t="s">
        <v>957</v>
      </c>
      <c r="C196" s="258" t="s">
        <v>961</v>
      </c>
      <c r="D196" s="258" t="s">
        <v>962</v>
      </c>
    </row>
    <row r="197" customFormat="false" ht="14.25" hidden="false" customHeight="false" outlineLevel="0" collapsed="false">
      <c r="A197" s="258" t="s">
        <v>963</v>
      </c>
      <c r="B197" s="258" t="s">
        <v>957</v>
      </c>
      <c r="C197" s="258" t="s">
        <v>964</v>
      </c>
      <c r="D197" s="258" t="s">
        <v>965</v>
      </c>
    </row>
    <row r="198" customFormat="false" ht="14.25" hidden="false" customHeight="false" outlineLevel="0" collapsed="false">
      <c r="A198" s="258" t="s">
        <v>966</v>
      </c>
      <c r="B198" s="258" t="s">
        <v>957</v>
      </c>
      <c r="C198" s="258" t="s">
        <v>967</v>
      </c>
      <c r="D198" s="258" t="s">
        <v>968</v>
      </c>
    </row>
    <row r="199" customFormat="false" ht="14.25" hidden="false" customHeight="false" outlineLevel="0" collapsed="false">
      <c r="A199" s="258" t="s">
        <v>969</v>
      </c>
      <c r="B199" s="258" t="s">
        <v>957</v>
      </c>
      <c r="C199" s="258" t="s">
        <v>967</v>
      </c>
      <c r="D199" s="258" t="s">
        <v>970</v>
      </c>
    </row>
    <row r="200" customFormat="false" ht="14.25" hidden="false" customHeight="false" outlineLevel="0" collapsed="false">
      <c r="A200" s="258" t="s">
        <v>971</v>
      </c>
      <c r="B200" s="258" t="s">
        <v>957</v>
      </c>
      <c r="C200" s="258" t="s">
        <v>967</v>
      </c>
      <c r="D200" s="258" t="s">
        <v>972</v>
      </c>
    </row>
    <row r="201" customFormat="false" ht="14.25" hidden="false" customHeight="false" outlineLevel="0" collapsed="false">
      <c r="A201" s="258" t="s">
        <v>973</v>
      </c>
      <c r="B201" s="258" t="s">
        <v>957</v>
      </c>
      <c r="C201" s="258" t="s">
        <v>967</v>
      </c>
      <c r="D201" s="258" t="s">
        <v>974</v>
      </c>
    </row>
    <row r="202" customFormat="false" ht="14.25" hidden="false" customHeight="false" outlineLevel="0" collapsed="false">
      <c r="A202" s="258" t="s">
        <v>975</v>
      </c>
      <c r="B202" s="258" t="s">
        <v>957</v>
      </c>
      <c r="C202" s="258" t="s">
        <v>967</v>
      </c>
      <c r="D202" s="258" t="s">
        <v>976</v>
      </c>
    </row>
    <row r="203" customFormat="false" ht="14.25" hidden="false" customHeight="false" outlineLevel="0" collapsed="false">
      <c r="A203" s="258" t="s">
        <v>977</v>
      </c>
      <c r="B203" s="258" t="s">
        <v>957</v>
      </c>
      <c r="C203" s="258" t="s">
        <v>967</v>
      </c>
      <c r="D203" s="258" t="s">
        <v>978</v>
      </c>
    </row>
    <row r="204" customFormat="false" ht="14.25" hidden="false" customHeight="false" outlineLevel="0" collapsed="false">
      <c r="A204" s="258" t="s">
        <v>979</v>
      </c>
      <c r="B204" s="258" t="s">
        <v>957</v>
      </c>
      <c r="C204" s="258" t="s">
        <v>967</v>
      </c>
      <c r="D204" s="258" t="s">
        <v>980</v>
      </c>
    </row>
    <row r="205" customFormat="false" ht="14.25" hidden="false" customHeight="false" outlineLevel="0" collapsed="false">
      <c r="A205" s="258" t="s">
        <v>981</v>
      </c>
      <c r="B205" s="258" t="s">
        <v>957</v>
      </c>
      <c r="C205" s="258" t="s">
        <v>982</v>
      </c>
      <c r="D205" s="258" t="s">
        <v>983</v>
      </c>
    </row>
    <row r="206" customFormat="false" ht="14.25" hidden="false" customHeight="false" outlineLevel="0" collapsed="false">
      <c r="A206" s="258" t="s">
        <v>984</v>
      </c>
      <c r="B206" s="258" t="s">
        <v>957</v>
      </c>
      <c r="C206" s="258" t="s">
        <v>985</v>
      </c>
      <c r="D206" s="258" t="s">
        <v>986</v>
      </c>
    </row>
    <row r="207" customFormat="false" ht="14.25" hidden="false" customHeight="false" outlineLevel="0" collapsed="false">
      <c r="A207" s="258" t="s">
        <v>987</v>
      </c>
      <c r="B207" s="258" t="s">
        <v>957</v>
      </c>
      <c r="C207" s="258" t="s">
        <v>988</v>
      </c>
      <c r="D207" s="258" t="s">
        <v>989</v>
      </c>
    </row>
    <row r="208" customFormat="false" ht="14.25" hidden="false" customHeight="false" outlineLevel="0" collapsed="false">
      <c r="A208" s="258" t="s">
        <v>990</v>
      </c>
      <c r="B208" s="258" t="s">
        <v>991</v>
      </c>
      <c r="C208" s="258" t="s">
        <v>992</v>
      </c>
      <c r="D208" s="258" t="s">
        <v>993</v>
      </c>
    </row>
    <row r="209" customFormat="false" ht="14.25" hidden="false" customHeight="false" outlineLevel="0" collapsed="false">
      <c r="A209" s="258" t="s">
        <v>994</v>
      </c>
      <c r="B209" s="258" t="s">
        <v>995</v>
      </c>
      <c r="C209" s="258" t="s">
        <v>996</v>
      </c>
      <c r="D209" s="258" t="s">
        <v>997</v>
      </c>
    </row>
    <row r="210" customFormat="false" ht="14.25" hidden="false" customHeight="false" outlineLevel="0" collapsed="false">
      <c r="A210" s="258" t="s">
        <v>998</v>
      </c>
      <c r="B210" s="258" t="s">
        <v>995</v>
      </c>
      <c r="C210" s="258" t="s">
        <v>996</v>
      </c>
      <c r="D210" s="258" t="s">
        <v>999</v>
      </c>
    </row>
    <row r="211" customFormat="false" ht="14.25" hidden="false" customHeight="false" outlineLevel="0" collapsed="false">
      <c r="A211" s="258" t="s">
        <v>1000</v>
      </c>
      <c r="B211" s="258" t="s">
        <v>995</v>
      </c>
      <c r="C211" s="258" t="s">
        <v>1001</v>
      </c>
      <c r="D211" s="258" t="s">
        <v>1002</v>
      </c>
    </row>
    <row r="212" customFormat="false" ht="14.25" hidden="false" customHeight="false" outlineLevel="0" collapsed="false">
      <c r="A212" s="258" t="s">
        <v>1003</v>
      </c>
      <c r="B212" s="258" t="s">
        <v>995</v>
      </c>
      <c r="C212" s="258" t="s">
        <v>1001</v>
      </c>
      <c r="D212" s="258" t="s">
        <v>1004</v>
      </c>
    </row>
    <row r="213" customFormat="false" ht="14.25" hidden="false" customHeight="false" outlineLevel="0" collapsed="false">
      <c r="A213" s="258" t="s">
        <v>1005</v>
      </c>
      <c r="B213" s="258" t="s">
        <v>995</v>
      </c>
      <c r="C213" s="258" t="s">
        <v>1001</v>
      </c>
      <c r="D213" s="258" t="s">
        <v>1006</v>
      </c>
    </row>
    <row r="214" customFormat="false" ht="14.25" hidden="false" customHeight="false" outlineLevel="0" collapsed="false">
      <c r="A214" s="258" t="s">
        <v>1007</v>
      </c>
      <c r="B214" s="258" t="s">
        <v>995</v>
      </c>
      <c r="C214" s="258" t="s">
        <v>1001</v>
      </c>
      <c r="D214" s="258" t="s">
        <v>1008</v>
      </c>
    </row>
    <row r="215" customFormat="false" ht="14.25" hidden="false" customHeight="false" outlineLevel="0" collapsed="false">
      <c r="A215" s="258" t="s">
        <v>1009</v>
      </c>
      <c r="B215" s="258" t="s">
        <v>995</v>
      </c>
      <c r="C215" s="258" t="s">
        <v>1010</v>
      </c>
      <c r="D215" s="258" t="s">
        <v>1011</v>
      </c>
    </row>
    <row r="216" customFormat="false" ht="14.25" hidden="false" customHeight="false" outlineLevel="0" collapsed="false">
      <c r="A216" s="258" t="s">
        <v>1012</v>
      </c>
      <c r="B216" s="258" t="s">
        <v>995</v>
      </c>
      <c r="C216" s="258" t="s">
        <v>1013</v>
      </c>
      <c r="D216" s="258" t="s">
        <v>1014</v>
      </c>
    </row>
    <row r="217" customFormat="false" ht="14.25" hidden="false" customHeight="false" outlineLevel="0" collapsed="false">
      <c r="A217" s="258" t="s">
        <v>1015</v>
      </c>
      <c r="B217" s="258" t="s">
        <v>995</v>
      </c>
      <c r="C217" s="258" t="s">
        <v>1013</v>
      </c>
      <c r="D217" s="258" t="s">
        <v>1016</v>
      </c>
    </row>
    <row r="218" customFormat="false" ht="14.25" hidden="false" customHeight="false" outlineLevel="0" collapsed="false">
      <c r="A218" s="258" t="s">
        <v>1017</v>
      </c>
      <c r="B218" s="258" t="s">
        <v>995</v>
      </c>
      <c r="C218" s="258" t="s">
        <v>1013</v>
      </c>
      <c r="D218" s="258" t="s">
        <v>1018</v>
      </c>
    </row>
    <row r="219" customFormat="false" ht="14.25" hidden="false" customHeight="false" outlineLevel="0" collapsed="false">
      <c r="A219" s="258" t="s">
        <v>1019</v>
      </c>
      <c r="B219" s="258" t="s">
        <v>995</v>
      </c>
      <c r="C219" s="258" t="s">
        <v>1013</v>
      </c>
      <c r="D219" s="258" t="s">
        <v>1020</v>
      </c>
    </row>
    <row r="220" customFormat="false" ht="14.25" hidden="false" customHeight="false" outlineLevel="0" collapsed="false">
      <c r="A220" s="258" t="s">
        <v>1021</v>
      </c>
      <c r="B220" s="258" t="s">
        <v>995</v>
      </c>
      <c r="C220" s="258" t="s">
        <v>1022</v>
      </c>
      <c r="D220" s="258" t="s">
        <v>1023</v>
      </c>
    </row>
    <row r="221" customFormat="false" ht="14.25" hidden="false" customHeight="false" outlineLevel="0" collapsed="false">
      <c r="A221" s="258" t="s">
        <v>1024</v>
      </c>
      <c r="B221" s="258" t="s">
        <v>995</v>
      </c>
      <c r="C221" s="258" t="s">
        <v>1022</v>
      </c>
      <c r="D221" s="258" t="s">
        <v>1025</v>
      </c>
    </row>
    <row r="222" customFormat="false" ht="14.25" hidden="false" customHeight="false" outlineLevel="0" collapsed="false">
      <c r="A222" s="258" t="s">
        <v>1026</v>
      </c>
      <c r="B222" s="258" t="s">
        <v>995</v>
      </c>
      <c r="C222" s="258" t="s">
        <v>1022</v>
      </c>
      <c r="D222" s="258" t="s">
        <v>1027</v>
      </c>
    </row>
    <row r="223" customFormat="false" ht="14.25" hidden="false" customHeight="false" outlineLevel="0" collapsed="false">
      <c r="A223" s="258" t="s">
        <v>1028</v>
      </c>
      <c r="B223" s="258" t="s">
        <v>995</v>
      </c>
      <c r="C223" s="258" t="s">
        <v>1022</v>
      </c>
      <c r="D223" s="258" t="s">
        <v>1029</v>
      </c>
    </row>
    <row r="224" customFormat="false" ht="14.25" hidden="false" customHeight="false" outlineLevel="0" collapsed="false">
      <c r="A224" s="258" t="s">
        <v>1030</v>
      </c>
      <c r="B224" s="258" t="s">
        <v>995</v>
      </c>
      <c r="C224" s="258" t="s">
        <v>1022</v>
      </c>
      <c r="D224" s="258" t="s">
        <v>1031</v>
      </c>
    </row>
    <row r="225" customFormat="false" ht="14.25" hidden="false" customHeight="false" outlineLevel="0" collapsed="false">
      <c r="A225" s="258" t="s">
        <v>1032</v>
      </c>
      <c r="B225" s="258" t="s">
        <v>995</v>
      </c>
      <c r="C225" s="258" t="s">
        <v>1022</v>
      </c>
      <c r="D225" s="258" t="s">
        <v>1033</v>
      </c>
    </row>
    <row r="226" customFormat="false" ht="14.25" hidden="false" customHeight="false" outlineLevel="0" collapsed="false">
      <c r="A226" s="258" t="s">
        <v>1034</v>
      </c>
      <c r="B226" s="258" t="s">
        <v>995</v>
      </c>
      <c r="C226" s="258" t="s">
        <v>1035</v>
      </c>
      <c r="D226" s="258" t="s">
        <v>1036</v>
      </c>
    </row>
    <row r="227" customFormat="false" ht="14.25" hidden="false" customHeight="false" outlineLevel="0" collapsed="false">
      <c r="A227" s="258" t="s">
        <v>1037</v>
      </c>
      <c r="B227" s="258" t="s">
        <v>995</v>
      </c>
      <c r="C227" s="258" t="s">
        <v>1035</v>
      </c>
      <c r="D227" s="258" t="s">
        <v>1038</v>
      </c>
    </row>
    <row r="228" customFormat="false" ht="14.25" hidden="false" customHeight="false" outlineLevel="0" collapsed="false">
      <c r="A228" s="258" t="s">
        <v>1039</v>
      </c>
      <c r="B228" s="258" t="s">
        <v>1040</v>
      </c>
      <c r="C228" s="258" t="s">
        <v>1041</v>
      </c>
      <c r="D228" s="258" t="s">
        <v>1042</v>
      </c>
    </row>
    <row r="229" customFormat="false" ht="14.25" hidden="false" customHeight="false" outlineLevel="0" collapsed="false">
      <c r="A229" s="258" t="s">
        <v>1043</v>
      </c>
      <c r="B229" s="258" t="s">
        <v>1040</v>
      </c>
      <c r="C229" s="258" t="s">
        <v>1044</v>
      </c>
      <c r="D229" s="258" t="s">
        <v>1045</v>
      </c>
    </row>
    <row r="230" customFormat="false" ht="14.25" hidden="false" customHeight="false" outlineLevel="0" collapsed="false">
      <c r="A230" s="258" t="s">
        <v>1046</v>
      </c>
      <c r="B230" s="258" t="s">
        <v>1047</v>
      </c>
      <c r="C230" s="258" t="s">
        <v>1048</v>
      </c>
      <c r="D230" s="258" t="s">
        <v>1049</v>
      </c>
    </row>
    <row r="231" customFormat="false" ht="14.25" hidden="false" customHeight="false" outlineLevel="0" collapsed="false">
      <c r="A231" s="258" t="s">
        <v>1050</v>
      </c>
      <c r="B231" s="258" t="s">
        <v>1051</v>
      </c>
      <c r="C231" s="258" t="s">
        <v>1052</v>
      </c>
      <c r="D231" s="258" t="s">
        <v>1053</v>
      </c>
    </row>
    <row r="232" customFormat="false" ht="14.25" hidden="false" customHeight="false" outlineLevel="0" collapsed="false">
      <c r="A232" s="258" t="s">
        <v>1054</v>
      </c>
      <c r="B232" s="258" t="s">
        <v>1051</v>
      </c>
      <c r="C232" s="258" t="s">
        <v>1055</v>
      </c>
      <c r="D232" s="258" t="s">
        <v>1056</v>
      </c>
    </row>
    <row r="233" customFormat="false" ht="14.25" hidden="false" customHeight="false" outlineLevel="0" collapsed="false">
      <c r="A233" s="258" t="s">
        <v>1057</v>
      </c>
      <c r="B233" s="258" t="s">
        <v>1051</v>
      </c>
      <c r="C233" s="258" t="s">
        <v>1058</v>
      </c>
      <c r="D233" s="258" t="s">
        <v>1059</v>
      </c>
    </row>
    <row r="234" customFormat="false" ht="14.25" hidden="false" customHeight="false" outlineLevel="0" collapsed="false">
      <c r="A234" s="258" t="s">
        <v>1060</v>
      </c>
      <c r="B234" s="258" t="s">
        <v>1051</v>
      </c>
      <c r="C234" s="258" t="s">
        <v>1061</v>
      </c>
      <c r="D234" s="258" t="s">
        <v>1062</v>
      </c>
    </row>
    <row r="235" customFormat="false" ht="14.25" hidden="false" customHeight="false" outlineLevel="0" collapsed="false">
      <c r="A235" s="258" t="s">
        <v>1063</v>
      </c>
      <c r="B235" s="258" t="s">
        <v>1051</v>
      </c>
      <c r="C235" s="258" t="s">
        <v>1064</v>
      </c>
      <c r="D235" s="258" t="s">
        <v>1065</v>
      </c>
    </row>
    <row r="236" customFormat="false" ht="14.25" hidden="false" customHeight="false" outlineLevel="0" collapsed="false">
      <c r="A236" s="258" t="s">
        <v>1066</v>
      </c>
      <c r="B236" s="258" t="s">
        <v>1051</v>
      </c>
      <c r="C236" s="258" t="s">
        <v>1067</v>
      </c>
      <c r="D236" s="258" t="s">
        <v>1068</v>
      </c>
    </row>
    <row r="237" customFormat="false" ht="14.25" hidden="false" customHeight="false" outlineLevel="0" collapsed="false">
      <c r="A237" s="258" t="s">
        <v>1069</v>
      </c>
      <c r="B237" s="258" t="s">
        <v>1051</v>
      </c>
      <c r="C237" s="258" t="s">
        <v>1067</v>
      </c>
      <c r="D237" s="258" t="s">
        <v>1070</v>
      </c>
    </row>
    <row r="238" customFormat="false" ht="14.25" hidden="false" customHeight="false" outlineLevel="0" collapsed="false">
      <c r="A238" s="258" t="s">
        <v>414</v>
      </c>
      <c r="B238" s="258" t="s">
        <v>1051</v>
      </c>
      <c r="C238" s="258" t="s">
        <v>1067</v>
      </c>
      <c r="D238" s="258" t="s">
        <v>1071</v>
      </c>
    </row>
    <row r="239" customFormat="false" ht="14.25" hidden="false" customHeight="false" outlineLevel="0" collapsed="false">
      <c r="A239" s="258" t="s">
        <v>1072</v>
      </c>
      <c r="B239" s="258" t="s">
        <v>1073</v>
      </c>
      <c r="C239" s="258" t="s">
        <v>1074</v>
      </c>
      <c r="D239" s="258" t="s">
        <v>1075</v>
      </c>
    </row>
    <row r="240" customFormat="false" ht="14.25" hidden="false" customHeight="false" outlineLevel="0" collapsed="false">
      <c r="A240" s="258" t="s">
        <v>1076</v>
      </c>
      <c r="B240" s="258" t="s">
        <v>1073</v>
      </c>
      <c r="C240" s="258" t="s">
        <v>1077</v>
      </c>
      <c r="D240" s="258" t="s">
        <v>1078</v>
      </c>
    </row>
    <row r="241" customFormat="false" ht="14.25" hidden="false" customHeight="false" outlineLevel="0" collapsed="false">
      <c r="A241" s="258" t="s">
        <v>1079</v>
      </c>
      <c r="B241" s="258" t="s">
        <v>1073</v>
      </c>
      <c r="C241" s="258" t="s">
        <v>1077</v>
      </c>
      <c r="D241" s="258" t="s">
        <v>1080</v>
      </c>
    </row>
    <row r="242" customFormat="false" ht="14.25" hidden="false" customHeight="false" outlineLevel="0" collapsed="false">
      <c r="A242" s="258" t="s">
        <v>1081</v>
      </c>
      <c r="B242" s="258" t="s">
        <v>1073</v>
      </c>
      <c r="C242" s="258" t="s">
        <v>1077</v>
      </c>
      <c r="D242" s="258" t="s">
        <v>1082</v>
      </c>
    </row>
    <row r="243" customFormat="false" ht="14.25" hidden="false" customHeight="false" outlineLevel="0" collapsed="false">
      <c r="A243" s="258" t="s">
        <v>1083</v>
      </c>
      <c r="B243" s="258" t="s">
        <v>1073</v>
      </c>
      <c r="C243" s="258" t="s">
        <v>1077</v>
      </c>
      <c r="D243" s="258" t="s">
        <v>1084</v>
      </c>
    </row>
    <row r="244" customFormat="false" ht="14.25" hidden="false" customHeight="false" outlineLevel="0" collapsed="false">
      <c r="A244" s="258" t="s">
        <v>1085</v>
      </c>
      <c r="B244" s="258" t="s">
        <v>1073</v>
      </c>
      <c r="C244" s="258" t="s">
        <v>1077</v>
      </c>
      <c r="D244" s="258" t="s">
        <v>1086</v>
      </c>
    </row>
    <row r="245" customFormat="false" ht="14.25" hidden="false" customHeight="false" outlineLevel="0" collapsed="false">
      <c r="A245" s="258" t="s">
        <v>1087</v>
      </c>
      <c r="B245" s="258" t="s">
        <v>1073</v>
      </c>
      <c r="C245" s="258" t="s">
        <v>1077</v>
      </c>
      <c r="D245" s="258" t="s">
        <v>1088</v>
      </c>
    </row>
    <row r="246" customFormat="false" ht="14.25" hidden="false" customHeight="false" outlineLevel="0" collapsed="false">
      <c r="A246" s="258" t="s">
        <v>1089</v>
      </c>
      <c r="B246" s="258" t="s">
        <v>1073</v>
      </c>
      <c r="C246" s="258" t="s">
        <v>1090</v>
      </c>
      <c r="D246" s="258" t="s">
        <v>1091</v>
      </c>
    </row>
    <row r="247" customFormat="false" ht="14.25" hidden="false" customHeight="false" outlineLevel="0" collapsed="false">
      <c r="A247" s="258" t="s">
        <v>1092</v>
      </c>
      <c r="B247" s="258" t="s">
        <v>1073</v>
      </c>
      <c r="C247" s="258" t="s">
        <v>1090</v>
      </c>
      <c r="D247" s="258" t="s">
        <v>1093</v>
      </c>
    </row>
    <row r="248" customFormat="false" ht="14.25" hidden="false" customHeight="false" outlineLevel="0" collapsed="false">
      <c r="A248" s="258" t="s">
        <v>1094</v>
      </c>
      <c r="B248" s="258" t="s">
        <v>1073</v>
      </c>
      <c r="C248" s="258" t="s">
        <v>1090</v>
      </c>
      <c r="D248" s="258" t="s">
        <v>1095</v>
      </c>
    </row>
    <row r="249" customFormat="false" ht="14.25" hidden="false" customHeight="false" outlineLevel="0" collapsed="false">
      <c r="A249" s="258" t="s">
        <v>1096</v>
      </c>
      <c r="B249" s="258" t="s">
        <v>1073</v>
      </c>
      <c r="C249" s="258" t="s">
        <v>1090</v>
      </c>
      <c r="D249" s="258" t="s">
        <v>1097</v>
      </c>
    </row>
    <row r="250" customFormat="false" ht="14.25" hidden="false" customHeight="false" outlineLevel="0" collapsed="false">
      <c r="A250" s="258" t="s">
        <v>1098</v>
      </c>
      <c r="B250" s="258" t="s">
        <v>1073</v>
      </c>
      <c r="C250" s="258" t="s">
        <v>1090</v>
      </c>
      <c r="D250" s="258" t="s">
        <v>1099</v>
      </c>
    </row>
    <row r="251" customFormat="false" ht="14.25" hidden="false" customHeight="false" outlineLevel="0" collapsed="false">
      <c r="A251" s="258" t="s">
        <v>1100</v>
      </c>
      <c r="B251" s="258" t="s">
        <v>1073</v>
      </c>
      <c r="C251" s="258" t="s">
        <v>1090</v>
      </c>
      <c r="D251" s="258" t="s">
        <v>1101</v>
      </c>
    </row>
    <row r="252" customFormat="false" ht="14.25" hidden="false" customHeight="false" outlineLevel="0" collapsed="false">
      <c r="A252" s="258" t="s">
        <v>1102</v>
      </c>
      <c r="B252" s="258" t="s">
        <v>1073</v>
      </c>
      <c r="C252" s="258" t="s">
        <v>1103</v>
      </c>
      <c r="D252" s="258" t="s">
        <v>1104</v>
      </c>
    </row>
    <row r="253" customFormat="false" ht="14.25" hidden="false" customHeight="false" outlineLevel="0" collapsed="false">
      <c r="A253" s="258" t="s">
        <v>1105</v>
      </c>
      <c r="B253" s="258" t="s">
        <v>1073</v>
      </c>
      <c r="C253" s="258" t="s">
        <v>1103</v>
      </c>
      <c r="D253" s="258" t="s">
        <v>1106</v>
      </c>
    </row>
    <row r="254" customFormat="false" ht="14.25" hidden="false" customHeight="false" outlineLevel="0" collapsed="false">
      <c r="A254" s="258" t="s">
        <v>1107</v>
      </c>
      <c r="B254" s="258" t="s">
        <v>1073</v>
      </c>
      <c r="C254" s="258" t="s">
        <v>1103</v>
      </c>
      <c r="D254" s="258" t="s">
        <v>1108</v>
      </c>
    </row>
    <row r="255" customFormat="false" ht="14.25" hidden="false" customHeight="false" outlineLevel="0" collapsed="false">
      <c r="A255" s="258" t="s">
        <v>1109</v>
      </c>
      <c r="B255" s="258" t="s">
        <v>1073</v>
      </c>
      <c r="C255" s="258" t="s">
        <v>1103</v>
      </c>
      <c r="D255" s="258" t="s">
        <v>1110</v>
      </c>
    </row>
    <row r="256" customFormat="false" ht="14.25" hidden="false" customHeight="false" outlineLevel="0" collapsed="false">
      <c r="A256" s="258" t="s">
        <v>1111</v>
      </c>
      <c r="B256" s="258" t="s">
        <v>1112</v>
      </c>
      <c r="C256" s="258" t="s">
        <v>1113</v>
      </c>
      <c r="D256" s="258" t="s">
        <v>1114</v>
      </c>
    </row>
    <row r="257" customFormat="false" ht="14.25" hidden="false" customHeight="false" outlineLevel="0" collapsed="false">
      <c r="A257" s="258" t="s">
        <v>1115</v>
      </c>
      <c r="B257" s="258" t="s">
        <v>1112</v>
      </c>
      <c r="C257" s="258" t="s">
        <v>1116</v>
      </c>
      <c r="D257" s="258" t="s">
        <v>1117</v>
      </c>
    </row>
    <row r="258" customFormat="false" ht="14.25" hidden="false" customHeight="false" outlineLevel="0" collapsed="false">
      <c r="A258" s="258" t="s">
        <v>1118</v>
      </c>
      <c r="B258" s="258" t="s">
        <v>1112</v>
      </c>
      <c r="C258" s="258" t="s">
        <v>1119</v>
      </c>
      <c r="D258" s="258" t="s">
        <v>1120</v>
      </c>
    </row>
    <row r="259" customFormat="false" ht="14.25" hidden="false" customHeight="false" outlineLevel="0" collapsed="false">
      <c r="A259" s="258" t="s">
        <v>1121</v>
      </c>
      <c r="B259" s="258" t="s">
        <v>1112</v>
      </c>
      <c r="C259" s="258" t="s">
        <v>1122</v>
      </c>
      <c r="D259" s="258" t="s">
        <v>1123</v>
      </c>
    </row>
    <row r="260" customFormat="false" ht="14.25" hidden="false" customHeight="false" outlineLevel="0" collapsed="false">
      <c r="A260" s="258" t="s">
        <v>1124</v>
      </c>
      <c r="B260" s="258" t="s">
        <v>1112</v>
      </c>
      <c r="C260" s="258" t="s">
        <v>1125</v>
      </c>
      <c r="D260" s="258" t="s">
        <v>1126</v>
      </c>
    </row>
    <row r="261" customFormat="false" ht="14.25" hidden="false" customHeight="false" outlineLevel="0" collapsed="false">
      <c r="A261" s="258" t="s">
        <v>1127</v>
      </c>
      <c r="B261" s="258" t="s">
        <v>1112</v>
      </c>
      <c r="C261" s="258" t="s">
        <v>1125</v>
      </c>
      <c r="D261" s="258" t="s">
        <v>1128</v>
      </c>
    </row>
    <row r="262" customFormat="false" ht="14.25" hidden="false" customHeight="false" outlineLevel="0" collapsed="false">
      <c r="A262" s="258" t="s">
        <v>1129</v>
      </c>
      <c r="B262" s="258" t="s">
        <v>1112</v>
      </c>
      <c r="C262" s="258" t="s">
        <v>1125</v>
      </c>
      <c r="D262" s="258" t="s">
        <v>1130</v>
      </c>
    </row>
    <row r="263" customFormat="false" ht="14.25" hidden="false" customHeight="false" outlineLevel="0" collapsed="false">
      <c r="A263" s="258" t="s">
        <v>1131</v>
      </c>
      <c r="B263" s="258" t="s">
        <v>1112</v>
      </c>
      <c r="C263" s="258" t="s">
        <v>1125</v>
      </c>
      <c r="D263" s="258" t="s">
        <v>1132</v>
      </c>
    </row>
    <row r="264" customFormat="false" ht="14.25" hidden="false" customHeight="false" outlineLevel="0" collapsed="false">
      <c r="A264" s="258" t="s">
        <v>1133</v>
      </c>
      <c r="B264" s="258" t="s">
        <v>1112</v>
      </c>
      <c r="C264" s="258" t="s">
        <v>1134</v>
      </c>
      <c r="D264" s="258" t="s">
        <v>1135</v>
      </c>
    </row>
    <row r="265" customFormat="false" ht="14.25" hidden="false" customHeight="false" outlineLevel="0" collapsed="false">
      <c r="A265" s="258" t="s">
        <v>1136</v>
      </c>
      <c r="B265" s="258" t="s">
        <v>1112</v>
      </c>
      <c r="C265" s="258" t="s">
        <v>1134</v>
      </c>
      <c r="D265" s="258" t="s">
        <v>1137</v>
      </c>
    </row>
    <row r="266" customFormat="false" ht="14.25" hidden="false" customHeight="false" outlineLevel="0" collapsed="false">
      <c r="A266" s="258" t="s">
        <v>1138</v>
      </c>
      <c r="B266" s="258" t="s">
        <v>1112</v>
      </c>
      <c r="C266" s="258" t="s">
        <v>1134</v>
      </c>
      <c r="D266" s="258" t="s">
        <v>1139</v>
      </c>
    </row>
    <row r="267" customFormat="false" ht="14.25" hidden="false" customHeight="false" outlineLevel="0" collapsed="false">
      <c r="A267" s="258" t="s">
        <v>1140</v>
      </c>
      <c r="B267" s="258" t="s">
        <v>1112</v>
      </c>
      <c r="C267" s="258" t="s">
        <v>1134</v>
      </c>
      <c r="D267" s="258" t="s">
        <v>1141</v>
      </c>
    </row>
    <row r="268" customFormat="false" ht="14.25" hidden="false" customHeight="false" outlineLevel="0" collapsed="false">
      <c r="A268" s="258" t="s">
        <v>1142</v>
      </c>
      <c r="B268" s="258" t="s">
        <v>1112</v>
      </c>
      <c r="C268" s="258" t="s">
        <v>1134</v>
      </c>
      <c r="D268" s="258" t="s">
        <v>1143</v>
      </c>
    </row>
    <row r="269" customFormat="false" ht="14.25" hidden="false" customHeight="false" outlineLevel="0" collapsed="false">
      <c r="A269" s="258" t="s">
        <v>1144</v>
      </c>
      <c r="B269" s="258" t="s">
        <v>1112</v>
      </c>
      <c r="C269" s="258" t="s">
        <v>1134</v>
      </c>
      <c r="D269" s="258" t="s">
        <v>1145</v>
      </c>
    </row>
    <row r="270" customFormat="false" ht="14.25" hidden="false" customHeight="false" outlineLevel="0" collapsed="false">
      <c r="A270" s="258" t="s">
        <v>1146</v>
      </c>
      <c r="B270" s="258" t="s">
        <v>1112</v>
      </c>
      <c r="C270" s="258" t="s">
        <v>1134</v>
      </c>
      <c r="D270" s="258" t="s">
        <v>1147</v>
      </c>
    </row>
    <row r="271" customFormat="false" ht="14.25" hidden="false" customHeight="false" outlineLevel="0" collapsed="false">
      <c r="A271" s="258" t="s">
        <v>1148</v>
      </c>
      <c r="B271" s="258" t="s">
        <v>1112</v>
      </c>
      <c r="C271" s="258" t="s">
        <v>1134</v>
      </c>
      <c r="D271" s="258" t="s">
        <v>1149</v>
      </c>
    </row>
    <row r="272" customFormat="false" ht="14.25" hidden="false" customHeight="false" outlineLevel="0" collapsed="false">
      <c r="A272" s="258" t="s">
        <v>1150</v>
      </c>
      <c r="B272" s="258" t="s">
        <v>1112</v>
      </c>
      <c r="C272" s="258" t="s">
        <v>1134</v>
      </c>
      <c r="D272" s="258" t="s">
        <v>1151</v>
      </c>
    </row>
    <row r="273" customFormat="false" ht="14.25" hidden="false" customHeight="false" outlineLevel="0" collapsed="false">
      <c r="A273" s="258" t="s">
        <v>1152</v>
      </c>
      <c r="B273" s="258" t="s">
        <v>1112</v>
      </c>
      <c r="C273" s="258" t="s">
        <v>1134</v>
      </c>
      <c r="D273" s="258" t="s">
        <v>1153</v>
      </c>
    </row>
    <row r="274" customFormat="false" ht="14.25" hidden="false" customHeight="false" outlineLevel="0" collapsed="false">
      <c r="A274" s="258" t="s">
        <v>1154</v>
      </c>
      <c r="B274" s="258" t="s">
        <v>1112</v>
      </c>
      <c r="C274" s="258" t="s">
        <v>1155</v>
      </c>
      <c r="D274" s="258" t="s">
        <v>1156</v>
      </c>
    </row>
    <row r="275" customFormat="false" ht="14.25" hidden="false" customHeight="false" outlineLevel="0" collapsed="false">
      <c r="A275" s="258" t="s">
        <v>1157</v>
      </c>
      <c r="B275" s="258" t="s">
        <v>1112</v>
      </c>
      <c r="C275" s="258" t="s">
        <v>1158</v>
      </c>
      <c r="D275" s="258" t="s">
        <v>1159</v>
      </c>
    </row>
    <row r="276" customFormat="false" ht="14.25" hidden="false" customHeight="false" outlineLevel="0" collapsed="false">
      <c r="A276" s="258" t="s">
        <v>418</v>
      </c>
      <c r="B276" s="258" t="s">
        <v>1112</v>
      </c>
      <c r="C276" s="258" t="s">
        <v>1160</v>
      </c>
      <c r="D276" s="258" t="s">
        <v>1161</v>
      </c>
    </row>
    <row r="277" customFormat="false" ht="14.25" hidden="false" customHeight="false" outlineLevel="0" collapsed="false">
      <c r="A277" s="258" t="s">
        <v>1162</v>
      </c>
      <c r="B277" s="258" t="s">
        <v>1112</v>
      </c>
      <c r="C277" s="258" t="s">
        <v>1163</v>
      </c>
      <c r="D277" s="258" t="s">
        <v>1164</v>
      </c>
    </row>
    <row r="278" customFormat="false" ht="14.25" hidden="false" customHeight="false" outlineLevel="0" collapsed="false">
      <c r="A278" s="258" t="s">
        <v>1165</v>
      </c>
      <c r="B278" s="258" t="s">
        <v>1112</v>
      </c>
      <c r="C278" s="258" t="s">
        <v>1163</v>
      </c>
      <c r="D278" s="258" t="s">
        <v>1166</v>
      </c>
    </row>
    <row r="279" customFormat="false" ht="14.25" hidden="false" customHeight="false" outlineLevel="0" collapsed="false">
      <c r="A279" s="258" t="s">
        <v>1167</v>
      </c>
      <c r="B279" s="258" t="s">
        <v>1112</v>
      </c>
      <c r="C279" s="258" t="s">
        <v>1163</v>
      </c>
      <c r="D279" s="258" t="s">
        <v>1168</v>
      </c>
    </row>
    <row r="280" customFormat="false" ht="14.25" hidden="false" customHeight="false" outlineLevel="0" collapsed="false">
      <c r="A280" s="258" t="s">
        <v>1169</v>
      </c>
      <c r="B280" s="258" t="s">
        <v>1170</v>
      </c>
      <c r="C280" s="258" t="s">
        <v>1171</v>
      </c>
      <c r="D280" s="258" t="s">
        <v>1172</v>
      </c>
    </row>
    <row r="281" customFormat="false" ht="14.25" hidden="false" customHeight="false" outlineLevel="0" collapsed="false">
      <c r="A281" s="258" t="s">
        <v>1173</v>
      </c>
      <c r="B281" s="258" t="s">
        <v>1170</v>
      </c>
      <c r="C281" s="258" t="s">
        <v>1174</v>
      </c>
      <c r="D281" s="258" t="s">
        <v>1175</v>
      </c>
    </row>
    <row r="282" customFormat="false" ht="14.25" hidden="false" customHeight="false" outlineLevel="0" collapsed="false">
      <c r="A282" s="258" t="s">
        <v>1176</v>
      </c>
      <c r="B282" s="258" t="s">
        <v>1170</v>
      </c>
      <c r="C282" s="258" t="s">
        <v>1177</v>
      </c>
      <c r="D282" s="258" t="s">
        <v>1178</v>
      </c>
    </row>
    <row r="283" customFormat="false" ht="14.25" hidden="false" customHeight="false" outlineLevel="0" collapsed="false">
      <c r="A283" s="258" t="s">
        <v>1179</v>
      </c>
      <c r="B283" s="258" t="s">
        <v>1170</v>
      </c>
      <c r="C283" s="258" t="s">
        <v>1180</v>
      </c>
      <c r="D283" s="258" t="s">
        <v>1181</v>
      </c>
    </row>
    <row r="284" customFormat="false" ht="14.25" hidden="false" customHeight="false" outlineLevel="0" collapsed="false">
      <c r="A284" s="258" t="s">
        <v>1182</v>
      </c>
      <c r="B284" s="258" t="s">
        <v>1170</v>
      </c>
      <c r="C284" s="258" t="s">
        <v>1183</v>
      </c>
      <c r="D284" s="258" t="s">
        <v>1184</v>
      </c>
    </row>
    <row r="285" customFormat="false" ht="14.25" hidden="false" customHeight="false" outlineLevel="0" collapsed="false">
      <c r="A285" s="258" t="s">
        <v>422</v>
      </c>
      <c r="B285" s="258" t="s">
        <v>1170</v>
      </c>
      <c r="C285" s="258" t="s">
        <v>1185</v>
      </c>
      <c r="D285" s="258" t="s">
        <v>1186</v>
      </c>
    </row>
    <row r="286" customFormat="false" ht="14.25" hidden="false" customHeight="false" outlineLevel="0" collapsed="false">
      <c r="A286" s="258" t="s">
        <v>1187</v>
      </c>
      <c r="B286" s="258" t="s">
        <v>1170</v>
      </c>
      <c r="C286" s="258" t="s">
        <v>1188</v>
      </c>
      <c r="D286" s="258" t="s">
        <v>1189</v>
      </c>
    </row>
    <row r="287" customFormat="false" ht="14.25" hidden="false" customHeight="false" outlineLevel="0" collapsed="false">
      <c r="A287" s="258" t="s">
        <v>426</v>
      </c>
      <c r="B287" s="258" t="s">
        <v>1170</v>
      </c>
      <c r="C287" s="258" t="s">
        <v>1190</v>
      </c>
      <c r="D287" s="258" t="s">
        <v>1191</v>
      </c>
    </row>
    <row r="288" customFormat="false" ht="14.25" hidden="false" customHeight="false" outlineLevel="0" collapsed="false">
      <c r="A288" s="258" t="s">
        <v>430</v>
      </c>
      <c r="B288" s="258" t="s">
        <v>1192</v>
      </c>
      <c r="C288" s="258" t="s">
        <v>1193</v>
      </c>
      <c r="D288" s="258" t="s">
        <v>1194</v>
      </c>
    </row>
    <row r="289" customFormat="false" ht="14.25" hidden="false" customHeight="false" outlineLevel="0" collapsed="false">
      <c r="A289" s="258" t="s">
        <v>1195</v>
      </c>
      <c r="B289" s="258" t="s">
        <v>1192</v>
      </c>
      <c r="C289" s="258" t="s">
        <v>1193</v>
      </c>
      <c r="D289" s="258" t="s">
        <v>1196</v>
      </c>
    </row>
    <row r="290" customFormat="false" ht="14.25" hidden="false" customHeight="false" outlineLevel="0" collapsed="false">
      <c r="A290" s="258" t="s">
        <v>1197</v>
      </c>
      <c r="B290" s="258" t="s">
        <v>1192</v>
      </c>
      <c r="C290" s="258" t="s">
        <v>1193</v>
      </c>
      <c r="D290" s="258" t="s">
        <v>1198</v>
      </c>
    </row>
    <row r="291" customFormat="false" ht="14.25" hidden="false" customHeight="false" outlineLevel="0" collapsed="false">
      <c r="A291" s="258" t="s">
        <v>1199</v>
      </c>
      <c r="B291" s="258" t="s">
        <v>1192</v>
      </c>
      <c r="C291" s="258" t="s">
        <v>1200</v>
      </c>
      <c r="D291" s="258" t="s">
        <v>1201</v>
      </c>
    </row>
    <row r="292" customFormat="false" ht="14.25" hidden="false" customHeight="false" outlineLevel="0" collapsed="false">
      <c r="A292" s="258" t="s">
        <v>435</v>
      </c>
      <c r="B292" s="258" t="s">
        <v>1192</v>
      </c>
      <c r="C292" s="258" t="s">
        <v>1200</v>
      </c>
      <c r="D292" s="258" t="s">
        <v>1202</v>
      </c>
    </row>
    <row r="293" customFormat="false" ht="14.25" hidden="false" customHeight="false" outlineLevel="0" collapsed="false">
      <c r="A293" s="258" t="s">
        <v>439</v>
      </c>
      <c r="B293" s="258" t="s">
        <v>1192</v>
      </c>
      <c r="C293" s="258" t="s">
        <v>1200</v>
      </c>
      <c r="D293" s="258" t="s">
        <v>1203</v>
      </c>
    </row>
    <row r="294" customFormat="false" ht="14.25" hidden="false" customHeight="false" outlineLevel="0" collapsed="false">
      <c r="A294" s="258" t="s">
        <v>1204</v>
      </c>
      <c r="B294" s="258" t="s">
        <v>1192</v>
      </c>
      <c r="C294" s="258" t="s">
        <v>1200</v>
      </c>
      <c r="D294" s="258" t="s">
        <v>1205</v>
      </c>
    </row>
    <row r="295" customFormat="false" ht="14.25" hidden="false" customHeight="false" outlineLevel="0" collapsed="false">
      <c r="A295" s="258" t="s">
        <v>1206</v>
      </c>
      <c r="B295" s="258" t="s">
        <v>1207</v>
      </c>
      <c r="C295" s="258" t="s">
        <v>1208</v>
      </c>
      <c r="D295" s="258" t="s">
        <v>1209</v>
      </c>
    </row>
    <row r="296" customFormat="false" ht="14.25" hidden="false" customHeight="false" outlineLevel="0" collapsed="false">
      <c r="A296" s="258" t="s">
        <v>1210</v>
      </c>
      <c r="B296" s="258" t="s">
        <v>1207</v>
      </c>
      <c r="C296" s="258" t="s">
        <v>1208</v>
      </c>
      <c r="D296" s="258" t="s">
        <v>1211</v>
      </c>
    </row>
    <row r="297" customFormat="false" ht="14.25" hidden="false" customHeight="false" outlineLevel="0" collapsed="false">
      <c r="A297" s="258" t="s">
        <v>1212</v>
      </c>
      <c r="B297" s="258" t="s">
        <v>1207</v>
      </c>
      <c r="C297" s="258" t="s">
        <v>1208</v>
      </c>
      <c r="D297" s="258" t="s">
        <v>1213</v>
      </c>
    </row>
    <row r="298" customFormat="false" ht="14.25" hidden="false" customHeight="false" outlineLevel="0" collapsed="false">
      <c r="A298" s="258" t="s">
        <v>1214</v>
      </c>
      <c r="B298" s="258" t="s">
        <v>1207</v>
      </c>
      <c r="C298" s="258" t="s">
        <v>1208</v>
      </c>
      <c r="D298" s="258" t="s">
        <v>1215</v>
      </c>
    </row>
    <row r="299" customFormat="false" ht="14.25" hidden="false" customHeight="false" outlineLevel="0" collapsed="false">
      <c r="A299" s="258" t="s">
        <v>1216</v>
      </c>
      <c r="B299" s="258" t="s">
        <v>1207</v>
      </c>
      <c r="C299" s="258" t="s">
        <v>1217</v>
      </c>
      <c r="D299" s="258" t="s">
        <v>1218</v>
      </c>
    </row>
    <row r="300" customFormat="false" ht="14.25" hidden="false" customHeight="false" outlineLevel="0" collapsed="false">
      <c r="A300" s="258" t="s">
        <v>1219</v>
      </c>
      <c r="B300" s="258" t="s">
        <v>1207</v>
      </c>
      <c r="C300" s="258" t="s">
        <v>1217</v>
      </c>
      <c r="D300" s="258" t="s">
        <v>1220</v>
      </c>
    </row>
    <row r="301" customFormat="false" ht="14.25" hidden="false" customHeight="false" outlineLevel="0" collapsed="false">
      <c r="A301" s="258" t="s">
        <v>1221</v>
      </c>
      <c r="B301" s="258" t="s">
        <v>1207</v>
      </c>
      <c r="C301" s="258" t="s">
        <v>1222</v>
      </c>
      <c r="D301" s="258" t="s">
        <v>1223</v>
      </c>
    </row>
    <row r="302" customFormat="false" ht="14.25" hidden="false" customHeight="false" outlineLevel="0" collapsed="false">
      <c r="A302" s="258" t="s">
        <v>1224</v>
      </c>
      <c r="B302" s="258" t="s">
        <v>1207</v>
      </c>
      <c r="C302" s="258" t="s">
        <v>1222</v>
      </c>
      <c r="D302" s="258" t="s">
        <v>1225</v>
      </c>
    </row>
    <row r="303" customFormat="false" ht="14.25" hidden="false" customHeight="false" outlineLevel="0" collapsed="false">
      <c r="A303" s="258" t="s">
        <v>1226</v>
      </c>
      <c r="B303" s="258" t="s">
        <v>1207</v>
      </c>
      <c r="C303" s="258" t="s">
        <v>1222</v>
      </c>
      <c r="D303" s="258" t="s">
        <v>1227</v>
      </c>
    </row>
    <row r="304" customFormat="false" ht="14.25" hidden="false" customHeight="false" outlineLevel="0" collapsed="false">
      <c r="A304" s="258" t="s">
        <v>1228</v>
      </c>
      <c r="B304" s="258" t="s">
        <v>1207</v>
      </c>
      <c r="C304" s="258" t="s">
        <v>1222</v>
      </c>
      <c r="D304" s="258" t="s">
        <v>1229</v>
      </c>
    </row>
    <row r="305" customFormat="false" ht="14.25" hidden="false" customHeight="false" outlineLevel="0" collapsed="false">
      <c r="A305" s="258" t="s">
        <v>1230</v>
      </c>
      <c r="B305" s="258" t="s">
        <v>1207</v>
      </c>
      <c r="C305" s="258" t="s">
        <v>1222</v>
      </c>
      <c r="D305" s="258" t="s">
        <v>1231</v>
      </c>
    </row>
    <row r="306" customFormat="false" ht="14.25" hidden="false" customHeight="false" outlineLevel="0" collapsed="false">
      <c r="A306" s="258" t="s">
        <v>1232</v>
      </c>
      <c r="B306" s="258" t="s">
        <v>1207</v>
      </c>
      <c r="C306" s="258" t="s">
        <v>1222</v>
      </c>
      <c r="D306" s="258" t="s">
        <v>1233</v>
      </c>
    </row>
    <row r="307" customFormat="false" ht="14.25" hidden="false" customHeight="false" outlineLevel="0" collapsed="false">
      <c r="A307" s="258" t="s">
        <v>1234</v>
      </c>
      <c r="B307" s="258" t="s">
        <v>1207</v>
      </c>
      <c r="C307" s="258" t="s">
        <v>1222</v>
      </c>
      <c r="D307" s="258" t="s">
        <v>1235</v>
      </c>
    </row>
    <row r="308" customFormat="false" ht="14.25" hidden="false" customHeight="false" outlineLevel="0" collapsed="false">
      <c r="A308" s="258" t="s">
        <v>1236</v>
      </c>
      <c r="B308" s="258" t="s">
        <v>1207</v>
      </c>
      <c r="C308" s="258" t="s">
        <v>1222</v>
      </c>
      <c r="D308" s="258" t="s">
        <v>1237</v>
      </c>
    </row>
    <row r="309" customFormat="false" ht="14.25" hidden="false" customHeight="false" outlineLevel="0" collapsed="false">
      <c r="A309" s="258" t="s">
        <v>1238</v>
      </c>
      <c r="B309" s="258" t="s">
        <v>1207</v>
      </c>
      <c r="C309" s="258" t="s">
        <v>1222</v>
      </c>
      <c r="D309" s="258" t="s">
        <v>1239</v>
      </c>
    </row>
    <row r="310" customFormat="false" ht="14.25" hidden="false" customHeight="false" outlineLevel="0" collapsed="false">
      <c r="A310" s="258" t="s">
        <v>1240</v>
      </c>
      <c r="B310" s="258" t="s">
        <v>1207</v>
      </c>
      <c r="C310" s="258" t="s">
        <v>1222</v>
      </c>
      <c r="D310" s="258" t="s">
        <v>1241</v>
      </c>
    </row>
    <row r="311" customFormat="false" ht="14.25" hidden="false" customHeight="false" outlineLevel="0" collapsed="false">
      <c r="A311" s="258" t="s">
        <v>1242</v>
      </c>
      <c r="B311" s="258" t="s">
        <v>1207</v>
      </c>
      <c r="C311" s="258" t="s">
        <v>1222</v>
      </c>
      <c r="D311" s="258" t="s">
        <v>1243</v>
      </c>
    </row>
    <row r="312" customFormat="false" ht="14.25" hidden="false" customHeight="false" outlineLevel="0" collapsed="false">
      <c r="A312" s="258" t="s">
        <v>1244</v>
      </c>
      <c r="B312" s="258" t="s">
        <v>1207</v>
      </c>
      <c r="C312" s="258" t="s">
        <v>1222</v>
      </c>
      <c r="D312" s="258" t="s">
        <v>1245</v>
      </c>
    </row>
    <row r="313" customFormat="false" ht="14.25" hidden="false" customHeight="false" outlineLevel="0" collapsed="false">
      <c r="A313" s="258" t="s">
        <v>1246</v>
      </c>
      <c r="B313" s="258" t="s">
        <v>1207</v>
      </c>
      <c r="C313" s="258" t="s">
        <v>1222</v>
      </c>
      <c r="D313" s="258" t="s">
        <v>1247</v>
      </c>
    </row>
    <row r="314" customFormat="false" ht="14.25" hidden="false" customHeight="false" outlineLevel="0" collapsed="false">
      <c r="A314" s="258" t="s">
        <v>1248</v>
      </c>
      <c r="B314" s="258" t="s">
        <v>1207</v>
      </c>
      <c r="C314" s="258" t="s">
        <v>1222</v>
      </c>
      <c r="D314" s="258" t="s">
        <v>1249</v>
      </c>
    </row>
    <row r="315" customFormat="false" ht="14.25" hidden="false" customHeight="false" outlineLevel="0" collapsed="false">
      <c r="A315" s="258" t="s">
        <v>1250</v>
      </c>
      <c r="B315" s="258" t="s">
        <v>1207</v>
      </c>
      <c r="C315" s="258" t="s">
        <v>1222</v>
      </c>
      <c r="D315" s="258" t="s">
        <v>1251</v>
      </c>
    </row>
    <row r="316" customFormat="false" ht="14.25" hidden="false" customHeight="false" outlineLevel="0" collapsed="false">
      <c r="A316" s="258" t="s">
        <v>1252</v>
      </c>
      <c r="B316" s="258" t="s">
        <v>1253</v>
      </c>
      <c r="C316" s="258" t="s">
        <v>1254</v>
      </c>
      <c r="D316" s="258" t="s">
        <v>1255</v>
      </c>
    </row>
    <row r="317" customFormat="false" ht="14.25" hidden="false" customHeight="false" outlineLevel="0" collapsed="false">
      <c r="A317" s="258" t="s">
        <v>1256</v>
      </c>
      <c r="B317" s="258" t="s">
        <v>1253</v>
      </c>
      <c r="C317" s="258" t="s">
        <v>1254</v>
      </c>
      <c r="D317" s="258" t="s">
        <v>1257</v>
      </c>
    </row>
    <row r="318" customFormat="false" ht="14.25" hidden="false" customHeight="false" outlineLevel="0" collapsed="false">
      <c r="A318" s="258" t="s">
        <v>1258</v>
      </c>
      <c r="B318" s="258" t="s">
        <v>1253</v>
      </c>
      <c r="C318" s="258" t="s">
        <v>1254</v>
      </c>
      <c r="D318" s="258" t="s">
        <v>1259</v>
      </c>
    </row>
    <row r="319" customFormat="false" ht="14.25" hidden="false" customHeight="false" outlineLevel="0" collapsed="false">
      <c r="A319" s="258" t="s">
        <v>1260</v>
      </c>
      <c r="B319" s="258" t="s">
        <v>1253</v>
      </c>
      <c r="C319" s="258" t="s">
        <v>1254</v>
      </c>
      <c r="D319" s="258" t="s">
        <v>1261</v>
      </c>
    </row>
    <row r="320" customFormat="false" ht="14.25" hidden="false" customHeight="false" outlineLevel="0" collapsed="false">
      <c r="A320" s="258" t="s">
        <v>1262</v>
      </c>
      <c r="B320" s="258" t="s">
        <v>1253</v>
      </c>
      <c r="C320" s="258" t="s">
        <v>1263</v>
      </c>
      <c r="D320" s="258" t="s">
        <v>1264</v>
      </c>
    </row>
    <row r="321" customFormat="false" ht="14.25" hidden="false" customHeight="false" outlineLevel="0" collapsed="false">
      <c r="A321" s="258" t="s">
        <v>1265</v>
      </c>
      <c r="B321" s="258" t="s">
        <v>1253</v>
      </c>
      <c r="C321" s="258" t="s">
        <v>1263</v>
      </c>
      <c r="D321" s="258" t="s">
        <v>1266</v>
      </c>
    </row>
    <row r="322" customFormat="false" ht="14.25" hidden="false" customHeight="false" outlineLevel="0" collapsed="false">
      <c r="A322" s="258" t="s">
        <v>1267</v>
      </c>
      <c r="B322" s="258" t="s">
        <v>1253</v>
      </c>
      <c r="C322" s="258" t="s">
        <v>1263</v>
      </c>
      <c r="D322" s="258" t="s">
        <v>1268</v>
      </c>
    </row>
    <row r="323" customFormat="false" ht="14.25" hidden="false" customHeight="false" outlineLevel="0" collapsed="false">
      <c r="A323" s="258" t="s">
        <v>1269</v>
      </c>
      <c r="B323" s="258" t="s">
        <v>1253</v>
      </c>
      <c r="C323" s="258" t="s">
        <v>1270</v>
      </c>
      <c r="D323" s="258" t="s">
        <v>1271</v>
      </c>
    </row>
    <row r="324" customFormat="false" ht="14.25" hidden="false" customHeight="false" outlineLevel="0" collapsed="false">
      <c r="A324" s="258" t="s">
        <v>1272</v>
      </c>
      <c r="B324" s="258" t="s">
        <v>1253</v>
      </c>
      <c r="C324" s="258" t="s">
        <v>1273</v>
      </c>
      <c r="D324" s="258" t="s">
        <v>1274</v>
      </c>
    </row>
    <row r="325" customFormat="false" ht="14.25" hidden="false" customHeight="false" outlineLevel="0" collapsed="false">
      <c r="A325" s="258" t="s">
        <v>1275</v>
      </c>
      <c r="B325" s="258" t="s">
        <v>1253</v>
      </c>
      <c r="C325" s="258" t="s">
        <v>1273</v>
      </c>
      <c r="D325" s="258" t="s">
        <v>1276</v>
      </c>
    </row>
    <row r="326" customFormat="false" ht="14.25" hidden="false" customHeight="false" outlineLevel="0" collapsed="false">
      <c r="A326" s="258" t="s">
        <v>1277</v>
      </c>
      <c r="B326" s="258" t="s">
        <v>1253</v>
      </c>
      <c r="C326" s="258" t="s">
        <v>1273</v>
      </c>
      <c r="D326" s="258" t="s">
        <v>1278</v>
      </c>
    </row>
    <row r="327" customFormat="false" ht="14.25" hidden="false" customHeight="false" outlineLevel="0" collapsed="false">
      <c r="A327" s="258" t="s">
        <v>1279</v>
      </c>
      <c r="B327" s="258" t="s">
        <v>1253</v>
      </c>
      <c r="C327" s="258" t="s">
        <v>1273</v>
      </c>
      <c r="D327" s="258" t="s">
        <v>1280</v>
      </c>
    </row>
    <row r="328" customFormat="false" ht="14.25" hidden="false" customHeight="false" outlineLevel="0" collapsed="false">
      <c r="A328" s="258" t="s">
        <v>1281</v>
      </c>
      <c r="B328" s="258" t="s">
        <v>1253</v>
      </c>
      <c r="C328" s="258" t="s">
        <v>1273</v>
      </c>
      <c r="D328" s="258" t="s">
        <v>1282</v>
      </c>
    </row>
    <row r="329" customFormat="false" ht="14.25" hidden="false" customHeight="false" outlineLevel="0" collapsed="false">
      <c r="A329" s="258" t="s">
        <v>1283</v>
      </c>
      <c r="B329" s="258" t="s">
        <v>1253</v>
      </c>
      <c r="C329" s="258" t="s">
        <v>1284</v>
      </c>
      <c r="D329" s="258" t="s">
        <v>1285</v>
      </c>
    </row>
    <row r="330" customFormat="false" ht="14.25" hidden="false" customHeight="false" outlineLevel="0" collapsed="false">
      <c r="A330" s="258" t="s">
        <v>1286</v>
      </c>
      <c r="B330" s="258" t="s">
        <v>1253</v>
      </c>
      <c r="C330" s="258" t="s">
        <v>1284</v>
      </c>
      <c r="D330" s="258" t="s">
        <v>1287</v>
      </c>
    </row>
    <row r="331" customFormat="false" ht="14.25" hidden="false" customHeight="false" outlineLevel="0" collapsed="false">
      <c r="A331" s="258" t="s">
        <v>1288</v>
      </c>
      <c r="B331" s="258" t="s">
        <v>1253</v>
      </c>
      <c r="C331" s="258" t="s">
        <v>1284</v>
      </c>
      <c r="D331" s="258" t="s">
        <v>1289</v>
      </c>
    </row>
    <row r="332" customFormat="false" ht="14.25" hidden="false" customHeight="false" outlineLevel="0" collapsed="false">
      <c r="A332" s="258" t="s">
        <v>1290</v>
      </c>
      <c r="B332" s="258" t="s">
        <v>1253</v>
      </c>
      <c r="C332" s="258" t="s">
        <v>1284</v>
      </c>
      <c r="D332" s="258" t="s">
        <v>1291</v>
      </c>
    </row>
    <row r="333" customFormat="false" ht="14.25" hidden="false" customHeight="false" outlineLevel="0" collapsed="false">
      <c r="A333" s="258" t="s">
        <v>1292</v>
      </c>
      <c r="B333" s="258" t="s">
        <v>1253</v>
      </c>
      <c r="C333" s="258" t="s">
        <v>1284</v>
      </c>
      <c r="D333" s="258" t="s">
        <v>1293</v>
      </c>
    </row>
    <row r="334" customFormat="false" ht="14.25" hidden="false" customHeight="false" outlineLevel="0" collapsed="false">
      <c r="A334" s="258" t="s">
        <v>1294</v>
      </c>
      <c r="B334" s="258" t="s">
        <v>1253</v>
      </c>
      <c r="C334" s="258" t="s">
        <v>1284</v>
      </c>
      <c r="D334" s="258" t="s">
        <v>1295</v>
      </c>
    </row>
    <row r="335" customFormat="false" ht="14.25" hidden="false" customHeight="false" outlineLevel="0" collapsed="false">
      <c r="A335" s="258" t="s">
        <v>1296</v>
      </c>
      <c r="B335" s="258" t="s">
        <v>1253</v>
      </c>
      <c r="C335" s="258" t="s">
        <v>1297</v>
      </c>
      <c r="D335" s="258" t="s">
        <v>1298</v>
      </c>
    </row>
    <row r="336" customFormat="false" ht="14.25" hidden="false" customHeight="false" outlineLevel="0" collapsed="false">
      <c r="A336" s="258" t="s">
        <v>1299</v>
      </c>
      <c r="B336" s="258" t="s">
        <v>1253</v>
      </c>
      <c r="C336" s="258" t="s">
        <v>1297</v>
      </c>
      <c r="D336" s="258" t="s">
        <v>1300</v>
      </c>
    </row>
    <row r="337" customFormat="false" ht="14.25" hidden="false" customHeight="false" outlineLevel="0" collapsed="false">
      <c r="A337" s="258" t="s">
        <v>1301</v>
      </c>
      <c r="B337" s="258" t="s">
        <v>1253</v>
      </c>
      <c r="C337" s="258" t="s">
        <v>1302</v>
      </c>
      <c r="D337" s="258" t="s">
        <v>1303</v>
      </c>
    </row>
    <row r="338" customFormat="false" ht="14.25" hidden="false" customHeight="false" outlineLevel="0" collapsed="false">
      <c r="A338" s="258" t="s">
        <v>1304</v>
      </c>
      <c r="B338" s="258" t="s">
        <v>1253</v>
      </c>
      <c r="C338" s="258" t="s">
        <v>1302</v>
      </c>
      <c r="D338" s="258" t="s">
        <v>1305</v>
      </c>
    </row>
    <row r="339" customFormat="false" ht="14.25" hidden="false" customHeight="false" outlineLevel="0" collapsed="false">
      <c r="A339" s="258" t="s">
        <v>1306</v>
      </c>
      <c r="B339" s="258" t="s">
        <v>1253</v>
      </c>
      <c r="C339" s="258" t="s">
        <v>1307</v>
      </c>
      <c r="D339" s="258" t="s">
        <v>1308</v>
      </c>
    </row>
    <row r="340" customFormat="false" ht="14.25" hidden="false" customHeight="false" outlineLevel="0" collapsed="false">
      <c r="A340" s="258" t="s">
        <v>1309</v>
      </c>
      <c r="B340" s="258" t="s">
        <v>1310</v>
      </c>
      <c r="C340" s="258" t="s">
        <v>1311</v>
      </c>
      <c r="D340" s="258" t="s">
        <v>1312</v>
      </c>
    </row>
    <row r="341" customFormat="false" ht="14.25" hidden="false" customHeight="false" outlineLevel="0" collapsed="false">
      <c r="A341" s="258" t="s">
        <v>1313</v>
      </c>
      <c r="B341" s="258" t="s">
        <v>1310</v>
      </c>
      <c r="C341" s="258" t="s">
        <v>1314</v>
      </c>
      <c r="D341" s="258" t="s">
        <v>1315</v>
      </c>
    </row>
    <row r="342" customFormat="false" ht="14.25" hidden="false" customHeight="false" outlineLevel="0" collapsed="false">
      <c r="A342" s="258" t="s">
        <v>1316</v>
      </c>
      <c r="B342" s="258" t="s">
        <v>1310</v>
      </c>
      <c r="C342" s="258" t="s">
        <v>1317</v>
      </c>
      <c r="D342" s="258" t="s">
        <v>1318</v>
      </c>
    </row>
    <row r="343" customFormat="false" ht="14.25" hidden="false" customHeight="false" outlineLevel="0" collapsed="false">
      <c r="A343" s="258" t="s">
        <v>1319</v>
      </c>
      <c r="B343" s="258" t="s">
        <v>1310</v>
      </c>
      <c r="C343" s="258" t="s">
        <v>1320</v>
      </c>
      <c r="D343" s="258" t="s">
        <v>1321</v>
      </c>
    </row>
    <row r="344" customFormat="false" ht="14.25" hidden="false" customHeight="false" outlineLevel="0" collapsed="false">
      <c r="A344" s="258" t="s">
        <v>1322</v>
      </c>
      <c r="B344" s="258" t="s">
        <v>1310</v>
      </c>
      <c r="C344" s="258" t="s">
        <v>1323</v>
      </c>
      <c r="D344" s="258" t="s">
        <v>1324</v>
      </c>
    </row>
    <row r="345" customFormat="false" ht="14.25" hidden="false" customHeight="false" outlineLevel="0" collapsed="false">
      <c r="A345" s="258" t="s">
        <v>1325</v>
      </c>
      <c r="B345" s="258" t="s">
        <v>1310</v>
      </c>
      <c r="C345" s="258" t="s">
        <v>1326</v>
      </c>
      <c r="D345" s="258" t="s">
        <v>1327</v>
      </c>
    </row>
    <row r="346" customFormat="false" ht="14.25" hidden="false" customHeight="false" outlineLevel="0" collapsed="false">
      <c r="A346" s="258" t="s">
        <v>1328</v>
      </c>
      <c r="B346" s="258" t="s">
        <v>1310</v>
      </c>
      <c r="C346" s="258" t="s">
        <v>1329</v>
      </c>
      <c r="D346" s="258" t="s">
        <v>1330</v>
      </c>
    </row>
    <row r="347" customFormat="false" ht="14.25" hidden="false" customHeight="false" outlineLevel="0" collapsed="false">
      <c r="A347" s="258" t="s">
        <v>1331</v>
      </c>
      <c r="B347" s="258" t="s">
        <v>1310</v>
      </c>
      <c r="C347" s="258" t="s">
        <v>1332</v>
      </c>
      <c r="D347" s="258" t="s">
        <v>1333</v>
      </c>
    </row>
    <row r="348" customFormat="false" ht="14.25" hidden="false" customHeight="false" outlineLevel="0" collapsed="false">
      <c r="A348" s="258" t="s">
        <v>1334</v>
      </c>
      <c r="B348" s="258" t="s">
        <v>1310</v>
      </c>
      <c r="C348" s="258" t="s">
        <v>1335</v>
      </c>
      <c r="D348" s="258" t="s">
        <v>1336</v>
      </c>
    </row>
    <row r="349" customFormat="false" ht="14.25" hidden="false" customHeight="false" outlineLevel="0" collapsed="false">
      <c r="A349" s="258" t="s">
        <v>1337</v>
      </c>
      <c r="B349" s="258" t="s">
        <v>1310</v>
      </c>
      <c r="C349" s="258" t="s">
        <v>1338</v>
      </c>
      <c r="D349" s="258" t="s">
        <v>1339</v>
      </c>
    </row>
    <row r="350" customFormat="false" ht="14.25" hidden="false" customHeight="false" outlineLevel="0" collapsed="false">
      <c r="A350" s="258" t="s">
        <v>1340</v>
      </c>
      <c r="B350" s="258" t="s">
        <v>1310</v>
      </c>
      <c r="C350" s="258" t="s">
        <v>1341</v>
      </c>
      <c r="D350" s="258" t="s">
        <v>1342</v>
      </c>
    </row>
    <row r="351" customFormat="false" ht="14.25" hidden="false" customHeight="false" outlineLevel="0" collapsed="false">
      <c r="A351" s="258" t="s">
        <v>1343</v>
      </c>
      <c r="B351" s="258" t="s">
        <v>1310</v>
      </c>
      <c r="C351" s="258" t="s">
        <v>1344</v>
      </c>
      <c r="D351" s="258" t="s">
        <v>1345</v>
      </c>
    </row>
    <row r="352" customFormat="false" ht="14.25" hidden="false" customHeight="false" outlineLevel="0" collapsed="false">
      <c r="A352" s="258" t="s">
        <v>1346</v>
      </c>
      <c r="B352" s="258" t="s">
        <v>1310</v>
      </c>
      <c r="C352" s="258" t="s">
        <v>1347</v>
      </c>
      <c r="D352" s="258" t="s">
        <v>1348</v>
      </c>
    </row>
    <row r="353" customFormat="false" ht="14.25" hidden="false" customHeight="false" outlineLevel="0" collapsed="false">
      <c r="A353" s="258" t="s">
        <v>1349</v>
      </c>
      <c r="B353" s="258" t="s">
        <v>1350</v>
      </c>
      <c r="C353" s="258" t="s">
        <v>1351</v>
      </c>
      <c r="D353" s="258" t="s">
        <v>1352</v>
      </c>
    </row>
    <row r="354" customFormat="false" ht="14.25" hidden="false" customHeight="false" outlineLevel="0" collapsed="false">
      <c r="A354" s="258" t="s">
        <v>1353</v>
      </c>
      <c r="B354" s="258" t="s">
        <v>1350</v>
      </c>
      <c r="C354" s="258" t="s">
        <v>1351</v>
      </c>
      <c r="D354" s="258" t="s">
        <v>1354</v>
      </c>
    </row>
    <row r="355" customFormat="false" ht="14.25" hidden="false" customHeight="false" outlineLevel="0" collapsed="false">
      <c r="A355" s="258" t="s">
        <v>1355</v>
      </c>
      <c r="B355" s="258" t="s">
        <v>1350</v>
      </c>
      <c r="C355" s="258" t="s">
        <v>1351</v>
      </c>
      <c r="D355" s="258" t="s">
        <v>1356</v>
      </c>
    </row>
    <row r="356" customFormat="false" ht="14.25" hidden="false" customHeight="false" outlineLevel="0" collapsed="false">
      <c r="A356" s="258" t="s">
        <v>1357</v>
      </c>
      <c r="B356" s="258" t="s">
        <v>1350</v>
      </c>
      <c r="C356" s="258" t="s">
        <v>1358</v>
      </c>
      <c r="D356" s="258" t="s">
        <v>1359</v>
      </c>
    </row>
    <row r="357" customFormat="false" ht="14.25" hidden="false" customHeight="false" outlineLevel="0" collapsed="false">
      <c r="A357" s="258" t="s">
        <v>1360</v>
      </c>
      <c r="B357" s="258" t="s">
        <v>1350</v>
      </c>
      <c r="C357" s="258" t="s">
        <v>1358</v>
      </c>
      <c r="D357" s="258" t="s">
        <v>1361</v>
      </c>
    </row>
    <row r="358" customFormat="false" ht="14.25" hidden="false" customHeight="false" outlineLevel="0" collapsed="false">
      <c r="A358" s="258" t="s">
        <v>1362</v>
      </c>
      <c r="B358" s="258" t="s">
        <v>1350</v>
      </c>
      <c r="C358" s="258" t="s">
        <v>1358</v>
      </c>
      <c r="D358" s="258" t="s">
        <v>1363</v>
      </c>
    </row>
    <row r="359" customFormat="false" ht="14.25" hidden="false" customHeight="false" outlineLevel="0" collapsed="false">
      <c r="A359" s="258" t="s">
        <v>1364</v>
      </c>
      <c r="B359" s="258" t="s">
        <v>1350</v>
      </c>
      <c r="C359" s="258" t="s">
        <v>1358</v>
      </c>
      <c r="D359" s="258" t="s">
        <v>1365</v>
      </c>
    </row>
    <row r="360" customFormat="false" ht="14.25" hidden="false" customHeight="false" outlineLevel="0" collapsed="false">
      <c r="A360" s="258" t="s">
        <v>1366</v>
      </c>
      <c r="B360" s="258" t="s">
        <v>1350</v>
      </c>
      <c r="C360" s="258" t="s">
        <v>1358</v>
      </c>
      <c r="D360" s="258" t="s">
        <v>1367</v>
      </c>
    </row>
    <row r="361" customFormat="false" ht="14.25" hidden="false" customHeight="false" outlineLevel="0" collapsed="false">
      <c r="A361" s="258" t="s">
        <v>1368</v>
      </c>
      <c r="B361" s="258" t="s">
        <v>1350</v>
      </c>
      <c r="C361" s="258" t="s">
        <v>1369</v>
      </c>
      <c r="D361" s="258" t="s">
        <v>1370</v>
      </c>
    </row>
    <row r="362" customFormat="false" ht="14.25" hidden="false" customHeight="false" outlineLevel="0" collapsed="false">
      <c r="A362" s="258" t="s">
        <v>1371</v>
      </c>
      <c r="B362" s="258" t="s">
        <v>1350</v>
      </c>
      <c r="C362" s="258" t="s">
        <v>1369</v>
      </c>
      <c r="D362" s="258" t="s">
        <v>1372</v>
      </c>
    </row>
    <row r="363" customFormat="false" ht="14.25" hidden="false" customHeight="false" outlineLevel="0" collapsed="false">
      <c r="A363" s="258" t="s">
        <v>1373</v>
      </c>
      <c r="B363" s="258" t="s">
        <v>1350</v>
      </c>
      <c r="C363" s="258" t="s">
        <v>1369</v>
      </c>
      <c r="D363" s="258" t="s">
        <v>1374</v>
      </c>
    </row>
    <row r="364" customFormat="false" ht="14.25" hidden="false" customHeight="false" outlineLevel="0" collapsed="false">
      <c r="A364" s="258" t="s">
        <v>1375</v>
      </c>
      <c r="B364" s="258" t="s">
        <v>1350</v>
      </c>
      <c r="C364" s="258" t="s">
        <v>1369</v>
      </c>
      <c r="D364" s="258" t="s">
        <v>1376</v>
      </c>
    </row>
    <row r="365" customFormat="false" ht="14.25" hidden="false" customHeight="false" outlineLevel="0" collapsed="false">
      <c r="A365" s="258" t="s">
        <v>1377</v>
      </c>
      <c r="B365" s="258" t="s">
        <v>1350</v>
      </c>
      <c r="C365" s="258" t="s">
        <v>1378</v>
      </c>
      <c r="D365" s="258" t="s">
        <v>1379</v>
      </c>
    </row>
    <row r="366" customFormat="false" ht="14.25" hidden="false" customHeight="false" outlineLevel="0" collapsed="false">
      <c r="A366" s="258" t="s">
        <v>1380</v>
      </c>
      <c r="B366" s="258" t="s">
        <v>1381</v>
      </c>
      <c r="C366" s="258" t="s">
        <v>1382</v>
      </c>
      <c r="D366" s="258" t="s">
        <v>1383</v>
      </c>
    </row>
    <row r="367" customFormat="false" ht="14.25" hidden="false" customHeight="false" outlineLevel="0" collapsed="false">
      <c r="A367" s="258" t="s">
        <v>1384</v>
      </c>
      <c r="B367" s="258" t="s">
        <v>1381</v>
      </c>
      <c r="C367" s="258" t="s">
        <v>1382</v>
      </c>
      <c r="D367" s="258" t="s">
        <v>1385</v>
      </c>
    </row>
    <row r="368" customFormat="false" ht="14.25" hidden="false" customHeight="false" outlineLevel="0" collapsed="false">
      <c r="A368" s="258" t="s">
        <v>1386</v>
      </c>
      <c r="B368" s="258" t="s">
        <v>1381</v>
      </c>
      <c r="C368" s="258" t="s">
        <v>1382</v>
      </c>
      <c r="D368" s="258" t="s">
        <v>1387</v>
      </c>
    </row>
    <row r="369" customFormat="false" ht="14.25" hidden="false" customHeight="false" outlineLevel="0" collapsed="false">
      <c r="A369" s="258" t="s">
        <v>1388</v>
      </c>
      <c r="B369" s="258" t="s">
        <v>1381</v>
      </c>
      <c r="C369" s="258" t="s">
        <v>1382</v>
      </c>
      <c r="D369" s="258" t="s">
        <v>1389</v>
      </c>
    </row>
    <row r="370" customFormat="false" ht="14.25" hidden="false" customHeight="false" outlineLevel="0" collapsed="false">
      <c r="A370" s="258" t="s">
        <v>1390</v>
      </c>
      <c r="B370" s="258" t="s">
        <v>1381</v>
      </c>
      <c r="C370" s="258" t="s">
        <v>1391</v>
      </c>
      <c r="D370" s="258" t="s">
        <v>1392</v>
      </c>
    </row>
    <row r="371" customFormat="false" ht="14.25" hidden="false" customHeight="false" outlineLevel="0" collapsed="false">
      <c r="A371" s="258" t="s">
        <v>1393</v>
      </c>
      <c r="B371" s="258" t="s">
        <v>1381</v>
      </c>
      <c r="C371" s="258" t="s">
        <v>1394</v>
      </c>
      <c r="D371" s="258" t="s">
        <v>1395</v>
      </c>
    </row>
    <row r="372" customFormat="false" ht="14.25" hidden="false" customHeight="false" outlineLevel="0" collapsed="false">
      <c r="A372" s="258" t="s">
        <v>1396</v>
      </c>
      <c r="B372" s="258" t="s">
        <v>1397</v>
      </c>
      <c r="C372" s="258" t="s">
        <v>1398</v>
      </c>
      <c r="D372" s="258" t="s">
        <v>1399</v>
      </c>
    </row>
    <row r="373" customFormat="false" ht="14.25" hidden="false" customHeight="false" outlineLevel="0" collapsed="false">
      <c r="A373" s="258" t="s">
        <v>1400</v>
      </c>
      <c r="B373" s="258" t="s">
        <v>1401</v>
      </c>
      <c r="C373" s="258" t="s">
        <v>1402</v>
      </c>
      <c r="D373" s="258" t="s">
        <v>1403</v>
      </c>
    </row>
    <row r="374" customFormat="false" ht="14.25" hidden="false" customHeight="false" outlineLevel="0" collapsed="false">
      <c r="A374" s="258" t="s">
        <v>1404</v>
      </c>
      <c r="B374" s="258" t="s">
        <v>1401</v>
      </c>
      <c r="C374" s="258" t="s">
        <v>1405</v>
      </c>
      <c r="D374" s="258" t="s">
        <v>1406</v>
      </c>
    </row>
    <row r="375" customFormat="false" ht="14.25" hidden="false" customHeight="false" outlineLevel="0" collapsed="false">
      <c r="A375" s="258" t="s">
        <v>1407</v>
      </c>
      <c r="B375" s="258" t="s">
        <v>1401</v>
      </c>
      <c r="C375" s="258" t="s">
        <v>1408</v>
      </c>
      <c r="D375" s="258" t="s">
        <v>1409</v>
      </c>
    </row>
    <row r="376" customFormat="false" ht="14.25" hidden="false" customHeight="false" outlineLevel="0" collapsed="false">
      <c r="A376" s="258" t="s">
        <v>1410</v>
      </c>
      <c r="B376" s="258" t="s">
        <v>1411</v>
      </c>
      <c r="C376" s="258" t="s">
        <v>1412</v>
      </c>
      <c r="D376" s="258" t="s">
        <v>1413</v>
      </c>
    </row>
    <row r="377" customFormat="false" ht="14.25" hidden="false" customHeight="false" outlineLevel="0" collapsed="false">
      <c r="A377" s="258" t="s">
        <v>1414</v>
      </c>
      <c r="B377" s="258" t="s">
        <v>1411</v>
      </c>
      <c r="C377" s="258" t="s">
        <v>1412</v>
      </c>
      <c r="D377" s="258" t="s">
        <v>1415</v>
      </c>
    </row>
    <row r="378" customFormat="false" ht="14.25" hidden="false" customHeight="false" outlineLevel="0" collapsed="false">
      <c r="A378" s="258" t="s">
        <v>1416</v>
      </c>
      <c r="B378" s="258" t="s">
        <v>1411</v>
      </c>
      <c r="C378" s="258" t="s">
        <v>1412</v>
      </c>
      <c r="D378" s="258" t="s">
        <v>1417</v>
      </c>
    </row>
    <row r="379" customFormat="false" ht="14.25" hidden="false" customHeight="false" outlineLevel="0" collapsed="false">
      <c r="A379" s="258" t="s">
        <v>1418</v>
      </c>
      <c r="B379" s="258" t="s">
        <v>1411</v>
      </c>
      <c r="C379" s="258" t="s">
        <v>1419</v>
      </c>
      <c r="D379" s="258" t="s">
        <v>1420</v>
      </c>
    </row>
    <row r="380" customFormat="false" ht="14.25" hidden="false" customHeight="false" outlineLevel="0" collapsed="false">
      <c r="A380" s="258" t="s">
        <v>1421</v>
      </c>
      <c r="B380" s="258" t="s">
        <v>1411</v>
      </c>
      <c r="C380" s="258" t="s">
        <v>1419</v>
      </c>
      <c r="D380" s="258" t="s">
        <v>1422</v>
      </c>
    </row>
    <row r="381" customFormat="false" ht="14.25" hidden="false" customHeight="false" outlineLevel="0" collapsed="false">
      <c r="A381" s="258" t="s">
        <v>1423</v>
      </c>
      <c r="B381" s="258" t="s">
        <v>1411</v>
      </c>
      <c r="C381" s="258" t="s">
        <v>1424</v>
      </c>
      <c r="D381" s="258" t="s">
        <v>1425</v>
      </c>
    </row>
    <row r="382" customFormat="false" ht="14.25" hidden="false" customHeight="false" outlineLevel="0" collapsed="false">
      <c r="A382" s="258" t="s">
        <v>1426</v>
      </c>
      <c r="B382" s="258" t="s">
        <v>1411</v>
      </c>
      <c r="C382" s="258" t="s">
        <v>1427</v>
      </c>
      <c r="D382" s="258" t="s">
        <v>1428</v>
      </c>
    </row>
    <row r="383" customFormat="false" ht="14.25" hidden="false" customHeight="false" outlineLevel="0" collapsed="false">
      <c r="A383" s="258" t="s">
        <v>1429</v>
      </c>
      <c r="B383" s="258" t="s">
        <v>1411</v>
      </c>
      <c r="C383" s="258" t="s">
        <v>1430</v>
      </c>
      <c r="D383" s="258" t="s">
        <v>1431</v>
      </c>
    </row>
    <row r="384" customFormat="false" ht="14.25" hidden="false" customHeight="false" outlineLevel="0" collapsed="false">
      <c r="A384" s="258" t="s">
        <v>1432</v>
      </c>
      <c r="B384" s="258" t="s">
        <v>1411</v>
      </c>
      <c r="C384" s="258" t="s">
        <v>1433</v>
      </c>
      <c r="D384" s="258" t="s">
        <v>1434</v>
      </c>
    </row>
    <row r="385" customFormat="false" ht="14.25" hidden="false" customHeight="false" outlineLevel="0" collapsed="false">
      <c r="A385" s="258" t="s">
        <v>1435</v>
      </c>
      <c r="B385" s="258" t="s">
        <v>1411</v>
      </c>
      <c r="C385" s="258" t="s">
        <v>1433</v>
      </c>
      <c r="D385" s="258" t="s">
        <v>1436</v>
      </c>
    </row>
    <row r="386" customFormat="false" ht="14.25" hidden="false" customHeight="false" outlineLevel="0" collapsed="false">
      <c r="A386" s="258" t="s">
        <v>1437</v>
      </c>
      <c r="B386" s="258" t="s">
        <v>1411</v>
      </c>
      <c r="C386" s="258" t="s">
        <v>1438</v>
      </c>
      <c r="D386" s="258" t="s">
        <v>1439</v>
      </c>
    </row>
    <row r="387" customFormat="false" ht="14.25" hidden="false" customHeight="false" outlineLevel="0" collapsed="false">
      <c r="A387" s="258" t="s">
        <v>1440</v>
      </c>
      <c r="B387" s="258" t="s">
        <v>1411</v>
      </c>
      <c r="C387" s="258" t="s">
        <v>1441</v>
      </c>
      <c r="D387" s="258" t="s">
        <v>1442</v>
      </c>
    </row>
    <row r="388" customFormat="false" ht="14.25" hidden="false" customHeight="false" outlineLevel="0" collapsed="false">
      <c r="A388" s="258" t="s">
        <v>1443</v>
      </c>
      <c r="B388" s="258" t="s">
        <v>1411</v>
      </c>
      <c r="C388" s="258" t="s">
        <v>1441</v>
      </c>
      <c r="D388" s="258" t="s">
        <v>1444</v>
      </c>
    </row>
    <row r="389" customFormat="false" ht="14.25" hidden="false" customHeight="false" outlineLevel="0" collapsed="false">
      <c r="A389" s="258" t="s">
        <v>1445</v>
      </c>
      <c r="B389" s="258" t="s">
        <v>1446</v>
      </c>
      <c r="C389" s="258" t="s">
        <v>1447</v>
      </c>
      <c r="D389" s="258" t="s">
        <v>1448</v>
      </c>
    </row>
    <row r="390" customFormat="false" ht="14.25" hidden="false" customHeight="false" outlineLevel="0" collapsed="false">
      <c r="A390" s="258" t="s">
        <v>1449</v>
      </c>
      <c r="B390" s="258" t="s">
        <v>1450</v>
      </c>
      <c r="C390" s="258" t="s">
        <v>1451</v>
      </c>
      <c r="D390" s="258" t="s">
        <v>1452</v>
      </c>
    </row>
    <row r="391" customFormat="false" ht="14.25" hidden="false" customHeight="false" outlineLevel="0" collapsed="false">
      <c r="A391" s="258" t="s">
        <v>443</v>
      </c>
      <c r="B391" s="258" t="s">
        <v>1450</v>
      </c>
      <c r="C391" s="258" t="s">
        <v>1453</v>
      </c>
      <c r="D391" s="258" t="s">
        <v>1454</v>
      </c>
    </row>
    <row r="392" customFormat="false" ht="14.25" hidden="false" customHeight="false" outlineLevel="0" collapsed="false">
      <c r="A392" s="258" t="s">
        <v>447</v>
      </c>
      <c r="B392" s="258" t="s">
        <v>1450</v>
      </c>
      <c r="C392" s="258" t="s">
        <v>1455</v>
      </c>
      <c r="D392" s="258" t="s">
        <v>1456</v>
      </c>
    </row>
    <row r="393" customFormat="false" ht="14.25" hidden="false" customHeight="false" outlineLevel="0" collapsed="false">
      <c r="A393" s="258" t="s">
        <v>1457</v>
      </c>
      <c r="B393" s="258" t="s">
        <v>1450</v>
      </c>
      <c r="C393" s="258" t="s">
        <v>1458</v>
      </c>
      <c r="D393" s="258" t="s">
        <v>1459</v>
      </c>
    </row>
    <row r="394" customFormat="false" ht="14.25" hidden="false" customHeight="false" outlineLevel="0" collapsed="false">
      <c r="A394" s="258" t="s">
        <v>451</v>
      </c>
      <c r="B394" s="258" t="s">
        <v>1460</v>
      </c>
      <c r="C394" s="258" t="s">
        <v>1461</v>
      </c>
      <c r="D394" s="258" t="s">
        <v>1462</v>
      </c>
    </row>
    <row r="395" customFormat="false" ht="14.25" hidden="false" customHeight="false" outlineLevel="0" collapsed="false">
      <c r="A395" s="258" t="s">
        <v>456</v>
      </c>
      <c r="B395" s="258" t="s">
        <v>1460</v>
      </c>
      <c r="C395" s="258" t="s">
        <v>1463</v>
      </c>
      <c r="D395" s="258" t="s">
        <v>1464</v>
      </c>
    </row>
    <row r="396" customFormat="false" ht="14.25" hidden="false" customHeight="false" outlineLevel="0" collapsed="false">
      <c r="A396" s="258" t="s">
        <v>460</v>
      </c>
      <c r="B396" s="258" t="s">
        <v>1460</v>
      </c>
      <c r="C396" s="258" t="s">
        <v>1465</v>
      </c>
      <c r="D396" s="258" t="s">
        <v>1466</v>
      </c>
    </row>
    <row r="397" customFormat="false" ht="14.25" hidden="false" customHeight="false" outlineLevel="0" collapsed="false">
      <c r="A397" s="258" t="s">
        <v>464</v>
      </c>
      <c r="B397" s="258" t="s">
        <v>1460</v>
      </c>
      <c r="C397" s="258" t="s">
        <v>1467</v>
      </c>
      <c r="D397" s="258" t="s">
        <v>1468</v>
      </c>
    </row>
    <row r="398" customFormat="false" ht="14.25" hidden="false" customHeight="false" outlineLevel="0" collapsed="false">
      <c r="A398" s="258" t="s">
        <v>468</v>
      </c>
      <c r="B398" s="258" t="s">
        <v>1469</v>
      </c>
      <c r="C398" s="258" t="s">
        <v>1470</v>
      </c>
      <c r="D398" s="258" t="s">
        <v>1471</v>
      </c>
    </row>
    <row r="399" customFormat="false" ht="14.25" hidden="false" customHeight="false" outlineLevel="0" collapsed="false">
      <c r="A399" s="258" t="s">
        <v>1472</v>
      </c>
      <c r="B399" s="258" t="s">
        <v>1469</v>
      </c>
      <c r="C399" s="258" t="s">
        <v>1470</v>
      </c>
      <c r="D399" s="258" t="s">
        <v>1473</v>
      </c>
    </row>
    <row r="400" customFormat="false" ht="14.25" hidden="false" customHeight="false" outlineLevel="0" collapsed="false">
      <c r="A400" s="258" t="s">
        <v>472</v>
      </c>
      <c r="B400" s="258" t="s">
        <v>1469</v>
      </c>
      <c r="C400" s="258" t="s">
        <v>1474</v>
      </c>
      <c r="D400" s="258" t="s">
        <v>1475</v>
      </c>
    </row>
    <row r="401" customFormat="false" ht="14.25" hidden="false" customHeight="false" outlineLevel="0" collapsed="false">
      <c r="A401" s="258" t="s">
        <v>1476</v>
      </c>
      <c r="B401" s="258" t="s">
        <v>1469</v>
      </c>
      <c r="C401" s="258" t="s">
        <v>1477</v>
      </c>
      <c r="D401" s="258" t="s">
        <v>1478</v>
      </c>
    </row>
    <row r="402" customFormat="false" ht="14.25" hidden="false" customHeight="false" outlineLevel="0" collapsed="false">
      <c r="A402" s="258" t="s">
        <v>477</v>
      </c>
      <c r="B402" s="258" t="s">
        <v>1469</v>
      </c>
      <c r="C402" s="258" t="s">
        <v>1479</v>
      </c>
      <c r="D402" s="258" t="s">
        <v>1480</v>
      </c>
    </row>
    <row r="403" customFormat="false" ht="14.25" hidden="false" customHeight="false" outlineLevel="0" collapsed="false">
      <c r="A403" s="258" t="s">
        <v>1481</v>
      </c>
      <c r="B403" s="258" t="s">
        <v>1469</v>
      </c>
      <c r="C403" s="258" t="s">
        <v>1482</v>
      </c>
      <c r="D403" s="258" t="s">
        <v>1483</v>
      </c>
    </row>
    <row r="404" customFormat="false" ht="14.25" hidden="false" customHeight="false" outlineLevel="0" collapsed="false">
      <c r="A404" s="258" t="s">
        <v>481</v>
      </c>
      <c r="B404" s="258" t="s">
        <v>1469</v>
      </c>
      <c r="C404" s="258" t="s">
        <v>1484</v>
      </c>
      <c r="D404" s="258" t="s">
        <v>1485</v>
      </c>
    </row>
    <row r="405" customFormat="false" ht="14.25" hidden="false" customHeight="false" outlineLevel="0" collapsed="false">
      <c r="A405" s="258" t="s">
        <v>1486</v>
      </c>
      <c r="B405" s="258" t="s">
        <v>1487</v>
      </c>
      <c r="C405" s="258" t="s">
        <v>1488</v>
      </c>
      <c r="D405" s="258" t="s">
        <v>1489</v>
      </c>
    </row>
    <row r="406" customFormat="false" ht="14.25" hidden="false" customHeight="false" outlineLevel="0" collapsed="false">
      <c r="A406" s="258" t="s">
        <v>1490</v>
      </c>
      <c r="B406" s="258" t="s">
        <v>1487</v>
      </c>
      <c r="C406" s="258" t="s">
        <v>1488</v>
      </c>
      <c r="D406" s="258" t="s">
        <v>1491</v>
      </c>
    </row>
    <row r="407" customFormat="false" ht="14.25" hidden="false" customHeight="false" outlineLevel="0" collapsed="false">
      <c r="A407" s="258" t="s">
        <v>1492</v>
      </c>
      <c r="B407" s="258" t="s">
        <v>1487</v>
      </c>
      <c r="C407" s="258" t="s">
        <v>1488</v>
      </c>
      <c r="D407" s="258" t="s">
        <v>1493</v>
      </c>
    </row>
    <row r="408" customFormat="false" ht="14.25" hidden="false" customHeight="false" outlineLevel="0" collapsed="false">
      <c r="A408" s="258" t="s">
        <v>1494</v>
      </c>
      <c r="B408" s="258" t="s">
        <v>1487</v>
      </c>
      <c r="C408" s="258" t="s">
        <v>1488</v>
      </c>
      <c r="D408" s="258" t="s">
        <v>1495</v>
      </c>
    </row>
    <row r="409" customFormat="false" ht="14.25" hidden="false" customHeight="false" outlineLevel="0" collapsed="false">
      <c r="A409" s="258" t="s">
        <v>1496</v>
      </c>
      <c r="B409" s="258" t="s">
        <v>1487</v>
      </c>
      <c r="C409" s="258" t="s">
        <v>1488</v>
      </c>
      <c r="D409" s="258" t="s">
        <v>1497</v>
      </c>
    </row>
    <row r="410" customFormat="false" ht="14.25" hidden="false" customHeight="false" outlineLevel="0" collapsed="false">
      <c r="A410" s="258" t="s">
        <v>1498</v>
      </c>
      <c r="B410" s="258" t="s">
        <v>1487</v>
      </c>
      <c r="C410" s="258" t="s">
        <v>1499</v>
      </c>
      <c r="D410" s="258" t="s">
        <v>1500</v>
      </c>
    </row>
    <row r="411" customFormat="false" ht="14.25" hidden="false" customHeight="false" outlineLevel="0" collapsed="false">
      <c r="A411" s="258" t="s">
        <v>1501</v>
      </c>
      <c r="B411" s="258" t="s">
        <v>1487</v>
      </c>
      <c r="C411" s="258" t="s">
        <v>1499</v>
      </c>
      <c r="D411" s="258" t="s">
        <v>1502</v>
      </c>
    </row>
    <row r="412" customFormat="false" ht="14.25" hidden="false" customHeight="false" outlineLevel="0" collapsed="false">
      <c r="A412" s="258" t="s">
        <v>1503</v>
      </c>
      <c r="B412" s="258" t="s">
        <v>1487</v>
      </c>
      <c r="C412" s="258" t="s">
        <v>1499</v>
      </c>
      <c r="D412" s="258" t="s">
        <v>1504</v>
      </c>
    </row>
    <row r="413" customFormat="false" ht="14.25" hidden="false" customHeight="false" outlineLevel="0" collapsed="false">
      <c r="A413" s="258" t="s">
        <v>1505</v>
      </c>
      <c r="B413" s="258" t="s">
        <v>1487</v>
      </c>
      <c r="C413" s="258" t="s">
        <v>1499</v>
      </c>
      <c r="D413" s="258" t="s">
        <v>1506</v>
      </c>
    </row>
    <row r="414" customFormat="false" ht="14.25" hidden="false" customHeight="false" outlineLevel="0" collapsed="false">
      <c r="A414" s="258" t="s">
        <v>1507</v>
      </c>
      <c r="B414" s="258" t="s">
        <v>1487</v>
      </c>
      <c r="C414" s="258" t="s">
        <v>1499</v>
      </c>
      <c r="D414" s="258" t="s">
        <v>1508</v>
      </c>
    </row>
    <row r="415" customFormat="false" ht="14.25" hidden="false" customHeight="false" outlineLevel="0" collapsed="false">
      <c r="A415" s="258" t="s">
        <v>1509</v>
      </c>
      <c r="B415" s="258" t="s">
        <v>1487</v>
      </c>
      <c r="C415" s="258" t="s">
        <v>1499</v>
      </c>
      <c r="D415" s="258" t="s">
        <v>1510</v>
      </c>
    </row>
    <row r="416" customFormat="false" ht="14.25" hidden="false" customHeight="false" outlineLevel="0" collapsed="false">
      <c r="A416" s="258" t="s">
        <v>1511</v>
      </c>
      <c r="B416" s="258" t="s">
        <v>1512</v>
      </c>
      <c r="C416" s="258" t="s">
        <v>1513</v>
      </c>
      <c r="D416" s="258" t="s">
        <v>1514</v>
      </c>
    </row>
    <row r="417" customFormat="false" ht="14.25" hidden="false" customHeight="false" outlineLevel="0" collapsed="false">
      <c r="A417" s="258" t="s">
        <v>1515</v>
      </c>
      <c r="B417" s="258" t="s">
        <v>1512</v>
      </c>
      <c r="C417" s="258" t="s">
        <v>1516</v>
      </c>
      <c r="D417" s="258" t="s">
        <v>1517</v>
      </c>
    </row>
    <row r="418" customFormat="false" ht="14.25" hidden="false" customHeight="false" outlineLevel="0" collapsed="false">
      <c r="A418" s="258" t="s">
        <v>1518</v>
      </c>
      <c r="B418" s="258" t="s">
        <v>1512</v>
      </c>
      <c r="C418" s="258" t="s">
        <v>1519</v>
      </c>
      <c r="D418" s="258" t="s">
        <v>1520</v>
      </c>
    </row>
    <row r="419" customFormat="false" ht="14.25" hidden="false" customHeight="false" outlineLevel="0" collapsed="false">
      <c r="A419" s="258" t="s">
        <v>1521</v>
      </c>
      <c r="B419" s="258" t="s">
        <v>1512</v>
      </c>
      <c r="C419" s="258" t="s">
        <v>1522</v>
      </c>
      <c r="D419" s="258" t="s">
        <v>1523</v>
      </c>
    </row>
    <row r="420" customFormat="false" ht="14.25" hidden="false" customHeight="false" outlineLevel="0" collapsed="false">
      <c r="A420" s="258" t="s">
        <v>1524</v>
      </c>
      <c r="B420" s="258" t="s">
        <v>1525</v>
      </c>
      <c r="C420" s="258" t="s">
        <v>1526</v>
      </c>
      <c r="D420" s="258" t="s">
        <v>1527</v>
      </c>
    </row>
    <row r="421" customFormat="false" ht="14.25" hidden="false" customHeight="false" outlineLevel="0" collapsed="false">
      <c r="A421" s="258" t="s">
        <v>1528</v>
      </c>
      <c r="B421" s="258" t="s">
        <v>1525</v>
      </c>
      <c r="C421" s="258" t="s">
        <v>1526</v>
      </c>
      <c r="D421" s="258" t="s">
        <v>1529</v>
      </c>
    </row>
    <row r="422" customFormat="false" ht="14.25" hidden="false" customHeight="false" outlineLevel="0" collapsed="false">
      <c r="A422" s="258" t="s">
        <v>1530</v>
      </c>
      <c r="B422" s="258" t="s">
        <v>1525</v>
      </c>
      <c r="C422" s="258" t="s">
        <v>1526</v>
      </c>
      <c r="D422" s="258" t="s">
        <v>1531</v>
      </c>
    </row>
    <row r="423" customFormat="false" ht="14.25" hidden="false" customHeight="false" outlineLevel="0" collapsed="false">
      <c r="A423" s="258" t="s">
        <v>1532</v>
      </c>
      <c r="B423" s="258" t="s">
        <v>1525</v>
      </c>
      <c r="C423" s="258" t="s">
        <v>1526</v>
      </c>
      <c r="D423" s="258" t="s">
        <v>1533</v>
      </c>
    </row>
    <row r="424" customFormat="false" ht="14.25" hidden="false" customHeight="false" outlineLevel="0" collapsed="false">
      <c r="A424" s="258" t="s">
        <v>1534</v>
      </c>
      <c r="B424" s="258" t="s">
        <v>1525</v>
      </c>
      <c r="C424" s="258" t="s">
        <v>1526</v>
      </c>
      <c r="D424" s="258" t="s">
        <v>1535</v>
      </c>
    </row>
    <row r="425" customFormat="false" ht="14.25" hidden="false" customHeight="false" outlineLevel="0" collapsed="false">
      <c r="A425" s="258" t="s">
        <v>1536</v>
      </c>
      <c r="B425" s="258" t="s">
        <v>1525</v>
      </c>
      <c r="C425" s="258" t="s">
        <v>1526</v>
      </c>
      <c r="D425" s="258" t="s">
        <v>1537</v>
      </c>
    </row>
    <row r="426" customFormat="false" ht="14.25" hidden="false" customHeight="false" outlineLevel="0" collapsed="false">
      <c r="A426" s="258" t="s">
        <v>484</v>
      </c>
      <c r="B426" s="258" t="s">
        <v>1525</v>
      </c>
      <c r="C426" s="258" t="s">
        <v>1538</v>
      </c>
      <c r="D426" s="258" t="s">
        <v>1539</v>
      </c>
    </row>
    <row r="427" customFormat="false" ht="14.25" hidden="false" customHeight="false" outlineLevel="0" collapsed="false">
      <c r="A427" s="258" t="s">
        <v>488</v>
      </c>
      <c r="B427" s="258" t="s">
        <v>1525</v>
      </c>
      <c r="C427" s="258" t="s">
        <v>1538</v>
      </c>
      <c r="D427" s="258" t="s">
        <v>1540</v>
      </c>
    </row>
    <row r="428" customFormat="false" ht="14.25" hidden="false" customHeight="false" outlineLevel="0" collapsed="false">
      <c r="A428" s="258" t="s">
        <v>1541</v>
      </c>
      <c r="B428" s="258" t="s">
        <v>1525</v>
      </c>
      <c r="C428" s="258" t="s">
        <v>1538</v>
      </c>
      <c r="D428" s="258" t="s">
        <v>1542</v>
      </c>
    </row>
    <row r="429" customFormat="false" ht="14.25" hidden="false" customHeight="false" outlineLevel="0" collapsed="false">
      <c r="A429" s="258" t="s">
        <v>1543</v>
      </c>
      <c r="B429" s="258" t="s">
        <v>1525</v>
      </c>
      <c r="C429" s="258" t="s">
        <v>1538</v>
      </c>
      <c r="D429" s="258" t="s">
        <v>1544</v>
      </c>
    </row>
    <row r="430" customFormat="false" ht="14.25" hidden="false" customHeight="false" outlineLevel="0" collapsed="false">
      <c r="A430" s="258" t="s">
        <v>1545</v>
      </c>
      <c r="B430" s="258" t="s">
        <v>1525</v>
      </c>
      <c r="C430" s="258" t="s">
        <v>1538</v>
      </c>
      <c r="D430" s="258" t="s">
        <v>1546</v>
      </c>
    </row>
    <row r="431" customFormat="false" ht="14.25" hidden="false" customHeight="false" outlineLevel="0" collapsed="false">
      <c r="A431" s="258" t="s">
        <v>492</v>
      </c>
      <c r="B431" s="258" t="s">
        <v>1525</v>
      </c>
      <c r="C431" s="258" t="s">
        <v>1547</v>
      </c>
      <c r="D431" s="258" t="s">
        <v>1548</v>
      </c>
    </row>
    <row r="432" customFormat="false" ht="14.25" hidden="false" customHeight="false" outlineLevel="0" collapsed="false">
      <c r="A432" s="258" t="s">
        <v>497</v>
      </c>
      <c r="B432" s="258" t="s">
        <v>1525</v>
      </c>
      <c r="C432" s="258" t="s">
        <v>1547</v>
      </c>
      <c r="D432" s="258" t="s">
        <v>1549</v>
      </c>
    </row>
    <row r="433" customFormat="false" ht="14.25" hidden="false" customHeight="false" outlineLevel="0" collapsed="false">
      <c r="A433" s="258" t="s">
        <v>502</v>
      </c>
      <c r="B433" s="258" t="s">
        <v>1525</v>
      </c>
      <c r="C433" s="258" t="s">
        <v>1547</v>
      </c>
      <c r="D433" s="258" t="s">
        <v>1550</v>
      </c>
    </row>
    <row r="434" customFormat="false" ht="14.25" hidden="false" customHeight="false" outlineLevel="0" collapsed="false">
      <c r="A434" s="258" t="s">
        <v>508</v>
      </c>
      <c r="B434" s="258" t="s">
        <v>1551</v>
      </c>
      <c r="C434" s="258" t="s">
        <v>1552</v>
      </c>
      <c r="D434" s="258" t="s">
        <v>1553</v>
      </c>
    </row>
    <row r="435" customFormat="false" ht="14.25" hidden="false" customHeight="false" outlineLevel="0" collapsed="false">
      <c r="A435" s="258" t="s">
        <v>513</v>
      </c>
      <c r="B435" s="258" t="s">
        <v>1551</v>
      </c>
      <c r="C435" s="258" t="s">
        <v>1554</v>
      </c>
      <c r="D435" s="258" t="s">
        <v>1555</v>
      </c>
    </row>
    <row r="436" customFormat="false" ht="14.25" hidden="false" customHeight="false" outlineLevel="0" collapsed="false">
      <c r="A436" s="258" t="s">
        <v>518</v>
      </c>
      <c r="B436" s="258" t="s">
        <v>1551</v>
      </c>
      <c r="C436" s="258" t="s">
        <v>1556</v>
      </c>
      <c r="D436" s="258" t="s">
        <v>1557</v>
      </c>
    </row>
    <row r="437" customFormat="false" ht="14.25" hidden="false" customHeight="false" outlineLevel="0" collapsed="false">
      <c r="A437" s="258" t="s">
        <v>524</v>
      </c>
      <c r="B437" s="258" t="s">
        <v>1551</v>
      </c>
      <c r="C437" s="258" t="s">
        <v>1556</v>
      </c>
      <c r="D437" s="258" t="s">
        <v>1558</v>
      </c>
    </row>
    <row r="438" customFormat="false" ht="14.25" hidden="false" customHeight="false" outlineLevel="0" collapsed="false">
      <c r="A438" s="258" t="s">
        <v>529</v>
      </c>
      <c r="B438" s="258" t="s">
        <v>1551</v>
      </c>
      <c r="C438" s="258" t="s">
        <v>1556</v>
      </c>
      <c r="D438" s="258" t="s">
        <v>1559</v>
      </c>
    </row>
    <row r="439" customFormat="false" ht="14.25" hidden="false" customHeight="false" outlineLevel="0" collapsed="false">
      <c r="A439" s="258" t="s">
        <v>533</v>
      </c>
      <c r="B439" s="258" t="s">
        <v>1551</v>
      </c>
      <c r="C439" s="258" t="s">
        <v>1556</v>
      </c>
      <c r="D439" s="258" t="s">
        <v>1560</v>
      </c>
    </row>
    <row r="440" customFormat="false" ht="14.25" hidden="false" customHeight="false" outlineLevel="0" collapsed="false">
      <c r="A440" s="258" t="s">
        <v>538</v>
      </c>
      <c r="B440" s="258" t="s">
        <v>1551</v>
      </c>
      <c r="C440" s="258" t="s">
        <v>1556</v>
      </c>
      <c r="D440" s="258" t="s">
        <v>1561</v>
      </c>
    </row>
    <row r="441" customFormat="false" ht="14.25" hidden="false" customHeight="false" outlineLevel="0" collapsed="false">
      <c r="A441" s="258" t="s">
        <v>542</v>
      </c>
      <c r="B441" s="258" t="s">
        <v>1551</v>
      </c>
      <c r="C441" s="258" t="s">
        <v>1556</v>
      </c>
      <c r="D441" s="258" t="s">
        <v>1562</v>
      </c>
    </row>
    <row r="442" customFormat="false" ht="14.25" hidden="false" customHeight="false" outlineLevel="0" collapsed="false">
      <c r="A442" s="258" t="s">
        <v>1563</v>
      </c>
      <c r="B442" s="258" t="s">
        <v>1551</v>
      </c>
      <c r="C442" s="258" t="s">
        <v>1564</v>
      </c>
      <c r="D442" s="258" t="s">
        <v>1565</v>
      </c>
    </row>
    <row r="443" customFormat="false" ht="14.25" hidden="false" customHeight="false" outlineLevel="0" collapsed="false">
      <c r="A443" s="258" t="s">
        <v>1566</v>
      </c>
      <c r="B443" s="258" t="s">
        <v>1567</v>
      </c>
      <c r="C443" s="258" t="s">
        <v>1568</v>
      </c>
      <c r="D443" s="258" t="s">
        <v>1569</v>
      </c>
    </row>
    <row r="444" customFormat="false" ht="14.25" hidden="false" customHeight="false" outlineLevel="0" collapsed="false">
      <c r="A444" s="258" t="s">
        <v>1570</v>
      </c>
      <c r="B444" s="258" t="s">
        <v>1567</v>
      </c>
      <c r="C444" s="258" t="s">
        <v>1568</v>
      </c>
      <c r="D444" s="258" t="s">
        <v>1571</v>
      </c>
    </row>
    <row r="445" customFormat="false" ht="14.25" hidden="false" customHeight="false" outlineLevel="0" collapsed="false">
      <c r="A445" s="258" t="s">
        <v>1572</v>
      </c>
      <c r="B445" s="258" t="s">
        <v>1567</v>
      </c>
      <c r="C445" s="258" t="s">
        <v>1568</v>
      </c>
      <c r="D445" s="258" t="s">
        <v>1573</v>
      </c>
    </row>
    <row r="446" customFormat="false" ht="14.25" hidden="false" customHeight="false" outlineLevel="0" collapsed="false">
      <c r="A446" s="258" t="s">
        <v>1574</v>
      </c>
      <c r="B446" s="258" t="s">
        <v>1567</v>
      </c>
      <c r="C446" s="258" t="s">
        <v>1575</v>
      </c>
      <c r="D446" s="258" t="s">
        <v>1576</v>
      </c>
    </row>
    <row r="447" customFormat="false" ht="14.25" hidden="false" customHeight="false" outlineLevel="0" collapsed="false">
      <c r="A447" s="258" t="s">
        <v>1577</v>
      </c>
      <c r="B447" s="258" t="s">
        <v>1567</v>
      </c>
      <c r="C447" s="258" t="s">
        <v>1575</v>
      </c>
      <c r="D447" s="258" t="s">
        <v>1578</v>
      </c>
    </row>
    <row r="448" customFormat="false" ht="14.25" hidden="false" customHeight="false" outlineLevel="0" collapsed="false">
      <c r="A448" s="258" t="s">
        <v>1579</v>
      </c>
      <c r="B448" s="258" t="s">
        <v>1567</v>
      </c>
      <c r="C448" s="258" t="s">
        <v>1575</v>
      </c>
      <c r="D448" s="258" t="s">
        <v>1580</v>
      </c>
    </row>
    <row r="449" customFormat="false" ht="14.25" hidden="false" customHeight="false" outlineLevel="0" collapsed="false">
      <c r="A449" s="258" t="s">
        <v>547</v>
      </c>
      <c r="B449" s="258" t="s">
        <v>1567</v>
      </c>
      <c r="C449" s="258" t="s">
        <v>1581</v>
      </c>
      <c r="D449" s="258" t="s">
        <v>1582</v>
      </c>
    </row>
    <row r="450" customFormat="false" ht="14.25" hidden="false" customHeight="false" outlineLevel="0" collapsed="false">
      <c r="A450" s="258" t="s">
        <v>1583</v>
      </c>
      <c r="B450" s="258" t="s">
        <v>1567</v>
      </c>
      <c r="C450" s="258" t="s">
        <v>1581</v>
      </c>
      <c r="D450" s="258" t="s">
        <v>1584</v>
      </c>
    </row>
    <row r="451" customFormat="false" ht="14.25" hidden="false" customHeight="false" outlineLevel="0" collapsed="false">
      <c r="A451" s="258" t="s">
        <v>1585</v>
      </c>
      <c r="B451" s="258" t="s">
        <v>1567</v>
      </c>
      <c r="C451" s="258" t="s">
        <v>1581</v>
      </c>
      <c r="D451" s="258" t="s">
        <v>1586</v>
      </c>
    </row>
    <row r="452" customFormat="false" ht="14.25" hidden="false" customHeight="false" outlineLevel="0" collapsed="false">
      <c r="A452" s="258" t="s">
        <v>1587</v>
      </c>
      <c r="B452" s="258" t="s">
        <v>1567</v>
      </c>
      <c r="C452" s="258" t="s">
        <v>1581</v>
      </c>
      <c r="D452" s="258" t="s">
        <v>1588</v>
      </c>
    </row>
    <row r="453" customFormat="false" ht="14.25" hidden="false" customHeight="false" outlineLevel="0" collapsed="false">
      <c r="A453" s="258" t="s">
        <v>1589</v>
      </c>
      <c r="B453" s="258" t="s">
        <v>1590</v>
      </c>
      <c r="C453" s="258" t="s">
        <v>1591</v>
      </c>
      <c r="D453" s="258" t="s">
        <v>1592</v>
      </c>
    </row>
    <row r="454" customFormat="false" ht="14.25" hidden="false" customHeight="false" outlineLevel="0" collapsed="false">
      <c r="A454" s="258" t="s">
        <v>1593</v>
      </c>
      <c r="B454" s="258" t="s">
        <v>1590</v>
      </c>
      <c r="C454" s="258" t="s">
        <v>1591</v>
      </c>
      <c r="D454" s="258" t="s">
        <v>1594</v>
      </c>
    </row>
    <row r="455" customFormat="false" ht="14.25" hidden="false" customHeight="false" outlineLevel="0" collapsed="false">
      <c r="A455" s="258" t="s">
        <v>552</v>
      </c>
      <c r="B455" s="258" t="s">
        <v>1590</v>
      </c>
      <c r="C455" s="258" t="s">
        <v>1591</v>
      </c>
      <c r="D455" s="258" t="s">
        <v>1595</v>
      </c>
    </row>
    <row r="456" customFormat="false" ht="14.25" hidden="false" customHeight="false" outlineLevel="0" collapsed="false">
      <c r="A456" s="258" t="s">
        <v>1596</v>
      </c>
      <c r="B456" s="258" t="s">
        <v>1590</v>
      </c>
      <c r="C456" s="258" t="s">
        <v>1591</v>
      </c>
      <c r="D456" s="258" t="s">
        <v>1597</v>
      </c>
    </row>
    <row r="457" customFormat="false" ht="14.25" hidden="false" customHeight="false" outlineLevel="0" collapsed="false">
      <c r="A457" s="258" t="s">
        <v>1598</v>
      </c>
      <c r="B457" s="258" t="s">
        <v>1599</v>
      </c>
      <c r="C457" s="258" t="s">
        <v>1600</v>
      </c>
      <c r="D457" s="258" t="s">
        <v>1601</v>
      </c>
    </row>
    <row r="458" customFormat="false" ht="14.25" hidden="false" customHeight="false" outlineLevel="0" collapsed="false">
      <c r="A458" s="258" t="s">
        <v>1602</v>
      </c>
      <c r="B458" s="258" t="s">
        <v>1603</v>
      </c>
      <c r="C458" s="258" t="s">
        <v>1604</v>
      </c>
      <c r="D458" s="258" t="s">
        <v>1605</v>
      </c>
    </row>
    <row r="459" customFormat="false" ht="14.25" hidden="false" customHeight="false" outlineLevel="0" collapsed="false">
      <c r="A459" s="258" t="s">
        <v>1606</v>
      </c>
      <c r="B459" s="258" t="s">
        <v>1603</v>
      </c>
      <c r="C459" s="258" t="s">
        <v>1607</v>
      </c>
      <c r="D459" s="258" t="s">
        <v>1608</v>
      </c>
    </row>
    <row r="460" customFormat="false" ht="14.25" hidden="false" customHeight="false" outlineLevel="0" collapsed="false">
      <c r="A460" s="258" t="s">
        <v>1609</v>
      </c>
      <c r="B460" s="258" t="s">
        <v>1603</v>
      </c>
      <c r="C460" s="258" t="s">
        <v>1610</v>
      </c>
      <c r="D460" s="258" t="s">
        <v>1611</v>
      </c>
    </row>
    <row r="461" customFormat="false" ht="14.25" hidden="false" customHeight="false" outlineLevel="0" collapsed="false">
      <c r="A461" s="258" t="s">
        <v>1612</v>
      </c>
      <c r="B461" s="258" t="s">
        <v>1603</v>
      </c>
      <c r="C461" s="258" t="s">
        <v>1613</v>
      </c>
      <c r="D461" s="258" t="s">
        <v>1614</v>
      </c>
    </row>
    <row r="462" customFormat="false" ht="14.25" hidden="false" customHeight="false" outlineLevel="0" collapsed="false">
      <c r="A462" s="258" t="s">
        <v>1615</v>
      </c>
      <c r="B462" s="258" t="s">
        <v>1603</v>
      </c>
      <c r="C462" s="258" t="s">
        <v>1616</v>
      </c>
      <c r="D462" s="258" t="s">
        <v>1617</v>
      </c>
    </row>
    <row r="463" customFormat="false" ht="14.25" hidden="false" customHeight="false" outlineLevel="0" collapsed="false">
      <c r="A463" s="258" t="s">
        <v>1618</v>
      </c>
      <c r="B463" s="258" t="s">
        <v>1603</v>
      </c>
      <c r="C463" s="258" t="s">
        <v>1619</v>
      </c>
      <c r="D463" s="258" t="s">
        <v>1620</v>
      </c>
    </row>
    <row r="464" customFormat="false" ht="14.25" hidden="false" customHeight="false" outlineLevel="0" collapsed="false">
      <c r="A464" s="258" t="s">
        <v>1621</v>
      </c>
      <c r="B464" s="258" t="s">
        <v>1603</v>
      </c>
      <c r="C464" s="258" t="s">
        <v>1622</v>
      </c>
      <c r="D464" s="258" t="s">
        <v>1623</v>
      </c>
    </row>
    <row r="465" customFormat="false" ht="14.25" hidden="false" customHeight="false" outlineLevel="0" collapsed="false">
      <c r="A465" s="258" t="s">
        <v>1624</v>
      </c>
      <c r="B465" s="258" t="s">
        <v>1603</v>
      </c>
      <c r="C465" s="258" t="s">
        <v>1625</v>
      </c>
      <c r="D465" s="258" t="s">
        <v>1626</v>
      </c>
    </row>
    <row r="466" customFormat="false" ht="14.25" hidden="false" customHeight="false" outlineLevel="0" collapsed="false">
      <c r="A466" s="258" t="s">
        <v>1627</v>
      </c>
      <c r="B466" s="258" t="s">
        <v>1628</v>
      </c>
      <c r="C466" s="258" t="s">
        <v>1629</v>
      </c>
      <c r="D466" s="258" t="s">
        <v>1630</v>
      </c>
    </row>
    <row r="467" customFormat="false" ht="14.25" hidden="false" customHeight="false" outlineLevel="0" collapsed="false">
      <c r="A467" s="258" t="s">
        <v>1631</v>
      </c>
      <c r="B467" s="258" t="s">
        <v>1628</v>
      </c>
      <c r="C467" s="258" t="s">
        <v>1632</v>
      </c>
      <c r="D467" s="258" t="s">
        <v>1633</v>
      </c>
    </row>
    <row r="468" customFormat="false" ht="14.25" hidden="false" customHeight="false" outlineLevel="0" collapsed="false">
      <c r="A468" s="258" t="s">
        <v>1634</v>
      </c>
      <c r="B468" s="258" t="s">
        <v>1628</v>
      </c>
      <c r="C468" s="258" t="s">
        <v>1635</v>
      </c>
      <c r="D468" s="258" t="s">
        <v>1636</v>
      </c>
    </row>
    <row r="469" customFormat="false" ht="14.25" hidden="false" customHeight="false" outlineLevel="0" collapsed="false">
      <c r="A469" s="258" t="s">
        <v>1637</v>
      </c>
      <c r="B469" s="258" t="s">
        <v>1628</v>
      </c>
      <c r="C469" s="258" t="s">
        <v>1638</v>
      </c>
      <c r="D469" s="258" t="s">
        <v>1639</v>
      </c>
    </row>
    <row r="470" customFormat="false" ht="14.25" hidden="false" customHeight="false" outlineLevel="0" collapsed="false">
      <c r="A470" s="258" t="s">
        <v>1640</v>
      </c>
      <c r="B470" s="258" t="s">
        <v>1641</v>
      </c>
      <c r="C470" s="258" t="s">
        <v>1642</v>
      </c>
      <c r="D470" s="258" t="s">
        <v>1643</v>
      </c>
    </row>
    <row r="471" customFormat="false" ht="14.25" hidden="false" customHeight="false" outlineLevel="0" collapsed="false">
      <c r="A471" s="258" t="s">
        <v>1644</v>
      </c>
      <c r="B471" s="258" t="s">
        <v>1645</v>
      </c>
      <c r="C471" s="258" t="s">
        <v>1646</v>
      </c>
      <c r="D471" s="258" t="s">
        <v>1647</v>
      </c>
    </row>
    <row r="472" customFormat="false" ht="14.25" hidden="false" customHeight="false" outlineLevel="0" collapsed="false">
      <c r="A472" s="258" t="s">
        <v>556</v>
      </c>
      <c r="B472" s="258" t="s">
        <v>1645</v>
      </c>
      <c r="C472" s="258" t="s">
        <v>1646</v>
      </c>
      <c r="D472" s="258" t="s">
        <v>1648</v>
      </c>
    </row>
    <row r="473" customFormat="false" ht="14.25" hidden="false" customHeight="false" outlineLevel="0" collapsed="false">
      <c r="A473" s="258" t="s">
        <v>1649</v>
      </c>
      <c r="B473" s="258" t="s">
        <v>1645</v>
      </c>
      <c r="C473" s="258" t="s">
        <v>1646</v>
      </c>
      <c r="D473" s="258" t="s">
        <v>1650</v>
      </c>
    </row>
    <row r="474" customFormat="false" ht="14.25" hidden="false" customHeight="false" outlineLevel="0" collapsed="false">
      <c r="A474" s="258" t="s">
        <v>561</v>
      </c>
      <c r="B474" s="258" t="s">
        <v>1645</v>
      </c>
      <c r="C474" s="258" t="s">
        <v>1646</v>
      </c>
      <c r="D474" s="258" t="s">
        <v>1651</v>
      </c>
    </row>
    <row r="475" customFormat="false" ht="14.25" hidden="false" customHeight="false" outlineLevel="0" collapsed="false">
      <c r="A475" s="258" t="s">
        <v>1652</v>
      </c>
      <c r="B475" s="258" t="s">
        <v>1645</v>
      </c>
      <c r="C475" s="258" t="s">
        <v>1646</v>
      </c>
      <c r="D475" s="258" t="s">
        <v>1653</v>
      </c>
    </row>
    <row r="476" customFormat="false" ht="14.25" hidden="false" customHeight="false" outlineLevel="0" collapsed="false">
      <c r="A476" s="258" t="s">
        <v>1654</v>
      </c>
      <c r="B476" s="258" t="s">
        <v>1645</v>
      </c>
      <c r="C476" s="258" t="s">
        <v>1646</v>
      </c>
      <c r="D476" s="258" t="s">
        <v>1655</v>
      </c>
    </row>
    <row r="477" customFormat="false" ht="14.25" hidden="false" customHeight="false" outlineLevel="0" collapsed="false">
      <c r="A477" s="258" t="s">
        <v>1656</v>
      </c>
      <c r="B477" s="258" t="s">
        <v>1645</v>
      </c>
      <c r="C477" s="258" t="s">
        <v>1646</v>
      </c>
      <c r="D477" s="258" t="s">
        <v>1657</v>
      </c>
    </row>
    <row r="478" customFormat="false" ht="14.25" hidden="false" customHeight="false" outlineLevel="0" collapsed="false">
      <c r="A478" s="258" t="s">
        <v>566</v>
      </c>
      <c r="B478" s="258" t="s">
        <v>1645</v>
      </c>
      <c r="C478" s="258" t="s">
        <v>1646</v>
      </c>
      <c r="D478" s="258" t="s">
        <v>1658</v>
      </c>
    </row>
    <row r="479" customFormat="false" ht="14.25" hidden="false" customHeight="false" outlineLevel="0" collapsed="false">
      <c r="A479" s="258" t="s">
        <v>571</v>
      </c>
      <c r="B479" s="258" t="s">
        <v>1645</v>
      </c>
      <c r="C479" s="258" t="s">
        <v>1646</v>
      </c>
      <c r="D479" s="258" t="s">
        <v>1659</v>
      </c>
    </row>
    <row r="480" customFormat="false" ht="14.25" hidden="false" customHeight="false" outlineLevel="0" collapsed="false">
      <c r="A480" s="258" t="s">
        <v>577</v>
      </c>
      <c r="B480" s="258" t="s">
        <v>1645</v>
      </c>
      <c r="C480" s="258" t="s">
        <v>1646</v>
      </c>
      <c r="D480" s="258" t="s">
        <v>1660</v>
      </c>
    </row>
    <row r="481" customFormat="false" ht="14.25" hidden="false" customHeight="false" outlineLevel="0" collapsed="false">
      <c r="A481" s="258" t="s">
        <v>580</v>
      </c>
      <c r="B481" s="258" t="s">
        <v>1645</v>
      </c>
      <c r="C481" s="258" t="s">
        <v>1646</v>
      </c>
      <c r="D481" s="258" t="s">
        <v>1661</v>
      </c>
    </row>
    <row r="482" customFormat="false" ht="14.25" hidden="false" customHeight="false" outlineLevel="0" collapsed="false">
      <c r="A482" s="258" t="s">
        <v>1662</v>
      </c>
      <c r="B482" s="258" t="s">
        <v>1645</v>
      </c>
      <c r="C482" s="258" t="s">
        <v>1646</v>
      </c>
      <c r="D482" s="258" t="s">
        <v>1663</v>
      </c>
    </row>
    <row r="483" customFormat="false" ht="14.25" hidden="false" customHeight="false" outlineLevel="0" collapsed="false">
      <c r="A483" s="258" t="s">
        <v>584</v>
      </c>
      <c r="B483" s="258" t="s">
        <v>1645</v>
      </c>
      <c r="C483" s="258" t="s">
        <v>1646</v>
      </c>
      <c r="D483" s="258" t="s">
        <v>1664</v>
      </c>
    </row>
    <row r="484" customFormat="false" ht="14.25" hidden="false" customHeight="false" outlineLevel="0" collapsed="false">
      <c r="A484" s="258" t="s">
        <v>1665</v>
      </c>
      <c r="B484" s="258" t="s">
        <v>1645</v>
      </c>
      <c r="C484" s="258" t="s">
        <v>1646</v>
      </c>
      <c r="D484" s="258" t="s">
        <v>1666</v>
      </c>
    </row>
    <row r="485" customFormat="false" ht="14.25" hidden="false" customHeight="false" outlineLevel="0" collapsed="false">
      <c r="A485" s="258" t="s">
        <v>1667</v>
      </c>
      <c r="B485" s="258" t="s">
        <v>1645</v>
      </c>
      <c r="C485" s="258" t="s">
        <v>1646</v>
      </c>
      <c r="D485" s="258" t="s">
        <v>1668</v>
      </c>
    </row>
    <row r="486" customFormat="false" ht="14.25" hidden="false" customHeight="false" outlineLevel="0" collapsed="false">
      <c r="A486" s="258" t="s">
        <v>1669</v>
      </c>
      <c r="B486" s="258" t="s">
        <v>1645</v>
      </c>
      <c r="C486" s="258" t="s">
        <v>1646</v>
      </c>
      <c r="D486" s="258" t="s">
        <v>1670</v>
      </c>
    </row>
    <row r="487" customFormat="false" ht="14.25" hidden="false" customHeight="false" outlineLevel="0" collapsed="false">
      <c r="A487" s="258" t="s">
        <v>1671</v>
      </c>
      <c r="B487" s="258" t="s">
        <v>1645</v>
      </c>
      <c r="C487" s="258" t="s">
        <v>1646</v>
      </c>
      <c r="D487" s="258" t="s">
        <v>1672</v>
      </c>
    </row>
    <row r="488" customFormat="false" ht="14.25" hidden="false" customHeight="false" outlineLevel="0" collapsed="false">
      <c r="A488" s="258" t="s">
        <v>1673</v>
      </c>
      <c r="B488" s="258" t="s">
        <v>1645</v>
      </c>
      <c r="C488" s="258" t="s">
        <v>1646</v>
      </c>
      <c r="D488" s="258" t="s">
        <v>1674</v>
      </c>
    </row>
    <row r="489" customFormat="false" ht="14.25" hidden="false" customHeight="false" outlineLevel="0" collapsed="false">
      <c r="A489" s="258" t="s">
        <v>1675</v>
      </c>
      <c r="B489" s="258" t="s">
        <v>1645</v>
      </c>
      <c r="C489" s="258" t="s">
        <v>1646</v>
      </c>
      <c r="D489" s="258" t="s">
        <v>1676</v>
      </c>
    </row>
    <row r="490" customFormat="false" ht="14.25" hidden="false" customHeight="false" outlineLevel="0" collapsed="false">
      <c r="A490" s="258" t="s">
        <v>1677</v>
      </c>
      <c r="B490" s="258" t="s">
        <v>1645</v>
      </c>
      <c r="C490" s="258" t="s">
        <v>1646</v>
      </c>
      <c r="D490" s="258" t="s">
        <v>1678</v>
      </c>
    </row>
    <row r="491" customFormat="false" ht="14.25" hidden="false" customHeight="false" outlineLevel="0" collapsed="false">
      <c r="A491" s="258" t="s">
        <v>1679</v>
      </c>
      <c r="B491" s="258" t="s">
        <v>1645</v>
      </c>
      <c r="C491" s="258" t="s">
        <v>1646</v>
      </c>
      <c r="D491" s="258" t="s">
        <v>1680</v>
      </c>
    </row>
    <row r="492" customFormat="false" ht="14.25" hidden="false" customHeight="false" outlineLevel="0" collapsed="false">
      <c r="A492" s="258" t="s">
        <v>588</v>
      </c>
      <c r="B492" s="258" t="s">
        <v>1645</v>
      </c>
      <c r="C492" s="258" t="s">
        <v>1681</v>
      </c>
      <c r="D492" s="258" t="s">
        <v>1682</v>
      </c>
    </row>
    <row r="493" customFormat="false" ht="14.25" hidden="false" customHeight="false" outlineLevel="0" collapsed="false">
      <c r="A493" s="258" t="s">
        <v>1683</v>
      </c>
      <c r="B493" s="258" t="s">
        <v>1645</v>
      </c>
      <c r="C493" s="258" t="s">
        <v>1681</v>
      </c>
      <c r="D493" s="258" t="s">
        <v>1684</v>
      </c>
    </row>
    <row r="494" customFormat="false" ht="14.25" hidden="false" customHeight="false" outlineLevel="0" collapsed="false">
      <c r="A494" s="258" t="s">
        <v>591</v>
      </c>
      <c r="B494" s="258" t="s">
        <v>1645</v>
      </c>
      <c r="C494" s="258" t="s">
        <v>1681</v>
      </c>
      <c r="D494" s="258" t="s">
        <v>1685</v>
      </c>
    </row>
    <row r="495" customFormat="false" ht="14.25" hidden="false" customHeight="false" outlineLevel="0" collapsed="false">
      <c r="A495" s="258" t="s">
        <v>595</v>
      </c>
      <c r="B495" s="258" t="s">
        <v>1645</v>
      </c>
      <c r="C495" s="258" t="s">
        <v>1681</v>
      </c>
      <c r="D495" s="258" t="s">
        <v>1686</v>
      </c>
    </row>
    <row r="496" customFormat="false" ht="14.25" hidden="false" customHeight="false" outlineLevel="0" collapsed="false">
      <c r="A496" s="258" t="s">
        <v>599</v>
      </c>
      <c r="B496" s="258" t="s">
        <v>1645</v>
      </c>
      <c r="C496" s="258" t="s">
        <v>1681</v>
      </c>
      <c r="D496" s="258" t="s">
        <v>1687</v>
      </c>
    </row>
    <row r="497" customFormat="false" ht="14.25" hidden="false" customHeight="false" outlineLevel="0" collapsed="false">
      <c r="A497" s="258" t="s">
        <v>603</v>
      </c>
      <c r="B497" s="258" t="s">
        <v>1645</v>
      </c>
      <c r="C497" s="258" t="s">
        <v>1681</v>
      </c>
      <c r="D497" s="258" t="s">
        <v>1688</v>
      </c>
    </row>
    <row r="498" customFormat="false" ht="14.25" hidden="false" customHeight="false" outlineLevel="0" collapsed="false">
      <c r="A498" s="258" t="s">
        <v>1689</v>
      </c>
      <c r="B498" s="258" t="s">
        <v>1645</v>
      </c>
      <c r="C498" s="258" t="s">
        <v>1681</v>
      </c>
      <c r="D498" s="258" t="s">
        <v>1690</v>
      </c>
    </row>
    <row r="499" customFormat="false" ht="14.25" hidden="false" customHeight="false" outlineLevel="0" collapsed="false">
      <c r="A499" s="258" t="s">
        <v>1691</v>
      </c>
      <c r="B499" s="258" t="s">
        <v>1645</v>
      </c>
      <c r="C499" s="258" t="s">
        <v>1681</v>
      </c>
      <c r="D499" s="258" t="s">
        <v>1692</v>
      </c>
    </row>
    <row r="500" customFormat="false" ht="14.25" hidden="false" customHeight="false" outlineLevel="0" collapsed="false">
      <c r="A500" s="258" t="s">
        <v>1693</v>
      </c>
      <c r="B500" s="258" t="s">
        <v>1645</v>
      </c>
      <c r="C500" s="258" t="s">
        <v>1681</v>
      </c>
      <c r="D500" s="258" t="s">
        <v>1694</v>
      </c>
    </row>
    <row r="501" customFormat="false" ht="14.25" hidden="false" customHeight="false" outlineLevel="0" collapsed="false">
      <c r="A501" s="258" t="s">
        <v>1695</v>
      </c>
      <c r="B501" s="258" t="s">
        <v>1645</v>
      </c>
      <c r="C501" s="258" t="s">
        <v>1681</v>
      </c>
      <c r="D501" s="258" t="s">
        <v>1696</v>
      </c>
    </row>
    <row r="502" customFormat="false" ht="14.25" hidden="false" customHeight="false" outlineLevel="0" collapsed="false">
      <c r="A502" s="258" t="s">
        <v>607</v>
      </c>
      <c r="B502" s="258" t="s">
        <v>1645</v>
      </c>
      <c r="C502" s="258" t="s">
        <v>1697</v>
      </c>
      <c r="D502" s="258" t="s">
        <v>1698</v>
      </c>
    </row>
    <row r="503" customFormat="false" ht="14.25" hidden="false" customHeight="false" outlineLevel="0" collapsed="false">
      <c r="A503" s="258" t="s">
        <v>611</v>
      </c>
      <c r="B503" s="258" t="s">
        <v>1645</v>
      </c>
      <c r="C503" s="258" t="s">
        <v>1697</v>
      </c>
      <c r="D503" s="258" t="s">
        <v>1699</v>
      </c>
    </row>
    <row r="504" customFormat="false" ht="14.25" hidden="false" customHeight="false" outlineLevel="0" collapsed="false">
      <c r="A504" s="258" t="s">
        <v>617</v>
      </c>
      <c r="B504" s="258" t="s">
        <v>1645</v>
      </c>
      <c r="C504" s="258" t="s">
        <v>1697</v>
      </c>
      <c r="D504" s="258" t="s">
        <v>1700</v>
      </c>
    </row>
    <row r="505" customFormat="false" ht="14.25" hidden="false" customHeight="false" outlineLevel="0" collapsed="false">
      <c r="A505" s="258" t="s">
        <v>1701</v>
      </c>
      <c r="B505" s="258" t="s">
        <v>1645</v>
      </c>
      <c r="C505" s="258" t="s">
        <v>1697</v>
      </c>
      <c r="D505" s="258" t="s">
        <v>1702</v>
      </c>
    </row>
    <row r="506" customFormat="false" ht="14.25" hidden="false" customHeight="false" outlineLevel="0" collapsed="false">
      <c r="A506" s="258" t="s">
        <v>621</v>
      </c>
      <c r="B506" s="258" t="s">
        <v>1645</v>
      </c>
      <c r="C506" s="258" t="s">
        <v>1697</v>
      </c>
      <c r="D506" s="258" t="s">
        <v>1703</v>
      </c>
    </row>
    <row r="507" customFormat="false" ht="14.25" hidden="false" customHeight="false" outlineLevel="0" collapsed="false">
      <c r="A507" s="258" t="s">
        <v>625</v>
      </c>
      <c r="B507" s="258" t="s">
        <v>1645</v>
      </c>
      <c r="C507" s="258" t="s">
        <v>1697</v>
      </c>
      <c r="D507" s="258" t="s">
        <v>1704</v>
      </c>
    </row>
    <row r="508" customFormat="false" ht="14.25" hidden="false" customHeight="false" outlineLevel="0" collapsed="false">
      <c r="A508" s="258" t="s">
        <v>630</v>
      </c>
      <c r="B508" s="258" t="s">
        <v>1645</v>
      </c>
      <c r="C508" s="258" t="s">
        <v>1697</v>
      </c>
      <c r="D508" s="258" t="s">
        <v>1705</v>
      </c>
    </row>
    <row r="509" customFormat="false" ht="14.25" hidden="false" customHeight="false" outlineLevel="0" collapsed="false">
      <c r="A509" s="258" t="s">
        <v>635</v>
      </c>
      <c r="B509" s="258" t="s">
        <v>1645</v>
      </c>
      <c r="C509" s="258" t="s">
        <v>1697</v>
      </c>
      <c r="D509" s="258" t="s">
        <v>1706</v>
      </c>
    </row>
    <row r="510" customFormat="false" ht="14.25" hidden="false" customHeight="false" outlineLevel="0" collapsed="false">
      <c r="A510" s="258" t="s">
        <v>1707</v>
      </c>
      <c r="B510" s="258" t="s">
        <v>1645</v>
      </c>
      <c r="C510" s="258" t="s">
        <v>1697</v>
      </c>
      <c r="D510" s="258" t="s">
        <v>1708</v>
      </c>
    </row>
    <row r="511" customFormat="false" ht="14.25" hidden="false" customHeight="false" outlineLevel="0" collapsed="false">
      <c r="A511" s="258" t="s">
        <v>1709</v>
      </c>
      <c r="B511" s="258" t="s">
        <v>1645</v>
      </c>
      <c r="C511" s="258" t="s">
        <v>1697</v>
      </c>
      <c r="D511" s="258" t="s">
        <v>1710</v>
      </c>
    </row>
    <row r="512" customFormat="false" ht="14.25" hidden="false" customHeight="false" outlineLevel="0" collapsed="false">
      <c r="A512" s="258" t="s">
        <v>1711</v>
      </c>
      <c r="B512" s="258" t="s">
        <v>1645</v>
      </c>
      <c r="C512" s="258" t="s">
        <v>1712</v>
      </c>
      <c r="D512" s="258" t="s">
        <v>1713</v>
      </c>
    </row>
    <row r="513" customFormat="false" ht="14.25" hidden="false" customHeight="false" outlineLevel="0" collapsed="false">
      <c r="A513" s="258" t="s">
        <v>639</v>
      </c>
      <c r="B513" s="258" t="s">
        <v>1645</v>
      </c>
      <c r="C513" s="258" t="s">
        <v>1712</v>
      </c>
      <c r="D513" s="258" t="s">
        <v>1714</v>
      </c>
    </row>
    <row r="514" customFormat="false" ht="14.25" hidden="false" customHeight="false" outlineLevel="0" collapsed="false">
      <c r="A514" s="258" t="s">
        <v>1715</v>
      </c>
      <c r="B514" s="258" t="s">
        <v>1645</v>
      </c>
      <c r="C514" s="258" t="s">
        <v>1712</v>
      </c>
      <c r="D514" s="258" t="s">
        <v>1716</v>
      </c>
    </row>
    <row r="515" customFormat="false" ht="14.25" hidden="false" customHeight="false" outlineLevel="0" collapsed="false">
      <c r="A515" s="258" t="s">
        <v>1717</v>
      </c>
      <c r="B515" s="258" t="s">
        <v>1645</v>
      </c>
      <c r="C515" s="258" t="s">
        <v>1712</v>
      </c>
      <c r="D515" s="258" t="s">
        <v>1718</v>
      </c>
    </row>
    <row r="516" customFormat="false" ht="14.25" hidden="false" customHeight="false" outlineLevel="0" collapsed="false">
      <c r="A516" s="258" t="s">
        <v>644</v>
      </c>
      <c r="B516" s="258" t="s">
        <v>1645</v>
      </c>
      <c r="C516" s="258" t="s">
        <v>1712</v>
      </c>
      <c r="D516" s="258" t="s">
        <v>1719</v>
      </c>
    </row>
    <row r="517" customFormat="false" ht="14.25" hidden="false" customHeight="false" outlineLevel="0" collapsed="false">
      <c r="A517" s="258" t="s">
        <v>1720</v>
      </c>
      <c r="B517" s="258" t="s">
        <v>1645</v>
      </c>
      <c r="C517" s="258" t="s">
        <v>1712</v>
      </c>
      <c r="D517" s="258" t="s">
        <v>1721</v>
      </c>
    </row>
    <row r="518" customFormat="false" ht="14.25" hidden="false" customHeight="false" outlineLevel="0" collapsed="false">
      <c r="A518" s="258" t="s">
        <v>1722</v>
      </c>
      <c r="B518" s="258" t="s">
        <v>1645</v>
      </c>
      <c r="C518" s="258" t="s">
        <v>1712</v>
      </c>
      <c r="D518" s="258" t="s">
        <v>1723</v>
      </c>
    </row>
    <row r="519" customFormat="false" ht="14.25" hidden="false" customHeight="false" outlineLevel="0" collapsed="false">
      <c r="A519" s="258" t="s">
        <v>649</v>
      </c>
      <c r="B519" s="258" t="s">
        <v>1645</v>
      </c>
      <c r="C519" s="258" t="s">
        <v>1712</v>
      </c>
      <c r="D519" s="258" t="s">
        <v>1724</v>
      </c>
    </row>
    <row r="520" customFormat="false" ht="14.25" hidden="false" customHeight="false" outlineLevel="0" collapsed="false">
      <c r="A520" s="258" t="s">
        <v>1725</v>
      </c>
      <c r="B520" s="258" t="s">
        <v>1645</v>
      </c>
      <c r="C520" s="258" t="s">
        <v>1712</v>
      </c>
      <c r="D520" s="258" t="s">
        <v>1726</v>
      </c>
    </row>
    <row r="521" customFormat="false" ht="14.25" hidden="false" customHeight="false" outlineLevel="0" collapsed="false">
      <c r="A521" s="258" t="s">
        <v>1727</v>
      </c>
      <c r="B521" s="258" t="s">
        <v>1645</v>
      </c>
      <c r="C521" s="258" t="s">
        <v>1712</v>
      </c>
      <c r="D521" s="258" t="s">
        <v>1728</v>
      </c>
    </row>
    <row r="522" customFormat="false" ht="14.25" hidden="false" customHeight="false" outlineLevel="0" collapsed="false">
      <c r="A522" s="258" t="s">
        <v>1729</v>
      </c>
      <c r="B522" s="258" t="s">
        <v>1645</v>
      </c>
      <c r="C522" s="258" t="s">
        <v>1712</v>
      </c>
      <c r="D522" s="258" t="s">
        <v>1730</v>
      </c>
    </row>
    <row r="523" customFormat="false" ht="14.25" hidden="false" customHeight="false" outlineLevel="0" collapsed="false">
      <c r="A523" s="258" t="s">
        <v>1731</v>
      </c>
      <c r="B523" s="258" t="s">
        <v>1645</v>
      </c>
      <c r="C523" s="258" t="s">
        <v>1712</v>
      </c>
      <c r="D523" s="258" t="s">
        <v>1732</v>
      </c>
    </row>
    <row r="524" customFormat="false" ht="14.25" hidden="false" customHeight="false" outlineLevel="0" collapsed="false">
      <c r="A524" s="258" t="s">
        <v>1733</v>
      </c>
      <c r="B524" s="258" t="s">
        <v>1645</v>
      </c>
      <c r="C524" s="258" t="s">
        <v>1712</v>
      </c>
      <c r="D524" s="258" t="s">
        <v>1734</v>
      </c>
    </row>
    <row r="525" customFormat="false" ht="14.25" hidden="false" customHeight="false" outlineLevel="0" collapsed="false">
      <c r="A525" s="258" t="s">
        <v>1735</v>
      </c>
      <c r="B525" s="258" t="s">
        <v>1645</v>
      </c>
      <c r="C525" s="258" t="s">
        <v>1712</v>
      </c>
      <c r="D525" s="258" t="s">
        <v>1736</v>
      </c>
    </row>
    <row r="526" customFormat="false" ht="14.25" hidden="false" customHeight="false" outlineLevel="0" collapsed="false">
      <c r="A526" s="258" t="s">
        <v>1737</v>
      </c>
      <c r="B526" s="258" t="s">
        <v>1645</v>
      </c>
      <c r="C526" s="258" t="s">
        <v>1712</v>
      </c>
      <c r="D526" s="258" t="s">
        <v>1738</v>
      </c>
    </row>
    <row r="527" customFormat="false" ht="14.25" hidden="false" customHeight="false" outlineLevel="0" collapsed="false">
      <c r="A527" s="258" t="s">
        <v>654</v>
      </c>
      <c r="B527" s="258" t="s">
        <v>1645</v>
      </c>
      <c r="C527" s="258" t="s">
        <v>1712</v>
      </c>
      <c r="D527" s="258" t="s">
        <v>1739</v>
      </c>
    </row>
    <row r="528" customFormat="false" ht="14.25" hidden="false" customHeight="false" outlineLevel="0" collapsed="false">
      <c r="A528" s="258" t="s">
        <v>1740</v>
      </c>
      <c r="B528" s="258" t="s">
        <v>1645</v>
      </c>
      <c r="C528" s="258" t="s">
        <v>1712</v>
      </c>
      <c r="D528" s="258" t="s">
        <v>1741</v>
      </c>
    </row>
    <row r="529" customFormat="false" ht="14.25" hidden="false" customHeight="false" outlineLevel="0" collapsed="false">
      <c r="A529" s="258" t="s">
        <v>1742</v>
      </c>
      <c r="B529" s="258" t="s">
        <v>1645</v>
      </c>
      <c r="C529" s="258" t="s">
        <v>1712</v>
      </c>
      <c r="D529" s="258" t="s">
        <v>1743</v>
      </c>
    </row>
    <row r="530" customFormat="false" ht="14.25" hidden="false" customHeight="false" outlineLevel="0" collapsed="false">
      <c r="A530" s="258" t="s">
        <v>1744</v>
      </c>
      <c r="B530" s="258" t="s">
        <v>1645</v>
      </c>
      <c r="C530" s="258" t="s">
        <v>1712</v>
      </c>
      <c r="D530" s="258" t="s">
        <v>1745</v>
      </c>
    </row>
    <row r="531" customFormat="false" ht="14.25" hidden="false" customHeight="false" outlineLevel="0" collapsed="false">
      <c r="A531" s="258" t="s">
        <v>1746</v>
      </c>
      <c r="B531" s="258" t="s">
        <v>1645</v>
      </c>
      <c r="C531" s="258" t="s">
        <v>1712</v>
      </c>
      <c r="D531" s="258" t="s">
        <v>1747</v>
      </c>
    </row>
    <row r="532" customFormat="false" ht="14.25" hidden="false" customHeight="false" outlineLevel="0" collapsed="false">
      <c r="A532" s="258" t="s">
        <v>1748</v>
      </c>
      <c r="B532" s="258" t="s">
        <v>1645</v>
      </c>
      <c r="C532" s="258" t="s">
        <v>1712</v>
      </c>
      <c r="D532" s="258" t="s">
        <v>1749</v>
      </c>
    </row>
    <row r="533" customFormat="false" ht="14.25" hidden="false" customHeight="false" outlineLevel="0" collapsed="false">
      <c r="A533" s="258" t="s">
        <v>659</v>
      </c>
      <c r="B533" s="258" t="s">
        <v>1645</v>
      </c>
      <c r="C533" s="258" t="s">
        <v>1750</v>
      </c>
      <c r="D533" s="258" t="s">
        <v>1751</v>
      </c>
    </row>
    <row r="534" customFormat="false" ht="14.25" hidden="false" customHeight="false" outlineLevel="0" collapsed="false">
      <c r="A534" s="258" t="s">
        <v>664</v>
      </c>
      <c r="B534" s="258" t="s">
        <v>1645</v>
      </c>
      <c r="C534" s="258" t="s">
        <v>1750</v>
      </c>
      <c r="D534" s="258" t="s">
        <v>1752</v>
      </c>
    </row>
    <row r="535" customFormat="false" ht="14.25" hidden="false" customHeight="false" outlineLevel="0" collapsed="false">
      <c r="A535" s="258" t="s">
        <v>668</v>
      </c>
      <c r="B535" s="258" t="s">
        <v>1645</v>
      </c>
      <c r="C535" s="258" t="s">
        <v>1750</v>
      </c>
      <c r="D535" s="258" t="s">
        <v>1753</v>
      </c>
    </row>
    <row r="536" customFormat="false" ht="14.25" hidden="false" customHeight="false" outlineLevel="0" collapsed="false">
      <c r="A536" s="258" t="s">
        <v>672</v>
      </c>
      <c r="B536" s="258" t="s">
        <v>1645</v>
      </c>
      <c r="C536" s="258" t="s">
        <v>1750</v>
      </c>
      <c r="D536" s="258" t="s">
        <v>1754</v>
      </c>
    </row>
    <row r="537" customFormat="false" ht="14.25" hidden="false" customHeight="false" outlineLevel="0" collapsed="false">
      <c r="A537" s="258" t="s">
        <v>678</v>
      </c>
      <c r="B537" s="258" t="s">
        <v>1645</v>
      </c>
      <c r="C537" s="258" t="s">
        <v>1750</v>
      </c>
      <c r="D537" s="258" t="s">
        <v>1755</v>
      </c>
    </row>
    <row r="538" customFormat="false" ht="14.25" hidden="false" customHeight="false" outlineLevel="0" collapsed="false">
      <c r="A538" s="258" t="s">
        <v>1756</v>
      </c>
      <c r="B538" s="258" t="s">
        <v>1645</v>
      </c>
      <c r="C538" s="258" t="s">
        <v>1750</v>
      </c>
      <c r="D538" s="258" t="s">
        <v>1757</v>
      </c>
    </row>
    <row r="539" customFormat="false" ht="14.25" hidden="false" customHeight="false" outlineLevel="0" collapsed="false">
      <c r="A539" s="258" t="s">
        <v>1758</v>
      </c>
      <c r="B539" s="258" t="s">
        <v>1645</v>
      </c>
      <c r="C539" s="258" t="s">
        <v>1750</v>
      </c>
      <c r="D539" s="258" t="s">
        <v>1759</v>
      </c>
    </row>
    <row r="540" customFormat="false" ht="14.25" hidden="false" customHeight="false" outlineLevel="0" collapsed="false">
      <c r="A540" s="258" t="s">
        <v>1760</v>
      </c>
      <c r="B540" s="258" t="s">
        <v>1645</v>
      </c>
      <c r="C540" s="258" t="s">
        <v>1750</v>
      </c>
      <c r="D540" s="258" t="s">
        <v>1761</v>
      </c>
    </row>
    <row r="541" customFormat="false" ht="14.25" hidden="false" customHeight="false" outlineLevel="0" collapsed="false">
      <c r="A541" s="258" t="s">
        <v>1762</v>
      </c>
      <c r="B541" s="258" t="s">
        <v>1645</v>
      </c>
      <c r="C541" s="258" t="s">
        <v>1750</v>
      </c>
      <c r="D541" s="258" t="s">
        <v>1763</v>
      </c>
    </row>
    <row r="542" customFormat="false" ht="14.25" hidden="false" customHeight="false" outlineLevel="0" collapsed="false">
      <c r="A542" s="258" t="s">
        <v>1764</v>
      </c>
      <c r="B542" s="258" t="s">
        <v>1645</v>
      </c>
      <c r="C542" s="258" t="s">
        <v>1750</v>
      </c>
      <c r="D542" s="258" t="s">
        <v>1765</v>
      </c>
    </row>
    <row r="543" customFormat="false" ht="14.25" hidden="false" customHeight="false" outlineLevel="0" collapsed="false">
      <c r="A543" s="258" t="s">
        <v>1766</v>
      </c>
      <c r="B543" s="258" t="s">
        <v>1645</v>
      </c>
      <c r="C543" s="258" t="s">
        <v>1750</v>
      </c>
      <c r="D543" s="258" t="s">
        <v>1767</v>
      </c>
    </row>
    <row r="544" customFormat="false" ht="14.25" hidden="false" customHeight="false" outlineLevel="0" collapsed="false">
      <c r="A544" s="258" t="s">
        <v>1768</v>
      </c>
      <c r="B544" s="258" t="s">
        <v>1645</v>
      </c>
      <c r="C544" s="258" t="s">
        <v>1750</v>
      </c>
      <c r="D544" s="258" t="s">
        <v>1769</v>
      </c>
    </row>
    <row r="545" customFormat="false" ht="14.25" hidden="false" customHeight="false" outlineLevel="0" collapsed="false">
      <c r="A545" s="258" t="s">
        <v>1770</v>
      </c>
      <c r="B545" s="258" t="s">
        <v>1645</v>
      </c>
      <c r="C545" s="258" t="s">
        <v>1750</v>
      </c>
      <c r="D545" s="258" t="s">
        <v>1771</v>
      </c>
    </row>
    <row r="546" customFormat="false" ht="14.25" hidden="false" customHeight="false" outlineLevel="0" collapsed="false">
      <c r="A546" s="258" t="s">
        <v>1772</v>
      </c>
      <c r="B546" s="258" t="s">
        <v>1645</v>
      </c>
      <c r="C546" s="258" t="s">
        <v>1750</v>
      </c>
      <c r="D546" s="258" t="s">
        <v>1773</v>
      </c>
    </row>
    <row r="547" customFormat="false" ht="14.25" hidden="false" customHeight="false" outlineLevel="0" collapsed="false">
      <c r="A547" s="258" t="s">
        <v>1774</v>
      </c>
      <c r="B547" s="258" t="s">
        <v>1645</v>
      </c>
      <c r="C547" s="258" t="s">
        <v>1750</v>
      </c>
      <c r="D547" s="258" t="s">
        <v>1775</v>
      </c>
    </row>
    <row r="548" customFormat="false" ht="14.25" hidden="false" customHeight="false" outlineLevel="0" collapsed="false">
      <c r="A548" s="258" t="s">
        <v>1776</v>
      </c>
      <c r="B548" s="258" t="s">
        <v>1645</v>
      </c>
      <c r="C548" s="258" t="s">
        <v>1750</v>
      </c>
      <c r="D548" s="258" t="s">
        <v>1777</v>
      </c>
    </row>
    <row r="549" customFormat="false" ht="14.25" hidden="false" customHeight="false" outlineLevel="0" collapsed="false">
      <c r="A549" s="258" t="s">
        <v>1778</v>
      </c>
      <c r="B549" s="258" t="s">
        <v>1645</v>
      </c>
      <c r="C549" s="258" t="s">
        <v>1750</v>
      </c>
      <c r="D549" s="258" t="s">
        <v>1779</v>
      </c>
    </row>
    <row r="550" customFormat="false" ht="14.25" hidden="false" customHeight="false" outlineLevel="0" collapsed="false">
      <c r="A550" s="258" t="s">
        <v>1780</v>
      </c>
      <c r="B550" s="258" t="s">
        <v>1645</v>
      </c>
      <c r="C550" s="258" t="s">
        <v>1750</v>
      </c>
      <c r="D550" s="258" t="s">
        <v>1781</v>
      </c>
    </row>
    <row r="551" customFormat="false" ht="14.25" hidden="false" customHeight="false" outlineLevel="0" collapsed="false">
      <c r="A551" s="258" t="s">
        <v>683</v>
      </c>
      <c r="B551" s="258" t="s">
        <v>1645</v>
      </c>
      <c r="C551" s="258" t="s">
        <v>1782</v>
      </c>
      <c r="D551" s="258" t="s">
        <v>1783</v>
      </c>
    </row>
    <row r="552" customFormat="false" ht="14.25" hidden="false" customHeight="false" outlineLevel="0" collapsed="false">
      <c r="A552" s="258" t="s">
        <v>1784</v>
      </c>
      <c r="B552" s="258" t="s">
        <v>1645</v>
      </c>
      <c r="C552" s="258" t="s">
        <v>1782</v>
      </c>
      <c r="D552" s="258" t="s">
        <v>1785</v>
      </c>
    </row>
    <row r="553" customFormat="false" ht="14.25" hidden="false" customHeight="false" outlineLevel="0" collapsed="false">
      <c r="A553" s="258" t="s">
        <v>688</v>
      </c>
      <c r="B553" s="258" t="s">
        <v>1645</v>
      </c>
      <c r="C553" s="258" t="s">
        <v>1782</v>
      </c>
      <c r="D553" s="258" t="s">
        <v>1786</v>
      </c>
    </row>
    <row r="554" customFormat="false" ht="14.25" hidden="false" customHeight="false" outlineLevel="0" collapsed="false">
      <c r="A554" s="258" t="s">
        <v>693</v>
      </c>
      <c r="B554" s="258" t="s">
        <v>1645</v>
      </c>
      <c r="C554" s="258" t="s">
        <v>1782</v>
      </c>
      <c r="D554" s="258" t="s">
        <v>1787</v>
      </c>
    </row>
    <row r="555" customFormat="false" ht="14.25" hidden="false" customHeight="false" outlineLevel="0" collapsed="false">
      <c r="A555" s="258" t="s">
        <v>1788</v>
      </c>
      <c r="B555" s="258" t="s">
        <v>1645</v>
      </c>
      <c r="C555" s="258" t="s">
        <v>1782</v>
      </c>
      <c r="D555" s="258" t="s">
        <v>1789</v>
      </c>
    </row>
    <row r="556" customFormat="false" ht="14.25" hidden="false" customHeight="false" outlineLevel="0" collapsed="false">
      <c r="A556" s="258" t="s">
        <v>698</v>
      </c>
      <c r="B556" s="258" t="s">
        <v>1645</v>
      </c>
      <c r="C556" s="258" t="s">
        <v>1782</v>
      </c>
      <c r="D556" s="258" t="s">
        <v>1790</v>
      </c>
    </row>
    <row r="557" customFormat="false" ht="14.25" hidden="false" customHeight="false" outlineLevel="0" collapsed="false">
      <c r="A557" s="258" t="s">
        <v>1791</v>
      </c>
      <c r="B557" s="258" t="s">
        <v>1645</v>
      </c>
      <c r="C557" s="258" t="s">
        <v>1782</v>
      </c>
      <c r="D557" s="258" t="s">
        <v>1792</v>
      </c>
    </row>
    <row r="558" customFormat="false" ht="14.25" hidden="false" customHeight="false" outlineLevel="0" collapsed="false">
      <c r="A558" s="258" t="s">
        <v>1793</v>
      </c>
      <c r="B558" s="258" t="s">
        <v>1645</v>
      </c>
      <c r="C558" s="258" t="s">
        <v>1782</v>
      </c>
      <c r="D558" s="258" t="s">
        <v>1794</v>
      </c>
    </row>
    <row r="559" customFormat="false" ht="14.25" hidden="false" customHeight="false" outlineLevel="0" collapsed="false">
      <c r="A559" s="258" t="s">
        <v>1795</v>
      </c>
      <c r="B559" s="258" t="s">
        <v>1645</v>
      </c>
      <c r="C559" s="258" t="s">
        <v>1782</v>
      </c>
      <c r="D559" s="258" t="s">
        <v>1796</v>
      </c>
    </row>
    <row r="560" customFormat="false" ht="14.25" hidden="false" customHeight="false" outlineLevel="0" collapsed="false">
      <c r="A560" s="258" t="s">
        <v>702</v>
      </c>
      <c r="B560" s="258" t="s">
        <v>1645</v>
      </c>
      <c r="C560" s="258" t="s">
        <v>1782</v>
      </c>
      <c r="D560" s="258" t="s">
        <v>1797</v>
      </c>
    </row>
    <row r="561" customFormat="false" ht="14.25" hidden="false" customHeight="false" outlineLevel="0" collapsed="false">
      <c r="A561" s="258" t="s">
        <v>706</v>
      </c>
      <c r="B561" s="258" t="s">
        <v>1645</v>
      </c>
      <c r="C561" s="258" t="s">
        <v>1782</v>
      </c>
      <c r="D561" s="258" t="s">
        <v>1798</v>
      </c>
    </row>
    <row r="562" customFormat="false" ht="14.25" hidden="false" customHeight="false" outlineLevel="0" collapsed="false">
      <c r="A562" s="258" t="s">
        <v>711</v>
      </c>
      <c r="B562" s="258" t="s">
        <v>1645</v>
      </c>
      <c r="C562" s="258" t="s">
        <v>1782</v>
      </c>
      <c r="D562" s="258" t="s">
        <v>1799</v>
      </c>
    </row>
    <row r="563" customFormat="false" ht="14.25" hidden="false" customHeight="false" outlineLevel="0" collapsed="false">
      <c r="A563" s="258" t="s">
        <v>1800</v>
      </c>
      <c r="B563" s="258" t="s">
        <v>1645</v>
      </c>
      <c r="C563" s="258" t="s">
        <v>1782</v>
      </c>
      <c r="D563" s="258" t="s">
        <v>1801</v>
      </c>
    </row>
    <row r="564" customFormat="false" ht="14.25" hidden="false" customHeight="false" outlineLevel="0" collapsed="false">
      <c r="A564" s="258" t="s">
        <v>715</v>
      </c>
      <c r="B564" s="258" t="s">
        <v>1645</v>
      </c>
      <c r="C564" s="258" t="s">
        <v>1802</v>
      </c>
      <c r="D564" s="258" t="s">
        <v>1803</v>
      </c>
    </row>
    <row r="565" customFormat="false" ht="14.25" hidden="false" customHeight="false" outlineLevel="0" collapsed="false">
      <c r="A565" s="258" t="s">
        <v>1804</v>
      </c>
      <c r="B565" s="258" t="s">
        <v>1645</v>
      </c>
      <c r="C565" s="258" t="s">
        <v>1802</v>
      </c>
      <c r="D565" s="258" t="s">
        <v>1805</v>
      </c>
    </row>
    <row r="566" customFormat="false" ht="14.25" hidden="false" customHeight="false" outlineLevel="0" collapsed="false">
      <c r="A566" s="258" t="s">
        <v>1806</v>
      </c>
      <c r="B566" s="258" t="s">
        <v>1645</v>
      </c>
      <c r="C566" s="258" t="s">
        <v>1802</v>
      </c>
      <c r="D566" s="258" t="s">
        <v>1807</v>
      </c>
    </row>
    <row r="567" customFormat="false" ht="14.25" hidden="false" customHeight="false" outlineLevel="0" collapsed="false">
      <c r="A567" s="258" t="s">
        <v>719</v>
      </c>
      <c r="B567" s="258" t="s">
        <v>1645</v>
      </c>
      <c r="C567" s="258" t="s">
        <v>1802</v>
      </c>
      <c r="D567" s="258" t="s">
        <v>1808</v>
      </c>
    </row>
    <row r="568" customFormat="false" ht="14.25" hidden="false" customHeight="false" outlineLevel="0" collapsed="false">
      <c r="A568" s="258" t="s">
        <v>723</v>
      </c>
      <c r="B568" s="258" t="s">
        <v>1645</v>
      </c>
      <c r="C568" s="258" t="s">
        <v>1802</v>
      </c>
      <c r="D568" s="258" t="s">
        <v>1809</v>
      </c>
    </row>
    <row r="569" customFormat="false" ht="14.25" hidden="false" customHeight="false" outlineLevel="0" collapsed="false">
      <c r="A569" s="258" t="s">
        <v>728</v>
      </c>
      <c r="B569" s="258" t="s">
        <v>1645</v>
      </c>
      <c r="C569" s="258" t="s">
        <v>1802</v>
      </c>
      <c r="D569" s="258" t="s">
        <v>1810</v>
      </c>
    </row>
    <row r="570" customFormat="false" ht="14.25" hidden="false" customHeight="false" outlineLevel="0" collapsed="false">
      <c r="A570" s="258" t="s">
        <v>733</v>
      </c>
      <c r="B570" s="258" t="s">
        <v>1645</v>
      </c>
      <c r="C570" s="258" t="s">
        <v>1802</v>
      </c>
      <c r="D570" s="258" t="s">
        <v>1811</v>
      </c>
    </row>
    <row r="571" customFormat="false" ht="14.25" hidden="false" customHeight="false" outlineLevel="0" collapsed="false">
      <c r="A571" s="258" t="s">
        <v>739</v>
      </c>
      <c r="B571" s="258" t="s">
        <v>1645</v>
      </c>
      <c r="C571" s="258" t="s">
        <v>1802</v>
      </c>
      <c r="D571" s="258" t="s">
        <v>1812</v>
      </c>
    </row>
    <row r="572" customFormat="false" ht="14.25" hidden="false" customHeight="false" outlineLevel="0" collapsed="false">
      <c r="A572" s="258" t="s">
        <v>745</v>
      </c>
      <c r="B572" s="258" t="s">
        <v>1645</v>
      </c>
      <c r="C572" s="258" t="s">
        <v>1802</v>
      </c>
      <c r="D572" s="258" t="s">
        <v>1813</v>
      </c>
    </row>
    <row r="573" customFormat="false" ht="14.25" hidden="false" customHeight="false" outlineLevel="0" collapsed="false">
      <c r="A573" s="258" t="s">
        <v>749</v>
      </c>
      <c r="B573" s="258" t="s">
        <v>1645</v>
      </c>
      <c r="C573" s="258" t="s">
        <v>1802</v>
      </c>
      <c r="D573" s="258" t="s">
        <v>1814</v>
      </c>
    </row>
    <row r="574" customFormat="false" ht="14.25" hidden="false" customHeight="false" outlineLevel="0" collapsed="false">
      <c r="A574" s="258" t="s">
        <v>754</v>
      </c>
      <c r="B574" s="258" t="s">
        <v>1645</v>
      </c>
      <c r="C574" s="258" t="s">
        <v>1802</v>
      </c>
      <c r="D574" s="258" t="s">
        <v>1815</v>
      </c>
    </row>
    <row r="575" customFormat="false" ht="14.25" hidden="false" customHeight="false" outlineLevel="0" collapsed="false">
      <c r="A575" s="258" t="s">
        <v>758</v>
      </c>
      <c r="B575" s="258" t="s">
        <v>1645</v>
      </c>
      <c r="C575" s="258" t="s">
        <v>1802</v>
      </c>
      <c r="D575" s="258" t="s">
        <v>1816</v>
      </c>
    </row>
    <row r="576" customFormat="false" ht="14.25" hidden="false" customHeight="false" outlineLevel="0" collapsed="false">
      <c r="A576" s="258" t="s">
        <v>762</v>
      </c>
      <c r="B576" s="258" t="s">
        <v>1645</v>
      </c>
      <c r="C576" s="258" t="s">
        <v>1802</v>
      </c>
      <c r="D576" s="258" t="s">
        <v>1817</v>
      </c>
    </row>
    <row r="577" customFormat="false" ht="14.25" hidden="false" customHeight="false" outlineLevel="0" collapsed="false">
      <c r="A577" s="258" t="s">
        <v>1818</v>
      </c>
      <c r="B577" s="258" t="s">
        <v>1645</v>
      </c>
      <c r="C577" s="258" t="s">
        <v>1802</v>
      </c>
      <c r="D577" s="258" t="s">
        <v>1819</v>
      </c>
    </row>
    <row r="578" customFormat="false" ht="14.25" hidden="false" customHeight="false" outlineLevel="0" collapsed="false">
      <c r="A578" s="258" t="s">
        <v>1820</v>
      </c>
      <c r="B578" s="258" t="s">
        <v>1645</v>
      </c>
      <c r="C578" s="258" t="s">
        <v>1821</v>
      </c>
      <c r="D578" s="258" t="s">
        <v>1822</v>
      </c>
    </row>
    <row r="579" customFormat="false" ht="14.25" hidden="false" customHeight="false" outlineLevel="0" collapsed="false">
      <c r="A579" s="258" t="s">
        <v>1823</v>
      </c>
      <c r="B579" s="258" t="s">
        <v>1645</v>
      </c>
      <c r="C579" s="258" t="s">
        <v>1824</v>
      </c>
      <c r="D579" s="258" t="s">
        <v>1825</v>
      </c>
    </row>
    <row r="580" customFormat="false" ht="14.25" hidden="false" customHeight="false" outlineLevel="0" collapsed="false">
      <c r="A580" s="258" t="s">
        <v>1826</v>
      </c>
      <c r="B580" s="258" t="s">
        <v>1645</v>
      </c>
      <c r="C580" s="258" t="s">
        <v>1824</v>
      </c>
      <c r="D580" s="258" t="s">
        <v>1827</v>
      </c>
    </row>
    <row r="581" customFormat="false" ht="14.25" hidden="false" customHeight="false" outlineLevel="0" collapsed="false">
      <c r="A581" s="258" t="s">
        <v>766</v>
      </c>
      <c r="B581" s="258" t="s">
        <v>1645</v>
      </c>
      <c r="C581" s="258" t="s">
        <v>1828</v>
      </c>
      <c r="D581" s="258" t="s">
        <v>1829</v>
      </c>
    </row>
    <row r="582" customFormat="false" ht="14.25" hidden="false" customHeight="false" outlineLevel="0" collapsed="false">
      <c r="A582" s="258" t="s">
        <v>1830</v>
      </c>
      <c r="B582" s="258" t="s">
        <v>1645</v>
      </c>
      <c r="C582" s="258" t="s">
        <v>1828</v>
      </c>
      <c r="D582" s="258" t="s">
        <v>1831</v>
      </c>
    </row>
    <row r="583" customFormat="false" ht="14.25" hidden="false" customHeight="false" outlineLevel="0" collapsed="false">
      <c r="A583" s="258" t="s">
        <v>1832</v>
      </c>
      <c r="B583" s="258" t="s">
        <v>1645</v>
      </c>
      <c r="C583" s="258" t="s">
        <v>1833</v>
      </c>
      <c r="D583" s="258" t="s">
        <v>1834</v>
      </c>
    </row>
    <row r="584" customFormat="false" ht="14.25" hidden="false" customHeight="false" outlineLevel="0" collapsed="false">
      <c r="A584" s="258" t="s">
        <v>1835</v>
      </c>
      <c r="B584" s="258" t="s">
        <v>1645</v>
      </c>
      <c r="C584" s="258" t="s">
        <v>1836</v>
      </c>
      <c r="D584" s="258" t="s">
        <v>1837</v>
      </c>
    </row>
    <row r="585" customFormat="false" ht="14.25" hidden="false" customHeight="false" outlineLevel="0" collapsed="false">
      <c r="A585" s="258" t="s">
        <v>1838</v>
      </c>
      <c r="B585" s="258" t="s">
        <v>1645</v>
      </c>
      <c r="C585" s="258" t="s">
        <v>1836</v>
      </c>
      <c r="D585" s="258" t="s">
        <v>1839</v>
      </c>
    </row>
    <row r="586" customFormat="false" ht="14.25" hidden="false" customHeight="false" outlineLevel="0" collapsed="false">
      <c r="A586" s="258" t="s">
        <v>770</v>
      </c>
      <c r="B586" s="258" t="s">
        <v>1840</v>
      </c>
      <c r="C586" s="258" t="s">
        <v>1841</v>
      </c>
      <c r="D586" s="258" t="s">
        <v>1842</v>
      </c>
    </row>
    <row r="587" customFormat="false" ht="14.25" hidden="false" customHeight="false" outlineLevel="0" collapsed="false">
      <c r="A587" s="258" t="s">
        <v>1843</v>
      </c>
      <c r="B587" s="258" t="s">
        <v>1840</v>
      </c>
      <c r="C587" s="258" t="s">
        <v>1844</v>
      </c>
      <c r="D587" s="258" t="s">
        <v>1845</v>
      </c>
    </row>
    <row r="588" customFormat="false" ht="14.25" hidden="false" customHeight="false" outlineLevel="0" collapsed="false">
      <c r="A588" s="258" t="s">
        <v>1846</v>
      </c>
      <c r="B588" s="258" t="s">
        <v>1840</v>
      </c>
      <c r="C588" s="258" t="s">
        <v>1844</v>
      </c>
      <c r="D588" s="258" t="s">
        <v>1847</v>
      </c>
    </row>
    <row r="589" customFormat="false" ht="14.25" hidden="false" customHeight="false" outlineLevel="0" collapsed="false">
      <c r="A589" s="258" t="s">
        <v>1848</v>
      </c>
      <c r="B589" s="258" t="s">
        <v>1840</v>
      </c>
      <c r="C589" s="258" t="s">
        <v>1849</v>
      </c>
      <c r="D589" s="258" t="s">
        <v>1850</v>
      </c>
    </row>
    <row r="590" customFormat="false" ht="14.25" hidden="false" customHeight="false" outlineLevel="0" collapsed="false">
      <c r="A590" s="258" t="s">
        <v>1851</v>
      </c>
      <c r="B590" s="258" t="s">
        <v>1840</v>
      </c>
      <c r="C590" s="258" t="s">
        <v>1849</v>
      </c>
      <c r="D590" s="258" t="s">
        <v>1852</v>
      </c>
    </row>
    <row r="591" customFormat="false" ht="14.25" hidden="false" customHeight="false" outlineLevel="0" collapsed="false">
      <c r="A591" s="258" t="s">
        <v>1853</v>
      </c>
      <c r="B591" s="258" t="s">
        <v>1840</v>
      </c>
      <c r="C591" s="258" t="s">
        <v>1849</v>
      </c>
      <c r="D591" s="258" t="s">
        <v>1854</v>
      </c>
    </row>
    <row r="592" customFormat="false" ht="14.25" hidden="false" customHeight="false" outlineLevel="0" collapsed="false">
      <c r="A592" s="258" t="s">
        <v>1855</v>
      </c>
      <c r="B592" s="258" t="s">
        <v>1840</v>
      </c>
      <c r="C592" s="258" t="s">
        <v>1856</v>
      </c>
      <c r="D592" s="258" t="s">
        <v>1857</v>
      </c>
    </row>
    <row r="593" customFormat="false" ht="14.25" hidden="false" customHeight="false" outlineLevel="0" collapsed="false">
      <c r="A593" s="258" t="s">
        <v>1858</v>
      </c>
      <c r="B593" s="258" t="s">
        <v>1840</v>
      </c>
      <c r="C593" s="258" t="s">
        <v>1859</v>
      </c>
      <c r="D593" s="258" t="s">
        <v>1860</v>
      </c>
    </row>
    <row r="594" customFormat="false" ht="14.25" hidden="false" customHeight="false" outlineLevel="0" collapsed="false">
      <c r="A594" s="258" t="s">
        <v>1861</v>
      </c>
      <c r="B594" s="258" t="s">
        <v>1840</v>
      </c>
      <c r="C594" s="258" t="s">
        <v>1859</v>
      </c>
      <c r="D594" s="258" t="s">
        <v>1862</v>
      </c>
    </row>
    <row r="595" customFormat="false" ht="14.25" hidden="false" customHeight="false" outlineLevel="0" collapsed="false">
      <c r="A595" s="258" t="s">
        <v>1863</v>
      </c>
      <c r="B595" s="258" t="s">
        <v>1840</v>
      </c>
      <c r="C595" s="258" t="s">
        <v>1859</v>
      </c>
      <c r="D595" s="258" t="s">
        <v>1864</v>
      </c>
    </row>
    <row r="596" customFormat="false" ht="14.25" hidden="false" customHeight="false" outlineLevel="0" collapsed="false">
      <c r="A596" s="258" t="s">
        <v>1865</v>
      </c>
      <c r="B596" s="258" t="s">
        <v>1840</v>
      </c>
      <c r="C596" s="258" t="s">
        <v>1859</v>
      </c>
      <c r="D596" s="258" t="s">
        <v>1866</v>
      </c>
    </row>
    <row r="597" customFormat="false" ht="14.25" hidden="false" customHeight="false" outlineLevel="0" collapsed="false">
      <c r="A597" s="258" t="s">
        <v>1867</v>
      </c>
      <c r="B597" s="258" t="s">
        <v>1840</v>
      </c>
      <c r="C597" s="258" t="s">
        <v>1868</v>
      </c>
      <c r="D597" s="258" t="s">
        <v>1869</v>
      </c>
    </row>
    <row r="598" customFormat="false" ht="14.25" hidden="false" customHeight="false" outlineLevel="0" collapsed="false">
      <c r="A598" s="258" t="s">
        <v>1870</v>
      </c>
      <c r="B598" s="258" t="s">
        <v>1840</v>
      </c>
      <c r="C598" s="258" t="s">
        <v>1868</v>
      </c>
      <c r="D598" s="258" t="s">
        <v>1871</v>
      </c>
    </row>
    <row r="599" customFormat="false" ht="14.25" hidden="false" customHeight="false" outlineLevel="0" collapsed="false">
      <c r="A599" s="258" t="s">
        <v>1872</v>
      </c>
      <c r="B599" s="258" t="s">
        <v>1840</v>
      </c>
      <c r="C599" s="258" t="s">
        <v>1868</v>
      </c>
      <c r="D599" s="258" t="s">
        <v>1873</v>
      </c>
    </row>
    <row r="600" customFormat="false" ht="14.25" hidden="false" customHeight="false" outlineLevel="0" collapsed="false">
      <c r="A600" s="258" t="s">
        <v>774</v>
      </c>
      <c r="B600" s="258" t="s">
        <v>1840</v>
      </c>
      <c r="C600" s="258" t="s">
        <v>1874</v>
      </c>
      <c r="D600" s="258" t="s">
        <v>1875</v>
      </c>
    </row>
    <row r="601" customFormat="false" ht="14.25" hidden="false" customHeight="false" outlineLevel="0" collapsed="false">
      <c r="A601" s="258" t="s">
        <v>1876</v>
      </c>
      <c r="B601" s="258" t="s">
        <v>1840</v>
      </c>
      <c r="C601" s="258" t="s">
        <v>1874</v>
      </c>
      <c r="D601" s="258" t="s">
        <v>1877</v>
      </c>
    </row>
    <row r="602" customFormat="false" ht="14.25" hidden="false" customHeight="false" outlineLevel="0" collapsed="false">
      <c r="A602" s="258" t="s">
        <v>1878</v>
      </c>
      <c r="B602" s="258" t="s">
        <v>1840</v>
      </c>
      <c r="C602" s="258" t="s">
        <v>1874</v>
      </c>
      <c r="D602" s="258" t="s">
        <v>1879</v>
      </c>
    </row>
    <row r="603" customFormat="false" ht="14.25" hidden="false" customHeight="false" outlineLevel="0" collapsed="false">
      <c r="A603" s="258" t="s">
        <v>1880</v>
      </c>
      <c r="B603" s="258" t="s">
        <v>1641</v>
      </c>
      <c r="C603" s="258" t="s">
        <v>1881</v>
      </c>
      <c r="D603" s="258" t="s">
        <v>1882</v>
      </c>
    </row>
    <row r="604" customFormat="false" ht="14.25" hidden="false" customHeight="false" outlineLevel="0" collapsed="false">
      <c r="A604" s="258" t="s">
        <v>1883</v>
      </c>
      <c r="B604" s="258" t="s">
        <v>1641</v>
      </c>
      <c r="C604" s="258" t="s">
        <v>1881</v>
      </c>
      <c r="D604" s="258" t="s">
        <v>1884</v>
      </c>
    </row>
    <row r="605" customFormat="false" ht="14.25" hidden="false" customHeight="false" outlineLevel="0" collapsed="false">
      <c r="A605" s="258" t="s">
        <v>1885</v>
      </c>
      <c r="B605" s="258" t="s">
        <v>1641</v>
      </c>
      <c r="C605" s="258" t="s">
        <v>1642</v>
      </c>
      <c r="D605" s="258" t="s">
        <v>1886</v>
      </c>
    </row>
    <row r="606" customFormat="false" ht="14.25" hidden="false" customHeight="false" outlineLevel="0" collapsed="false">
      <c r="A606" s="258" t="s">
        <v>1887</v>
      </c>
      <c r="B606" s="258" t="s">
        <v>1641</v>
      </c>
      <c r="C606" s="258" t="s">
        <v>1642</v>
      </c>
      <c r="D606" s="258" t="s">
        <v>1888</v>
      </c>
    </row>
  </sheetData>
  <sheetProtection algorithmName="SHA-512" hashValue="7c860WuL8wOV2b+KhAh1PDW54cZHHRuHE0ztkZqFK34RgwdSuwpvtLclvTMIQTk/rNJD0MlgcKVmtfQj5xQEKA==" saltValue="85eR1UVS8oiy765ip0k3Dg==" spinCount="100000" sheet="true" objects="true" scenarios="true" autoFilter="false"/>
  <autoFilter ref="A1:H606"/>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D63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R5" activeCellId="0" sqref="R5"/>
    </sheetView>
  </sheetViews>
  <sheetFormatPr defaultColWidth="10.84765625" defaultRowHeight="14.25" zeroHeight="false" outlineLevelRow="0" outlineLevelCol="0"/>
  <cols>
    <col collapsed="false" customWidth="true" hidden="false" outlineLevel="0" max="1" min="1" style="48" width="5.55"/>
    <col collapsed="false" customWidth="true" hidden="false" outlineLevel="0" max="2" min="2" style="48" width="68.81"/>
    <col collapsed="false" customWidth="true" hidden="false" outlineLevel="0" max="3" min="3" style="101" width="21.09"/>
    <col collapsed="false" customWidth="true" hidden="false" outlineLevel="0" max="4" min="4" style="0" width="12.94"/>
    <col collapsed="false" customWidth="true" hidden="false" outlineLevel="0" max="5" min="5" style="101" width="48.81"/>
    <col collapsed="false" customWidth="true" hidden="false" outlineLevel="0" max="6" min="6" style="0" width="18.9"/>
    <col collapsed="false" customWidth="true" hidden="false" outlineLevel="0" max="7" min="7" style="0" width="12.1"/>
    <col collapsed="false" customWidth="true" hidden="false" outlineLevel="0" max="8" min="8" style="0" width="17.3"/>
    <col collapsed="false" customWidth="true" hidden="false" outlineLevel="0" max="9" min="9" style="0" width="25.03"/>
    <col collapsed="false" customWidth="true" hidden="false" outlineLevel="0" max="10" min="10" style="0" width="53.84"/>
    <col collapsed="false" customWidth="true" hidden="false" outlineLevel="0" max="11" min="11" style="0" width="48.81"/>
    <col collapsed="false" customWidth="true" hidden="false" outlineLevel="0" max="12" min="12" style="0" width="49.9"/>
    <col collapsed="false" customWidth="true" hidden="false" outlineLevel="0" max="13" min="13" style="0" width="23.18"/>
    <col collapsed="false" customWidth="true" hidden="false" outlineLevel="0" max="14" min="14" style="0" width="42.34"/>
    <col collapsed="false" customWidth="true" hidden="false" outlineLevel="0" max="15" min="15" style="0" width="29.74"/>
    <col collapsed="false" customWidth="true" hidden="false" outlineLevel="0" max="17" min="16" style="0" width="13.52"/>
    <col collapsed="false" customWidth="true" hidden="false" outlineLevel="0" max="18" min="18" style="0" width="12.94"/>
    <col collapsed="false" customWidth="true" hidden="false" outlineLevel="0" max="20" min="19" style="0" width="13.52"/>
    <col collapsed="false" customWidth="true" hidden="false" outlineLevel="0" max="21" min="21" style="0" width="18.73"/>
    <col collapsed="false" customWidth="true" hidden="false" outlineLevel="0" max="22" min="22" style="0" width="14.95"/>
    <col collapsed="false" customWidth="true" hidden="false" outlineLevel="0" max="23" min="23" style="0" width="16.38"/>
    <col collapsed="false" customWidth="true" hidden="false" outlineLevel="0" max="24" min="24" style="0" width="16.55"/>
    <col collapsed="false" customWidth="true" hidden="false" outlineLevel="0" max="25" min="25" style="0" width="18.14"/>
    <col collapsed="false" customWidth="true" hidden="false" outlineLevel="0" max="27" min="26" style="0" width="17.13"/>
    <col collapsed="false" customWidth="true" hidden="false" outlineLevel="0" max="28" min="28" style="0" width="12.77"/>
    <col collapsed="false" customWidth="true" hidden="false" outlineLevel="0" max="29" min="29" style="0" width="19.83"/>
    <col collapsed="false" customWidth="true" hidden="false" outlineLevel="0" max="30" min="30" style="0" width="32"/>
    <col collapsed="false" customWidth="false" hidden="false" outlineLevel="0" max="1024" min="31" style="48" width="10.84"/>
  </cols>
  <sheetData>
    <row r="1" s="225" customFormat="true" ht="111" hidden="false" customHeight="true" outlineLevel="0" collapsed="false">
      <c r="A1" s="32" t="s">
        <v>23</v>
      </c>
      <c r="B1" s="34" t="s">
        <v>1889</v>
      </c>
      <c r="C1" s="34" t="s">
        <v>35</v>
      </c>
      <c r="D1" s="34" t="s">
        <v>24</v>
      </c>
      <c r="E1" s="34" t="s">
        <v>1890</v>
      </c>
      <c r="F1" s="34" t="s">
        <v>1891</v>
      </c>
      <c r="G1" s="85" t="s">
        <v>1892</v>
      </c>
      <c r="H1" s="34" t="s">
        <v>1893</v>
      </c>
      <c r="I1" s="34" t="s">
        <v>1894</v>
      </c>
      <c r="J1" s="85" t="s">
        <v>1895</v>
      </c>
      <c r="K1" s="85" t="s">
        <v>1896</v>
      </c>
      <c r="L1" s="85" t="s">
        <v>1897</v>
      </c>
      <c r="M1" s="34" t="s">
        <v>1898</v>
      </c>
      <c r="N1" s="34" t="s">
        <v>1899</v>
      </c>
      <c r="O1" s="34" t="s">
        <v>1900</v>
      </c>
      <c r="P1" s="85" t="s">
        <v>1901</v>
      </c>
      <c r="Q1" s="85" t="s">
        <v>1902</v>
      </c>
      <c r="R1" s="85" t="s">
        <v>1903</v>
      </c>
      <c r="S1" s="85" t="s">
        <v>1904</v>
      </c>
      <c r="T1" s="85" t="s">
        <v>1905</v>
      </c>
      <c r="U1" s="85" t="s">
        <v>1906</v>
      </c>
      <c r="V1" s="85" t="s">
        <v>1907</v>
      </c>
      <c r="W1" s="85" t="s">
        <v>1908</v>
      </c>
      <c r="X1" s="34" t="s">
        <v>1909</v>
      </c>
      <c r="Y1" s="34" t="s">
        <v>1910</v>
      </c>
      <c r="Z1" s="34" t="s">
        <v>1911</v>
      </c>
      <c r="AA1" s="34" t="s">
        <v>1912</v>
      </c>
      <c r="AB1" s="34" t="s">
        <v>1913</v>
      </c>
      <c r="AC1" s="34" t="s">
        <v>1914</v>
      </c>
      <c r="AD1" s="34" t="s">
        <v>1915</v>
      </c>
    </row>
    <row r="2" s="269" customFormat="true" ht="14.25" hidden="false" customHeight="false" outlineLevel="0" collapsed="false">
      <c r="A2" s="72" t="n">
        <v>1</v>
      </c>
      <c r="B2" s="260" t="str">
        <f aca="false">IF('1. Artikeldata Grund'!E5="","",'1. Artikeldata Grund'!E5)</f>
        <v/>
      </c>
      <c r="C2" s="261" t="str">
        <f aca="false">IF('1. Artikeldata Grund'!D5="","",'1. Artikeldata Grund'!D5)</f>
        <v>EAN</v>
      </c>
      <c r="D2" s="260" t="str">
        <f aca="false">IF('APH KIC KIA PC'!D5="","",'APH KIC KIA PC'!D5)</f>
        <v/>
      </c>
      <c r="E2" s="261" t="str">
        <f aca="false">IF('APH KIC KIA PC'!F5="","",'APH KIC KIA PC'!F5)</f>
        <v/>
      </c>
      <c r="F2" s="262" t="str">
        <f aca="false">IF('APH KIC KIA PC'!S5="","",'APH KIC KIA PC'!S5)</f>
        <v>  Välj…</v>
      </c>
      <c r="G2" s="262" t="n">
        <f aca="false">IF('APH KIC KIA PC'!M5="","",'APH KIC KIA PC'!M5)</f>
        <v>910</v>
      </c>
      <c r="H2" s="261" t="str">
        <f aca="false">IF(G2&lt;&gt;200,"",IF('2. Artikeldata Utökad'!I5="","",'2. Artikeldata Utökad'!I5))</f>
        <v/>
      </c>
      <c r="I2" s="260" t="str">
        <f aca="false">IF('APH KIC KIA PC'!L5="Välj….","",'APH KIC KIA PC'!L5)</f>
        <v/>
      </c>
      <c r="J2" s="260" t="str">
        <f aca="false">IF(B2="","",_xlfn.xlookup(I2,Artikelgrupper!A:A,Artikelgrupper!B:B))</f>
        <v/>
      </c>
      <c r="K2" s="260" t="str">
        <f aca="false">IF(B2="","",_xlfn.xlookup(I2,Artikelgrupper!A:A,Artikelgrupper!C:C))</f>
        <v/>
      </c>
      <c r="L2" s="260" t="str">
        <f aca="false">IF(B2="","",_xlfn.xlookup(I2,Artikelgrupper!A:A,Artikelgrupper!D:D))</f>
        <v/>
      </c>
      <c r="M2" s="263" t="str">
        <f aca="false">IF(B2="","",'APH KIC KIA PC'!Q5)</f>
        <v/>
      </c>
      <c r="N2" s="262" t="str">
        <f aca="false">IF('APH KIC KIA PC'!R5="","",'APH KIC KIA PC'!R5)</f>
        <v/>
      </c>
      <c r="O2" s="262" t="str">
        <f aca="false">IF('APH KIC KIA PC'!T5="","",'APH KIC KIA PC'!T5)</f>
        <v/>
      </c>
      <c r="P2" s="260" t="str">
        <f aca="false">IF(B2="","",'2. Artikeldata Utökad'!E5)</f>
        <v/>
      </c>
      <c r="Q2" s="260" t="str">
        <f aca="false">IF(B2="","",'2. Artikeldata Utökad'!F5)</f>
        <v/>
      </c>
      <c r="R2" s="260" t="str">
        <f aca="false">IF(B2="","",'3. Förpackningsdata'!G5/10)</f>
        <v/>
      </c>
      <c r="S2" s="260" t="str">
        <f aca="false">IF(B2="","",'3. Förpackningsdata'!H5/10)</f>
        <v/>
      </c>
      <c r="T2" s="260" t="str">
        <f aca="false">IF(B2="","",'3. Förpackningsdata'!I5/10)</f>
        <v/>
      </c>
      <c r="U2" s="264" t="str">
        <f aca="false">IF(B2="","",'APH KIC KIA PC'!Z5)</f>
        <v/>
      </c>
      <c r="V2" s="265" t="str">
        <f aca="false">IF(B2="","",'APH KIC KIA PC'!AA5)</f>
        <v/>
      </c>
      <c r="W2" s="266" t="str">
        <f aca="false">IF(B2="","",'APH KIC KIA PC'!AB5)</f>
        <v/>
      </c>
      <c r="X2" s="267" t="str">
        <f aca="false">IF(B2="","",'APH KIC KIA PC'!AD5)</f>
        <v/>
      </c>
      <c r="Y2" s="266" t="str">
        <f aca="false">IF(B2="","",'APH KIC KIA PC'!AC5)</f>
        <v/>
      </c>
      <c r="Z2" s="267" t="str">
        <f aca="false">IF(B2="","",'APH KIC KIA PC'!AI5)</f>
        <v/>
      </c>
      <c r="AA2" s="268" t="str">
        <f aca="false">IF(B2="","",'APH KIC KIA PC'!AJ5)</f>
        <v/>
      </c>
      <c r="AB2" s="262" t="str">
        <f aca="false">IF(B2="","",'APH KIC KIA PC'!W5)</f>
        <v/>
      </c>
      <c r="AC2" s="263" t="str">
        <f aca="false">IF('3. Förpackningsdata'!M5="","",'3. Förpackningsdata'!M5)</f>
        <v/>
      </c>
      <c r="AD2" s="262" t="str">
        <f aca="false">IF('APH KIC KIA PC'!J5="","",'APH KIC KIA PC'!J5)</f>
        <v/>
      </c>
    </row>
    <row r="3" s="269" customFormat="true" ht="14.25" hidden="false" customHeight="false" outlineLevel="0" collapsed="false">
      <c r="A3" s="72" t="n">
        <v>2</v>
      </c>
      <c r="B3" s="260" t="str">
        <f aca="false">IF('1. Artikeldata Grund'!E6="","",'1. Artikeldata Grund'!E6)</f>
        <v/>
      </c>
      <c r="C3" s="261" t="str">
        <f aca="false">IF('1. Artikeldata Grund'!D6="","",'1. Artikeldata Grund'!D6)</f>
        <v>yhh</v>
      </c>
      <c r="D3" s="260" t="str">
        <f aca="false">IF('APH KIC KIA PC'!D6="","",'APH KIC KIA PC'!D6)</f>
        <v/>
      </c>
      <c r="E3" s="261" t="str">
        <f aca="false">IF('APH KIC KIA PC'!F6="","",'APH KIC KIA PC'!F6)</f>
        <v/>
      </c>
      <c r="F3" s="262" t="str">
        <f aca="false">IF('APH KIC KIA PC'!S6="","",'APH KIC KIA PC'!S6)</f>
        <v>  Välj…</v>
      </c>
      <c r="G3" s="262" t="n">
        <f aca="false">IF('APH KIC KIA PC'!M6="","",'APH KIC KIA PC'!M6)</f>
        <v>910</v>
      </c>
      <c r="H3" s="261" t="str">
        <f aca="false">IF(G3&lt;&gt;200,"",IF('2. Artikeldata Utökad'!I6="","",'2. Artikeldata Utökad'!I6))</f>
        <v/>
      </c>
      <c r="I3" s="260" t="str">
        <f aca="false">IF('APH KIC KIA PC'!L6="Välj….","",'APH KIC KIA PC'!L6)</f>
        <v/>
      </c>
      <c r="J3" s="260" t="str">
        <f aca="false">IF(B3="","",_xlfn.xlookup(I3,Artikelgrupper!A:A,Artikelgrupper!B:B))</f>
        <v/>
      </c>
      <c r="K3" s="260" t="str">
        <f aca="false">IF(B3="","",_xlfn.xlookup(I3,Artikelgrupper!A:A,Artikelgrupper!C:C))</f>
        <v/>
      </c>
      <c r="L3" s="260" t="str">
        <f aca="false">IF(B3="","",_xlfn.xlookup(I3,Artikelgrupper!A:A,Artikelgrupper!D:D))</f>
        <v/>
      </c>
      <c r="M3" s="263" t="str">
        <f aca="false">IF(B3="","",'APH KIC KIA PC'!Q6)</f>
        <v/>
      </c>
      <c r="N3" s="262" t="str">
        <f aca="false">IF('APH KIC KIA PC'!R6="","",'APH KIC KIA PC'!R6)</f>
        <v/>
      </c>
      <c r="O3" s="262" t="str">
        <f aca="false">IF('APH KIC KIA PC'!T6="","",'APH KIC KIA PC'!T6)</f>
        <v/>
      </c>
      <c r="P3" s="260" t="str">
        <f aca="false">IF(B3="","",'2. Artikeldata Utökad'!E6)</f>
        <v/>
      </c>
      <c r="Q3" s="260" t="str">
        <f aca="false">IF(B3="","",'2. Artikeldata Utökad'!F6)</f>
        <v/>
      </c>
      <c r="R3" s="260" t="str">
        <f aca="false">IF(B3="","",'3. Förpackningsdata'!G6/10)</f>
        <v/>
      </c>
      <c r="S3" s="260" t="str">
        <f aca="false">IF(B3="","",'3. Förpackningsdata'!H6/10)</f>
        <v/>
      </c>
      <c r="T3" s="260" t="str">
        <f aca="false">IF(B3="","",'3. Förpackningsdata'!I6/10)</f>
        <v/>
      </c>
      <c r="U3" s="264" t="str">
        <f aca="false">IF(B3="","",'APH KIC KIA PC'!Z6)</f>
        <v/>
      </c>
      <c r="V3" s="265" t="str">
        <f aca="false">IF(B3="","",'APH KIC KIA PC'!AA6)</f>
        <v/>
      </c>
      <c r="W3" s="266" t="str">
        <f aca="false">IF(B3="","",'APH KIC KIA PC'!AB6)</f>
        <v/>
      </c>
      <c r="X3" s="267" t="str">
        <f aca="false">IF(B3="","",'APH KIC KIA PC'!AD6)</f>
        <v/>
      </c>
      <c r="Y3" s="266" t="str">
        <f aca="false">IF(B3="","",'APH KIC KIA PC'!AC6)</f>
        <v/>
      </c>
      <c r="Z3" s="267" t="str">
        <f aca="false">IF(B3="","",'APH KIC KIA PC'!AI6)</f>
        <v/>
      </c>
      <c r="AA3" s="268" t="str">
        <f aca="false">IF(B3="","",'APH KIC KIA PC'!AJ6)</f>
        <v/>
      </c>
      <c r="AB3" s="262" t="str">
        <f aca="false">IF(B3="","",'APH KIC KIA PC'!W6)</f>
        <v/>
      </c>
      <c r="AC3" s="263" t="str">
        <f aca="false">IF('3. Förpackningsdata'!M6="","",'3. Förpackningsdata'!M6)</f>
        <v/>
      </c>
      <c r="AD3" s="262" t="str">
        <f aca="false">IF('APH KIC KIA PC'!J6="","",'APH KIC KIA PC'!J6)</f>
        <v/>
      </c>
    </row>
    <row r="4" s="269" customFormat="true" ht="14.25" hidden="false" customHeight="false" outlineLevel="0" collapsed="false">
      <c r="A4" s="72" t="n">
        <v>3</v>
      </c>
      <c r="B4" s="260" t="str">
        <f aca="false">IF('1. Artikeldata Grund'!E7="","",'1. Artikeldata Grund'!E7)</f>
        <v/>
      </c>
      <c r="C4" s="261" t="str">
        <f aca="false">IF('1. Artikeldata Grund'!D7="","",'1. Artikeldata Grund'!D7)</f>
        <v/>
      </c>
      <c r="D4" s="260" t="str">
        <f aca="false">IF('APH KIC KIA PC'!D7="","",'APH KIC KIA PC'!D7)</f>
        <v/>
      </c>
      <c r="E4" s="261" t="str">
        <f aca="false">IF('APH KIC KIA PC'!F7="","",'APH KIC KIA PC'!F7)</f>
        <v/>
      </c>
      <c r="F4" s="262" t="str">
        <f aca="false">IF('APH KIC KIA PC'!S7="","",'APH KIC KIA PC'!S7)</f>
        <v>  Välj…</v>
      </c>
      <c r="G4" s="262" t="n">
        <f aca="false">IF('APH KIC KIA PC'!M7="","",'APH KIC KIA PC'!M7)</f>
        <v>910</v>
      </c>
      <c r="H4" s="261" t="str">
        <f aca="false">IF(G4&lt;&gt;200,"",IF('2. Artikeldata Utökad'!I7="","",'2. Artikeldata Utökad'!I7))</f>
        <v/>
      </c>
      <c r="I4" s="260" t="str">
        <f aca="false">IF('APH KIC KIA PC'!L7="Välj….","",'APH KIC KIA PC'!L7)</f>
        <v/>
      </c>
      <c r="J4" s="260" t="str">
        <f aca="false">IF(B4="","",_xlfn.xlookup(I4,Artikelgrupper!A:A,Artikelgrupper!B:B))</f>
        <v/>
      </c>
      <c r="K4" s="260" t="str">
        <f aca="false">IF(B4="","",_xlfn.xlookup(I4,Artikelgrupper!A:A,Artikelgrupper!C:C))</f>
        <v/>
      </c>
      <c r="L4" s="260" t="str">
        <f aca="false">IF(B4="","",_xlfn.xlookup(I4,Artikelgrupper!A:A,Artikelgrupper!D:D))</f>
        <v/>
      </c>
      <c r="M4" s="263" t="str">
        <f aca="false">IF(B4="","",'APH KIC KIA PC'!Q7)</f>
        <v/>
      </c>
      <c r="N4" s="262" t="str">
        <f aca="false">IF('APH KIC KIA PC'!R7="","",'APH KIC KIA PC'!R7)</f>
        <v/>
      </c>
      <c r="O4" s="262" t="str">
        <f aca="false">IF('APH KIC KIA PC'!T7="","",'APH KIC KIA PC'!T7)</f>
        <v/>
      </c>
      <c r="P4" s="260" t="str">
        <f aca="false">IF(B4="","",'2. Artikeldata Utökad'!E7)</f>
        <v/>
      </c>
      <c r="Q4" s="260" t="str">
        <f aca="false">IF(B4="","",'2. Artikeldata Utökad'!F7)</f>
        <v/>
      </c>
      <c r="R4" s="260" t="str">
        <f aca="false">IF(B4="","",'3. Förpackningsdata'!G7/10)</f>
        <v/>
      </c>
      <c r="S4" s="260" t="str">
        <f aca="false">IF(B4="","",'3. Förpackningsdata'!H7/10)</f>
        <v/>
      </c>
      <c r="T4" s="260" t="str">
        <f aca="false">IF(B4="","",'3. Förpackningsdata'!I7/10)</f>
        <v/>
      </c>
      <c r="U4" s="264" t="str">
        <f aca="false">IF(B4="","",'APH KIC KIA PC'!Z7)</f>
        <v/>
      </c>
      <c r="V4" s="265" t="str">
        <f aca="false">IF(B4="","",'APH KIC KIA PC'!AA7)</f>
        <v/>
      </c>
      <c r="W4" s="266" t="str">
        <f aca="false">IF(B4="","",'APH KIC KIA PC'!AB7)</f>
        <v/>
      </c>
      <c r="X4" s="267" t="str">
        <f aca="false">IF(B4="","",'APH KIC KIA PC'!AD7)</f>
        <v/>
      </c>
      <c r="Y4" s="266" t="str">
        <f aca="false">IF(B4="","",'APH KIC KIA PC'!AC7)</f>
        <v/>
      </c>
      <c r="Z4" s="267" t="str">
        <f aca="false">IF(B4="","",'APH KIC KIA PC'!AI7)</f>
        <v/>
      </c>
      <c r="AA4" s="268" t="str">
        <f aca="false">IF(B4="","",'APH KIC KIA PC'!AJ7)</f>
        <v/>
      </c>
      <c r="AB4" s="262" t="str">
        <f aca="false">IF(B4="","",'APH KIC KIA PC'!W7)</f>
        <v/>
      </c>
      <c r="AC4" s="263" t="str">
        <f aca="false">IF('3. Förpackningsdata'!M7="","",'3. Förpackningsdata'!M7)</f>
        <v/>
      </c>
      <c r="AD4" s="262" t="str">
        <f aca="false">IF('APH KIC KIA PC'!J7="","",'APH KIC KIA PC'!J7)</f>
        <v/>
      </c>
    </row>
    <row r="5" s="269" customFormat="true" ht="14.25" hidden="false" customHeight="false" outlineLevel="0" collapsed="false">
      <c r="A5" s="72" t="n">
        <v>4</v>
      </c>
      <c r="B5" s="260" t="str">
        <f aca="false">IF('1. Artikeldata Grund'!E8="","",'1. Artikeldata Grund'!E8)</f>
        <v/>
      </c>
      <c r="C5" s="261" t="str">
        <f aca="false">IF('1. Artikeldata Grund'!D8="","",'1. Artikeldata Grund'!D8)</f>
        <v/>
      </c>
      <c r="D5" s="260" t="str">
        <f aca="false">IF('APH KIC KIA PC'!D8="","",'APH KIC KIA PC'!D8)</f>
        <v/>
      </c>
      <c r="E5" s="261" t="str">
        <f aca="false">IF('APH KIC KIA PC'!F8="","",'APH KIC KIA PC'!F8)</f>
        <v/>
      </c>
      <c r="F5" s="262" t="str">
        <f aca="false">IF('APH KIC KIA PC'!S8="","",'APH KIC KIA PC'!S8)</f>
        <v>  Välj…</v>
      </c>
      <c r="G5" s="262" t="n">
        <f aca="false">IF('APH KIC KIA PC'!M8="","",'APH KIC KIA PC'!M8)</f>
        <v>910</v>
      </c>
      <c r="H5" s="261" t="str">
        <f aca="false">IF(G5&lt;&gt;200,"",IF('2. Artikeldata Utökad'!I8="","",'2. Artikeldata Utökad'!I8))</f>
        <v/>
      </c>
      <c r="I5" s="260" t="str">
        <f aca="false">IF('APH KIC KIA PC'!L8="Välj….","",'APH KIC KIA PC'!L8)</f>
        <v/>
      </c>
      <c r="J5" s="260" t="str">
        <f aca="false">IF(B5="","",_xlfn.xlookup(I5,Artikelgrupper!A:A,Artikelgrupper!B:B))</f>
        <v/>
      </c>
      <c r="K5" s="260" t="str">
        <f aca="false">IF(B5="","",_xlfn.xlookup(I5,Artikelgrupper!A:A,Artikelgrupper!C:C))</f>
        <v/>
      </c>
      <c r="L5" s="260" t="str">
        <f aca="false">IF(B5="","",_xlfn.xlookup(I5,Artikelgrupper!A:A,Artikelgrupper!D:D))</f>
        <v/>
      </c>
      <c r="M5" s="263" t="str">
        <f aca="false">IF(B5="","",'APH KIC KIA PC'!Q8)</f>
        <v/>
      </c>
      <c r="N5" s="262" t="str">
        <f aca="false">IF('APH KIC KIA PC'!R8="","",'APH KIC KIA PC'!R8)</f>
        <v/>
      </c>
      <c r="O5" s="262" t="str">
        <f aca="false">IF('APH KIC KIA PC'!T8="","",'APH KIC KIA PC'!T8)</f>
        <v/>
      </c>
      <c r="P5" s="260" t="str">
        <f aca="false">IF(B5="","",'2. Artikeldata Utökad'!E8)</f>
        <v/>
      </c>
      <c r="Q5" s="260" t="str">
        <f aca="false">IF(B5="","",'2. Artikeldata Utökad'!F8)</f>
        <v/>
      </c>
      <c r="R5" s="260" t="str">
        <f aca="false">IF(B5="","",'3. Förpackningsdata'!G8/10)</f>
        <v/>
      </c>
      <c r="S5" s="260" t="str">
        <f aca="false">IF(B5="","",'3. Förpackningsdata'!H8/10)</f>
        <v/>
      </c>
      <c r="T5" s="260" t="str">
        <f aca="false">IF(B5="","",'3. Förpackningsdata'!I8/10)</f>
        <v/>
      </c>
      <c r="U5" s="264" t="str">
        <f aca="false">IF(B5="","",'APH KIC KIA PC'!Z8)</f>
        <v/>
      </c>
      <c r="V5" s="265" t="str">
        <f aca="false">IF(B5="","",'APH KIC KIA PC'!AA8)</f>
        <v/>
      </c>
      <c r="W5" s="266" t="str">
        <f aca="false">IF(B5="","",'APH KIC KIA PC'!AB8)</f>
        <v/>
      </c>
      <c r="X5" s="267" t="str">
        <f aca="false">IF(B5="","",'APH KIC KIA PC'!AD8)</f>
        <v/>
      </c>
      <c r="Y5" s="266" t="str">
        <f aca="false">IF(B5="","",'APH KIC KIA PC'!AC8)</f>
        <v/>
      </c>
      <c r="Z5" s="267" t="str">
        <f aca="false">IF(B5="","",'APH KIC KIA PC'!AI8)</f>
        <v/>
      </c>
      <c r="AA5" s="268" t="str">
        <f aca="false">IF(B5="","",'APH KIC KIA PC'!AJ8)</f>
        <v/>
      </c>
      <c r="AB5" s="262" t="str">
        <f aca="false">IF(B5="","",'APH KIC KIA PC'!W8)</f>
        <v/>
      </c>
      <c r="AC5" s="263" t="str">
        <f aca="false">IF('3. Förpackningsdata'!M8="","",'3. Förpackningsdata'!M8)</f>
        <v/>
      </c>
      <c r="AD5" s="262" t="str">
        <f aca="false">IF('APH KIC KIA PC'!J8="","",'APH KIC KIA PC'!J8)</f>
        <v/>
      </c>
    </row>
    <row r="6" s="269" customFormat="true" ht="14.25" hidden="false" customHeight="false" outlineLevel="0" collapsed="false">
      <c r="A6" s="72" t="n">
        <v>5</v>
      </c>
      <c r="B6" s="260" t="str">
        <f aca="false">IF('1. Artikeldata Grund'!E9="","",'1. Artikeldata Grund'!E9)</f>
        <v/>
      </c>
      <c r="C6" s="261" t="str">
        <f aca="false">IF('1. Artikeldata Grund'!D9="","",'1. Artikeldata Grund'!D9)</f>
        <v/>
      </c>
      <c r="D6" s="260" t="str">
        <f aca="false">IF('APH KIC KIA PC'!D9="","",'APH KIC KIA PC'!D9)</f>
        <v/>
      </c>
      <c r="E6" s="261" t="str">
        <f aca="false">IF('APH KIC KIA PC'!F9="","",'APH KIC KIA PC'!F9)</f>
        <v/>
      </c>
      <c r="F6" s="262" t="str">
        <f aca="false">IF('APH KIC KIA PC'!S9="","",'APH KIC KIA PC'!S9)</f>
        <v>  Välj…</v>
      </c>
      <c r="G6" s="262" t="n">
        <f aca="false">IF('APH KIC KIA PC'!M9="","",'APH KIC KIA PC'!M9)</f>
        <v>910</v>
      </c>
      <c r="H6" s="261" t="str">
        <f aca="false">IF(G6&lt;&gt;200,"",IF('2. Artikeldata Utökad'!I9="","",'2. Artikeldata Utökad'!I9))</f>
        <v/>
      </c>
      <c r="I6" s="260" t="str">
        <f aca="false">IF('APH KIC KIA PC'!L9="Välj….","",'APH KIC KIA PC'!L9)</f>
        <v/>
      </c>
      <c r="J6" s="260" t="str">
        <f aca="false">IF(B6="","",_xlfn.xlookup(I6,Artikelgrupper!A:A,Artikelgrupper!B:B))</f>
        <v/>
      </c>
      <c r="K6" s="260" t="str">
        <f aca="false">IF(B6="","",_xlfn.xlookup(I6,Artikelgrupper!A:A,Artikelgrupper!C:C))</f>
        <v/>
      </c>
      <c r="L6" s="260" t="str">
        <f aca="false">IF(B6="","",_xlfn.xlookup(I6,Artikelgrupper!A:A,Artikelgrupper!D:D))</f>
        <v/>
      </c>
      <c r="M6" s="263" t="str">
        <f aca="false">IF(B6="","",'APH KIC KIA PC'!Q9)</f>
        <v/>
      </c>
      <c r="N6" s="262" t="str">
        <f aca="false">IF('APH KIC KIA PC'!R9="","",'APH KIC KIA PC'!R9)</f>
        <v/>
      </c>
      <c r="O6" s="262" t="str">
        <f aca="false">IF('APH KIC KIA PC'!T9="","",'APH KIC KIA PC'!T9)</f>
        <v/>
      </c>
      <c r="P6" s="260" t="str">
        <f aca="false">IF(B6="","",'2. Artikeldata Utökad'!E9)</f>
        <v/>
      </c>
      <c r="Q6" s="260" t="str">
        <f aca="false">IF(B6="","",'2. Artikeldata Utökad'!F9)</f>
        <v/>
      </c>
      <c r="R6" s="260" t="str">
        <f aca="false">IF(B6="","",'3. Förpackningsdata'!G9/10)</f>
        <v/>
      </c>
      <c r="S6" s="260" t="str">
        <f aca="false">IF(B6="","",'3. Förpackningsdata'!H9/10)</f>
        <v/>
      </c>
      <c r="T6" s="260" t="str">
        <f aca="false">IF(B6="","",'3. Förpackningsdata'!I9/10)</f>
        <v/>
      </c>
      <c r="U6" s="264" t="str">
        <f aca="false">IF(B6="","",'APH KIC KIA PC'!Z9)</f>
        <v/>
      </c>
      <c r="V6" s="265" t="str">
        <f aca="false">IF(B6="","",'APH KIC KIA PC'!AA9)</f>
        <v/>
      </c>
      <c r="W6" s="266" t="str">
        <f aca="false">IF(B6="","",'APH KIC KIA PC'!AB9)</f>
        <v/>
      </c>
      <c r="X6" s="267" t="str">
        <f aca="false">IF(B6="","",'APH KIC KIA PC'!AD9)</f>
        <v/>
      </c>
      <c r="Y6" s="266" t="str">
        <f aca="false">IF(B6="","",'APH KIC KIA PC'!AC9)</f>
        <v/>
      </c>
      <c r="Z6" s="267" t="str">
        <f aca="false">IF(B6="","",'APH KIC KIA PC'!AI9)</f>
        <v/>
      </c>
      <c r="AA6" s="268" t="str">
        <f aca="false">IF(B6="","",'APH KIC KIA PC'!AJ9)</f>
        <v/>
      </c>
      <c r="AB6" s="262" t="str">
        <f aca="false">IF(B6="","",'APH KIC KIA PC'!W9)</f>
        <v/>
      </c>
      <c r="AC6" s="263" t="str">
        <f aca="false">IF('3. Förpackningsdata'!M9="","",'3. Förpackningsdata'!M9)</f>
        <v/>
      </c>
      <c r="AD6" s="262" t="str">
        <f aca="false">IF('APH KIC KIA PC'!J9="","",'APH KIC KIA PC'!J9)</f>
        <v/>
      </c>
    </row>
    <row r="7" s="269" customFormat="true" ht="14.25" hidden="false" customHeight="false" outlineLevel="0" collapsed="false">
      <c r="A7" s="72" t="n">
        <v>6</v>
      </c>
      <c r="B7" s="260" t="str">
        <f aca="false">IF('1. Artikeldata Grund'!E10="","",'1. Artikeldata Grund'!E10)</f>
        <v/>
      </c>
      <c r="C7" s="261" t="str">
        <f aca="false">IF('1. Artikeldata Grund'!D10="","",'1. Artikeldata Grund'!D10)</f>
        <v/>
      </c>
      <c r="D7" s="260" t="str">
        <f aca="false">IF('APH KIC KIA PC'!D10="","",'APH KIC KIA PC'!D10)</f>
        <v/>
      </c>
      <c r="E7" s="261" t="str">
        <f aca="false">IF('APH KIC KIA PC'!F10="","",'APH KIC KIA PC'!F10)</f>
        <v/>
      </c>
      <c r="F7" s="262" t="str">
        <f aca="false">IF('APH KIC KIA PC'!S10="","",'APH KIC KIA PC'!S10)</f>
        <v>  Välj…</v>
      </c>
      <c r="G7" s="262" t="n">
        <f aca="false">IF('APH KIC KIA PC'!M10="","",'APH KIC KIA PC'!M10)</f>
        <v>910</v>
      </c>
      <c r="H7" s="261" t="str">
        <f aca="false">IF(G7&lt;&gt;200,"",IF('2. Artikeldata Utökad'!I10="","",'2. Artikeldata Utökad'!I10))</f>
        <v/>
      </c>
      <c r="I7" s="260" t="str">
        <f aca="false">IF('APH KIC KIA PC'!L10="Välj….","",'APH KIC KIA PC'!L10)</f>
        <v/>
      </c>
      <c r="J7" s="260" t="str">
        <f aca="false">IF(B7="","",_xlfn.xlookup(I7,Artikelgrupper!A:A,Artikelgrupper!B:B))</f>
        <v/>
      </c>
      <c r="K7" s="260" t="str">
        <f aca="false">IF(B7="","",_xlfn.xlookup(I7,Artikelgrupper!A:A,Artikelgrupper!C:C))</f>
        <v/>
      </c>
      <c r="L7" s="260" t="str">
        <f aca="false">IF(B7="","",_xlfn.xlookup(I7,Artikelgrupper!A:A,Artikelgrupper!D:D))</f>
        <v/>
      </c>
      <c r="M7" s="263" t="str">
        <f aca="false">IF(B7="","",'APH KIC KIA PC'!Q10)</f>
        <v/>
      </c>
      <c r="N7" s="262" t="str">
        <f aca="false">IF('APH KIC KIA PC'!R10="","",'APH KIC KIA PC'!R10)</f>
        <v/>
      </c>
      <c r="O7" s="262" t="str">
        <f aca="false">IF('APH KIC KIA PC'!T10="","",'APH KIC KIA PC'!T10)</f>
        <v/>
      </c>
      <c r="P7" s="260" t="str">
        <f aca="false">IF(B7="","",'2. Artikeldata Utökad'!E10)</f>
        <v/>
      </c>
      <c r="Q7" s="260" t="str">
        <f aca="false">IF(B7="","",'2. Artikeldata Utökad'!F10)</f>
        <v/>
      </c>
      <c r="R7" s="260" t="str">
        <f aca="false">IF(B7="","",'3. Förpackningsdata'!G10/10)</f>
        <v/>
      </c>
      <c r="S7" s="260" t="str">
        <f aca="false">IF(B7="","",'3. Förpackningsdata'!H10/10)</f>
        <v/>
      </c>
      <c r="T7" s="260" t="str">
        <f aca="false">IF(B7="","",'3. Förpackningsdata'!I10/10)</f>
        <v/>
      </c>
      <c r="U7" s="264" t="str">
        <f aca="false">IF(B7="","",'APH KIC KIA PC'!Z10)</f>
        <v/>
      </c>
      <c r="V7" s="265" t="str">
        <f aca="false">IF(B7="","",'APH KIC KIA PC'!AA10)</f>
        <v/>
      </c>
      <c r="W7" s="266" t="str">
        <f aca="false">IF(B7="","",'APH KIC KIA PC'!AB10)</f>
        <v/>
      </c>
      <c r="X7" s="267" t="str">
        <f aca="false">IF(B7="","",'APH KIC KIA PC'!AD10)</f>
        <v/>
      </c>
      <c r="Y7" s="266" t="str">
        <f aca="false">IF(B7="","",'APH KIC KIA PC'!AC10)</f>
        <v/>
      </c>
      <c r="Z7" s="267" t="str">
        <f aca="false">IF(B7="","",'APH KIC KIA PC'!AI10)</f>
        <v/>
      </c>
      <c r="AA7" s="268" t="str">
        <f aca="false">IF(B7="","",'APH KIC KIA PC'!AJ10)</f>
        <v/>
      </c>
      <c r="AB7" s="262" t="str">
        <f aca="false">IF(B7="","",'APH KIC KIA PC'!W10)</f>
        <v/>
      </c>
      <c r="AC7" s="263" t="str">
        <f aca="false">IF('3. Förpackningsdata'!M10="","",'3. Förpackningsdata'!M10)</f>
        <v/>
      </c>
      <c r="AD7" s="262" t="str">
        <f aca="false">IF('APH KIC KIA PC'!J10="","",'APH KIC KIA PC'!J10)</f>
        <v/>
      </c>
    </row>
    <row r="8" s="269" customFormat="true" ht="14.25" hidden="false" customHeight="false" outlineLevel="0" collapsed="false">
      <c r="A8" s="72" t="n">
        <v>7</v>
      </c>
      <c r="B8" s="260" t="str">
        <f aca="false">IF('1. Artikeldata Grund'!E11="","",'1. Artikeldata Grund'!E11)</f>
        <v/>
      </c>
      <c r="C8" s="261" t="str">
        <f aca="false">IF('1. Artikeldata Grund'!D11="","",'1. Artikeldata Grund'!D11)</f>
        <v/>
      </c>
      <c r="D8" s="260" t="str">
        <f aca="false">IF('APH KIC KIA PC'!D11="","",'APH KIC KIA PC'!D11)</f>
        <v/>
      </c>
      <c r="E8" s="261" t="str">
        <f aca="false">IF('APH KIC KIA PC'!F11="","",'APH KIC KIA PC'!F11)</f>
        <v/>
      </c>
      <c r="F8" s="262" t="str">
        <f aca="false">IF('APH KIC KIA PC'!S11="","",'APH KIC KIA PC'!S11)</f>
        <v>  Välj…</v>
      </c>
      <c r="G8" s="262" t="n">
        <f aca="false">IF('APH KIC KIA PC'!M11="","",'APH KIC KIA PC'!M11)</f>
        <v>910</v>
      </c>
      <c r="H8" s="261" t="str">
        <f aca="false">IF(G8&lt;&gt;200,"",IF('2. Artikeldata Utökad'!I11="","",'2. Artikeldata Utökad'!I11))</f>
        <v/>
      </c>
      <c r="I8" s="260" t="str">
        <f aca="false">IF('APH KIC KIA PC'!L11="Välj….","",'APH KIC KIA PC'!L11)</f>
        <v/>
      </c>
      <c r="J8" s="260" t="str">
        <f aca="false">IF(B8="","",_xlfn.xlookup(I8,Artikelgrupper!A:A,Artikelgrupper!B:B))</f>
        <v/>
      </c>
      <c r="K8" s="260" t="str">
        <f aca="false">IF(B8="","",_xlfn.xlookup(I8,Artikelgrupper!A:A,Artikelgrupper!C:C))</f>
        <v/>
      </c>
      <c r="L8" s="260" t="str">
        <f aca="false">IF(B8="","",_xlfn.xlookup(I8,Artikelgrupper!A:A,Artikelgrupper!D:D))</f>
        <v/>
      </c>
      <c r="M8" s="263" t="str">
        <f aca="false">IF(B8="","",'APH KIC KIA PC'!Q11)</f>
        <v/>
      </c>
      <c r="N8" s="262" t="str">
        <f aca="false">IF('APH KIC KIA PC'!R11="","",'APH KIC KIA PC'!R11)</f>
        <v/>
      </c>
      <c r="O8" s="262" t="str">
        <f aca="false">IF('APH KIC KIA PC'!T11="","",'APH KIC KIA PC'!T11)</f>
        <v/>
      </c>
      <c r="P8" s="260" t="str">
        <f aca="false">IF(B8="","",'2. Artikeldata Utökad'!E11)</f>
        <v/>
      </c>
      <c r="Q8" s="260" t="str">
        <f aca="false">IF(B8="","",'2. Artikeldata Utökad'!F11)</f>
        <v/>
      </c>
      <c r="R8" s="260" t="str">
        <f aca="false">IF(B8="","",'3. Förpackningsdata'!G11/10)</f>
        <v/>
      </c>
      <c r="S8" s="260" t="str">
        <f aca="false">IF(B8="","",'3. Förpackningsdata'!H11/10)</f>
        <v/>
      </c>
      <c r="T8" s="260" t="str">
        <f aca="false">IF(B8="","",'3. Förpackningsdata'!I11/10)</f>
        <v/>
      </c>
      <c r="U8" s="264" t="str">
        <f aca="false">IF(B8="","",'APH KIC KIA PC'!Z11)</f>
        <v/>
      </c>
      <c r="V8" s="265" t="str">
        <f aca="false">IF(B8="","",'APH KIC KIA PC'!AA11)</f>
        <v/>
      </c>
      <c r="W8" s="266" t="str">
        <f aca="false">IF(B8="","",'APH KIC KIA PC'!AB11)</f>
        <v/>
      </c>
      <c r="X8" s="267" t="str">
        <f aca="false">IF(B8="","",'APH KIC KIA PC'!AD11)</f>
        <v/>
      </c>
      <c r="Y8" s="266" t="str">
        <f aca="false">IF(B8="","",'APH KIC KIA PC'!AC11)</f>
        <v/>
      </c>
      <c r="Z8" s="267" t="str">
        <f aca="false">IF(B8="","",'APH KIC KIA PC'!AI11)</f>
        <v/>
      </c>
      <c r="AA8" s="268" t="str">
        <f aca="false">IF(B8="","",'APH KIC KIA PC'!AJ11)</f>
        <v/>
      </c>
      <c r="AB8" s="262" t="str">
        <f aca="false">IF(B8="","",'APH KIC KIA PC'!W11)</f>
        <v/>
      </c>
      <c r="AC8" s="263" t="str">
        <f aca="false">IF('3. Förpackningsdata'!M11="","",'3. Förpackningsdata'!M11)</f>
        <v/>
      </c>
      <c r="AD8" s="262" t="str">
        <f aca="false">IF('APH KIC KIA PC'!J11="","",'APH KIC KIA PC'!J11)</f>
        <v/>
      </c>
    </row>
    <row r="9" s="269" customFormat="true" ht="14.25" hidden="false" customHeight="false" outlineLevel="0" collapsed="false">
      <c r="A9" s="72" t="n">
        <v>8</v>
      </c>
      <c r="B9" s="260" t="str">
        <f aca="false">IF('1. Artikeldata Grund'!E12="","",'1. Artikeldata Grund'!E12)</f>
        <v/>
      </c>
      <c r="C9" s="261" t="str">
        <f aca="false">IF('1. Artikeldata Grund'!D12="","",'1. Artikeldata Grund'!D12)</f>
        <v/>
      </c>
      <c r="D9" s="260" t="str">
        <f aca="false">IF('APH KIC KIA PC'!D12="","",'APH KIC KIA PC'!D12)</f>
        <v/>
      </c>
      <c r="E9" s="261" t="str">
        <f aca="false">IF('APH KIC KIA PC'!F12="","",'APH KIC KIA PC'!F12)</f>
        <v/>
      </c>
      <c r="F9" s="262" t="str">
        <f aca="false">IF('APH KIC KIA PC'!S12="","",'APH KIC KIA PC'!S12)</f>
        <v>  Välj…</v>
      </c>
      <c r="G9" s="262" t="n">
        <f aca="false">IF('APH KIC KIA PC'!M12="","",'APH KIC KIA PC'!M12)</f>
        <v>910</v>
      </c>
      <c r="H9" s="261" t="str">
        <f aca="false">IF(G9&lt;&gt;200,"",IF('2. Artikeldata Utökad'!I12="","",'2. Artikeldata Utökad'!I12))</f>
        <v/>
      </c>
      <c r="I9" s="260" t="str">
        <f aca="false">IF('APH KIC KIA PC'!L12="Välj….","",'APH KIC KIA PC'!L12)</f>
        <v/>
      </c>
      <c r="J9" s="260" t="str">
        <f aca="false">IF(B9="","",_xlfn.xlookup(I9,Artikelgrupper!A:A,Artikelgrupper!B:B))</f>
        <v/>
      </c>
      <c r="K9" s="260" t="str">
        <f aca="false">IF(B9="","",_xlfn.xlookup(I9,Artikelgrupper!A:A,Artikelgrupper!C:C))</f>
        <v/>
      </c>
      <c r="L9" s="260" t="str">
        <f aca="false">IF(B9="","",_xlfn.xlookup(I9,Artikelgrupper!A:A,Artikelgrupper!D:D))</f>
        <v/>
      </c>
      <c r="M9" s="263" t="str">
        <f aca="false">IF(B9="","",'APH KIC KIA PC'!Q12)</f>
        <v/>
      </c>
      <c r="N9" s="262" t="str">
        <f aca="false">IF('APH KIC KIA PC'!R12="","",'APH KIC KIA PC'!R12)</f>
        <v/>
      </c>
      <c r="O9" s="262" t="str">
        <f aca="false">IF('APH KIC KIA PC'!T12="","",'APH KIC KIA PC'!T12)</f>
        <v/>
      </c>
      <c r="P9" s="260" t="str">
        <f aca="false">IF(B9="","",'2. Artikeldata Utökad'!E12)</f>
        <v/>
      </c>
      <c r="Q9" s="260" t="str">
        <f aca="false">IF(B9="","",'2. Artikeldata Utökad'!F12)</f>
        <v/>
      </c>
      <c r="R9" s="260" t="str">
        <f aca="false">IF(B9="","",'3. Förpackningsdata'!G12/10)</f>
        <v/>
      </c>
      <c r="S9" s="260" t="str">
        <f aca="false">IF(B9="","",'3. Förpackningsdata'!H12/10)</f>
        <v/>
      </c>
      <c r="T9" s="260" t="str">
        <f aca="false">IF(B9="","",'3. Förpackningsdata'!I12/10)</f>
        <v/>
      </c>
      <c r="U9" s="264" t="str">
        <f aca="false">IF(B9="","",'APH KIC KIA PC'!Z12)</f>
        <v/>
      </c>
      <c r="V9" s="265" t="str">
        <f aca="false">IF(B9="","",'APH KIC KIA PC'!AA12)</f>
        <v/>
      </c>
      <c r="W9" s="266" t="str">
        <f aca="false">IF(B9="","",'APH KIC KIA PC'!AB12)</f>
        <v/>
      </c>
      <c r="X9" s="267" t="str">
        <f aca="false">IF(B9="","",'APH KIC KIA PC'!AD12)</f>
        <v/>
      </c>
      <c r="Y9" s="266" t="str">
        <f aca="false">IF(B9="","",'APH KIC KIA PC'!AC12)</f>
        <v/>
      </c>
      <c r="Z9" s="267" t="str">
        <f aca="false">IF(B9="","",'APH KIC KIA PC'!AI12)</f>
        <v/>
      </c>
      <c r="AA9" s="268" t="str">
        <f aca="false">IF(B9="","",'APH KIC KIA PC'!AJ12)</f>
        <v/>
      </c>
      <c r="AB9" s="262" t="str">
        <f aca="false">IF(B9="","",'APH KIC KIA PC'!W12)</f>
        <v/>
      </c>
      <c r="AC9" s="263" t="str">
        <f aca="false">IF('3. Förpackningsdata'!M12="","",'3. Förpackningsdata'!M12)</f>
        <v/>
      </c>
      <c r="AD9" s="262" t="str">
        <f aca="false">IF('APH KIC KIA PC'!J12="","",'APH KIC KIA PC'!J12)</f>
        <v/>
      </c>
    </row>
    <row r="10" s="269" customFormat="true" ht="14.25" hidden="false" customHeight="false" outlineLevel="0" collapsed="false">
      <c r="A10" s="72" t="n">
        <v>9</v>
      </c>
      <c r="B10" s="260" t="str">
        <f aca="false">IF('1. Artikeldata Grund'!E13="","",'1. Artikeldata Grund'!E13)</f>
        <v/>
      </c>
      <c r="C10" s="261" t="str">
        <f aca="false">IF('1. Artikeldata Grund'!D13="","",'1. Artikeldata Grund'!D13)</f>
        <v/>
      </c>
      <c r="D10" s="260" t="str">
        <f aca="false">IF('APH KIC KIA PC'!D13="","",'APH KIC KIA PC'!D13)</f>
        <v/>
      </c>
      <c r="E10" s="261" t="str">
        <f aca="false">IF('APH KIC KIA PC'!F13="","",'APH KIC KIA PC'!F13)</f>
        <v/>
      </c>
      <c r="F10" s="262" t="str">
        <f aca="false">IF('APH KIC KIA PC'!S13="","",'APH KIC KIA PC'!S13)</f>
        <v>  Välj…</v>
      </c>
      <c r="G10" s="262" t="n">
        <f aca="false">IF('APH KIC KIA PC'!M13="","",'APH KIC KIA PC'!M13)</f>
        <v>910</v>
      </c>
      <c r="H10" s="261" t="str">
        <f aca="false">IF(G10&lt;&gt;200,"",IF('2. Artikeldata Utökad'!I13="","",'2. Artikeldata Utökad'!I13))</f>
        <v/>
      </c>
      <c r="I10" s="260" t="str">
        <f aca="false">IF('APH KIC KIA PC'!L13="Välj….","",'APH KIC KIA PC'!L13)</f>
        <v/>
      </c>
      <c r="J10" s="260" t="str">
        <f aca="false">IF(B10="","",_xlfn.xlookup(I10,Artikelgrupper!A:A,Artikelgrupper!B:B))</f>
        <v/>
      </c>
      <c r="K10" s="260" t="str">
        <f aca="false">IF(B10="","",_xlfn.xlookup(I10,Artikelgrupper!A:A,Artikelgrupper!C:C))</f>
        <v/>
      </c>
      <c r="L10" s="260" t="str">
        <f aca="false">IF(B10="","",_xlfn.xlookup(I10,Artikelgrupper!A:A,Artikelgrupper!D:D))</f>
        <v/>
      </c>
      <c r="M10" s="263" t="str">
        <f aca="false">IF(B10="","",'APH KIC KIA PC'!Q13)</f>
        <v/>
      </c>
      <c r="N10" s="262" t="str">
        <f aca="false">IF('APH KIC KIA PC'!R13="","",'APH KIC KIA PC'!R13)</f>
        <v/>
      </c>
      <c r="O10" s="262" t="str">
        <f aca="false">IF('APH KIC KIA PC'!T13="","",'APH KIC KIA PC'!T13)</f>
        <v/>
      </c>
      <c r="P10" s="260" t="str">
        <f aca="false">IF(B10="","",'2. Artikeldata Utökad'!E13)</f>
        <v/>
      </c>
      <c r="Q10" s="260" t="str">
        <f aca="false">IF(B10="","",'2. Artikeldata Utökad'!F13)</f>
        <v/>
      </c>
      <c r="R10" s="260" t="str">
        <f aca="false">IF(B10="","",'3. Förpackningsdata'!G13/10)</f>
        <v/>
      </c>
      <c r="S10" s="260" t="str">
        <f aca="false">IF(B10="","",'3. Förpackningsdata'!H13/10)</f>
        <v/>
      </c>
      <c r="T10" s="260" t="str">
        <f aca="false">IF(B10="","",'3. Förpackningsdata'!I13/10)</f>
        <v/>
      </c>
      <c r="U10" s="264" t="str">
        <f aca="false">IF(B10="","",'APH KIC KIA PC'!Z13)</f>
        <v/>
      </c>
      <c r="V10" s="265" t="str">
        <f aca="false">IF(B10="","",'APH KIC KIA PC'!AA13)</f>
        <v/>
      </c>
      <c r="W10" s="266" t="str">
        <f aca="false">IF(B10="","",'APH KIC KIA PC'!AB13)</f>
        <v/>
      </c>
      <c r="X10" s="267" t="str">
        <f aca="false">IF(B10="","",'APH KIC KIA PC'!AD13)</f>
        <v/>
      </c>
      <c r="Y10" s="266" t="str">
        <f aca="false">IF(B10="","",'APH KIC KIA PC'!AC13)</f>
        <v/>
      </c>
      <c r="Z10" s="267" t="str">
        <f aca="false">IF(B10="","",'APH KIC KIA PC'!AI13)</f>
        <v/>
      </c>
      <c r="AA10" s="268" t="str">
        <f aca="false">IF(B10="","",'APH KIC KIA PC'!AJ13)</f>
        <v/>
      </c>
      <c r="AB10" s="262" t="str">
        <f aca="false">IF(B10="","",'APH KIC KIA PC'!W13)</f>
        <v/>
      </c>
      <c r="AC10" s="263" t="str">
        <f aca="false">IF('3. Förpackningsdata'!M13="","",'3. Förpackningsdata'!M13)</f>
        <v/>
      </c>
      <c r="AD10" s="262" t="str">
        <f aca="false">IF('APH KIC KIA PC'!J13="","",'APH KIC KIA PC'!J13)</f>
        <v/>
      </c>
    </row>
    <row r="11" s="269" customFormat="true" ht="14.25" hidden="false" customHeight="false" outlineLevel="0" collapsed="false">
      <c r="A11" s="72" t="n">
        <v>10</v>
      </c>
      <c r="B11" s="260" t="str">
        <f aca="false">IF('1. Artikeldata Grund'!E14="","",'1. Artikeldata Grund'!E14)</f>
        <v/>
      </c>
      <c r="C11" s="261" t="str">
        <f aca="false">IF('1. Artikeldata Grund'!D14="","",'1. Artikeldata Grund'!D14)</f>
        <v/>
      </c>
      <c r="D11" s="260" t="str">
        <f aca="false">IF('APH KIC KIA PC'!D14="","",'APH KIC KIA PC'!D14)</f>
        <v/>
      </c>
      <c r="E11" s="261" t="str">
        <f aca="false">IF('APH KIC KIA PC'!F14="","",'APH KIC KIA PC'!F14)</f>
        <v/>
      </c>
      <c r="F11" s="262" t="str">
        <f aca="false">IF('APH KIC KIA PC'!S14="","",'APH KIC KIA PC'!S14)</f>
        <v>  Välj…</v>
      </c>
      <c r="G11" s="262" t="n">
        <f aca="false">IF('APH KIC KIA PC'!M14="","",'APH KIC KIA PC'!M14)</f>
        <v>910</v>
      </c>
      <c r="H11" s="261" t="str">
        <f aca="false">IF(G11&lt;&gt;200,"",IF('2. Artikeldata Utökad'!I14="","",'2. Artikeldata Utökad'!I14))</f>
        <v/>
      </c>
      <c r="I11" s="260" t="str">
        <f aca="false">IF('APH KIC KIA PC'!L14="Välj….","",'APH KIC KIA PC'!L14)</f>
        <v/>
      </c>
      <c r="J11" s="260" t="str">
        <f aca="false">IF(B11="","",_xlfn.xlookup(I11,Artikelgrupper!A:A,Artikelgrupper!B:B))</f>
        <v/>
      </c>
      <c r="K11" s="260" t="str">
        <f aca="false">IF(B11="","",_xlfn.xlookup(I11,Artikelgrupper!A:A,Artikelgrupper!C:C))</f>
        <v/>
      </c>
      <c r="L11" s="260" t="str">
        <f aca="false">IF(B11="","",_xlfn.xlookup(I11,Artikelgrupper!A:A,Artikelgrupper!D:D))</f>
        <v/>
      </c>
      <c r="M11" s="263" t="str">
        <f aca="false">IF(B11="","",'APH KIC KIA PC'!Q14)</f>
        <v/>
      </c>
      <c r="N11" s="262" t="str">
        <f aca="false">IF('APH KIC KIA PC'!R14="","",'APH KIC KIA PC'!R14)</f>
        <v/>
      </c>
      <c r="O11" s="262" t="str">
        <f aca="false">IF('APH KIC KIA PC'!T14="","",'APH KIC KIA PC'!T14)</f>
        <v/>
      </c>
      <c r="P11" s="260" t="str">
        <f aca="false">IF(B11="","",'2. Artikeldata Utökad'!E14)</f>
        <v/>
      </c>
      <c r="Q11" s="260" t="str">
        <f aca="false">IF(B11="","",'2. Artikeldata Utökad'!F14)</f>
        <v/>
      </c>
      <c r="R11" s="260" t="str">
        <f aca="false">IF(B11="","",'3. Förpackningsdata'!G14/10)</f>
        <v/>
      </c>
      <c r="S11" s="260" t="str">
        <f aca="false">IF(B11="","",'3. Förpackningsdata'!H14/10)</f>
        <v/>
      </c>
      <c r="T11" s="260" t="str">
        <f aca="false">IF(B11="","",'3. Förpackningsdata'!I14/10)</f>
        <v/>
      </c>
      <c r="U11" s="264" t="str">
        <f aca="false">IF(B11="","",'APH KIC KIA PC'!Z14)</f>
        <v/>
      </c>
      <c r="V11" s="265" t="str">
        <f aca="false">IF(B11="","",'APH KIC KIA PC'!AA14)</f>
        <v/>
      </c>
      <c r="W11" s="266" t="str">
        <f aca="false">IF(B11="","",'APH KIC KIA PC'!AB14)</f>
        <v/>
      </c>
      <c r="X11" s="267" t="str">
        <f aca="false">IF(B11="","",'APH KIC KIA PC'!AD14)</f>
        <v/>
      </c>
      <c r="Y11" s="266" t="str">
        <f aca="false">IF(B11="","",'APH KIC KIA PC'!AC14)</f>
        <v/>
      </c>
      <c r="Z11" s="267" t="str">
        <f aca="false">IF(B11="","",'APH KIC KIA PC'!AI14)</f>
        <v/>
      </c>
      <c r="AA11" s="268" t="str">
        <f aca="false">IF(B11="","",'APH KIC KIA PC'!AJ14)</f>
        <v/>
      </c>
      <c r="AB11" s="262" t="str">
        <f aca="false">IF(B11="","",'APH KIC KIA PC'!W14)</f>
        <v/>
      </c>
      <c r="AC11" s="263" t="str">
        <f aca="false">IF('3. Förpackningsdata'!M14="","",'3. Förpackningsdata'!M14)</f>
        <v/>
      </c>
      <c r="AD11" s="262" t="str">
        <f aca="false">IF('APH KIC KIA PC'!J14="","",'APH KIC KIA PC'!J14)</f>
        <v/>
      </c>
    </row>
    <row r="12" s="269" customFormat="true" ht="14.25" hidden="false" customHeight="false" outlineLevel="0" collapsed="false">
      <c r="A12" s="72" t="n">
        <v>11</v>
      </c>
      <c r="B12" s="260" t="str">
        <f aca="false">IF('1. Artikeldata Grund'!E15="","",'1. Artikeldata Grund'!E15)</f>
        <v/>
      </c>
      <c r="C12" s="261" t="str">
        <f aca="false">IF('1. Artikeldata Grund'!D15="","",'1. Artikeldata Grund'!D15)</f>
        <v/>
      </c>
      <c r="D12" s="260" t="str">
        <f aca="false">IF('APH KIC KIA PC'!D15="","",'APH KIC KIA PC'!D15)</f>
        <v/>
      </c>
      <c r="E12" s="261" t="str">
        <f aca="false">IF('APH KIC KIA PC'!F15="","",'APH KIC KIA PC'!F15)</f>
        <v/>
      </c>
      <c r="F12" s="262" t="str">
        <f aca="false">IF('APH KIC KIA PC'!S15="","",'APH KIC KIA PC'!S15)</f>
        <v>  Välj…</v>
      </c>
      <c r="G12" s="262" t="n">
        <f aca="false">IF('APH KIC KIA PC'!M15="","",'APH KIC KIA PC'!M15)</f>
        <v>910</v>
      </c>
      <c r="H12" s="261" t="str">
        <f aca="false">IF(G12&lt;&gt;200,"",IF('2. Artikeldata Utökad'!I15="","",'2. Artikeldata Utökad'!I15))</f>
        <v/>
      </c>
      <c r="I12" s="260" t="str">
        <f aca="false">IF('APH KIC KIA PC'!L15="Välj….","",'APH KIC KIA PC'!L15)</f>
        <v/>
      </c>
      <c r="J12" s="260" t="str">
        <f aca="false">IF(B12="","",_xlfn.xlookup(I12,Artikelgrupper!A:A,Artikelgrupper!B:B))</f>
        <v/>
      </c>
      <c r="K12" s="260" t="str">
        <f aca="false">IF(B12="","",_xlfn.xlookup(I12,Artikelgrupper!A:A,Artikelgrupper!C:C))</f>
        <v/>
      </c>
      <c r="L12" s="260" t="str">
        <f aca="false">IF(B12="","",_xlfn.xlookup(I12,Artikelgrupper!A:A,Artikelgrupper!D:D))</f>
        <v/>
      </c>
      <c r="M12" s="263" t="str">
        <f aca="false">IF(B12="","",'APH KIC KIA PC'!Q15)</f>
        <v/>
      </c>
      <c r="N12" s="262" t="str">
        <f aca="false">IF('APH KIC KIA PC'!R15="","",'APH KIC KIA PC'!R15)</f>
        <v/>
      </c>
      <c r="O12" s="262" t="str">
        <f aca="false">IF('APH KIC KIA PC'!T15="","",'APH KIC KIA PC'!T15)</f>
        <v/>
      </c>
      <c r="P12" s="260" t="str">
        <f aca="false">IF(B12="","",'2. Artikeldata Utökad'!E15)</f>
        <v/>
      </c>
      <c r="Q12" s="260" t="str">
        <f aca="false">IF(B12="","",'2. Artikeldata Utökad'!F15)</f>
        <v/>
      </c>
      <c r="R12" s="260" t="str">
        <f aca="false">IF(B12="","",'3. Förpackningsdata'!G15/10)</f>
        <v/>
      </c>
      <c r="S12" s="260" t="str">
        <f aca="false">IF(B12="","",'3. Förpackningsdata'!H15/10)</f>
        <v/>
      </c>
      <c r="T12" s="260" t="str">
        <f aca="false">IF(B12="","",'3. Förpackningsdata'!I15/10)</f>
        <v/>
      </c>
      <c r="U12" s="264" t="str">
        <f aca="false">IF(B12="","",'APH KIC KIA PC'!Z15)</f>
        <v/>
      </c>
      <c r="V12" s="265" t="str">
        <f aca="false">IF(B12="","",'APH KIC KIA PC'!AA15)</f>
        <v/>
      </c>
      <c r="W12" s="266" t="str">
        <f aca="false">IF(B12="","",'APH KIC KIA PC'!AB15)</f>
        <v/>
      </c>
      <c r="X12" s="267" t="str">
        <f aca="false">IF(B12="","",'APH KIC KIA PC'!AD15)</f>
        <v/>
      </c>
      <c r="Y12" s="266" t="str">
        <f aca="false">IF(B12="","",'APH KIC KIA PC'!AC15)</f>
        <v/>
      </c>
      <c r="Z12" s="267" t="str">
        <f aca="false">IF(B12="","",'APH KIC KIA PC'!AI15)</f>
        <v/>
      </c>
      <c r="AA12" s="268" t="str">
        <f aca="false">IF(B12="","",'APH KIC KIA PC'!AJ15)</f>
        <v/>
      </c>
      <c r="AB12" s="262" t="str">
        <f aca="false">IF(B12="","",'APH KIC KIA PC'!W15)</f>
        <v/>
      </c>
      <c r="AC12" s="263" t="str">
        <f aca="false">IF('3. Förpackningsdata'!M15="","",'3. Förpackningsdata'!M15)</f>
        <v/>
      </c>
      <c r="AD12" s="262" t="str">
        <f aca="false">IF('APH KIC KIA PC'!J15="","",'APH KIC KIA PC'!J15)</f>
        <v/>
      </c>
    </row>
    <row r="13" s="269" customFormat="true" ht="14.25" hidden="false" customHeight="false" outlineLevel="0" collapsed="false">
      <c r="A13" s="72" t="n">
        <v>12</v>
      </c>
      <c r="B13" s="260" t="str">
        <f aca="false">IF('1. Artikeldata Grund'!E16="","",'1. Artikeldata Grund'!E16)</f>
        <v/>
      </c>
      <c r="C13" s="261" t="str">
        <f aca="false">IF('1. Artikeldata Grund'!D16="","",'1. Artikeldata Grund'!D16)</f>
        <v/>
      </c>
      <c r="D13" s="260" t="str">
        <f aca="false">IF('APH KIC KIA PC'!D16="","",'APH KIC KIA PC'!D16)</f>
        <v/>
      </c>
      <c r="E13" s="261" t="str">
        <f aca="false">IF('APH KIC KIA PC'!F16="","",'APH KIC KIA PC'!F16)</f>
        <v/>
      </c>
      <c r="F13" s="262" t="str">
        <f aca="false">IF('APH KIC KIA PC'!S16="","",'APH KIC KIA PC'!S16)</f>
        <v>  Välj…</v>
      </c>
      <c r="G13" s="262" t="n">
        <f aca="false">IF('APH KIC KIA PC'!M16="","",'APH KIC KIA PC'!M16)</f>
        <v>910</v>
      </c>
      <c r="H13" s="261" t="str">
        <f aca="false">IF(G13&lt;&gt;200,"",IF('2. Artikeldata Utökad'!I16="","",'2. Artikeldata Utökad'!I16))</f>
        <v/>
      </c>
      <c r="I13" s="260" t="str">
        <f aca="false">IF('APH KIC KIA PC'!L16="Välj….","",'APH KIC KIA PC'!L16)</f>
        <v/>
      </c>
      <c r="J13" s="260" t="str">
        <f aca="false">IF(B13="","",_xlfn.xlookup(I13,Artikelgrupper!A:A,Artikelgrupper!B:B))</f>
        <v/>
      </c>
      <c r="K13" s="260" t="str">
        <f aca="false">IF(B13="","",_xlfn.xlookup(I13,Artikelgrupper!A:A,Artikelgrupper!C:C))</f>
        <v/>
      </c>
      <c r="L13" s="260" t="str">
        <f aca="false">IF(B13="","",_xlfn.xlookup(I13,Artikelgrupper!A:A,Artikelgrupper!D:D))</f>
        <v/>
      </c>
      <c r="M13" s="263" t="str">
        <f aca="false">IF(B13="","",'APH KIC KIA PC'!Q16)</f>
        <v/>
      </c>
      <c r="N13" s="262" t="str">
        <f aca="false">IF('APH KIC KIA PC'!R16="","",'APH KIC KIA PC'!R16)</f>
        <v/>
      </c>
      <c r="O13" s="262" t="str">
        <f aca="false">IF('APH KIC KIA PC'!T16="","",'APH KIC KIA PC'!T16)</f>
        <v/>
      </c>
      <c r="P13" s="260" t="str">
        <f aca="false">IF(B13="","",'2. Artikeldata Utökad'!E16)</f>
        <v/>
      </c>
      <c r="Q13" s="260" t="str">
        <f aca="false">IF(B13="","",'2. Artikeldata Utökad'!F16)</f>
        <v/>
      </c>
      <c r="R13" s="260" t="str">
        <f aca="false">IF(B13="","",'3. Förpackningsdata'!G16/10)</f>
        <v/>
      </c>
      <c r="S13" s="260" t="str">
        <f aca="false">IF(B13="","",'3. Förpackningsdata'!H16/10)</f>
        <v/>
      </c>
      <c r="T13" s="260" t="str">
        <f aca="false">IF(B13="","",'3. Förpackningsdata'!I16/10)</f>
        <v/>
      </c>
      <c r="U13" s="264" t="str">
        <f aca="false">IF(B13="","",'APH KIC KIA PC'!Z16)</f>
        <v/>
      </c>
      <c r="V13" s="265" t="str">
        <f aca="false">IF(B13="","",'APH KIC KIA PC'!AA16)</f>
        <v/>
      </c>
      <c r="W13" s="266" t="str">
        <f aca="false">IF(B13="","",'APH KIC KIA PC'!AB16)</f>
        <v/>
      </c>
      <c r="X13" s="267" t="str">
        <f aca="false">IF(B13="","",'APH KIC KIA PC'!AD16)</f>
        <v/>
      </c>
      <c r="Y13" s="266" t="str">
        <f aca="false">IF(B13="","",'APH KIC KIA PC'!AC16)</f>
        <v/>
      </c>
      <c r="Z13" s="267" t="str">
        <f aca="false">IF(B13="","",'APH KIC KIA PC'!AI16)</f>
        <v/>
      </c>
      <c r="AA13" s="268" t="str">
        <f aca="false">IF(B13="","",'APH KIC KIA PC'!AJ16)</f>
        <v/>
      </c>
      <c r="AB13" s="262" t="str">
        <f aca="false">IF(B13="","",'APH KIC KIA PC'!W16)</f>
        <v/>
      </c>
      <c r="AC13" s="263" t="str">
        <f aca="false">IF('3. Förpackningsdata'!M16="","",'3. Förpackningsdata'!M16)</f>
        <v/>
      </c>
      <c r="AD13" s="262" t="str">
        <f aca="false">IF('APH KIC KIA PC'!J16="","",'APH KIC KIA PC'!J16)</f>
        <v/>
      </c>
    </row>
    <row r="14" s="269" customFormat="true" ht="14.25" hidden="false" customHeight="false" outlineLevel="0" collapsed="false">
      <c r="A14" s="72" t="n">
        <v>13</v>
      </c>
      <c r="B14" s="260" t="str">
        <f aca="false">IF('1. Artikeldata Grund'!E17="","",'1. Artikeldata Grund'!E17)</f>
        <v/>
      </c>
      <c r="C14" s="261" t="str">
        <f aca="false">IF('1. Artikeldata Grund'!D17="","",'1. Artikeldata Grund'!D17)</f>
        <v/>
      </c>
      <c r="D14" s="260" t="str">
        <f aca="false">IF('APH KIC KIA PC'!D17="","",'APH KIC KIA PC'!D17)</f>
        <v/>
      </c>
      <c r="E14" s="261" t="str">
        <f aca="false">IF('APH KIC KIA PC'!F17="","",'APH KIC KIA PC'!F17)</f>
        <v/>
      </c>
      <c r="F14" s="262" t="str">
        <f aca="false">IF('APH KIC KIA PC'!S17="","",'APH KIC KIA PC'!S17)</f>
        <v>  Välj…</v>
      </c>
      <c r="G14" s="262" t="n">
        <f aca="false">IF('APH KIC KIA PC'!M17="","",'APH KIC KIA PC'!M17)</f>
        <v>910</v>
      </c>
      <c r="H14" s="261" t="str">
        <f aca="false">IF(G14&lt;&gt;200,"",IF('2. Artikeldata Utökad'!I17="","",'2. Artikeldata Utökad'!I17))</f>
        <v/>
      </c>
      <c r="I14" s="260" t="str">
        <f aca="false">IF('APH KIC KIA PC'!L17="Välj….","",'APH KIC KIA PC'!L17)</f>
        <v/>
      </c>
      <c r="J14" s="260" t="str">
        <f aca="false">IF(B14="","",_xlfn.xlookup(I14,Artikelgrupper!A:A,Artikelgrupper!B:B))</f>
        <v/>
      </c>
      <c r="K14" s="260" t="str">
        <f aca="false">IF(B14="","",_xlfn.xlookup(I14,Artikelgrupper!A:A,Artikelgrupper!C:C))</f>
        <v/>
      </c>
      <c r="L14" s="260" t="str">
        <f aca="false">IF(B14="","",_xlfn.xlookup(I14,Artikelgrupper!A:A,Artikelgrupper!D:D))</f>
        <v/>
      </c>
      <c r="M14" s="263" t="str">
        <f aca="false">IF(B14="","",'APH KIC KIA PC'!Q17)</f>
        <v/>
      </c>
      <c r="N14" s="262" t="str">
        <f aca="false">IF('APH KIC KIA PC'!R17="","",'APH KIC KIA PC'!R17)</f>
        <v/>
      </c>
      <c r="O14" s="262" t="str">
        <f aca="false">IF('APH KIC KIA PC'!T17="","",'APH KIC KIA PC'!T17)</f>
        <v/>
      </c>
      <c r="P14" s="260" t="str">
        <f aca="false">IF(B14="","",'2. Artikeldata Utökad'!E17)</f>
        <v/>
      </c>
      <c r="Q14" s="260" t="str">
        <f aca="false">IF(B14="","",'2. Artikeldata Utökad'!F17)</f>
        <v/>
      </c>
      <c r="R14" s="260" t="str">
        <f aca="false">IF(B14="","",'3. Förpackningsdata'!G17/10)</f>
        <v/>
      </c>
      <c r="S14" s="260" t="str">
        <f aca="false">IF(B14="","",'3. Förpackningsdata'!H17/10)</f>
        <v/>
      </c>
      <c r="T14" s="260" t="str">
        <f aca="false">IF(B14="","",'3. Förpackningsdata'!I17/10)</f>
        <v/>
      </c>
      <c r="U14" s="264" t="str">
        <f aca="false">IF(B14="","",'APH KIC KIA PC'!Z17)</f>
        <v/>
      </c>
      <c r="V14" s="265" t="str">
        <f aca="false">IF(B14="","",'APH KIC KIA PC'!AA17)</f>
        <v/>
      </c>
      <c r="W14" s="266" t="str">
        <f aca="false">IF(B14="","",'APH KIC KIA PC'!AB17)</f>
        <v/>
      </c>
      <c r="X14" s="267" t="str">
        <f aca="false">IF(B14="","",'APH KIC KIA PC'!AD17)</f>
        <v/>
      </c>
      <c r="Y14" s="266" t="str">
        <f aca="false">IF(B14="","",'APH KIC KIA PC'!AC17)</f>
        <v/>
      </c>
      <c r="Z14" s="267" t="str">
        <f aca="false">IF(B14="","",'APH KIC KIA PC'!AI17)</f>
        <v/>
      </c>
      <c r="AA14" s="268" t="str">
        <f aca="false">IF(B14="","",'APH KIC KIA PC'!AJ17)</f>
        <v/>
      </c>
      <c r="AB14" s="262" t="str">
        <f aca="false">IF(B14="","",'APH KIC KIA PC'!W17)</f>
        <v/>
      </c>
      <c r="AC14" s="263" t="str">
        <f aca="false">IF('3. Förpackningsdata'!M17="","",'3. Förpackningsdata'!M17)</f>
        <v/>
      </c>
      <c r="AD14" s="262" t="str">
        <f aca="false">IF('APH KIC KIA PC'!J17="","",'APH KIC KIA PC'!J17)</f>
        <v/>
      </c>
    </row>
    <row r="15" s="269" customFormat="true" ht="14.25" hidden="false" customHeight="false" outlineLevel="0" collapsed="false">
      <c r="A15" s="72" t="n">
        <v>14</v>
      </c>
      <c r="B15" s="260" t="str">
        <f aca="false">IF('1. Artikeldata Grund'!E18="","",'1. Artikeldata Grund'!E18)</f>
        <v/>
      </c>
      <c r="C15" s="261" t="str">
        <f aca="false">IF('1. Artikeldata Grund'!D18="","",'1. Artikeldata Grund'!D18)</f>
        <v/>
      </c>
      <c r="D15" s="260" t="str">
        <f aca="false">IF('APH KIC KIA PC'!D18="","",'APH KIC KIA PC'!D18)</f>
        <v/>
      </c>
      <c r="E15" s="261" t="str">
        <f aca="false">IF('APH KIC KIA PC'!F18="","",'APH KIC KIA PC'!F18)</f>
        <v/>
      </c>
      <c r="F15" s="262" t="str">
        <f aca="false">IF('APH KIC KIA PC'!S18="","",'APH KIC KIA PC'!S18)</f>
        <v>  Välj…</v>
      </c>
      <c r="G15" s="262" t="n">
        <f aca="false">IF('APH KIC KIA PC'!M18="","",'APH KIC KIA PC'!M18)</f>
        <v>910</v>
      </c>
      <c r="H15" s="261" t="str">
        <f aca="false">IF(G15&lt;&gt;200,"",IF('2. Artikeldata Utökad'!I18="","",'2. Artikeldata Utökad'!I18))</f>
        <v/>
      </c>
      <c r="I15" s="260" t="str">
        <f aca="false">IF('APH KIC KIA PC'!L18="Välj….","",'APH KIC KIA PC'!L18)</f>
        <v/>
      </c>
      <c r="J15" s="260" t="str">
        <f aca="false">IF(B15="","",_xlfn.xlookup(I15,Artikelgrupper!A:A,Artikelgrupper!B:B))</f>
        <v/>
      </c>
      <c r="K15" s="260" t="str">
        <f aca="false">IF(B15="","",_xlfn.xlookup(I15,Artikelgrupper!A:A,Artikelgrupper!C:C))</f>
        <v/>
      </c>
      <c r="L15" s="260" t="str">
        <f aca="false">IF(B15="","",_xlfn.xlookup(I15,Artikelgrupper!A:A,Artikelgrupper!D:D))</f>
        <v/>
      </c>
      <c r="M15" s="263" t="str">
        <f aca="false">IF(B15="","",'APH KIC KIA PC'!Q18)</f>
        <v/>
      </c>
      <c r="N15" s="262" t="str">
        <f aca="false">IF('APH KIC KIA PC'!R18="","",'APH KIC KIA PC'!R18)</f>
        <v/>
      </c>
      <c r="O15" s="262" t="str">
        <f aca="false">IF('APH KIC KIA PC'!T18="","",'APH KIC KIA PC'!T18)</f>
        <v/>
      </c>
      <c r="P15" s="260" t="str">
        <f aca="false">IF(B15="","",'2. Artikeldata Utökad'!E18)</f>
        <v/>
      </c>
      <c r="Q15" s="260" t="str">
        <f aca="false">IF(B15="","",'2. Artikeldata Utökad'!F18)</f>
        <v/>
      </c>
      <c r="R15" s="260" t="str">
        <f aca="false">IF(B15="","",'3. Förpackningsdata'!G18/10)</f>
        <v/>
      </c>
      <c r="S15" s="260" t="str">
        <f aca="false">IF(B15="","",'3. Förpackningsdata'!H18/10)</f>
        <v/>
      </c>
      <c r="T15" s="260" t="str">
        <f aca="false">IF(B15="","",'3. Förpackningsdata'!I18/10)</f>
        <v/>
      </c>
      <c r="U15" s="264" t="str">
        <f aca="false">IF(B15="","",'APH KIC KIA PC'!Z18)</f>
        <v/>
      </c>
      <c r="V15" s="265" t="str">
        <f aca="false">IF(B15="","",'APH KIC KIA PC'!AA18)</f>
        <v/>
      </c>
      <c r="W15" s="266" t="str">
        <f aca="false">IF(B15="","",'APH KIC KIA PC'!AB18)</f>
        <v/>
      </c>
      <c r="X15" s="267" t="str">
        <f aca="false">IF(B15="","",'APH KIC KIA PC'!AD18)</f>
        <v/>
      </c>
      <c r="Y15" s="266" t="str">
        <f aca="false">IF(B15="","",'APH KIC KIA PC'!AC18)</f>
        <v/>
      </c>
      <c r="Z15" s="267" t="str">
        <f aca="false">IF(B15="","",'APH KIC KIA PC'!AI18)</f>
        <v/>
      </c>
      <c r="AA15" s="268" t="str">
        <f aca="false">IF(B15="","",'APH KIC KIA PC'!AJ18)</f>
        <v/>
      </c>
      <c r="AB15" s="262" t="str">
        <f aca="false">IF(B15="","",'APH KIC KIA PC'!W18)</f>
        <v/>
      </c>
      <c r="AC15" s="263" t="str">
        <f aca="false">IF('3. Förpackningsdata'!M18="","",'3. Förpackningsdata'!M18)</f>
        <v/>
      </c>
      <c r="AD15" s="262" t="str">
        <f aca="false">IF('APH KIC KIA PC'!J18="","",'APH KIC KIA PC'!J18)</f>
        <v/>
      </c>
    </row>
    <row r="16" s="269" customFormat="true" ht="14.25" hidden="false" customHeight="false" outlineLevel="0" collapsed="false">
      <c r="A16" s="72" t="n">
        <v>15</v>
      </c>
      <c r="B16" s="260" t="str">
        <f aca="false">IF('1. Artikeldata Grund'!E19="","",'1. Artikeldata Grund'!E19)</f>
        <v/>
      </c>
      <c r="C16" s="261" t="str">
        <f aca="false">IF('1. Artikeldata Grund'!D19="","",'1. Artikeldata Grund'!D19)</f>
        <v/>
      </c>
      <c r="D16" s="260" t="str">
        <f aca="false">IF('APH KIC KIA PC'!D19="","",'APH KIC KIA PC'!D19)</f>
        <v/>
      </c>
      <c r="E16" s="261" t="str">
        <f aca="false">IF('APH KIC KIA PC'!F19="","",'APH KIC KIA PC'!F19)</f>
        <v/>
      </c>
      <c r="F16" s="262" t="str">
        <f aca="false">IF('APH KIC KIA PC'!S19="","",'APH KIC KIA PC'!S19)</f>
        <v>  Välj…</v>
      </c>
      <c r="G16" s="262" t="n">
        <f aca="false">IF('APH KIC KIA PC'!M19="","",'APH KIC KIA PC'!M19)</f>
        <v>910</v>
      </c>
      <c r="H16" s="261" t="str">
        <f aca="false">IF(G16&lt;&gt;200,"",IF('2. Artikeldata Utökad'!I19="","",'2. Artikeldata Utökad'!I19))</f>
        <v/>
      </c>
      <c r="I16" s="260" t="str">
        <f aca="false">IF('APH KIC KIA PC'!L19="Välj….","",'APH KIC KIA PC'!L19)</f>
        <v/>
      </c>
      <c r="J16" s="260" t="str">
        <f aca="false">IF(B16="","",_xlfn.xlookup(I16,Artikelgrupper!A:A,Artikelgrupper!B:B))</f>
        <v/>
      </c>
      <c r="K16" s="260" t="str">
        <f aca="false">IF(B16="","",_xlfn.xlookup(I16,Artikelgrupper!A:A,Artikelgrupper!C:C))</f>
        <v/>
      </c>
      <c r="L16" s="260" t="str">
        <f aca="false">IF(B16="","",_xlfn.xlookup(I16,Artikelgrupper!A:A,Artikelgrupper!D:D))</f>
        <v/>
      </c>
      <c r="M16" s="263" t="str">
        <f aca="false">IF(B16="","",'APH KIC KIA PC'!Q19)</f>
        <v/>
      </c>
      <c r="N16" s="262" t="str">
        <f aca="false">IF('APH KIC KIA PC'!R19="","",'APH KIC KIA PC'!R19)</f>
        <v/>
      </c>
      <c r="O16" s="262" t="str">
        <f aca="false">IF('APH KIC KIA PC'!T19="","",'APH KIC KIA PC'!T19)</f>
        <v/>
      </c>
      <c r="P16" s="260" t="str">
        <f aca="false">IF(B16="","",'2. Artikeldata Utökad'!E19)</f>
        <v/>
      </c>
      <c r="Q16" s="260" t="str">
        <f aca="false">IF(B16="","",'2. Artikeldata Utökad'!F19)</f>
        <v/>
      </c>
      <c r="R16" s="260" t="str">
        <f aca="false">IF(B16="","",'3. Förpackningsdata'!G19/10)</f>
        <v/>
      </c>
      <c r="S16" s="260" t="str">
        <f aca="false">IF(B16="","",'3. Förpackningsdata'!H19/10)</f>
        <v/>
      </c>
      <c r="T16" s="260" t="str">
        <f aca="false">IF(B16="","",'3. Förpackningsdata'!I19/10)</f>
        <v/>
      </c>
      <c r="U16" s="264" t="str">
        <f aca="false">IF(B16="","",'APH KIC KIA PC'!Z19)</f>
        <v/>
      </c>
      <c r="V16" s="265" t="str">
        <f aca="false">IF(B16="","",'APH KIC KIA PC'!AA19)</f>
        <v/>
      </c>
      <c r="W16" s="266" t="str">
        <f aca="false">IF(B16="","",'APH KIC KIA PC'!AB19)</f>
        <v/>
      </c>
      <c r="X16" s="267" t="str">
        <f aca="false">IF(B16="","",'APH KIC KIA PC'!AD19)</f>
        <v/>
      </c>
      <c r="Y16" s="266" t="str">
        <f aca="false">IF(B16="","",'APH KIC KIA PC'!AC19)</f>
        <v/>
      </c>
      <c r="Z16" s="267" t="str">
        <f aca="false">IF(B16="","",'APH KIC KIA PC'!AI19)</f>
        <v/>
      </c>
      <c r="AA16" s="268" t="str">
        <f aca="false">IF(B16="","",'APH KIC KIA PC'!AJ19)</f>
        <v/>
      </c>
      <c r="AB16" s="262" t="str">
        <f aca="false">IF(B16="","",'APH KIC KIA PC'!W19)</f>
        <v/>
      </c>
      <c r="AC16" s="263" t="str">
        <f aca="false">IF('3. Förpackningsdata'!M19="","",'3. Förpackningsdata'!M19)</f>
        <v/>
      </c>
      <c r="AD16" s="262" t="str">
        <f aca="false">IF('APH KIC KIA PC'!J19="","",'APH KIC KIA PC'!J19)</f>
        <v/>
      </c>
    </row>
    <row r="17" s="269" customFormat="true" ht="14.25" hidden="false" customHeight="false" outlineLevel="0" collapsed="false">
      <c r="A17" s="72" t="n">
        <v>16</v>
      </c>
      <c r="B17" s="260" t="str">
        <f aca="false">IF('1. Artikeldata Grund'!E20="","",'1. Artikeldata Grund'!E20)</f>
        <v/>
      </c>
      <c r="C17" s="261" t="str">
        <f aca="false">IF('1. Artikeldata Grund'!D20="","",'1. Artikeldata Grund'!D20)</f>
        <v/>
      </c>
      <c r="D17" s="260" t="str">
        <f aca="false">IF('APH KIC KIA PC'!D20="","",'APH KIC KIA PC'!D20)</f>
        <v/>
      </c>
      <c r="E17" s="261" t="str">
        <f aca="false">IF('APH KIC KIA PC'!F20="","",'APH KIC KIA PC'!F20)</f>
        <v/>
      </c>
      <c r="F17" s="262" t="str">
        <f aca="false">IF('APH KIC KIA PC'!S20="","",'APH KIC KIA PC'!S20)</f>
        <v>  Välj…</v>
      </c>
      <c r="G17" s="262" t="n">
        <f aca="false">IF('APH KIC KIA PC'!M20="","",'APH KIC KIA PC'!M20)</f>
        <v>910</v>
      </c>
      <c r="H17" s="261" t="str">
        <f aca="false">IF(G17&lt;&gt;200,"",IF('2. Artikeldata Utökad'!I20="","",'2. Artikeldata Utökad'!I20))</f>
        <v/>
      </c>
      <c r="I17" s="260" t="str">
        <f aca="false">IF('APH KIC KIA PC'!L20="Välj….","",'APH KIC KIA PC'!L20)</f>
        <v/>
      </c>
      <c r="J17" s="260" t="str">
        <f aca="false">IF(B17="","",_xlfn.xlookup(I17,Artikelgrupper!A:A,Artikelgrupper!B:B))</f>
        <v/>
      </c>
      <c r="K17" s="260" t="str">
        <f aca="false">IF(B17="","",_xlfn.xlookup(I17,Artikelgrupper!A:A,Artikelgrupper!C:C))</f>
        <v/>
      </c>
      <c r="L17" s="260" t="str">
        <f aca="false">IF(B17="","",_xlfn.xlookup(I17,Artikelgrupper!A:A,Artikelgrupper!D:D))</f>
        <v/>
      </c>
      <c r="M17" s="263" t="str">
        <f aca="false">IF(B17="","",'APH KIC KIA PC'!Q20)</f>
        <v/>
      </c>
      <c r="N17" s="262" t="str">
        <f aca="false">IF('APH KIC KIA PC'!R20="","",'APH KIC KIA PC'!R20)</f>
        <v/>
      </c>
      <c r="O17" s="262" t="str">
        <f aca="false">IF('APH KIC KIA PC'!T20="","",'APH KIC KIA PC'!T20)</f>
        <v/>
      </c>
      <c r="P17" s="260" t="str">
        <f aca="false">IF(B17="","",'2. Artikeldata Utökad'!E20)</f>
        <v/>
      </c>
      <c r="Q17" s="260" t="str">
        <f aca="false">IF(B17="","",'2. Artikeldata Utökad'!F20)</f>
        <v/>
      </c>
      <c r="R17" s="260" t="str">
        <f aca="false">IF(B17="","",'3. Förpackningsdata'!G20/10)</f>
        <v/>
      </c>
      <c r="S17" s="260" t="str">
        <f aca="false">IF(B17="","",'3. Förpackningsdata'!H20/10)</f>
        <v/>
      </c>
      <c r="T17" s="260" t="str">
        <f aca="false">IF(B17="","",'3. Förpackningsdata'!I20/10)</f>
        <v/>
      </c>
      <c r="U17" s="264" t="str">
        <f aca="false">IF(B17="","",'APH KIC KIA PC'!Z20)</f>
        <v/>
      </c>
      <c r="V17" s="265" t="str">
        <f aca="false">IF(B17="","",'APH KIC KIA PC'!AA20)</f>
        <v/>
      </c>
      <c r="W17" s="266" t="str">
        <f aca="false">IF(B17="","",'APH KIC KIA PC'!AB20)</f>
        <v/>
      </c>
      <c r="X17" s="267" t="str">
        <f aca="false">IF(B17="","",'APH KIC KIA PC'!AD20)</f>
        <v/>
      </c>
      <c r="Y17" s="266" t="str">
        <f aca="false">IF(B17="","",'APH KIC KIA PC'!AC20)</f>
        <v/>
      </c>
      <c r="Z17" s="267" t="str">
        <f aca="false">IF(B17="","",'APH KIC KIA PC'!AI20)</f>
        <v/>
      </c>
      <c r="AA17" s="268" t="str">
        <f aca="false">IF(B17="","",'APH KIC KIA PC'!AJ20)</f>
        <v/>
      </c>
      <c r="AB17" s="262" t="str">
        <f aca="false">IF(B17="","",'APH KIC KIA PC'!W20)</f>
        <v/>
      </c>
      <c r="AC17" s="263" t="str">
        <f aca="false">IF('3. Förpackningsdata'!M20="","",'3. Förpackningsdata'!M20)</f>
        <v/>
      </c>
      <c r="AD17" s="262" t="str">
        <f aca="false">IF('APH KIC KIA PC'!J20="","",'APH KIC KIA PC'!J20)</f>
        <v/>
      </c>
    </row>
    <row r="18" s="269" customFormat="true" ht="14.25" hidden="false" customHeight="false" outlineLevel="0" collapsed="false">
      <c r="A18" s="72" t="n">
        <v>17</v>
      </c>
      <c r="B18" s="260" t="str">
        <f aca="false">IF('1. Artikeldata Grund'!E21="","",'1. Artikeldata Grund'!E21)</f>
        <v/>
      </c>
      <c r="C18" s="261" t="str">
        <f aca="false">IF('1. Artikeldata Grund'!D21="","",'1. Artikeldata Grund'!D21)</f>
        <v/>
      </c>
      <c r="D18" s="260" t="str">
        <f aca="false">IF('APH KIC KIA PC'!D21="","",'APH KIC KIA PC'!D21)</f>
        <v/>
      </c>
      <c r="E18" s="261" t="str">
        <f aca="false">IF('APH KIC KIA PC'!F21="","",'APH KIC KIA PC'!F21)</f>
        <v/>
      </c>
      <c r="F18" s="262" t="str">
        <f aca="false">IF('APH KIC KIA PC'!S21="","",'APH KIC KIA PC'!S21)</f>
        <v>  Välj…</v>
      </c>
      <c r="G18" s="262" t="n">
        <f aca="false">IF('APH KIC KIA PC'!M21="","",'APH KIC KIA PC'!M21)</f>
        <v>910</v>
      </c>
      <c r="H18" s="261" t="str">
        <f aca="false">IF(G18&lt;&gt;200,"",IF('2. Artikeldata Utökad'!I21="","",'2. Artikeldata Utökad'!I21))</f>
        <v/>
      </c>
      <c r="I18" s="260" t="str">
        <f aca="false">IF('APH KIC KIA PC'!L21="Välj….","",'APH KIC KIA PC'!L21)</f>
        <v/>
      </c>
      <c r="J18" s="260" t="str">
        <f aca="false">IF(B18="","",_xlfn.xlookup(I18,Artikelgrupper!A:A,Artikelgrupper!B:B))</f>
        <v/>
      </c>
      <c r="K18" s="260" t="str">
        <f aca="false">IF(B18="","",_xlfn.xlookup(I18,Artikelgrupper!A:A,Artikelgrupper!C:C))</f>
        <v/>
      </c>
      <c r="L18" s="260" t="str">
        <f aca="false">IF(B18="","",_xlfn.xlookup(I18,Artikelgrupper!A:A,Artikelgrupper!D:D))</f>
        <v/>
      </c>
      <c r="M18" s="263" t="str">
        <f aca="false">IF(B18="","",'APH KIC KIA PC'!Q21)</f>
        <v/>
      </c>
      <c r="N18" s="262" t="str">
        <f aca="false">IF('APH KIC KIA PC'!R21="","",'APH KIC KIA PC'!R21)</f>
        <v/>
      </c>
      <c r="O18" s="262" t="str">
        <f aca="false">IF('APH KIC KIA PC'!T21="","",'APH KIC KIA PC'!T21)</f>
        <v/>
      </c>
      <c r="P18" s="260" t="str">
        <f aca="false">IF(B18="","",'2. Artikeldata Utökad'!E21)</f>
        <v/>
      </c>
      <c r="Q18" s="260" t="str">
        <f aca="false">IF(B18="","",'2. Artikeldata Utökad'!F21)</f>
        <v/>
      </c>
      <c r="R18" s="260" t="str">
        <f aca="false">IF(B18="","",'3. Förpackningsdata'!G21/10)</f>
        <v/>
      </c>
      <c r="S18" s="260" t="str">
        <f aca="false">IF(B18="","",'3. Förpackningsdata'!H21/10)</f>
        <v/>
      </c>
      <c r="T18" s="260" t="str">
        <f aca="false">IF(B18="","",'3. Förpackningsdata'!I21/10)</f>
        <v/>
      </c>
      <c r="U18" s="264" t="str">
        <f aca="false">IF(B18="","",'APH KIC KIA PC'!Z21)</f>
        <v/>
      </c>
      <c r="V18" s="265" t="str">
        <f aca="false">IF(B18="","",'APH KIC KIA PC'!AA21)</f>
        <v/>
      </c>
      <c r="W18" s="266" t="str">
        <f aca="false">IF(B18="","",'APH KIC KIA PC'!AB21)</f>
        <v/>
      </c>
      <c r="X18" s="267" t="str">
        <f aca="false">IF(B18="","",'APH KIC KIA PC'!AD21)</f>
        <v/>
      </c>
      <c r="Y18" s="266" t="str">
        <f aca="false">IF(B18="","",'APH KIC KIA PC'!AC21)</f>
        <v/>
      </c>
      <c r="Z18" s="267" t="str">
        <f aca="false">IF(B18="","",'APH KIC KIA PC'!AI21)</f>
        <v/>
      </c>
      <c r="AA18" s="268" t="str">
        <f aca="false">IF(B18="","",'APH KIC KIA PC'!AJ21)</f>
        <v/>
      </c>
      <c r="AB18" s="262" t="str">
        <f aca="false">IF(B18="","",'APH KIC KIA PC'!W21)</f>
        <v/>
      </c>
      <c r="AC18" s="263" t="str">
        <f aca="false">IF('3. Förpackningsdata'!M21="","",'3. Förpackningsdata'!M21)</f>
        <v/>
      </c>
      <c r="AD18" s="262" t="str">
        <f aca="false">IF('APH KIC KIA PC'!J21="","",'APH KIC KIA PC'!J21)</f>
        <v/>
      </c>
    </row>
    <row r="19" s="269" customFormat="true" ht="14.25" hidden="false" customHeight="false" outlineLevel="0" collapsed="false">
      <c r="A19" s="72" t="n">
        <v>18</v>
      </c>
      <c r="B19" s="260" t="str">
        <f aca="false">IF('1. Artikeldata Grund'!E22="","",'1. Artikeldata Grund'!E22)</f>
        <v/>
      </c>
      <c r="C19" s="261" t="str">
        <f aca="false">IF('1. Artikeldata Grund'!D22="","",'1. Artikeldata Grund'!D22)</f>
        <v/>
      </c>
      <c r="D19" s="260" t="str">
        <f aca="false">IF('APH KIC KIA PC'!D22="","",'APH KIC KIA PC'!D22)</f>
        <v/>
      </c>
      <c r="E19" s="261" t="str">
        <f aca="false">IF('APH KIC KIA PC'!F22="","",'APH KIC KIA PC'!F22)</f>
        <v/>
      </c>
      <c r="F19" s="262" t="str">
        <f aca="false">IF('APH KIC KIA PC'!S22="","",'APH KIC KIA PC'!S22)</f>
        <v>  Välj…</v>
      </c>
      <c r="G19" s="262" t="n">
        <f aca="false">IF('APH KIC KIA PC'!M22="","",'APH KIC KIA PC'!M22)</f>
        <v>910</v>
      </c>
      <c r="H19" s="261" t="str">
        <f aca="false">IF(G19&lt;&gt;200,"",IF('2. Artikeldata Utökad'!I22="","",'2. Artikeldata Utökad'!I22))</f>
        <v/>
      </c>
      <c r="I19" s="260" t="str">
        <f aca="false">IF('APH KIC KIA PC'!L22="Välj….","",'APH KIC KIA PC'!L22)</f>
        <v/>
      </c>
      <c r="J19" s="260" t="str">
        <f aca="false">IF(B19="","",_xlfn.xlookup(I19,Artikelgrupper!A:A,Artikelgrupper!B:B))</f>
        <v/>
      </c>
      <c r="K19" s="260" t="str">
        <f aca="false">IF(B19="","",_xlfn.xlookup(I19,Artikelgrupper!A:A,Artikelgrupper!C:C))</f>
        <v/>
      </c>
      <c r="L19" s="260" t="str">
        <f aca="false">IF(B19="","",_xlfn.xlookup(I19,Artikelgrupper!A:A,Artikelgrupper!D:D))</f>
        <v/>
      </c>
      <c r="M19" s="263" t="str">
        <f aca="false">IF(B19="","",'APH KIC KIA PC'!Q22)</f>
        <v/>
      </c>
      <c r="N19" s="262" t="str">
        <f aca="false">IF('APH KIC KIA PC'!R22="","",'APH KIC KIA PC'!R22)</f>
        <v/>
      </c>
      <c r="O19" s="262" t="str">
        <f aca="false">IF('APH KIC KIA PC'!T22="","",'APH KIC KIA PC'!T22)</f>
        <v/>
      </c>
      <c r="P19" s="260" t="str">
        <f aca="false">IF(B19="","",'2. Artikeldata Utökad'!E22)</f>
        <v/>
      </c>
      <c r="Q19" s="260" t="str">
        <f aca="false">IF(B19="","",'2. Artikeldata Utökad'!F22)</f>
        <v/>
      </c>
      <c r="R19" s="260" t="str">
        <f aca="false">IF(B19="","",'3. Förpackningsdata'!G22/10)</f>
        <v/>
      </c>
      <c r="S19" s="260" t="str">
        <f aca="false">IF(B19="","",'3. Förpackningsdata'!H22/10)</f>
        <v/>
      </c>
      <c r="T19" s="260" t="str">
        <f aca="false">IF(B19="","",'3. Förpackningsdata'!I22/10)</f>
        <v/>
      </c>
      <c r="U19" s="264" t="str">
        <f aca="false">IF(B19="","",'APH KIC KIA PC'!Z22)</f>
        <v/>
      </c>
      <c r="V19" s="265" t="str">
        <f aca="false">IF(B19="","",'APH KIC KIA PC'!AA22)</f>
        <v/>
      </c>
      <c r="W19" s="266" t="str">
        <f aca="false">IF(B19="","",'APH KIC KIA PC'!AB22)</f>
        <v/>
      </c>
      <c r="X19" s="267" t="str">
        <f aca="false">IF(B19="","",'APH KIC KIA PC'!AD22)</f>
        <v/>
      </c>
      <c r="Y19" s="266" t="str">
        <f aca="false">IF(B19="","",'APH KIC KIA PC'!AC22)</f>
        <v/>
      </c>
      <c r="Z19" s="267" t="str">
        <f aca="false">IF(B19="","",'APH KIC KIA PC'!AI22)</f>
        <v/>
      </c>
      <c r="AA19" s="268" t="str">
        <f aca="false">IF(B19="","",'APH KIC KIA PC'!AJ22)</f>
        <v/>
      </c>
      <c r="AB19" s="262" t="str">
        <f aca="false">IF(B19="","",'APH KIC KIA PC'!W22)</f>
        <v/>
      </c>
      <c r="AC19" s="263" t="str">
        <f aca="false">IF('3. Förpackningsdata'!M22="","",'3. Förpackningsdata'!M22)</f>
        <v/>
      </c>
      <c r="AD19" s="262" t="str">
        <f aca="false">IF('APH KIC KIA PC'!J22="","",'APH KIC KIA PC'!J22)</f>
        <v/>
      </c>
    </row>
    <row r="20" s="269" customFormat="true" ht="14.25" hidden="false" customHeight="false" outlineLevel="0" collapsed="false">
      <c r="A20" s="72" t="n">
        <v>19</v>
      </c>
      <c r="B20" s="260" t="str">
        <f aca="false">IF('1. Artikeldata Grund'!E23="","",'1. Artikeldata Grund'!E23)</f>
        <v/>
      </c>
      <c r="C20" s="261" t="str">
        <f aca="false">IF('1. Artikeldata Grund'!D23="","",'1. Artikeldata Grund'!D23)</f>
        <v/>
      </c>
      <c r="D20" s="260" t="str">
        <f aca="false">IF('APH KIC KIA PC'!D23="","",'APH KIC KIA PC'!D23)</f>
        <v/>
      </c>
      <c r="E20" s="261" t="str">
        <f aca="false">IF('APH KIC KIA PC'!F23="","",'APH KIC KIA PC'!F23)</f>
        <v/>
      </c>
      <c r="F20" s="262" t="str">
        <f aca="false">IF('APH KIC KIA PC'!S23="","",'APH KIC KIA PC'!S23)</f>
        <v>  Välj…</v>
      </c>
      <c r="G20" s="262" t="n">
        <f aca="false">IF('APH KIC KIA PC'!M23="","",'APH KIC KIA PC'!M23)</f>
        <v>910</v>
      </c>
      <c r="H20" s="261" t="str">
        <f aca="false">IF(G20&lt;&gt;200,"",IF('2. Artikeldata Utökad'!I23="","",'2. Artikeldata Utökad'!I23))</f>
        <v/>
      </c>
      <c r="I20" s="260" t="str">
        <f aca="false">IF('APH KIC KIA PC'!L23="Välj….","",'APH KIC KIA PC'!L23)</f>
        <v/>
      </c>
      <c r="J20" s="260" t="str">
        <f aca="false">IF(B20="","",_xlfn.xlookup(I20,Artikelgrupper!A:A,Artikelgrupper!B:B))</f>
        <v/>
      </c>
      <c r="K20" s="260" t="str">
        <f aca="false">IF(B20="","",_xlfn.xlookup(I20,Artikelgrupper!A:A,Artikelgrupper!C:C))</f>
        <v/>
      </c>
      <c r="L20" s="260" t="str">
        <f aca="false">IF(B20="","",_xlfn.xlookup(I20,Artikelgrupper!A:A,Artikelgrupper!D:D))</f>
        <v/>
      </c>
      <c r="M20" s="263" t="str">
        <f aca="false">IF(B20="","",'APH KIC KIA PC'!Q23)</f>
        <v/>
      </c>
      <c r="N20" s="262" t="str">
        <f aca="false">IF('APH KIC KIA PC'!R23="","",'APH KIC KIA PC'!R23)</f>
        <v/>
      </c>
      <c r="O20" s="262" t="str">
        <f aca="false">IF('APH KIC KIA PC'!T23="","",'APH KIC KIA PC'!T23)</f>
        <v/>
      </c>
      <c r="P20" s="260" t="str">
        <f aca="false">IF(B20="","",'2. Artikeldata Utökad'!E23)</f>
        <v/>
      </c>
      <c r="Q20" s="260" t="str">
        <f aca="false">IF(B20="","",'2. Artikeldata Utökad'!F23)</f>
        <v/>
      </c>
      <c r="R20" s="260" t="str">
        <f aca="false">IF(B20="","",'3. Förpackningsdata'!G23/10)</f>
        <v/>
      </c>
      <c r="S20" s="260" t="str">
        <f aca="false">IF(B20="","",'3. Förpackningsdata'!H23/10)</f>
        <v/>
      </c>
      <c r="T20" s="260" t="str">
        <f aca="false">IF(B20="","",'3. Förpackningsdata'!I23/10)</f>
        <v/>
      </c>
      <c r="U20" s="264" t="str">
        <f aca="false">IF(B20="","",'APH KIC KIA PC'!Z23)</f>
        <v/>
      </c>
      <c r="V20" s="265" t="str">
        <f aca="false">IF(B20="","",'APH KIC KIA PC'!AA23)</f>
        <v/>
      </c>
      <c r="W20" s="266" t="str">
        <f aca="false">IF(B20="","",'APH KIC KIA PC'!AB23)</f>
        <v/>
      </c>
      <c r="X20" s="267" t="str">
        <f aca="false">IF(B20="","",'APH KIC KIA PC'!AD23)</f>
        <v/>
      </c>
      <c r="Y20" s="266" t="str">
        <f aca="false">IF(B20="","",'APH KIC KIA PC'!AC23)</f>
        <v/>
      </c>
      <c r="Z20" s="267" t="str">
        <f aca="false">IF(B20="","",'APH KIC KIA PC'!AI23)</f>
        <v/>
      </c>
      <c r="AA20" s="268" t="str">
        <f aca="false">IF(B20="","",'APH KIC KIA PC'!AJ23)</f>
        <v/>
      </c>
      <c r="AB20" s="262" t="str">
        <f aca="false">IF(B20="","",'APH KIC KIA PC'!W23)</f>
        <v/>
      </c>
      <c r="AC20" s="263" t="str">
        <f aca="false">IF('3. Förpackningsdata'!M23="","",'3. Förpackningsdata'!M23)</f>
        <v/>
      </c>
      <c r="AD20" s="262" t="str">
        <f aca="false">IF('APH KIC KIA PC'!J23="","",'APH KIC KIA PC'!J23)</f>
        <v/>
      </c>
    </row>
    <row r="21" s="269" customFormat="true" ht="14.25" hidden="false" customHeight="false" outlineLevel="0" collapsed="false">
      <c r="A21" s="72" t="n">
        <v>20</v>
      </c>
      <c r="B21" s="260" t="str">
        <f aca="false">IF('1. Artikeldata Grund'!E24="","",'1. Artikeldata Grund'!E24)</f>
        <v/>
      </c>
      <c r="C21" s="261" t="str">
        <f aca="false">IF('1. Artikeldata Grund'!D24="","",'1. Artikeldata Grund'!D24)</f>
        <v/>
      </c>
      <c r="D21" s="260" t="str">
        <f aca="false">IF('APH KIC KIA PC'!D24="","",'APH KIC KIA PC'!D24)</f>
        <v/>
      </c>
      <c r="E21" s="261" t="str">
        <f aca="false">IF('APH KIC KIA PC'!F24="","",'APH KIC KIA PC'!F24)</f>
        <v/>
      </c>
      <c r="F21" s="262" t="str">
        <f aca="false">IF('APH KIC KIA PC'!S24="","",'APH KIC KIA PC'!S24)</f>
        <v>  Välj…</v>
      </c>
      <c r="G21" s="262" t="n">
        <f aca="false">IF('APH KIC KIA PC'!M24="","",'APH KIC KIA PC'!M24)</f>
        <v>910</v>
      </c>
      <c r="H21" s="261" t="str">
        <f aca="false">IF(G21&lt;&gt;200,"",IF('2. Artikeldata Utökad'!I24="","",'2. Artikeldata Utökad'!I24))</f>
        <v/>
      </c>
      <c r="I21" s="260" t="str">
        <f aca="false">IF('APH KIC KIA PC'!L24="Välj….","",'APH KIC KIA PC'!L24)</f>
        <v/>
      </c>
      <c r="J21" s="260" t="str">
        <f aca="false">IF(B21="","",_xlfn.xlookup(I21,Artikelgrupper!A:A,Artikelgrupper!B:B))</f>
        <v/>
      </c>
      <c r="K21" s="260" t="str">
        <f aca="false">IF(B21="","",_xlfn.xlookup(I21,Artikelgrupper!A:A,Artikelgrupper!C:C))</f>
        <v/>
      </c>
      <c r="L21" s="260" t="str">
        <f aca="false">IF(B21="","",_xlfn.xlookup(I21,Artikelgrupper!A:A,Artikelgrupper!D:D))</f>
        <v/>
      </c>
      <c r="M21" s="263" t="str">
        <f aca="false">IF(B21="","",'APH KIC KIA PC'!Q24)</f>
        <v/>
      </c>
      <c r="N21" s="262" t="str">
        <f aca="false">IF('APH KIC KIA PC'!R24="","",'APH KIC KIA PC'!R24)</f>
        <v/>
      </c>
      <c r="O21" s="262" t="str">
        <f aca="false">IF('APH KIC KIA PC'!T24="","",'APH KIC KIA PC'!T24)</f>
        <v/>
      </c>
      <c r="P21" s="260" t="str">
        <f aca="false">IF(B21="","",'2. Artikeldata Utökad'!E24)</f>
        <v/>
      </c>
      <c r="Q21" s="260" t="str">
        <f aca="false">IF(B21="","",'2. Artikeldata Utökad'!F24)</f>
        <v/>
      </c>
      <c r="R21" s="260" t="str">
        <f aca="false">IF(B21="","",'3. Förpackningsdata'!G24/10)</f>
        <v/>
      </c>
      <c r="S21" s="260" t="str">
        <f aca="false">IF(B21="","",'3. Förpackningsdata'!H24/10)</f>
        <v/>
      </c>
      <c r="T21" s="260" t="str">
        <f aca="false">IF(B21="","",'3. Förpackningsdata'!I24/10)</f>
        <v/>
      </c>
      <c r="U21" s="264" t="str">
        <f aca="false">IF(B21="","",'APH KIC KIA PC'!Z24)</f>
        <v/>
      </c>
      <c r="V21" s="265" t="str">
        <f aca="false">IF(B21="","",'APH KIC KIA PC'!AA24)</f>
        <v/>
      </c>
      <c r="W21" s="266" t="str">
        <f aca="false">IF(B21="","",'APH KIC KIA PC'!AB24)</f>
        <v/>
      </c>
      <c r="X21" s="267" t="str">
        <f aca="false">IF(B21="","",'APH KIC KIA PC'!AD24)</f>
        <v/>
      </c>
      <c r="Y21" s="266" t="str">
        <f aca="false">IF(B21="","",'APH KIC KIA PC'!AC24)</f>
        <v/>
      </c>
      <c r="Z21" s="267" t="str">
        <f aca="false">IF(B21="","",'APH KIC KIA PC'!AI24)</f>
        <v/>
      </c>
      <c r="AA21" s="268" t="str">
        <f aca="false">IF(B21="","",'APH KIC KIA PC'!AJ24)</f>
        <v/>
      </c>
      <c r="AB21" s="262" t="str">
        <f aca="false">IF(B21="","",'APH KIC KIA PC'!W24)</f>
        <v/>
      </c>
      <c r="AC21" s="263" t="str">
        <f aca="false">IF('3. Förpackningsdata'!M24="","",'3. Förpackningsdata'!M24)</f>
        <v/>
      </c>
      <c r="AD21" s="262" t="str">
        <f aca="false">IF('APH KIC KIA PC'!J24="","",'APH KIC KIA PC'!J24)</f>
        <v/>
      </c>
    </row>
    <row r="22" s="269" customFormat="true" ht="14.25" hidden="false" customHeight="false" outlineLevel="0" collapsed="false">
      <c r="A22" s="72" t="n">
        <v>21</v>
      </c>
      <c r="B22" s="260" t="str">
        <f aca="false">IF('1. Artikeldata Grund'!E25="","",'1. Artikeldata Grund'!E25)</f>
        <v/>
      </c>
      <c r="C22" s="261" t="str">
        <f aca="false">IF('1. Artikeldata Grund'!D25="","",'1. Artikeldata Grund'!D25)</f>
        <v/>
      </c>
      <c r="D22" s="260" t="str">
        <f aca="false">IF('APH KIC KIA PC'!D25="","",'APH KIC KIA PC'!D25)</f>
        <v/>
      </c>
      <c r="E22" s="261" t="str">
        <f aca="false">IF('APH KIC KIA PC'!F25="","",'APH KIC KIA PC'!F25)</f>
        <v/>
      </c>
      <c r="F22" s="262" t="str">
        <f aca="false">IF('APH KIC KIA PC'!S25="","",'APH KIC KIA PC'!S25)</f>
        <v>  Välj…</v>
      </c>
      <c r="G22" s="262" t="n">
        <f aca="false">IF('APH KIC KIA PC'!M25="","",'APH KIC KIA PC'!M25)</f>
        <v>910</v>
      </c>
      <c r="H22" s="261" t="str">
        <f aca="false">IF(G22&lt;&gt;200,"",IF('2. Artikeldata Utökad'!I25="","",'2. Artikeldata Utökad'!I25))</f>
        <v/>
      </c>
      <c r="I22" s="260" t="str">
        <f aca="false">IF('APH KIC KIA PC'!L25="Välj….","",'APH KIC KIA PC'!L25)</f>
        <v/>
      </c>
      <c r="J22" s="260" t="str">
        <f aca="false">IF(B22="","",_xlfn.xlookup(I22,Artikelgrupper!A:A,Artikelgrupper!B:B))</f>
        <v/>
      </c>
      <c r="K22" s="260" t="str">
        <f aca="false">IF(B22="","",_xlfn.xlookup(I22,Artikelgrupper!A:A,Artikelgrupper!C:C))</f>
        <v/>
      </c>
      <c r="L22" s="260" t="str">
        <f aca="false">IF(B22="","",_xlfn.xlookup(I22,Artikelgrupper!A:A,Artikelgrupper!D:D))</f>
        <v/>
      </c>
      <c r="M22" s="263" t="str">
        <f aca="false">IF(B22="","",'APH KIC KIA PC'!Q25)</f>
        <v/>
      </c>
      <c r="N22" s="262" t="str">
        <f aca="false">IF('APH KIC KIA PC'!R25="","",'APH KIC KIA PC'!R25)</f>
        <v/>
      </c>
      <c r="O22" s="262" t="str">
        <f aca="false">IF('APH KIC KIA PC'!T25="","",'APH KIC KIA PC'!T25)</f>
        <v/>
      </c>
      <c r="P22" s="260" t="str">
        <f aca="false">IF(B22="","",'2. Artikeldata Utökad'!E25)</f>
        <v/>
      </c>
      <c r="Q22" s="260" t="str">
        <f aca="false">IF(B22="","",'2. Artikeldata Utökad'!F25)</f>
        <v/>
      </c>
      <c r="R22" s="260" t="str">
        <f aca="false">IF(B22="","",'3. Förpackningsdata'!G25/10)</f>
        <v/>
      </c>
      <c r="S22" s="260" t="str">
        <f aca="false">IF(B22="","",'3. Förpackningsdata'!H25/10)</f>
        <v/>
      </c>
      <c r="T22" s="260" t="str">
        <f aca="false">IF(B22="","",'3. Förpackningsdata'!I25/10)</f>
        <v/>
      </c>
      <c r="U22" s="264" t="str">
        <f aca="false">IF(B22="","",'APH KIC KIA PC'!Z25)</f>
        <v/>
      </c>
      <c r="V22" s="265" t="str">
        <f aca="false">IF(B22="","",'APH KIC KIA PC'!AA25)</f>
        <v/>
      </c>
      <c r="W22" s="266" t="str">
        <f aca="false">IF(B22="","",'APH KIC KIA PC'!AB25)</f>
        <v/>
      </c>
      <c r="X22" s="267" t="str">
        <f aca="false">IF(B22="","",'APH KIC KIA PC'!AD25)</f>
        <v/>
      </c>
      <c r="Y22" s="266" t="str">
        <f aca="false">IF(B22="","",'APH KIC KIA PC'!AC25)</f>
        <v/>
      </c>
      <c r="Z22" s="267" t="str">
        <f aca="false">IF(B22="","",'APH KIC KIA PC'!AI25)</f>
        <v/>
      </c>
      <c r="AA22" s="268" t="str">
        <f aca="false">IF(B22="","",'APH KIC KIA PC'!AJ25)</f>
        <v/>
      </c>
      <c r="AB22" s="262" t="str">
        <f aca="false">IF(B22="","",'APH KIC KIA PC'!W25)</f>
        <v/>
      </c>
      <c r="AC22" s="263" t="str">
        <f aca="false">IF('3. Förpackningsdata'!M25="","",'3. Förpackningsdata'!M25)</f>
        <v/>
      </c>
      <c r="AD22" s="262" t="str">
        <f aca="false">IF('APH KIC KIA PC'!J25="","",'APH KIC KIA PC'!J25)</f>
        <v/>
      </c>
    </row>
    <row r="23" s="269" customFormat="true" ht="14.25" hidden="false" customHeight="false" outlineLevel="0" collapsed="false">
      <c r="A23" s="72" t="n">
        <v>22</v>
      </c>
      <c r="B23" s="260" t="str">
        <f aca="false">IF('1. Artikeldata Grund'!E26="","",'1. Artikeldata Grund'!E26)</f>
        <v/>
      </c>
      <c r="C23" s="261" t="str">
        <f aca="false">IF('1. Artikeldata Grund'!D26="","",'1. Artikeldata Grund'!D26)</f>
        <v/>
      </c>
      <c r="D23" s="260" t="str">
        <f aca="false">IF('APH KIC KIA PC'!D26="","",'APH KIC KIA PC'!D26)</f>
        <v/>
      </c>
      <c r="E23" s="261" t="str">
        <f aca="false">IF('APH KIC KIA PC'!F26="","",'APH KIC KIA PC'!F26)</f>
        <v/>
      </c>
      <c r="F23" s="262" t="str">
        <f aca="false">IF('APH KIC KIA PC'!S26="","",'APH KIC KIA PC'!S26)</f>
        <v>  Välj…</v>
      </c>
      <c r="G23" s="262" t="n">
        <f aca="false">IF('APH KIC KIA PC'!M26="","",'APH KIC KIA PC'!M26)</f>
        <v>910</v>
      </c>
      <c r="H23" s="261" t="str">
        <f aca="false">IF(G23&lt;&gt;200,"",IF('2. Artikeldata Utökad'!I26="","",'2. Artikeldata Utökad'!I26))</f>
        <v/>
      </c>
      <c r="I23" s="260" t="str">
        <f aca="false">IF('APH KIC KIA PC'!L26="Välj….","",'APH KIC KIA PC'!L26)</f>
        <v/>
      </c>
      <c r="J23" s="260" t="str">
        <f aca="false">IF(B23="","",_xlfn.xlookup(I23,Artikelgrupper!A:A,Artikelgrupper!B:B))</f>
        <v/>
      </c>
      <c r="K23" s="260" t="str">
        <f aca="false">IF(B23="","",_xlfn.xlookup(I23,Artikelgrupper!A:A,Artikelgrupper!C:C))</f>
        <v/>
      </c>
      <c r="L23" s="260" t="str">
        <f aca="false">IF(B23="","",_xlfn.xlookup(I23,Artikelgrupper!A:A,Artikelgrupper!D:D))</f>
        <v/>
      </c>
      <c r="M23" s="263" t="str">
        <f aca="false">IF(B23="","",'APH KIC KIA PC'!Q26)</f>
        <v/>
      </c>
      <c r="N23" s="262" t="str">
        <f aca="false">IF('APH KIC KIA PC'!R26="","",'APH KIC KIA PC'!R26)</f>
        <v/>
      </c>
      <c r="O23" s="262" t="str">
        <f aca="false">IF('APH KIC KIA PC'!T26="","",'APH KIC KIA PC'!T26)</f>
        <v/>
      </c>
      <c r="P23" s="260" t="str">
        <f aca="false">IF(B23="","",'2. Artikeldata Utökad'!E26)</f>
        <v/>
      </c>
      <c r="Q23" s="260" t="str">
        <f aca="false">IF(B23="","",'2. Artikeldata Utökad'!F26)</f>
        <v/>
      </c>
      <c r="R23" s="260" t="str">
        <f aca="false">IF(B23="","",'3. Förpackningsdata'!G26/10)</f>
        <v/>
      </c>
      <c r="S23" s="260" t="str">
        <f aca="false">IF(B23="","",'3. Förpackningsdata'!H26/10)</f>
        <v/>
      </c>
      <c r="T23" s="260" t="str">
        <f aca="false">IF(B23="","",'3. Förpackningsdata'!I26/10)</f>
        <v/>
      </c>
      <c r="U23" s="264" t="str">
        <f aca="false">IF(B23="","",'APH KIC KIA PC'!Z26)</f>
        <v/>
      </c>
      <c r="V23" s="265" t="str">
        <f aca="false">IF(B23="","",'APH KIC KIA PC'!AA26)</f>
        <v/>
      </c>
      <c r="W23" s="266" t="str">
        <f aca="false">IF(B23="","",'APH KIC KIA PC'!AB26)</f>
        <v/>
      </c>
      <c r="X23" s="267" t="str">
        <f aca="false">IF(B23="","",'APH KIC KIA PC'!AD26)</f>
        <v/>
      </c>
      <c r="Y23" s="266" t="str">
        <f aca="false">IF(B23="","",'APH KIC KIA PC'!AC26)</f>
        <v/>
      </c>
      <c r="Z23" s="267" t="str">
        <f aca="false">IF(B23="","",'APH KIC KIA PC'!AI26)</f>
        <v/>
      </c>
      <c r="AA23" s="268" t="str">
        <f aca="false">IF(B23="","",'APH KIC KIA PC'!AJ26)</f>
        <v/>
      </c>
      <c r="AB23" s="262" t="str">
        <f aca="false">IF(B23="","",'APH KIC KIA PC'!W26)</f>
        <v/>
      </c>
      <c r="AC23" s="263" t="str">
        <f aca="false">IF('3. Förpackningsdata'!M26="","",'3. Förpackningsdata'!M26)</f>
        <v/>
      </c>
      <c r="AD23" s="262" t="str">
        <f aca="false">IF('APH KIC KIA PC'!J26="","",'APH KIC KIA PC'!J26)</f>
        <v/>
      </c>
    </row>
    <row r="24" s="269" customFormat="true" ht="14.25" hidden="false" customHeight="false" outlineLevel="0" collapsed="false">
      <c r="A24" s="72" t="n">
        <v>23</v>
      </c>
      <c r="B24" s="260" t="str">
        <f aca="false">IF('1. Artikeldata Grund'!E27="","",'1. Artikeldata Grund'!E27)</f>
        <v/>
      </c>
      <c r="C24" s="261" t="str">
        <f aca="false">IF('1. Artikeldata Grund'!D27="","",'1. Artikeldata Grund'!D27)</f>
        <v/>
      </c>
      <c r="D24" s="260" t="str">
        <f aca="false">IF('APH KIC KIA PC'!D27="","",'APH KIC KIA PC'!D27)</f>
        <v/>
      </c>
      <c r="E24" s="261" t="str">
        <f aca="false">IF('APH KIC KIA PC'!F27="","",'APH KIC KIA PC'!F27)</f>
        <v/>
      </c>
      <c r="F24" s="262" t="str">
        <f aca="false">IF('APH KIC KIA PC'!S27="","",'APH KIC KIA PC'!S27)</f>
        <v>  Välj…</v>
      </c>
      <c r="G24" s="262" t="n">
        <f aca="false">IF('APH KIC KIA PC'!M27="","",'APH KIC KIA PC'!M27)</f>
        <v>910</v>
      </c>
      <c r="H24" s="261" t="str">
        <f aca="false">IF(G24&lt;&gt;200,"",IF('2. Artikeldata Utökad'!I27="","",'2. Artikeldata Utökad'!I27))</f>
        <v/>
      </c>
      <c r="I24" s="260" t="str">
        <f aca="false">IF('APH KIC KIA PC'!L27="Välj….","",'APH KIC KIA PC'!L27)</f>
        <v/>
      </c>
      <c r="J24" s="260" t="str">
        <f aca="false">IF(B24="","",_xlfn.xlookup(I24,Artikelgrupper!A:A,Artikelgrupper!B:B))</f>
        <v/>
      </c>
      <c r="K24" s="260" t="str">
        <f aca="false">IF(B24="","",_xlfn.xlookup(I24,Artikelgrupper!A:A,Artikelgrupper!C:C))</f>
        <v/>
      </c>
      <c r="L24" s="260" t="str">
        <f aca="false">IF(B24="","",_xlfn.xlookup(I24,Artikelgrupper!A:A,Artikelgrupper!D:D))</f>
        <v/>
      </c>
      <c r="M24" s="263" t="str">
        <f aca="false">IF(B24="","",'APH KIC KIA PC'!Q27)</f>
        <v/>
      </c>
      <c r="N24" s="262" t="str">
        <f aca="false">IF('APH KIC KIA PC'!R27="","",'APH KIC KIA PC'!R27)</f>
        <v/>
      </c>
      <c r="O24" s="262" t="str">
        <f aca="false">IF('APH KIC KIA PC'!T27="","",'APH KIC KIA PC'!T27)</f>
        <v/>
      </c>
      <c r="P24" s="260" t="str">
        <f aca="false">IF(B24="","",'2. Artikeldata Utökad'!E27)</f>
        <v/>
      </c>
      <c r="Q24" s="260" t="str">
        <f aca="false">IF(B24="","",'2. Artikeldata Utökad'!F27)</f>
        <v/>
      </c>
      <c r="R24" s="260" t="str">
        <f aca="false">IF(B24="","",'3. Förpackningsdata'!G27/10)</f>
        <v/>
      </c>
      <c r="S24" s="260" t="str">
        <f aca="false">IF(B24="","",'3. Förpackningsdata'!H27/10)</f>
        <v/>
      </c>
      <c r="T24" s="260" t="str">
        <f aca="false">IF(B24="","",'3. Förpackningsdata'!I27/10)</f>
        <v/>
      </c>
      <c r="U24" s="264" t="str">
        <f aca="false">IF(B24="","",'APH KIC KIA PC'!Z27)</f>
        <v/>
      </c>
      <c r="V24" s="265" t="str">
        <f aca="false">IF(B24="","",'APH KIC KIA PC'!AA27)</f>
        <v/>
      </c>
      <c r="W24" s="266" t="str">
        <f aca="false">IF(B24="","",'APH KIC KIA PC'!AB27)</f>
        <v/>
      </c>
      <c r="X24" s="267" t="str">
        <f aca="false">IF(B24="","",'APH KIC KIA PC'!AD27)</f>
        <v/>
      </c>
      <c r="Y24" s="266" t="str">
        <f aca="false">IF(B24="","",'APH KIC KIA PC'!AC27)</f>
        <v/>
      </c>
      <c r="Z24" s="267" t="str">
        <f aca="false">IF(B24="","",'APH KIC KIA PC'!AI27)</f>
        <v/>
      </c>
      <c r="AA24" s="268" t="str">
        <f aca="false">IF(B24="","",'APH KIC KIA PC'!AJ27)</f>
        <v/>
      </c>
      <c r="AB24" s="262" t="str">
        <f aca="false">IF(B24="","",'APH KIC KIA PC'!W27)</f>
        <v/>
      </c>
      <c r="AC24" s="263" t="str">
        <f aca="false">IF('3. Förpackningsdata'!M27="","",'3. Förpackningsdata'!M27)</f>
        <v/>
      </c>
      <c r="AD24" s="262" t="str">
        <f aca="false">IF('APH KIC KIA PC'!J27="","",'APH KIC KIA PC'!J27)</f>
        <v/>
      </c>
    </row>
    <row r="25" s="269" customFormat="true" ht="14.25" hidden="false" customHeight="false" outlineLevel="0" collapsed="false">
      <c r="A25" s="72" t="n">
        <v>24</v>
      </c>
      <c r="B25" s="260" t="str">
        <f aca="false">IF('1. Artikeldata Grund'!E28="","",'1. Artikeldata Grund'!E28)</f>
        <v/>
      </c>
      <c r="C25" s="261" t="str">
        <f aca="false">IF('1. Artikeldata Grund'!D28="","",'1. Artikeldata Grund'!D28)</f>
        <v/>
      </c>
      <c r="D25" s="260" t="str">
        <f aca="false">IF('APH KIC KIA PC'!D28="","",'APH KIC KIA PC'!D28)</f>
        <v/>
      </c>
      <c r="E25" s="261" t="str">
        <f aca="false">IF('APH KIC KIA PC'!F28="","",'APH KIC KIA PC'!F28)</f>
        <v/>
      </c>
      <c r="F25" s="262" t="str">
        <f aca="false">IF('APH KIC KIA PC'!S28="","",'APH KIC KIA PC'!S28)</f>
        <v>  Välj…</v>
      </c>
      <c r="G25" s="262" t="n">
        <f aca="false">IF('APH KIC KIA PC'!M28="","",'APH KIC KIA PC'!M28)</f>
        <v>910</v>
      </c>
      <c r="H25" s="261" t="str">
        <f aca="false">IF(G25&lt;&gt;200,"",IF('2. Artikeldata Utökad'!I28="","",'2. Artikeldata Utökad'!I28))</f>
        <v/>
      </c>
      <c r="I25" s="260" t="str">
        <f aca="false">IF('APH KIC KIA PC'!L28="Välj….","",'APH KIC KIA PC'!L28)</f>
        <v/>
      </c>
      <c r="J25" s="260" t="str">
        <f aca="false">IF(B25="","",_xlfn.xlookup(I25,Artikelgrupper!A:A,Artikelgrupper!B:B))</f>
        <v/>
      </c>
      <c r="K25" s="260" t="str">
        <f aca="false">IF(B25="","",_xlfn.xlookup(I25,Artikelgrupper!A:A,Artikelgrupper!C:C))</f>
        <v/>
      </c>
      <c r="L25" s="260" t="str">
        <f aca="false">IF(B25="","",_xlfn.xlookup(I25,Artikelgrupper!A:A,Artikelgrupper!D:D))</f>
        <v/>
      </c>
      <c r="M25" s="263" t="str">
        <f aca="false">IF(B25="","",'APH KIC KIA PC'!Q28)</f>
        <v/>
      </c>
      <c r="N25" s="262" t="str">
        <f aca="false">IF('APH KIC KIA PC'!R28="","",'APH KIC KIA PC'!R28)</f>
        <v/>
      </c>
      <c r="O25" s="262" t="str">
        <f aca="false">IF('APH KIC KIA PC'!T28="","",'APH KIC KIA PC'!T28)</f>
        <v/>
      </c>
      <c r="P25" s="260" t="str">
        <f aca="false">IF(B25="","",'2. Artikeldata Utökad'!E28)</f>
        <v/>
      </c>
      <c r="Q25" s="260" t="str">
        <f aca="false">IF(B25="","",'2. Artikeldata Utökad'!F28)</f>
        <v/>
      </c>
      <c r="R25" s="260" t="str">
        <f aca="false">IF(B25="","",'3. Förpackningsdata'!G28/10)</f>
        <v/>
      </c>
      <c r="S25" s="260" t="str">
        <f aca="false">IF(B25="","",'3. Förpackningsdata'!H28/10)</f>
        <v/>
      </c>
      <c r="T25" s="260" t="str">
        <f aca="false">IF(B25="","",'3. Förpackningsdata'!I28/10)</f>
        <v/>
      </c>
      <c r="U25" s="264" t="str">
        <f aca="false">IF(B25="","",'APH KIC KIA PC'!Z28)</f>
        <v/>
      </c>
      <c r="V25" s="265" t="str">
        <f aca="false">IF(B25="","",'APH KIC KIA PC'!AA28)</f>
        <v/>
      </c>
      <c r="W25" s="266" t="str">
        <f aca="false">IF(B25="","",'APH KIC KIA PC'!AB28)</f>
        <v/>
      </c>
      <c r="X25" s="267" t="str">
        <f aca="false">IF(B25="","",'APH KIC KIA PC'!AD28)</f>
        <v/>
      </c>
      <c r="Y25" s="266" t="str">
        <f aca="false">IF(B25="","",'APH KIC KIA PC'!AC28)</f>
        <v/>
      </c>
      <c r="Z25" s="267" t="str">
        <f aca="false">IF(B25="","",'APH KIC KIA PC'!AI28)</f>
        <v/>
      </c>
      <c r="AA25" s="268" t="str">
        <f aca="false">IF(B25="","",'APH KIC KIA PC'!AJ28)</f>
        <v/>
      </c>
      <c r="AB25" s="262" t="str">
        <f aca="false">IF(B25="","",'APH KIC KIA PC'!W28)</f>
        <v/>
      </c>
      <c r="AC25" s="263" t="str">
        <f aca="false">IF('3. Förpackningsdata'!M28="","",'3. Förpackningsdata'!M28)</f>
        <v/>
      </c>
      <c r="AD25" s="262" t="str">
        <f aca="false">IF('APH KIC KIA PC'!J28="","",'APH KIC KIA PC'!J28)</f>
        <v/>
      </c>
    </row>
    <row r="26" s="269" customFormat="true" ht="14.25" hidden="false" customHeight="false" outlineLevel="0" collapsed="false">
      <c r="A26" s="72" t="n">
        <v>25</v>
      </c>
      <c r="B26" s="260" t="str">
        <f aca="false">IF('1. Artikeldata Grund'!E29="","",'1. Artikeldata Grund'!E29)</f>
        <v/>
      </c>
      <c r="C26" s="261" t="str">
        <f aca="false">IF('1. Artikeldata Grund'!D29="","",'1. Artikeldata Grund'!D29)</f>
        <v/>
      </c>
      <c r="D26" s="260" t="str">
        <f aca="false">IF('APH KIC KIA PC'!D29="","",'APH KIC KIA PC'!D29)</f>
        <v/>
      </c>
      <c r="E26" s="261" t="str">
        <f aca="false">IF('APH KIC KIA PC'!F29="","",'APH KIC KIA PC'!F29)</f>
        <v/>
      </c>
      <c r="F26" s="262" t="str">
        <f aca="false">IF('APH KIC KIA PC'!S29="","",'APH KIC KIA PC'!S29)</f>
        <v>  Välj…</v>
      </c>
      <c r="G26" s="262" t="n">
        <f aca="false">IF('APH KIC KIA PC'!M29="","",'APH KIC KIA PC'!M29)</f>
        <v>910</v>
      </c>
      <c r="H26" s="261" t="str">
        <f aca="false">IF(G26&lt;&gt;200,"",IF('2. Artikeldata Utökad'!I29="","",'2. Artikeldata Utökad'!I29))</f>
        <v/>
      </c>
      <c r="I26" s="260" t="str">
        <f aca="false">IF('APH KIC KIA PC'!L29="Välj….","",'APH KIC KIA PC'!L29)</f>
        <v/>
      </c>
      <c r="J26" s="260" t="str">
        <f aca="false">IF(B26="","",_xlfn.xlookup(I26,Artikelgrupper!A:A,Artikelgrupper!B:B))</f>
        <v/>
      </c>
      <c r="K26" s="260" t="str">
        <f aca="false">IF(B26="","",_xlfn.xlookup(I26,Artikelgrupper!A:A,Artikelgrupper!C:C))</f>
        <v/>
      </c>
      <c r="L26" s="260" t="str">
        <f aca="false">IF(B26="","",_xlfn.xlookup(I26,Artikelgrupper!A:A,Artikelgrupper!D:D))</f>
        <v/>
      </c>
      <c r="M26" s="263" t="str">
        <f aca="false">IF(B26="","",'APH KIC KIA PC'!Q29)</f>
        <v/>
      </c>
      <c r="N26" s="262" t="str">
        <f aca="false">IF('APH KIC KIA PC'!R29="","",'APH KIC KIA PC'!R29)</f>
        <v/>
      </c>
      <c r="O26" s="262" t="str">
        <f aca="false">IF('APH KIC KIA PC'!T29="","",'APH KIC KIA PC'!T29)</f>
        <v/>
      </c>
      <c r="P26" s="260" t="str">
        <f aca="false">IF(B26="","",'2. Artikeldata Utökad'!E29)</f>
        <v/>
      </c>
      <c r="Q26" s="260" t="str">
        <f aca="false">IF(B26="","",'2. Artikeldata Utökad'!F29)</f>
        <v/>
      </c>
      <c r="R26" s="260" t="str">
        <f aca="false">IF(B26="","",'3. Förpackningsdata'!G29/10)</f>
        <v/>
      </c>
      <c r="S26" s="260" t="str">
        <f aca="false">IF(B26="","",'3. Förpackningsdata'!H29/10)</f>
        <v/>
      </c>
      <c r="T26" s="260" t="str">
        <f aca="false">IF(B26="","",'3. Förpackningsdata'!I29/10)</f>
        <v/>
      </c>
      <c r="U26" s="264" t="str">
        <f aca="false">IF(B26="","",'APH KIC KIA PC'!Z29)</f>
        <v/>
      </c>
      <c r="V26" s="265" t="str">
        <f aca="false">IF(B26="","",'APH KIC KIA PC'!AA29)</f>
        <v/>
      </c>
      <c r="W26" s="266" t="str">
        <f aca="false">IF(B26="","",'APH KIC KIA PC'!AB29)</f>
        <v/>
      </c>
      <c r="X26" s="267" t="str">
        <f aca="false">IF(B26="","",'APH KIC KIA PC'!AD29)</f>
        <v/>
      </c>
      <c r="Y26" s="266" t="str">
        <f aca="false">IF(B26="","",'APH KIC KIA PC'!AC29)</f>
        <v/>
      </c>
      <c r="Z26" s="267" t="str">
        <f aca="false">IF(B26="","",'APH KIC KIA PC'!AI29)</f>
        <v/>
      </c>
      <c r="AA26" s="268" t="str">
        <f aca="false">IF(B26="","",'APH KIC KIA PC'!AJ29)</f>
        <v/>
      </c>
      <c r="AB26" s="262" t="str">
        <f aca="false">IF(B26="","",'APH KIC KIA PC'!W29)</f>
        <v/>
      </c>
      <c r="AC26" s="263" t="str">
        <f aca="false">IF('3. Förpackningsdata'!M29="","",'3. Förpackningsdata'!M29)</f>
        <v/>
      </c>
      <c r="AD26" s="262" t="str">
        <f aca="false">IF('APH KIC KIA PC'!J29="","",'APH KIC KIA PC'!J29)</f>
        <v/>
      </c>
    </row>
    <row r="27" s="269" customFormat="true" ht="14.25" hidden="false" customHeight="false" outlineLevel="0" collapsed="false">
      <c r="A27" s="72" t="n">
        <v>26</v>
      </c>
      <c r="B27" s="260" t="str">
        <f aca="false">IF('1. Artikeldata Grund'!E30="","",'1. Artikeldata Grund'!E30)</f>
        <v/>
      </c>
      <c r="C27" s="261" t="str">
        <f aca="false">IF('1. Artikeldata Grund'!D30="","",'1. Artikeldata Grund'!D30)</f>
        <v/>
      </c>
      <c r="D27" s="260" t="str">
        <f aca="false">IF('APH KIC KIA PC'!D30="","",'APH KIC KIA PC'!D30)</f>
        <v/>
      </c>
      <c r="E27" s="261" t="str">
        <f aca="false">IF('APH KIC KIA PC'!F30="","",'APH KIC KIA PC'!F30)</f>
        <v/>
      </c>
      <c r="F27" s="262" t="str">
        <f aca="false">IF('APH KIC KIA PC'!S30="","",'APH KIC KIA PC'!S30)</f>
        <v>  Välj…</v>
      </c>
      <c r="G27" s="262" t="n">
        <f aca="false">IF('APH KIC KIA PC'!M30="","",'APH KIC KIA PC'!M30)</f>
        <v>910</v>
      </c>
      <c r="H27" s="261" t="str">
        <f aca="false">IF(G27&lt;&gt;200,"",IF('2. Artikeldata Utökad'!I30="","",'2. Artikeldata Utökad'!I30))</f>
        <v/>
      </c>
      <c r="I27" s="260" t="str">
        <f aca="false">IF('APH KIC KIA PC'!L30="Välj….","",'APH KIC KIA PC'!L30)</f>
        <v/>
      </c>
      <c r="J27" s="260" t="str">
        <f aca="false">IF(B27="","",_xlfn.xlookup(I27,Artikelgrupper!A:A,Artikelgrupper!B:B))</f>
        <v/>
      </c>
      <c r="K27" s="260" t="str">
        <f aca="false">IF(B27="","",_xlfn.xlookup(I27,Artikelgrupper!A:A,Artikelgrupper!C:C))</f>
        <v/>
      </c>
      <c r="L27" s="260" t="str">
        <f aca="false">IF(B27="","",_xlfn.xlookup(I27,Artikelgrupper!A:A,Artikelgrupper!D:D))</f>
        <v/>
      </c>
      <c r="M27" s="263" t="str">
        <f aca="false">IF(B27="","",'APH KIC KIA PC'!Q30)</f>
        <v/>
      </c>
      <c r="N27" s="262" t="str">
        <f aca="false">IF('APH KIC KIA PC'!R30="","",'APH KIC KIA PC'!R30)</f>
        <v/>
      </c>
      <c r="O27" s="262" t="str">
        <f aca="false">IF('APH KIC KIA PC'!T30="","",'APH KIC KIA PC'!T30)</f>
        <v/>
      </c>
      <c r="P27" s="260" t="str">
        <f aca="false">IF(B27="","",'2. Artikeldata Utökad'!E30)</f>
        <v/>
      </c>
      <c r="Q27" s="260" t="str">
        <f aca="false">IF(B27="","",'2. Artikeldata Utökad'!F30)</f>
        <v/>
      </c>
      <c r="R27" s="260" t="str">
        <f aca="false">IF(B27="","",'3. Förpackningsdata'!G30/10)</f>
        <v/>
      </c>
      <c r="S27" s="260" t="str">
        <f aca="false">IF(B27="","",'3. Förpackningsdata'!H30/10)</f>
        <v/>
      </c>
      <c r="T27" s="260" t="str">
        <f aca="false">IF(B27="","",'3. Förpackningsdata'!I30/10)</f>
        <v/>
      </c>
      <c r="U27" s="264" t="str">
        <f aca="false">IF(B27="","",'APH KIC KIA PC'!Z30)</f>
        <v/>
      </c>
      <c r="V27" s="265" t="str">
        <f aca="false">IF(B27="","",'APH KIC KIA PC'!AA30)</f>
        <v/>
      </c>
      <c r="W27" s="266" t="str">
        <f aca="false">IF(B27="","",'APH KIC KIA PC'!AB30)</f>
        <v/>
      </c>
      <c r="X27" s="267" t="str">
        <f aca="false">IF(B27="","",'APH KIC KIA PC'!AD30)</f>
        <v/>
      </c>
      <c r="Y27" s="266" t="str">
        <f aca="false">IF(B27="","",'APH KIC KIA PC'!AC30)</f>
        <v/>
      </c>
      <c r="Z27" s="267" t="str">
        <f aca="false">IF(B27="","",'APH KIC KIA PC'!AI30)</f>
        <v/>
      </c>
      <c r="AA27" s="268" t="str">
        <f aca="false">IF(B27="","",'APH KIC KIA PC'!AJ30)</f>
        <v/>
      </c>
      <c r="AB27" s="262" t="str">
        <f aca="false">IF(B27="","",'APH KIC KIA PC'!W30)</f>
        <v/>
      </c>
      <c r="AC27" s="263" t="str">
        <f aca="false">IF('3. Förpackningsdata'!M30="","",'3. Förpackningsdata'!M30)</f>
        <v/>
      </c>
      <c r="AD27" s="262" t="str">
        <f aca="false">IF('APH KIC KIA PC'!J30="","",'APH KIC KIA PC'!J30)</f>
        <v/>
      </c>
    </row>
    <row r="28" s="269" customFormat="true" ht="14.25" hidden="false" customHeight="false" outlineLevel="0" collapsed="false">
      <c r="A28" s="72" t="n">
        <v>27</v>
      </c>
      <c r="B28" s="260" t="str">
        <f aca="false">IF('1. Artikeldata Grund'!E31="","",'1. Artikeldata Grund'!E31)</f>
        <v/>
      </c>
      <c r="C28" s="261" t="str">
        <f aca="false">IF('1. Artikeldata Grund'!D31="","",'1. Artikeldata Grund'!D31)</f>
        <v/>
      </c>
      <c r="D28" s="260" t="str">
        <f aca="false">IF('APH KIC KIA PC'!D31="","",'APH KIC KIA PC'!D31)</f>
        <v/>
      </c>
      <c r="E28" s="261" t="str">
        <f aca="false">IF('APH KIC KIA PC'!F31="","",'APH KIC KIA PC'!F31)</f>
        <v/>
      </c>
      <c r="F28" s="262" t="str">
        <f aca="false">IF('APH KIC KIA PC'!S31="","",'APH KIC KIA PC'!S31)</f>
        <v>  Välj…</v>
      </c>
      <c r="G28" s="262" t="n">
        <f aca="false">IF('APH KIC KIA PC'!M31="","",'APH KIC KIA PC'!M31)</f>
        <v>910</v>
      </c>
      <c r="H28" s="261" t="str">
        <f aca="false">IF(G28&lt;&gt;200,"",IF('2. Artikeldata Utökad'!I31="","",'2. Artikeldata Utökad'!I31))</f>
        <v/>
      </c>
      <c r="I28" s="260" t="str">
        <f aca="false">IF('APH KIC KIA PC'!L31="Välj….","",'APH KIC KIA PC'!L31)</f>
        <v/>
      </c>
      <c r="J28" s="260" t="str">
        <f aca="false">IF(B28="","",_xlfn.xlookup(I28,Artikelgrupper!A:A,Artikelgrupper!B:B))</f>
        <v/>
      </c>
      <c r="K28" s="260" t="str">
        <f aca="false">IF(B28="","",_xlfn.xlookup(I28,Artikelgrupper!A:A,Artikelgrupper!C:C))</f>
        <v/>
      </c>
      <c r="L28" s="260" t="str">
        <f aca="false">IF(B28="","",_xlfn.xlookup(I28,Artikelgrupper!A:A,Artikelgrupper!D:D))</f>
        <v/>
      </c>
      <c r="M28" s="263" t="str">
        <f aca="false">IF(B28="","",'APH KIC KIA PC'!Q31)</f>
        <v/>
      </c>
      <c r="N28" s="262" t="str">
        <f aca="false">IF('APH KIC KIA PC'!R31="","",'APH KIC KIA PC'!R31)</f>
        <v/>
      </c>
      <c r="O28" s="262" t="str">
        <f aca="false">IF('APH KIC KIA PC'!T31="","",'APH KIC KIA PC'!T31)</f>
        <v/>
      </c>
      <c r="P28" s="260" t="str">
        <f aca="false">IF(B28="","",'2. Artikeldata Utökad'!E31)</f>
        <v/>
      </c>
      <c r="Q28" s="260" t="str">
        <f aca="false">IF(B28="","",'2. Artikeldata Utökad'!F31)</f>
        <v/>
      </c>
      <c r="R28" s="260" t="str">
        <f aca="false">IF(B28="","",'3. Förpackningsdata'!G31/10)</f>
        <v/>
      </c>
      <c r="S28" s="260" t="str">
        <f aca="false">IF(B28="","",'3. Förpackningsdata'!H31/10)</f>
        <v/>
      </c>
      <c r="T28" s="260" t="str">
        <f aca="false">IF(B28="","",'3. Förpackningsdata'!I31/10)</f>
        <v/>
      </c>
      <c r="U28" s="264" t="str">
        <f aca="false">IF(B28="","",'APH KIC KIA PC'!Z31)</f>
        <v/>
      </c>
      <c r="V28" s="265" t="str">
        <f aca="false">IF(B28="","",'APH KIC KIA PC'!AA31)</f>
        <v/>
      </c>
      <c r="W28" s="266" t="str">
        <f aca="false">IF(B28="","",'APH KIC KIA PC'!AB31)</f>
        <v/>
      </c>
      <c r="X28" s="267" t="str">
        <f aca="false">IF(B28="","",'APH KIC KIA PC'!AD31)</f>
        <v/>
      </c>
      <c r="Y28" s="266" t="str">
        <f aca="false">IF(B28="","",'APH KIC KIA PC'!AC31)</f>
        <v/>
      </c>
      <c r="Z28" s="267" t="str">
        <f aca="false">IF(B28="","",'APH KIC KIA PC'!AI31)</f>
        <v/>
      </c>
      <c r="AA28" s="268" t="str">
        <f aca="false">IF(B28="","",'APH KIC KIA PC'!AJ31)</f>
        <v/>
      </c>
      <c r="AB28" s="262" t="str">
        <f aca="false">IF(B28="","",'APH KIC KIA PC'!W31)</f>
        <v/>
      </c>
      <c r="AC28" s="263" t="str">
        <f aca="false">IF('3. Förpackningsdata'!M31="","",'3. Förpackningsdata'!M31)</f>
        <v/>
      </c>
      <c r="AD28" s="262" t="str">
        <f aca="false">IF('APH KIC KIA PC'!J31="","",'APH KIC KIA PC'!J31)</f>
        <v/>
      </c>
    </row>
    <row r="29" s="269" customFormat="true" ht="14.25" hidden="false" customHeight="false" outlineLevel="0" collapsed="false">
      <c r="A29" s="72" t="n">
        <v>28</v>
      </c>
      <c r="B29" s="260" t="str">
        <f aca="false">IF('1. Artikeldata Grund'!E32="","",'1. Artikeldata Grund'!E32)</f>
        <v/>
      </c>
      <c r="C29" s="261" t="str">
        <f aca="false">IF('1. Artikeldata Grund'!D32="","",'1. Artikeldata Grund'!D32)</f>
        <v/>
      </c>
      <c r="D29" s="260" t="str">
        <f aca="false">IF('APH KIC KIA PC'!D32="","",'APH KIC KIA PC'!D32)</f>
        <v/>
      </c>
      <c r="E29" s="261" t="str">
        <f aca="false">IF('APH KIC KIA PC'!F32="","",'APH KIC KIA PC'!F32)</f>
        <v/>
      </c>
      <c r="F29" s="262" t="str">
        <f aca="false">IF('APH KIC KIA PC'!S32="","",'APH KIC KIA PC'!S32)</f>
        <v>  Välj…</v>
      </c>
      <c r="G29" s="262" t="n">
        <f aca="false">IF('APH KIC KIA PC'!M32="","",'APH KIC KIA PC'!M32)</f>
        <v>910</v>
      </c>
      <c r="H29" s="261" t="str">
        <f aca="false">IF(G29&lt;&gt;200,"",IF('2. Artikeldata Utökad'!I32="","",'2. Artikeldata Utökad'!I32))</f>
        <v/>
      </c>
      <c r="I29" s="260" t="str">
        <f aca="false">IF('APH KIC KIA PC'!L32="Välj….","",'APH KIC KIA PC'!L32)</f>
        <v/>
      </c>
      <c r="J29" s="260" t="str">
        <f aca="false">IF(B29="","",_xlfn.xlookup(I29,Artikelgrupper!A:A,Artikelgrupper!B:B))</f>
        <v/>
      </c>
      <c r="K29" s="260" t="str">
        <f aca="false">IF(B29="","",_xlfn.xlookup(I29,Artikelgrupper!A:A,Artikelgrupper!C:C))</f>
        <v/>
      </c>
      <c r="L29" s="260" t="str">
        <f aca="false">IF(B29="","",_xlfn.xlookup(I29,Artikelgrupper!A:A,Artikelgrupper!D:D))</f>
        <v/>
      </c>
      <c r="M29" s="263" t="str">
        <f aca="false">IF(B29="","",'APH KIC KIA PC'!Q32)</f>
        <v/>
      </c>
      <c r="N29" s="262" t="str">
        <f aca="false">IF('APH KIC KIA PC'!R32="","",'APH KIC KIA PC'!R32)</f>
        <v/>
      </c>
      <c r="O29" s="262" t="str">
        <f aca="false">IF('APH KIC KIA PC'!T32="","",'APH KIC KIA PC'!T32)</f>
        <v/>
      </c>
      <c r="P29" s="260" t="str">
        <f aca="false">IF(B29="","",'2. Artikeldata Utökad'!E32)</f>
        <v/>
      </c>
      <c r="Q29" s="260" t="str">
        <f aca="false">IF(B29="","",'2. Artikeldata Utökad'!F32)</f>
        <v/>
      </c>
      <c r="R29" s="260" t="str">
        <f aca="false">IF(B29="","",'3. Förpackningsdata'!G32/10)</f>
        <v/>
      </c>
      <c r="S29" s="260" t="str">
        <f aca="false">IF(B29="","",'3. Förpackningsdata'!H32/10)</f>
        <v/>
      </c>
      <c r="T29" s="260" t="str">
        <f aca="false">IF(B29="","",'3. Förpackningsdata'!I32/10)</f>
        <v/>
      </c>
      <c r="U29" s="264" t="str">
        <f aca="false">IF(B29="","",'APH KIC KIA PC'!Z32)</f>
        <v/>
      </c>
      <c r="V29" s="265" t="str">
        <f aca="false">IF(B29="","",'APH KIC KIA PC'!AA32)</f>
        <v/>
      </c>
      <c r="W29" s="266" t="str">
        <f aca="false">IF(B29="","",'APH KIC KIA PC'!AB32)</f>
        <v/>
      </c>
      <c r="X29" s="267" t="str">
        <f aca="false">IF(B29="","",'APH KIC KIA PC'!AD32)</f>
        <v/>
      </c>
      <c r="Y29" s="266" t="str">
        <f aca="false">IF(B29="","",'APH KIC KIA PC'!AC32)</f>
        <v/>
      </c>
      <c r="Z29" s="267" t="str">
        <f aca="false">IF(B29="","",'APH KIC KIA PC'!AI32)</f>
        <v/>
      </c>
      <c r="AA29" s="268" t="str">
        <f aca="false">IF(B29="","",'APH KIC KIA PC'!AJ32)</f>
        <v/>
      </c>
      <c r="AB29" s="262" t="str">
        <f aca="false">IF(B29="","",'APH KIC KIA PC'!W32)</f>
        <v/>
      </c>
      <c r="AC29" s="263" t="str">
        <f aca="false">IF('3. Förpackningsdata'!M32="","",'3. Förpackningsdata'!M32)</f>
        <v/>
      </c>
      <c r="AD29" s="262" t="str">
        <f aca="false">IF('APH KIC KIA PC'!J32="","",'APH KIC KIA PC'!J32)</f>
        <v/>
      </c>
    </row>
    <row r="30" s="269" customFormat="true" ht="14.25" hidden="false" customHeight="false" outlineLevel="0" collapsed="false">
      <c r="A30" s="72" t="n">
        <v>29</v>
      </c>
      <c r="B30" s="260" t="str">
        <f aca="false">IF('1. Artikeldata Grund'!E33="","",'1. Artikeldata Grund'!E33)</f>
        <v/>
      </c>
      <c r="C30" s="261" t="str">
        <f aca="false">IF('1. Artikeldata Grund'!D33="","",'1. Artikeldata Grund'!D33)</f>
        <v/>
      </c>
      <c r="D30" s="260" t="str">
        <f aca="false">IF('APH KIC KIA PC'!D33="","",'APH KIC KIA PC'!D33)</f>
        <v/>
      </c>
      <c r="E30" s="261" t="str">
        <f aca="false">IF('APH KIC KIA PC'!F33="","",'APH KIC KIA PC'!F33)</f>
        <v/>
      </c>
      <c r="F30" s="262" t="str">
        <f aca="false">IF('APH KIC KIA PC'!S33="","",'APH KIC KIA PC'!S33)</f>
        <v>  Välj…</v>
      </c>
      <c r="G30" s="262" t="n">
        <f aca="false">IF('APH KIC KIA PC'!M33="","",'APH KIC KIA PC'!M33)</f>
        <v>910</v>
      </c>
      <c r="H30" s="261" t="str">
        <f aca="false">IF(G30&lt;&gt;200,"",IF('2. Artikeldata Utökad'!I33="","",'2. Artikeldata Utökad'!I33))</f>
        <v/>
      </c>
      <c r="I30" s="260" t="str">
        <f aca="false">IF('APH KIC KIA PC'!L33="Välj….","",'APH KIC KIA PC'!L33)</f>
        <v/>
      </c>
      <c r="J30" s="260" t="str">
        <f aca="false">IF(B30="","",_xlfn.xlookup(I30,Artikelgrupper!A:A,Artikelgrupper!B:B))</f>
        <v/>
      </c>
      <c r="K30" s="260" t="str">
        <f aca="false">IF(B30="","",_xlfn.xlookup(I30,Artikelgrupper!A:A,Artikelgrupper!C:C))</f>
        <v/>
      </c>
      <c r="L30" s="260" t="str">
        <f aca="false">IF(B30="","",_xlfn.xlookup(I30,Artikelgrupper!A:A,Artikelgrupper!D:D))</f>
        <v/>
      </c>
      <c r="M30" s="263" t="str">
        <f aca="false">IF(B30="","",'APH KIC KIA PC'!Q33)</f>
        <v/>
      </c>
      <c r="N30" s="262" t="str">
        <f aca="false">IF('APH KIC KIA PC'!R33="","",'APH KIC KIA PC'!R33)</f>
        <v/>
      </c>
      <c r="O30" s="262" t="str">
        <f aca="false">IF('APH KIC KIA PC'!T33="","",'APH KIC KIA PC'!T33)</f>
        <v/>
      </c>
      <c r="P30" s="260" t="str">
        <f aca="false">IF(B30="","",'2. Artikeldata Utökad'!E33)</f>
        <v/>
      </c>
      <c r="Q30" s="260" t="str">
        <f aca="false">IF(B30="","",'2. Artikeldata Utökad'!F33)</f>
        <v/>
      </c>
      <c r="R30" s="260" t="str">
        <f aca="false">IF(B30="","",'3. Förpackningsdata'!G33/10)</f>
        <v/>
      </c>
      <c r="S30" s="260" t="str">
        <f aca="false">IF(B30="","",'3. Förpackningsdata'!H33/10)</f>
        <v/>
      </c>
      <c r="T30" s="260" t="str">
        <f aca="false">IF(B30="","",'3. Förpackningsdata'!I33/10)</f>
        <v/>
      </c>
      <c r="U30" s="264" t="str">
        <f aca="false">IF(B30="","",'APH KIC KIA PC'!Z33)</f>
        <v/>
      </c>
      <c r="V30" s="265" t="str">
        <f aca="false">IF(B30="","",'APH KIC KIA PC'!AA33)</f>
        <v/>
      </c>
      <c r="W30" s="266" t="str">
        <f aca="false">IF(B30="","",'APH KIC KIA PC'!AB33)</f>
        <v/>
      </c>
      <c r="X30" s="267" t="str">
        <f aca="false">IF(B30="","",'APH KIC KIA PC'!AD33)</f>
        <v/>
      </c>
      <c r="Y30" s="266" t="str">
        <f aca="false">IF(B30="","",'APH KIC KIA PC'!AC33)</f>
        <v/>
      </c>
      <c r="Z30" s="267" t="str">
        <f aca="false">IF(B30="","",'APH KIC KIA PC'!AI33)</f>
        <v/>
      </c>
      <c r="AA30" s="268" t="str">
        <f aca="false">IF(B30="","",'APH KIC KIA PC'!AJ33)</f>
        <v/>
      </c>
      <c r="AB30" s="262" t="str">
        <f aca="false">IF(B30="","",'APH KIC KIA PC'!W33)</f>
        <v/>
      </c>
      <c r="AC30" s="263" t="str">
        <f aca="false">IF('3. Förpackningsdata'!M33="","",'3. Förpackningsdata'!M33)</f>
        <v/>
      </c>
      <c r="AD30" s="262" t="str">
        <f aca="false">IF('APH KIC KIA PC'!J33="","",'APH KIC KIA PC'!J33)</f>
        <v/>
      </c>
    </row>
    <row r="31" s="269" customFormat="true" ht="14.25" hidden="false" customHeight="false" outlineLevel="0" collapsed="false">
      <c r="A31" s="72" t="n">
        <v>30</v>
      </c>
      <c r="B31" s="260" t="str">
        <f aca="false">IF('1. Artikeldata Grund'!E34="","",'1. Artikeldata Grund'!E34)</f>
        <v/>
      </c>
      <c r="C31" s="261" t="str">
        <f aca="false">IF('1. Artikeldata Grund'!D34="","",'1. Artikeldata Grund'!D34)</f>
        <v/>
      </c>
      <c r="D31" s="260" t="str">
        <f aca="false">IF('APH KIC KIA PC'!D34="","",'APH KIC KIA PC'!D34)</f>
        <v/>
      </c>
      <c r="E31" s="261" t="str">
        <f aca="false">IF('APH KIC KIA PC'!F34="","",'APH KIC KIA PC'!F34)</f>
        <v/>
      </c>
      <c r="F31" s="262" t="str">
        <f aca="false">IF('APH KIC KIA PC'!S34="","",'APH KIC KIA PC'!S34)</f>
        <v>  Välj…</v>
      </c>
      <c r="G31" s="262" t="n">
        <f aca="false">IF('APH KIC KIA PC'!M34="","",'APH KIC KIA PC'!M34)</f>
        <v>910</v>
      </c>
      <c r="H31" s="261" t="str">
        <f aca="false">IF(G31&lt;&gt;200,"",IF('2. Artikeldata Utökad'!I34="","",'2. Artikeldata Utökad'!I34))</f>
        <v/>
      </c>
      <c r="I31" s="260" t="str">
        <f aca="false">IF('APH KIC KIA PC'!L34="Välj….","",'APH KIC KIA PC'!L34)</f>
        <v/>
      </c>
      <c r="J31" s="260" t="str">
        <f aca="false">IF(B31="","",_xlfn.xlookup(I31,Artikelgrupper!A:A,Artikelgrupper!B:B))</f>
        <v/>
      </c>
      <c r="K31" s="260" t="str">
        <f aca="false">IF(B31="","",_xlfn.xlookup(I31,Artikelgrupper!A:A,Artikelgrupper!C:C))</f>
        <v/>
      </c>
      <c r="L31" s="260" t="str">
        <f aca="false">IF(B31="","",_xlfn.xlookup(I31,Artikelgrupper!A:A,Artikelgrupper!D:D))</f>
        <v/>
      </c>
      <c r="M31" s="263" t="str">
        <f aca="false">IF(B31="","",'APH KIC KIA PC'!Q34)</f>
        <v/>
      </c>
      <c r="N31" s="262" t="str">
        <f aca="false">IF('APH KIC KIA PC'!R34="","",'APH KIC KIA PC'!R34)</f>
        <v/>
      </c>
      <c r="O31" s="262" t="str">
        <f aca="false">IF('APH KIC KIA PC'!T34="","",'APH KIC KIA PC'!T34)</f>
        <v/>
      </c>
      <c r="P31" s="260" t="str">
        <f aca="false">IF(B31="","",'2. Artikeldata Utökad'!E34)</f>
        <v/>
      </c>
      <c r="Q31" s="260" t="str">
        <f aca="false">IF(B31="","",'2. Artikeldata Utökad'!F34)</f>
        <v/>
      </c>
      <c r="R31" s="260" t="str">
        <f aca="false">IF(B31="","",'3. Förpackningsdata'!G34/10)</f>
        <v/>
      </c>
      <c r="S31" s="260" t="str">
        <f aca="false">IF(B31="","",'3. Förpackningsdata'!H34/10)</f>
        <v/>
      </c>
      <c r="T31" s="260" t="str">
        <f aca="false">IF(B31="","",'3. Förpackningsdata'!I34/10)</f>
        <v/>
      </c>
      <c r="U31" s="264" t="str">
        <f aca="false">IF(B31="","",'APH KIC KIA PC'!Z34)</f>
        <v/>
      </c>
      <c r="V31" s="265" t="str">
        <f aca="false">IF(B31="","",'APH KIC KIA PC'!AA34)</f>
        <v/>
      </c>
      <c r="W31" s="266" t="str">
        <f aca="false">IF(B31="","",'APH KIC KIA PC'!AB34)</f>
        <v/>
      </c>
      <c r="X31" s="267" t="str">
        <f aca="false">IF(B31="","",'APH KIC KIA PC'!AD34)</f>
        <v/>
      </c>
      <c r="Y31" s="266" t="str">
        <f aca="false">IF(B31="","",'APH KIC KIA PC'!AC34)</f>
        <v/>
      </c>
      <c r="Z31" s="267" t="str">
        <f aca="false">IF(B31="","",'APH KIC KIA PC'!AI34)</f>
        <v/>
      </c>
      <c r="AA31" s="268" t="str">
        <f aca="false">IF(B31="","",'APH KIC KIA PC'!AJ34)</f>
        <v/>
      </c>
      <c r="AB31" s="262" t="str">
        <f aca="false">IF(B31="","",'APH KIC KIA PC'!W34)</f>
        <v/>
      </c>
      <c r="AC31" s="263" t="str">
        <f aca="false">IF('3. Förpackningsdata'!M34="","",'3. Förpackningsdata'!M34)</f>
        <v/>
      </c>
      <c r="AD31" s="262" t="str">
        <f aca="false">IF('APH KIC KIA PC'!J34="","",'APH KIC KIA PC'!J34)</f>
        <v/>
      </c>
    </row>
    <row r="32" s="269" customFormat="true" ht="14.25" hidden="false" customHeight="false" outlineLevel="0" collapsed="false">
      <c r="A32" s="72" t="n">
        <v>31</v>
      </c>
      <c r="B32" s="260" t="str">
        <f aca="false">IF('1. Artikeldata Grund'!E35="","",'1. Artikeldata Grund'!E35)</f>
        <v/>
      </c>
      <c r="C32" s="261" t="str">
        <f aca="false">IF('1. Artikeldata Grund'!D35="","",'1. Artikeldata Grund'!D35)</f>
        <v/>
      </c>
      <c r="D32" s="260" t="str">
        <f aca="false">IF('APH KIC KIA PC'!D35="","",'APH KIC KIA PC'!D35)</f>
        <v/>
      </c>
      <c r="E32" s="261" t="str">
        <f aca="false">IF('APH KIC KIA PC'!F35="","",'APH KIC KIA PC'!F35)</f>
        <v/>
      </c>
      <c r="F32" s="262" t="str">
        <f aca="false">IF('APH KIC KIA PC'!S35="","",'APH KIC KIA PC'!S35)</f>
        <v>  Välj…</v>
      </c>
      <c r="G32" s="262" t="n">
        <f aca="false">IF('APH KIC KIA PC'!M35="","",'APH KIC KIA PC'!M35)</f>
        <v>910</v>
      </c>
      <c r="H32" s="261" t="str">
        <f aca="false">IF(G32&lt;&gt;200,"",IF('2. Artikeldata Utökad'!I35="","",'2. Artikeldata Utökad'!I35))</f>
        <v/>
      </c>
      <c r="I32" s="260" t="str">
        <f aca="false">IF('APH KIC KIA PC'!L35="Välj….","",'APH KIC KIA PC'!L35)</f>
        <v/>
      </c>
      <c r="J32" s="260" t="str">
        <f aca="false">IF(B32="","",_xlfn.xlookup(I32,Artikelgrupper!A:A,Artikelgrupper!B:B))</f>
        <v/>
      </c>
      <c r="K32" s="260" t="str">
        <f aca="false">IF(B32="","",_xlfn.xlookup(I32,Artikelgrupper!A:A,Artikelgrupper!C:C))</f>
        <v/>
      </c>
      <c r="L32" s="260" t="str">
        <f aca="false">IF(B32="","",_xlfn.xlookup(I32,Artikelgrupper!A:A,Artikelgrupper!D:D))</f>
        <v/>
      </c>
      <c r="M32" s="263" t="str">
        <f aca="false">IF(B32="","",'APH KIC KIA PC'!Q35)</f>
        <v/>
      </c>
      <c r="N32" s="262" t="str">
        <f aca="false">IF('APH KIC KIA PC'!R35="","",'APH KIC KIA PC'!R35)</f>
        <v/>
      </c>
      <c r="O32" s="262" t="str">
        <f aca="false">IF('APH KIC KIA PC'!T35="","",'APH KIC KIA PC'!T35)</f>
        <v/>
      </c>
      <c r="P32" s="260" t="str">
        <f aca="false">IF(B32="","",'2. Artikeldata Utökad'!E35)</f>
        <v/>
      </c>
      <c r="Q32" s="260" t="str">
        <f aca="false">IF(B32="","",'2. Artikeldata Utökad'!F35)</f>
        <v/>
      </c>
      <c r="R32" s="260" t="str">
        <f aca="false">IF(B32="","",'3. Förpackningsdata'!G35/10)</f>
        <v/>
      </c>
      <c r="S32" s="260" t="str">
        <f aca="false">IF(B32="","",'3. Förpackningsdata'!H35/10)</f>
        <v/>
      </c>
      <c r="T32" s="260" t="str">
        <f aca="false">IF(B32="","",'3. Förpackningsdata'!I35/10)</f>
        <v/>
      </c>
      <c r="U32" s="264" t="str">
        <f aca="false">IF(B32="","",'APH KIC KIA PC'!Z35)</f>
        <v/>
      </c>
      <c r="V32" s="265" t="str">
        <f aca="false">IF(B32="","",'APH KIC KIA PC'!AA35)</f>
        <v/>
      </c>
      <c r="W32" s="266" t="str">
        <f aca="false">IF(B32="","",'APH KIC KIA PC'!AB35)</f>
        <v/>
      </c>
      <c r="X32" s="267" t="str">
        <f aca="false">IF(B32="","",'APH KIC KIA PC'!AD35)</f>
        <v/>
      </c>
      <c r="Y32" s="266" t="str">
        <f aca="false">IF(B32="","",'APH KIC KIA PC'!AC35)</f>
        <v/>
      </c>
      <c r="Z32" s="267" t="str">
        <f aca="false">IF(B32="","",'APH KIC KIA PC'!AI35)</f>
        <v/>
      </c>
      <c r="AA32" s="268" t="str">
        <f aca="false">IF(B32="","",'APH KIC KIA PC'!AJ35)</f>
        <v/>
      </c>
      <c r="AB32" s="262" t="str">
        <f aca="false">IF(B32="","",'APH KIC KIA PC'!W35)</f>
        <v/>
      </c>
      <c r="AC32" s="263" t="str">
        <f aca="false">IF('3. Förpackningsdata'!M35="","",'3. Förpackningsdata'!M35)</f>
        <v/>
      </c>
      <c r="AD32" s="262" t="str">
        <f aca="false">IF('APH KIC KIA PC'!J35="","",'APH KIC KIA PC'!J35)</f>
        <v/>
      </c>
    </row>
    <row r="33" s="269" customFormat="true" ht="14.25" hidden="false" customHeight="false" outlineLevel="0" collapsed="false">
      <c r="A33" s="72" t="n">
        <v>32</v>
      </c>
      <c r="B33" s="260" t="str">
        <f aca="false">IF('1. Artikeldata Grund'!E36="","",'1. Artikeldata Grund'!E36)</f>
        <v/>
      </c>
      <c r="C33" s="261" t="str">
        <f aca="false">IF('1. Artikeldata Grund'!D36="","",'1. Artikeldata Grund'!D36)</f>
        <v/>
      </c>
      <c r="D33" s="260" t="str">
        <f aca="false">IF('APH KIC KIA PC'!D36="","",'APH KIC KIA PC'!D36)</f>
        <v/>
      </c>
      <c r="E33" s="261" t="str">
        <f aca="false">IF('APH KIC KIA PC'!F36="","",'APH KIC KIA PC'!F36)</f>
        <v/>
      </c>
      <c r="F33" s="262" t="str">
        <f aca="false">IF('APH KIC KIA PC'!S36="","",'APH KIC KIA PC'!S36)</f>
        <v>  Välj…</v>
      </c>
      <c r="G33" s="262" t="n">
        <f aca="false">IF('APH KIC KIA PC'!M36="","",'APH KIC KIA PC'!M36)</f>
        <v>910</v>
      </c>
      <c r="H33" s="261" t="str">
        <f aca="false">IF(G33&lt;&gt;200,"",IF('2. Artikeldata Utökad'!I36="","",'2. Artikeldata Utökad'!I36))</f>
        <v/>
      </c>
      <c r="I33" s="260" t="str">
        <f aca="false">IF('APH KIC KIA PC'!L36="Välj….","",'APH KIC KIA PC'!L36)</f>
        <v/>
      </c>
      <c r="J33" s="260" t="str">
        <f aca="false">IF(B33="","",_xlfn.xlookup(I33,Artikelgrupper!A:A,Artikelgrupper!B:B))</f>
        <v/>
      </c>
      <c r="K33" s="260" t="str">
        <f aca="false">IF(B33="","",_xlfn.xlookup(I33,Artikelgrupper!A:A,Artikelgrupper!C:C))</f>
        <v/>
      </c>
      <c r="L33" s="260" t="str">
        <f aca="false">IF(B33="","",_xlfn.xlookup(I33,Artikelgrupper!A:A,Artikelgrupper!D:D))</f>
        <v/>
      </c>
      <c r="M33" s="263" t="str">
        <f aca="false">IF(B33="","",'APH KIC KIA PC'!Q36)</f>
        <v/>
      </c>
      <c r="N33" s="262" t="str">
        <f aca="false">IF('APH KIC KIA PC'!R36="","",'APH KIC KIA PC'!R36)</f>
        <v/>
      </c>
      <c r="O33" s="262" t="str">
        <f aca="false">IF('APH KIC KIA PC'!T36="","",'APH KIC KIA PC'!T36)</f>
        <v/>
      </c>
      <c r="P33" s="260" t="str">
        <f aca="false">IF(B33="","",'2. Artikeldata Utökad'!E36)</f>
        <v/>
      </c>
      <c r="Q33" s="260" t="str">
        <f aca="false">IF(B33="","",'2. Artikeldata Utökad'!F36)</f>
        <v/>
      </c>
      <c r="R33" s="260" t="str">
        <f aca="false">IF(B33="","",'3. Förpackningsdata'!G36/10)</f>
        <v/>
      </c>
      <c r="S33" s="260" t="str">
        <f aca="false">IF(B33="","",'3. Förpackningsdata'!H36/10)</f>
        <v/>
      </c>
      <c r="T33" s="260" t="str">
        <f aca="false">IF(B33="","",'3. Förpackningsdata'!I36/10)</f>
        <v/>
      </c>
      <c r="U33" s="264" t="str">
        <f aca="false">IF(B33="","",'APH KIC KIA PC'!Z36)</f>
        <v/>
      </c>
      <c r="V33" s="265" t="str">
        <f aca="false">IF(B33="","",'APH KIC KIA PC'!AA36)</f>
        <v/>
      </c>
      <c r="W33" s="266" t="str">
        <f aca="false">IF(B33="","",'APH KIC KIA PC'!AB36)</f>
        <v/>
      </c>
      <c r="X33" s="267" t="str">
        <f aca="false">IF(B33="","",'APH KIC KIA PC'!AD36)</f>
        <v/>
      </c>
      <c r="Y33" s="266" t="str">
        <f aca="false">IF(B33="","",'APH KIC KIA PC'!AC36)</f>
        <v/>
      </c>
      <c r="Z33" s="267" t="str">
        <f aca="false">IF(B33="","",'APH KIC KIA PC'!AI36)</f>
        <v/>
      </c>
      <c r="AA33" s="268" t="str">
        <f aca="false">IF(B33="","",'APH KIC KIA PC'!AJ36)</f>
        <v/>
      </c>
      <c r="AB33" s="262" t="str">
        <f aca="false">IF(B33="","",'APH KIC KIA PC'!W36)</f>
        <v/>
      </c>
      <c r="AC33" s="263" t="str">
        <f aca="false">IF('3. Förpackningsdata'!M36="","",'3. Förpackningsdata'!M36)</f>
        <v/>
      </c>
      <c r="AD33" s="262" t="str">
        <f aca="false">IF('APH KIC KIA PC'!J36="","",'APH KIC KIA PC'!J36)</f>
        <v/>
      </c>
    </row>
    <row r="34" s="269" customFormat="true" ht="14.25" hidden="false" customHeight="false" outlineLevel="0" collapsed="false">
      <c r="A34" s="72" t="n">
        <v>33</v>
      </c>
      <c r="B34" s="260" t="str">
        <f aca="false">IF('1. Artikeldata Grund'!E37="","",'1. Artikeldata Grund'!E37)</f>
        <v/>
      </c>
      <c r="C34" s="261" t="str">
        <f aca="false">IF('1. Artikeldata Grund'!D37="","",'1. Artikeldata Grund'!D37)</f>
        <v/>
      </c>
      <c r="D34" s="260" t="str">
        <f aca="false">IF('APH KIC KIA PC'!D37="","",'APH KIC KIA PC'!D37)</f>
        <v/>
      </c>
      <c r="E34" s="261" t="str">
        <f aca="false">IF('APH KIC KIA PC'!F37="","",'APH KIC KIA PC'!F37)</f>
        <v/>
      </c>
      <c r="F34" s="262" t="str">
        <f aca="false">IF('APH KIC KIA PC'!S37="","",'APH KIC KIA PC'!S37)</f>
        <v>  Välj…</v>
      </c>
      <c r="G34" s="262" t="n">
        <f aca="false">IF('APH KIC KIA PC'!M37="","",'APH KIC KIA PC'!M37)</f>
        <v>910</v>
      </c>
      <c r="H34" s="261" t="str">
        <f aca="false">IF(G34&lt;&gt;200,"",IF('2. Artikeldata Utökad'!I37="","",'2. Artikeldata Utökad'!I37))</f>
        <v/>
      </c>
      <c r="I34" s="260" t="str">
        <f aca="false">IF('APH KIC KIA PC'!L37="Välj….","",'APH KIC KIA PC'!L37)</f>
        <v/>
      </c>
      <c r="J34" s="260" t="str">
        <f aca="false">IF(B34="","",_xlfn.xlookup(I34,Artikelgrupper!A:A,Artikelgrupper!B:B))</f>
        <v/>
      </c>
      <c r="K34" s="260" t="str">
        <f aca="false">IF(B34="","",_xlfn.xlookup(I34,Artikelgrupper!A:A,Artikelgrupper!C:C))</f>
        <v/>
      </c>
      <c r="L34" s="260" t="str">
        <f aca="false">IF(B34="","",_xlfn.xlookup(I34,Artikelgrupper!A:A,Artikelgrupper!D:D))</f>
        <v/>
      </c>
      <c r="M34" s="263" t="str">
        <f aca="false">IF(B34="","",'APH KIC KIA PC'!Q37)</f>
        <v/>
      </c>
      <c r="N34" s="262" t="str">
        <f aca="false">IF('APH KIC KIA PC'!R37="","",'APH KIC KIA PC'!R37)</f>
        <v/>
      </c>
      <c r="O34" s="262" t="str">
        <f aca="false">IF('APH KIC KIA PC'!T37="","",'APH KIC KIA PC'!T37)</f>
        <v/>
      </c>
      <c r="P34" s="260" t="str">
        <f aca="false">IF(B34="","",'2. Artikeldata Utökad'!E37)</f>
        <v/>
      </c>
      <c r="Q34" s="260" t="str">
        <f aca="false">IF(B34="","",'2. Artikeldata Utökad'!F37)</f>
        <v/>
      </c>
      <c r="R34" s="260" t="str">
        <f aca="false">IF(B34="","",'3. Förpackningsdata'!G37/10)</f>
        <v/>
      </c>
      <c r="S34" s="260" t="str">
        <f aca="false">IF(B34="","",'3. Förpackningsdata'!H37/10)</f>
        <v/>
      </c>
      <c r="T34" s="260" t="str">
        <f aca="false">IF(B34="","",'3. Förpackningsdata'!I37/10)</f>
        <v/>
      </c>
      <c r="U34" s="264" t="str">
        <f aca="false">IF(B34="","",'APH KIC KIA PC'!Z37)</f>
        <v/>
      </c>
      <c r="V34" s="265" t="str">
        <f aca="false">IF(B34="","",'APH KIC KIA PC'!AA37)</f>
        <v/>
      </c>
      <c r="W34" s="266" t="str">
        <f aca="false">IF(B34="","",'APH KIC KIA PC'!AB37)</f>
        <v/>
      </c>
      <c r="X34" s="267" t="str">
        <f aca="false">IF(B34="","",'APH KIC KIA PC'!AD37)</f>
        <v/>
      </c>
      <c r="Y34" s="266" t="str">
        <f aca="false">IF(B34="","",'APH KIC KIA PC'!AC37)</f>
        <v/>
      </c>
      <c r="Z34" s="267" t="str">
        <f aca="false">IF(B34="","",'APH KIC KIA PC'!AI37)</f>
        <v/>
      </c>
      <c r="AA34" s="268" t="str">
        <f aca="false">IF(B34="","",'APH KIC KIA PC'!AJ37)</f>
        <v/>
      </c>
      <c r="AB34" s="262" t="str">
        <f aca="false">IF(B34="","",'APH KIC KIA PC'!W37)</f>
        <v/>
      </c>
      <c r="AC34" s="263" t="str">
        <f aca="false">IF('3. Förpackningsdata'!M37="","",'3. Förpackningsdata'!M37)</f>
        <v/>
      </c>
      <c r="AD34" s="262" t="str">
        <f aca="false">IF('APH KIC KIA PC'!J37="","",'APH KIC KIA PC'!J37)</f>
        <v/>
      </c>
    </row>
    <row r="35" s="269" customFormat="true" ht="14.25" hidden="false" customHeight="false" outlineLevel="0" collapsed="false">
      <c r="A35" s="72" t="n">
        <v>34</v>
      </c>
      <c r="B35" s="260" t="str">
        <f aca="false">IF('1. Artikeldata Grund'!E38="","",'1. Artikeldata Grund'!E38)</f>
        <v/>
      </c>
      <c r="C35" s="261" t="str">
        <f aca="false">IF('1. Artikeldata Grund'!D38="","",'1. Artikeldata Grund'!D38)</f>
        <v/>
      </c>
      <c r="D35" s="260" t="str">
        <f aca="false">IF('APH KIC KIA PC'!D38="","",'APH KIC KIA PC'!D38)</f>
        <v/>
      </c>
      <c r="E35" s="261" t="str">
        <f aca="false">IF('APH KIC KIA PC'!F38="","",'APH KIC KIA PC'!F38)</f>
        <v/>
      </c>
      <c r="F35" s="262" t="str">
        <f aca="false">IF('APH KIC KIA PC'!S38="","",'APH KIC KIA PC'!S38)</f>
        <v>  Välj…</v>
      </c>
      <c r="G35" s="262" t="n">
        <f aca="false">IF('APH KIC KIA PC'!M38="","",'APH KIC KIA PC'!M38)</f>
        <v>910</v>
      </c>
      <c r="H35" s="261" t="str">
        <f aca="false">IF(G35&lt;&gt;200,"",IF('2. Artikeldata Utökad'!I38="","",'2. Artikeldata Utökad'!I38))</f>
        <v/>
      </c>
      <c r="I35" s="260" t="str">
        <f aca="false">IF('APH KIC KIA PC'!L38="Välj….","",'APH KIC KIA PC'!L38)</f>
        <v/>
      </c>
      <c r="J35" s="260" t="str">
        <f aca="false">IF(B35="","",_xlfn.xlookup(I35,Artikelgrupper!A:A,Artikelgrupper!B:B))</f>
        <v/>
      </c>
      <c r="K35" s="260" t="str">
        <f aca="false">IF(B35="","",_xlfn.xlookup(I35,Artikelgrupper!A:A,Artikelgrupper!C:C))</f>
        <v/>
      </c>
      <c r="L35" s="260" t="str">
        <f aca="false">IF(B35="","",_xlfn.xlookup(I35,Artikelgrupper!A:A,Artikelgrupper!D:D))</f>
        <v/>
      </c>
      <c r="M35" s="263" t="str">
        <f aca="false">IF(B35="","",'APH KIC KIA PC'!Q38)</f>
        <v/>
      </c>
      <c r="N35" s="262" t="str">
        <f aca="false">IF('APH KIC KIA PC'!R38="","",'APH KIC KIA PC'!R38)</f>
        <v/>
      </c>
      <c r="O35" s="262" t="str">
        <f aca="false">IF('APH KIC KIA PC'!T38="","",'APH KIC KIA PC'!T38)</f>
        <v/>
      </c>
      <c r="P35" s="260" t="str">
        <f aca="false">IF(B35="","",'2. Artikeldata Utökad'!E38)</f>
        <v/>
      </c>
      <c r="Q35" s="260" t="str">
        <f aca="false">IF(B35="","",'2. Artikeldata Utökad'!F38)</f>
        <v/>
      </c>
      <c r="R35" s="260" t="str">
        <f aca="false">IF(B35="","",'3. Förpackningsdata'!G38/10)</f>
        <v/>
      </c>
      <c r="S35" s="260" t="str">
        <f aca="false">IF(B35="","",'3. Förpackningsdata'!H38/10)</f>
        <v/>
      </c>
      <c r="T35" s="260" t="str">
        <f aca="false">IF(B35="","",'3. Förpackningsdata'!I38/10)</f>
        <v/>
      </c>
      <c r="U35" s="264" t="str">
        <f aca="false">IF(B35="","",'APH KIC KIA PC'!Z38)</f>
        <v/>
      </c>
      <c r="V35" s="265" t="str">
        <f aca="false">IF(B35="","",'APH KIC KIA PC'!AA38)</f>
        <v/>
      </c>
      <c r="W35" s="266" t="str">
        <f aca="false">IF(B35="","",'APH KIC KIA PC'!AB38)</f>
        <v/>
      </c>
      <c r="X35" s="267" t="str">
        <f aca="false">IF(B35="","",'APH KIC KIA PC'!AD38)</f>
        <v/>
      </c>
      <c r="Y35" s="266" t="str">
        <f aca="false">IF(B35="","",'APH KIC KIA PC'!AC38)</f>
        <v/>
      </c>
      <c r="Z35" s="267" t="str">
        <f aca="false">IF(B35="","",'APH KIC KIA PC'!AI38)</f>
        <v/>
      </c>
      <c r="AA35" s="268" t="str">
        <f aca="false">IF(B35="","",'APH KIC KIA PC'!AJ38)</f>
        <v/>
      </c>
      <c r="AB35" s="262" t="str">
        <f aca="false">IF(B35="","",'APH KIC KIA PC'!W38)</f>
        <v/>
      </c>
      <c r="AC35" s="263" t="str">
        <f aca="false">IF('3. Förpackningsdata'!M38="","",'3. Förpackningsdata'!M38)</f>
        <v/>
      </c>
      <c r="AD35" s="262" t="str">
        <f aca="false">IF('APH KIC KIA PC'!J38="","",'APH KIC KIA PC'!J38)</f>
        <v/>
      </c>
    </row>
    <row r="36" s="269" customFormat="true" ht="14.25" hidden="false" customHeight="false" outlineLevel="0" collapsed="false">
      <c r="A36" s="72" t="n">
        <v>35</v>
      </c>
      <c r="B36" s="260" t="str">
        <f aca="false">IF('1. Artikeldata Grund'!E39="","",'1. Artikeldata Grund'!E39)</f>
        <v/>
      </c>
      <c r="C36" s="261" t="str">
        <f aca="false">IF('1. Artikeldata Grund'!D39="","",'1. Artikeldata Grund'!D39)</f>
        <v/>
      </c>
      <c r="D36" s="260" t="str">
        <f aca="false">IF('APH KIC KIA PC'!D39="","",'APH KIC KIA PC'!D39)</f>
        <v/>
      </c>
      <c r="E36" s="261" t="str">
        <f aca="false">IF('APH KIC KIA PC'!F39="","",'APH KIC KIA PC'!F39)</f>
        <v/>
      </c>
      <c r="F36" s="262" t="str">
        <f aca="false">IF('APH KIC KIA PC'!S39="","",'APH KIC KIA PC'!S39)</f>
        <v>  Välj…</v>
      </c>
      <c r="G36" s="262" t="n">
        <f aca="false">IF('APH KIC KIA PC'!M39="","",'APH KIC KIA PC'!M39)</f>
        <v>910</v>
      </c>
      <c r="H36" s="261" t="str">
        <f aca="false">IF(G36&lt;&gt;200,"",IF('2. Artikeldata Utökad'!I39="","",'2. Artikeldata Utökad'!I39))</f>
        <v/>
      </c>
      <c r="I36" s="260" t="str">
        <f aca="false">IF('APH KIC KIA PC'!L39="Välj….","",'APH KIC KIA PC'!L39)</f>
        <v/>
      </c>
      <c r="J36" s="260" t="str">
        <f aca="false">IF(B36="","",_xlfn.xlookup(I36,Artikelgrupper!A:A,Artikelgrupper!B:B))</f>
        <v/>
      </c>
      <c r="K36" s="260" t="str">
        <f aca="false">IF(B36="","",_xlfn.xlookup(I36,Artikelgrupper!A:A,Artikelgrupper!C:C))</f>
        <v/>
      </c>
      <c r="L36" s="260" t="str">
        <f aca="false">IF(B36="","",_xlfn.xlookup(I36,Artikelgrupper!A:A,Artikelgrupper!D:D))</f>
        <v/>
      </c>
      <c r="M36" s="263" t="str">
        <f aca="false">IF(B36="","",'APH KIC KIA PC'!Q39)</f>
        <v/>
      </c>
      <c r="N36" s="262" t="str">
        <f aca="false">IF('APH KIC KIA PC'!R39="","",'APH KIC KIA PC'!R39)</f>
        <v/>
      </c>
      <c r="O36" s="262" t="str">
        <f aca="false">IF('APH KIC KIA PC'!T39="","",'APH KIC KIA PC'!T39)</f>
        <v/>
      </c>
      <c r="P36" s="260" t="str">
        <f aca="false">IF(B36="","",'2. Artikeldata Utökad'!E39)</f>
        <v/>
      </c>
      <c r="Q36" s="260" t="str">
        <f aca="false">IF(B36="","",'2. Artikeldata Utökad'!F39)</f>
        <v/>
      </c>
      <c r="R36" s="260" t="str">
        <f aca="false">IF(B36="","",'3. Förpackningsdata'!G39/10)</f>
        <v/>
      </c>
      <c r="S36" s="260" t="str">
        <f aca="false">IF(B36="","",'3. Förpackningsdata'!H39/10)</f>
        <v/>
      </c>
      <c r="T36" s="260" t="str">
        <f aca="false">IF(B36="","",'3. Förpackningsdata'!I39/10)</f>
        <v/>
      </c>
      <c r="U36" s="264" t="str">
        <f aca="false">IF(B36="","",'APH KIC KIA PC'!Z39)</f>
        <v/>
      </c>
      <c r="V36" s="265" t="str">
        <f aca="false">IF(B36="","",'APH KIC KIA PC'!AA39)</f>
        <v/>
      </c>
      <c r="W36" s="266" t="str">
        <f aca="false">IF(B36="","",'APH KIC KIA PC'!AB39)</f>
        <v/>
      </c>
      <c r="X36" s="267" t="str">
        <f aca="false">IF(B36="","",'APH KIC KIA PC'!AD39)</f>
        <v/>
      </c>
      <c r="Y36" s="266" t="str">
        <f aca="false">IF(B36="","",'APH KIC KIA PC'!AC39)</f>
        <v/>
      </c>
      <c r="Z36" s="267" t="str">
        <f aca="false">IF(B36="","",'APH KIC KIA PC'!AI39)</f>
        <v/>
      </c>
      <c r="AA36" s="268" t="str">
        <f aca="false">IF(B36="","",'APH KIC KIA PC'!AJ39)</f>
        <v/>
      </c>
      <c r="AB36" s="262" t="str">
        <f aca="false">IF(B36="","",'APH KIC KIA PC'!W39)</f>
        <v/>
      </c>
      <c r="AC36" s="263" t="str">
        <f aca="false">IF('3. Förpackningsdata'!M39="","",'3. Förpackningsdata'!M39)</f>
        <v/>
      </c>
      <c r="AD36" s="262" t="str">
        <f aca="false">IF('APH KIC KIA PC'!J39="","",'APH KIC KIA PC'!J39)</f>
        <v/>
      </c>
    </row>
    <row r="37" s="269" customFormat="true" ht="14.25" hidden="false" customHeight="false" outlineLevel="0" collapsed="false">
      <c r="A37" s="72" t="n">
        <v>36</v>
      </c>
      <c r="B37" s="260" t="str">
        <f aca="false">IF('1. Artikeldata Grund'!E40="","",'1. Artikeldata Grund'!E40)</f>
        <v/>
      </c>
      <c r="C37" s="261" t="str">
        <f aca="false">IF('1. Artikeldata Grund'!D40="","",'1. Artikeldata Grund'!D40)</f>
        <v/>
      </c>
      <c r="D37" s="260" t="str">
        <f aca="false">IF('APH KIC KIA PC'!D40="","",'APH KIC KIA PC'!D40)</f>
        <v/>
      </c>
      <c r="E37" s="261" t="str">
        <f aca="false">IF('APH KIC KIA PC'!F40="","",'APH KIC KIA PC'!F40)</f>
        <v/>
      </c>
      <c r="F37" s="262" t="str">
        <f aca="false">IF('APH KIC KIA PC'!S40="","",'APH KIC KIA PC'!S40)</f>
        <v>  Välj…</v>
      </c>
      <c r="G37" s="262" t="n">
        <f aca="false">IF('APH KIC KIA PC'!M40="","",'APH KIC KIA PC'!M40)</f>
        <v>910</v>
      </c>
      <c r="H37" s="261" t="str">
        <f aca="false">IF(G37&lt;&gt;200,"",IF('2. Artikeldata Utökad'!I40="","",'2. Artikeldata Utökad'!I40))</f>
        <v/>
      </c>
      <c r="I37" s="260" t="str">
        <f aca="false">IF('APH KIC KIA PC'!L40="Välj….","",'APH KIC KIA PC'!L40)</f>
        <v/>
      </c>
      <c r="J37" s="260" t="str">
        <f aca="false">IF(B37="","",_xlfn.xlookup(I37,Artikelgrupper!A:A,Artikelgrupper!B:B))</f>
        <v/>
      </c>
      <c r="K37" s="260" t="str">
        <f aca="false">IF(B37="","",_xlfn.xlookup(I37,Artikelgrupper!A:A,Artikelgrupper!C:C))</f>
        <v/>
      </c>
      <c r="L37" s="260" t="str">
        <f aca="false">IF(B37="","",_xlfn.xlookup(I37,Artikelgrupper!A:A,Artikelgrupper!D:D))</f>
        <v/>
      </c>
      <c r="M37" s="263" t="str">
        <f aca="false">IF(B37="","",'APH KIC KIA PC'!Q40)</f>
        <v/>
      </c>
      <c r="N37" s="262" t="str">
        <f aca="false">IF('APH KIC KIA PC'!R40="","",'APH KIC KIA PC'!R40)</f>
        <v/>
      </c>
      <c r="O37" s="262" t="str">
        <f aca="false">IF('APH KIC KIA PC'!T40="","",'APH KIC KIA PC'!T40)</f>
        <v/>
      </c>
      <c r="P37" s="260" t="str">
        <f aca="false">IF(B37="","",'2. Artikeldata Utökad'!E40)</f>
        <v/>
      </c>
      <c r="Q37" s="260" t="str">
        <f aca="false">IF(B37="","",'2. Artikeldata Utökad'!F40)</f>
        <v/>
      </c>
      <c r="R37" s="260" t="str">
        <f aca="false">IF(B37="","",'3. Förpackningsdata'!G40/10)</f>
        <v/>
      </c>
      <c r="S37" s="260" t="str">
        <f aca="false">IF(B37="","",'3. Förpackningsdata'!H40/10)</f>
        <v/>
      </c>
      <c r="T37" s="260" t="str">
        <f aca="false">IF(B37="","",'3. Förpackningsdata'!I40/10)</f>
        <v/>
      </c>
      <c r="U37" s="264" t="str">
        <f aca="false">IF(B37="","",'APH KIC KIA PC'!Z40)</f>
        <v/>
      </c>
      <c r="V37" s="265" t="str">
        <f aca="false">IF(B37="","",'APH KIC KIA PC'!AA40)</f>
        <v/>
      </c>
      <c r="W37" s="266" t="str">
        <f aca="false">IF(B37="","",'APH KIC KIA PC'!AB40)</f>
        <v/>
      </c>
      <c r="X37" s="267" t="str">
        <f aca="false">IF(B37="","",'APH KIC KIA PC'!AD40)</f>
        <v/>
      </c>
      <c r="Y37" s="266" t="str">
        <f aca="false">IF(B37="","",'APH KIC KIA PC'!AC40)</f>
        <v/>
      </c>
      <c r="Z37" s="267" t="str">
        <f aca="false">IF(B37="","",'APH KIC KIA PC'!AI40)</f>
        <v/>
      </c>
      <c r="AA37" s="268" t="str">
        <f aca="false">IF(B37="","",'APH KIC KIA PC'!AJ40)</f>
        <v/>
      </c>
      <c r="AB37" s="262" t="str">
        <f aca="false">IF(B37="","",'APH KIC KIA PC'!W40)</f>
        <v/>
      </c>
      <c r="AC37" s="263" t="str">
        <f aca="false">IF('3. Förpackningsdata'!M40="","",'3. Förpackningsdata'!M40)</f>
        <v/>
      </c>
      <c r="AD37" s="262" t="str">
        <f aca="false">IF('APH KIC KIA PC'!J40="","",'APH KIC KIA PC'!J40)</f>
        <v/>
      </c>
    </row>
    <row r="38" s="269" customFormat="true" ht="14.25" hidden="false" customHeight="false" outlineLevel="0" collapsed="false">
      <c r="A38" s="72" t="n">
        <v>37</v>
      </c>
      <c r="B38" s="260" t="str">
        <f aca="false">IF('1. Artikeldata Grund'!E41="","",'1. Artikeldata Grund'!E41)</f>
        <v/>
      </c>
      <c r="C38" s="261" t="str">
        <f aca="false">IF('1. Artikeldata Grund'!D41="","",'1. Artikeldata Grund'!D41)</f>
        <v/>
      </c>
      <c r="D38" s="260" t="str">
        <f aca="false">IF('APH KIC KIA PC'!D41="","",'APH KIC KIA PC'!D41)</f>
        <v/>
      </c>
      <c r="E38" s="261" t="str">
        <f aca="false">IF('APH KIC KIA PC'!F41="","",'APH KIC KIA PC'!F41)</f>
        <v/>
      </c>
      <c r="F38" s="262" t="str">
        <f aca="false">IF('APH KIC KIA PC'!S41="","",'APH KIC KIA PC'!S41)</f>
        <v>  Välj…</v>
      </c>
      <c r="G38" s="262" t="n">
        <f aca="false">IF('APH KIC KIA PC'!M41="","",'APH KIC KIA PC'!M41)</f>
        <v>910</v>
      </c>
      <c r="H38" s="261" t="str">
        <f aca="false">IF(G38&lt;&gt;200,"",IF('2. Artikeldata Utökad'!I41="","",'2. Artikeldata Utökad'!I41))</f>
        <v/>
      </c>
      <c r="I38" s="260" t="str">
        <f aca="false">IF('APH KIC KIA PC'!L41="Välj….","",'APH KIC KIA PC'!L41)</f>
        <v/>
      </c>
      <c r="J38" s="260" t="str">
        <f aca="false">IF(B38="","",_xlfn.xlookup(I38,Artikelgrupper!A:A,Artikelgrupper!B:B))</f>
        <v/>
      </c>
      <c r="K38" s="260" t="str">
        <f aca="false">IF(B38="","",_xlfn.xlookup(I38,Artikelgrupper!A:A,Artikelgrupper!C:C))</f>
        <v/>
      </c>
      <c r="L38" s="260" t="str">
        <f aca="false">IF(B38="","",_xlfn.xlookup(I38,Artikelgrupper!A:A,Artikelgrupper!D:D))</f>
        <v/>
      </c>
      <c r="M38" s="263" t="str">
        <f aca="false">IF(B38="","",'APH KIC KIA PC'!Q41)</f>
        <v/>
      </c>
      <c r="N38" s="262" t="str">
        <f aca="false">IF('APH KIC KIA PC'!R41="","",'APH KIC KIA PC'!R41)</f>
        <v/>
      </c>
      <c r="O38" s="262" t="str">
        <f aca="false">IF('APH KIC KIA PC'!T41="","",'APH KIC KIA PC'!T41)</f>
        <v/>
      </c>
      <c r="P38" s="260" t="str">
        <f aca="false">IF(B38="","",'2. Artikeldata Utökad'!E41)</f>
        <v/>
      </c>
      <c r="Q38" s="260" t="str">
        <f aca="false">IF(B38="","",'2. Artikeldata Utökad'!F41)</f>
        <v/>
      </c>
      <c r="R38" s="260" t="str">
        <f aca="false">IF(B38="","",'3. Förpackningsdata'!G41/10)</f>
        <v/>
      </c>
      <c r="S38" s="260" t="str">
        <f aca="false">IF(B38="","",'3. Förpackningsdata'!H41/10)</f>
        <v/>
      </c>
      <c r="T38" s="260" t="str">
        <f aca="false">IF(B38="","",'3. Förpackningsdata'!I41/10)</f>
        <v/>
      </c>
      <c r="U38" s="264" t="str">
        <f aca="false">IF(B38="","",'APH KIC KIA PC'!Z41)</f>
        <v/>
      </c>
      <c r="V38" s="265" t="str">
        <f aca="false">IF(B38="","",'APH KIC KIA PC'!AA41)</f>
        <v/>
      </c>
      <c r="W38" s="266" t="str">
        <f aca="false">IF(B38="","",'APH KIC KIA PC'!AB41)</f>
        <v/>
      </c>
      <c r="X38" s="267" t="str">
        <f aca="false">IF(B38="","",'APH KIC KIA PC'!AD41)</f>
        <v/>
      </c>
      <c r="Y38" s="266" t="str">
        <f aca="false">IF(B38="","",'APH KIC KIA PC'!AC41)</f>
        <v/>
      </c>
      <c r="Z38" s="267" t="str">
        <f aca="false">IF(B38="","",'APH KIC KIA PC'!AI41)</f>
        <v/>
      </c>
      <c r="AA38" s="268" t="str">
        <f aca="false">IF(B38="","",'APH KIC KIA PC'!AJ41)</f>
        <v/>
      </c>
      <c r="AB38" s="262" t="str">
        <f aca="false">IF(B38="","",'APH KIC KIA PC'!W41)</f>
        <v/>
      </c>
      <c r="AC38" s="263" t="str">
        <f aca="false">IF('3. Förpackningsdata'!M41="","",'3. Förpackningsdata'!M41)</f>
        <v/>
      </c>
      <c r="AD38" s="262" t="str">
        <f aca="false">IF('APH KIC KIA PC'!J41="","",'APH KIC KIA PC'!J41)</f>
        <v/>
      </c>
    </row>
    <row r="39" s="269" customFormat="true" ht="14.25" hidden="false" customHeight="false" outlineLevel="0" collapsed="false">
      <c r="A39" s="72" t="n">
        <v>38</v>
      </c>
      <c r="B39" s="260" t="str">
        <f aca="false">IF('1. Artikeldata Grund'!E42="","",'1. Artikeldata Grund'!E42)</f>
        <v/>
      </c>
      <c r="C39" s="261" t="str">
        <f aca="false">IF('1. Artikeldata Grund'!D42="","",'1. Artikeldata Grund'!D42)</f>
        <v/>
      </c>
      <c r="D39" s="260" t="str">
        <f aca="false">IF('APH KIC KIA PC'!D42="","",'APH KIC KIA PC'!D42)</f>
        <v/>
      </c>
      <c r="E39" s="261" t="str">
        <f aca="false">IF('APH KIC KIA PC'!F42="","",'APH KIC KIA PC'!F42)</f>
        <v/>
      </c>
      <c r="F39" s="262" t="str">
        <f aca="false">IF('APH KIC KIA PC'!S42="","",'APH KIC KIA PC'!S42)</f>
        <v>  Välj…</v>
      </c>
      <c r="G39" s="262" t="n">
        <f aca="false">IF('APH KIC KIA PC'!M42="","",'APH KIC KIA PC'!M42)</f>
        <v>910</v>
      </c>
      <c r="H39" s="261" t="str">
        <f aca="false">IF(G39&lt;&gt;200,"",IF('2. Artikeldata Utökad'!I42="","",'2. Artikeldata Utökad'!I42))</f>
        <v/>
      </c>
      <c r="I39" s="260" t="str">
        <f aca="false">IF('APH KIC KIA PC'!L42="Välj….","",'APH KIC KIA PC'!L42)</f>
        <v/>
      </c>
      <c r="J39" s="260" t="str">
        <f aca="false">IF(B39="","",_xlfn.xlookup(I39,Artikelgrupper!A:A,Artikelgrupper!B:B))</f>
        <v/>
      </c>
      <c r="K39" s="260" t="str">
        <f aca="false">IF(B39="","",_xlfn.xlookup(I39,Artikelgrupper!A:A,Artikelgrupper!C:C))</f>
        <v/>
      </c>
      <c r="L39" s="260" t="str">
        <f aca="false">IF(B39="","",_xlfn.xlookup(I39,Artikelgrupper!A:A,Artikelgrupper!D:D))</f>
        <v/>
      </c>
      <c r="M39" s="263" t="str">
        <f aca="false">IF(B39="","",'APH KIC KIA PC'!Q42)</f>
        <v/>
      </c>
      <c r="N39" s="262" t="str">
        <f aca="false">IF('APH KIC KIA PC'!R42="","",'APH KIC KIA PC'!R42)</f>
        <v/>
      </c>
      <c r="O39" s="262" t="str">
        <f aca="false">IF('APH KIC KIA PC'!T42="","",'APH KIC KIA PC'!T42)</f>
        <v/>
      </c>
      <c r="P39" s="260" t="str">
        <f aca="false">IF(B39="","",'2. Artikeldata Utökad'!E42)</f>
        <v/>
      </c>
      <c r="Q39" s="260" t="str">
        <f aca="false">IF(B39="","",'2. Artikeldata Utökad'!F42)</f>
        <v/>
      </c>
      <c r="R39" s="260" t="str">
        <f aca="false">IF(B39="","",'3. Förpackningsdata'!G42/10)</f>
        <v/>
      </c>
      <c r="S39" s="260" t="str">
        <f aca="false">IF(B39="","",'3. Förpackningsdata'!H42/10)</f>
        <v/>
      </c>
      <c r="T39" s="260" t="str">
        <f aca="false">IF(B39="","",'3. Förpackningsdata'!I42/10)</f>
        <v/>
      </c>
      <c r="U39" s="264" t="str">
        <f aca="false">IF(B39="","",'APH KIC KIA PC'!Z42)</f>
        <v/>
      </c>
      <c r="V39" s="265" t="str">
        <f aca="false">IF(B39="","",'APH KIC KIA PC'!AA42)</f>
        <v/>
      </c>
      <c r="W39" s="266" t="str">
        <f aca="false">IF(B39="","",'APH KIC KIA PC'!AB42)</f>
        <v/>
      </c>
      <c r="X39" s="267" t="str">
        <f aca="false">IF(B39="","",'APH KIC KIA PC'!AD42)</f>
        <v/>
      </c>
      <c r="Y39" s="266" t="str">
        <f aca="false">IF(B39="","",'APH KIC KIA PC'!AC42)</f>
        <v/>
      </c>
      <c r="Z39" s="267" t="str">
        <f aca="false">IF(B39="","",'APH KIC KIA PC'!AI42)</f>
        <v/>
      </c>
      <c r="AA39" s="268" t="str">
        <f aca="false">IF(B39="","",'APH KIC KIA PC'!AJ42)</f>
        <v/>
      </c>
      <c r="AB39" s="262" t="str">
        <f aca="false">IF(B39="","",'APH KIC KIA PC'!W42)</f>
        <v/>
      </c>
      <c r="AC39" s="263" t="str">
        <f aca="false">IF('3. Förpackningsdata'!M42="","",'3. Förpackningsdata'!M42)</f>
        <v/>
      </c>
      <c r="AD39" s="262" t="str">
        <f aca="false">IF('APH KIC KIA PC'!J42="","",'APH KIC KIA PC'!J42)</f>
        <v/>
      </c>
    </row>
    <row r="40" s="269" customFormat="true" ht="14.25" hidden="false" customHeight="false" outlineLevel="0" collapsed="false">
      <c r="A40" s="72" t="n">
        <v>39</v>
      </c>
      <c r="B40" s="260" t="str">
        <f aca="false">IF('1. Artikeldata Grund'!E43="","",'1. Artikeldata Grund'!E43)</f>
        <v/>
      </c>
      <c r="C40" s="261" t="str">
        <f aca="false">IF('1. Artikeldata Grund'!D43="","",'1. Artikeldata Grund'!D43)</f>
        <v/>
      </c>
      <c r="D40" s="260" t="str">
        <f aca="false">IF('APH KIC KIA PC'!D43="","",'APH KIC KIA PC'!D43)</f>
        <v/>
      </c>
      <c r="E40" s="261" t="str">
        <f aca="false">IF('APH KIC KIA PC'!F43="","",'APH KIC KIA PC'!F43)</f>
        <v/>
      </c>
      <c r="F40" s="262" t="str">
        <f aca="false">IF('APH KIC KIA PC'!S43="","",'APH KIC KIA PC'!S43)</f>
        <v>  Välj…</v>
      </c>
      <c r="G40" s="262" t="n">
        <f aca="false">IF('APH KIC KIA PC'!M43="","",'APH KIC KIA PC'!M43)</f>
        <v>910</v>
      </c>
      <c r="H40" s="261" t="str">
        <f aca="false">IF(G40&lt;&gt;200,"",IF('2. Artikeldata Utökad'!I43="","",'2. Artikeldata Utökad'!I43))</f>
        <v/>
      </c>
      <c r="I40" s="260" t="str">
        <f aca="false">IF('APH KIC KIA PC'!L43="Välj….","",'APH KIC KIA PC'!L43)</f>
        <v/>
      </c>
      <c r="J40" s="260" t="str">
        <f aca="false">IF(B40="","",_xlfn.xlookup(I40,Artikelgrupper!A:A,Artikelgrupper!B:B))</f>
        <v/>
      </c>
      <c r="K40" s="260" t="str">
        <f aca="false">IF(B40="","",_xlfn.xlookup(I40,Artikelgrupper!A:A,Artikelgrupper!C:C))</f>
        <v/>
      </c>
      <c r="L40" s="260" t="str">
        <f aca="false">IF(B40="","",_xlfn.xlookup(I40,Artikelgrupper!A:A,Artikelgrupper!D:D))</f>
        <v/>
      </c>
      <c r="M40" s="263" t="str">
        <f aca="false">IF(B40="","",'APH KIC KIA PC'!Q43)</f>
        <v/>
      </c>
      <c r="N40" s="262" t="str">
        <f aca="false">IF('APH KIC KIA PC'!R43="","",'APH KIC KIA PC'!R43)</f>
        <v/>
      </c>
      <c r="O40" s="262" t="str">
        <f aca="false">IF('APH KIC KIA PC'!T43="","",'APH KIC KIA PC'!T43)</f>
        <v/>
      </c>
      <c r="P40" s="260" t="str">
        <f aca="false">IF(B40="","",'2. Artikeldata Utökad'!E43)</f>
        <v/>
      </c>
      <c r="Q40" s="260" t="str">
        <f aca="false">IF(B40="","",'2. Artikeldata Utökad'!F43)</f>
        <v/>
      </c>
      <c r="R40" s="260" t="str">
        <f aca="false">IF(B40="","",'3. Förpackningsdata'!G43/10)</f>
        <v/>
      </c>
      <c r="S40" s="260" t="str">
        <f aca="false">IF(B40="","",'3. Förpackningsdata'!H43/10)</f>
        <v/>
      </c>
      <c r="T40" s="260" t="str">
        <f aca="false">IF(B40="","",'3. Förpackningsdata'!I43/10)</f>
        <v/>
      </c>
      <c r="U40" s="264" t="str">
        <f aca="false">IF(B40="","",'APH KIC KIA PC'!Z43)</f>
        <v/>
      </c>
      <c r="V40" s="265" t="str">
        <f aca="false">IF(B40="","",'APH KIC KIA PC'!AA43)</f>
        <v/>
      </c>
      <c r="W40" s="266" t="str">
        <f aca="false">IF(B40="","",'APH KIC KIA PC'!AB43)</f>
        <v/>
      </c>
      <c r="X40" s="267" t="str">
        <f aca="false">IF(B40="","",'APH KIC KIA PC'!AD43)</f>
        <v/>
      </c>
      <c r="Y40" s="266" t="str">
        <f aca="false">IF(B40="","",'APH KIC KIA PC'!AC43)</f>
        <v/>
      </c>
      <c r="Z40" s="267" t="str">
        <f aca="false">IF(B40="","",'APH KIC KIA PC'!AI43)</f>
        <v/>
      </c>
      <c r="AA40" s="268" t="str">
        <f aca="false">IF(B40="","",'APH KIC KIA PC'!AJ43)</f>
        <v/>
      </c>
      <c r="AB40" s="262" t="str">
        <f aca="false">IF(B40="","",'APH KIC KIA PC'!W43)</f>
        <v/>
      </c>
      <c r="AC40" s="263" t="str">
        <f aca="false">IF('3. Förpackningsdata'!M43="","",'3. Förpackningsdata'!M43)</f>
        <v/>
      </c>
      <c r="AD40" s="262" t="str">
        <f aca="false">IF('APH KIC KIA PC'!J43="","",'APH KIC KIA PC'!J43)</f>
        <v/>
      </c>
    </row>
    <row r="41" s="269" customFormat="true" ht="14.25" hidden="false" customHeight="false" outlineLevel="0" collapsed="false">
      <c r="A41" s="72" t="n">
        <v>40</v>
      </c>
      <c r="B41" s="260" t="str">
        <f aca="false">IF('1. Artikeldata Grund'!E44="","",'1. Artikeldata Grund'!E44)</f>
        <v/>
      </c>
      <c r="C41" s="261" t="str">
        <f aca="false">IF('1. Artikeldata Grund'!D44="","",'1. Artikeldata Grund'!D44)</f>
        <v/>
      </c>
      <c r="D41" s="260" t="str">
        <f aca="false">IF('APH KIC KIA PC'!D44="","",'APH KIC KIA PC'!D44)</f>
        <v/>
      </c>
      <c r="E41" s="261" t="str">
        <f aca="false">IF('APH KIC KIA PC'!F44="","",'APH KIC KIA PC'!F44)</f>
        <v/>
      </c>
      <c r="F41" s="262" t="str">
        <f aca="false">IF('APH KIC KIA PC'!S44="","",'APH KIC KIA PC'!S44)</f>
        <v>  Välj…</v>
      </c>
      <c r="G41" s="262" t="n">
        <f aca="false">IF('APH KIC KIA PC'!M44="","",'APH KIC KIA PC'!M44)</f>
        <v>910</v>
      </c>
      <c r="H41" s="261" t="str">
        <f aca="false">IF(G41&lt;&gt;200,"",IF('2. Artikeldata Utökad'!I44="","",'2. Artikeldata Utökad'!I44))</f>
        <v/>
      </c>
      <c r="I41" s="260" t="str">
        <f aca="false">IF('APH KIC KIA PC'!L44="Välj….","",'APH KIC KIA PC'!L44)</f>
        <v/>
      </c>
      <c r="J41" s="260" t="str">
        <f aca="false">IF(B41="","",_xlfn.xlookup(I41,Artikelgrupper!A:A,Artikelgrupper!B:B))</f>
        <v/>
      </c>
      <c r="K41" s="260" t="str">
        <f aca="false">IF(B41="","",_xlfn.xlookup(I41,Artikelgrupper!A:A,Artikelgrupper!C:C))</f>
        <v/>
      </c>
      <c r="L41" s="260" t="str">
        <f aca="false">IF(B41="","",_xlfn.xlookup(I41,Artikelgrupper!A:A,Artikelgrupper!D:D))</f>
        <v/>
      </c>
      <c r="M41" s="263" t="str">
        <f aca="false">IF(B41="","",'APH KIC KIA PC'!Q44)</f>
        <v/>
      </c>
      <c r="N41" s="262" t="str">
        <f aca="false">IF('APH KIC KIA PC'!R44="","",'APH KIC KIA PC'!R44)</f>
        <v/>
      </c>
      <c r="O41" s="262" t="str">
        <f aca="false">IF('APH KIC KIA PC'!T44="","",'APH KIC KIA PC'!T44)</f>
        <v/>
      </c>
      <c r="P41" s="260" t="str">
        <f aca="false">IF(B41="","",'2. Artikeldata Utökad'!E44)</f>
        <v/>
      </c>
      <c r="Q41" s="260" t="str">
        <f aca="false">IF(B41="","",'2. Artikeldata Utökad'!F44)</f>
        <v/>
      </c>
      <c r="R41" s="260" t="str">
        <f aca="false">IF(B41="","",'3. Förpackningsdata'!G44/10)</f>
        <v/>
      </c>
      <c r="S41" s="260" t="str">
        <f aca="false">IF(B41="","",'3. Förpackningsdata'!H44/10)</f>
        <v/>
      </c>
      <c r="T41" s="260" t="str">
        <f aca="false">IF(B41="","",'3. Förpackningsdata'!I44/10)</f>
        <v/>
      </c>
      <c r="U41" s="264" t="str">
        <f aca="false">IF(B41="","",'APH KIC KIA PC'!Z44)</f>
        <v/>
      </c>
      <c r="V41" s="265" t="str">
        <f aca="false">IF(B41="","",'APH KIC KIA PC'!AA44)</f>
        <v/>
      </c>
      <c r="W41" s="266" t="str">
        <f aca="false">IF(B41="","",'APH KIC KIA PC'!AB44)</f>
        <v/>
      </c>
      <c r="X41" s="267" t="str">
        <f aca="false">IF(B41="","",'APH KIC KIA PC'!AD44)</f>
        <v/>
      </c>
      <c r="Y41" s="266" t="str">
        <f aca="false">IF(B41="","",'APH KIC KIA PC'!AC44)</f>
        <v/>
      </c>
      <c r="Z41" s="267" t="str">
        <f aca="false">IF(B41="","",'APH KIC KIA PC'!AI44)</f>
        <v/>
      </c>
      <c r="AA41" s="268" t="str">
        <f aca="false">IF(B41="","",'APH KIC KIA PC'!AJ44)</f>
        <v/>
      </c>
      <c r="AB41" s="262" t="str">
        <f aca="false">IF(B41="","",'APH KIC KIA PC'!W44)</f>
        <v/>
      </c>
      <c r="AC41" s="263" t="str">
        <f aca="false">IF('3. Förpackningsdata'!M44="","",'3. Förpackningsdata'!M44)</f>
        <v/>
      </c>
      <c r="AD41" s="262" t="str">
        <f aca="false">IF('APH KIC KIA PC'!J44="","",'APH KIC KIA PC'!J44)</f>
        <v/>
      </c>
    </row>
    <row r="42" s="269" customFormat="true" ht="14.25" hidden="false" customHeight="false" outlineLevel="0" collapsed="false">
      <c r="A42" s="72" t="n">
        <v>41</v>
      </c>
      <c r="B42" s="260" t="str">
        <f aca="false">IF('1. Artikeldata Grund'!E45="","",'1. Artikeldata Grund'!E45)</f>
        <v/>
      </c>
      <c r="C42" s="261" t="str">
        <f aca="false">IF('1. Artikeldata Grund'!D45="","",'1. Artikeldata Grund'!D45)</f>
        <v/>
      </c>
      <c r="D42" s="260" t="str">
        <f aca="false">IF('APH KIC KIA PC'!D45="","",'APH KIC KIA PC'!D45)</f>
        <v/>
      </c>
      <c r="E42" s="261" t="str">
        <f aca="false">IF('APH KIC KIA PC'!F45="","",'APH KIC KIA PC'!F45)</f>
        <v/>
      </c>
      <c r="F42" s="262" t="str">
        <f aca="false">IF('APH KIC KIA PC'!S45="","",'APH KIC KIA PC'!S45)</f>
        <v>  Välj…</v>
      </c>
      <c r="G42" s="262" t="n">
        <f aca="false">IF('APH KIC KIA PC'!M45="","",'APH KIC KIA PC'!M45)</f>
        <v>910</v>
      </c>
      <c r="H42" s="261" t="str">
        <f aca="false">IF(G42&lt;&gt;200,"",IF('2. Artikeldata Utökad'!I45="","",'2. Artikeldata Utökad'!I45))</f>
        <v/>
      </c>
      <c r="I42" s="260" t="str">
        <f aca="false">IF('APH KIC KIA PC'!L45="Välj….","",'APH KIC KIA PC'!L45)</f>
        <v/>
      </c>
      <c r="J42" s="260" t="str">
        <f aca="false">IF(B42="","",_xlfn.xlookup(I42,Artikelgrupper!A:A,Artikelgrupper!B:B))</f>
        <v/>
      </c>
      <c r="K42" s="260" t="str">
        <f aca="false">IF(B42="","",_xlfn.xlookup(I42,Artikelgrupper!A:A,Artikelgrupper!C:C))</f>
        <v/>
      </c>
      <c r="L42" s="260" t="str">
        <f aca="false">IF(B42="","",_xlfn.xlookup(I42,Artikelgrupper!A:A,Artikelgrupper!D:D))</f>
        <v/>
      </c>
      <c r="M42" s="263" t="str">
        <f aca="false">IF(B42="","",'APH KIC KIA PC'!Q45)</f>
        <v/>
      </c>
      <c r="N42" s="262" t="str">
        <f aca="false">IF('APH KIC KIA PC'!R45="","",'APH KIC KIA PC'!R45)</f>
        <v/>
      </c>
      <c r="O42" s="262" t="str">
        <f aca="false">IF('APH KIC KIA PC'!T45="","",'APH KIC KIA PC'!T45)</f>
        <v/>
      </c>
      <c r="P42" s="260" t="str">
        <f aca="false">IF(B42="","",'2. Artikeldata Utökad'!E45)</f>
        <v/>
      </c>
      <c r="Q42" s="260" t="str">
        <f aca="false">IF(B42="","",'2. Artikeldata Utökad'!F45)</f>
        <v/>
      </c>
      <c r="R42" s="260" t="str">
        <f aca="false">IF(B42="","",'3. Förpackningsdata'!G45/10)</f>
        <v/>
      </c>
      <c r="S42" s="260" t="str">
        <f aca="false">IF(B42="","",'3. Förpackningsdata'!H45/10)</f>
        <v/>
      </c>
      <c r="T42" s="260" t="str">
        <f aca="false">IF(B42="","",'3. Förpackningsdata'!I45/10)</f>
        <v/>
      </c>
      <c r="U42" s="264" t="str">
        <f aca="false">IF(B42="","",'APH KIC KIA PC'!Z45)</f>
        <v/>
      </c>
      <c r="V42" s="265" t="str">
        <f aca="false">IF(B42="","",'APH KIC KIA PC'!AA45)</f>
        <v/>
      </c>
      <c r="W42" s="266" t="str">
        <f aca="false">IF(B42="","",'APH KIC KIA PC'!AB45)</f>
        <v/>
      </c>
      <c r="X42" s="267" t="str">
        <f aca="false">IF(B42="","",'APH KIC KIA PC'!AD45)</f>
        <v/>
      </c>
      <c r="Y42" s="266" t="str">
        <f aca="false">IF(B42="","",'APH KIC KIA PC'!AC45)</f>
        <v/>
      </c>
      <c r="Z42" s="267" t="str">
        <f aca="false">IF(B42="","",'APH KIC KIA PC'!AI45)</f>
        <v/>
      </c>
      <c r="AA42" s="268" t="str">
        <f aca="false">IF(B42="","",'APH KIC KIA PC'!AJ45)</f>
        <v/>
      </c>
      <c r="AB42" s="262" t="str">
        <f aca="false">IF(B42="","",'APH KIC KIA PC'!W45)</f>
        <v/>
      </c>
      <c r="AC42" s="263" t="str">
        <f aca="false">IF('3. Förpackningsdata'!M45="","",'3. Förpackningsdata'!M45)</f>
        <v/>
      </c>
      <c r="AD42" s="262" t="str">
        <f aca="false">IF('APH KIC KIA PC'!J45="","",'APH KIC KIA PC'!J45)</f>
        <v/>
      </c>
    </row>
    <row r="43" s="269" customFormat="true" ht="14.25" hidden="false" customHeight="false" outlineLevel="0" collapsed="false">
      <c r="A43" s="72" t="n">
        <v>42</v>
      </c>
      <c r="B43" s="260" t="str">
        <f aca="false">IF('1. Artikeldata Grund'!E46="","",'1. Artikeldata Grund'!E46)</f>
        <v/>
      </c>
      <c r="C43" s="261" t="str">
        <f aca="false">IF('1. Artikeldata Grund'!D46="","",'1. Artikeldata Grund'!D46)</f>
        <v/>
      </c>
      <c r="D43" s="260" t="str">
        <f aca="false">IF('APH KIC KIA PC'!D46="","",'APH KIC KIA PC'!D46)</f>
        <v/>
      </c>
      <c r="E43" s="261" t="str">
        <f aca="false">IF('APH KIC KIA PC'!F46="","",'APH KIC KIA PC'!F46)</f>
        <v/>
      </c>
      <c r="F43" s="262" t="str">
        <f aca="false">IF('APH KIC KIA PC'!S46="","",'APH KIC KIA PC'!S46)</f>
        <v>  Välj…</v>
      </c>
      <c r="G43" s="262" t="n">
        <f aca="false">IF('APH KIC KIA PC'!M46="","",'APH KIC KIA PC'!M46)</f>
        <v>910</v>
      </c>
      <c r="H43" s="261" t="str">
        <f aca="false">IF(G43&lt;&gt;200,"",IF('2. Artikeldata Utökad'!I46="","",'2. Artikeldata Utökad'!I46))</f>
        <v/>
      </c>
      <c r="I43" s="260" t="str">
        <f aca="false">IF('APH KIC KIA PC'!L46="Välj….","",'APH KIC KIA PC'!L46)</f>
        <v/>
      </c>
      <c r="J43" s="260" t="str">
        <f aca="false">IF(B43="","",_xlfn.xlookup(I43,Artikelgrupper!A:A,Artikelgrupper!B:B))</f>
        <v/>
      </c>
      <c r="K43" s="260" t="str">
        <f aca="false">IF(B43="","",_xlfn.xlookup(I43,Artikelgrupper!A:A,Artikelgrupper!C:C))</f>
        <v/>
      </c>
      <c r="L43" s="260" t="str">
        <f aca="false">IF(B43="","",_xlfn.xlookup(I43,Artikelgrupper!A:A,Artikelgrupper!D:D))</f>
        <v/>
      </c>
      <c r="M43" s="263" t="str">
        <f aca="false">IF(B43="","",'APH KIC KIA PC'!Q46)</f>
        <v/>
      </c>
      <c r="N43" s="262" t="str">
        <f aca="false">IF('APH KIC KIA PC'!R46="","",'APH KIC KIA PC'!R46)</f>
        <v/>
      </c>
      <c r="O43" s="262" t="str">
        <f aca="false">IF('APH KIC KIA PC'!T46="","",'APH KIC KIA PC'!T46)</f>
        <v/>
      </c>
      <c r="P43" s="260" t="str">
        <f aca="false">IF(B43="","",'2. Artikeldata Utökad'!E46)</f>
        <v/>
      </c>
      <c r="Q43" s="260" t="str">
        <f aca="false">IF(B43="","",'2. Artikeldata Utökad'!F46)</f>
        <v/>
      </c>
      <c r="R43" s="260" t="str">
        <f aca="false">IF(B43="","",'3. Förpackningsdata'!G46/10)</f>
        <v/>
      </c>
      <c r="S43" s="260" t="str">
        <f aca="false">IF(B43="","",'3. Förpackningsdata'!H46/10)</f>
        <v/>
      </c>
      <c r="T43" s="260" t="str">
        <f aca="false">IF(B43="","",'3. Förpackningsdata'!I46/10)</f>
        <v/>
      </c>
      <c r="U43" s="264" t="str">
        <f aca="false">IF(B43="","",'APH KIC KIA PC'!Z46)</f>
        <v/>
      </c>
      <c r="V43" s="265" t="str">
        <f aca="false">IF(B43="","",'APH KIC KIA PC'!AA46)</f>
        <v/>
      </c>
      <c r="W43" s="266" t="str">
        <f aca="false">IF(B43="","",'APH KIC KIA PC'!AB46)</f>
        <v/>
      </c>
      <c r="X43" s="267" t="str">
        <f aca="false">IF(B43="","",'APH KIC KIA PC'!AD46)</f>
        <v/>
      </c>
      <c r="Y43" s="266" t="str">
        <f aca="false">IF(B43="","",'APH KIC KIA PC'!AC46)</f>
        <v/>
      </c>
      <c r="Z43" s="267" t="str">
        <f aca="false">IF(B43="","",'APH KIC KIA PC'!AI46)</f>
        <v/>
      </c>
      <c r="AA43" s="268" t="str">
        <f aca="false">IF(B43="","",'APH KIC KIA PC'!AJ46)</f>
        <v/>
      </c>
      <c r="AB43" s="262" t="str">
        <f aca="false">IF(B43="","",'APH KIC KIA PC'!W46)</f>
        <v/>
      </c>
      <c r="AC43" s="263" t="str">
        <f aca="false">IF('3. Förpackningsdata'!M46="","",'3. Förpackningsdata'!M46)</f>
        <v/>
      </c>
      <c r="AD43" s="262" t="str">
        <f aca="false">IF('APH KIC KIA PC'!J46="","",'APH KIC KIA PC'!J46)</f>
        <v/>
      </c>
    </row>
    <row r="44" s="269" customFormat="true" ht="14.25" hidden="false" customHeight="false" outlineLevel="0" collapsed="false">
      <c r="A44" s="72" t="n">
        <v>43</v>
      </c>
      <c r="B44" s="260" t="str">
        <f aca="false">IF('1. Artikeldata Grund'!E47="","",'1. Artikeldata Grund'!E47)</f>
        <v/>
      </c>
      <c r="C44" s="261" t="str">
        <f aca="false">IF('1. Artikeldata Grund'!D47="","",'1. Artikeldata Grund'!D47)</f>
        <v/>
      </c>
      <c r="D44" s="260" t="str">
        <f aca="false">IF('APH KIC KIA PC'!D47="","",'APH KIC KIA PC'!D47)</f>
        <v/>
      </c>
      <c r="E44" s="261" t="str">
        <f aca="false">IF('APH KIC KIA PC'!F47="","",'APH KIC KIA PC'!F47)</f>
        <v/>
      </c>
      <c r="F44" s="262" t="str">
        <f aca="false">IF('APH KIC KIA PC'!S47="","",'APH KIC KIA PC'!S47)</f>
        <v>  Välj…</v>
      </c>
      <c r="G44" s="262" t="n">
        <f aca="false">IF('APH KIC KIA PC'!M47="","",'APH KIC KIA PC'!M47)</f>
        <v>910</v>
      </c>
      <c r="H44" s="261" t="str">
        <f aca="false">IF(G44&lt;&gt;200,"",IF('2. Artikeldata Utökad'!I47="","",'2. Artikeldata Utökad'!I47))</f>
        <v/>
      </c>
      <c r="I44" s="260" t="str">
        <f aca="false">IF('APH KIC KIA PC'!L47="Välj….","",'APH KIC KIA PC'!L47)</f>
        <v/>
      </c>
      <c r="J44" s="260" t="str">
        <f aca="false">IF(B44="","",_xlfn.xlookup(I44,Artikelgrupper!A:A,Artikelgrupper!B:B))</f>
        <v/>
      </c>
      <c r="K44" s="260" t="str">
        <f aca="false">IF(B44="","",_xlfn.xlookup(I44,Artikelgrupper!A:A,Artikelgrupper!C:C))</f>
        <v/>
      </c>
      <c r="L44" s="260" t="str">
        <f aca="false">IF(B44="","",_xlfn.xlookup(I44,Artikelgrupper!A:A,Artikelgrupper!D:D))</f>
        <v/>
      </c>
      <c r="M44" s="263" t="str">
        <f aca="false">IF(B44="","",'APH KIC KIA PC'!Q47)</f>
        <v/>
      </c>
      <c r="N44" s="262" t="str">
        <f aca="false">IF('APH KIC KIA PC'!R47="","",'APH KIC KIA PC'!R47)</f>
        <v/>
      </c>
      <c r="O44" s="262" t="str">
        <f aca="false">IF('APH KIC KIA PC'!T47="","",'APH KIC KIA PC'!T47)</f>
        <v/>
      </c>
      <c r="P44" s="260" t="str">
        <f aca="false">IF(B44="","",'2. Artikeldata Utökad'!E47)</f>
        <v/>
      </c>
      <c r="Q44" s="260" t="str">
        <f aca="false">IF(B44="","",'2. Artikeldata Utökad'!F47)</f>
        <v/>
      </c>
      <c r="R44" s="260" t="str">
        <f aca="false">IF(B44="","",'3. Förpackningsdata'!G47/10)</f>
        <v/>
      </c>
      <c r="S44" s="260" t="str">
        <f aca="false">IF(B44="","",'3. Förpackningsdata'!H47/10)</f>
        <v/>
      </c>
      <c r="T44" s="260" t="str">
        <f aca="false">IF(B44="","",'3. Förpackningsdata'!I47/10)</f>
        <v/>
      </c>
      <c r="U44" s="264" t="str">
        <f aca="false">IF(B44="","",'APH KIC KIA PC'!Z47)</f>
        <v/>
      </c>
      <c r="V44" s="265" t="str">
        <f aca="false">IF(B44="","",'APH KIC KIA PC'!AA47)</f>
        <v/>
      </c>
      <c r="W44" s="266" t="str">
        <f aca="false">IF(B44="","",'APH KIC KIA PC'!AB47)</f>
        <v/>
      </c>
      <c r="X44" s="267" t="str">
        <f aca="false">IF(B44="","",'APH KIC KIA PC'!AD47)</f>
        <v/>
      </c>
      <c r="Y44" s="266" t="str">
        <f aca="false">IF(B44="","",'APH KIC KIA PC'!AC47)</f>
        <v/>
      </c>
      <c r="Z44" s="267" t="str">
        <f aca="false">IF(B44="","",'APH KIC KIA PC'!AI47)</f>
        <v/>
      </c>
      <c r="AA44" s="268" t="str">
        <f aca="false">IF(B44="","",'APH KIC KIA PC'!AJ47)</f>
        <v/>
      </c>
      <c r="AB44" s="262" t="str">
        <f aca="false">IF(B44="","",'APH KIC KIA PC'!W47)</f>
        <v/>
      </c>
      <c r="AC44" s="263" t="str">
        <f aca="false">IF('3. Förpackningsdata'!M47="","",'3. Förpackningsdata'!M47)</f>
        <v/>
      </c>
      <c r="AD44" s="262" t="str">
        <f aca="false">IF('APH KIC KIA PC'!J47="","",'APH KIC KIA PC'!J47)</f>
        <v/>
      </c>
    </row>
    <row r="45" s="269" customFormat="true" ht="14.25" hidden="false" customHeight="false" outlineLevel="0" collapsed="false">
      <c r="A45" s="72" t="n">
        <v>44</v>
      </c>
      <c r="B45" s="260" t="str">
        <f aca="false">IF('1. Artikeldata Grund'!E48="","",'1. Artikeldata Grund'!E48)</f>
        <v/>
      </c>
      <c r="C45" s="261" t="str">
        <f aca="false">IF('1. Artikeldata Grund'!D48="","",'1. Artikeldata Grund'!D48)</f>
        <v/>
      </c>
      <c r="D45" s="260" t="str">
        <f aca="false">IF('APH KIC KIA PC'!D48="","",'APH KIC KIA PC'!D48)</f>
        <v/>
      </c>
      <c r="E45" s="261" t="str">
        <f aca="false">IF('APH KIC KIA PC'!F48="","",'APH KIC KIA PC'!F48)</f>
        <v/>
      </c>
      <c r="F45" s="262" t="str">
        <f aca="false">IF('APH KIC KIA PC'!S48="","",'APH KIC KIA PC'!S48)</f>
        <v>  Välj…</v>
      </c>
      <c r="G45" s="262" t="n">
        <f aca="false">IF('APH KIC KIA PC'!M48="","",'APH KIC KIA PC'!M48)</f>
        <v>910</v>
      </c>
      <c r="H45" s="261" t="str">
        <f aca="false">IF(G45&lt;&gt;200,"",IF('2. Artikeldata Utökad'!I48="","",'2. Artikeldata Utökad'!I48))</f>
        <v/>
      </c>
      <c r="I45" s="260" t="str">
        <f aca="false">IF('APH KIC KIA PC'!L48="Välj….","",'APH KIC KIA PC'!L48)</f>
        <v/>
      </c>
      <c r="J45" s="260" t="str">
        <f aca="false">IF(B45="","",_xlfn.xlookup(I45,Artikelgrupper!A:A,Artikelgrupper!B:B))</f>
        <v/>
      </c>
      <c r="K45" s="260" t="str">
        <f aca="false">IF(B45="","",_xlfn.xlookup(I45,Artikelgrupper!A:A,Artikelgrupper!C:C))</f>
        <v/>
      </c>
      <c r="L45" s="260" t="str">
        <f aca="false">IF(B45="","",_xlfn.xlookup(I45,Artikelgrupper!A:A,Artikelgrupper!D:D))</f>
        <v/>
      </c>
      <c r="M45" s="263" t="str">
        <f aca="false">IF(B45="","",'APH KIC KIA PC'!Q48)</f>
        <v/>
      </c>
      <c r="N45" s="262" t="str">
        <f aca="false">IF('APH KIC KIA PC'!R48="","",'APH KIC KIA PC'!R48)</f>
        <v/>
      </c>
      <c r="O45" s="262" t="str">
        <f aca="false">IF('APH KIC KIA PC'!T48="","",'APH KIC KIA PC'!T48)</f>
        <v/>
      </c>
      <c r="P45" s="260" t="str">
        <f aca="false">IF(B45="","",'2. Artikeldata Utökad'!E48)</f>
        <v/>
      </c>
      <c r="Q45" s="260" t="str">
        <f aca="false">IF(B45="","",'2. Artikeldata Utökad'!F48)</f>
        <v/>
      </c>
      <c r="R45" s="260" t="str">
        <f aca="false">IF(B45="","",'3. Förpackningsdata'!G48/10)</f>
        <v/>
      </c>
      <c r="S45" s="260" t="str">
        <f aca="false">IF(B45="","",'3. Förpackningsdata'!H48/10)</f>
        <v/>
      </c>
      <c r="T45" s="260" t="str">
        <f aca="false">IF(B45="","",'3. Förpackningsdata'!I48/10)</f>
        <v/>
      </c>
      <c r="U45" s="264" t="str">
        <f aca="false">IF(B45="","",'APH KIC KIA PC'!Z48)</f>
        <v/>
      </c>
      <c r="V45" s="265" t="str">
        <f aca="false">IF(B45="","",'APH KIC KIA PC'!AA48)</f>
        <v/>
      </c>
      <c r="W45" s="266" t="str">
        <f aca="false">IF(B45="","",'APH KIC KIA PC'!AB48)</f>
        <v/>
      </c>
      <c r="X45" s="267" t="str">
        <f aca="false">IF(B45="","",'APH KIC KIA PC'!AD48)</f>
        <v/>
      </c>
      <c r="Y45" s="266" t="str">
        <f aca="false">IF(B45="","",'APH KIC KIA PC'!AC48)</f>
        <v/>
      </c>
      <c r="Z45" s="267" t="str">
        <f aca="false">IF(B45="","",'APH KIC KIA PC'!AI48)</f>
        <v/>
      </c>
      <c r="AA45" s="268" t="str">
        <f aca="false">IF(B45="","",'APH KIC KIA PC'!AJ48)</f>
        <v/>
      </c>
      <c r="AB45" s="262" t="str">
        <f aca="false">IF(B45="","",'APH KIC KIA PC'!W48)</f>
        <v/>
      </c>
      <c r="AC45" s="263" t="str">
        <f aca="false">IF('3. Förpackningsdata'!M48="","",'3. Förpackningsdata'!M48)</f>
        <v/>
      </c>
      <c r="AD45" s="262" t="str">
        <f aca="false">IF('APH KIC KIA PC'!J48="","",'APH KIC KIA PC'!J48)</f>
        <v/>
      </c>
    </row>
    <row r="46" s="269" customFormat="true" ht="14.25" hidden="false" customHeight="false" outlineLevel="0" collapsed="false">
      <c r="A46" s="72" t="n">
        <v>45</v>
      </c>
      <c r="B46" s="260" t="str">
        <f aca="false">IF('1. Artikeldata Grund'!E49="","",'1. Artikeldata Grund'!E49)</f>
        <v/>
      </c>
      <c r="C46" s="261" t="str">
        <f aca="false">IF('1. Artikeldata Grund'!D49="","",'1. Artikeldata Grund'!D49)</f>
        <v/>
      </c>
      <c r="D46" s="260" t="str">
        <f aca="false">IF('APH KIC KIA PC'!D49="","",'APH KIC KIA PC'!D49)</f>
        <v/>
      </c>
      <c r="E46" s="261" t="str">
        <f aca="false">IF('APH KIC KIA PC'!F49="","",'APH KIC KIA PC'!F49)</f>
        <v/>
      </c>
      <c r="F46" s="262" t="str">
        <f aca="false">IF('APH KIC KIA PC'!S49="","",'APH KIC KIA PC'!S49)</f>
        <v>  Välj…</v>
      </c>
      <c r="G46" s="262" t="n">
        <f aca="false">IF('APH KIC KIA PC'!M49="","",'APH KIC KIA PC'!M49)</f>
        <v>910</v>
      </c>
      <c r="H46" s="261" t="str">
        <f aca="false">IF(G46&lt;&gt;200,"",IF('2. Artikeldata Utökad'!I49="","",'2. Artikeldata Utökad'!I49))</f>
        <v/>
      </c>
      <c r="I46" s="260" t="str">
        <f aca="false">IF('APH KIC KIA PC'!L49="Välj….","",'APH KIC KIA PC'!L49)</f>
        <v/>
      </c>
      <c r="J46" s="260" t="str">
        <f aca="false">IF(B46="","",_xlfn.xlookup(I46,Artikelgrupper!A:A,Artikelgrupper!B:B))</f>
        <v/>
      </c>
      <c r="K46" s="260" t="str">
        <f aca="false">IF(B46="","",_xlfn.xlookup(I46,Artikelgrupper!A:A,Artikelgrupper!C:C))</f>
        <v/>
      </c>
      <c r="L46" s="260" t="str">
        <f aca="false">IF(B46="","",_xlfn.xlookup(I46,Artikelgrupper!A:A,Artikelgrupper!D:D))</f>
        <v/>
      </c>
      <c r="M46" s="263" t="str">
        <f aca="false">IF(B46="","",'APH KIC KIA PC'!Q49)</f>
        <v/>
      </c>
      <c r="N46" s="262" t="str">
        <f aca="false">IF('APH KIC KIA PC'!R49="","",'APH KIC KIA PC'!R49)</f>
        <v/>
      </c>
      <c r="O46" s="262" t="str">
        <f aca="false">IF('APH KIC KIA PC'!T49="","",'APH KIC KIA PC'!T49)</f>
        <v/>
      </c>
      <c r="P46" s="260" t="str">
        <f aca="false">IF(B46="","",'2. Artikeldata Utökad'!E49)</f>
        <v/>
      </c>
      <c r="Q46" s="260" t="str">
        <f aca="false">IF(B46="","",'2. Artikeldata Utökad'!F49)</f>
        <v/>
      </c>
      <c r="R46" s="260" t="str">
        <f aca="false">IF(B46="","",'3. Förpackningsdata'!G49/10)</f>
        <v/>
      </c>
      <c r="S46" s="260" t="str">
        <f aca="false">IF(B46="","",'3. Förpackningsdata'!H49/10)</f>
        <v/>
      </c>
      <c r="T46" s="260" t="str">
        <f aca="false">IF(B46="","",'3. Förpackningsdata'!I49/10)</f>
        <v/>
      </c>
      <c r="U46" s="264" t="str">
        <f aca="false">IF(B46="","",'APH KIC KIA PC'!Z49)</f>
        <v/>
      </c>
      <c r="V46" s="265" t="str">
        <f aca="false">IF(B46="","",'APH KIC KIA PC'!AA49)</f>
        <v/>
      </c>
      <c r="W46" s="266" t="str">
        <f aca="false">IF(B46="","",'APH KIC KIA PC'!AB49)</f>
        <v/>
      </c>
      <c r="X46" s="267" t="str">
        <f aca="false">IF(B46="","",'APH KIC KIA PC'!AD49)</f>
        <v/>
      </c>
      <c r="Y46" s="266" t="str">
        <f aca="false">IF(B46="","",'APH KIC KIA PC'!AC49)</f>
        <v/>
      </c>
      <c r="Z46" s="267" t="str">
        <f aca="false">IF(B46="","",'APH KIC KIA PC'!AI49)</f>
        <v/>
      </c>
      <c r="AA46" s="268" t="str">
        <f aca="false">IF(B46="","",'APH KIC KIA PC'!AJ49)</f>
        <v/>
      </c>
      <c r="AB46" s="262" t="str">
        <f aca="false">IF(B46="","",'APH KIC KIA PC'!W49)</f>
        <v/>
      </c>
      <c r="AC46" s="263" t="str">
        <f aca="false">IF('3. Förpackningsdata'!M49="","",'3. Förpackningsdata'!M49)</f>
        <v/>
      </c>
      <c r="AD46" s="262" t="str">
        <f aca="false">IF('APH KIC KIA PC'!J49="","",'APH KIC KIA PC'!J49)</f>
        <v/>
      </c>
    </row>
    <row r="47" s="269" customFormat="true" ht="14.25" hidden="false" customHeight="false" outlineLevel="0" collapsed="false">
      <c r="A47" s="72" t="n">
        <v>46</v>
      </c>
      <c r="B47" s="260" t="str">
        <f aca="false">IF('1. Artikeldata Grund'!E50="","",'1. Artikeldata Grund'!E50)</f>
        <v/>
      </c>
      <c r="C47" s="261" t="str">
        <f aca="false">IF('1. Artikeldata Grund'!D50="","",'1. Artikeldata Grund'!D50)</f>
        <v/>
      </c>
      <c r="D47" s="260" t="str">
        <f aca="false">IF('APH KIC KIA PC'!D50="","",'APH KIC KIA PC'!D50)</f>
        <v/>
      </c>
      <c r="E47" s="261" t="str">
        <f aca="false">IF('APH KIC KIA PC'!F50="","",'APH KIC KIA PC'!F50)</f>
        <v/>
      </c>
      <c r="F47" s="262" t="str">
        <f aca="false">IF('APH KIC KIA PC'!S50="","",'APH KIC KIA PC'!S50)</f>
        <v>  Välj…</v>
      </c>
      <c r="G47" s="262" t="n">
        <f aca="false">IF('APH KIC KIA PC'!M50="","",'APH KIC KIA PC'!M50)</f>
        <v>910</v>
      </c>
      <c r="H47" s="261" t="str">
        <f aca="false">IF(G47&lt;&gt;200,"",IF('2. Artikeldata Utökad'!I50="","",'2. Artikeldata Utökad'!I50))</f>
        <v/>
      </c>
      <c r="I47" s="260" t="str">
        <f aca="false">IF('APH KIC KIA PC'!L50="Välj….","",'APH KIC KIA PC'!L50)</f>
        <v/>
      </c>
      <c r="J47" s="260" t="str">
        <f aca="false">IF(B47="","",_xlfn.xlookup(I47,Artikelgrupper!A:A,Artikelgrupper!B:B))</f>
        <v/>
      </c>
      <c r="K47" s="260" t="str">
        <f aca="false">IF(B47="","",_xlfn.xlookup(I47,Artikelgrupper!A:A,Artikelgrupper!C:C))</f>
        <v/>
      </c>
      <c r="L47" s="260" t="str">
        <f aca="false">IF(B47="","",_xlfn.xlookup(I47,Artikelgrupper!A:A,Artikelgrupper!D:D))</f>
        <v/>
      </c>
      <c r="M47" s="263" t="str">
        <f aca="false">IF(B47="","",'APH KIC KIA PC'!Q50)</f>
        <v/>
      </c>
      <c r="N47" s="262" t="str">
        <f aca="false">IF('APH KIC KIA PC'!R50="","",'APH KIC KIA PC'!R50)</f>
        <v/>
      </c>
      <c r="O47" s="262" t="str">
        <f aca="false">IF('APH KIC KIA PC'!T50="","",'APH KIC KIA PC'!T50)</f>
        <v/>
      </c>
      <c r="P47" s="260" t="str">
        <f aca="false">IF(B47="","",'2. Artikeldata Utökad'!E50)</f>
        <v/>
      </c>
      <c r="Q47" s="260" t="str">
        <f aca="false">IF(B47="","",'2. Artikeldata Utökad'!F50)</f>
        <v/>
      </c>
      <c r="R47" s="260" t="str">
        <f aca="false">IF(B47="","",'3. Förpackningsdata'!G50/10)</f>
        <v/>
      </c>
      <c r="S47" s="260" t="str">
        <f aca="false">IF(B47="","",'3. Förpackningsdata'!H50/10)</f>
        <v/>
      </c>
      <c r="T47" s="260" t="str">
        <f aca="false">IF(B47="","",'3. Förpackningsdata'!I50/10)</f>
        <v/>
      </c>
      <c r="U47" s="264" t="str">
        <f aca="false">IF(B47="","",'APH KIC KIA PC'!Z50)</f>
        <v/>
      </c>
      <c r="V47" s="265" t="str">
        <f aca="false">IF(B47="","",'APH KIC KIA PC'!AA50)</f>
        <v/>
      </c>
      <c r="W47" s="266" t="str">
        <f aca="false">IF(B47="","",'APH KIC KIA PC'!AB50)</f>
        <v/>
      </c>
      <c r="X47" s="267" t="str">
        <f aca="false">IF(B47="","",'APH KIC KIA PC'!AD50)</f>
        <v/>
      </c>
      <c r="Y47" s="266" t="str">
        <f aca="false">IF(B47="","",'APH KIC KIA PC'!AC50)</f>
        <v/>
      </c>
      <c r="Z47" s="267" t="str">
        <f aca="false">IF(B47="","",'APH KIC KIA PC'!AI50)</f>
        <v/>
      </c>
      <c r="AA47" s="268" t="str">
        <f aca="false">IF(B47="","",'APH KIC KIA PC'!AJ50)</f>
        <v/>
      </c>
      <c r="AB47" s="262" t="str">
        <f aca="false">IF(B47="","",'APH KIC KIA PC'!W50)</f>
        <v/>
      </c>
      <c r="AC47" s="263" t="str">
        <f aca="false">IF('3. Förpackningsdata'!M50="","",'3. Förpackningsdata'!M50)</f>
        <v/>
      </c>
      <c r="AD47" s="262" t="str">
        <f aca="false">IF('APH KIC KIA PC'!J50="","",'APH KIC KIA PC'!J50)</f>
        <v/>
      </c>
    </row>
    <row r="48" s="269" customFormat="true" ht="14.25" hidden="false" customHeight="false" outlineLevel="0" collapsed="false">
      <c r="A48" s="72" t="n">
        <v>47</v>
      </c>
      <c r="B48" s="260" t="str">
        <f aca="false">IF('1. Artikeldata Grund'!E51="","",'1. Artikeldata Grund'!E51)</f>
        <v/>
      </c>
      <c r="C48" s="261" t="str">
        <f aca="false">IF('1. Artikeldata Grund'!D51="","",'1. Artikeldata Grund'!D51)</f>
        <v/>
      </c>
      <c r="D48" s="260" t="str">
        <f aca="false">IF('APH KIC KIA PC'!D51="","",'APH KIC KIA PC'!D51)</f>
        <v/>
      </c>
      <c r="E48" s="261" t="str">
        <f aca="false">IF('APH KIC KIA PC'!F51="","",'APH KIC KIA PC'!F51)</f>
        <v/>
      </c>
      <c r="F48" s="262" t="str">
        <f aca="false">IF('APH KIC KIA PC'!S51="","",'APH KIC KIA PC'!S51)</f>
        <v>  Välj…</v>
      </c>
      <c r="G48" s="262" t="n">
        <f aca="false">IF('APH KIC KIA PC'!M51="","",'APH KIC KIA PC'!M51)</f>
        <v>910</v>
      </c>
      <c r="H48" s="261" t="str">
        <f aca="false">IF(G48&lt;&gt;200,"",IF('2. Artikeldata Utökad'!I51="","",'2. Artikeldata Utökad'!I51))</f>
        <v/>
      </c>
      <c r="I48" s="260" t="str">
        <f aca="false">IF('APH KIC KIA PC'!L51="Välj….","",'APH KIC KIA PC'!L51)</f>
        <v/>
      </c>
      <c r="J48" s="260" t="str">
        <f aca="false">IF(B48="","",_xlfn.xlookup(I48,Artikelgrupper!A:A,Artikelgrupper!B:B))</f>
        <v/>
      </c>
      <c r="K48" s="260" t="str">
        <f aca="false">IF(B48="","",_xlfn.xlookup(I48,Artikelgrupper!A:A,Artikelgrupper!C:C))</f>
        <v/>
      </c>
      <c r="L48" s="260" t="str">
        <f aca="false">IF(B48="","",_xlfn.xlookup(I48,Artikelgrupper!A:A,Artikelgrupper!D:D))</f>
        <v/>
      </c>
      <c r="M48" s="263" t="str">
        <f aca="false">IF(B48="","",'APH KIC KIA PC'!Q51)</f>
        <v/>
      </c>
      <c r="N48" s="262" t="str">
        <f aca="false">IF('APH KIC KIA PC'!R51="","",'APH KIC KIA PC'!R51)</f>
        <v/>
      </c>
      <c r="O48" s="262" t="str">
        <f aca="false">IF('APH KIC KIA PC'!T51="","",'APH KIC KIA PC'!T51)</f>
        <v/>
      </c>
      <c r="P48" s="260" t="str">
        <f aca="false">IF(B48="","",'2. Artikeldata Utökad'!E51)</f>
        <v/>
      </c>
      <c r="Q48" s="260" t="str">
        <f aca="false">IF(B48="","",'2. Artikeldata Utökad'!F51)</f>
        <v/>
      </c>
      <c r="R48" s="260" t="str">
        <f aca="false">IF(B48="","",'3. Förpackningsdata'!G51/10)</f>
        <v/>
      </c>
      <c r="S48" s="260" t="str">
        <f aca="false">IF(B48="","",'3. Förpackningsdata'!H51/10)</f>
        <v/>
      </c>
      <c r="T48" s="260" t="str">
        <f aca="false">IF(B48="","",'3. Förpackningsdata'!I51/10)</f>
        <v/>
      </c>
      <c r="U48" s="264" t="str">
        <f aca="false">IF(B48="","",'APH KIC KIA PC'!Z51)</f>
        <v/>
      </c>
      <c r="V48" s="265" t="str">
        <f aca="false">IF(B48="","",'APH KIC KIA PC'!AA51)</f>
        <v/>
      </c>
      <c r="W48" s="266" t="str">
        <f aca="false">IF(B48="","",'APH KIC KIA PC'!AB51)</f>
        <v/>
      </c>
      <c r="X48" s="267" t="str">
        <f aca="false">IF(B48="","",'APH KIC KIA PC'!AD51)</f>
        <v/>
      </c>
      <c r="Y48" s="266" t="str">
        <f aca="false">IF(B48="","",'APH KIC KIA PC'!AC51)</f>
        <v/>
      </c>
      <c r="Z48" s="267" t="str">
        <f aca="false">IF(B48="","",'APH KIC KIA PC'!AI51)</f>
        <v/>
      </c>
      <c r="AA48" s="268" t="str">
        <f aca="false">IF(B48="","",'APH KIC KIA PC'!AJ51)</f>
        <v/>
      </c>
      <c r="AB48" s="262" t="str">
        <f aca="false">IF(B48="","",'APH KIC KIA PC'!W51)</f>
        <v/>
      </c>
      <c r="AC48" s="263" t="str">
        <f aca="false">IF('3. Förpackningsdata'!M51="","",'3. Förpackningsdata'!M51)</f>
        <v/>
      </c>
      <c r="AD48" s="262" t="str">
        <f aca="false">IF('APH KIC KIA PC'!J51="","",'APH KIC KIA PC'!J51)</f>
        <v/>
      </c>
    </row>
    <row r="49" s="269" customFormat="true" ht="14.25" hidden="false" customHeight="false" outlineLevel="0" collapsed="false">
      <c r="A49" s="72" t="n">
        <v>48</v>
      </c>
      <c r="B49" s="260" t="str">
        <f aca="false">IF('1. Artikeldata Grund'!E52="","",'1. Artikeldata Grund'!E52)</f>
        <v/>
      </c>
      <c r="C49" s="261" t="str">
        <f aca="false">IF('1. Artikeldata Grund'!D52="","",'1. Artikeldata Grund'!D52)</f>
        <v/>
      </c>
      <c r="D49" s="260" t="str">
        <f aca="false">IF('APH KIC KIA PC'!D52="","",'APH KIC KIA PC'!D52)</f>
        <v/>
      </c>
      <c r="E49" s="261" t="str">
        <f aca="false">IF('APH KIC KIA PC'!F52="","",'APH KIC KIA PC'!F52)</f>
        <v/>
      </c>
      <c r="F49" s="262" t="str">
        <f aca="false">IF('APH KIC KIA PC'!S52="","",'APH KIC KIA PC'!S52)</f>
        <v>  Välj…</v>
      </c>
      <c r="G49" s="262" t="n">
        <f aca="false">IF('APH KIC KIA PC'!M52="","",'APH KIC KIA PC'!M52)</f>
        <v>910</v>
      </c>
      <c r="H49" s="261" t="str">
        <f aca="false">IF(G49&lt;&gt;200,"",IF('2. Artikeldata Utökad'!I52="","",'2. Artikeldata Utökad'!I52))</f>
        <v/>
      </c>
      <c r="I49" s="260" t="str">
        <f aca="false">IF('APH KIC KIA PC'!L52="Välj….","",'APH KIC KIA PC'!L52)</f>
        <v/>
      </c>
      <c r="J49" s="260" t="str">
        <f aca="false">IF(B49="","",_xlfn.xlookup(I49,Artikelgrupper!A:A,Artikelgrupper!B:B))</f>
        <v/>
      </c>
      <c r="K49" s="260" t="str">
        <f aca="false">IF(B49="","",_xlfn.xlookup(I49,Artikelgrupper!A:A,Artikelgrupper!C:C))</f>
        <v/>
      </c>
      <c r="L49" s="260" t="str">
        <f aca="false">IF(B49="","",_xlfn.xlookup(I49,Artikelgrupper!A:A,Artikelgrupper!D:D))</f>
        <v/>
      </c>
      <c r="M49" s="263" t="str">
        <f aca="false">IF(B49="","",'APH KIC KIA PC'!Q52)</f>
        <v/>
      </c>
      <c r="N49" s="262" t="str">
        <f aca="false">IF('APH KIC KIA PC'!R52="","",'APH KIC KIA PC'!R52)</f>
        <v/>
      </c>
      <c r="O49" s="262" t="str">
        <f aca="false">IF('APH KIC KIA PC'!T52="","",'APH KIC KIA PC'!T52)</f>
        <v/>
      </c>
      <c r="P49" s="260" t="str">
        <f aca="false">IF(B49="","",'2. Artikeldata Utökad'!E52)</f>
        <v/>
      </c>
      <c r="Q49" s="260" t="str">
        <f aca="false">IF(B49="","",'2. Artikeldata Utökad'!F52)</f>
        <v/>
      </c>
      <c r="R49" s="260" t="str">
        <f aca="false">IF(B49="","",'3. Förpackningsdata'!G52/10)</f>
        <v/>
      </c>
      <c r="S49" s="260" t="str">
        <f aca="false">IF(B49="","",'3. Förpackningsdata'!H52/10)</f>
        <v/>
      </c>
      <c r="T49" s="260" t="str">
        <f aca="false">IF(B49="","",'3. Förpackningsdata'!I52/10)</f>
        <v/>
      </c>
      <c r="U49" s="264" t="str">
        <f aca="false">IF(B49="","",'APH KIC KIA PC'!Z52)</f>
        <v/>
      </c>
      <c r="V49" s="265" t="str">
        <f aca="false">IF(B49="","",'APH KIC KIA PC'!AA52)</f>
        <v/>
      </c>
      <c r="W49" s="266" t="str">
        <f aca="false">IF(B49="","",'APH KIC KIA PC'!AB52)</f>
        <v/>
      </c>
      <c r="X49" s="267" t="str">
        <f aca="false">IF(B49="","",'APH KIC KIA PC'!AD52)</f>
        <v/>
      </c>
      <c r="Y49" s="266" t="str">
        <f aca="false">IF(B49="","",'APH KIC KIA PC'!AC52)</f>
        <v/>
      </c>
      <c r="Z49" s="267" t="str">
        <f aca="false">IF(B49="","",'APH KIC KIA PC'!AI52)</f>
        <v/>
      </c>
      <c r="AA49" s="268" t="str">
        <f aca="false">IF(B49="","",'APH KIC KIA PC'!AJ52)</f>
        <v/>
      </c>
      <c r="AB49" s="262" t="str">
        <f aca="false">IF(B49="","",'APH KIC KIA PC'!W52)</f>
        <v/>
      </c>
      <c r="AC49" s="263" t="str">
        <f aca="false">IF('3. Förpackningsdata'!M52="","",'3. Förpackningsdata'!M52)</f>
        <v/>
      </c>
      <c r="AD49" s="262" t="str">
        <f aca="false">IF('APH KIC KIA PC'!J52="","",'APH KIC KIA PC'!J52)</f>
        <v/>
      </c>
    </row>
    <row r="50" s="269" customFormat="true" ht="14.25" hidden="false" customHeight="false" outlineLevel="0" collapsed="false">
      <c r="A50" s="72" t="n">
        <v>49</v>
      </c>
      <c r="B50" s="260" t="str">
        <f aca="false">IF('1. Artikeldata Grund'!E53="","",'1. Artikeldata Grund'!E53)</f>
        <v/>
      </c>
      <c r="C50" s="261" t="str">
        <f aca="false">IF('1. Artikeldata Grund'!D53="","",'1. Artikeldata Grund'!D53)</f>
        <v/>
      </c>
      <c r="D50" s="260" t="str">
        <f aca="false">IF('APH KIC KIA PC'!D53="","",'APH KIC KIA PC'!D53)</f>
        <v/>
      </c>
      <c r="E50" s="261" t="str">
        <f aca="false">IF('APH KIC KIA PC'!F53="","",'APH KIC KIA PC'!F53)</f>
        <v/>
      </c>
      <c r="F50" s="262" t="str">
        <f aca="false">IF('APH KIC KIA PC'!S53="","",'APH KIC KIA PC'!S53)</f>
        <v>  Välj…</v>
      </c>
      <c r="G50" s="262" t="n">
        <f aca="false">IF('APH KIC KIA PC'!M53="","",'APH KIC KIA PC'!M53)</f>
        <v>910</v>
      </c>
      <c r="H50" s="261" t="str">
        <f aca="false">IF(G50&lt;&gt;200,"",IF('2. Artikeldata Utökad'!I53="","",'2. Artikeldata Utökad'!I53))</f>
        <v/>
      </c>
      <c r="I50" s="260" t="str">
        <f aca="false">IF('APH KIC KIA PC'!L53="Välj….","",'APH KIC KIA PC'!L53)</f>
        <v/>
      </c>
      <c r="J50" s="260" t="str">
        <f aca="false">IF(B50="","",_xlfn.xlookup(I50,Artikelgrupper!A:A,Artikelgrupper!B:B))</f>
        <v/>
      </c>
      <c r="K50" s="260" t="str">
        <f aca="false">IF(B50="","",_xlfn.xlookup(I50,Artikelgrupper!A:A,Artikelgrupper!C:C))</f>
        <v/>
      </c>
      <c r="L50" s="260" t="str">
        <f aca="false">IF(B50="","",_xlfn.xlookup(I50,Artikelgrupper!A:A,Artikelgrupper!D:D))</f>
        <v/>
      </c>
      <c r="M50" s="263" t="str">
        <f aca="false">IF(B50="","",'APH KIC KIA PC'!Q53)</f>
        <v/>
      </c>
      <c r="N50" s="262" t="str">
        <f aca="false">IF('APH KIC KIA PC'!R53="","",'APH KIC KIA PC'!R53)</f>
        <v/>
      </c>
      <c r="O50" s="262" t="str">
        <f aca="false">IF('APH KIC KIA PC'!T53="","",'APH KIC KIA PC'!T53)</f>
        <v/>
      </c>
      <c r="P50" s="260" t="str">
        <f aca="false">IF(B50="","",'2. Artikeldata Utökad'!E53)</f>
        <v/>
      </c>
      <c r="Q50" s="260" t="str">
        <f aca="false">IF(B50="","",'2. Artikeldata Utökad'!F53)</f>
        <v/>
      </c>
      <c r="R50" s="260" t="str">
        <f aca="false">IF(B50="","",'3. Förpackningsdata'!G53/10)</f>
        <v/>
      </c>
      <c r="S50" s="260" t="str">
        <f aca="false">IF(B50="","",'3. Förpackningsdata'!H53/10)</f>
        <v/>
      </c>
      <c r="T50" s="260" t="str">
        <f aca="false">IF(B50="","",'3. Förpackningsdata'!I53/10)</f>
        <v/>
      </c>
      <c r="U50" s="264" t="str">
        <f aca="false">IF(B50="","",'APH KIC KIA PC'!Z53)</f>
        <v/>
      </c>
      <c r="V50" s="265" t="str">
        <f aca="false">IF(B50="","",'APH KIC KIA PC'!AA53)</f>
        <v/>
      </c>
      <c r="W50" s="266" t="str">
        <f aca="false">IF(B50="","",'APH KIC KIA PC'!AB53)</f>
        <v/>
      </c>
      <c r="X50" s="267" t="str">
        <f aca="false">IF(B50="","",'APH KIC KIA PC'!AD53)</f>
        <v/>
      </c>
      <c r="Y50" s="266" t="str">
        <f aca="false">IF(B50="","",'APH KIC KIA PC'!AC53)</f>
        <v/>
      </c>
      <c r="Z50" s="267" t="str">
        <f aca="false">IF(B50="","",'APH KIC KIA PC'!AI53)</f>
        <v/>
      </c>
      <c r="AA50" s="268" t="str">
        <f aca="false">IF(B50="","",'APH KIC KIA PC'!AJ53)</f>
        <v/>
      </c>
      <c r="AB50" s="262" t="str">
        <f aca="false">IF(B50="","",'APH KIC KIA PC'!W53)</f>
        <v/>
      </c>
      <c r="AC50" s="263" t="str">
        <f aca="false">IF('3. Förpackningsdata'!M53="","",'3. Förpackningsdata'!M53)</f>
        <v/>
      </c>
      <c r="AD50" s="262" t="str">
        <f aca="false">IF('APH KIC KIA PC'!J53="","",'APH KIC KIA PC'!J53)</f>
        <v/>
      </c>
    </row>
    <row r="51" s="269" customFormat="true" ht="14.25" hidden="false" customHeight="false" outlineLevel="0" collapsed="false">
      <c r="A51" s="72" t="n">
        <v>50</v>
      </c>
      <c r="B51" s="260" t="str">
        <f aca="false">IF('1. Artikeldata Grund'!E54="","",'1. Artikeldata Grund'!E54)</f>
        <v/>
      </c>
      <c r="C51" s="261" t="str">
        <f aca="false">IF('1. Artikeldata Grund'!D54="","",'1. Artikeldata Grund'!D54)</f>
        <v/>
      </c>
      <c r="D51" s="260" t="str">
        <f aca="false">IF('APH KIC KIA PC'!D54="","",'APH KIC KIA PC'!D54)</f>
        <v/>
      </c>
      <c r="E51" s="261" t="str">
        <f aca="false">IF('APH KIC KIA PC'!F54="","",'APH KIC KIA PC'!F54)</f>
        <v/>
      </c>
      <c r="F51" s="262" t="str">
        <f aca="false">IF('APH KIC KIA PC'!S54="","",'APH KIC KIA PC'!S54)</f>
        <v>  Välj…</v>
      </c>
      <c r="G51" s="262" t="n">
        <f aca="false">IF('APH KIC KIA PC'!M54="","",'APH KIC KIA PC'!M54)</f>
        <v>910</v>
      </c>
      <c r="H51" s="261" t="str">
        <f aca="false">IF(G51&lt;&gt;200,"",IF('2. Artikeldata Utökad'!I54="","",'2. Artikeldata Utökad'!I54))</f>
        <v/>
      </c>
      <c r="I51" s="260" t="str">
        <f aca="false">IF('APH KIC KIA PC'!L54="Välj….","",'APH KIC KIA PC'!L54)</f>
        <v/>
      </c>
      <c r="J51" s="260" t="str">
        <f aca="false">IF(B51="","",_xlfn.xlookup(I51,Artikelgrupper!A:A,Artikelgrupper!B:B))</f>
        <v/>
      </c>
      <c r="K51" s="260" t="str">
        <f aca="false">IF(B51="","",_xlfn.xlookup(I51,Artikelgrupper!A:A,Artikelgrupper!C:C))</f>
        <v/>
      </c>
      <c r="L51" s="260" t="str">
        <f aca="false">IF(B51="","",_xlfn.xlookup(I51,Artikelgrupper!A:A,Artikelgrupper!D:D))</f>
        <v/>
      </c>
      <c r="M51" s="263" t="str">
        <f aca="false">IF(B51="","",'APH KIC KIA PC'!Q54)</f>
        <v/>
      </c>
      <c r="N51" s="262" t="str">
        <f aca="false">IF('APH KIC KIA PC'!R54="","",'APH KIC KIA PC'!R54)</f>
        <v/>
      </c>
      <c r="O51" s="262" t="str">
        <f aca="false">IF('APH KIC KIA PC'!T54="","",'APH KIC KIA PC'!T54)</f>
        <v/>
      </c>
      <c r="P51" s="260" t="str">
        <f aca="false">IF(B51="","",'2. Artikeldata Utökad'!E54)</f>
        <v/>
      </c>
      <c r="Q51" s="260" t="str">
        <f aca="false">IF(B51="","",'2. Artikeldata Utökad'!F54)</f>
        <v/>
      </c>
      <c r="R51" s="260" t="str">
        <f aca="false">IF(B51="","",'3. Förpackningsdata'!G54/10)</f>
        <v/>
      </c>
      <c r="S51" s="260" t="str">
        <f aca="false">IF(B51="","",'3. Förpackningsdata'!H54/10)</f>
        <v/>
      </c>
      <c r="T51" s="260" t="str">
        <f aca="false">IF(B51="","",'3. Förpackningsdata'!I54/10)</f>
        <v/>
      </c>
      <c r="U51" s="264" t="str">
        <f aca="false">IF(B51="","",'APH KIC KIA PC'!Z54)</f>
        <v/>
      </c>
      <c r="V51" s="265" t="str">
        <f aca="false">IF(B51="","",'APH KIC KIA PC'!AA54)</f>
        <v/>
      </c>
      <c r="W51" s="266" t="str">
        <f aca="false">IF(B51="","",'APH KIC KIA PC'!AB54)</f>
        <v/>
      </c>
      <c r="X51" s="267" t="str">
        <f aca="false">IF(B51="","",'APH KIC KIA PC'!AD54)</f>
        <v/>
      </c>
      <c r="Y51" s="266" t="str">
        <f aca="false">IF(B51="","",'APH KIC KIA PC'!AC54)</f>
        <v/>
      </c>
      <c r="Z51" s="267" t="str">
        <f aca="false">IF(B51="","",'APH KIC KIA PC'!AI54)</f>
        <v/>
      </c>
      <c r="AA51" s="268" t="str">
        <f aca="false">IF(B51="","",'APH KIC KIA PC'!AJ54)</f>
        <v/>
      </c>
      <c r="AB51" s="262" t="str">
        <f aca="false">IF(B51="","",'APH KIC KIA PC'!W54)</f>
        <v/>
      </c>
      <c r="AC51" s="263" t="str">
        <f aca="false">IF('3. Förpackningsdata'!M54="","",'3. Förpackningsdata'!M54)</f>
        <v/>
      </c>
      <c r="AD51" s="262" t="str">
        <f aca="false">IF('APH KIC KIA PC'!J54="","",'APH KIC KIA PC'!J54)</f>
        <v/>
      </c>
    </row>
    <row r="52" s="269" customFormat="true" ht="14.25" hidden="false" customHeight="false" outlineLevel="0" collapsed="false">
      <c r="A52" s="72" t="n">
        <v>51</v>
      </c>
      <c r="B52" s="260" t="str">
        <f aca="false">IF('1. Artikeldata Grund'!E55="","",'1. Artikeldata Grund'!E55)</f>
        <v/>
      </c>
      <c r="C52" s="261" t="str">
        <f aca="false">IF('1. Artikeldata Grund'!D55="","",'1. Artikeldata Grund'!D55)</f>
        <v/>
      </c>
      <c r="D52" s="260" t="str">
        <f aca="false">IF('APH KIC KIA PC'!D55="","",'APH KIC KIA PC'!D55)</f>
        <v/>
      </c>
      <c r="E52" s="261" t="str">
        <f aca="false">IF('APH KIC KIA PC'!F55="","",'APH KIC KIA PC'!F55)</f>
        <v/>
      </c>
      <c r="F52" s="262" t="str">
        <f aca="false">IF('APH KIC KIA PC'!S55="","",'APH KIC KIA PC'!S55)</f>
        <v>  Välj…</v>
      </c>
      <c r="G52" s="262" t="n">
        <f aca="false">IF('APH KIC KIA PC'!M55="","",'APH KIC KIA PC'!M55)</f>
        <v>910</v>
      </c>
      <c r="H52" s="261" t="str">
        <f aca="false">IF(G52&lt;&gt;200,"",IF('2. Artikeldata Utökad'!I55="","",'2. Artikeldata Utökad'!I55))</f>
        <v/>
      </c>
      <c r="I52" s="260" t="str">
        <f aca="false">IF('APH KIC KIA PC'!L55="Välj….","",'APH KIC KIA PC'!L55)</f>
        <v/>
      </c>
      <c r="J52" s="260" t="str">
        <f aca="false">IF(B52="","",_xlfn.xlookup(I52,Artikelgrupper!A:A,Artikelgrupper!B:B))</f>
        <v/>
      </c>
      <c r="K52" s="260" t="str">
        <f aca="false">IF(B52="","",_xlfn.xlookup(I52,Artikelgrupper!A:A,Artikelgrupper!C:C))</f>
        <v/>
      </c>
      <c r="L52" s="260" t="str">
        <f aca="false">IF(B52="","",_xlfn.xlookup(I52,Artikelgrupper!A:A,Artikelgrupper!D:D))</f>
        <v/>
      </c>
      <c r="M52" s="263" t="str">
        <f aca="false">IF(B52="","",'APH KIC KIA PC'!Q55)</f>
        <v/>
      </c>
      <c r="N52" s="262" t="str">
        <f aca="false">IF('APH KIC KIA PC'!R55="","",'APH KIC KIA PC'!R55)</f>
        <v/>
      </c>
      <c r="O52" s="262" t="str">
        <f aca="false">IF('APH KIC KIA PC'!T55="","",'APH KIC KIA PC'!T55)</f>
        <v/>
      </c>
      <c r="P52" s="260" t="str">
        <f aca="false">IF(B52="","",'2. Artikeldata Utökad'!E55)</f>
        <v/>
      </c>
      <c r="Q52" s="260" t="str">
        <f aca="false">IF(B52="","",'2. Artikeldata Utökad'!F55)</f>
        <v/>
      </c>
      <c r="R52" s="260" t="str">
        <f aca="false">IF(B52="","",'3. Förpackningsdata'!G55/10)</f>
        <v/>
      </c>
      <c r="S52" s="260" t="str">
        <f aca="false">IF(B52="","",'3. Förpackningsdata'!H55/10)</f>
        <v/>
      </c>
      <c r="T52" s="260" t="str">
        <f aca="false">IF(B52="","",'3. Förpackningsdata'!I55/10)</f>
        <v/>
      </c>
      <c r="U52" s="264" t="str">
        <f aca="false">IF(B52="","",'APH KIC KIA PC'!Z55)</f>
        <v/>
      </c>
      <c r="V52" s="265" t="str">
        <f aca="false">IF(B52="","",'APH KIC KIA PC'!AA55)</f>
        <v/>
      </c>
      <c r="W52" s="266" t="str">
        <f aca="false">IF(B52="","",'APH KIC KIA PC'!AB55)</f>
        <v/>
      </c>
      <c r="X52" s="267" t="str">
        <f aca="false">IF(B52="","",'APH KIC KIA PC'!AD55)</f>
        <v/>
      </c>
      <c r="Y52" s="266" t="str">
        <f aca="false">IF(B52="","",'APH KIC KIA PC'!AC55)</f>
        <v/>
      </c>
      <c r="Z52" s="267" t="str">
        <f aca="false">IF(B52="","",'APH KIC KIA PC'!AI55)</f>
        <v/>
      </c>
      <c r="AA52" s="268" t="str">
        <f aca="false">IF(B52="","",'APH KIC KIA PC'!AJ55)</f>
        <v/>
      </c>
      <c r="AB52" s="262" t="str">
        <f aca="false">IF(B52="","",'APH KIC KIA PC'!W55)</f>
        <v/>
      </c>
      <c r="AC52" s="263" t="str">
        <f aca="false">IF('3. Förpackningsdata'!M55="","",'3. Förpackningsdata'!M55)</f>
        <v/>
      </c>
      <c r="AD52" s="262" t="str">
        <f aca="false">IF('APH KIC KIA PC'!J55="","",'APH KIC KIA PC'!J55)</f>
        <v/>
      </c>
    </row>
    <row r="53" s="269" customFormat="true" ht="14.25" hidden="false" customHeight="false" outlineLevel="0" collapsed="false">
      <c r="A53" s="72" t="n">
        <v>52</v>
      </c>
      <c r="B53" s="260" t="str">
        <f aca="false">IF('1. Artikeldata Grund'!E56="","",'1. Artikeldata Grund'!E56)</f>
        <v/>
      </c>
      <c r="C53" s="261" t="str">
        <f aca="false">IF('1. Artikeldata Grund'!D56="","",'1. Artikeldata Grund'!D56)</f>
        <v/>
      </c>
      <c r="D53" s="260" t="str">
        <f aca="false">IF('APH KIC KIA PC'!D56="","",'APH KIC KIA PC'!D56)</f>
        <v/>
      </c>
      <c r="E53" s="261" t="str">
        <f aca="false">IF('APH KIC KIA PC'!F56="","",'APH KIC KIA PC'!F56)</f>
        <v/>
      </c>
      <c r="F53" s="262" t="str">
        <f aca="false">IF('APH KIC KIA PC'!S56="","",'APH KIC KIA PC'!S56)</f>
        <v>  Välj…</v>
      </c>
      <c r="G53" s="262" t="n">
        <f aca="false">IF('APH KIC KIA PC'!M56="","",'APH KIC KIA PC'!M56)</f>
        <v>910</v>
      </c>
      <c r="H53" s="261" t="str">
        <f aca="false">IF(G53&lt;&gt;200,"",IF('2. Artikeldata Utökad'!I56="","",'2. Artikeldata Utökad'!I56))</f>
        <v/>
      </c>
      <c r="I53" s="260" t="str">
        <f aca="false">IF('APH KIC KIA PC'!L56="Välj….","",'APH KIC KIA PC'!L56)</f>
        <v/>
      </c>
      <c r="J53" s="260" t="str">
        <f aca="false">IF(B53="","",_xlfn.xlookup(I53,Artikelgrupper!A:A,Artikelgrupper!B:B))</f>
        <v/>
      </c>
      <c r="K53" s="260" t="str">
        <f aca="false">IF(B53="","",_xlfn.xlookup(I53,Artikelgrupper!A:A,Artikelgrupper!C:C))</f>
        <v/>
      </c>
      <c r="L53" s="260" t="str">
        <f aca="false">IF(B53="","",_xlfn.xlookup(I53,Artikelgrupper!A:A,Artikelgrupper!D:D))</f>
        <v/>
      </c>
      <c r="M53" s="263" t="str">
        <f aca="false">IF(B53="","",'APH KIC KIA PC'!Q56)</f>
        <v/>
      </c>
      <c r="N53" s="262" t="str">
        <f aca="false">IF('APH KIC KIA PC'!R56="","",'APH KIC KIA PC'!R56)</f>
        <v/>
      </c>
      <c r="O53" s="262" t="str">
        <f aca="false">IF('APH KIC KIA PC'!T56="","",'APH KIC KIA PC'!T56)</f>
        <v/>
      </c>
      <c r="P53" s="260" t="str">
        <f aca="false">IF(B53="","",'2. Artikeldata Utökad'!E56)</f>
        <v/>
      </c>
      <c r="Q53" s="260" t="str">
        <f aca="false">IF(B53="","",'2. Artikeldata Utökad'!F56)</f>
        <v/>
      </c>
      <c r="R53" s="260" t="str">
        <f aca="false">IF(B53="","",'3. Förpackningsdata'!G56/10)</f>
        <v/>
      </c>
      <c r="S53" s="260" t="str">
        <f aca="false">IF(B53="","",'3. Förpackningsdata'!H56/10)</f>
        <v/>
      </c>
      <c r="T53" s="260" t="str">
        <f aca="false">IF(B53="","",'3. Förpackningsdata'!I56/10)</f>
        <v/>
      </c>
      <c r="U53" s="264" t="str">
        <f aca="false">IF(B53="","",'APH KIC KIA PC'!Z56)</f>
        <v/>
      </c>
      <c r="V53" s="265" t="str">
        <f aca="false">IF(B53="","",'APH KIC KIA PC'!AA56)</f>
        <v/>
      </c>
      <c r="W53" s="266" t="str">
        <f aca="false">IF(B53="","",'APH KIC KIA PC'!AB56)</f>
        <v/>
      </c>
      <c r="X53" s="267" t="str">
        <f aca="false">IF(B53="","",'APH KIC KIA PC'!AD56)</f>
        <v/>
      </c>
      <c r="Y53" s="266" t="str">
        <f aca="false">IF(B53="","",'APH KIC KIA PC'!AC56)</f>
        <v/>
      </c>
      <c r="Z53" s="267" t="str">
        <f aca="false">IF(B53="","",'APH KIC KIA PC'!AI56)</f>
        <v/>
      </c>
      <c r="AA53" s="268" t="str">
        <f aca="false">IF(B53="","",'APH KIC KIA PC'!AJ56)</f>
        <v/>
      </c>
      <c r="AB53" s="262" t="str">
        <f aca="false">IF(B53="","",'APH KIC KIA PC'!W56)</f>
        <v/>
      </c>
      <c r="AC53" s="263" t="str">
        <f aca="false">IF('3. Förpackningsdata'!M56="","",'3. Förpackningsdata'!M56)</f>
        <v/>
      </c>
      <c r="AD53" s="262" t="str">
        <f aca="false">IF('APH KIC KIA PC'!J56="","",'APH KIC KIA PC'!J56)</f>
        <v/>
      </c>
    </row>
    <row r="54" s="269" customFormat="true" ht="14.25" hidden="false" customHeight="false" outlineLevel="0" collapsed="false">
      <c r="A54" s="72" t="n">
        <v>53</v>
      </c>
      <c r="B54" s="260" t="str">
        <f aca="false">IF('1. Artikeldata Grund'!E57="","",'1. Artikeldata Grund'!E57)</f>
        <v/>
      </c>
      <c r="C54" s="261" t="str">
        <f aca="false">IF('1. Artikeldata Grund'!D57="","",'1. Artikeldata Grund'!D57)</f>
        <v/>
      </c>
      <c r="D54" s="260" t="str">
        <f aca="false">IF('APH KIC KIA PC'!D57="","",'APH KIC KIA PC'!D57)</f>
        <v/>
      </c>
      <c r="E54" s="261" t="str">
        <f aca="false">IF('APH KIC KIA PC'!F57="","",'APH KIC KIA PC'!F57)</f>
        <v/>
      </c>
      <c r="F54" s="262" t="str">
        <f aca="false">IF('APH KIC KIA PC'!S57="","",'APH KIC KIA PC'!S57)</f>
        <v>  Välj…</v>
      </c>
      <c r="G54" s="262" t="n">
        <f aca="false">IF('APH KIC KIA PC'!M57="","",'APH KIC KIA PC'!M57)</f>
        <v>910</v>
      </c>
      <c r="H54" s="261" t="str">
        <f aca="false">IF(G54&lt;&gt;200,"",IF('2. Artikeldata Utökad'!I57="","",'2. Artikeldata Utökad'!I57))</f>
        <v/>
      </c>
      <c r="I54" s="260" t="str">
        <f aca="false">IF('APH KIC KIA PC'!L57="Välj….","",'APH KIC KIA PC'!L57)</f>
        <v/>
      </c>
      <c r="J54" s="260" t="str">
        <f aca="false">IF(B54="","",_xlfn.xlookup(I54,Artikelgrupper!A:A,Artikelgrupper!B:B))</f>
        <v/>
      </c>
      <c r="K54" s="260" t="str">
        <f aca="false">IF(B54="","",_xlfn.xlookup(I54,Artikelgrupper!A:A,Artikelgrupper!C:C))</f>
        <v/>
      </c>
      <c r="L54" s="260" t="str">
        <f aca="false">IF(B54="","",_xlfn.xlookup(I54,Artikelgrupper!A:A,Artikelgrupper!D:D))</f>
        <v/>
      </c>
      <c r="M54" s="263" t="str">
        <f aca="false">IF(B54="","",'APH KIC KIA PC'!Q57)</f>
        <v/>
      </c>
      <c r="N54" s="262" t="str">
        <f aca="false">IF('APH KIC KIA PC'!R57="","",'APH KIC KIA PC'!R57)</f>
        <v/>
      </c>
      <c r="O54" s="262" t="str">
        <f aca="false">IF('APH KIC KIA PC'!T57="","",'APH KIC KIA PC'!T57)</f>
        <v/>
      </c>
      <c r="P54" s="260" t="str">
        <f aca="false">IF(B54="","",'2. Artikeldata Utökad'!E57)</f>
        <v/>
      </c>
      <c r="Q54" s="260" t="str">
        <f aca="false">IF(B54="","",'2. Artikeldata Utökad'!F57)</f>
        <v/>
      </c>
      <c r="R54" s="260" t="str">
        <f aca="false">IF(B54="","",'3. Förpackningsdata'!G57/10)</f>
        <v/>
      </c>
      <c r="S54" s="260" t="str">
        <f aca="false">IF(B54="","",'3. Förpackningsdata'!H57/10)</f>
        <v/>
      </c>
      <c r="T54" s="260" t="str">
        <f aca="false">IF(B54="","",'3. Förpackningsdata'!I57/10)</f>
        <v/>
      </c>
      <c r="U54" s="264" t="str">
        <f aca="false">IF(B54="","",'APH KIC KIA PC'!Z57)</f>
        <v/>
      </c>
      <c r="V54" s="265" t="str">
        <f aca="false">IF(B54="","",'APH KIC KIA PC'!AA57)</f>
        <v/>
      </c>
      <c r="W54" s="266" t="str">
        <f aca="false">IF(B54="","",'APH KIC KIA PC'!AB57)</f>
        <v/>
      </c>
      <c r="X54" s="267" t="str">
        <f aca="false">IF(B54="","",'APH KIC KIA PC'!AD57)</f>
        <v/>
      </c>
      <c r="Y54" s="266" t="str">
        <f aca="false">IF(B54="","",'APH KIC KIA PC'!AC57)</f>
        <v/>
      </c>
      <c r="Z54" s="267" t="str">
        <f aca="false">IF(B54="","",'APH KIC KIA PC'!AI57)</f>
        <v/>
      </c>
      <c r="AA54" s="268" t="str">
        <f aca="false">IF(B54="","",'APH KIC KIA PC'!AJ57)</f>
        <v/>
      </c>
      <c r="AB54" s="262" t="str">
        <f aca="false">IF(B54="","",'APH KIC KIA PC'!W57)</f>
        <v/>
      </c>
      <c r="AC54" s="263" t="str">
        <f aca="false">IF('3. Förpackningsdata'!M57="","",'3. Förpackningsdata'!M57)</f>
        <v/>
      </c>
      <c r="AD54" s="262" t="str">
        <f aca="false">IF('APH KIC KIA PC'!J57="","",'APH KIC KIA PC'!J57)</f>
        <v/>
      </c>
    </row>
    <row r="55" s="269" customFormat="true" ht="14.25" hidden="false" customHeight="false" outlineLevel="0" collapsed="false">
      <c r="A55" s="72" t="n">
        <v>54</v>
      </c>
      <c r="B55" s="260" t="str">
        <f aca="false">IF('1. Artikeldata Grund'!E58="","",'1. Artikeldata Grund'!E58)</f>
        <v/>
      </c>
      <c r="C55" s="261" t="str">
        <f aca="false">IF('1. Artikeldata Grund'!D58="","",'1. Artikeldata Grund'!D58)</f>
        <v/>
      </c>
      <c r="D55" s="260" t="str">
        <f aca="false">IF('APH KIC KIA PC'!D58="","",'APH KIC KIA PC'!D58)</f>
        <v/>
      </c>
      <c r="E55" s="261" t="str">
        <f aca="false">IF('APH KIC KIA PC'!F58="","",'APH KIC KIA PC'!F58)</f>
        <v/>
      </c>
      <c r="F55" s="262" t="str">
        <f aca="false">IF('APH KIC KIA PC'!S58="","",'APH KIC KIA PC'!S58)</f>
        <v>  Välj…</v>
      </c>
      <c r="G55" s="262" t="n">
        <f aca="false">IF('APH KIC KIA PC'!M58="","",'APH KIC KIA PC'!M58)</f>
        <v>910</v>
      </c>
      <c r="H55" s="261" t="str">
        <f aca="false">IF(G55&lt;&gt;200,"",IF('2. Artikeldata Utökad'!I58="","",'2. Artikeldata Utökad'!I58))</f>
        <v/>
      </c>
      <c r="I55" s="260" t="str">
        <f aca="false">IF('APH KIC KIA PC'!L58="Välj….","",'APH KIC KIA PC'!L58)</f>
        <v/>
      </c>
      <c r="J55" s="260" t="str">
        <f aca="false">IF(B55="","",_xlfn.xlookup(I55,Artikelgrupper!A:A,Artikelgrupper!B:B))</f>
        <v/>
      </c>
      <c r="K55" s="260" t="str">
        <f aca="false">IF(B55="","",_xlfn.xlookup(I55,Artikelgrupper!A:A,Artikelgrupper!C:C))</f>
        <v/>
      </c>
      <c r="L55" s="260" t="str">
        <f aca="false">IF(B55="","",_xlfn.xlookup(I55,Artikelgrupper!A:A,Artikelgrupper!D:D))</f>
        <v/>
      </c>
      <c r="M55" s="263" t="str">
        <f aca="false">IF(B55="","",'APH KIC KIA PC'!Q58)</f>
        <v/>
      </c>
      <c r="N55" s="262" t="str">
        <f aca="false">IF('APH KIC KIA PC'!R58="","",'APH KIC KIA PC'!R58)</f>
        <v/>
      </c>
      <c r="O55" s="262" t="str">
        <f aca="false">IF('APH KIC KIA PC'!T58="","",'APH KIC KIA PC'!T58)</f>
        <v/>
      </c>
      <c r="P55" s="260" t="str">
        <f aca="false">IF(B55="","",'2. Artikeldata Utökad'!E58)</f>
        <v/>
      </c>
      <c r="Q55" s="260" t="str">
        <f aca="false">IF(B55="","",'2. Artikeldata Utökad'!F58)</f>
        <v/>
      </c>
      <c r="R55" s="260" t="str">
        <f aca="false">IF(B55="","",'3. Förpackningsdata'!G58/10)</f>
        <v/>
      </c>
      <c r="S55" s="260" t="str">
        <f aca="false">IF(B55="","",'3. Förpackningsdata'!H58/10)</f>
        <v/>
      </c>
      <c r="T55" s="260" t="str">
        <f aca="false">IF(B55="","",'3. Förpackningsdata'!I58/10)</f>
        <v/>
      </c>
      <c r="U55" s="264" t="str">
        <f aca="false">IF(B55="","",'APH KIC KIA PC'!Z58)</f>
        <v/>
      </c>
      <c r="V55" s="265" t="str">
        <f aca="false">IF(B55="","",'APH KIC KIA PC'!AA58)</f>
        <v/>
      </c>
      <c r="W55" s="266" t="str">
        <f aca="false">IF(B55="","",'APH KIC KIA PC'!AB58)</f>
        <v/>
      </c>
      <c r="X55" s="267" t="str">
        <f aca="false">IF(B55="","",'APH KIC KIA PC'!AD58)</f>
        <v/>
      </c>
      <c r="Y55" s="266" t="str">
        <f aca="false">IF(B55="","",'APH KIC KIA PC'!AC58)</f>
        <v/>
      </c>
      <c r="Z55" s="267" t="str">
        <f aca="false">IF(B55="","",'APH KIC KIA PC'!AI58)</f>
        <v/>
      </c>
      <c r="AA55" s="268" t="str">
        <f aca="false">IF(B55="","",'APH KIC KIA PC'!AJ58)</f>
        <v/>
      </c>
      <c r="AB55" s="262" t="str">
        <f aca="false">IF(B55="","",'APH KIC KIA PC'!W58)</f>
        <v/>
      </c>
      <c r="AC55" s="263" t="str">
        <f aca="false">IF('3. Förpackningsdata'!M58="","",'3. Förpackningsdata'!M58)</f>
        <v/>
      </c>
      <c r="AD55" s="262" t="str">
        <f aca="false">IF('APH KIC KIA PC'!J58="","",'APH KIC KIA PC'!J58)</f>
        <v/>
      </c>
    </row>
    <row r="56" s="269" customFormat="true" ht="14.25" hidden="false" customHeight="false" outlineLevel="0" collapsed="false">
      <c r="A56" s="72" t="n">
        <v>55</v>
      </c>
      <c r="B56" s="260" t="str">
        <f aca="false">IF('1. Artikeldata Grund'!E59="","",'1. Artikeldata Grund'!E59)</f>
        <v/>
      </c>
      <c r="C56" s="261" t="str">
        <f aca="false">IF('1. Artikeldata Grund'!D59="","",'1. Artikeldata Grund'!D59)</f>
        <v/>
      </c>
      <c r="D56" s="260" t="str">
        <f aca="false">IF('APH KIC KIA PC'!D59="","",'APH KIC KIA PC'!D59)</f>
        <v/>
      </c>
      <c r="E56" s="261" t="str">
        <f aca="false">IF('APH KIC KIA PC'!F59="","",'APH KIC KIA PC'!F59)</f>
        <v/>
      </c>
      <c r="F56" s="262" t="str">
        <f aca="false">IF('APH KIC KIA PC'!S59="","",'APH KIC KIA PC'!S59)</f>
        <v>  Välj…</v>
      </c>
      <c r="G56" s="262" t="n">
        <f aca="false">IF('APH KIC KIA PC'!M59="","",'APH KIC KIA PC'!M59)</f>
        <v>910</v>
      </c>
      <c r="H56" s="261" t="str">
        <f aca="false">IF(G56&lt;&gt;200,"",IF('2. Artikeldata Utökad'!I59="","",'2. Artikeldata Utökad'!I59))</f>
        <v/>
      </c>
      <c r="I56" s="260" t="str">
        <f aca="false">IF('APH KIC KIA PC'!L59="Välj….","",'APH KIC KIA PC'!L59)</f>
        <v/>
      </c>
      <c r="J56" s="260" t="str">
        <f aca="false">IF(B56="","",_xlfn.xlookup(I56,Artikelgrupper!A:A,Artikelgrupper!B:B))</f>
        <v/>
      </c>
      <c r="K56" s="260" t="str">
        <f aca="false">IF(B56="","",_xlfn.xlookup(I56,Artikelgrupper!A:A,Artikelgrupper!C:C))</f>
        <v/>
      </c>
      <c r="L56" s="260" t="str">
        <f aca="false">IF(B56="","",_xlfn.xlookup(I56,Artikelgrupper!A:A,Artikelgrupper!D:D))</f>
        <v/>
      </c>
      <c r="M56" s="263" t="str">
        <f aca="false">IF(B56="","",'APH KIC KIA PC'!Q59)</f>
        <v/>
      </c>
      <c r="N56" s="262" t="str">
        <f aca="false">IF('APH KIC KIA PC'!R59="","",'APH KIC KIA PC'!R59)</f>
        <v/>
      </c>
      <c r="O56" s="262" t="str">
        <f aca="false">IF('APH KIC KIA PC'!T59="","",'APH KIC KIA PC'!T59)</f>
        <v/>
      </c>
      <c r="P56" s="260" t="str">
        <f aca="false">IF(B56="","",'2. Artikeldata Utökad'!E59)</f>
        <v/>
      </c>
      <c r="Q56" s="260" t="str">
        <f aca="false">IF(B56="","",'2. Artikeldata Utökad'!F59)</f>
        <v/>
      </c>
      <c r="R56" s="260" t="str">
        <f aca="false">IF(B56="","",'3. Förpackningsdata'!G59/10)</f>
        <v/>
      </c>
      <c r="S56" s="260" t="str">
        <f aca="false">IF(B56="","",'3. Förpackningsdata'!H59/10)</f>
        <v/>
      </c>
      <c r="T56" s="260" t="str">
        <f aca="false">IF(B56="","",'3. Förpackningsdata'!I59/10)</f>
        <v/>
      </c>
      <c r="U56" s="264" t="str">
        <f aca="false">IF(B56="","",'APH KIC KIA PC'!Z59)</f>
        <v/>
      </c>
      <c r="V56" s="265" t="str">
        <f aca="false">IF(B56="","",'APH KIC KIA PC'!AA59)</f>
        <v/>
      </c>
      <c r="W56" s="266" t="str">
        <f aca="false">IF(B56="","",'APH KIC KIA PC'!AB59)</f>
        <v/>
      </c>
      <c r="X56" s="267" t="str">
        <f aca="false">IF(B56="","",'APH KIC KIA PC'!AD59)</f>
        <v/>
      </c>
      <c r="Y56" s="266" t="str">
        <f aca="false">IF(B56="","",'APH KIC KIA PC'!AC59)</f>
        <v/>
      </c>
      <c r="Z56" s="267" t="str">
        <f aca="false">IF(B56="","",'APH KIC KIA PC'!AI59)</f>
        <v/>
      </c>
      <c r="AA56" s="268" t="str">
        <f aca="false">IF(B56="","",'APH KIC KIA PC'!AJ59)</f>
        <v/>
      </c>
      <c r="AB56" s="262" t="str">
        <f aca="false">IF(B56="","",'APH KIC KIA PC'!W59)</f>
        <v/>
      </c>
      <c r="AC56" s="263" t="str">
        <f aca="false">IF('3. Förpackningsdata'!M59="","",'3. Förpackningsdata'!M59)</f>
        <v/>
      </c>
      <c r="AD56" s="262" t="str">
        <f aca="false">IF('APH KIC KIA PC'!J59="","",'APH KIC KIA PC'!J59)</f>
        <v/>
      </c>
    </row>
    <row r="57" s="270" customFormat="true" ht="14.25" hidden="false" customHeight="false" outlineLevel="0" collapsed="false">
      <c r="A57" s="72" t="n">
        <v>56</v>
      </c>
      <c r="B57" s="260" t="str">
        <f aca="false">IF('1. Artikeldata Grund'!E60="","",'1. Artikeldata Grund'!E60)</f>
        <v/>
      </c>
      <c r="C57" s="261" t="str">
        <f aca="false">IF('1. Artikeldata Grund'!D60="","",'1. Artikeldata Grund'!D60)</f>
        <v/>
      </c>
      <c r="D57" s="260" t="str">
        <f aca="false">IF('APH KIC KIA PC'!D60="","",'APH KIC KIA PC'!D60)</f>
        <v/>
      </c>
      <c r="E57" s="261" t="str">
        <f aca="false">IF('APH KIC KIA PC'!F60="","",'APH KIC KIA PC'!F60)</f>
        <v/>
      </c>
      <c r="F57" s="262" t="str">
        <f aca="false">IF('APH KIC KIA PC'!S60="","",'APH KIC KIA PC'!S60)</f>
        <v>  Välj…</v>
      </c>
      <c r="G57" s="262" t="n">
        <f aca="false">IF('APH KIC KIA PC'!M60="","",'APH KIC KIA PC'!M60)</f>
        <v>910</v>
      </c>
      <c r="H57" s="261" t="str">
        <f aca="false">IF(G57&lt;&gt;200,"",IF('2. Artikeldata Utökad'!I60="","",'2. Artikeldata Utökad'!I60))</f>
        <v/>
      </c>
      <c r="I57" s="260" t="str">
        <f aca="false">IF('APH KIC KIA PC'!L60="Välj….","",'APH KIC KIA PC'!L60)</f>
        <v/>
      </c>
      <c r="J57" s="260" t="str">
        <f aca="false">IF(B57="","",_xlfn.xlookup(I57,Artikelgrupper!A:A,Artikelgrupper!B:B))</f>
        <v/>
      </c>
      <c r="K57" s="260" t="str">
        <f aca="false">IF(B57="","",_xlfn.xlookup(I57,Artikelgrupper!A:A,Artikelgrupper!C:C))</f>
        <v/>
      </c>
      <c r="L57" s="260" t="str">
        <f aca="false">IF(B57="","",_xlfn.xlookup(I57,Artikelgrupper!A:A,Artikelgrupper!D:D))</f>
        <v/>
      </c>
      <c r="M57" s="263" t="str">
        <f aca="false">IF(B57="","",'APH KIC KIA PC'!Q60)</f>
        <v/>
      </c>
      <c r="N57" s="262" t="str">
        <f aca="false">IF('APH KIC KIA PC'!R60="","",'APH KIC KIA PC'!R60)</f>
        <v/>
      </c>
      <c r="O57" s="262" t="str">
        <f aca="false">IF('APH KIC KIA PC'!T60="","",'APH KIC KIA PC'!T60)</f>
        <v/>
      </c>
      <c r="P57" s="260" t="str">
        <f aca="false">IF(B57="","",'2. Artikeldata Utökad'!E60)</f>
        <v/>
      </c>
      <c r="Q57" s="260" t="str">
        <f aca="false">IF(B57="","",'2. Artikeldata Utökad'!F60)</f>
        <v/>
      </c>
      <c r="R57" s="260" t="str">
        <f aca="false">IF(B57="","",'3. Förpackningsdata'!G60/10)</f>
        <v/>
      </c>
      <c r="S57" s="260" t="str">
        <f aca="false">IF(B57="","",'3. Förpackningsdata'!H60/10)</f>
        <v/>
      </c>
      <c r="T57" s="260" t="str">
        <f aca="false">IF(B57="","",'3. Förpackningsdata'!I60/10)</f>
        <v/>
      </c>
      <c r="U57" s="264" t="str">
        <f aca="false">IF(B57="","",'APH KIC KIA PC'!Z60)</f>
        <v/>
      </c>
      <c r="V57" s="265" t="str">
        <f aca="false">IF(B57="","",'APH KIC KIA PC'!AA60)</f>
        <v/>
      </c>
      <c r="W57" s="266" t="str">
        <f aca="false">IF(B57="","",'APH KIC KIA PC'!AB60)</f>
        <v/>
      </c>
      <c r="X57" s="267" t="str">
        <f aca="false">IF(B57="","",'APH KIC KIA PC'!AD60)</f>
        <v/>
      </c>
      <c r="Y57" s="266" t="str">
        <f aca="false">IF(B57="","",'APH KIC KIA PC'!AC60)</f>
        <v/>
      </c>
      <c r="Z57" s="267" t="str">
        <f aca="false">IF(B57="","",'APH KIC KIA PC'!AI60)</f>
        <v/>
      </c>
      <c r="AA57" s="268" t="str">
        <f aca="false">IF(B57="","",'APH KIC KIA PC'!AJ60)</f>
        <v/>
      </c>
      <c r="AB57" s="262" t="str">
        <f aca="false">IF(B57="","",'APH KIC KIA PC'!W60)</f>
        <v/>
      </c>
      <c r="AC57" s="263" t="str">
        <f aca="false">IF('3. Förpackningsdata'!M60="","",'3. Förpackningsdata'!M60)</f>
        <v/>
      </c>
      <c r="AD57" s="262" t="str">
        <f aca="false">IF('APH KIC KIA PC'!J60="","",'APH KIC KIA PC'!J60)</f>
        <v/>
      </c>
    </row>
    <row r="58" s="270" customFormat="true" ht="14.25" hidden="false" customHeight="false" outlineLevel="0" collapsed="false">
      <c r="A58" s="72" t="n">
        <v>57</v>
      </c>
      <c r="B58" s="260" t="str">
        <f aca="false">IF('1. Artikeldata Grund'!E61="","",'1. Artikeldata Grund'!E61)</f>
        <v/>
      </c>
      <c r="C58" s="261" t="str">
        <f aca="false">IF('1. Artikeldata Grund'!D61="","",'1. Artikeldata Grund'!D61)</f>
        <v/>
      </c>
      <c r="D58" s="260" t="str">
        <f aca="false">IF('APH KIC KIA PC'!D61="","",'APH KIC KIA PC'!D61)</f>
        <v/>
      </c>
      <c r="E58" s="261" t="str">
        <f aca="false">IF('APH KIC KIA PC'!F61="","",'APH KIC KIA PC'!F61)</f>
        <v/>
      </c>
      <c r="F58" s="262" t="str">
        <f aca="false">IF('APH KIC KIA PC'!S61="","",'APH KIC KIA PC'!S61)</f>
        <v>  Välj…</v>
      </c>
      <c r="G58" s="262" t="n">
        <f aca="false">IF('APH KIC KIA PC'!M61="","",'APH KIC KIA PC'!M61)</f>
        <v>910</v>
      </c>
      <c r="H58" s="261" t="str">
        <f aca="false">IF(G58&lt;&gt;200,"",IF('2. Artikeldata Utökad'!I61="","",'2. Artikeldata Utökad'!I61))</f>
        <v/>
      </c>
      <c r="I58" s="260" t="str">
        <f aca="false">IF('APH KIC KIA PC'!L61="Välj….","",'APH KIC KIA PC'!L61)</f>
        <v/>
      </c>
      <c r="J58" s="260" t="str">
        <f aca="false">IF(B58="","",_xlfn.xlookup(I58,Artikelgrupper!A:A,Artikelgrupper!B:B))</f>
        <v/>
      </c>
      <c r="K58" s="260" t="str">
        <f aca="false">IF(B58="","",_xlfn.xlookup(I58,Artikelgrupper!A:A,Artikelgrupper!C:C))</f>
        <v/>
      </c>
      <c r="L58" s="260" t="str">
        <f aca="false">IF(B58="","",_xlfn.xlookup(I58,Artikelgrupper!A:A,Artikelgrupper!D:D))</f>
        <v/>
      </c>
      <c r="M58" s="263" t="str">
        <f aca="false">IF(B58="","",'APH KIC KIA PC'!Q61)</f>
        <v/>
      </c>
      <c r="N58" s="262" t="str">
        <f aca="false">IF('APH KIC KIA PC'!R61="","",'APH KIC KIA PC'!R61)</f>
        <v/>
      </c>
      <c r="O58" s="262" t="str">
        <f aca="false">IF('APH KIC KIA PC'!T61="","",'APH KIC KIA PC'!T61)</f>
        <v/>
      </c>
      <c r="P58" s="260" t="str">
        <f aca="false">IF(B58="","",'2. Artikeldata Utökad'!E61)</f>
        <v/>
      </c>
      <c r="Q58" s="260" t="str">
        <f aca="false">IF(B58="","",'2. Artikeldata Utökad'!F61)</f>
        <v/>
      </c>
      <c r="R58" s="260" t="str">
        <f aca="false">IF(B58="","",'3. Förpackningsdata'!G61/10)</f>
        <v/>
      </c>
      <c r="S58" s="260" t="str">
        <f aca="false">IF(B58="","",'3. Förpackningsdata'!H61/10)</f>
        <v/>
      </c>
      <c r="T58" s="260" t="str">
        <f aca="false">IF(B58="","",'3. Förpackningsdata'!I61/10)</f>
        <v/>
      </c>
      <c r="U58" s="264" t="str">
        <f aca="false">IF(B58="","",'APH KIC KIA PC'!Z61)</f>
        <v/>
      </c>
      <c r="V58" s="265" t="str">
        <f aca="false">IF(B58="","",'APH KIC KIA PC'!AA61)</f>
        <v/>
      </c>
      <c r="W58" s="266" t="str">
        <f aca="false">IF(B58="","",'APH KIC KIA PC'!AB61)</f>
        <v/>
      </c>
      <c r="X58" s="267" t="str">
        <f aca="false">IF(B58="","",'APH KIC KIA PC'!AD61)</f>
        <v/>
      </c>
      <c r="Y58" s="266" t="str">
        <f aca="false">IF(B58="","",'APH KIC KIA PC'!AC61)</f>
        <v/>
      </c>
      <c r="Z58" s="267" t="str">
        <f aca="false">IF(B58="","",'APH KIC KIA PC'!AI61)</f>
        <v/>
      </c>
      <c r="AA58" s="268" t="str">
        <f aca="false">IF(B58="","",'APH KIC KIA PC'!AJ61)</f>
        <v/>
      </c>
      <c r="AB58" s="262" t="str">
        <f aca="false">IF(B58="","",'APH KIC KIA PC'!W61)</f>
        <v/>
      </c>
      <c r="AC58" s="263" t="str">
        <f aca="false">IF('3. Förpackningsdata'!M61="","",'3. Förpackningsdata'!M61)</f>
        <v/>
      </c>
      <c r="AD58" s="262" t="str">
        <f aca="false">IF('APH KIC KIA PC'!J61="","",'APH KIC KIA PC'!J61)</f>
        <v/>
      </c>
    </row>
    <row r="59" s="270" customFormat="true" ht="14.25" hidden="false" customHeight="false" outlineLevel="0" collapsed="false">
      <c r="A59" s="72" t="n">
        <v>58</v>
      </c>
      <c r="B59" s="260" t="str">
        <f aca="false">IF('1. Artikeldata Grund'!E62="","",'1. Artikeldata Grund'!E62)</f>
        <v/>
      </c>
      <c r="C59" s="261" t="str">
        <f aca="false">IF('1. Artikeldata Grund'!D62="","",'1. Artikeldata Grund'!D62)</f>
        <v/>
      </c>
      <c r="D59" s="260" t="str">
        <f aca="false">IF('APH KIC KIA PC'!D62="","",'APH KIC KIA PC'!D62)</f>
        <v/>
      </c>
      <c r="E59" s="261" t="str">
        <f aca="false">IF('APH KIC KIA PC'!F62="","",'APH KIC KIA PC'!F62)</f>
        <v/>
      </c>
      <c r="F59" s="262" t="str">
        <f aca="false">IF('APH KIC KIA PC'!S62="","",'APH KIC KIA PC'!S62)</f>
        <v>  Välj…</v>
      </c>
      <c r="G59" s="262" t="n">
        <f aca="false">IF('APH KIC KIA PC'!M62="","",'APH KIC KIA PC'!M62)</f>
        <v>910</v>
      </c>
      <c r="H59" s="261" t="str">
        <f aca="false">IF(G59&lt;&gt;200,"",IF('2. Artikeldata Utökad'!I62="","",'2. Artikeldata Utökad'!I62))</f>
        <v/>
      </c>
      <c r="I59" s="260" t="str">
        <f aca="false">IF('APH KIC KIA PC'!L62="Välj….","",'APH KIC KIA PC'!L62)</f>
        <v/>
      </c>
      <c r="J59" s="260" t="str">
        <f aca="false">IF(B59="","",_xlfn.xlookup(I59,Artikelgrupper!A:A,Artikelgrupper!B:B))</f>
        <v/>
      </c>
      <c r="K59" s="260" t="str">
        <f aca="false">IF(B59="","",_xlfn.xlookup(I59,Artikelgrupper!A:A,Artikelgrupper!C:C))</f>
        <v/>
      </c>
      <c r="L59" s="260" t="str">
        <f aca="false">IF(B59="","",_xlfn.xlookup(I59,Artikelgrupper!A:A,Artikelgrupper!D:D))</f>
        <v/>
      </c>
      <c r="M59" s="263" t="str">
        <f aca="false">IF(B59="","",'APH KIC KIA PC'!Q62)</f>
        <v/>
      </c>
      <c r="N59" s="262" t="str">
        <f aca="false">IF('APH KIC KIA PC'!R62="","",'APH KIC KIA PC'!R62)</f>
        <v/>
      </c>
      <c r="O59" s="262" t="str">
        <f aca="false">IF('APH KIC KIA PC'!T62="","",'APH KIC KIA PC'!T62)</f>
        <v/>
      </c>
      <c r="P59" s="260" t="str">
        <f aca="false">IF(B59="","",'2. Artikeldata Utökad'!E62)</f>
        <v/>
      </c>
      <c r="Q59" s="260" t="str">
        <f aca="false">IF(B59="","",'2. Artikeldata Utökad'!F62)</f>
        <v/>
      </c>
      <c r="R59" s="260" t="str">
        <f aca="false">IF(B59="","",'3. Förpackningsdata'!G62/10)</f>
        <v/>
      </c>
      <c r="S59" s="260" t="str">
        <f aca="false">IF(B59="","",'3. Förpackningsdata'!H62/10)</f>
        <v/>
      </c>
      <c r="T59" s="260" t="str">
        <f aca="false">IF(B59="","",'3. Förpackningsdata'!I62/10)</f>
        <v/>
      </c>
      <c r="U59" s="264" t="str">
        <f aca="false">IF(B59="","",'APH KIC KIA PC'!Z62)</f>
        <v/>
      </c>
      <c r="V59" s="265" t="str">
        <f aca="false">IF(B59="","",'APH KIC KIA PC'!AA62)</f>
        <v/>
      </c>
      <c r="W59" s="266" t="str">
        <f aca="false">IF(B59="","",'APH KIC KIA PC'!AB62)</f>
        <v/>
      </c>
      <c r="X59" s="267" t="str">
        <f aca="false">IF(B59="","",'APH KIC KIA PC'!AD62)</f>
        <v/>
      </c>
      <c r="Y59" s="266" t="str">
        <f aca="false">IF(B59="","",'APH KIC KIA PC'!AC62)</f>
        <v/>
      </c>
      <c r="Z59" s="267" t="str">
        <f aca="false">IF(B59="","",'APH KIC KIA PC'!AI62)</f>
        <v/>
      </c>
      <c r="AA59" s="268" t="str">
        <f aca="false">IF(B59="","",'APH KIC KIA PC'!AJ62)</f>
        <v/>
      </c>
      <c r="AB59" s="262" t="str">
        <f aca="false">IF(B59="","",'APH KIC KIA PC'!W62)</f>
        <v/>
      </c>
      <c r="AC59" s="263" t="str">
        <f aca="false">IF('3. Förpackningsdata'!M62="","",'3. Förpackningsdata'!M62)</f>
        <v/>
      </c>
      <c r="AD59" s="262" t="str">
        <f aca="false">IF('APH KIC KIA PC'!J62="","",'APH KIC KIA PC'!J62)</f>
        <v/>
      </c>
    </row>
    <row r="60" s="270" customFormat="true" ht="14.25" hidden="false" customHeight="false" outlineLevel="0" collapsed="false">
      <c r="A60" s="72" t="n">
        <v>59</v>
      </c>
      <c r="B60" s="260" t="str">
        <f aca="false">IF('1. Artikeldata Grund'!E63="","",'1. Artikeldata Grund'!E63)</f>
        <v/>
      </c>
      <c r="C60" s="261" t="str">
        <f aca="false">IF('1. Artikeldata Grund'!D63="","",'1. Artikeldata Grund'!D63)</f>
        <v/>
      </c>
      <c r="D60" s="260" t="str">
        <f aca="false">IF('APH KIC KIA PC'!D63="","",'APH KIC KIA PC'!D63)</f>
        <v/>
      </c>
      <c r="E60" s="261" t="str">
        <f aca="false">IF('APH KIC KIA PC'!F63="","",'APH KIC KIA PC'!F63)</f>
        <v/>
      </c>
      <c r="F60" s="262" t="str">
        <f aca="false">IF('APH KIC KIA PC'!S63="","",'APH KIC KIA PC'!S63)</f>
        <v>  Välj…</v>
      </c>
      <c r="G60" s="262" t="n">
        <f aca="false">IF('APH KIC KIA PC'!M63="","",'APH KIC KIA PC'!M63)</f>
        <v>910</v>
      </c>
      <c r="H60" s="261" t="str">
        <f aca="false">IF(G60&lt;&gt;200,"",IF('2. Artikeldata Utökad'!I63="","",'2. Artikeldata Utökad'!I63))</f>
        <v/>
      </c>
      <c r="I60" s="260" t="str">
        <f aca="false">IF('APH KIC KIA PC'!L63="Välj….","",'APH KIC KIA PC'!L63)</f>
        <v/>
      </c>
      <c r="J60" s="260" t="str">
        <f aca="false">IF(B60="","",_xlfn.xlookup(I60,Artikelgrupper!A:A,Artikelgrupper!B:B))</f>
        <v/>
      </c>
      <c r="K60" s="260" t="str">
        <f aca="false">IF(B60="","",_xlfn.xlookup(I60,Artikelgrupper!A:A,Artikelgrupper!C:C))</f>
        <v/>
      </c>
      <c r="L60" s="260" t="str">
        <f aca="false">IF(B60="","",_xlfn.xlookup(I60,Artikelgrupper!A:A,Artikelgrupper!D:D))</f>
        <v/>
      </c>
      <c r="M60" s="263" t="str">
        <f aca="false">IF(B60="","",'APH KIC KIA PC'!Q63)</f>
        <v/>
      </c>
      <c r="N60" s="262" t="str">
        <f aca="false">IF('APH KIC KIA PC'!R63="","",'APH KIC KIA PC'!R63)</f>
        <v/>
      </c>
      <c r="O60" s="262" t="str">
        <f aca="false">IF('APH KIC KIA PC'!T63="","",'APH KIC KIA PC'!T63)</f>
        <v/>
      </c>
      <c r="P60" s="260" t="str">
        <f aca="false">IF(B60="","",'2. Artikeldata Utökad'!E63)</f>
        <v/>
      </c>
      <c r="Q60" s="260" t="str">
        <f aca="false">IF(B60="","",'2. Artikeldata Utökad'!F63)</f>
        <v/>
      </c>
      <c r="R60" s="260" t="str">
        <f aca="false">IF(B60="","",'3. Förpackningsdata'!G63/10)</f>
        <v/>
      </c>
      <c r="S60" s="260" t="str">
        <f aca="false">IF(B60="","",'3. Förpackningsdata'!H63/10)</f>
        <v/>
      </c>
      <c r="T60" s="260" t="str">
        <f aca="false">IF(B60="","",'3. Förpackningsdata'!I63/10)</f>
        <v/>
      </c>
      <c r="U60" s="264" t="str">
        <f aca="false">IF(B60="","",'APH KIC KIA PC'!Z63)</f>
        <v/>
      </c>
      <c r="V60" s="265" t="str">
        <f aca="false">IF(B60="","",'APH KIC KIA PC'!AA63)</f>
        <v/>
      </c>
      <c r="W60" s="266" t="str">
        <f aca="false">IF(B60="","",'APH KIC KIA PC'!AB63)</f>
        <v/>
      </c>
      <c r="X60" s="267" t="str">
        <f aca="false">IF(B60="","",'APH KIC KIA PC'!AD63)</f>
        <v/>
      </c>
      <c r="Y60" s="266" t="str">
        <f aca="false">IF(B60="","",'APH KIC KIA PC'!AC63)</f>
        <v/>
      </c>
      <c r="Z60" s="267" t="str">
        <f aca="false">IF(B60="","",'APH KIC KIA PC'!AI63)</f>
        <v/>
      </c>
      <c r="AA60" s="268" t="str">
        <f aca="false">IF(B60="","",'APH KIC KIA PC'!AJ63)</f>
        <v/>
      </c>
      <c r="AB60" s="262" t="str">
        <f aca="false">IF(B60="","",'APH KIC KIA PC'!W63)</f>
        <v/>
      </c>
      <c r="AC60" s="263" t="str">
        <f aca="false">IF('3. Förpackningsdata'!M63="","",'3. Förpackningsdata'!M63)</f>
        <v/>
      </c>
      <c r="AD60" s="262" t="str">
        <f aca="false">IF('APH KIC KIA PC'!J63="","",'APH KIC KIA PC'!J63)</f>
        <v/>
      </c>
    </row>
    <row r="61" s="270" customFormat="true" ht="14.25" hidden="false" customHeight="false" outlineLevel="0" collapsed="false">
      <c r="A61" s="72" t="n">
        <v>60</v>
      </c>
      <c r="B61" s="260" t="str">
        <f aca="false">IF('1. Artikeldata Grund'!E64="","",'1. Artikeldata Grund'!E64)</f>
        <v/>
      </c>
      <c r="C61" s="261" t="str">
        <f aca="false">IF('1. Artikeldata Grund'!D64="","",'1. Artikeldata Grund'!D64)</f>
        <v/>
      </c>
      <c r="D61" s="260" t="str">
        <f aca="false">IF('APH KIC KIA PC'!D64="","",'APH KIC KIA PC'!D64)</f>
        <v/>
      </c>
      <c r="E61" s="261" t="str">
        <f aca="false">IF('APH KIC KIA PC'!F64="","",'APH KIC KIA PC'!F64)</f>
        <v/>
      </c>
      <c r="F61" s="262" t="str">
        <f aca="false">IF('APH KIC KIA PC'!S64="","",'APH KIC KIA PC'!S64)</f>
        <v>  Välj…</v>
      </c>
      <c r="G61" s="262" t="n">
        <f aca="false">IF('APH KIC KIA PC'!M64="","",'APH KIC KIA PC'!M64)</f>
        <v>910</v>
      </c>
      <c r="H61" s="261" t="str">
        <f aca="false">IF(G61&lt;&gt;200,"",IF('2. Artikeldata Utökad'!I64="","",'2. Artikeldata Utökad'!I64))</f>
        <v/>
      </c>
      <c r="I61" s="260" t="str">
        <f aca="false">IF('APH KIC KIA PC'!L64="Välj….","",'APH KIC KIA PC'!L64)</f>
        <v/>
      </c>
      <c r="J61" s="260" t="str">
        <f aca="false">IF(B61="","",_xlfn.xlookup(I61,Artikelgrupper!A:A,Artikelgrupper!B:B))</f>
        <v/>
      </c>
      <c r="K61" s="260" t="str">
        <f aca="false">IF(B61="","",_xlfn.xlookup(I61,Artikelgrupper!A:A,Artikelgrupper!C:C))</f>
        <v/>
      </c>
      <c r="L61" s="260" t="str">
        <f aca="false">IF(B61="","",_xlfn.xlookup(I61,Artikelgrupper!A:A,Artikelgrupper!D:D))</f>
        <v/>
      </c>
      <c r="M61" s="263" t="str">
        <f aca="false">IF(B61="","",'APH KIC KIA PC'!Q64)</f>
        <v/>
      </c>
      <c r="N61" s="262" t="str">
        <f aca="false">IF('APH KIC KIA PC'!R64="","",'APH KIC KIA PC'!R64)</f>
        <v/>
      </c>
      <c r="O61" s="262" t="str">
        <f aca="false">IF('APH KIC KIA PC'!T64="","",'APH KIC KIA PC'!T64)</f>
        <v/>
      </c>
      <c r="P61" s="260" t="str">
        <f aca="false">IF(B61="","",'2. Artikeldata Utökad'!E64)</f>
        <v/>
      </c>
      <c r="Q61" s="260" t="str">
        <f aca="false">IF(B61="","",'2. Artikeldata Utökad'!F64)</f>
        <v/>
      </c>
      <c r="R61" s="260" t="str">
        <f aca="false">IF(B61="","",'3. Förpackningsdata'!G64/10)</f>
        <v/>
      </c>
      <c r="S61" s="260" t="str">
        <f aca="false">IF(B61="","",'3. Förpackningsdata'!H64/10)</f>
        <v/>
      </c>
      <c r="T61" s="260" t="str">
        <f aca="false">IF(B61="","",'3. Förpackningsdata'!I64/10)</f>
        <v/>
      </c>
      <c r="U61" s="264" t="str">
        <f aca="false">IF(B61="","",'APH KIC KIA PC'!Z64)</f>
        <v/>
      </c>
      <c r="V61" s="265" t="str">
        <f aca="false">IF(B61="","",'APH KIC KIA PC'!AA64)</f>
        <v/>
      </c>
      <c r="W61" s="266" t="str">
        <f aca="false">IF(B61="","",'APH KIC KIA PC'!AB64)</f>
        <v/>
      </c>
      <c r="X61" s="267" t="str">
        <f aca="false">IF(B61="","",'APH KIC KIA PC'!AD64)</f>
        <v/>
      </c>
      <c r="Y61" s="266" t="str">
        <f aca="false">IF(B61="","",'APH KIC KIA PC'!AC64)</f>
        <v/>
      </c>
      <c r="Z61" s="267" t="str">
        <f aca="false">IF(B61="","",'APH KIC KIA PC'!AI64)</f>
        <v/>
      </c>
      <c r="AA61" s="268" t="str">
        <f aca="false">IF(B61="","",'APH KIC KIA PC'!AJ64)</f>
        <v/>
      </c>
      <c r="AB61" s="262" t="str">
        <f aca="false">IF(B61="","",'APH KIC KIA PC'!W64)</f>
        <v/>
      </c>
      <c r="AC61" s="263" t="str">
        <f aca="false">IF('3. Förpackningsdata'!M64="","",'3. Förpackningsdata'!M64)</f>
        <v/>
      </c>
      <c r="AD61" s="262" t="str">
        <f aca="false">IF('APH KIC KIA PC'!J64="","",'APH KIC KIA PC'!J64)</f>
        <v/>
      </c>
    </row>
    <row r="62" s="270" customFormat="true" ht="14.25" hidden="false" customHeight="false" outlineLevel="0" collapsed="false">
      <c r="A62" s="72" t="n">
        <v>61</v>
      </c>
      <c r="B62" s="260" t="str">
        <f aca="false">IF('1. Artikeldata Grund'!E65="","",'1. Artikeldata Grund'!E65)</f>
        <v/>
      </c>
      <c r="C62" s="261" t="str">
        <f aca="false">IF('1. Artikeldata Grund'!D65="","",'1. Artikeldata Grund'!D65)</f>
        <v/>
      </c>
      <c r="D62" s="260" t="str">
        <f aca="false">IF('APH KIC KIA PC'!D65="","",'APH KIC KIA PC'!D65)</f>
        <v/>
      </c>
      <c r="E62" s="261" t="str">
        <f aca="false">IF('APH KIC KIA PC'!F65="","",'APH KIC KIA PC'!F65)</f>
        <v/>
      </c>
      <c r="F62" s="262" t="str">
        <f aca="false">IF('APH KIC KIA PC'!S65="","",'APH KIC KIA PC'!S65)</f>
        <v>  Välj…</v>
      </c>
      <c r="G62" s="262" t="n">
        <f aca="false">IF('APH KIC KIA PC'!M65="","",'APH KIC KIA PC'!M65)</f>
        <v>910</v>
      </c>
      <c r="H62" s="261" t="str">
        <f aca="false">IF(G62&lt;&gt;200,"",IF('2. Artikeldata Utökad'!I65="","",'2. Artikeldata Utökad'!I65))</f>
        <v/>
      </c>
      <c r="I62" s="260" t="str">
        <f aca="false">IF('APH KIC KIA PC'!L65="Välj….","",'APH KIC KIA PC'!L65)</f>
        <v/>
      </c>
      <c r="J62" s="260" t="str">
        <f aca="false">IF(B62="","",_xlfn.xlookup(I62,Artikelgrupper!A:A,Artikelgrupper!B:B))</f>
        <v/>
      </c>
      <c r="K62" s="260" t="str">
        <f aca="false">IF(B62="","",_xlfn.xlookup(I62,Artikelgrupper!A:A,Artikelgrupper!C:C))</f>
        <v/>
      </c>
      <c r="L62" s="260" t="str">
        <f aca="false">IF(B62="","",_xlfn.xlookup(I62,Artikelgrupper!A:A,Artikelgrupper!D:D))</f>
        <v/>
      </c>
      <c r="M62" s="263" t="str">
        <f aca="false">IF(B62="","",'APH KIC KIA PC'!Q65)</f>
        <v/>
      </c>
      <c r="N62" s="262" t="str">
        <f aca="false">IF('APH KIC KIA PC'!R65="","",'APH KIC KIA PC'!R65)</f>
        <v/>
      </c>
      <c r="O62" s="262" t="str">
        <f aca="false">IF('APH KIC KIA PC'!T65="","",'APH KIC KIA PC'!T65)</f>
        <v/>
      </c>
      <c r="P62" s="260" t="str">
        <f aca="false">IF(B62="","",'2. Artikeldata Utökad'!E65)</f>
        <v/>
      </c>
      <c r="Q62" s="260" t="str">
        <f aca="false">IF(B62="","",'2. Artikeldata Utökad'!F65)</f>
        <v/>
      </c>
      <c r="R62" s="260" t="str">
        <f aca="false">IF(B62="","",'3. Förpackningsdata'!G65/10)</f>
        <v/>
      </c>
      <c r="S62" s="260" t="str">
        <f aca="false">IF(B62="","",'3. Förpackningsdata'!H65/10)</f>
        <v/>
      </c>
      <c r="T62" s="260" t="str">
        <f aca="false">IF(B62="","",'3. Förpackningsdata'!I65/10)</f>
        <v/>
      </c>
      <c r="U62" s="264" t="str">
        <f aca="false">IF(B62="","",'APH KIC KIA PC'!Z65)</f>
        <v/>
      </c>
      <c r="V62" s="265" t="str">
        <f aca="false">IF(B62="","",'APH KIC KIA PC'!AA65)</f>
        <v/>
      </c>
      <c r="W62" s="266" t="str">
        <f aca="false">IF(B62="","",'APH KIC KIA PC'!AB65)</f>
        <v/>
      </c>
      <c r="X62" s="267" t="str">
        <f aca="false">IF(B62="","",'APH KIC KIA PC'!AD65)</f>
        <v/>
      </c>
      <c r="Y62" s="266" t="str">
        <f aca="false">IF(B62="","",'APH KIC KIA PC'!AC65)</f>
        <v/>
      </c>
      <c r="Z62" s="267" t="str">
        <f aca="false">IF(B62="","",'APH KIC KIA PC'!AI65)</f>
        <v/>
      </c>
      <c r="AA62" s="268" t="str">
        <f aca="false">IF(B62="","",'APH KIC KIA PC'!AJ65)</f>
        <v/>
      </c>
      <c r="AB62" s="262" t="str">
        <f aca="false">IF(B62="","",'APH KIC KIA PC'!W65)</f>
        <v/>
      </c>
      <c r="AC62" s="263" t="str">
        <f aca="false">IF('3. Förpackningsdata'!M65="","",'3. Förpackningsdata'!M65)</f>
        <v/>
      </c>
      <c r="AD62" s="262" t="str">
        <f aca="false">IF('APH KIC KIA PC'!J65="","",'APH KIC KIA PC'!J65)</f>
        <v/>
      </c>
    </row>
    <row r="63" s="270" customFormat="true" ht="14.25" hidden="false" customHeight="false" outlineLevel="0" collapsed="false">
      <c r="A63" s="72" t="n">
        <v>62</v>
      </c>
      <c r="B63" s="260" t="str">
        <f aca="false">IF('1. Artikeldata Grund'!E66="","",'1. Artikeldata Grund'!E66)</f>
        <v/>
      </c>
      <c r="C63" s="261" t="str">
        <f aca="false">IF('1. Artikeldata Grund'!D66="","",'1. Artikeldata Grund'!D66)</f>
        <v/>
      </c>
      <c r="D63" s="260" t="str">
        <f aca="false">IF('APH KIC KIA PC'!D66="","",'APH KIC KIA PC'!D66)</f>
        <v/>
      </c>
      <c r="E63" s="261" t="str">
        <f aca="false">IF('APH KIC KIA PC'!F66="","",'APH KIC KIA PC'!F66)</f>
        <v/>
      </c>
      <c r="F63" s="262" t="str">
        <f aca="false">IF('APH KIC KIA PC'!S66="","",'APH KIC KIA PC'!S66)</f>
        <v>  Välj…</v>
      </c>
      <c r="G63" s="262" t="n">
        <f aca="false">IF('APH KIC KIA PC'!M66="","",'APH KIC KIA PC'!M66)</f>
        <v>910</v>
      </c>
      <c r="H63" s="261" t="str">
        <f aca="false">IF(G63&lt;&gt;200,"",IF('2. Artikeldata Utökad'!I66="","",'2. Artikeldata Utökad'!I66))</f>
        <v/>
      </c>
      <c r="I63" s="260" t="str">
        <f aca="false">IF('APH KIC KIA PC'!L66="Välj….","",'APH KIC KIA PC'!L66)</f>
        <v/>
      </c>
      <c r="J63" s="260" t="str">
        <f aca="false">IF(B63="","",_xlfn.xlookup(I63,Artikelgrupper!A:A,Artikelgrupper!B:B))</f>
        <v/>
      </c>
      <c r="K63" s="260" t="str">
        <f aca="false">IF(B63="","",_xlfn.xlookup(I63,Artikelgrupper!A:A,Artikelgrupper!C:C))</f>
        <v/>
      </c>
      <c r="L63" s="260" t="str">
        <f aca="false">IF(B63="","",_xlfn.xlookup(I63,Artikelgrupper!A:A,Artikelgrupper!D:D))</f>
        <v/>
      </c>
      <c r="M63" s="263" t="str">
        <f aca="false">IF(B63="","",'APH KIC KIA PC'!Q66)</f>
        <v/>
      </c>
      <c r="N63" s="262" t="str">
        <f aca="false">IF('APH KIC KIA PC'!R66="","",'APH KIC KIA PC'!R66)</f>
        <v/>
      </c>
      <c r="O63" s="262" t="str">
        <f aca="false">IF('APH KIC KIA PC'!T66="","",'APH KIC KIA PC'!T66)</f>
        <v/>
      </c>
      <c r="P63" s="260" t="str">
        <f aca="false">IF(B63="","",'2. Artikeldata Utökad'!E66)</f>
        <v/>
      </c>
      <c r="Q63" s="260" t="str">
        <f aca="false">IF(B63="","",'2. Artikeldata Utökad'!F66)</f>
        <v/>
      </c>
      <c r="R63" s="260" t="str">
        <f aca="false">IF(B63="","",'3. Förpackningsdata'!G66/10)</f>
        <v/>
      </c>
      <c r="S63" s="260" t="str">
        <f aca="false">IF(B63="","",'3. Förpackningsdata'!H66/10)</f>
        <v/>
      </c>
      <c r="T63" s="260" t="str">
        <f aca="false">IF(B63="","",'3. Förpackningsdata'!I66/10)</f>
        <v/>
      </c>
      <c r="U63" s="264" t="str">
        <f aca="false">IF(B63="","",'APH KIC KIA PC'!Z66)</f>
        <v/>
      </c>
      <c r="V63" s="265" t="str">
        <f aca="false">IF(B63="","",'APH KIC KIA PC'!AA66)</f>
        <v/>
      </c>
      <c r="W63" s="266" t="str">
        <f aca="false">IF(B63="","",'APH KIC KIA PC'!AB66)</f>
        <v/>
      </c>
      <c r="X63" s="267" t="str">
        <f aca="false">IF(B63="","",'APH KIC KIA PC'!AD66)</f>
        <v/>
      </c>
      <c r="Y63" s="266" t="str">
        <f aca="false">IF(B63="","",'APH KIC KIA PC'!AC66)</f>
        <v/>
      </c>
      <c r="Z63" s="267" t="str">
        <f aca="false">IF(B63="","",'APH KIC KIA PC'!AI66)</f>
        <v/>
      </c>
      <c r="AA63" s="268" t="str">
        <f aca="false">IF(B63="","",'APH KIC KIA PC'!AJ66)</f>
        <v/>
      </c>
      <c r="AB63" s="262" t="str">
        <f aca="false">IF(B63="","",'APH KIC KIA PC'!W66)</f>
        <v/>
      </c>
      <c r="AC63" s="263" t="str">
        <f aca="false">IF('3. Förpackningsdata'!M66="","",'3. Förpackningsdata'!M66)</f>
        <v/>
      </c>
      <c r="AD63" s="262" t="str">
        <f aca="false">IF('APH KIC KIA PC'!J66="","",'APH KIC KIA PC'!J66)</f>
        <v/>
      </c>
    </row>
    <row r="64" s="270" customFormat="true" ht="14.25" hidden="false" customHeight="false" outlineLevel="0" collapsed="false">
      <c r="A64" s="72" t="n">
        <v>63</v>
      </c>
      <c r="B64" s="260" t="str">
        <f aca="false">IF('1. Artikeldata Grund'!E67="","",'1. Artikeldata Grund'!E67)</f>
        <v/>
      </c>
      <c r="C64" s="261" t="str">
        <f aca="false">IF('1. Artikeldata Grund'!D67="","",'1. Artikeldata Grund'!D67)</f>
        <v/>
      </c>
      <c r="D64" s="260" t="str">
        <f aca="false">IF('APH KIC KIA PC'!D67="","",'APH KIC KIA PC'!D67)</f>
        <v/>
      </c>
      <c r="E64" s="261" t="str">
        <f aca="false">IF('APH KIC KIA PC'!F67="","",'APH KIC KIA PC'!F67)</f>
        <v/>
      </c>
      <c r="F64" s="262" t="str">
        <f aca="false">IF('APH KIC KIA PC'!S67="","",'APH KIC KIA PC'!S67)</f>
        <v>  Välj…</v>
      </c>
      <c r="G64" s="262" t="n">
        <f aca="false">IF('APH KIC KIA PC'!M67="","",'APH KIC KIA PC'!M67)</f>
        <v>910</v>
      </c>
      <c r="H64" s="261" t="str">
        <f aca="false">IF(G64&lt;&gt;200,"",IF('2. Artikeldata Utökad'!I67="","",'2. Artikeldata Utökad'!I67))</f>
        <v/>
      </c>
      <c r="I64" s="260" t="str">
        <f aca="false">IF('APH KIC KIA PC'!L67="Välj….","",'APH KIC KIA PC'!L67)</f>
        <v/>
      </c>
      <c r="J64" s="260" t="str">
        <f aca="false">IF(B64="","",_xlfn.xlookup(I64,Artikelgrupper!A:A,Artikelgrupper!B:B))</f>
        <v/>
      </c>
      <c r="K64" s="260" t="str">
        <f aca="false">IF(B64="","",_xlfn.xlookup(I64,Artikelgrupper!A:A,Artikelgrupper!C:C))</f>
        <v/>
      </c>
      <c r="L64" s="260" t="str">
        <f aca="false">IF(B64="","",_xlfn.xlookup(I64,Artikelgrupper!A:A,Artikelgrupper!D:D))</f>
        <v/>
      </c>
      <c r="M64" s="263" t="str">
        <f aca="false">IF(B64="","",'APH KIC KIA PC'!Q67)</f>
        <v/>
      </c>
      <c r="N64" s="262" t="str">
        <f aca="false">IF('APH KIC KIA PC'!R67="","",'APH KIC KIA PC'!R67)</f>
        <v/>
      </c>
      <c r="O64" s="262" t="str">
        <f aca="false">IF('APH KIC KIA PC'!T67="","",'APH KIC KIA PC'!T67)</f>
        <v/>
      </c>
      <c r="P64" s="260" t="str">
        <f aca="false">IF(B64="","",'2. Artikeldata Utökad'!E67)</f>
        <v/>
      </c>
      <c r="Q64" s="260" t="str">
        <f aca="false">IF(B64="","",'2. Artikeldata Utökad'!F67)</f>
        <v/>
      </c>
      <c r="R64" s="260" t="str">
        <f aca="false">IF(B64="","",'3. Förpackningsdata'!G67/10)</f>
        <v/>
      </c>
      <c r="S64" s="260" t="str">
        <f aca="false">IF(B64="","",'3. Förpackningsdata'!H67/10)</f>
        <v/>
      </c>
      <c r="T64" s="260" t="str">
        <f aca="false">IF(B64="","",'3. Förpackningsdata'!I67/10)</f>
        <v/>
      </c>
      <c r="U64" s="264" t="str">
        <f aca="false">IF(B64="","",'APH KIC KIA PC'!Z67)</f>
        <v/>
      </c>
      <c r="V64" s="265" t="str">
        <f aca="false">IF(B64="","",'APH KIC KIA PC'!AA67)</f>
        <v/>
      </c>
      <c r="W64" s="266" t="str">
        <f aca="false">IF(B64="","",'APH KIC KIA PC'!AB67)</f>
        <v/>
      </c>
      <c r="X64" s="267" t="str">
        <f aca="false">IF(B64="","",'APH KIC KIA PC'!AD67)</f>
        <v/>
      </c>
      <c r="Y64" s="266" t="str">
        <f aca="false">IF(B64="","",'APH KIC KIA PC'!AC67)</f>
        <v/>
      </c>
      <c r="Z64" s="267" t="str">
        <f aca="false">IF(B64="","",'APH KIC KIA PC'!AI67)</f>
        <v/>
      </c>
      <c r="AA64" s="268" t="str">
        <f aca="false">IF(B64="","",'APH KIC KIA PC'!AJ67)</f>
        <v/>
      </c>
      <c r="AB64" s="262" t="str">
        <f aca="false">IF(B64="","",'APH KIC KIA PC'!W67)</f>
        <v/>
      </c>
      <c r="AC64" s="263" t="str">
        <f aca="false">IF('3. Förpackningsdata'!M67="","",'3. Förpackningsdata'!M67)</f>
        <v/>
      </c>
      <c r="AD64" s="262" t="str">
        <f aca="false">IF('APH KIC KIA PC'!J67="","",'APH KIC KIA PC'!J67)</f>
        <v/>
      </c>
    </row>
    <row r="65" s="270" customFormat="true" ht="14.25" hidden="false" customHeight="false" outlineLevel="0" collapsed="false">
      <c r="A65" s="72" t="n">
        <v>64</v>
      </c>
      <c r="B65" s="260" t="str">
        <f aca="false">IF('1. Artikeldata Grund'!E68="","",'1. Artikeldata Grund'!E68)</f>
        <v/>
      </c>
      <c r="C65" s="261" t="str">
        <f aca="false">IF('1. Artikeldata Grund'!D68="","",'1. Artikeldata Grund'!D68)</f>
        <v/>
      </c>
      <c r="D65" s="260" t="str">
        <f aca="false">IF('APH KIC KIA PC'!D68="","",'APH KIC KIA PC'!D68)</f>
        <v/>
      </c>
      <c r="E65" s="261" t="str">
        <f aca="false">IF('APH KIC KIA PC'!F68="","",'APH KIC KIA PC'!F68)</f>
        <v/>
      </c>
      <c r="F65" s="262" t="str">
        <f aca="false">IF('APH KIC KIA PC'!S68="","",'APH KIC KIA PC'!S68)</f>
        <v>  Välj…</v>
      </c>
      <c r="G65" s="262" t="n">
        <f aca="false">IF('APH KIC KIA PC'!M68="","",'APH KIC KIA PC'!M68)</f>
        <v>910</v>
      </c>
      <c r="H65" s="261" t="str">
        <f aca="false">IF(G65&lt;&gt;200,"",IF('2. Artikeldata Utökad'!I68="","",'2. Artikeldata Utökad'!I68))</f>
        <v/>
      </c>
      <c r="I65" s="260" t="str">
        <f aca="false">IF('APH KIC KIA PC'!L68="Välj….","",'APH KIC KIA PC'!L68)</f>
        <v/>
      </c>
      <c r="J65" s="260" t="str">
        <f aca="false">IF(B65="","",_xlfn.xlookup(I65,Artikelgrupper!A:A,Artikelgrupper!B:B))</f>
        <v/>
      </c>
      <c r="K65" s="260" t="str">
        <f aca="false">IF(B65="","",_xlfn.xlookup(I65,Artikelgrupper!A:A,Artikelgrupper!C:C))</f>
        <v/>
      </c>
      <c r="L65" s="260" t="str">
        <f aca="false">IF(B65="","",_xlfn.xlookup(I65,Artikelgrupper!A:A,Artikelgrupper!D:D))</f>
        <v/>
      </c>
      <c r="M65" s="263" t="str">
        <f aca="false">IF(B65="","",'APH KIC KIA PC'!Q68)</f>
        <v/>
      </c>
      <c r="N65" s="262" t="str">
        <f aca="false">IF('APH KIC KIA PC'!R68="","",'APH KIC KIA PC'!R68)</f>
        <v/>
      </c>
      <c r="O65" s="262" t="str">
        <f aca="false">IF('APH KIC KIA PC'!T68="","",'APH KIC KIA PC'!T68)</f>
        <v/>
      </c>
      <c r="P65" s="260" t="str">
        <f aca="false">IF(B65="","",'2. Artikeldata Utökad'!E68)</f>
        <v/>
      </c>
      <c r="Q65" s="260" t="str">
        <f aca="false">IF(B65="","",'2. Artikeldata Utökad'!F68)</f>
        <v/>
      </c>
      <c r="R65" s="260" t="str">
        <f aca="false">IF(B65="","",'3. Förpackningsdata'!G68/10)</f>
        <v/>
      </c>
      <c r="S65" s="260" t="str">
        <f aca="false">IF(B65="","",'3. Förpackningsdata'!H68/10)</f>
        <v/>
      </c>
      <c r="T65" s="260" t="str">
        <f aca="false">IF(B65="","",'3. Förpackningsdata'!I68/10)</f>
        <v/>
      </c>
      <c r="U65" s="264" t="str">
        <f aca="false">IF(B65="","",'APH KIC KIA PC'!Z68)</f>
        <v/>
      </c>
      <c r="V65" s="265" t="str">
        <f aca="false">IF(B65="","",'APH KIC KIA PC'!AA68)</f>
        <v/>
      </c>
      <c r="W65" s="266" t="str">
        <f aca="false">IF(B65="","",'APH KIC KIA PC'!AB68)</f>
        <v/>
      </c>
      <c r="X65" s="267" t="str">
        <f aca="false">IF(B65="","",'APH KIC KIA PC'!AD68)</f>
        <v/>
      </c>
      <c r="Y65" s="266" t="str">
        <f aca="false">IF(B65="","",'APH KIC KIA PC'!AC68)</f>
        <v/>
      </c>
      <c r="Z65" s="267" t="str">
        <f aca="false">IF(B65="","",'APH KIC KIA PC'!AI68)</f>
        <v/>
      </c>
      <c r="AA65" s="268" t="str">
        <f aca="false">IF(B65="","",'APH KIC KIA PC'!AJ68)</f>
        <v/>
      </c>
      <c r="AB65" s="262" t="str">
        <f aca="false">IF(B65="","",'APH KIC KIA PC'!W68)</f>
        <v/>
      </c>
      <c r="AC65" s="263" t="str">
        <f aca="false">IF('3. Förpackningsdata'!M68="","",'3. Förpackningsdata'!M68)</f>
        <v/>
      </c>
      <c r="AD65" s="262" t="str">
        <f aca="false">IF('APH KIC KIA PC'!J68="","",'APH KIC KIA PC'!J68)</f>
        <v/>
      </c>
    </row>
    <row r="66" s="270" customFormat="true" ht="14.25" hidden="false" customHeight="false" outlineLevel="0" collapsed="false">
      <c r="A66" s="72" t="n">
        <v>65</v>
      </c>
      <c r="B66" s="260" t="str">
        <f aca="false">IF('1. Artikeldata Grund'!E69="","",'1. Artikeldata Grund'!E69)</f>
        <v/>
      </c>
      <c r="C66" s="261" t="str">
        <f aca="false">IF('1. Artikeldata Grund'!D69="","",'1. Artikeldata Grund'!D69)</f>
        <v/>
      </c>
      <c r="D66" s="260" t="str">
        <f aca="false">IF('APH KIC KIA PC'!D69="","",'APH KIC KIA PC'!D69)</f>
        <v/>
      </c>
      <c r="E66" s="261" t="str">
        <f aca="false">IF('APH KIC KIA PC'!F69="","",'APH KIC KIA PC'!F69)</f>
        <v/>
      </c>
      <c r="F66" s="262" t="str">
        <f aca="false">IF('APH KIC KIA PC'!S69="","",'APH KIC KIA PC'!S69)</f>
        <v>  Välj…</v>
      </c>
      <c r="G66" s="262" t="n">
        <f aca="false">IF('APH KIC KIA PC'!M69="","",'APH KIC KIA PC'!M69)</f>
        <v>910</v>
      </c>
      <c r="H66" s="261" t="str">
        <f aca="false">IF(G66&lt;&gt;200,"",IF('2. Artikeldata Utökad'!I69="","",'2. Artikeldata Utökad'!I69))</f>
        <v/>
      </c>
      <c r="I66" s="260" t="str">
        <f aca="false">IF('APH KIC KIA PC'!L69="Välj….","",'APH KIC KIA PC'!L69)</f>
        <v/>
      </c>
      <c r="J66" s="260" t="str">
        <f aca="false">IF(B66="","",_xlfn.xlookup(I66,Artikelgrupper!A:A,Artikelgrupper!B:B))</f>
        <v/>
      </c>
      <c r="K66" s="260" t="str">
        <f aca="false">IF(B66="","",_xlfn.xlookup(I66,Artikelgrupper!A:A,Artikelgrupper!C:C))</f>
        <v/>
      </c>
      <c r="L66" s="260" t="str">
        <f aca="false">IF(B66="","",_xlfn.xlookup(I66,Artikelgrupper!A:A,Artikelgrupper!D:D))</f>
        <v/>
      </c>
      <c r="M66" s="263" t="str">
        <f aca="false">IF(B66="","",'APH KIC KIA PC'!Q69)</f>
        <v/>
      </c>
      <c r="N66" s="262" t="str">
        <f aca="false">IF('APH KIC KIA PC'!R69="","",'APH KIC KIA PC'!R69)</f>
        <v/>
      </c>
      <c r="O66" s="262" t="str">
        <f aca="false">IF('APH KIC KIA PC'!T69="","",'APH KIC KIA PC'!T69)</f>
        <v/>
      </c>
      <c r="P66" s="260" t="str">
        <f aca="false">IF(B66="","",'2. Artikeldata Utökad'!E69)</f>
        <v/>
      </c>
      <c r="Q66" s="260" t="str">
        <f aca="false">IF(B66="","",'2. Artikeldata Utökad'!F69)</f>
        <v/>
      </c>
      <c r="R66" s="260" t="str">
        <f aca="false">IF(B66="","",'3. Förpackningsdata'!G69/10)</f>
        <v/>
      </c>
      <c r="S66" s="260" t="str">
        <f aca="false">IF(B66="","",'3. Förpackningsdata'!H69/10)</f>
        <v/>
      </c>
      <c r="T66" s="260" t="str">
        <f aca="false">IF(B66="","",'3. Förpackningsdata'!I69/10)</f>
        <v/>
      </c>
      <c r="U66" s="264" t="str">
        <f aca="false">IF(B66="","",'APH KIC KIA PC'!Z69)</f>
        <v/>
      </c>
      <c r="V66" s="265" t="str">
        <f aca="false">IF(B66="","",'APH KIC KIA PC'!AA69)</f>
        <v/>
      </c>
      <c r="W66" s="266" t="str">
        <f aca="false">IF(B66="","",'APH KIC KIA PC'!AB69)</f>
        <v/>
      </c>
      <c r="X66" s="267" t="str">
        <f aca="false">IF(B66="","",'APH KIC KIA PC'!AD69)</f>
        <v/>
      </c>
      <c r="Y66" s="266" t="str">
        <f aca="false">IF(B66="","",'APH KIC KIA PC'!AC69)</f>
        <v/>
      </c>
      <c r="Z66" s="267" t="str">
        <f aca="false">IF(B66="","",'APH KIC KIA PC'!AI69)</f>
        <v/>
      </c>
      <c r="AA66" s="268" t="str">
        <f aca="false">IF(B66="","",'APH KIC KIA PC'!AJ69)</f>
        <v/>
      </c>
      <c r="AB66" s="262" t="str">
        <f aca="false">IF(B66="","",'APH KIC KIA PC'!W69)</f>
        <v/>
      </c>
      <c r="AC66" s="263" t="str">
        <f aca="false">IF('3. Förpackningsdata'!M69="","",'3. Förpackningsdata'!M69)</f>
        <v/>
      </c>
      <c r="AD66" s="262" t="str">
        <f aca="false">IF('APH KIC KIA PC'!J69="","",'APH KIC KIA PC'!J69)</f>
        <v/>
      </c>
    </row>
    <row r="67" s="270" customFormat="true" ht="14.25" hidden="false" customHeight="false" outlineLevel="0" collapsed="false">
      <c r="A67" s="72" t="n">
        <v>66</v>
      </c>
      <c r="B67" s="260" t="str">
        <f aca="false">IF('1. Artikeldata Grund'!E70="","",'1. Artikeldata Grund'!E70)</f>
        <v/>
      </c>
      <c r="C67" s="261" t="str">
        <f aca="false">IF('1. Artikeldata Grund'!D70="","",'1. Artikeldata Grund'!D70)</f>
        <v/>
      </c>
      <c r="D67" s="260" t="str">
        <f aca="false">IF('APH KIC KIA PC'!D70="","",'APH KIC KIA PC'!D70)</f>
        <v/>
      </c>
      <c r="E67" s="261" t="str">
        <f aca="false">IF('APH KIC KIA PC'!F70="","",'APH KIC KIA PC'!F70)</f>
        <v/>
      </c>
      <c r="F67" s="262" t="str">
        <f aca="false">IF('APH KIC KIA PC'!S70="","",'APH KIC KIA PC'!S70)</f>
        <v>  Välj…</v>
      </c>
      <c r="G67" s="262" t="n">
        <f aca="false">IF('APH KIC KIA PC'!M70="","",'APH KIC KIA PC'!M70)</f>
        <v>910</v>
      </c>
      <c r="H67" s="261" t="str">
        <f aca="false">IF(G67&lt;&gt;200,"",IF('2. Artikeldata Utökad'!I70="","",'2. Artikeldata Utökad'!I70))</f>
        <v/>
      </c>
      <c r="I67" s="260" t="str">
        <f aca="false">IF('APH KIC KIA PC'!L70="Välj….","",'APH KIC KIA PC'!L70)</f>
        <v/>
      </c>
      <c r="J67" s="260" t="str">
        <f aca="false">IF(B67="","",_xlfn.xlookup(I67,Artikelgrupper!A:A,Artikelgrupper!B:B))</f>
        <v/>
      </c>
      <c r="K67" s="260" t="str">
        <f aca="false">IF(B67="","",_xlfn.xlookup(I67,Artikelgrupper!A:A,Artikelgrupper!C:C))</f>
        <v/>
      </c>
      <c r="L67" s="260" t="str">
        <f aca="false">IF(B67="","",_xlfn.xlookup(I67,Artikelgrupper!A:A,Artikelgrupper!D:D))</f>
        <v/>
      </c>
      <c r="M67" s="263" t="str">
        <f aca="false">IF(B67="","",'APH KIC KIA PC'!Q70)</f>
        <v/>
      </c>
      <c r="N67" s="262" t="str">
        <f aca="false">IF('APH KIC KIA PC'!R70="","",'APH KIC KIA PC'!R70)</f>
        <v/>
      </c>
      <c r="O67" s="262" t="str">
        <f aca="false">IF('APH KIC KIA PC'!T70="","",'APH KIC KIA PC'!T70)</f>
        <v/>
      </c>
      <c r="P67" s="260" t="str">
        <f aca="false">IF(B67="","",'2. Artikeldata Utökad'!E70)</f>
        <v/>
      </c>
      <c r="Q67" s="260" t="str">
        <f aca="false">IF(B67="","",'2. Artikeldata Utökad'!F70)</f>
        <v/>
      </c>
      <c r="R67" s="260" t="str">
        <f aca="false">IF(B67="","",'3. Förpackningsdata'!G70/10)</f>
        <v/>
      </c>
      <c r="S67" s="260" t="str">
        <f aca="false">IF(B67="","",'3. Förpackningsdata'!H70/10)</f>
        <v/>
      </c>
      <c r="T67" s="260" t="str">
        <f aca="false">IF(B67="","",'3. Förpackningsdata'!I70/10)</f>
        <v/>
      </c>
      <c r="U67" s="264" t="str">
        <f aca="false">IF(B67="","",'APH KIC KIA PC'!Z70)</f>
        <v/>
      </c>
      <c r="V67" s="265" t="str">
        <f aca="false">IF(B67="","",'APH KIC KIA PC'!AA70)</f>
        <v/>
      </c>
      <c r="W67" s="266" t="str">
        <f aca="false">IF(B67="","",'APH KIC KIA PC'!AB70)</f>
        <v/>
      </c>
      <c r="X67" s="267" t="str">
        <f aca="false">IF(B67="","",'APH KIC KIA PC'!AD70)</f>
        <v/>
      </c>
      <c r="Y67" s="266" t="str">
        <f aca="false">IF(B67="","",'APH KIC KIA PC'!AC70)</f>
        <v/>
      </c>
      <c r="Z67" s="267" t="str">
        <f aca="false">IF(B67="","",'APH KIC KIA PC'!AI70)</f>
        <v/>
      </c>
      <c r="AA67" s="268" t="str">
        <f aca="false">IF(B67="","",'APH KIC KIA PC'!AJ70)</f>
        <v/>
      </c>
      <c r="AB67" s="262" t="str">
        <f aca="false">IF(B67="","",'APH KIC KIA PC'!W70)</f>
        <v/>
      </c>
      <c r="AC67" s="263" t="str">
        <f aca="false">IF('3. Förpackningsdata'!M70="","",'3. Förpackningsdata'!M70)</f>
        <v/>
      </c>
      <c r="AD67" s="262" t="str">
        <f aca="false">IF('APH KIC KIA PC'!J70="","",'APH KIC KIA PC'!J70)</f>
        <v/>
      </c>
    </row>
    <row r="68" s="270" customFormat="true" ht="14.25" hidden="false" customHeight="false" outlineLevel="0" collapsed="false">
      <c r="A68" s="72" t="n">
        <v>67</v>
      </c>
      <c r="B68" s="260" t="str">
        <f aca="false">IF('1. Artikeldata Grund'!E71="","",'1. Artikeldata Grund'!E71)</f>
        <v/>
      </c>
      <c r="C68" s="261" t="str">
        <f aca="false">IF('1. Artikeldata Grund'!D71="","",'1. Artikeldata Grund'!D71)</f>
        <v/>
      </c>
      <c r="D68" s="260" t="str">
        <f aca="false">IF('APH KIC KIA PC'!D71="","",'APH KIC KIA PC'!D71)</f>
        <v/>
      </c>
      <c r="E68" s="261" t="str">
        <f aca="false">IF('APH KIC KIA PC'!F71="","",'APH KIC KIA PC'!F71)</f>
        <v/>
      </c>
      <c r="F68" s="262" t="str">
        <f aca="false">IF('APH KIC KIA PC'!S71="","",'APH KIC KIA PC'!S71)</f>
        <v>  Välj…</v>
      </c>
      <c r="G68" s="262" t="n">
        <f aca="false">IF('APH KIC KIA PC'!M71="","",'APH KIC KIA PC'!M71)</f>
        <v>910</v>
      </c>
      <c r="H68" s="261" t="str">
        <f aca="false">IF(G68&lt;&gt;200,"",IF('2. Artikeldata Utökad'!I71="","",'2. Artikeldata Utökad'!I71))</f>
        <v/>
      </c>
      <c r="I68" s="260" t="str">
        <f aca="false">IF('APH KIC KIA PC'!L71="Välj….","",'APH KIC KIA PC'!L71)</f>
        <v/>
      </c>
      <c r="J68" s="260" t="str">
        <f aca="false">IF(B68="","",_xlfn.xlookup(I68,Artikelgrupper!A:A,Artikelgrupper!B:B))</f>
        <v/>
      </c>
      <c r="K68" s="260" t="str">
        <f aca="false">IF(B68="","",_xlfn.xlookup(I68,Artikelgrupper!A:A,Artikelgrupper!C:C))</f>
        <v/>
      </c>
      <c r="L68" s="260" t="str">
        <f aca="false">IF(B68="","",_xlfn.xlookup(I68,Artikelgrupper!A:A,Artikelgrupper!D:D))</f>
        <v/>
      </c>
      <c r="M68" s="263" t="str">
        <f aca="false">IF(B68="","",'APH KIC KIA PC'!Q71)</f>
        <v/>
      </c>
      <c r="N68" s="262" t="str">
        <f aca="false">IF('APH KIC KIA PC'!R71="","",'APH KIC KIA PC'!R71)</f>
        <v/>
      </c>
      <c r="O68" s="262" t="str">
        <f aca="false">IF('APH KIC KIA PC'!T71="","",'APH KIC KIA PC'!T71)</f>
        <v/>
      </c>
      <c r="P68" s="260" t="str">
        <f aca="false">IF(B68="","",'2. Artikeldata Utökad'!E71)</f>
        <v/>
      </c>
      <c r="Q68" s="260" t="str">
        <f aca="false">IF(B68="","",'2. Artikeldata Utökad'!F71)</f>
        <v/>
      </c>
      <c r="R68" s="260" t="str">
        <f aca="false">IF(B68="","",'3. Förpackningsdata'!G71/10)</f>
        <v/>
      </c>
      <c r="S68" s="260" t="str">
        <f aca="false">IF(B68="","",'3. Förpackningsdata'!H71/10)</f>
        <v/>
      </c>
      <c r="T68" s="260" t="str">
        <f aca="false">IF(B68="","",'3. Förpackningsdata'!I71/10)</f>
        <v/>
      </c>
      <c r="U68" s="264" t="str">
        <f aca="false">IF(B68="","",'APH KIC KIA PC'!Z71)</f>
        <v/>
      </c>
      <c r="V68" s="265" t="str">
        <f aca="false">IF(B68="","",'APH KIC KIA PC'!AA71)</f>
        <v/>
      </c>
      <c r="W68" s="266" t="str">
        <f aca="false">IF(B68="","",'APH KIC KIA PC'!AB71)</f>
        <v/>
      </c>
      <c r="X68" s="267" t="str">
        <f aca="false">IF(B68="","",'APH KIC KIA PC'!AD71)</f>
        <v/>
      </c>
      <c r="Y68" s="266" t="str">
        <f aca="false">IF(B68="","",'APH KIC KIA PC'!AC71)</f>
        <v/>
      </c>
      <c r="Z68" s="267" t="str">
        <f aca="false">IF(B68="","",'APH KIC KIA PC'!AI71)</f>
        <v/>
      </c>
      <c r="AA68" s="268" t="str">
        <f aca="false">IF(B68="","",'APH KIC KIA PC'!AJ71)</f>
        <v/>
      </c>
      <c r="AB68" s="262" t="str">
        <f aca="false">IF(B68="","",'APH KIC KIA PC'!W71)</f>
        <v/>
      </c>
      <c r="AC68" s="263" t="str">
        <f aca="false">IF('3. Förpackningsdata'!M71="","",'3. Förpackningsdata'!M71)</f>
        <v/>
      </c>
      <c r="AD68" s="262" t="str">
        <f aca="false">IF('APH KIC KIA PC'!J71="","",'APH KIC KIA PC'!J71)</f>
        <v/>
      </c>
    </row>
    <row r="69" s="270" customFormat="true" ht="14.25" hidden="false" customHeight="false" outlineLevel="0" collapsed="false">
      <c r="A69" s="72" t="n">
        <v>68</v>
      </c>
      <c r="B69" s="260" t="str">
        <f aca="false">IF('1. Artikeldata Grund'!E72="","",'1. Artikeldata Grund'!E72)</f>
        <v/>
      </c>
      <c r="C69" s="261" t="str">
        <f aca="false">IF('1. Artikeldata Grund'!D72="","",'1. Artikeldata Grund'!D72)</f>
        <v/>
      </c>
      <c r="D69" s="260" t="str">
        <f aca="false">IF('APH KIC KIA PC'!D72="","",'APH KIC KIA PC'!D72)</f>
        <v/>
      </c>
      <c r="E69" s="261" t="str">
        <f aca="false">IF('APH KIC KIA PC'!F72="","",'APH KIC KIA PC'!F72)</f>
        <v/>
      </c>
      <c r="F69" s="262" t="str">
        <f aca="false">IF('APH KIC KIA PC'!S72="","",'APH KIC KIA PC'!S72)</f>
        <v>  Välj…</v>
      </c>
      <c r="G69" s="262" t="n">
        <f aca="false">IF('APH KIC KIA PC'!M72="","",'APH KIC KIA PC'!M72)</f>
        <v>910</v>
      </c>
      <c r="H69" s="261" t="str">
        <f aca="false">IF(G69&lt;&gt;200,"",IF('2. Artikeldata Utökad'!I72="","",'2. Artikeldata Utökad'!I72))</f>
        <v/>
      </c>
      <c r="I69" s="260" t="str">
        <f aca="false">IF('APH KIC KIA PC'!L72="Välj….","",'APH KIC KIA PC'!L72)</f>
        <v/>
      </c>
      <c r="J69" s="260" t="str">
        <f aca="false">IF(B69="","",_xlfn.xlookup(I69,Artikelgrupper!A:A,Artikelgrupper!B:B))</f>
        <v/>
      </c>
      <c r="K69" s="260" t="str">
        <f aca="false">IF(B69="","",_xlfn.xlookup(I69,Artikelgrupper!A:A,Artikelgrupper!C:C))</f>
        <v/>
      </c>
      <c r="L69" s="260" t="str">
        <f aca="false">IF(B69="","",_xlfn.xlookup(I69,Artikelgrupper!A:A,Artikelgrupper!D:D))</f>
        <v/>
      </c>
      <c r="M69" s="263" t="str">
        <f aca="false">IF(B69="","",'APH KIC KIA PC'!Q72)</f>
        <v/>
      </c>
      <c r="N69" s="262" t="str">
        <f aca="false">IF('APH KIC KIA PC'!R72="","",'APH KIC KIA PC'!R72)</f>
        <v/>
      </c>
      <c r="O69" s="262" t="str">
        <f aca="false">IF('APH KIC KIA PC'!T72="","",'APH KIC KIA PC'!T72)</f>
        <v/>
      </c>
      <c r="P69" s="260" t="str">
        <f aca="false">IF(B69="","",'2. Artikeldata Utökad'!E72)</f>
        <v/>
      </c>
      <c r="Q69" s="260" t="str">
        <f aca="false">IF(B69="","",'2. Artikeldata Utökad'!F72)</f>
        <v/>
      </c>
      <c r="R69" s="260" t="str">
        <f aca="false">IF(B69="","",'3. Förpackningsdata'!G72/10)</f>
        <v/>
      </c>
      <c r="S69" s="260" t="str">
        <f aca="false">IF(B69="","",'3. Förpackningsdata'!H72/10)</f>
        <v/>
      </c>
      <c r="T69" s="260" t="str">
        <f aca="false">IF(B69="","",'3. Förpackningsdata'!I72/10)</f>
        <v/>
      </c>
      <c r="U69" s="264" t="str">
        <f aca="false">IF(B69="","",'APH KIC KIA PC'!Z72)</f>
        <v/>
      </c>
      <c r="V69" s="265" t="str">
        <f aca="false">IF(B69="","",'APH KIC KIA PC'!AA72)</f>
        <v/>
      </c>
      <c r="W69" s="266" t="str">
        <f aca="false">IF(B69="","",'APH KIC KIA PC'!AB72)</f>
        <v/>
      </c>
      <c r="X69" s="267" t="str">
        <f aca="false">IF(B69="","",'APH KIC KIA PC'!AD72)</f>
        <v/>
      </c>
      <c r="Y69" s="266" t="str">
        <f aca="false">IF(B69="","",'APH KIC KIA PC'!AC72)</f>
        <v/>
      </c>
      <c r="Z69" s="267" t="str">
        <f aca="false">IF(B69="","",'APH KIC KIA PC'!AI72)</f>
        <v/>
      </c>
      <c r="AA69" s="268" t="str">
        <f aca="false">IF(B69="","",'APH KIC KIA PC'!AJ72)</f>
        <v/>
      </c>
      <c r="AB69" s="262" t="str">
        <f aca="false">IF(B69="","",'APH KIC KIA PC'!W72)</f>
        <v/>
      </c>
      <c r="AC69" s="263" t="str">
        <f aca="false">IF('3. Förpackningsdata'!M72="","",'3. Förpackningsdata'!M72)</f>
        <v/>
      </c>
      <c r="AD69" s="262" t="str">
        <f aca="false">IF('APH KIC KIA PC'!J72="","",'APH KIC KIA PC'!J72)</f>
        <v/>
      </c>
    </row>
    <row r="70" s="270" customFormat="true" ht="14.25" hidden="false" customHeight="false" outlineLevel="0" collapsed="false">
      <c r="A70" s="72" t="n">
        <v>69</v>
      </c>
      <c r="B70" s="260" t="str">
        <f aca="false">IF('1. Artikeldata Grund'!E73="","",'1. Artikeldata Grund'!E73)</f>
        <v/>
      </c>
      <c r="C70" s="261" t="str">
        <f aca="false">IF('1. Artikeldata Grund'!D73="","",'1. Artikeldata Grund'!D73)</f>
        <v/>
      </c>
      <c r="D70" s="260" t="str">
        <f aca="false">IF('APH KIC KIA PC'!D73="","",'APH KIC KIA PC'!D73)</f>
        <v/>
      </c>
      <c r="E70" s="261" t="str">
        <f aca="false">IF('APH KIC KIA PC'!F73="","",'APH KIC KIA PC'!F73)</f>
        <v/>
      </c>
      <c r="F70" s="262" t="str">
        <f aca="false">IF('APH KIC KIA PC'!S73="","",'APH KIC KIA PC'!S73)</f>
        <v>  Välj…</v>
      </c>
      <c r="G70" s="262" t="n">
        <f aca="false">IF('APH KIC KIA PC'!M73="","",'APH KIC KIA PC'!M73)</f>
        <v>910</v>
      </c>
      <c r="H70" s="261" t="str">
        <f aca="false">IF(G70&lt;&gt;200,"",IF('2. Artikeldata Utökad'!I73="","",'2. Artikeldata Utökad'!I73))</f>
        <v/>
      </c>
      <c r="I70" s="260" t="str">
        <f aca="false">IF('APH KIC KIA PC'!L73="Välj….","",'APH KIC KIA PC'!L73)</f>
        <v/>
      </c>
      <c r="J70" s="260" t="str">
        <f aca="false">IF(B70="","",_xlfn.xlookup(I70,Artikelgrupper!A:A,Artikelgrupper!B:B))</f>
        <v/>
      </c>
      <c r="K70" s="260" t="str">
        <f aca="false">IF(B70="","",_xlfn.xlookup(I70,Artikelgrupper!A:A,Artikelgrupper!C:C))</f>
        <v/>
      </c>
      <c r="L70" s="260" t="str">
        <f aca="false">IF(B70="","",_xlfn.xlookup(I70,Artikelgrupper!A:A,Artikelgrupper!D:D))</f>
        <v/>
      </c>
      <c r="M70" s="263" t="str">
        <f aca="false">IF(B70="","",'APH KIC KIA PC'!Q73)</f>
        <v/>
      </c>
      <c r="N70" s="262" t="str">
        <f aca="false">IF('APH KIC KIA PC'!R73="","",'APH KIC KIA PC'!R73)</f>
        <v/>
      </c>
      <c r="O70" s="262" t="str">
        <f aca="false">IF('APH KIC KIA PC'!T73="","",'APH KIC KIA PC'!T73)</f>
        <v/>
      </c>
      <c r="P70" s="260" t="str">
        <f aca="false">IF(B70="","",'2. Artikeldata Utökad'!E73)</f>
        <v/>
      </c>
      <c r="Q70" s="260" t="str">
        <f aca="false">IF(B70="","",'2. Artikeldata Utökad'!F73)</f>
        <v/>
      </c>
      <c r="R70" s="260" t="str">
        <f aca="false">IF(B70="","",'3. Förpackningsdata'!G73/10)</f>
        <v/>
      </c>
      <c r="S70" s="260" t="str">
        <f aca="false">IF(B70="","",'3. Förpackningsdata'!H73/10)</f>
        <v/>
      </c>
      <c r="T70" s="260" t="str">
        <f aca="false">IF(B70="","",'3. Förpackningsdata'!I73/10)</f>
        <v/>
      </c>
      <c r="U70" s="264" t="str">
        <f aca="false">IF(B70="","",'APH KIC KIA PC'!Z73)</f>
        <v/>
      </c>
      <c r="V70" s="265" t="str">
        <f aca="false">IF(B70="","",'APH KIC KIA PC'!AA73)</f>
        <v/>
      </c>
      <c r="W70" s="266" t="str">
        <f aca="false">IF(B70="","",'APH KIC KIA PC'!AB73)</f>
        <v/>
      </c>
      <c r="X70" s="267" t="str">
        <f aca="false">IF(B70="","",'APH KIC KIA PC'!AD73)</f>
        <v/>
      </c>
      <c r="Y70" s="266" t="str">
        <f aca="false">IF(B70="","",'APH KIC KIA PC'!AC73)</f>
        <v/>
      </c>
      <c r="Z70" s="267" t="str">
        <f aca="false">IF(B70="","",'APH KIC KIA PC'!AI73)</f>
        <v/>
      </c>
      <c r="AA70" s="268" t="str">
        <f aca="false">IF(B70="","",'APH KIC KIA PC'!AJ73)</f>
        <v/>
      </c>
      <c r="AB70" s="262" t="str">
        <f aca="false">IF(B70="","",'APH KIC KIA PC'!W73)</f>
        <v/>
      </c>
      <c r="AC70" s="263" t="str">
        <f aca="false">IF('3. Förpackningsdata'!M73="","",'3. Förpackningsdata'!M73)</f>
        <v/>
      </c>
      <c r="AD70" s="262" t="str">
        <f aca="false">IF('APH KIC KIA PC'!J73="","",'APH KIC KIA PC'!J73)</f>
        <v/>
      </c>
    </row>
    <row r="71" s="270" customFormat="true" ht="14.25" hidden="false" customHeight="false" outlineLevel="0" collapsed="false">
      <c r="A71" s="72" t="n">
        <v>70</v>
      </c>
      <c r="B71" s="260" t="str">
        <f aca="false">IF('1. Artikeldata Grund'!E74="","",'1. Artikeldata Grund'!E74)</f>
        <v/>
      </c>
      <c r="C71" s="261" t="str">
        <f aca="false">IF('1. Artikeldata Grund'!D74="","",'1. Artikeldata Grund'!D74)</f>
        <v/>
      </c>
      <c r="D71" s="260" t="str">
        <f aca="false">IF('APH KIC KIA PC'!D74="","",'APH KIC KIA PC'!D74)</f>
        <v/>
      </c>
      <c r="E71" s="261" t="str">
        <f aca="false">IF('APH KIC KIA PC'!F74="","",'APH KIC KIA PC'!F74)</f>
        <v/>
      </c>
      <c r="F71" s="262" t="str">
        <f aca="false">IF('APH KIC KIA PC'!S74="","",'APH KIC KIA PC'!S74)</f>
        <v>  Välj…</v>
      </c>
      <c r="G71" s="262" t="n">
        <f aca="false">IF('APH KIC KIA PC'!M74="","",'APH KIC KIA PC'!M74)</f>
        <v>910</v>
      </c>
      <c r="H71" s="261" t="str">
        <f aca="false">IF(G71&lt;&gt;200,"",IF('2. Artikeldata Utökad'!I74="","",'2. Artikeldata Utökad'!I74))</f>
        <v/>
      </c>
      <c r="I71" s="260" t="str">
        <f aca="false">IF('APH KIC KIA PC'!L74="Välj….","",'APH KIC KIA PC'!L74)</f>
        <v/>
      </c>
      <c r="J71" s="260" t="str">
        <f aca="false">IF(B71="","",_xlfn.xlookup(I71,Artikelgrupper!A:A,Artikelgrupper!B:B))</f>
        <v/>
      </c>
      <c r="K71" s="260" t="str">
        <f aca="false">IF(B71="","",_xlfn.xlookup(I71,Artikelgrupper!A:A,Artikelgrupper!C:C))</f>
        <v/>
      </c>
      <c r="L71" s="260" t="str">
        <f aca="false">IF(B71="","",_xlfn.xlookup(I71,Artikelgrupper!A:A,Artikelgrupper!D:D))</f>
        <v/>
      </c>
      <c r="M71" s="263" t="str">
        <f aca="false">IF(B71="","",'APH KIC KIA PC'!Q74)</f>
        <v/>
      </c>
      <c r="N71" s="262" t="str">
        <f aca="false">IF('APH KIC KIA PC'!R74="","",'APH KIC KIA PC'!R74)</f>
        <v/>
      </c>
      <c r="O71" s="262" t="str">
        <f aca="false">IF('APH KIC KIA PC'!T74="","",'APH KIC KIA PC'!T74)</f>
        <v/>
      </c>
      <c r="P71" s="260" t="str">
        <f aca="false">IF(B71="","",'2. Artikeldata Utökad'!E74)</f>
        <v/>
      </c>
      <c r="Q71" s="260" t="str">
        <f aca="false">IF(B71="","",'2. Artikeldata Utökad'!F74)</f>
        <v/>
      </c>
      <c r="R71" s="260" t="str">
        <f aca="false">IF(B71="","",'3. Förpackningsdata'!G74/10)</f>
        <v/>
      </c>
      <c r="S71" s="260" t="str">
        <f aca="false">IF(B71="","",'3. Förpackningsdata'!H74/10)</f>
        <v/>
      </c>
      <c r="T71" s="260" t="str">
        <f aca="false">IF(B71="","",'3. Förpackningsdata'!I74/10)</f>
        <v/>
      </c>
      <c r="U71" s="264" t="str">
        <f aca="false">IF(B71="","",'APH KIC KIA PC'!Z74)</f>
        <v/>
      </c>
      <c r="V71" s="265" t="str">
        <f aca="false">IF(B71="","",'APH KIC KIA PC'!AA74)</f>
        <v/>
      </c>
      <c r="W71" s="266" t="str">
        <f aca="false">IF(B71="","",'APH KIC KIA PC'!AB74)</f>
        <v/>
      </c>
      <c r="X71" s="267" t="str">
        <f aca="false">IF(B71="","",'APH KIC KIA PC'!AD74)</f>
        <v/>
      </c>
      <c r="Y71" s="266" t="str">
        <f aca="false">IF(B71="","",'APH KIC KIA PC'!AC74)</f>
        <v/>
      </c>
      <c r="Z71" s="267" t="str">
        <f aca="false">IF(B71="","",'APH KIC KIA PC'!AI74)</f>
        <v/>
      </c>
      <c r="AA71" s="268" t="str">
        <f aca="false">IF(B71="","",'APH KIC KIA PC'!AJ74)</f>
        <v/>
      </c>
      <c r="AB71" s="262" t="str">
        <f aca="false">IF(B71="","",'APH KIC KIA PC'!W74)</f>
        <v/>
      </c>
      <c r="AC71" s="263" t="str">
        <f aca="false">IF('3. Förpackningsdata'!M74="","",'3. Förpackningsdata'!M74)</f>
        <v/>
      </c>
      <c r="AD71" s="262" t="str">
        <f aca="false">IF('APH KIC KIA PC'!J74="","",'APH KIC KIA PC'!J74)</f>
        <v/>
      </c>
    </row>
    <row r="72" s="270" customFormat="true" ht="14.25" hidden="false" customHeight="false" outlineLevel="0" collapsed="false">
      <c r="A72" s="72" t="n">
        <v>71</v>
      </c>
      <c r="B72" s="260" t="str">
        <f aca="false">IF('1. Artikeldata Grund'!E75="","",'1. Artikeldata Grund'!E75)</f>
        <v/>
      </c>
      <c r="C72" s="261" t="str">
        <f aca="false">IF('1. Artikeldata Grund'!D75="","",'1. Artikeldata Grund'!D75)</f>
        <v/>
      </c>
      <c r="D72" s="260" t="str">
        <f aca="false">IF('APH KIC KIA PC'!D75="","",'APH KIC KIA PC'!D75)</f>
        <v/>
      </c>
      <c r="E72" s="261" t="str">
        <f aca="false">IF('APH KIC KIA PC'!F75="","",'APH KIC KIA PC'!F75)</f>
        <v/>
      </c>
      <c r="F72" s="262" t="str">
        <f aca="false">IF('APH KIC KIA PC'!S75="","",'APH KIC KIA PC'!S75)</f>
        <v>  Välj…</v>
      </c>
      <c r="G72" s="262" t="n">
        <f aca="false">IF('APH KIC KIA PC'!M75="","",'APH KIC KIA PC'!M75)</f>
        <v>910</v>
      </c>
      <c r="H72" s="261" t="str">
        <f aca="false">IF(G72&lt;&gt;200,"",IF('2. Artikeldata Utökad'!I75="","",'2. Artikeldata Utökad'!I75))</f>
        <v/>
      </c>
      <c r="I72" s="260" t="str">
        <f aca="false">IF('APH KIC KIA PC'!L75="Välj….","",'APH KIC KIA PC'!L75)</f>
        <v/>
      </c>
      <c r="J72" s="260" t="str">
        <f aca="false">IF(B72="","",_xlfn.xlookup(I72,Artikelgrupper!A:A,Artikelgrupper!B:B))</f>
        <v/>
      </c>
      <c r="K72" s="260" t="str">
        <f aca="false">IF(B72="","",_xlfn.xlookup(I72,Artikelgrupper!A:A,Artikelgrupper!C:C))</f>
        <v/>
      </c>
      <c r="L72" s="260" t="str">
        <f aca="false">IF(B72="","",_xlfn.xlookup(I72,Artikelgrupper!A:A,Artikelgrupper!D:D))</f>
        <v/>
      </c>
      <c r="M72" s="263" t="str">
        <f aca="false">IF(B72="","",'APH KIC KIA PC'!Q75)</f>
        <v/>
      </c>
      <c r="N72" s="262" t="str">
        <f aca="false">IF('APH KIC KIA PC'!R75="","",'APH KIC KIA PC'!R75)</f>
        <v/>
      </c>
      <c r="O72" s="262" t="str">
        <f aca="false">IF('APH KIC KIA PC'!T75="","",'APH KIC KIA PC'!T75)</f>
        <v/>
      </c>
      <c r="P72" s="260" t="str">
        <f aca="false">IF(B72="","",'2. Artikeldata Utökad'!E75)</f>
        <v/>
      </c>
      <c r="Q72" s="260" t="str">
        <f aca="false">IF(B72="","",'2. Artikeldata Utökad'!F75)</f>
        <v/>
      </c>
      <c r="R72" s="260" t="str">
        <f aca="false">IF(B72="","",'3. Förpackningsdata'!G75/10)</f>
        <v/>
      </c>
      <c r="S72" s="260" t="str">
        <f aca="false">IF(B72="","",'3. Förpackningsdata'!H75/10)</f>
        <v/>
      </c>
      <c r="T72" s="260" t="str">
        <f aca="false">IF(B72="","",'3. Förpackningsdata'!I75/10)</f>
        <v/>
      </c>
      <c r="U72" s="264" t="str">
        <f aca="false">IF(B72="","",'APH KIC KIA PC'!Z75)</f>
        <v/>
      </c>
      <c r="V72" s="265" t="str">
        <f aca="false">IF(B72="","",'APH KIC KIA PC'!AA75)</f>
        <v/>
      </c>
      <c r="W72" s="266" t="str">
        <f aca="false">IF(B72="","",'APH KIC KIA PC'!AB75)</f>
        <v/>
      </c>
      <c r="X72" s="267" t="str">
        <f aca="false">IF(B72="","",'APH KIC KIA PC'!AD75)</f>
        <v/>
      </c>
      <c r="Y72" s="266" t="str">
        <f aca="false">IF(B72="","",'APH KIC KIA PC'!AC75)</f>
        <v/>
      </c>
      <c r="Z72" s="267" t="str">
        <f aca="false">IF(B72="","",'APH KIC KIA PC'!AI75)</f>
        <v/>
      </c>
      <c r="AA72" s="268" t="str">
        <f aca="false">IF(B72="","",'APH KIC KIA PC'!AJ75)</f>
        <v/>
      </c>
      <c r="AB72" s="262" t="str">
        <f aca="false">IF(B72="","",'APH KIC KIA PC'!W75)</f>
        <v/>
      </c>
      <c r="AC72" s="263" t="str">
        <f aca="false">IF('3. Förpackningsdata'!M75="","",'3. Förpackningsdata'!M75)</f>
        <v/>
      </c>
      <c r="AD72" s="262" t="str">
        <f aca="false">IF('APH KIC KIA PC'!J75="","",'APH KIC KIA PC'!J75)</f>
        <v/>
      </c>
    </row>
    <row r="73" s="270" customFormat="true" ht="14.25" hidden="false" customHeight="false" outlineLevel="0" collapsed="false">
      <c r="A73" s="72" t="n">
        <v>72</v>
      </c>
      <c r="B73" s="260" t="str">
        <f aca="false">IF('1. Artikeldata Grund'!E76="","",'1. Artikeldata Grund'!E76)</f>
        <v/>
      </c>
      <c r="C73" s="261" t="str">
        <f aca="false">IF('1. Artikeldata Grund'!D76="","",'1. Artikeldata Grund'!D76)</f>
        <v/>
      </c>
      <c r="D73" s="260" t="str">
        <f aca="false">IF('APH KIC KIA PC'!D76="","",'APH KIC KIA PC'!D76)</f>
        <v/>
      </c>
      <c r="E73" s="261" t="str">
        <f aca="false">IF('APH KIC KIA PC'!F76="","",'APH KIC KIA PC'!F76)</f>
        <v/>
      </c>
      <c r="F73" s="262" t="str">
        <f aca="false">IF('APH KIC KIA PC'!S76="","",'APH KIC KIA PC'!S76)</f>
        <v>  Välj…</v>
      </c>
      <c r="G73" s="262" t="n">
        <f aca="false">IF('APH KIC KIA PC'!M76="","",'APH KIC KIA PC'!M76)</f>
        <v>910</v>
      </c>
      <c r="H73" s="261" t="str">
        <f aca="false">IF(G73&lt;&gt;200,"",IF('2. Artikeldata Utökad'!I76="","",'2. Artikeldata Utökad'!I76))</f>
        <v/>
      </c>
      <c r="I73" s="260" t="str">
        <f aca="false">IF('APH KIC KIA PC'!L76="Välj….","",'APH KIC KIA PC'!L76)</f>
        <v/>
      </c>
      <c r="J73" s="260" t="str">
        <f aca="false">IF(B73="","",_xlfn.xlookup(I73,Artikelgrupper!A:A,Artikelgrupper!B:B))</f>
        <v/>
      </c>
      <c r="K73" s="260" t="str">
        <f aca="false">IF(B73="","",_xlfn.xlookup(I73,Artikelgrupper!A:A,Artikelgrupper!C:C))</f>
        <v/>
      </c>
      <c r="L73" s="260" t="str">
        <f aca="false">IF(B73="","",_xlfn.xlookup(I73,Artikelgrupper!A:A,Artikelgrupper!D:D))</f>
        <v/>
      </c>
      <c r="M73" s="263" t="str">
        <f aca="false">IF(B73="","",'APH KIC KIA PC'!Q76)</f>
        <v/>
      </c>
      <c r="N73" s="262" t="str">
        <f aca="false">IF('APH KIC KIA PC'!R76="","",'APH KIC KIA PC'!R76)</f>
        <v/>
      </c>
      <c r="O73" s="262" t="str">
        <f aca="false">IF('APH KIC KIA PC'!T76="","",'APH KIC KIA PC'!T76)</f>
        <v/>
      </c>
      <c r="P73" s="260" t="str">
        <f aca="false">IF(B73="","",'2. Artikeldata Utökad'!E76)</f>
        <v/>
      </c>
      <c r="Q73" s="260" t="str">
        <f aca="false">IF(B73="","",'2. Artikeldata Utökad'!F76)</f>
        <v/>
      </c>
      <c r="R73" s="260" t="str">
        <f aca="false">IF(B73="","",'3. Förpackningsdata'!G76/10)</f>
        <v/>
      </c>
      <c r="S73" s="260" t="str">
        <f aca="false">IF(B73="","",'3. Förpackningsdata'!H76/10)</f>
        <v/>
      </c>
      <c r="T73" s="260" t="str">
        <f aca="false">IF(B73="","",'3. Förpackningsdata'!I76/10)</f>
        <v/>
      </c>
      <c r="U73" s="264" t="str">
        <f aca="false">IF(B73="","",'APH KIC KIA PC'!Z76)</f>
        <v/>
      </c>
      <c r="V73" s="265" t="str">
        <f aca="false">IF(B73="","",'APH KIC KIA PC'!AA76)</f>
        <v/>
      </c>
      <c r="W73" s="266" t="str">
        <f aca="false">IF(B73="","",'APH KIC KIA PC'!AB76)</f>
        <v/>
      </c>
      <c r="X73" s="267" t="str">
        <f aca="false">IF(B73="","",'APH KIC KIA PC'!AD76)</f>
        <v/>
      </c>
      <c r="Y73" s="266" t="str">
        <f aca="false">IF(B73="","",'APH KIC KIA PC'!AC76)</f>
        <v/>
      </c>
      <c r="Z73" s="267" t="str">
        <f aca="false">IF(B73="","",'APH KIC KIA PC'!AI76)</f>
        <v/>
      </c>
      <c r="AA73" s="268" t="str">
        <f aca="false">IF(B73="","",'APH KIC KIA PC'!AJ76)</f>
        <v/>
      </c>
      <c r="AB73" s="262" t="str">
        <f aca="false">IF(B73="","",'APH KIC KIA PC'!W76)</f>
        <v/>
      </c>
      <c r="AC73" s="263" t="str">
        <f aca="false">IF('3. Förpackningsdata'!M76="","",'3. Förpackningsdata'!M76)</f>
        <v/>
      </c>
      <c r="AD73" s="262" t="str">
        <f aca="false">IF('APH KIC KIA PC'!J76="","",'APH KIC KIA PC'!J76)</f>
        <v/>
      </c>
    </row>
    <row r="74" s="270" customFormat="true" ht="14.25" hidden="false" customHeight="false" outlineLevel="0" collapsed="false">
      <c r="A74" s="72" t="n">
        <v>73</v>
      </c>
      <c r="B74" s="260" t="str">
        <f aca="false">IF('1. Artikeldata Grund'!E77="","",'1. Artikeldata Grund'!E77)</f>
        <v/>
      </c>
      <c r="C74" s="261" t="str">
        <f aca="false">IF('1. Artikeldata Grund'!D77="","",'1. Artikeldata Grund'!D77)</f>
        <v/>
      </c>
      <c r="D74" s="260" t="str">
        <f aca="false">IF('APH KIC KIA PC'!D77="","",'APH KIC KIA PC'!D77)</f>
        <v/>
      </c>
      <c r="E74" s="261" t="str">
        <f aca="false">IF('APH KIC KIA PC'!F77="","",'APH KIC KIA PC'!F77)</f>
        <v/>
      </c>
      <c r="F74" s="262" t="str">
        <f aca="false">IF('APH KIC KIA PC'!S77="","",'APH KIC KIA PC'!S77)</f>
        <v>  Välj…</v>
      </c>
      <c r="G74" s="262" t="n">
        <f aca="false">IF('APH KIC KIA PC'!M77="","",'APH KIC KIA PC'!M77)</f>
        <v>910</v>
      </c>
      <c r="H74" s="261" t="str">
        <f aca="false">IF(G74&lt;&gt;200,"",IF('2. Artikeldata Utökad'!I77="","",'2. Artikeldata Utökad'!I77))</f>
        <v/>
      </c>
      <c r="I74" s="260" t="str">
        <f aca="false">IF('APH KIC KIA PC'!L77="Välj….","",'APH KIC KIA PC'!L77)</f>
        <v/>
      </c>
      <c r="J74" s="260" t="str">
        <f aca="false">IF(B74="","",_xlfn.xlookup(I74,Artikelgrupper!A:A,Artikelgrupper!B:B))</f>
        <v/>
      </c>
      <c r="K74" s="260" t="str">
        <f aca="false">IF(B74="","",_xlfn.xlookup(I74,Artikelgrupper!A:A,Artikelgrupper!C:C))</f>
        <v/>
      </c>
      <c r="L74" s="260" t="str">
        <f aca="false">IF(B74="","",_xlfn.xlookup(I74,Artikelgrupper!A:A,Artikelgrupper!D:D))</f>
        <v/>
      </c>
      <c r="M74" s="263" t="str">
        <f aca="false">IF(B74="","",'APH KIC KIA PC'!Q77)</f>
        <v/>
      </c>
      <c r="N74" s="262" t="str">
        <f aca="false">IF('APH KIC KIA PC'!R77="","",'APH KIC KIA PC'!R77)</f>
        <v/>
      </c>
      <c r="O74" s="262" t="str">
        <f aca="false">IF('APH KIC KIA PC'!T77="","",'APH KIC KIA PC'!T77)</f>
        <v/>
      </c>
      <c r="P74" s="260" t="str">
        <f aca="false">IF(B74="","",'2. Artikeldata Utökad'!E77)</f>
        <v/>
      </c>
      <c r="Q74" s="260" t="str">
        <f aca="false">IF(B74="","",'2. Artikeldata Utökad'!F77)</f>
        <v/>
      </c>
      <c r="R74" s="260" t="str">
        <f aca="false">IF(B74="","",'3. Förpackningsdata'!G77/10)</f>
        <v/>
      </c>
      <c r="S74" s="260" t="str">
        <f aca="false">IF(B74="","",'3. Förpackningsdata'!H77/10)</f>
        <v/>
      </c>
      <c r="T74" s="260" t="str">
        <f aca="false">IF(B74="","",'3. Förpackningsdata'!I77/10)</f>
        <v/>
      </c>
      <c r="U74" s="264" t="str">
        <f aca="false">IF(B74="","",'APH KIC KIA PC'!Z77)</f>
        <v/>
      </c>
      <c r="V74" s="265" t="str">
        <f aca="false">IF(B74="","",'APH KIC KIA PC'!AA77)</f>
        <v/>
      </c>
      <c r="W74" s="266" t="str">
        <f aca="false">IF(B74="","",'APH KIC KIA PC'!AB77)</f>
        <v/>
      </c>
      <c r="X74" s="267" t="str">
        <f aca="false">IF(B74="","",'APH KIC KIA PC'!AD77)</f>
        <v/>
      </c>
      <c r="Y74" s="266" t="str">
        <f aca="false">IF(B74="","",'APH KIC KIA PC'!AC77)</f>
        <v/>
      </c>
      <c r="Z74" s="267" t="str">
        <f aca="false">IF(B74="","",'APH KIC KIA PC'!AI77)</f>
        <v/>
      </c>
      <c r="AA74" s="268" t="str">
        <f aca="false">IF(B74="","",'APH KIC KIA PC'!AJ77)</f>
        <v/>
      </c>
      <c r="AB74" s="262" t="str">
        <f aca="false">IF(B74="","",'APH KIC KIA PC'!W77)</f>
        <v/>
      </c>
      <c r="AC74" s="263" t="str">
        <f aca="false">IF('3. Förpackningsdata'!M77="","",'3. Förpackningsdata'!M77)</f>
        <v/>
      </c>
      <c r="AD74" s="262" t="str">
        <f aca="false">IF('APH KIC KIA PC'!J77="","",'APH KIC KIA PC'!J77)</f>
        <v/>
      </c>
    </row>
    <row r="75" s="270" customFormat="true" ht="14.25" hidden="false" customHeight="false" outlineLevel="0" collapsed="false">
      <c r="A75" s="72" t="n">
        <v>74</v>
      </c>
      <c r="B75" s="260" t="str">
        <f aca="false">IF('1. Artikeldata Grund'!E78="","",'1. Artikeldata Grund'!E78)</f>
        <v/>
      </c>
      <c r="C75" s="261" t="str">
        <f aca="false">IF('1. Artikeldata Grund'!D78="","",'1. Artikeldata Grund'!D78)</f>
        <v/>
      </c>
      <c r="D75" s="260" t="str">
        <f aca="false">IF('APH KIC KIA PC'!D78="","",'APH KIC KIA PC'!D78)</f>
        <v/>
      </c>
      <c r="E75" s="261" t="str">
        <f aca="false">IF('APH KIC KIA PC'!F78="","",'APH KIC KIA PC'!F78)</f>
        <v/>
      </c>
      <c r="F75" s="262" t="str">
        <f aca="false">IF('APH KIC KIA PC'!S78="","",'APH KIC KIA PC'!S78)</f>
        <v>  Välj…</v>
      </c>
      <c r="G75" s="262" t="n">
        <f aca="false">IF('APH KIC KIA PC'!M78="","",'APH KIC KIA PC'!M78)</f>
        <v>910</v>
      </c>
      <c r="H75" s="261" t="str">
        <f aca="false">IF(G75&lt;&gt;200,"",IF('2. Artikeldata Utökad'!I78="","",'2. Artikeldata Utökad'!I78))</f>
        <v/>
      </c>
      <c r="I75" s="260" t="str">
        <f aca="false">IF('APH KIC KIA PC'!L78="Välj….","",'APH KIC KIA PC'!L78)</f>
        <v/>
      </c>
      <c r="J75" s="260" t="str">
        <f aca="false">IF(B75="","",_xlfn.xlookup(I75,Artikelgrupper!A:A,Artikelgrupper!B:B))</f>
        <v/>
      </c>
      <c r="K75" s="260" t="str">
        <f aca="false">IF(B75="","",_xlfn.xlookup(I75,Artikelgrupper!A:A,Artikelgrupper!C:C))</f>
        <v/>
      </c>
      <c r="L75" s="260" t="str">
        <f aca="false">IF(B75="","",_xlfn.xlookup(I75,Artikelgrupper!A:A,Artikelgrupper!D:D))</f>
        <v/>
      </c>
      <c r="M75" s="263" t="str">
        <f aca="false">IF(B75="","",'APH KIC KIA PC'!Q78)</f>
        <v/>
      </c>
      <c r="N75" s="262" t="str">
        <f aca="false">IF('APH KIC KIA PC'!R78="","",'APH KIC KIA PC'!R78)</f>
        <v/>
      </c>
      <c r="O75" s="262" t="str">
        <f aca="false">IF('APH KIC KIA PC'!T78="","",'APH KIC KIA PC'!T78)</f>
        <v/>
      </c>
      <c r="P75" s="260" t="str">
        <f aca="false">IF(B75="","",'2. Artikeldata Utökad'!E78)</f>
        <v/>
      </c>
      <c r="Q75" s="260" t="str">
        <f aca="false">IF(B75="","",'2. Artikeldata Utökad'!F78)</f>
        <v/>
      </c>
      <c r="R75" s="260" t="str">
        <f aca="false">IF(B75="","",'3. Förpackningsdata'!G78/10)</f>
        <v/>
      </c>
      <c r="S75" s="260" t="str">
        <f aca="false">IF(B75="","",'3. Förpackningsdata'!H78/10)</f>
        <v/>
      </c>
      <c r="T75" s="260" t="str">
        <f aca="false">IF(B75="","",'3. Förpackningsdata'!I78/10)</f>
        <v/>
      </c>
      <c r="U75" s="264" t="str">
        <f aca="false">IF(B75="","",'APH KIC KIA PC'!Z78)</f>
        <v/>
      </c>
      <c r="V75" s="265" t="str">
        <f aca="false">IF(B75="","",'APH KIC KIA PC'!AA78)</f>
        <v/>
      </c>
      <c r="W75" s="266" t="str">
        <f aca="false">IF(B75="","",'APH KIC KIA PC'!AB78)</f>
        <v/>
      </c>
      <c r="X75" s="267" t="str">
        <f aca="false">IF(B75="","",'APH KIC KIA PC'!AD78)</f>
        <v/>
      </c>
      <c r="Y75" s="266" t="str">
        <f aca="false">IF(B75="","",'APH KIC KIA PC'!AC78)</f>
        <v/>
      </c>
      <c r="Z75" s="267" t="str">
        <f aca="false">IF(B75="","",'APH KIC KIA PC'!AI78)</f>
        <v/>
      </c>
      <c r="AA75" s="268" t="str">
        <f aca="false">IF(B75="","",'APH KIC KIA PC'!AJ78)</f>
        <v/>
      </c>
      <c r="AB75" s="262" t="str">
        <f aca="false">IF(B75="","",'APH KIC KIA PC'!W78)</f>
        <v/>
      </c>
      <c r="AC75" s="263" t="str">
        <f aca="false">IF('3. Förpackningsdata'!M78="","",'3. Förpackningsdata'!M78)</f>
        <v/>
      </c>
      <c r="AD75" s="262" t="str">
        <f aca="false">IF('APH KIC KIA PC'!J78="","",'APH KIC KIA PC'!J78)</f>
        <v/>
      </c>
    </row>
    <row r="76" s="270" customFormat="true" ht="14.25" hidden="false" customHeight="false" outlineLevel="0" collapsed="false">
      <c r="A76" s="72" t="n">
        <v>75</v>
      </c>
      <c r="B76" s="260" t="str">
        <f aca="false">IF('1. Artikeldata Grund'!E79="","",'1. Artikeldata Grund'!E79)</f>
        <v/>
      </c>
      <c r="C76" s="261" t="str">
        <f aca="false">IF('1. Artikeldata Grund'!D79="","",'1. Artikeldata Grund'!D79)</f>
        <v/>
      </c>
      <c r="D76" s="260" t="str">
        <f aca="false">IF('APH KIC KIA PC'!D79="","",'APH KIC KIA PC'!D79)</f>
        <v/>
      </c>
      <c r="E76" s="261" t="str">
        <f aca="false">IF('APH KIC KIA PC'!F79="","",'APH KIC KIA PC'!F79)</f>
        <v/>
      </c>
      <c r="F76" s="262" t="str">
        <f aca="false">IF('APH KIC KIA PC'!S79="","",'APH KIC KIA PC'!S79)</f>
        <v>  Välj…</v>
      </c>
      <c r="G76" s="262" t="n">
        <f aca="false">IF('APH KIC KIA PC'!M79="","",'APH KIC KIA PC'!M79)</f>
        <v>910</v>
      </c>
      <c r="H76" s="261" t="str">
        <f aca="false">IF(G76&lt;&gt;200,"",IF('2. Artikeldata Utökad'!I79="","",'2. Artikeldata Utökad'!I79))</f>
        <v/>
      </c>
      <c r="I76" s="260" t="str">
        <f aca="false">IF('APH KIC KIA PC'!L79="Välj….","",'APH KIC KIA PC'!L79)</f>
        <v/>
      </c>
      <c r="J76" s="260" t="str">
        <f aca="false">IF(B76="","",_xlfn.xlookup(I76,Artikelgrupper!A:A,Artikelgrupper!B:B))</f>
        <v/>
      </c>
      <c r="K76" s="260" t="str">
        <f aca="false">IF(B76="","",_xlfn.xlookup(I76,Artikelgrupper!A:A,Artikelgrupper!C:C))</f>
        <v/>
      </c>
      <c r="L76" s="260" t="str">
        <f aca="false">IF(B76="","",_xlfn.xlookup(I76,Artikelgrupper!A:A,Artikelgrupper!D:D))</f>
        <v/>
      </c>
      <c r="M76" s="263" t="str">
        <f aca="false">IF(B76="","",'APH KIC KIA PC'!Q79)</f>
        <v/>
      </c>
      <c r="N76" s="262" t="str">
        <f aca="false">IF('APH KIC KIA PC'!R79="","",'APH KIC KIA PC'!R79)</f>
        <v/>
      </c>
      <c r="O76" s="262" t="str">
        <f aca="false">IF('APH KIC KIA PC'!T79="","",'APH KIC KIA PC'!T79)</f>
        <v/>
      </c>
      <c r="P76" s="260" t="str">
        <f aca="false">IF(B76="","",'2. Artikeldata Utökad'!E79)</f>
        <v/>
      </c>
      <c r="Q76" s="260" t="str">
        <f aca="false">IF(B76="","",'2. Artikeldata Utökad'!F79)</f>
        <v/>
      </c>
      <c r="R76" s="260" t="str">
        <f aca="false">IF(B76="","",'3. Förpackningsdata'!G79/10)</f>
        <v/>
      </c>
      <c r="S76" s="260" t="str">
        <f aca="false">IF(B76="","",'3. Förpackningsdata'!H79/10)</f>
        <v/>
      </c>
      <c r="T76" s="260" t="str">
        <f aca="false">IF(B76="","",'3. Förpackningsdata'!I79/10)</f>
        <v/>
      </c>
      <c r="U76" s="264" t="str">
        <f aca="false">IF(B76="","",'APH KIC KIA PC'!Z79)</f>
        <v/>
      </c>
      <c r="V76" s="265" t="str">
        <f aca="false">IF(B76="","",'APH KIC KIA PC'!AA79)</f>
        <v/>
      </c>
      <c r="W76" s="266" t="str">
        <f aca="false">IF(B76="","",'APH KIC KIA PC'!AB79)</f>
        <v/>
      </c>
      <c r="X76" s="267" t="str">
        <f aca="false">IF(B76="","",'APH KIC KIA PC'!AD79)</f>
        <v/>
      </c>
      <c r="Y76" s="266" t="str">
        <f aca="false">IF(B76="","",'APH KIC KIA PC'!AC79)</f>
        <v/>
      </c>
      <c r="Z76" s="267" t="str">
        <f aca="false">IF(B76="","",'APH KIC KIA PC'!AI79)</f>
        <v/>
      </c>
      <c r="AA76" s="268" t="str">
        <f aca="false">IF(B76="","",'APH KIC KIA PC'!AJ79)</f>
        <v/>
      </c>
      <c r="AB76" s="262" t="str">
        <f aca="false">IF(B76="","",'APH KIC KIA PC'!W79)</f>
        <v/>
      </c>
      <c r="AC76" s="263" t="str">
        <f aca="false">IF('3. Förpackningsdata'!M79="","",'3. Förpackningsdata'!M79)</f>
        <v/>
      </c>
      <c r="AD76" s="262" t="str">
        <f aca="false">IF('APH KIC KIA PC'!J79="","",'APH KIC KIA PC'!J79)</f>
        <v/>
      </c>
    </row>
    <row r="77" s="270" customFormat="true" ht="14.25" hidden="false" customHeight="false" outlineLevel="0" collapsed="false">
      <c r="A77" s="72" t="n">
        <v>76</v>
      </c>
      <c r="B77" s="260" t="str">
        <f aca="false">IF('1. Artikeldata Grund'!E80="","",'1. Artikeldata Grund'!E80)</f>
        <v/>
      </c>
      <c r="C77" s="261" t="str">
        <f aca="false">IF('1. Artikeldata Grund'!D80="","",'1. Artikeldata Grund'!D80)</f>
        <v/>
      </c>
      <c r="D77" s="260" t="str">
        <f aca="false">IF('APH KIC KIA PC'!D80="","",'APH KIC KIA PC'!D80)</f>
        <v/>
      </c>
      <c r="E77" s="261" t="str">
        <f aca="false">IF('APH KIC KIA PC'!F80="","",'APH KIC KIA PC'!F80)</f>
        <v/>
      </c>
      <c r="F77" s="262" t="str">
        <f aca="false">IF('APH KIC KIA PC'!S80="","",'APH KIC KIA PC'!S80)</f>
        <v>  Välj…</v>
      </c>
      <c r="G77" s="262" t="n">
        <f aca="false">IF('APH KIC KIA PC'!M80="","",'APH KIC KIA PC'!M80)</f>
        <v>910</v>
      </c>
      <c r="H77" s="261" t="str">
        <f aca="false">IF(G77&lt;&gt;200,"",IF('2. Artikeldata Utökad'!I80="","",'2. Artikeldata Utökad'!I80))</f>
        <v/>
      </c>
      <c r="I77" s="260" t="str">
        <f aca="false">IF('APH KIC KIA PC'!L80="Välj….","",'APH KIC KIA PC'!L80)</f>
        <v/>
      </c>
      <c r="J77" s="260" t="str">
        <f aca="false">IF(B77="","",_xlfn.xlookup(I77,Artikelgrupper!A:A,Artikelgrupper!B:B))</f>
        <v/>
      </c>
      <c r="K77" s="260" t="str">
        <f aca="false">IF(B77="","",_xlfn.xlookup(I77,Artikelgrupper!A:A,Artikelgrupper!C:C))</f>
        <v/>
      </c>
      <c r="L77" s="260" t="str">
        <f aca="false">IF(B77="","",_xlfn.xlookup(I77,Artikelgrupper!A:A,Artikelgrupper!D:D))</f>
        <v/>
      </c>
      <c r="M77" s="263" t="str">
        <f aca="false">IF(B77="","",'APH KIC KIA PC'!Q80)</f>
        <v/>
      </c>
      <c r="N77" s="262" t="str">
        <f aca="false">IF('APH KIC KIA PC'!R80="","",'APH KIC KIA PC'!R80)</f>
        <v/>
      </c>
      <c r="O77" s="262" t="str">
        <f aca="false">IF('APH KIC KIA PC'!T80="","",'APH KIC KIA PC'!T80)</f>
        <v/>
      </c>
      <c r="P77" s="260" t="str">
        <f aca="false">IF(B77="","",'2. Artikeldata Utökad'!E80)</f>
        <v/>
      </c>
      <c r="Q77" s="260" t="str">
        <f aca="false">IF(B77="","",'2. Artikeldata Utökad'!F80)</f>
        <v/>
      </c>
      <c r="R77" s="260" t="str">
        <f aca="false">IF(B77="","",'3. Förpackningsdata'!G80/10)</f>
        <v/>
      </c>
      <c r="S77" s="260" t="str">
        <f aca="false">IF(B77="","",'3. Förpackningsdata'!H80/10)</f>
        <v/>
      </c>
      <c r="T77" s="260" t="str">
        <f aca="false">IF(B77="","",'3. Förpackningsdata'!I80/10)</f>
        <v/>
      </c>
      <c r="U77" s="264" t="str">
        <f aca="false">IF(B77="","",'APH KIC KIA PC'!Z80)</f>
        <v/>
      </c>
      <c r="V77" s="265" t="str">
        <f aca="false">IF(B77="","",'APH KIC KIA PC'!AA80)</f>
        <v/>
      </c>
      <c r="W77" s="266" t="str">
        <f aca="false">IF(B77="","",'APH KIC KIA PC'!AB80)</f>
        <v/>
      </c>
      <c r="X77" s="267" t="str">
        <f aca="false">IF(B77="","",'APH KIC KIA PC'!AD80)</f>
        <v/>
      </c>
      <c r="Y77" s="266" t="str">
        <f aca="false">IF(B77="","",'APH KIC KIA PC'!AC80)</f>
        <v/>
      </c>
      <c r="Z77" s="267" t="str">
        <f aca="false">IF(B77="","",'APH KIC KIA PC'!AI80)</f>
        <v/>
      </c>
      <c r="AA77" s="268" t="str">
        <f aca="false">IF(B77="","",'APH KIC KIA PC'!AJ80)</f>
        <v/>
      </c>
      <c r="AB77" s="262" t="str">
        <f aca="false">IF(B77="","",'APH KIC KIA PC'!W80)</f>
        <v/>
      </c>
      <c r="AC77" s="263" t="str">
        <f aca="false">IF('3. Förpackningsdata'!M80="","",'3. Förpackningsdata'!M80)</f>
        <v/>
      </c>
      <c r="AD77" s="262" t="str">
        <f aca="false">IF('APH KIC KIA PC'!J80="","",'APH KIC KIA PC'!J80)</f>
        <v/>
      </c>
    </row>
    <row r="78" s="270" customFormat="true" ht="14.25" hidden="false" customHeight="false" outlineLevel="0" collapsed="false">
      <c r="A78" s="72" t="n">
        <v>77</v>
      </c>
      <c r="B78" s="260" t="str">
        <f aca="false">IF('1. Artikeldata Grund'!E81="","",'1. Artikeldata Grund'!E81)</f>
        <v/>
      </c>
      <c r="C78" s="261" t="str">
        <f aca="false">IF('1. Artikeldata Grund'!D81="","",'1. Artikeldata Grund'!D81)</f>
        <v/>
      </c>
      <c r="D78" s="260" t="str">
        <f aca="false">IF('APH KIC KIA PC'!D81="","",'APH KIC KIA PC'!D81)</f>
        <v/>
      </c>
      <c r="E78" s="261" t="str">
        <f aca="false">IF('APH KIC KIA PC'!F81="","",'APH KIC KIA PC'!F81)</f>
        <v/>
      </c>
      <c r="F78" s="262" t="str">
        <f aca="false">IF('APH KIC KIA PC'!S81="","",'APH KIC KIA PC'!S81)</f>
        <v>  Välj…</v>
      </c>
      <c r="G78" s="262" t="n">
        <f aca="false">IF('APH KIC KIA PC'!M81="","",'APH KIC KIA PC'!M81)</f>
        <v>910</v>
      </c>
      <c r="H78" s="261" t="str">
        <f aca="false">IF(G78&lt;&gt;200,"",IF('2. Artikeldata Utökad'!I81="","",'2. Artikeldata Utökad'!I81))</f>
        <v/>
      </c>
      <c r="I78" s="260" t="str">
        <f aca="false">IF('APH KIC KIA PC'!L81="Välj….","",'APH KIC KIA PC'!L81)</f>
        <v/>
      </c>
      <c r="J78" s="260" t="str">
        <f aca="false">IF(B78="","",_xlfn.xlookup(I78,Artikelgrupper!A:A,Artikelgrupper!B:B))</f>
        <v/>
      </c>
      <c r="K78" s="260" t="str">
        <f aca="false">IF(B78="","",_xlfn.xlookup(I78,Artikelgrupper!A:A,Artikelgrupper!C:C))</f>
        <v/>
      </c>
      <c r="L78" s="260" t="str">
        <f aca="false">IF(B78="","",_xlfn.xlookup(I78,Artikelgrupper!A:A,Artikelgrupper!D:D))</f>
        <v/>
      </c>
      <c r="M78" s="263" t="str">
        <f aca="false">IF(B78="","",'APH KIC KIA PC'!Q81)</f>
        <v/>
      </c>
      <c r="N78" s="262" t="str">
        <f aca="false">IF('APH KIC KIA PC'!R81="","",'APH KIC KIA PC'!R81)</f>
        <v/>
      </c>
      <c r="O78" s="262" t="str">
        <f aca="false">IF('APH KIC KIA PC'!T81="","",'APH KIC KIA PC'!T81)</f>
        <v/>
      </c>
      <c r="P78" s="260" t="str">
        <f aca="false">IF(B78="","",'2. Artikeldata Utökad'!E81)</f>
        <v/>
      </c>
      <c r="Q78" s="260" t="str">
        <f aca="false">IF(B78="","",'2. Artikeldata Utökad'!F81)</f>
        <v/>
      </c>
      <c r="R78" s="260" t="str">
        <f aca="false">IF(B78="","",'3. Förpackningsdata'!G81/10)</f>
        <v/>
      </c>
      <c r="S78" s="260" t="str">
        <f aca="false">IF(B78="","",'3. Förpackningsdata'!H81/10)</f>
        <v/>
      </c>
      <c r="T78" s="260" t="str">
        <f aca="false">IF(B78="","",'3. Förpackningsdata'!I81/10)</f>
        <v/>
      </c>
      <c r="U78" s="264" t="str">
        <f aca="false">IF(B78="","",'APH KIC KIA PC'!Z81)</f>
        <v/>
      </c>
      <c r="V78" s="265" t="str">
        <f aca="false">IF(B78="","",'APH KIC KIA PC'!AA81)</f>
        <v/>
      </c>
      <c r="W78" s="266" t="str">
        <f aca="false">IF(B78="","",'APH KIC KIA PC'!AB81)</f>
        <v/>
      </c>
      <c r="X78" s="267" t="str">
        <f aca="false">IF(B78="","",'APH KIC KIA PC'!AD81)</f>
        <v/>
      </c>
      <c r="Y78" s="266" t="str">
        <f aca="false">IF(B78="","",'APH KIC KIA PC'!AC81)</f>
        <v/>
      </c>
      <c r="Z78" s="267" t="str">
        <f aca="false">IF(B78="","",'APH KIC KIA PC'!AI81)</f>
        <v/>
      </c>
      <c r="AA78" s="268" t="str">
        <f aca="false">IF(B78="","",'APH KIC KIA PC'!AJ81)</f>
        <v/>
      </c>
      <c r="AB78" s="262" t="str">
        <f aca="false">IF(B78="","",'APH KIC KIA PC'!W81)</f>
        <v/>
      </c>
      <c r="AC78" s="263" t="str">
        <f aca="false">IF('3. Förpackningsdata'!M81="","",'3. Förpackningsdata'!M81)</f>
        <v/>
      </c>
      <c r="AD78" s="262" t="str">
        <f aca="false">IF('APH KIC KIA PC'!J81="","",'APH KIC KIA PC'!J81)</f>
        <v/>
      </c>
    </row>
    <row r="79" s="270" customFormat="true" ht="14.25" hidden="false" customHeight="false" outlineLevel="0" collapsed="false">
      <c r="A79" s="72" t="n">
        <v>78</v>
      </c>
      <c r="B79" s="260" t="str">
        <f aca="false">IF('1. Artikeldata Grund'!E82="","",'1. Artikeldata Grund'!E82)</f>
        <v/>
      </c>
      <c r="C79" s="261" t="str">
        <f aca="false">IF('1. Artikeldata Grund'!D82="","",'1. Artikeldata Grund'!D82)</f>
        <v/>
      </c>
      <c r="D79" s="260" t="str">
        <f aca="false">IF('APH KIC KIA PC'!D82="","",'APH KIC KIA PC'!D82)</f>
        <v/>
      </c>
      <c r="E79" s="261" t="str">
        <f aca="false">IF('APH KIC KIA PC'!F82="","",'APH KIC KIA PC'!F82)</f>
        <v/>
      </c>
      <c r="F79" s="262" t="str">
        <f aca="false">IF('APH KIC KIA PC'!S82="","",'APH KIC KIA PC'!S82)</f>
        <v>  Välj…</v>
      </c>
      <c r="G79" s="262" t="n">
        <f aca="false">IF('APH KIC KIA PC'!M82="","",'APH KIC KIA PC'!M82)</f>
        <v>910</v>
      </c>
      <c r="H79" s="261" t="str">
        <f aca="false">IF(G79&lt;&gt;200,"",IF('2. Artikeldata Utökad'!I82="","",'2. Artikeldata Utökad'!I82))</f>
        <v/>
      </c>
      <c r="I79" s="260" t="str">
        <f aca="false">IF('APH KIC KIA PC'!L82="Välj….","",'APH KIC KIA PC'!L82)</f>
        <v/>
      </c>
      <c r="J79" s="260" t="str">
        <f aca="false">IF(B79="","",_xlfn.xlookup(I79,Artikelgrupper!A:A,Artikelgrupper!B:B))</f>
        <v/>
      </c>
      <c r="K79" s="260" t="str">
        <f aca="false">IF(B79="","",_xlfn.xlookup(I79,Artikelgrupper!A:A,Artikelgrupper!C:C))</f>
        <v/>
      </c>
      <c r="L79" s="260" t="str">
        <f aca="false">IF(B79="","",_xlfn.xlookup(I79,Artikelgrupper!A:A,Artikelgrupper!D:D))</f>
        <v/>
      </c>
      <c r="M79" s="263" t="str">
        <f aca="false">IF(B79="","",'APH KIC KIA PC'!Q82)</f>
        <v/>
      </c>
      <c r="N79" s="262" t="str">
        <f aca="false">IF('APH KIC KIA PC'!R82="","",'APH KIC KIA PC'!R82)</f>
        <v/>
      </c>
      <c r="O79" s="262" t="str">
        <f aca="false">IF('APH KIC KIA PC'!T82="","",'APH KIC KIA PC'!T82)</f>
        <v/>
      </c>
      <c r="P79" s="260" t="str">
        <f aca="false">IF(B79="","",'2. Artikeldata Utökad'!E82)</f>
        <v/>
      </c>
      <c r="Q79" s="260" t="str">
        <f aca="false">IF(B79="","",'2. Artikeldata Utökad'!F82)</f>
        <v/>
      </c>
      <c r="R79" s="260" t="str">
        <f aca="false">IF(B79="","",'3. Förpackningsdata'!G82/10)</f>
        <v/>
      </c>
      <c r="S79" s="260" t="str">
        <f aca="false">IF(B79="","",'3. Förpackningsdata'!H82/10)</f>
        <v/>
      </c>
      <c r="T79" s="260" t="str">
        <f aca="false">IF(B79="","",'3. Förpackningsdata'!I82/10)</f>
        <v/>
      </c>
      <c r="U79" s="264" t="str">
        <f aca="false">IF(B79="","",'APH KIC KIA PC'!Z82)</f>
        <v/>
      </c>
      <c r="V79" s="265" t="str">
        <f aca="false">IF(B79="","",'APH KIC KIA PC'!AA82)</f>
        <v/>
      </c>
      <c r="W79" s="266" t="str">
        <f aca="false">IF(B79="","",'APH KIC KIA PC'!AB82)</f>
        <v/>
      </c>
      <c r="X79" s="267" t="str">
        <f aca="false">IF(B79="","",'APH KIC KIA PC'!AD82)</f>
        <v/>
      </c>
      <c r="Y79" s="266" t="str">
        <f aca="false">IF(B79="","",'APH KIC KIA PC'!AC82)</f>
        <v/>
      </c>
      <c r="Z79" s="267" t="str">
        <f aca="false">IF(B79="","",'APH KIC KIA PC'!AI82)</f>
        <v/>
      </c>
      <c r="AA79" s="268" t="str">
        <f aca="false">IF(B79="","",'APH KIC KIA PC'!AJ82)</f>
        <v/>
      </c>
      <c r="AB79" s="262" t="str">
        <f aca="false">IF(B79="","",'APH KIC KIA PC'!W82)</f>
        <v/>
      </c>
      <c r="AC79" s="263" t="str">
        <f aca="false">IF('3. Förpackningsdata'!M82="","",'3. Förpackningsdata'!M82)</f>
        <v/>
      </c>
      <c r="AD79" s="262" t="str">
        <f aca="false">IF('APH KIC KIA PC'!J82="","",'APH KIC KIA PC'!J82)</f>
        <v/>
      </c>
    </row>
    <row r="80" s="270" customFormat="true" ht="14.25" hidden="false" customHeight="false" outlineLevel="0" collapsed="false">
      <c r="A80" s="72" t="n">
        <v>79</v>
      </c>
      <c r="B80" s="260" t="str">
        <f aca="false">IF('1. Artikeldata Grund'!E83="","",'1. Artikeldata Grund'!E83)</f>
        <v/>
      </c>
      <c r="C80" s="261" t="str">
        <f aca="false">IF('1. Artikeldata Grund'!D83="","",'1. Artikeldata Grund'!D83)</f>
        <v/>
      </c>
      <c r="D80" s="260" t="str">
        <f aca="false">IF('APH KIC KIA PC'!D83="","",'APH KIC KIA PC'!D83)</f>
        <v/>
      </c>
      <c r="E80" s="261" t="str">
        <f aca="false">IF('APH KIC KIA PC'!F83="","",'APH KIC KIA PC'!F83)</f>
        <v/>
      </c>
      <c r="F80" s="262" t="str">
        <f aca="false">IF('APH KIC KIA PC'!S83="","",'APH KIC KIA PC'!S83)</f>
        <v>  Välj…</v>
      </c>
      <c r="G80" s="262" t="n">
        <f aca="false">IF('APH KIC KIA PC'!M83="","",'APH KIC KIA PC'!M83)</f>
        <v>910</v>
      </c>
      <c r="H80" s="261" t="str">
        <f aca="false">IF(G80&lt;&gt;200,"",IF('2. Artikeldata Utökad'!I83="","",'2. Artikeldata Utökad'!I83))</f>
        <v/>
      </c>
      <c r="I80" s="260" t="str">
        <f aca="false">IF('APH KIC KIA PC'!L83="Välj….","",'APH KIC KIA PC'!L83)</f>
        <v/>
      </c>
      <c r="J80" s="260" t="str">
        <f aca="false">IF(B80="","",_xlfn.xlookup(I80,Artikelgrupper!A:A,Artikelgrupper!B:B))</f>
        <v/>
      </c>
      <c r="K80" s="260" t="str">
        <f aca="false">IF(B80="","",_xlfn.xlookup(I80,Artikelgrupper!A:A,Artikelgrupper!C:C))</f>
        <v/>
      </c>
      <c r="L80" s="260" t="str">
        <f aca="false">IF(B80="","",_xlfn.xlookup(I80,Artikelgrupper!A:A,Artikelgrupper!D:D))</f>
        <v/>
      </c>
      <c r="M80" s="263" t="str">
        <f aca="false">IF(B80="","",'APH KIC KIA PC'!Q83)</f>
        <v/>
      </c>
      <c r="N80" s="262" t="str">
        <f aca="false">IF('APH KIC KIA PC'!R83="","",'APH KIC KIA PC'!R83)</f>
        <v/>
      </c>
      <c r="O80" s="262" t="str">
        <f aca="false">IF('APH KIC KIA PC'!T83="","",'APH KIC KIA PC'!T83)</f>
        <v/>
      </c>
      <c r="P80" s="260" t="str">
        <f aca="false">IF(B80="","",'2. Artikeldata Utökad'!E83)</f>
        <v/>
      </c>
      <c r="Q80" s="260" t="str">
        <f aca="false">IF(B80="","",'2. Artikeldata Utökad'!F83)</f>
        <v/>
      </c>
      <c r="R80" s="260" t="str">
        <f aca="false">IF(B80="","",'3. Förpackningsdata'!G83/10)</f>
        <v/>
      </c>
      <c r="S80" s="260" t="str">
        <f aca="false">IF(B80="","",'3. Förpackningsdata'!H83/10)</f>
        <v/>
      </c>
      <c r="T80" s="260" t="str">
        <f aca="false">IF(B80="","",'3. Förpackningsdata'!I83/10)</f>
        <v/>
      </c>
      <c r="U80" s="264" t="str">
        <f aca="false">IF(B80="","",'APH KIC KIA PC'!Z83)</f>
        <v/>
      </c>
      <c r="V80" s="265" t="str">
        <f aca="false">IF(B80="","",'APH KIC KIA PC'!AA83)</f>
        <v/>
      </c>
      <c r="W80" s="266" t="str">
        <f aca="false">IF(B80="","",'APH KIC KIA PC'!AB83)</f>
        <v/>
      </c>
      <c r="X80" s="267" t="str">
        <f aca="false">IF(B80="","",'APH KIC KIA PC'!AD83)</f>
        <v/>
      </c>
      <c r="Y80" s="266" t="str">
        <f aca="false">IF(B80="","",'APH KIC KIA PC'!AC83)</f>
        <v/>
      </c>
      <c r="Z80" s="267" t="str">
        <f aca="false">IF(B80="","",'APH KIC KIA PC'!AI83)</f>
        <v/>
      </c>
      <c r="AA80" s="268" t="str">
        <f aca="false">IF(B80="","",'APH KIC KIA PC'!AJ83)</f>
        <v/>
      </c>
      <c r="AB80" s="262" t="str">
        <f aca="false">IF(B80="","",'APH KIC KIA PC'!W83)</f>
        <v/>
      </c>
      <c r="AC80" s="263" t="str">
        <f aca="false">IF('3. Förpackningsdata'!M83="","",'3. Förpackningsdata'!M83)</f>
        <v/>
      </c>
      <c r="AD80" s="262" t="str">
        <f aca="false">IF('APH KIC KIA PC'!J83="","",'APH KIC KIA PC'!J83)</f>
        <v/>
      </c>
    </row>
    <row r="81" s="270" customFormat="true" ht="14.25" hidden="false" customHeight="false" outlineLevel="0" collapsed="false">
      <c r="A81" s="72" t="n">
        <v>80</v>
      </c>
      <c r="B81" s="260" t="str">
        <f aca="false">IF('1. Artikeldata Grund'!E84="","",'1. Artikeldata Grund'!E84)</f>
        <v/>
      </c>
      <c r="C81" s="261" t="str">
        <f aca="false">IF('1. Artikeldata Grund'!D84="","",'1. Artikeldata Grund'!D84)</f>
        <v/>
      </c>
      <c r="D81" s="260" t="str">
        <f aca="false">IF('APH KIC KIA PC'!D84="","",'APH KIC KIA PC'!D84)</f>
        <v/>
      </c>
      <c r="E81" s="261" t="str">
        <f aca="false">IF('APH KIC KIA PC'!F84="","",'APH KIC KIA PC'!F84)</f>
        <v/>
      </c>
      <c r="F81" s="262" t="str">
        <f aca="false">IF('APH KIC KIA PC'!S84="","",'APH KIC KIA PC'!S84)</f>
        <v>  Välj…</v>
      </c>
      <c r="G81" s="262" t="n">
        <f aca="false">IF('APH KIC KIA PC'!M84="","",'APH KIC KIA PC'!M84)</f>
        <v>910</v>
      </c>
      <c r="H81" s="261" t="str">
        <f aca="false">IF(G81&lt;&gt;200,"",IF('2. Artikeldata Utökad'!I84="","",'2. Artikeldata Utökad'!I84))</f>
        <v/>
      </c>
      <c r="I81" s="260" t="str">
        <f aca="false">IF('APH KIC KIA PC'!L84="Välj….","",'APH KIC KIA PC'!L84)</f>
        <v/>
      </c>
      <c r="J81" s="260" t="str">
        <f aca="false">IF(B81="","",_xlfn.xlookup(I81,Artikelgrupper!A:A,Artikelgrupper!B:B))</f>
        <v/>
      </c>
      <c r="K81" s="260" t="str">
        <f aca="false">IF(B81="","",_xlfn.xlookup(I81,Artikelgrupper!A:A,Artikelgrupper!C:C))</f>
        <v/>
      </c>
      <c r="L81" s="260" t="str">
        <f aca="false">IF(B81="","",_xlfn.xlookup(I81,Artikelgrupper!A:A,Artikelgrupper!D:D))</f>
        <v/>
      </c>
      <c r="M81" s="263" t="str">
        <f aca="false">IF(B81="","",'APH KIC KIA PC'!Q84)</f>
        <v/>
      </c>
      <c r="N81" s="262" t="str">
        <f aca="false">IF('APH KIC KIA PC'!R84="","",'APH KIC KIA PC'!R84)</f>
        <v/>
      </c>
      <c r="O81" s="262" t="str">
        <f aca="false">IF('APH KIC KIA PC'!T84="","",'APH KIC KIA PC'!T84)</f>
        <v/>
      </c>
      <c r="P81" s="260" t="str">
        <f aca="false">IF(B81="","",'2. Artikeldata Utökad'!E84)</f>
        <v/>
      </c>
      <c r="Q81" s="260" t="str">
        <f aca="false">IF(B81="","",'2. Artikeldata Utökad'!F84)</f>
        <v/>
      </c>
      <c r="R81" s="260" t="str">
        <f aca="false">IF(B81="","",'3. Förpackningsdata'!G84/10)</f>
        <v/>
      </c>
      <c r="S81" s="260" t="str">
        <f aca="false">IF(B81="","",'3. Förpackningsdata'!H84/10)</f>
        <v/>
      </c>
      <c r="T81" s="260" t="str">
        <f aca="false">IF(B81="","",'3. Förpackningsdata'!I84/10)</f>
        <v/>
      </c>
      <c r="U81" s="264" t="str">
        <f aca="false">IF(B81="","",'APH KIC KIA PC'!Z84)</f>
        <v/>
      </c>
      <c r="V81" s="265" t="str">
        <f aca="false">IF(B81="","",'APH KIC KIA PC'!AA84)</f>
        <v/>
      </c>
      <c r="W81" s="266" t="str">
        <f aca="false">IF(B81="","",'APH KIC KIA PC'!AB84)</f>
        <v/>
      </c>
      <c r="X81" s="267" t="str">
        <f aca="false">IF(B81="","",'APH KIC KIA PC'!AD84)</f>
        <v/>
      </c>
      <c r="Y81" s="266" t="str">
        <f aca="false">IF(B81="","",'APH KIC KIA PC'!AC84)</f>
        <v/>
      </c>
      <c r="Z81" s="267" t="str">
        <f aca="false">IF(B81="","",'APH KIC KIA PC'!AI84)</f>
        <v/>
      </c>
      <c r="AA81" s="268" t="str">
        <f aca="false">IF(B81="","",'APH KIC KIA PC'!AJ84)</f>
        <v/>
      </c>
      <c r="AB81" s="262" t="str">
        <f aca="false">IF(B81="","",'APH KIC KIA PC'!W84)</f>
        <v/>
      </c>
      <c r="AC81" s="263" t="str">
        <f aca="false">IF('3. Förpackningsdata'!M84="","",'3. Förpackningsdata'!M84)</f>
        <v/>
      </c>
      <c r="AD81" s="262" t="str">
        <f aca="false">IF('APH KIC KIA PC'!J84="","",'APH KIC KIA PC'!J84)</f>
        <v/>
      </c>
    </row>
    <row r="82" s="270" customFormat="true" ht="14.25" hidden="false" customHeight="false" outlineLevel="0" collapsed="false">
      <c r="A82" s="72" t="n">
        <v>81</v>
      </c>
      <c r="B82" s="260" t="str">
        <f aca="false">IF('1. Artikeldata Grund'!E85="","",'1. Artikeldata Grund'!E85)</f>
        <v/>
      </c>
      <c r="C82" s="261" t="str">
        <f aca="false">IF('1. Artikeldata Grund'!D85="","",'1. Artikeldata Grund'!D85)</f>
        <v/>
      </c>
      <c r="D82" s="260" t="str">
        <f aca="false">IF('APH KIC KIA PC'!D85="","",'APH KIC KIA PC'!D85)</f>
        <v/>
      </c>
      <c r="E82" s="261" t="str">
        <f aca="false">IF('APH KIC KIA PC'!F85="","",'APH KIC KIA PC'!F85)</f>
        <v/>
      </c>
      <c r="F82" s="262" t="str">
        <f aca="false">IF('APH KIC KIA PC'!S85="","",'APH KIC KIA PC'!S85)</f>
        <v>  Välj…</v>
      </c>
      <c r="G82" s="262" t="n">
        <f aca="false">IF('APH KIC KIA PC'!M85="","",'APH KIC KIA PC'!M85)</f>
        <v>910</v>
      </c>
      <c r="H82" s="261" t="str">
        <f aca="false">IF(G82&lt;&gt;200,"",IF('2. Artikeldata Utökad'!I85="","",'2. Artikeldata Utökad'!I85))</f>
        <v/>
      </c>
      <c r="I82" s="260" t="str">
        <f aca="false">IF('APH KIC KIA PC'!L85="Välj….","",'APH KIC KIA PC'!L85)</f>
        <v/>
      </c>
      <c r="J82" s="260" t="str">
        <f aca="false">IF(B82="","",_xlfn.xlookup(I82,Artikelgrupper!A:A,Artikelgrupper!B:B))</f>
        <v/>
      </c>
      <c r="K82" s="260" t="str">
        <f aca="false">IF(B82="","",_xlfn.xlookup(I82,Artikelgrupper!A:A,Artikelgrupper!C:C))</f>
        <v/>
      </c>
      <c r="L82" s="260" t="str">
        <f aca="false">IF(B82="","",_xlfn.xlookup(I82,Artikelgrupper!A:A,Artikelgrupper!D:D))</f>
        <v/>
      </c>
      <c r="M82" s="263" t="str">
        <f aca="false">IF(B82="","",'APH KIC KIA PC'!Q85)</f>
        <v/>
      </c>
      <c r="N82" s="262" t="str">
        <f aca="false">IF('APH KIC KIA PC'!R85="","",'APH KIC KIA PC'!R85)</f>
        <v/>
      </c>
      <c r="O82" s="262" t="str">
        <f aca="false">IF('APH KIC KIA PC'!T85="","",'APH KIC KIA PC'!T85)</f>
        <v/>
      </c>
      <c r="P82" s="260" t="str">
        <f aca="false">IF(B82="","",'2. Artikeldata Utökad'!E85)</f>
        <v/>
      </c>
      <c r="Q82" s="260" t="str">
        <f aca="false">IF(B82="","",'2. Artikeldata Utökad'!F85)</f>
        <v/>
      </c>
      <c r="R82" s="260" t="str">
        <f aca="false">IF(B82="","",'3. Förpackningsdata'!G85/10)</f>
        <v/>
      </c>
      <c r="S82" s="260" t="str">
        <f aca="false">IF(B82="","",'3. Förpackningsdata'!H85/10)</f>
        <v/>
      </c>
      <c r="T82" s="260" t="str">
        <f aca="false">IF(B82="","",'3. Förpackningsdata'!I85/10)</f>
        <v/>
      </c>
      <c r="U82" s="264" t="str">
        <f aca="false">IF(B82="","",'APH KIC KIA PC'!Z85)</f>
        <v/>
      </c>
      <c r="V82" s="265" t="str">
        <f aca="false">IF(B82="","",'APH KIC KIA PC'!AA85)</f>
        <v/>
      </c>
      <c r="W82" s="266" t="str">
        <f aca="false">IF(B82="","",'APH KIC KIA PC'!AB85)</f>
        <v/>
      </c>
      <c r="X82" s="267" t="str">
        <f aca="false">IF(B82="","",'APH KIC KIA PC'!AD85)</f>
        <v/>
      </c>
      <c r="Y82" s="266" t="str">
        <f aca="false">IF(B82="","",'APH KIC KIA PC'!AC85)</f>
        <v/>
      </c>
      <c r="Z82" s="267" t="str">
        <f aca="false">IF(B82="","",'APH KIC KIA PC'!AI85)</f>
        <v/>
      </c>
      <c r="AA82" s="268" t="str">
        <f aca="false">IF(B82="","",'APH KIC KIA PC'!AJ85)</f>
        <v/>
      </c>
      <c r="AB82" s="262" t="str">
        <f aca="false">IF(B82="","",'APH KIC KIA PC'!W85)</f>
        <v/>
      </c>
      <c r="AC82" s="263" t="str">
        <f aca="false">IF('3. Förpackningsdata'!M85="","",'3. Förpackningsdata'!M85)</f>
        <v/>
      </c>
      <c r="AD82" s="262" t="str">
        <f aca="false">IF('APH KIC KIA PC'!J85="","",'APH KIC KIA PC'!J85)</f>
        <v/>
      </c>
    </row>
    <row r="83" s="270" customFormat="true" ht="14.25" hidden="false" customHeight="false" outlineLevel="0" collapsed="false">
      <c r="A83" s="72" t="n">
        <v>82</v>
      </c>
      <c r="B83" s="260" t="str">
        <f aca="false">IF('1. Artikeldata Grund'!E86="","",'1. Artikeldata Grund'!E86)</f>
        <v/>
      </c>
      <c r="C83" s="261" t="str">
        <f aca="false">IF('1. Artikeldata Grund'!D86="","",'1. Artikeldata Grund'!D86)</f>
        <v/>
      </c>
      <c r="D83" s="260" t="str">
        <f aca="false">IF('APH KIC KIA PC'!D86="","",'APH KIC KIA PC'!D86)</f>
        <v/>
      </c>
      <c r="E83" s="261" t="str">
        <f aca="false">IF('APH KIC KIA PC'!F86="","",'APH KIC KIA PC'!F86)</f>
        <v/>
      </c>
      <c r="F83" s="262" t="str">
        <f aca="false">IF('APH KIC KIA PC'!S86="","",'APH KIC KIA PC'!S86)</f>
        <v>  Välj…</v>
      </c>
      <c r="G83" s="262" t="n">
        <f aca="false">IF('APH KIC KIA PC'!M86="","",'APH KIC KIA PC'!M86)</f>
        <v>910</v>
      </c>
      <c r="H83" s="261" t="str">
        <f aca="false">IF(G83&lt;&gt;200,"",IF('2. Artikeldata Utökad'!I86="","",'2. Artikeldata Utökad'!I86))</f>
        <v/>
      </c>
      <c r="I83" s="260" t="str">
        <f aca="false">IF('APH KIC KIA PC'!L86="Välj….","",'APH KIC KIA PC'!L86)</f>
        <v/>
      </c>
      <c r="J83" s="260" t="str">
        <f aca="false">IF(B83="","",_xlfn.xlookup(I83,Artikelgrupper!A:A,Artikelgrupper!B:B))</f>
        <v/>
      </c>
      <c r="K83" s="260" t="str">
        <f aca="false">IF(B83="","",_xlfn.xlookup(I83,Artikelgrupper!A:A,Artikelgrupper!C:C))</f>
        <v/>
      </c>
      <c r="L83" s="260" t="str">
        <f aca="false">IF(B83="","",_xlfn.xlookup(I83,Artikelgrupper!A:A,Artikelgrupper!D:D))</f>
        <v/>
      </c>
      <c r="M83" s="263" t="str">
        <f aca="false">IF(B83="","",'APH KIC KIA PC'!Q86)</f>
        <v/>
      </c>
      <c r="N83" s="262" t="str">
        <f aca="false">IF('APH KIC KIA PC'!R86="","",'APH KIC KIA PC'!R86)</f>
        <v/>
      </c>
      <c r="O83" s="262" t="str">
        <f aca="false">IF('APH KIC KIA PC'!T86="","",'APH KIC KIA PC'!T86)</f>
        <v/>
      </c>
      <c r="P83" s="260" t="str">
        <f aca="false">IF(B83="","",'2. Artikeldata Utökad'!E86)</f>
        <v/>
      </c>
      <c r="Q83" s="260" t="str">
        <f aca="false">IF(B83="","",'2. Artikeldata Utökad'!F86)</f>
        <v/>
      </c>
      <c r="R83" s="260" t="str">
        <f aca="false">IF(B83="","",'3. Förpackningsdata'!G86/10)</f>
        <v/>
      </c>
      <c r="S83" s="260" t="str">
        <f aca="false">IF(B83="","",'3. Förpackningsdata'!H86/10)</f>
        <v/>
      </c>
      <c r="T83" s="260" t="str">
        <f aca="false">IF(B83="","",'3. Förpackningsdata'!I86/10)</f>
        <v/>
      </c>
      <c r="U83" s="264" t="str">
        <f aca="false">IF(B83="","",'APH KIC KIA PC'!Z86)</f>
        <v/>
      </c>
      <c r="V83" s="265" t="str">
        <f aca="false">IF(B83="","",'APH KIC KIA PC'!AA86)</f>
        <v/>
      </c>
      <c r="W83" s="266" t="str">
        <f aca="false">IF(B83="","",'APH KIC KIA PC'!AB86)</f>
        <v/>
      </c>
      <c r="X83" s="267" t="str">
        <f aca="false">IF(B83="","",'APH KIC KIA PC'!AD86)</f>
        <v/>
      </c>
      <c r="Y83" s="266" t="str">
        <f aca="false">IF(B83="","",'APH KIC KIA PC'!AC86)</f>
        <v/>
      </c>
      <c r="Z83" s="267" t="str">
        <f aca="false">IF(B83="","",'APH KIC KIA PC'!AI86)</f>
        <v/>
      </c>
      <c r="AA83" s="268" t="str">
        <f aca="false">IF(B83="","",'APH KIC KIA PC'!AJ86)</f>
        <v/>
      </c>
      <c r="AB83" s="262" t="str">
        <f aca="false">IF(B83="","",'APH KIC KIA PC'!W86)</f>
        <v/>
      </c>
      <c r="AC83" s="263" t="str">
        <f aca="false">IF('3. Förpackningsdata'!M86="","",'3. Förpackningsdata'!M86)</f>
        <v/>
      </c>
      <c r="AD83" s="262" t="str">
        <f aca="false">IF('APH KIC KIA PC'!J86="","",'APH KIC KIA PC'!J86)</f>
        <v/>
      </c>
    </row>
    <row r="84" s="270" customFormat="true" ht="14.25" hidden="false" customHeight="false" outlineLevel="0" collapsed="false">
      <c r="A84" s="72" t="n">
        <v>83</v>
      </c>
      <c r="B84" s="260" t="str">
        <f aca="false">IF('1. Artikeldata Grund'!E87="","",'1. Artikeldata Grund'!E87)</f>
        <v/>
      </c>
      <c r="C84" s="261" t="str">
        <f aca="false">IF('1. Artikeldata Grund'!D87="","",'1. Artikeldata Grund'!D87)</f>
        <v/>
      </c>
      <c r="D84" s="260" t="str">
        <f aca="false">IF('APH KIC KIA PC'!D87="","",'APH KIC KIA PC'!D87)</f>
        <v/>
      </c>
      <c r="E84" s="261" t="str">
        <f aca="false">IF('APH KIC KIA PC'!F87="","",'APH KIC KIA PC'!F87)</f>
        <v/>
      </c>
      <c r="F84" s="262" t="str">
        <f aca="false">IF('APH KIC KIA PC'!S87="","",'APH KIC KIA PC'!S87)</f>
        <v>  Välj…</v>
      </c>
      <c r="G84" s="262" t="n">
        <f aca="false">IF('APH KIC KIA PC'!M87="","",'APH KIC KIA PC'!M87)</f>
        <v>910</v>
      </c>
      <c r="H84" s="261" t="str">
        <f aca="false">IF(G84&lt;&gt;200,"",IF('2. Artikeldata Utökad'!I87="","",'2. Artikeldata Utökad'!I87))</f>
        <v/>
      </c>
      <c r="I84" s="260" t="str">
        <f aca="false">IF('APH KIC KIA PC'!L87="Välj….","",'APH KIC KIA PC'!L87)</f>
        <v/>
      </c>
      <c r="J84" s="260" t="str">
        <f aca="false">IF(B84="","",_xlfn.xlookup(I84,Artikelgrupper!A:A,Artikelgrupper!B:B))</f>
        <v/>
      </c>
      <c r="K84" s="260" t="str">
        <f aca="false">IF(B84="","",_xlfn.xlookup(I84,Artikelgrupper!A:A,Artikelgrupper!C:C))</f>
        <v/>
      </c>
      <c r="L84" s="260" t="str">
        <f aca="false">IF(B84="","",_xlfn.xlookup(I84,Artikelgrupper!A:A,Artikelgrupper!D:D))</f>
        <v/>
      </c>
      <c r="M84" s="263" t="str">
        <f aca="false">IF(B84="","",'APH KIC KIA PC'!Q87)</f>
        <v/>
      </c>
      <c r="N84" s="262" t="str">
        <f aca="false">IF('APH KIC KIA PC'!R87="","",'APH KIC KIA PC'!R87)</f>
        <v/>
      </c>
      <c r="O84" s="262" t="str">
        <f aca="false">IF('APH KIC KIA PC'!T87="","",'APH KIC KIA PC'!T87)</f>
        <v/>
      </c>
      <c r="P84" s="260" t="str">
        <f aca="false">IF(B84="","",'2. Artikeldata Utökad'!E87)</f>
        <v/>
      </c>
      <c r="Q84" s="260" t="str">
        <f aca="false">IF(B84="","",'2. Artikeldata Utökad'!F87)</f>
        <v/>
      </c>
      <c r="R84" s="260" t="str">
        <f aca="false">IF(B84="","",'3. Förpackningsdata'!G87/10)</f>
        <v/>
      </c>
      <c r="S84" s="260" t="str">
        <f aca="false">IF(B84="","",'3. Förpackningsdata'!H87/10)</f>
        <v/>
      </c>
      <c r="T84" s="260" t="str">
        <f aca="false">IF(B84="","",'3. Förpackningsdata'!I87/10)</f>
        <v/>
      </c>
      <c r="U84" s="264" t="str">
        <f aca="false">IF(B84="","",'APH KIC KIA PC'!Z87)</f>
        <v/>
      </c>
      <c r="V84" s="265" t="str">
        <f aca="false">IF(B84="","",'APH KIC KIA PC'!AA87)</f>
        <v/>
      </c>
      <c r="W84" s="266" t="str">
        <f aca="false">IF(B84="","",'APH KIC KIA PC'!AB87)</f>
        <v/>
      </c>
      <c r="X84" s="267" t="str">
        <f aca="false">IF(B84="","",'APH KIC KIA PC'!AD87)</f>
        <v/>
      </c>
      <c r="Y84" s="266" t="str">
        <f aca="false">IF(B84="","",'APH KIC KIA PC'!AC87)</f>
        <v/>
      </c>
      <c r="Z84" s="267" t="str">
        <f aca="false">IF(B84="","",'APH KIC KIA PC'!AI87)</f>
        <v/>
      </c>
      <c r="AA84" s="268" t="str">
        <f aca="false">IF(B84="","",'APH KIC KIA PC'!AJ87)</f>
        <v/>
      </c>
      <c r="AB84" s="262" t="str">
        <f aca="false">IF(B84="","",'APH KIC KIA PC'!W87)</f>
        <v/>
      </c>
      <c r="AC84" s="263" t="str">
        <f aca="false">IF('3. Förpackningsdata'!M87="","",'3. Förpackningsdata'!M87)</f>
        <v/>
      </c>
      <c r="AD84" s="262" t="str">
        <f aca="false">IF('APH KIC KIA PC'!J87="","",'APH KIC KIA PC'!J87)</f>
        <v/>
      </c>
    </row>
    <row r="85" s="270" customFormat="true" ht="14.25" hidden="false" customHeight="false" outlineLevel="0" collapsed="false">
      <c r="A85" s="72" t="n">
        <v>84</v>
      </c>
      <c r="B85" s="260" t="str">
        <f aca="false">IF('1. Artikeldata Grund'!E88="","",'1. Artikeldata Grund'!E88)</f>
        <v/>
      </c>
      <c r="C85" s="261" t="str">
        <f aca="false">IF('1. Artikeldata Grund'!D88="","",'1. Artikeldata Grund'!D88)</f>
        <v/>
      </c>
      <c r="D85" s="260" t="str">
        <f aca="false">IF('APH KIC KIA PC'!D88="","",'APH KIC KIA PC'!D88)</f>
        <v/>
      </c>
      <c r="E85" s="261" t="str">
        <f aca="false">IF('APH KIC KIA PC'!F88="","",'APH KIC KIA PC'!F88)</f>
        <v/>
      </c>
      <c r="F85" s="262" t="str">
        <f aca="false">IF('APH KIC KIA PC'!S88="","",'APH KIC KIA PC'!S88)</f>
        <v>  Välj…</v>
      </c>
      <c r="G85" s="262" t="n">
        <f aca="false">IF('APH KIC KIA PC'!M88="","",'APH KIC KIA PC'!M88)</f>
        <v>910</v>
      </c>
      <c r="H85" s="261" t="str">
        <f aca="false">IF(G85&lt;&gt;200,"",IF('2. Artikeldata Utökad'!I88="","",'2. Artikeldata Utökad'!I88))</f>
        <v/>
      </c>
      <c r="I85" s="260" t="str">
        <f aca="false">IF('APH KIC KIA PC'!L88="Välj….","",'APH KIC KIA PC'!L88)</f>
        <v/>
      </c>
      <c r="J85" s="260" t="str">
        <f aca="false">IF(B85="","",_xlfn.xlookup(I85,Artikelgrupper!A:A,Artikelgrupper!B:B))</f>
        <v/>
      </c>
      <c r="K85" s="260" t="str">
        <f aca="false">IF(B85="","",_xlfn.xlookup(I85,Artikelgrupper!A:A,Artikelgrupper!C:C))</f>
        <v/>
      </c>
      <c r="L85" s="260" t="str">
        <f aca="false">IF(B85="","",_xlfn.xlookup(I85,Artikelgrupper!A:A,Artikelgrupper!D:D))</f>
        <v/>
      </c>
      <c r="M85" s="263" t="str">
        <f aca="false">IF(B85="","",'APH KIC KIA PC'!Q88)</f>
        <v/>
      </c>
      <c r="N85" s="262" t="str">
        <f aca="false">IF('APH KIC KIA PC'!R88="","",'APH KIC KIA PC'!R88)</f>
        <v/>
      </c>
      <c r="O85" s="262" t="str">
        <f aca="false">IF('APH KIC KIA PC'!T88="","",'APH KIC KIA PC'!T88)</f>
        <v/>
      </c>
      <c r="P85" s="260" t="str">
        <f aca="false">IF(B85="","",'2. Artikeldata Utökad'!E88)</f>
        <v/>
      </c>
      <c r="Q85" s="260" t="str">
        <f aca="false">IF(B85="","",'2. Artikeldata Utökad'!F88)</f>
        <v/>
      </c>
      <c r="R85" s="260" t="str">
        <f aca="false">IF(B85="","",'3. Förpackningsdata'!G88/10)</f>
        <v/>
      </c>
      <c r="S85" s="260" t="str">
        <f aca="false">IF(B85="","",'3. Förpackningsdata'!H88/10)</f>
        <v/>
      </c>
      <c r="T85" s="260" t="str">
        <f aca="false">IF(B85="","",'3. Förpackningsdata'!I88/10)</f>
        <v/>
      </c>
      <c r="U85" s="264" t="str">
        <f aca="false">IF(B85="","",'APH KIC KIA PC'!Z88)</f>
        <v/>
      </c>
      <c r="V85" s="265" t="str">
        <f aca="false">IF(B85="","",'APH KIC KIA PC'!AA88)</f>
        <v/>
      </c>
      <c r="W85" s="266" t="str">
        <f aca="false">IF(B85="","",'APH KIC KIA PC'!AB88)</f>
        <v/>
      </c>
      <c r="X85" s="267" t="str">
        <f aca="false">IF(B85="","",'APH KIC KIA PC'!AD88)</f>
        <v/>
      </c>
      <c r="Y85" s="266" t="str">
        <f aca="false">IF(B85="","",'APH KIC KIA PC'!AC88)</f>
        <v/>
      </c>
      <c r="Z85" s="267" t="str">
        <f aca="false">IF(B85="","",'APH KIC KIA PC'!AI88)</f>
        <v/>
      </c>
      <c r="AA85" s="268" t="str">
        <f aca="false">IF(B85="","",'APH KIC KIA PC'!AJ88)</f>
        <v/>
      </c>
      <c r="AB85" s="262" t="str">
        <f aca="false">IF(B85="","",'APH KIC KIA PC'!W88)</f>
        <v/>
      </c>
      <c r="AC85" s="263" t="str">
        <f aca="false">IF('3. Förpackningsdata'!M88="","",'3. Förpackningsdata'!M88)</f>
        <v/>
      </c>
      <c r="AD85" s="262" t="str">
        <f aca="false">IF('APH KIC KIA PC'!J88="","",'APH KIC KIA PC'!J88)</f>
        <v/>
      </c>
    </row>
    <row r="86" s="270" customFormat="true" ht="14.25" hidden="false" customHeight="false" outlineLevel="0" collapsed="false">
      <c r="A86" s="72" t="n">
        <v>85</v>
      </c>
      <c r="B86" s="260" t="str">
        <f aca="false">IF('1. Artikeldata Grund'!E89="","",'1. Artikeldata Grund'!E89)</f>
        <v/>
      </c>
      <c r="C86" s="261" t="str">
        <f aca="false">IF('1. Artikeldata Grund'!D89="","",'1. Artikeldata Grund'!D89)</f>
        <v/>
      </c>
      <c r="D86" s="260" t="str">
        <f aca="false">IF('APH KIC KIA PC'!D89="","",'APH KIC KIA PC'!D89)</f>
        <v/>
      </c>
      <c r="E86" s="261" t="str">
        <f aca="false">IF('APH KIC KIA PC'!F89="","",'APH KIC KIA PC'!F89)</f>
        <v/>
      </c>
      <c r="F86" s="262" t="str">
        <f aca="false">IF('APH KIC KIA PC'!S89="","",'APH KIC KIA PC'!S89)</f>
        <v>  Välj…</v>
      </c>
      <c r="G86" s="262" t="n">
        <f aca="false">IF('APH KIC KIA PC'!M89="","",'APH KIC KIA PC'!M89)</f>
        <v>910</v>
      </c>
      <c r="H86" s="261" t="str">
        <f aca="false">IF(G86&lt;&gt;200,"",IF('2. Artikeldata Utökad'!I89="","",'2. Artikeldata Utökad'!I89))</f>
        <v/>
      </c>
      <c r="I86" s="260" t="str">
        <f aca="false">IF('APH KIC KIA PC'!L89="Välj….","",'APH KIC KIA PC'!L89)</f>
        <v/>
      </c>
      <c r="J86" s="260" t="str">
        <f aca="false">IF(B86="","",_xlfn.xlookup(I86,Artikelgrupper!A:A,Artikelgrupper!B:B))</f>
        <v/>
      </c>
      <c r="K86" s="260" t="str">
        <f aca="false">IF(B86="","",_xlfn.xlookup(I86,Artikelgrupper!A:A,Artikelgrupper!C:C))</f>
        <v/>
      </c>
      <c r="L86" s="260" t="str">
        <f aca="false">IF(B86="","",_xlfn.xlookup(I86,Artikelgrupper!A:A,Artikelgrupper!D:D))</f>
        <v/>
      </c>
      <c r="M86" s="263" t="str">
        <f aca="false">IF(B86="","",'APH KIC KIA PC'!Q89)</f>
        <v/>
      </c>
      <c r="N86" s="262" t="str">
        <f aca="false">IF('APH KIC KIA PC'!R89="","",'APH KIC KIA PC'!R89)</f>
        <v/>
      </c>
      <c r="O86" s="262" t="str">
        <f aca="false">IF('APH KIC KIA PC'!T89="","",'APH KIC KIA PC'!T89)</f>
        <v/>
      </c>
      <c r="P86" s="260" t="str">
        <f aca="false">IF(B86="","",'2. Artikeldata Utökad'!E89)</f>
        <v/>
      </c>
      <c r="Q86" s="260" t="str">
        <f aca="false">IF(B86="","",'2. Artikeldata Utökad'!F89)</f>
        <v/>
      </c>
      <c r="R86" s="260" t="str">
        <f aca="false">IF(B86="","",'3. Förpackningsdata'!G89/10)</f>
        <v/>
      </c>
      <c r="S86" s="260" t="str">
        <f aca="false">IF(B86="","",'3. Förpackningsdata'!H89/10)</f>
        <v/>
      </c>
      <c r="T86" s="260" t="str">
        <f aca="false">IF(B86="","",'3. Förpackningsdata'!I89/10)</f>
        <v/>
      </c>
      <c r="U86" s="264" t="str">
        <f aca="false">IF(B86="","",'APH KIC KIA PC'!Z89)</f>
        <v/>
      </c>
      <c r="V86" s="265" t="str">
        <f aca="false">IF(B86="","",'APH KIC KIA PC'!AA89)</f>
        <v/>
      </c>
      <c r="W86" s="266" t="str">
        <f aca="false">IF(B86="","",'APH KIC KIA PC'!AB89)</f>
        <v/>
      </c>
      <c r="X86" s="267" t="str">
        <f aca="false">IF(B86="","",'APH KIC KIA PC'!AD89)</f>
        <v/>
      </c>
      <c r="Y86" s="266" t="str">
        <f aca="false">IF(B86="","",'APH KIC KIA PC'!AC89)</f>
        <v/>
      </c>
      <c r="Z86" s="267" t="str">
        <f aca="false">IF(B86="","",'APH KIC KIA PC'!AI89)</f>
        <v/>
      </c>
      <c r="AA86" s="268" t="str">
        <f aca="false">IF(B86="","",'APH KIC KIA PC'!AJ89)</f>
        <v/>
      </c>
      <c r="AB86" s="262" t="str">
        <f aca="false">IF(B86="","",'APH KIC KIA PC'!W89)</f>
        <v/>
      </c>
      <c r="AC86" s="263" t="str">
        <f aca="false">IF('3. Förpackningsdata'!M89="","",'3. Förpackningsdata'!M89)</f>
        <v/>
      </c>
      <c r="AD86" s="262" t="str">
        <f aca="false">IF('APH KIC KIA PC'!J89="","",'APH KIC KIA PC'!J89)</f>
        <v/>
      </c>
    </row>
    <row r="87" s="270" customFormat="true" ht="14.25" hidden="false" customHeight="false" outlineLevel="0" collapsed="false">
      <c r="A87" s="72" t="n">
        <v>86</v>
      </c>
      <c r="B87" s="260" t="str">
        <f aca="false">IF('1. Artikeldata Grund'!E90="","",'1. Artikeldata Grund'!E90)</f>
        <v/>
      </c>
      <c r="C87" s="261" t="str">
        <f aca="false">IF('1. Artikeldata Grund'!D90="","",'1. Artikeldata Grund'!D90)</f>
        <v/>
      </c>
      <c r="D87" s="260" t="str">
        <f aca="false">IF('APH KIC KIA PC'!D90="","",'APH KIC KIA PC'!D90)</f>
        <v/>
      </c>
      <c r="E87" s="261" t="str">
        <f aca="false">IF('APH KIC KIA PC'!F90="","",'APH KIC KIA PC'!F90)</f>
        <v/>
      </c>
      <c r="F87" s="262" t="str">
        <f aca="false">IF('APH KIC KIA PC'!S90="","",'APH KIC KIA PC'!S90)</f>
        <v>  Välj…</v>
      </c>
      <c r="G87" s="262" t="n">
        <f aca="false">IF('APH KIC KIA PC'!M90="","",'APH KIC KIA PC'!M90)</f>
        <v>910</v>
      </c>
      <c r="H87" s="261" t="str">
        <f aca="false">IF(G87&lt;&gt;200,"",IF('2. Artikeldata Utökad'!I90="","",'2. Artikeldata Utökad'!I90))</f>
        <v/>
      </c>
      <c r="I87" s="260" t="str">
        <f aca="false">IF('APH KIC KIA PC'!L90="Välj….","",'APH KIC KIA PC'!L90)</f>
        <v/>
      </c>
      <c r="J87" s="260" t="str">
        <f aca="false">IF(B87="","",_xlfn.xlookup(I87,Artikelgrupper!A:A,Artikelgrupper!B:B))</f>
        <v/>
      </c>
      <c r="K87" s="260" t="str">
        <f aca="false">IF(B87="","",_xlfn.xlookup(I87,Artikelgrupper!A:A,Artikelgrupper!C:C))</f>
        <v/>
      </c>
      <c r="L87" s="260" t="str">
        <f aca="false">IF(B87="","",_xlfn.xlookup(I87,Artikelgrupper!A:A,Artikelgrupper!D:D))</f>
        <v/>
      </c>
      <c r="M87" s="263" t="str">
        <f aca="false">IF(B87="","",'APH KIC KIA PC'!Q90)</f>
        <v/>
      </c>
      <c r="N87" s="262" t="str">
        <f aca="false">IF('APH KIC KIA PC'!R90="","",'APH KIC KIA PC'!R90)</f>
        <v/>
      </c>
      <c r="O87" s="262" t="str">
        <f aca="false">IF('APH KIC KIA PC'!T90="","",'APH KIC KIA PC'!T90)</f>
        <v/>
      </c>
      <c r="P87" s="260" t="str">
        <f aca="false">IF(B87="","",'2. Artikeldata Utökad'!E90)</f>
        <v/>
      </c>
      <c r="Q87" s="260" t="str">
        <f aca="false">IF(B87="","",'2. Artikeldata Utökad'!F90)</f>
        <v/>
      </c>
      <c r="R87" s="260" t="str">
        <f aca="false">IF(B87="","",'3. Förpackningsdata'!G90/10)</f>
        <v/>
      </c>
      <c r="S87" s="260" t="str">
        <f aca="false">IF(B87="","",'3. Förpackningsdata'!H90/10)</f>
        <v/>
      </c>
      <c r="T87" s="260" t="str">
        <f aca="false">IF(B87="","",'3. Förpackningsdata'!I90/10)</f>
        <v/>
      </c>
      <c r="U87" s="264" t="str">
        <f aca="false">IF(B87="","",'APH KIC KIA PC'!Z90)</f>
        <v/>
      </c>
      <c r="V87" s="265" t="str">
        <f aca="false">IF(B87="","",'APH KIC KIA PC'!AA90)</f>
        <v/>
      </c>
      <c r="W87" s="266" t="str">
        <f aca="false">IF(B87="","",'APH KIC KIA PC'!AB90)</f>
        <v/>
      </c>
      <c r="X87" s="267" t="str">
        <f aca="false">IF(B87="","",'APH KIC KIA PC'!AD90)</f>
        <v/>
      </c>
      <c r="Y87" s="266" t="str">
        <f aca="false">IF(B87="","",'APH KIC KIA PC'!AC90)</f>
        <v/>
      </c>
      <c r="Z87" s="267" t="str">
        <f aca="false">IF(B87="","",'APH KIC KIA PC'!AI90)</f>
        <v/>
      </c>
      <c r="AA87" s="268" t="str">
        <f aca="false">IF(B87="","",'APH KIC KIA PC'!AJ90)</f>
        <v/>
      </c>
      <c r="AB87" s="262" t="str">
        <f aca="false">IF(B87="","",'APH KIC KIA PC'!W90)</f>
        <v/>
      </c>
      <c r="AC87" s="263" t="str">
        <f aca="false">IF('3. Förpackningsdata'!M90="","",'3. Förpackningsdata'!M90)</f>
        <v/>
      </c>
      <c r="AD87" s="262" t="str">
        <f aca="false">IF('APH KIC KIA PC'!J90="","",'APH KIC KIA PC'!J90)</f>
        <v/>
      </c>
    </row>
    <row r="88" s="270" customFormat="true" ht="14.25" hidden="false" customHeight="false" outlineLevel="0" collapsed="false">
      <c r="A88" s="72" t="n">
        <v>87</v>
      </c>
      <c r="B88" s="260" t="str">
        <f aca="false">IF('1. Artikeldata Grund'!E91="","",'1. Artikeldata Grund'!E91)</f>
        <v/>
      </c>
      <c r="C88" s="261" t="str">
        <f aca="false">IF('1. Artikeldata Grund'!D91="","",'1. Artikeldata Grund'!D91)</f>
        <v/>
      </c>
      <c r="D88" s="260" t="str">
        <f aca="false">IF('APH KIC KIA PC'!D91="","",'APH KIC KIA PC'!D91)</f>
        <v/>
      </c>
      <c r="E88" s="261" t="str">
        <f aca="false">IF('APH KIC KIA PC'!F91="","",'APH KIC KIA PC'!F91)</f>
        <v/>
      </c>
      <c r="F88" s="262" t="str">
        <f aca="false">IF('APH KIC KIA PC'!S91="","",'APH KIC KIA PC'!S91)</f>
        <v>  Välj…</v>
      </c>
      <c r="G88" s="262" t="n">
        <f aca="false">IF('APH KIC KIA PC'!M91="","",'APH KIC KIA PC'!M91)</f>
        <v>910</v>
      </c>
      <c r="H88" s="261" t="str">
        <f aca="false">IF(G88&lt;&gt;200,"",IF('2. Artikeldata Utökad'!I91="","",'2. Artikeldata Utökad'!I91))</f>
        <v/>
      </c>
      <c r="I88" s="260" t="str">
        <f aca="false">IF('APH KIC KIA PC'!L91="Välj….","",'APH KIC KIA PC'!L91)</f>
        <v/>
      </c>
      <c r="J88" s="260" t="str">
        <f aca="false">IF(B88="","",_xlfn.xlookup(I88,Artikelgrupper!A:A,Artikelgrupper!B:B))</f>
        <v/>
      </c>
      <c r="K88" s="260" t="str">
        <f aca="false">IF(B88="","",_xlfn.xlookup(I88,Artikelgrupper!A:A,Artikelgrupper!C:C))</f>
        <v/>
      </c>
      <c r="L88" s="260" t="str">
        <f aca="false">IF(B88="","",_xlfn.xlookup(I88,Artikelgrupper!A:A,Artikelgrupper!D:D))</f>
        <v/>
      </c>
      <c r="M88" s="263" t="str">
        <f aca="false">IF(B88="","",'APH KIC KIA PC'!Q91)</f>
        <v/>
      </c>
      <c r="N88" s="262" t="str">
        <f aca="false">IF('APH KIC KIA PC'!R91="","",'APH KIC KIA PC'!R91)</f>
        <v/>
      </c>
      <c r="O88" s="262" t="str">
        <f aca="false">IF('APH KIC KIA PC'!T91="","",'APH KIC KIA PC'!T91)</f>
        <v/>
      </c>
      <c r="P88" s="260" t="str">
        <f aca="false">IF(B88="","",'2. Artikeldata Utökad'!E91)</f>
        <v/>
      </c>
      <c r="Q88" s="260" t="str">
        <f aca="false">IF(B88="","",'2. Artikeldata Utökad'!F91)</f>
        <v/>
      </c>
      <c r="R88" s="260" t="str">
        <f aca="false">IF(B88="","",'3. Förpackningsdata'!G91/10)</f>
        <v/>
      </c>
      <c r="S88" s="260" t="str">
        <f aca="false">IF(B88="","",'3. Förpackningsdata'!H91/10)</f>
        <v/>
      </c>
      <c r="T88" s="260" t="str">
        <f aca="false">IF(B88="","",'3. Förpackningsdata'!I91/10)</f>
        <v/>
      </c>
      <c r="U88" s="264" t="str">
        <f aca="false">IF(B88="","",'APH KIC KIA PC'!Z91)</f>
        <v/>
      </c>
      <c r="V88" s="265" t="str">
        <f aca="false">IF(B88="","",'APH KIC KIA PC'!AA91)</f>
        <v/>
      </c>
      <c r="W88" s="266" t="str">
        <f aca="false">IF(B88="","",'APH KIC KIA PC'!AB91)</f>
        <v/>
      </c>
      <c r="X88" s="267" t="str">
        <f aca="false">IF(B88="","",'APH KIC KIA PC'!AD91)</f>
        <v/>
      </c>
      <c r="Y88" s="266" t="str">
        <f aca="false">IF(B88="","",'APH KIC KIA PC'!AC91)</f>
        <v/>
      </c>
      <c r="Z88" s="267" t="str">
        <f aca="false">IF(B88="","",'APH KIC KIA PC'!AI91)</f>
        <v/>
      </c>
      <c r="AA88" s="268" t="str">
        <f aca="false">IF(B88="","",'APH KIC KIA PC'!AJ91)</f>
        <v/>
      </c>
      <c r="AB88" s="262" t="str">
        <f aca="false">IF(B88="","",'APH KIC KIA PC'!W91)</f>
        <v/>
      </c>
      <c r="AC88" s="263" t="str">
        <f aca="false">IF('3. Förpackningsdata'!M91="","",'3. Förpackningsdata'!M91)</f>
        <v/>
      </c>
      <c r="AD88" s="262" t="str">
        <f aca="false">IF('APH KIC KIA PC'!J91="","",'APH KIC KIA PC'!J91)</f>
        <v/>
      </c>
    </row>
    <row r="89" s="270" customFormat="true" ht="14.25" hidden="false" customHeight="false" outlineLevel="0" collapsed="false">
      <c r="A89" s="72" t="n">
        <v>88</v>
      </c>
      <c r="B89" s="260" t="str">
        <f aca="false">IF('1. Artikeldata Grund'!E92="","",'1. Artikeldata Grund'!E92)</f>
        <v/>
      </c>
      <c r="C89" s="261" t="str">
        <f aca="false">IF('1. Artikeldata Grund'!D92="","",'1. Artikeldata Grund'!D92)</f>
        <v/>
      </c>
      <c r="D89" s="260" t="str">
        <f aca="false">IF('APH KIC KIA PC'!D92="","",'APH KIC KIA PC'!D92)</f>
        <v/>
      </c>
      <c r="E89" s="261" t="str">
        <f aca="false">IF('APH KIC KIA PC'!F92="","",'APH KIC KIA PC'!F92)</f>
        <v/>
      </c>
      <c r="F89" s="262" t="str">
        <f aca="false">IF('APH KIC KIA PC'!S92="","",'APH KIC KIA PC'!S92)</f>
        <v>  Välj…</v>
      </c>
      <c r="G89" s="262" t="n">
        <f aca="false">IF('APH KIC KIA PC'!M92="","",'APH KIC KIA PC'!M92)</f>
        <v>910</v>
      </c>
      <c r="H89" s="261" t="str">
        <f aca="false">IF(G89&lt;&gt;200,"",IF('2. Artikeldata Utökad'!I92="","",'2. Artikeldata Utökad'!I92))</f>
        <v/>
      </c>
      <c r="I89" s="260" t="str">
        <f aca="false">IF('APH KIC KIA PC'!L92="Välj….","",'APH KIC KIA PC'!L92)</f>
        <v/>
      </c>
      <c r="J89" s="260" t="str">
        <f aca="false">IF(B89="","",_xlfn.xlookup(I89,Artikelgrupper!A:A,Artikelgrupper!B:B))</f>
        <v/>
      </c>
      <c r="K89" s="260" t="str">
        <f aca="false">IF(B89="","",_xlfn.xlookup(I89,Artikelgrupper!A:A,Artikelgrupper!C:C))</f>
        <v/>
      </c>
      <c r="L89" s="260" t="str">
        <f aca="false">IF(B89="","",_xlfn.xlookup(I89,Artikelgrupper!A:A,Artikelgrupper!D:D))</f>
        <v/>
      </c>
      <c r="M89" s="263" t="str">
        <f aca="false">IF(B89="","",'APH KIC KIA PC'!Q92)</f>
        <v/>
      </c>
      <c r="N89" s="262" t="str">
        <f aca="false">IF('APH KIC KIA PC'!R92="","",'APH KIC KIA PC'!R92)</f>
        <v/>
      </c>
      <c r="O89" s="262" t="str">
        <f aca="false">IF('APH KIC KIA PC'!T92="","",'APH KIC KIA PC'!T92)</f>
        <v/>
      </c>
      <c r="P89" s="260" t="str">
        <f aca="false">IF(B89="","",'2. Artikeldata Utökad'!E92)</f>
        <v/>
      </c>
      <c r="Q89" s="260" t="str">
        <f aca="false">IF(B89="","",'2. Artikeldata Utökad'!F92)</f>
        <v/>
      </c>
      <c r="R89" s="260" t="str">
        <f aca="false">IF(B89="","",'3. Förpackningsdata'!G92/10)</f>
        <v/>
      </c>
      <c r="S89" s="260" t="str">
        <f aca="false">IF(B89="","",'3. Förpackningsdata'!H92/10)</f>
        <v/>
      </c>
      <c r="T89" s="260" t="str">
        <f aca="false">IF(B89="","",'3. Förpackningsdata'!I92/10)</f>
        <v/>
      </c>
      <c r="U89" s="264" t="str">
        <f aca="false">IF(B89="","",'APH KIC KIA PC'!Z92)</f>
        <v/>
      </c>
      <c r="V89" s="265" t="str">
        <f aca="false">IF(B89="","",'APH KIC KIA PC'!AA92)</f>
        <v/>
      </c>
      <c r="W89" s="266" t="str">
        <f aca="false">IF(B89="","",'APH KIC KIA PC'!AB92)</f>
        <v/>
      </c>
      <c r="X89" s="267" t="str">
        <f aca="false">IF(B89="","",'APH KIC KIA PC'!AD92)</f>
        <v/>
      </c>
      <c r="Y89" s="266" t="str">
        <f aca="false">IF(B89="","",'APH KIC KIA PC'!AC92)</f>
        <v/>
      </c>
      <c r="Z89" s="267" t="str">
        <f aca="false">IF(B89="","",'APH KIC KIA PC'!AI92)</f>
        <v/>
      </c>
      <c r="AA89" s="268" t="str">
        <f aca="false">IF(B89="","",'APH KIC KIA PC'!AJ92)</f>
        <v/>
      </c>
      <c r="AB89" s="262" t="str">
        <f aca="false">IF(B89="","",'APH KIC KIA PC'!W92)</f>
        <v/>
      </c>
      <c r="AC89" s="263" t="str">
        <f aca="false">IF('3. Förpackningsdata'!M92="","",'3. Förpackningsdata'!M92)</f>
        <v/>
      </c>
      <c r="AD89" s="262" t="str">
        <f aca="false">IF('APH KIC KIA PC'!J92="","",'APH KIC KIA PC'!J92)</f>
        <v/>
      </c>
    </row>
    <row r="90" s="270" customFormat="true" ht="14.25" hidden="false" customHeight="false" outlineLevel="0" collapsed="false">
      <c r="A90" s="72" t="n">
        <v>89</v>
      </c>
      <c r="B90" s="260" t="str">
        <f aca="false">IF('1. Artikeldata Grund'!E93="","",'1. Artikeldata Grund'!E93)</f>
        <v/>
      </c>
      <c r="C90" s="261" t="str">
        <f aca="false">IF('1. Artikeldata Grund'!D93="","",'1. Artikeldata Grund'!D93)</f>
        <v/>
      </c>
      <c r="D90" s="260" t="str">
        <f aca="false">IF('APH KIC KIA PC'!D93="","",'APH KIC KIA PC'!D93)</f>
        <v/>
      </c>
      <c r="E90" s="261" t="str">
        <f aca="false">IF('APH KIC KIA PC'!F93="","",'APH KIC KIA PC'!F93)</f>
        <v/>
      </c>
      <c r="F90" s="262" t="str">
        <f aca="false">IF('APH KIC KIA PC'!S93="","",'APH KIC KIA PC'!S93)</f>
        <v>  Välj…</v>
      </c>
      <c r="G90" s="262" t="n">
        <f aca="false">IF('APH KIC KIA PC'!M93="","",'APH KIC KIA PC'!M93)</f>
        <v>910</v>
      </c>
      <c r="H90" s="261" t="str">
        <f aca="false">IF(G90&lt;&gt;200,"",IF('2. Artikeldata Utökad'!I93="","",'2. Artikeldata Utökad'!I93))</f>
        <v/>
      </c>
      <c r="I90" s="260" t="str">
        <f aca="false">IF('APH KIC KIA PC'!L93="Välj….","",'APH KIC KIA PC'!L93)</f>
        <v/>
      </c>
      <c r="J90" s="260" t="str">
        <f aca="false">IF(B90="","",_xlfn.xlookup(I90,Artikelgrupper!A:A,Artikelgrupper!B:B))</f>
        <v/>
      </c>
      <c r="K90" s="260" t="str">
        <f aca="false">IF(B90="","",_xlfn.xlookup(I90,Artikelgrupper!A:A,Artikelgrupper!C:C))</f>
        <v/>
      </c>
      <c r="L90" s="260" t="str">
        <f aca="false">IF(B90="","",_xlfn.xlookup(I90,Artikelgrupper!A:A,Artikelgrupper!D:D))</f>
        <v/>
      </c>
      <c r="M90" s="263" t="str">
        <f aca="false">IF(B90="","",'APH KIC KIA PC'!Q93)</f>
        <v/>
      </c>
      <c r="N90" s="262" t="str">
        <f aca="false">IF('APH KIC KIA PC'!R93="","",'APH KIC KIA PC'!R93)</f>
        <v/>
      </c>
      <c r="O90" s="262" t="str">
        <f aca="false">IF('APH KIC KIA PC'!T93="","",'APH KIC KIA PC'!T93)</f>
        <v/>
      </c>
      <c r="P90" s="260" t="str">
        <f aca="false">IF(B90="","",'2. Artikeldata Utökad'!E93)</f>
        <v/>
      </c>
      <c r="Q90" s="260" t="str">
        <f aca="false">IF(B90="","",'2. Artikeldata Utökad'!F93)</f>
        <v/>
      </c>
      <c r="R90" s="260" t="str">
        <f aca="false">IF(B90="","",'3. Förpackningsdata'!G93/10)</f>
        <v/>
      </c>
      <c r="S90" s="260" t="str">
        <f aca="false">IF(B90="","",'3. Förpackningsdata'!H93/10)</f>
        <v/>
      </c>
      <c r="T90" s="260" t="str">
        <f aca="false">IF(B90="","",'3. Förpackningsdata'!I93/10)</f>
        <v/>
      </c>
      <c r="U90" s="264" t="str">
        <f aca="false">IF(B90="","",'APH KIC KIA PC'!Z93)</f>
        <v/>
      </c>
      <c r="V90" s="265" t="str">
        <f aca="false">IF(B90="","",'APH KIC KIA PC'!AA93)</f>
        <v/>
      </c>
      <c r="W90" s="266" t="str">
        <f aca="false">IF(B90="","",'APH KIC KIA PC'!AB93)</f>
        <v/>
      </c>
      <c r="X90" s="267" t="str">
        <f aca="false">IF(B90="","",'APH KIC KIA PC'!AD93)</f>
        <v/>
      </c>
      <c r="Y90" s="266" t="str">
        <f aca="false">IF(B90="","",'APH KIC KIA PC'!AC93)</f>
        <v/>
      </c>
      <c r="Z90" s="267" t="str">
        <f aca="false">IF(B90="","",'APH KIC KIA PC'!AI93)</f>
        <v/>
      </c>
      <c r="AA90" s="268" t="str">
        <f aca="false">IF(B90="","",'APH KIC KIA PC'!AJ93)</f>
        <v/>
      </c>
      <c r="AB90" s="262" t="str">
        <f aca="false">IF(B90="","",'APH KIC KIA PC'!W93)</f>
        <v/>
      </c>
      <c r="AC90" s="263" t="str">
        <f aca="false">IF('3. Förpackningsdata'!M93="","",'3. Förpackningsdata'!M93)</f>
        <v/>
      </c>
      <c r="AD90" s="262" t="str">
        <f aca="false">IF('APH KIC KIA PC'!J93="","",'APH KIC KIA PC'!J93)</f>
        <v/>
      </c>
    </row>
    <row r="91" s="269" customFormat="true" ht="14.25" hidden="false" customHeight="false" outlineLevel="0" collapsed="false">
      <c r="A91" s="72" t="n">
        <v>90</v>
      </c>
      <c r="B91" s="260" t="str">
        <f aca="false">IF('1. Artikeldata Grund'!E94="","",'1. Artikeldata Grund'!E94)</f>
        <v/>
      </c>
      <c r="C91" s="261" t="str">
        <f aca="false">IF('1. Artikeldata Grund'!D94="","",'1. Artikeldata Grund'!D94)</f>
        <v/>
      </c>
      <c r="D91" s="260" t="str">
        <f aca="false">IF('APH KIC KIA PC'!D94="","",'APH KIC KIA PC'!D94)</f>
        <v/>
      </c>
      <c r="E91" s="261" t="str">
        <f aca="false">IF('APH KIC KIA PC'!F94="","",'APH KIC KIA PC'!F94)</f>
        <v/>
      </c>
      <c r="F91" s="262" t="str">
        <f aca="false">IF('APH KIC KIA PC'!S94="","",'APH KIC KIA PC'!S94)</f>
        <v>  Välj…</v>
      </c>
      <c r="G91" s="262" t="n">
        <f aca="false">IF('APH KIC KIA PC'!M94="","",'APH KIC KIA PC'!M94)</f>
        <v>910</v>
      </c>
      <c r="H91" s="261" t="str">
        <f aca="false">IF(G91&lt;&gt;200,"",IF('2. Artikeldata Utökad'!I94="","",'2. Artikeldata Utökad'!I94))</f>
        <v/>
      </c>
      <c r="I91" s="260" t="str">
        <f aca="false">IF('APH KIC KIA PC'!L94="Välj….","",'APH KIC KIA PC'!L94)</f>
        <v/>
      </c>
      <c r="J91" s="260" t="str">
        <f aca="false">IF(B91="","",_xlfn.xlookup(I91,Artikelgrupper!A:A,Artikelgrupper!B:B))</f>
        <v/>
      </c>
      <c r="K91" s="260" t="str">
        <f aca="false">IF(B91="","",_xlfn.xlookup(I91,Artikelgrupper!A:A,Artikelgrupper!C:C))</f>
        <v/>
      </c>
      <c r="L91" s="260" t="str">
        <f aca="false">IF(B91="","",_xlfn.xlookup(I91,Artikelgrupper!A:A,Artikelgrupper!D:D))</f>
        <v/>
      </c>
      <c r="M91" s="263" t="str">
        <f aca="false">IF(B91="","",'APH KIC KIA PC'!Q94)</f>
        <v/>
      </c>
      <c r="N91" s="262" t="str">
        <f aca="false">IF('APH KIC KIA PC'!R94="","",'APH KIC KIA PC'!R94)</f>
        <v/>
      </c>
      <c r="O91" s="262" t="str">
        <f aca="false">IF('APH KIC KIA PC'!T94="","",'APH KIC KIA PC'!T94)</f>
        <v/>
      </c>
      <c r="P91" s="260" t="str">
        <f aca="false">IF(B91="","",'2. Artikeldata Utökad'!E94)</f>
        <v/>
      </c>
      <c r="Q91" s="260" t="str">
        <f aca="false">IF(B91="","",'2. Artikeldata Utökad'!F94)</f>
        <v/>
      </c>
      <c r="R91" s="260" t="str">
        <f aca="false">IF(B91="","",'3. Förpackningsdata'!G94/10)</f>
        <v/>
      </c>
      <c r="S91" s="260" t="str">
        <f aca="false">IF(B91="","",'3. Förpackningsdata'!H94/10)</f>
        <v/>
      </c>
      <c r="T91" s="260" t="str">
        <f aca="false">IF(B91="","",'3. Förpackningsdata'!I94/10)</f>
        <v/>
      </c>
      <c r="U91" s="264" t="str">
        <f aca="false">IF(B91="","",'APH KIC KIA PC'!Z94)</f>
        <v/>
      </c>
      <c r="V91" s="265" t="str">
        <f aca="false">IF(B91="","",'APH KIC KIA PC'!AA94)</f>
        <v/>
      </c>
      <c r="W91" s="266" t="str">
        <f aca="false">IF(B91="","",'APH KIC KIA PC'!AB94)</f>
        <v/>
      </c>
      <c r="X91" s="267" t="str">
        <f aca="false">IF(B91="","",'APH KIC KIA PC'!AD94)</f>
        <v/>
      </c>
      <c r="Y91" s="266" t="str">
        <f aca="false">IF(B91="","",'APH KIC KIA PC'!AC94)</f>
        <v/>
      </c>
      <c r="Z91" s="267" t="str">
        <f aca="false">IF(B91="","",'APH KIC KIA PC'!AI94)</f>
        <v/>
      </c>
      <c r="AA91" s="268" t="str">
        <f aca="false">IF(B91="","",'APH KIC KIA PC'!AJ94)</f>
        <v/>
      </c>
      <c r="AB91" s="262" t="str">
        <f aca="false">IF(B91="","",'APH KIC KIA PC'!W94)</f>
        <v/>
      </c>
      <c r="AC91" s="263" t="str">
        <f aca="false">IF('3. Förpackningsdata'!M94="","",'3. Förpackningsdata'!M94)</f>
        <v/>
      </c>
      <c r="AD91" s="262" t="str">
        <f aca="false">IF('APH KIC KIA PC'!J94="","",'APH KIC KIA PC'!J94)</f>
        <v/>
      </c>
    </row>
    <row r="92" s="269" customFormat="true" ht="14.25" hidden="false" customHeight="false" outlineLevel="0" collapsed="false">
      <c r="A92" s="72" t="n">
        <v>91</v>
      </c>
      <c r="B92" s="260" t="str">
        <f aca="false">IF('1. Artikeldata Grund'!E95="","",'1. Artikeldata Grund'!E95)</f>
        <v/>
      </c>
      <c r="C92" s="261" t="str">
        <f aca="false">IF('1. Artikeldata Grund'!D95="","",'1. Artikeldata Grund'!D95)</f>
        <v/>
      </c>
      <c r="D92" s="260" t="str">
        <f aca="false">IF('APH KIC KIA PC'!D95="","",'APH KIC KIA PC'!D95)</f>
        <v/>
      </c>
      <c r="E92" s="261" t="str">
        <f aca="false">IF('APH KIC KIA PC'!F95="","",'APH KIC KIA PC'!F95)</f>
        <v/>
      </c>
      <c r="F92" s="262" t="str">
        <f aca="false">IF('APH KIC KIA PC'!S95="","",'APH KIC KIA PC'!S95)</f>
        <v>  Välj…</v>
      </c>
      <c r="G92" s="262" t="n">
        <f aca="false">IF('APH KIC KIA PC'!M95="","",'APH KIC KIA PC'!M95)</f>
        <v>910</v>
      </c>
      <c r="H92" s="261" t="str">
        <f aca="false">IF(G92&lt;&gt;200,"",IF('2. Artikeldata Utökad'!I95="","",'2. Artikeldata Utökad'!I95))</f>
        <v/>
      </c>
      <c r="I92" s="260" t="str">
        <f aca="false">IF('APH KIC KIA PC'!L95="Välj….","",'APH KIC KIA PC'!L95)</f>
        <v/>
      </c>
      <c r="J92" s="260" t="str">
        <f aca="false">IF(B92="","",_xlfn.xlookup(I92,Artikelgrupper!A:A,Artikelgrupper!B:B))</f>
        <v/>
      </c>
      <c r="K92" s="260" t="str">
        <f aca="false">IF(B92="","",_xlfn.xlookup(I92,Artikelgrupper!A:A,Artikelgrupper!C:C))</f>
        <v/>
      </c>
      <c r="L92" s="260" t="str">
        <f aca="false">IF(B92="","",_xlfn.xlookup(I92,Artikelgrupper!A:A,Artikelgrupper!D:D))</f>
        <v/>
      </c>
      <c r="M92" s="263" t="str">
        <f aca="false">IF(B92="","",'APH KIC KIA PC'!Q95)</f>
        <v/>
      </c>
      <c r="N92" s="262" t="str">
        <f aca="false">IF('APH KIC KIA PC'!R95="","",'APH KIC KIA PC'!R95)</f>
        <v/>
      </c>
      <c r="O92" s="262" t="str">
        <f aca="false">IF('APH KIC KIA PC'!T95="","",'APH KIC KIA PC'!T95)</f>
        <v/>
      </c>
      <c r="P92" s="260" t="str">
        <f aca="false">IF(B92="","",'2. Artikeldata Utökad'!E95)</f>
        <v/>
      </c>
      <c r="Q92" s="260" t="str">
        <f aca="false">IF(B92="","",'2. Artikeldata Utökad'!F95)</f>
        <v/>
      </c>
      <c r="R92" s="260" t="str">
        <f aca="false">IF(B92="","",'3. Förpackningsdata'!G95/10)</f>
        <v/>
      </c>
      <c r="S92" s="260" t="str">
        <f aca="false">IF(B92="","",'3. Förpackningsdata'!H95/10)</f>
        <v/>
      </c>
      <c r="T92" s="260" t="str">
        <f aca="false">IF(B92="","",'3. Förpackningsdata'!I95/10)</f>
        <v/>
      </c>
      <c r="U92" s="264" t="str">
        <f aca="false">IF(B92="","",'APH KIC KIA PC'!Z95)</f>
        <v/>
      </c>
      <c r="V92" s="265" t="str">
        <f aca="false">IF(B92="","",'APH KIC KIA PC'!AA95)</f>
        <v/>
      </c>
      <c r="W92" s="266" t="str">
        <f aca="false">IF(B92="","",'APH KIC KIA PC'!AB95)</f>
        <v/>
      </c>
      <c r="X92" s="267" t="str">
        <f aca="false">IF(B92="","",'APH KIC KIA PC'!AD95)</f>
        <v/>
      </c>
      <c r="Y92" s="266" t="str">
        <f aca="false">IF(B92="","",'APH KIC KIA PC'!AC95)</f>
        <v/>
      </c>
      <c r="Z92" s="267" t="str">
        <f aca="false">IF(B92="","",'APH KIC KIA PC'!AI95)</f>
        <v/>
      </c>
      <c r="AA92" s="268" t="str">
        <f aca="false">IF(B92="","",'APH KIC KIA PC'!AJ95)</f>
        <v/>
      </c>
      <c r="AB92" s="262" t="str">
        <f aca="false">IF(B92="","",'APH KIC KIA PC'!W95)</f>
        <v/>
      </c>
      <c r="AC92" s="263" t="str">
        <f aca="false">IF('3. Förpackningsdata'!M95="","",'3. Förpackningsdata'!M95)</f>
        <v/>
      </c>
      <c r="AD92" s="262" t="str">
        <f aca="false">IF('APH KIC KIA PC'!J95="","",'APH KIC KIA PC'!J95)</f>
        <v/>
      </c>
    </row>
    <row r="93" s="269" customFormat="true" ht="14.25" hidden="false" customHeight="false" outlineLevel="0" collapsed="false">
      <c r="A93" s="72" t="n">
        <v>92</v>
      </c>
      <c r="B93" s="260" t="str">
        <f aca="false">IF('1. Artikeldata Grund'!E96="","",'1. Artikeldata Grund'!E96)</f>
        <v/>
      </c>
      <c r="C93" s="261" t="str">
        <f aca="false">IF('1. Artikeldata Grund'!D96="","",'1. Artikeldata Grund'!D96)</f>
        <v/>
      </c>
      <c r="D93" s="260" t="str">
        <f aca="false">IF('APH KIC KIA PC'!D96="","",'APH KIC KIA PC'!D96)</f>
        <v/>
      </c>
      <c r="E93" s="261" t="str">
        <f aca="false">IF('APH KIC KIA PC'!F96="","",'APH KIC KIA PC'!F96)</f>
        <v/>
      </c>
      <c r="F93" s="262" t="str">
        <f aca="false">IF('APH KIC KIA PC'!S96="","",'APH KIC KIA PC'!S96)</f>
        <v>  Välj…</v>
      </c>
      <c r="G93" s="262" t="n">
        <f aca="false">IF('APH KIC KIA PC'!M96="","",'APH KIC KIA PC'!M96)</f>
        <v>910</v>
      </c>
      <c r="H93" s="261" t="str">
        <f aca="false">IF(G93&lt;&gt;200,"",IF('2. Artikeldata Utökad'!I96="","",'2. Artikeldata Utökad'!I96))</f>
        <v/>
      </c>
      <c r="I93" s="260" t="str">
        <f aca="false">IF('APH KIC KIA PC'!L96="Välj….","",'APH KIC KIA PC'!L96)</f>
        <v/>
      </c>
      <c r="J93" s="260" t="str">
        <f aca="false">IF(B93="","",_xlfn.xlookup(I93,Artikelgrupper!A:A,Artikelgrupper!B:B))</f>
        <v/>
      </c>
      <c r="K93" s="260" t="str">
        <f aca="false">IF(B93="","",_xlfn.xlookup(I93,Artikelgrupper!A:A,Artikelgrupper!C:C))</f>
        <v/>
      </c>
      <c r="L93" s="260" t="str">
        <f aca="false">IF(B93="","",_xlfn.xlookup(I93,Artikelgrupper!A:A,Artikelgrupper!D:D))</f>
        <v/>
      </c>
      <c r="M93" s="263" t="str">
        <f aca="false">IF(B93="","",'APH KIC KIA PC'!Q96)</f>
        <v/>
      </c>
      <c r="N93" s="262" t="str">
        <f aca="false">IF('APH KIC KIA PC'!R96="","",'APH KIC KIA PC'!R96)</f>
        <v/>
      </c>
      <c r="O93" s="262" t="str">
        <f aca="false">IF('APH KIC KIA PC'!T96="","",'APH KIC KIA PC'!T96)</f>
        <v/>
      </c>
      <c r="P93" s="260" t="str">
        <f aca="false">IF(B93="","",'2. Artikeldata Utökad'!E96)</f>
        <v/>
      </c>
      <c r="Q93" s="260" t="str">
        <f aca="false">IF(B93="","",'2. Artikeldata Utökad'!F96)</f>
        <v/>
      </c>
      <c r="R93" s="260" t="str">
        <f aca="false">IF(B93="","",'3. Förpackningsdata'!G96/10)</f>
        <v/>
      </c>
      <c r="S93" s="260" t="str">
        <f aca="false">IF(B93="","",'3. Förpackningsdata'!H96/10)</f>
        <v/>
      </c>
      <c r="T93" s="260" t="str">
        <f aca="false">IF(B93="","",'3. Förpackningsdata'!I96/10)</f>
        <v/>
      </c>
      <c r="U93" s="264" t="str">
        <f aca="false">IF(B93="","",'APH KIC KIA PC'!Z96)</f>
        <v/>
      </c>
      <c r="V93" s="265" t="str">
        <f aca="false">IF(B93="","",'APH KIC KIA PC'!AA96)</f>
        <v/>
      </c>
      <c r="W93" s="266" t="str">
        <f aca="false">IF(B93="","",'APH KIC KIA PC'!AB96)</f>
        <v/>
      </c>
      <c r="X93" s="267" t="str">
        <f aca="false">IF(B93="","",'APH KIC KIA PC'!AD96)</f>
        <v/>
      </c>
      <c r="Y93" s="266" t="str">
        <f aca="false">IF(B93="","",'APH KIC KIA PC'!AC96)</f>
        <v/>
      </c>
      <c r="Z93" s="267" t="str">
        <f aca="false">IF(B93="","",'APH KIC KIA PC'!AI96)</f>
        <v/>
      </c>
      <c r="AA93" s="268" t="str">
        <f aca="false">IF(B93="","",'APH KIC KIA PC'!AJ96)</f>
        <v/>
      </c>
      <c r="AB93" s="262" t="str">
        <f aca="false">IF(B93="","",'APH KIC KIA PC'!W96)</f>
        <v/>
      </c>
      <c r="AC93" s="263" t="str">
        <f aca="false">IF('3. Förpackningsdata'!M96="","",'3. Förpackningsdata'!M96)</f>
        <v/>
      </c>
      <c r="AD93" s="262" t="str">
        <f aca="false">IF('APH KIC KIA PC'!J96="","",'APH KIC KIA PC'!J96)</f>
        <v/>
      </c>
    </row>
    <row r="94" s="269" customFormat="true" ht="14.25" hidden="false" customHeight="false" outlineLevel="0" collapsed="false">
      <c r="A94" s="72" t="n">
        <v>93</v>
      </c>
      <c r="B94" s="260" t="str">
        <f aca="false">IF('1. Artikeldata Grund'!E97="","",'1. Artikeldata Grund'!E97)</f>
        <v/>
      </c>
      <c r="C94" s="261" t="str">
        <f aca="false">IF('1. Artikeldata Grund'!D97="","",'1. Artikeldata Grund'!D97)</f>
        <v/>
      </c>
      <c r="D94" s="260" t="str">
        <f aca="false">IF('APH KIC KIA PC'!D97="","",'APH KIC KIA PC'!D97)</f>
        <v/>
      </c>
      <c r="E94" s="261" t="str">
        <f aca="false">IF('APH KIC KIA PC'!F97="","",'APH KIC KIA PC'!F97)</f>
        <v/>
      </c>
      <c r="F94" s="262" t="str">
        <f aca="false">IF('APH KIC KIA PC'!S97="","",'APH KIC KIA PC'!S97)</f>
        <v>  Välj…</v>
      </c>
      <c r="G94" s="262" t="n">
        <f aca="false">IF('APH KIC KIA PC'!M97="","",'APH KIC KIA PC'!M97)</f>
        <v>910</v>
      </c>
      <c r="H94" s="261" t="str">
        <f aca="false">IF(G94&lt;&gt;200,"",IF('2. Artikeldata Utökad'!I97="","",'2. Artikeldata Utökad'!I97))</f>
        <v/>
      </c>
      <c r="I94" s="260" t="str">
        <f aca="false">IF('APH KIC KIA PC'!L97="Välj….","",'APH KIC KIA PC'!L97)</f>
        <v/>
      </c>
      <c r="J94" s="260" t="str">
        <f aca="false">IF(B94="","",_xlfn.xlookup(I94,Artikelgrupper!A:A,Artikelgrupper!B:B))</f>
        <v/>
      </c>
      <c r="K94" s="260" t="str">
        <f aca="false">IF(B94="","",_xlfn.xlookup(I94,Artikelgrupper!A:A,Artikelgrupper!C:C))</f>
        <v/>
      </c>
      <c r="L94" s="260" t="str">
        <f aca="false">IF(B94="","",_xlfn.xlookup(I94,Artikelgrupper!A:A,Artikelgrupper!D:D))</f>
        <v/>
      </c>
      <c r="M94" s="263" t="str">
        <f aca="false">IF(B94="","",'APH KIC KIA PC'!Q97)</f>
        <v/>
      </c>
      <c r="N94" s="262" t="str">
        <f aca="false">IF('APH KIC KIA PC'!R97="","",'APH KIC KIA PC'!R97)</f>
        <v/>
      </c>
      <c r="O94" s="262" t="str">
        <f aca="false">IF('APH KIC KIA PC'!T97="","",'APH KIC KIA PC'!T97)</f>
        <v/>
      </c>
      <c r="P94" s="260" t="str">
        <f aca="false">IF(B94="","",'2. Artikeldata Utökad'!E97)</f>
        <v/>
      </c>
      <c r="Q94" s="260" t="str">
        <f aca="false">IF(B94="","",'2. Artikeldata Utökad'!F97)</f>
        <v/>
      </c>
      <c r="R94" s="260" t="str">
        <f aca="false">IF(B94="","",'3. Förpackningsdata'!G97/10)</f>
        <v/>
      </c>
      <c r="S94" s="260" t="str">
        <f aca="false">IF(B94="","",'3. Förpackningsdata'!H97/10)</f>
        <v/>
      </c>
      <c r="T94" s="260" t="str">
        <f aca="false">IF(B94="","",'3. Förpackningsdata'!I97/10)</f>
        <v/>
      </c>
      <c r="U94" s="264" t="str">
        <f aca="false">IF(B94="","",'APH KIC KIA PC'!Z97)</f>
        <v/>
      </c>
      <c r="V94" s="265" t="str">
        <f aca="false">IF(B94="","",'APH KIC KIA PC'!AA97)</f>
        <v/>
      </c>
      <c r="W94" s="266" t="str">
        <f aca="false">IF(B94="","",'APH KIC KIA PC'!AB97)</f>
        <v/>
      </c>
      <c r="X94" s="267" t="str">
        <f aca="false">IF(B94="","",'APH KIC KIA PC'!AD97)</f>
        <v/>
      </c>
      <c r="Y94" s="266" t="str">
        <f aca="false">IF(B94="","",'APH KIC KIA PC'!AC97)</f>
        <v/>
      </c>
      <c r="Z94" s="267" t="str">
        <f aca="false">IF(B94="","",'APH KIC KIA PC'!AI97)</f>
        <v/>
      </c>
      <c r="AA94" s="268" t="str">
        <f aca="false">IF(B94="","",'APH KIC KIA PC'!AJ97)</f>
        <v/>
      </c>
      <c r="AB94" s="262" t="str">
        <f aca="false">IF(B94="","",'APH KIC KIA PC'!W97)</f>
        <v/>
      </c>
      <c r="AC94" s="263" t="str">
        <f aca="false">IF('3. Förpackningsdata'!M97="","",'3. Förpackningsdata'!M97)</f>
        <v/>
      </c>
      <c r="AD94" s="262" t="str">
        <f aca="false">IF('APH KIC KIA PC'!J97="","",'APH KIC KIA PC'!J97)</f>
        <v/>
      </c>
    </row>
    <row r="95" s="269" customFormat="true" ht="14.25" hidden="false" customHeight="false" outlineLevel="0" collapsed="false">
      <c r="A95" s="72" t="n">
        <v>94</v>
      </c>
      <c r="B95" s="260" t="str">
        <f aca="false">IF('1. Artikeldata Grund'!E98="","",'1. Artikeldata Grund'!E98)</f>
        <v/>
      </c>
      <c r="C95" s="261" t="str">
        <f aca="false">IF('1. Artikeldata Grund'!D98="","",'1. Artikeldata Grund'!D98)</f>
        <v/>
      </c>
      <c r="D95" s="260" t="str">
        <f aca="false">IF('APH KIC KIA PC'!D98="","",'APH KIC KIA PC'!D98)</f>
        <v/>
      </c>
      <c r="E95" s="261" t="str">
        <f aca="false">IF('APH KIC KIA PC'!F98="","",'APH KIC KIA PC'!F98)</f>
        <v/>
      </c>
      <c r="F95" s="262" t="str">
        <f aca="false">IF('APH KIC KIA PC'!S98="","",'APH KIC KIA PC'!S98)</f>
        <v>  Välj…</v>
      </c>
      <c r="G95" s="262" t="n">
        <f aca="false">IF('APH KIC KIA PC'!M98="","",'APH KIC KIA PC'!M98)</f>
        <v>910</v>
      </c>
      <c r="H95" s="261" t="str">
        <f aca="false">IF(G95&lt;&gt;200,"",IF('2. Artikeldata Utökad'!I98="","",'2. Artikeldata Utökad'!I98))</f>
        <v/>
      </c>
      <c r="I95" s="260" t="str">
        <f aca="false">IF('APH KIC KIA PC'!L98="Välj….","",'APH KIC KIA PC'!L98)</f>
        <v/>
      </c>
      <c r="J95" s="260" t="str">
        <f aca="false">IF(B95="","",_xlfn.xlookup(I95,Artikelgrupper!A:A,Artikelgrupper!B:B))</f>
        <v/>
      </c>
      <c r="K95" s="260" t="str">
        <f aca="false">IF(B95="","",_xlfn.xlookup(I95,Artikelgrupper!A:A,Artikelgrupper!C:C))</f>
        <v/>
      </c>
      <c r="L95" s="260" t="str">
        <f aca="false">IF(B95="","",_xlfn.xlookup(I95,Artikelgrupper!A:A,Artikelgrupper!D:D))</f>
        <v/>
      </c>
      <c r="M95" s="263" t="str">
        <f aca="false">IF(B95="","",'APH KIC KIA PC'!Q98)</f>
        <v/>
      </c>
      <c r="N95" s="262" t="str">
        <f aca="false">IF('APH KIC KIA PC'!R98="","",'APH KIC KIA PC'!R98)</f>
        <v/>
      </c>
      <c r="O95" s="262" t="str">
        <f aca="false">IF('APH KIC KIA PC'!T98="","",'APH KIC KIA PC'!T98)</f>
        <v/>
      </c>
      <c r="P95" s="260" t="str">
        <f aca="false">IF(B95="","",'2. Artikeldata Utökad'!E98)</f>
        <v/>
      </c>
      <c r="Q95" s="260" t="str">
        <f aca="false">IF(B95="","",'2. Artikeldata Utökad'!F98)</f>
        <v/>
      </c>
      <c r="R95" s="260" t="str">
        <f aca="false">IF(B95="","",'3. Förpackningsdata'!G98/10)</f>
        <v/>
      </c>
      <c r="S95" s="260" t="str">
        <f aca="false">IF(B95="","",'3. Förpackningsdata'!H98/10)</f>
        <v/>
      </c>
      <c r="T95" s="260" t="str">
        <f aca="false">IF(B95="","",'3. Förpackningsdata'!I98/10)</f>
        <v/>
      </c>
      <c r="U95" s="264" t="str">
        <f aca="false">IF(B95="","",'APH KIC KIA PC'!Z98)</f>
        <v/>
      </c>
      <c r="V95" s="265" t="str">
        <f aca="false">IF(B95="","",'APH KIC KIA PC'!AA98)</f>
        <v/>
      </c>
      <c r="W95" s="266" t="str">
        <f aca="false">IF(B95="","",'APH KIC KIA PC'!AB98)</f>
        <v/>
      </c>
      <c r="X95" s="267" t="str">
        <f aca="false">IF(B95="","",'APH KIC KIA PC'!AD98)</f>
        <v/>
      </c>
      <c r="Y95" s="266" t="str">
        <f aca="false">IF(B95="","",'APH KIC KIA PC'!AC98)</f>
        <v/>
      </c>
      <c r="Z95" s="267" t="str">
        <f aca="false">IF(B95="","",'APH KIC KIA PC'!AI98)</f>
        <v/>
      </c>
      <c r="AA95" s="268" t="str">
        <f aca="false">IF(B95="","",'APH KIC KIA PC'!AJ98)</f>
        <v/>
      </c>
      <c r="AB95" s="262" t="str">
        <f aca="false">IF(B95="","",'APH KIC KIA PC'!W98)</f>
        <v/>
      </c>
      <c r="AC95" s="263" t="str">
        <f aca="false">IF('3. Förpackningsdata'!M98="","",'3. Förpackningsdata'!M98)</f>
        <v/>
      </c>
      <c r="AD95" s="262" t="str">
        <f aca="false">IF('APH KIC KIA PC'!J98="","",'APH KIC KIA PC'!J98)</f>
        <v/>
      </c>
    </row>
    <row r="96" s="269" customFormat="true" ht="14.25" hidden="false" customHeight="false" outlineLevel="0" collapsed="false">
      <c r="A96" s="72" t="n">
        <v>95</v>
      </c>
      <c r="B96" s="260" t="str">
        <f aca="false">IF('1. Artikeldata Grund'!E99="","",'1. Artikeldata Grund'!E99)</f>
        <v/>
      </c>
      <c r="C96" s="261" t="str">
        <f aca="false">IF('1. Artikeldata Grund'!D99="","",'1. Artikeldata Grund'!D99)</f>
        <v/>
      </c>
      <c r="D96" s="260" t="str">
        <f aca="false">IF('APH KIC KIA PC'!D99="","",'APH KIC KIA PC'!D99)</f>
        <v/>
      </c>
      <c r="E96" s="261" t="str">
        <f aca="false">IF('APH KIC KIA PC'!F99="","",'APH KIC KIA PC'!F99)</f>
        <v/>
      </c>
      <c r="F96" s="262" t="str">
        <f aca="false">IF('APH KIC KIA PC'!S99="","",'APH KIC KIA PC'!S99)</f>
        <v>  Välj…</v>
      </c>
      <c r="G96" s="262" t="n">
        <f aca="false">IF('APH KIC KIA PC'!M99="","",'APH KIC KIA PC'!M99)</f>
        <v>910</v>
      </c>
      <c r="H96" s="261" t="str">
        <f aca="false">IF(G96&lt;&gt;200,"",IF('2. Artikeldata Utökad'!I99="","",'2. Artikeldata Utökad'!I99))</f>
        <v/>
      </c>
      <c r="I96" s="260" t="str">
        <f aca="false">IF('APH KIC KIA PC'!L99="Välj….","",'APH KIC KIA PC'!L99)</f>
        <v/>
      </c>
      <c r="J96" s="260" t="str">
        <f aca="false">IF(B96="","",_xlfn.xlookup(I96,Artikelgrupper!A:A,Artikelgrupper!B:B))</f>
        <v/>
      </c>
      <c r="K96" s="260" t="str">
        <f aca="false">IF(B96="","",_xlfn.xlookup(I96,Artikelgrupper!A:A,Artikelgrupper!C:C))</f>
        <v/>
      </c>
      <c r="L96" s="260" t="str">
        <f aca="false">IF(B96="","",_xlfn.xlookup(I96,Artikelgrupper!A:A,Artikelgrupper!D:D))</f>
        <v/>
      </c>
      <c r="M96" s="263" t="str">
        <f aca="false">IF(B96="","",'APH KIC KIA PC'!Q99)</f>
        <v/>
      </c>
      <c r="N96" s="262" t="str">
        <f aca="false">IF('APH KIC KIA PC'!R99="","",'APH KIC KIA PC'!R99)</f>
        <v/>
      </c>
      <c r="O96" s="262" t="str">
        <f aca="false">IF('APH KIC KIA PC'!T99="","",'APH KIC KIA PC'!T99)</f>
        <v/>
      </c>
      <c r="P96" s="260" t="str">
        <f aca="false">IF(B96="","",'2. Artikeldata Utökad'!E99)</f>
        <v/>
      </c>
      <c r="Q96" s="260" t="str">
        <f aca="false">IF(B96="","",'2. Artikeldata Utökad'!F99)</f>
        <v/>
      </c>
      <c r="R96" s="260" t="str">
        <f aca="false">IF(B96="","",'3. Förpackningsdata'!G99/10)</f>
        <v/>
      </c>
      <c r="S96" s="260" t="str">
        <f aca="false">IF(B96="","",'3. Förpackningsdata'!H99/10)</f>
        <v/>
      </c>
      <c r="T96" s="260" t="str">
        <f aca="false">IF(B96="","",'3. Förpackningsdata'!I99/10)</f>
        <v/>
      </c>
      <c r="U96" s="264" t="str">
        <f aca="false">IF(B96="","",'APH KIC KIA PC'!Z99)</f>
        <v/>
      </c>
      <c r="V96" s="265" t="str">
        <f aca="false">IF(B96="","",'APH KIC KIA PC'!AA99)</f>
        <v/>
      </c>
      <c r="W96" s="266" t="str">
        <f aca="false">IF(B96="","",'APH KIC KIA PC'!AB99)</f>
        <v/>
      </c>
      <c r="X96" s="267" t="str">
        <f aca="false">IF(B96="","",'APH KIC KIA PC'!AD99)</f>
        <v/>
      </c>
      <c r="Y96" s="266" t="str">
        <f aca="false">IF(B96="","",'APH KIC KIA PC'!AC99)</f>
        <v/>
      </c>
      <c r="Z96" s="267" t="str">
        <f aca="false">IF(B96="","",'APH KIC KIA PC'!AI99)</f>
        <v/>
      </c>
      <c r="AA96" s="268" t="str">
        <f aca="false">IF(B96="","",'APH KIC KIA PC'!AJ99)</f>
        <v/>
      </c>
      <c r="AB96" s="262" t="str">
        <f aca="false">IF(B96="","",'APH KIC KIA PC'!W99)</f>
        <v/>
      </c>
      <c r="AC96" s="263" t="str">
        <f aca="false">IF('3. Förpackningsdata'!M99="","",'3. Förpackningsdata'!M99)</f>
        <v/>
      </c>
      <c r="AD96" s="262" t="str">
        <f aca="false">IF('APH KIC KIA PC'!J99="","",'APH KIC KIA PC'!J99)</f>
        <v/>
      </c>
    </row>
    <row r="97" s="269" customFormat="true" ht="14.25" hidden="false" customHeight="false" outlineLevel="0" collapsed="false">
      <c r="A97" s="72" t="n">
        <v>96</v>
      </c>
      <c r="B97" s="260" t="str">
        <f aca="false">IF('1. Artikeldata Grund'!E100="","",'1. Artikeldata Grund'!E100)</f>
        <v/>
      </c>
      <c r="C97" s="261" t="str">
        <f aca="false">IF('1. Artikeldata Grund'!D100="","",'1. Artikeldata Grund'!D100)</f>
        <v/>
      </c>
      <c r="D97" s="260" t="str">
        <f aca="false">IF('APH KIC KIA PC'!D100="","",'APH KIC KIA PC'!D100)</f>
        <v/>
      </c>
      <c r="E97" s="261" t="str">
        <f aca="false">IF('APH KIC KIA PC'!F100="","",'APH KIC KIA PC'!F100)</f>
        <v/>
      </c>
      <c r="F97" s="262" t="str">
        <f aca="false">IF('APH KIC KIA PC'!S100="","",'APH KIC KIA PC'!S100)</f>
        <v>  Välj…</v>
      </c>
      <c r="G97" s="262" t="n">
        <f aca="false">IF('APH KIC KIA PC'!M100="","",'APH KIC KIA PC'!M100)</f>
        <v>910</v>
      </c>
      <c r="H97" s="261" t="str">
        <f aca="false">IF(G97&lt;&gt;200,"",IF('2. Artikeldata Utökad'!I100="","",'2. Artikeldata Utökad'!I100))</f>
        <v/>
      </c>
      <c r="I97" s="260" t="str">
        <f aca="false">IF('APH KIC KIA PC'!L100="Välj….","",'APH KIC KIA PC'!L100)</f>
        <v/>
      </c>
      <c r="J97" s="260" t="str">
        <f aca="false">IF(B97="","",_xlfn.xlookup(I97,Artikelgrupper!A:A,Artikelgrupper!B:B))</f>
        <v/>
      </c>
      <c r="K97" s="260" t="str">
        <f aca="false">IF(B97="","",_xlfn.xlookup(I97,Artikelgrupper!A:A,Artikelgrupper!C:C))</f>
        <v/>
      </c>
      <c r="L97" s="260" t="str">
        <f aca="false">IF(B97="","",_xlfn.xlookup(I97,Artikelgrupper!A:A,Artikelgrupper!D:D))</f>
        <v/>
      </c>
      <c r="M97" s="263" t="str">
        <f aca="false">IF(B97="","",'APH KIC KIA PC'!Q100)</f>
        <v/>
      </c>
      <c r="N97" s="262" t="str">
        <f aca="false">IF('APH KIC KIA PC'!R100="","",'APH KIC KIA PC'!R100)</f>
        <v/>
      </c>
      <c r="O97" s="262" t="str">
        <f aca="false">IF('APH KIC KIA PC'!T100="","",'APH KIC KIA PC'!T100)</f>
        <v/>
      </c>
      <c r="P97" s="260" t="str">
        <f aca="false">IF(B97="","",'2. Artikeldata Utökad'!E100)</f>
        <v/>
      </c>
      <c r="Q97" s="260" t="str">
        <f aca="false">IF(B97="","",'2. Artikeldata Utökad'!F100)</f>
        <v/>
      </c>
      <c r="R97" s="260" t="str">
        <f aca="false">IF(B97="","",'3. Förpackningsdata'!G100/10)</f>
        <v/>
      </c>
      <c r="S97" s="260" t="str">
        <f aca="false">IF(B97="","",'3. Förpackningsdata'!H100/10)</f>
        <v/>
      </c>
      <c r="T97" s="260" t="str">
        <f aca="false">IF(B97="","",'3. Förpackningsdata'!I100/10)</f>
        <v/>
      </c>
      <c r="U97" s="264" t="str">
        <f aca="false">IF(B97="","",'APH KIC KIA PC'!Z100)</f>
        <v/>
      </c>
      <c r="V97" s="265" t="str">
        <f aca="false">IF(B97="","",'APH KIC KIA PC'!AA100)</f>
        <v/>
      </c>
      <c r="W97" s="266" t="str">
        <f aca="false">IF(B97="","",'APH KIC KIA PC'!AB100)</f>
        <v/>
      </c>
      <c r="X97" s="267" t="str">
        <f aca="false">IF(B97="","",'APH KIC KIA PC'!AD100)</f>
        <v/>
      </c>
      <c r="Y97" s="266" t="str">
        <f aca="false">IF(B97="","",'APH KIC KIA PC'!AC100)</f>
        <v/>
      </c>
      <c r="Z97" s="267" t="str">
        <f aca="false">IF(B97="","",'APH KIC KIA PC'!AI100)</f>
        <v/>
      </c>
      <c r="AA97" s="268" t="str">
        <f aca="false">IF(B97="","",'APH KIC KIA PC'!AJ100)</f>
        <v/>
      </c>
      <c r="AB97" s="262" t="str">
        <f aca="false">IF(B97="","",'APH KIC KIA PC'!W100)</f>
        <v/>
      </c>
      <c r="AC97" s="263" t="str">
        <f aca="false">IF('3. Förpackningsdata'!M100="","",'3. Förpackningsdata'!M100)</f>
        <v/>
      </c>
      <c r="AD97" s="262" t="str">
        <f aca="false">IF('APH KIC KIA PC'!J100="","",'APH KIC KIA PC'!J100)</f>
        <v/>
      </c>
    </row>
    <row r="98" s="1" customFormat="true" ht="14.25" hidden="false" customHeight="false" outlineLevel="0" collapsed="false">
      <c r="A98" s="72" t="n">
        <v>97</v>
      </c>
      <c r="B98" s="260" t="str">
        <f aca="false">IF('1. Artikeldata Grund'!E101="","",'1. Artikeldata Grund'!E101)</f>
        <v/>
      </c>
      <c r="C98" s="261" t="str">
        <f aca="false">IF('1. Artikeldata Grund'!D101="","",'1. Artikeldata Grund'!D101)</f>
        <v/>
      </c>
      <c r="D98" s="260" t="str">
        <f aca="false">IF('APH KIC KIA PC'!D101="","",'APH KIC KIA PC'!D101)</f>
        <v/>
      </c>
      <c r="E98" s="261" t="str">
        <f aca="false">IF('APH KIC KIA PC'!F101="","",'APH KIC KIA PC'!F101)</f>
        <v/>
      </c>
      <c r="F98" s="262" t="str">
        <f aca="false">IF('APH KIC KIA PC'!S101="","",'APH KIC KIA PC'!S101)</f>
        <v>  Välj…</v>
      </c>
      <c r="G98" s="262" t="n">
        <f aca="false">IF('APH KIC KIA PC'!M101="","",'APH KIC KIA PC'!M101)</f>
        <v>910</v>
      </c>
      <c r="H98" s="261" t="str">
        <f aca="false">IF(G98&lt;&gt;200,"",IF('2. Artikeldata Utökad'!I101="","",'2. Artikeldata Utökad'!I101))</f>
        <v/>
      </c>
      <c r="I98" s="260" t="str">
        <f aca="false">IF('APH KIC KIA PC'!L101="Välj….","",'APH KIC KIA PC'!L101)</f>
        <v/>
      </c>
      <c r="J98" s="260" t="str">
        <f aca="false">IF(B98="","",_xlfn.xlookup(I98,Artikelgrupper!A:A,Artikelgrupper!B:B))</f>
        <v/>
      </c>
      <c r="K98" s="260" t="str">
        <f aca="false">IF(B98="","",_xlfn.xlookup(I98,Artikelgrupper!A:A,Artikelgrupper!C:C))</f>
        <v/>
      </c>
      <c r="L98" s="260" t="str">
        <f aca="false">IF(B98="","",_xlfn.xlookup(I98,Artikelgrupper!A:A,Artikelgrupper!D:D))</f>
        <v/>
      </c>
      <c r="M98" s="263" t="str">
        <f aca="false">IF(B98="","",'APH KIC KIA PC'!Q101)</f>
        <v/>
      </c>
      <c r="N98" s="262" t="str">
        <f aca="false">IF('APH KIC KIA PC'!R101="","",'APH KIC KIA PC'!R101)</f>
        <v/>
      </c>
      <c r="O98" s="262" t="str">
        <f aca="false">IF('APH KIC KIA PC'!T101="","",'APH KIC KIA PC'!T101)</f>
        <v/>
      </c>
      <c r="P98" s="260" t="str">
        <f aca="false">IF(B98="","",'2. Artikeldata Utökad'!E101)</f>
        <v/>
      </c>
      <c r="Q98" s="260" t="str">
        <f aca="false">IF(B98="","",'2. Artikeldata Utökad'!F101)</f>
        <v/>
      </c>
      <c r="R98" s="260" t="str">
        <f aca="false">IF(B98="","",'3. Förpackningsdata'!G101/10)</f>
        <v/>
      </c>
      <c r="S98" s="260" t="str">
        <f aca="false">IF(B98="","",'3. Förpackningsdata'!H101/10)</f>
        <v/>
      </c>
      <c r="T98" s="260" t="str">
        <f aca="false">IF(B98="","",'3. Förpackningsdata'!I101/10)</f>
        <v/>
      </c>
      <c r="U98" s="264" t="str">
        <f aca="false">IF(B98="","",'APH KIC KIA PC'!Z101)</f>
        <v/>
      </c>
      <c r="V98" s="265" t="str">
        <f aca="false">IF(B98="","",'APH KIC KIA PC'!AA101)</f>
        <v/>
      </c>
      <c r="W98" s="266" t="str">
        <f aca="false">IF(B98="","",'APH KIC KIA PC'!AB101)</f>
        <v/>
      </c>
      <c r="X98" s="267" t="str">
        <f aca="false">IF(B98="","",'APH KIC KIA PC'!AD101)</f>
        <v/>
      </c>
      <c r="Y98" s="266" t="str">
        <f aca="false">IF(B98="","",'APH KIC KIA PC'!AC101)</f>
        <v/>
      </c>
      <c r="Z98" s="267" t="str">
        <f aca="false">IF(B98="","",'APH KIC KIA PC'!AI101)</f>
        <v/>
      </c>
      <c r="AA98" s="268" t="str">
        <f aca="false">IF(B98="","",'APH KIC KIA PC'!AJ101)</f>
        <v/>
      </c>
      <c r="AB98" s="262" t="str">
        <f aca="false">IF(B98="","",'APH KIC KIA PC'!W101)</f>
        <v/>
      </c>
      <c r="AC98" s="263" t="str">
        <f aca="false">IF('3. Förpackningsdata'!M101="","",'3. Förpackningsdata'!M101)</f>
        <v/>
      </c>
      <c r="AD98" s="262" t="str">
        <f aca="false">IF('APH KIC KIA PC'!J101="","",'APH KIC KIA PC'!J101)</f>
        <v/>
      </c>
    </row>
    <row r="99" s="1" customFormat="true" ht="14.25" hidden="false" customHeight="false" outlineLevel="0" collapsed="false">
      <c r="A99" s="72" t="n">
        <v>98</v>
      </c>
      <c r="B99" s="260" t="str">
        <f aca="false">IF('1. Artikeldata Grund'!E102="","",'1. Artikeldata Grund'!E102)</f>
        <v/>
      </c>
      <c r="C99" s="261" t="str">
        <f aca="false">IF('1. Artikeldata Grund'!D102="","",'1. Artikeldata Grund'!D102)</f>
        <v/>
      </c>
      <c r="D99" s="260" t="str">
        <f aca="false">IF('APH KIC KIA PC'!D102="","",'APH KIC KIA PC'!D102)</f>
        <v/>
      </c>
      <c r="E99" s="261" t="str">
        <f aca="false">IF('APH KIC KIA PC'!F102="","",'APH KIC KIA PC'!F102)</f>
        <v/>
      </c>
      <c r="F99" s="262" t="str">
        <f aca="false">IF('APH KIC KIA PC'!S102="","",'APH KIC KIA PC'!S102)</f>
        <v>  Välj…</v>
      </c>
      <c r="G99" s="262" t="n">
        <f aca="false">IF('APH KIC KIA PC'!M102="","",'APH KIC KIA PC'!M102)</f>
        <v>910</v>
      </c>
      <c r="H99" s="261" t="str">
        <f aca="false">IF(G99&lt;&gt;200,"",IF('2. Artikeldata Utökad'!I102="","",'2. Artikeldata Utökad'!I102))</f>
        <v/>
      </c>
      <c r="I99" s="260" t="str">
        <f aca="false">IF('APH KIC KIA PC'!L102="Välj….","",'APH KIC KIA PC'!L102)</f>
        <v/>
      </c>
      <c r="J99" s="260" t="str">
        <f aca="false">IF(B99="","",_xlfn.xlookup(I99,Artikelgrupper!A:A,Artikelgrupper!B:B))</f>
        <v/>
      </c>
      <c r="K99" s="260" t="str">
        <f aca="false">IF(B99="","",_xlfn.xlookup(I99,Artikelgrupper!A:A,Artikelgrupper!C:C))</f>
        <v/>
      </c>
      <c r="L99" s="260" t="str">
        <f aca="false">IF(B99="","",_xlfn.xlookup(I99,Artikelgrupper!A:A,Artikelgrupper!D:D))</f>
        <v/>
      </c>
      <c r="M99" s="263" t="str">
        <f aca="false">IF(B99="","",'APH KIC KIA PC'!Q102)</f>
        <v/>
      </c>
      <c r="N99" s="262" t="str">
        <f aca="false">IF('APH KIC KIA PC'!R102="","",'APH KIC KIA PC'!R102)</f>
        <v/>
      </c>
      <c r="O99" s="262" t="str">
        <f aca="false">IF('APH KIC KIA PC'!T102="","",'APH KIC KIA PC'!T102)</f>
        <v/>
      </c>
      <c r="P99" s="260" t="str">
        <f aca="false">IF(B99="","",'2. Artikeldata Utökad'!E102)</f>
        <v/>
      </c>
      <c r="Q99" s="260" t="str">
        <f aca="false">IF(B99="","",'2. Artikeldata Utökad'!F102)</f>
        <v/>
      </c>
      <c r="R99" s="260" t="str">
        <f aca="false">IF(B99="","",'3. Förpackningsdata'!G102/10)</f>
        <v/>
      </c>
      <c r="S99" s="260" t="str">
        <f aca="false">IF(B99="","",'3. Förpackningsdata'!H102/10)</f>
        <v/>
      </c>
      <c r="T99" s="260" t="str">
        <f aca="false">IF(B99="","",'3. Förpackningsdata'!I102/10)</f>
        <v/>
      </c>
      <c r="U99" s="264" t="str">
        <f aca="false">IF(B99="","",'APH KIC KIA PC'!Z102)</f>
        <v/>
      </c>
      <c r="V99" s="265" t="str">
        <f aca="false">IF(B99="","",'APH KIC KIA PC'!AA102)</f>
        <v/>
      </c>
      <c r="W99" s="266" t="str">
        <f aca="false">IF(B99="","",'APH KIC KIA PC'!AB102)</f>
        <v/>
      </c>
      <c r="X99" s="267" t="str">
        <f aca="false">IF(B99="","",'APH KIC KIA PC'!AD102)</f>
        <v/>
      </c>
      <c r="Y99" s="266" t="str">
        <f aca="false">IF(B99="","",'APH KIC KIA PC'!AC102)</f>
        <v/>
      </c>
      <c r="Z99" s="267" t="str">
        <f aca="false">IF(B99="","",'APH KIC KIA PC'!AI102)</f>
        <v/>
      </c>
      <c r="AA99" s="268" t="str">
        <f aca="false">IF(B99="","",'APH KIC KIA PC'!AJ102)</f>
        <v/>
      </c>
      <c r="AB99" s="262" t="str">
        <f aca="false">IF(B99="","",'APH KIC KIA PC'!W102)</f>
        <v/>
      </c>
      <c r="AC99" s="263" t="str">
        <f aca="false">IF('3. Förpackningsdata'!M102="","",'3. Förpackningsdata'!M102)</f>
        <v/>
      </c>
      <c r="AD99" s="262" t="str">
        <f aca="false">IF('APH KIC KIA PC'!J102="","",'APH KIC KIA PC'!J102)</f>
        <v/>
      </c>
    </row>
    <row r="100" s="1" customFormat="true" ht="14.25" hidden="false" customHeight="false" outlineLevel="0" collapsed="false">
      <c r="A100" s="72" t="n">
        <v>99</v>
      </c>
      <c r="B100" s="260" t="str">
        <f aca="false">IF('1. Artikeldata Grund'!E103="","",'1. Artikeldata Grund'!E103)</f>
        <v/>
      </c>
      <c r="C100" s="261" t="str">
        <f aca="false">IF('1. Artikeldata Grund'!D103="","",'1. Artikeldata Grund'!D103)</f>
        <v/>
      </c>
      <c r="D100" s="260" t="str">
        <f aca="false">IF('APH KIC KIA PC'!D103="","",'APH KIC KIA PC'!D103)</f>
        <v/>
      </c>
      <c r="E100" s="261" t="str">
        <f aca="false">IF('APH KIC KIA PC'!F103="","",'APH KIC KIA PC'!F103)</f>
        <v/>
      </c>
      <c r="F100" s="262" t="str">
        <f aca="false">IF('APH KIC KIA PC'!S103="","",'APH KIC KIA PC'!S103)</f>
        <v>  Välj…</v>
      </c>
      <c r="G100" s="262" t="n">
        <f aca="false">IF('APH KIC KIA PC'!M103="","",'APH KIC KIA PC'!M103)</f>
        <v>910</v>
      </c>
      <c r="H100" s="261" t="str">
        <f aca="false">IF(G100&lt;&gt;200,"",IF('2. Artikeldata Utökad'!I103="","",'2. Artikeldata Utökad'!I103))</f>
        <v/>
      </c>
      <c r="I100" s="260" t="str">
        <f aca="false">IF('APH KIC KIA PC'!L103="Välj….","",'APH KIC KIA PC'!L103)</f>
        <v/>
      </c>
      <c r="J100" s="260" t="str">
        <f aca="false">IF(B100="","",_xlfn.xlookup(I100,Artikelgrupper!A:A,Artikelgrupper!B:B))</f>
        <v/>
      </c>
      <c r="K100" s="260" t="str">
        <f aca="false">IF(B100="","",_xlfn.xlookup(I100,Artikelgrupper!A:A,Artikelgrupper!C:C))</f>
        <v/>
      </c>
      <c r="L100" s="260" t="str">
        <f aca="false">IF(B100="","",_xlfn.xlookup(I100,Artikelgrupper!A:A,Artikelgrupper!D:D))</f>
        <v/>
      </c>
      <c r="M100" s="263" t="str">
        <f aca="false">IF(B100="","",'APH KIC KIA PC'!Q103)</f>
        <v/>
      </c>
      <c r="N100" s="262" t="str">
        <f aca="false">IF('APH KIC KIA PC'!R103="","",'APH KIC KIA PC'!R103)</f>
        <v/>
      </c>
      <c r="O100" s="262" t="str">
        <f aca="false">IF('APH KIC KIA PC'!T103="","",'APH KIC KIA PC'!T103)</f>
        <v/>
      </c>
      <c r="P100" s="260" t="str">
        <f aca="false">IF(B100="","",'2. Artikeldata Utökad'!E103)</f>
        <v/>
      </c>
      <c r="Q100" s="260" t="str">
        <f aca="false">IF(B100="","",'2. Artikeldata Utökad'!F103)</f>
        <v/>
      </c>
      <c r="R100" s="260" t="str">
        <f aca="false">IF(B100="","",'3. Förpackningsdata'!G103/10)</f>
        <v/>
      </c>
      <c r="S100" s="260" t="str">
        <f aca="false">IF(B100="","",'3. Förpackningsdata'!H103/10)</f>
        <v/>
      </c>
      <c r="T100" s="260" t="str">
        <f aca="false">IF(B100="","",'3. Förpackningsdata'!I103/10)</f>
        <v/>
      </c>
      <c r="U100" s="264" t="str">
        <f aca="false">IF(B100="","",'APH KIC KIA PC'!Z103)</f>
        <v/>
      </c>
      <c r="V100" s="265" t="str">
        <f aca="false">IF(B100="","",'APH KIC KIA PC'!AA103)</f>
        <v/>
      </c>
      <c r="W100" s="266" t="str">
        <f aca="false">IF(B100="","",'APH KIC KIA PC'!AB103)</f>
        <v/>
      </c>
      <c r="X100" s="267" t="str">
        <f aca="false">IF(B100="","",'APH KIC KIA PC'!AD103)</f>
        <v/>
      </c>
      <c r="Y100" s="266" t="str">
        <f aca="false">IF(B100="","",'APH KIC KIA PC'!AC103)</f>
        <v/>
      </c>
      <c r="Z100" s="267" t="str">
        <f aca="false">IF(B100="","",'APH KIC KIA PC'!AI103)</f>
        <v/>
      </c>
      <c r="AA100" s="268" t="str">
        <f aca="false">IF(B100="","",'APH KIC KIA PC'!AJ103)</f>
        <v/>
      </c>
      <c r="AB100" s="262" t="str">
        <f aca="false">IF(B100="","",'APH KIC KIA PC'!W103)</f>
        <v/>
      </c>
      <c r="AC100" s="263" t="str">
        <f aca="false">IF('3. Förpackningsdata'!M103="","",'3. Förpackningsdata'!M103)</f>
        <v/>
      </c>
      <c r="AD100" s="262" t="str">
        <f aca="false">IF('APH KIC KIA PC'!J103="","",'APH KIC KIA PC'!J103)</f>
        <v/>
      </c>
    </row>
    <row r="101" s="1" customFormat="true" ht="14.25" hidden="false" customHeight="false" outlineLevel="0" collapsed="false">
      <c r="A101" s="72" t="n">
        <v>100</v>
      </c>
      <c r="B101" s="260" t="str">
        <f aca="false">IF('1. Artikeldata Grund'!E104="","",'1. Artikeldata Grund'!E104)</f>
        <v/>
      </c>
      <c r="C101" s="261" t="str">
        <f aca="false">IF('1. Artikeldata Grund'!D104="","",'1. Artikeldata Grund'!D104)</f>
        <v/>
      </c>
      <c r="D101" s="260" t="str">
        <f aca="false">IF('APH KIC KIA PC'!D104="","",'APH KIC KIA PC'!D104)</f>
        <v/>
      </c>
      <c r="E101" s="261" t="str">
        <f aca="false">IF('APH KIC KIA PC'!F104="","",'APH KIC KIA PC'!F104)</f>
        <v/>
      </c>
      <c r="F101" s="262" t="str">
        <f aca="false">IF('APH KIC KIA PC'!S104="","",'APH KIC KIA PC'!S104)</f>
        <v>  Välj…</v>
      </c>
      <c r="G101" s="262" t="n">
        <f aca="false">IF('APH KIC KIA PC'!M104="","",'APH KIC KIA PC'!M104)</f>
        <v>910</v>
      </c>
      <c r="H101" s="261" t="str">
        <f aca="false">IF(G101&lt;&gt;200,"",IF('2. Artikeldata Utökad'!I104="","",'2. Artikeldata Utökad'!I104))</f>
        <v/>
      </c>
      <c r="I101" s="260" t="str">
        <f aca="false">IF('APH KIC KIA PC'!L104="Välj….","",'APH KIC KIA PC'!L104)</f>
        <v/>
      </c>
      <c r="J101" s="260" t="str">
        <f aca="false">IF(B101="","",_xlfn.xlookup(I101,Artikelgrupper!A:A,Artikelgrupper!B:B))</f>
        <v/>
      </c>
      <c r="K101" s="260" t="str">
        <f aca="false">IF(B101="","",_xlfn.xlookup(I101,Artikelgrupper!A:A,Artikelgrupper!C:C))</f>
        <v/>
      </c>
      <c r="L101" s="260" t="str">
        <f aca="false">IF(B101="","",_xlfn.xlookup(I101,Artikelgrupper!A:A,Artikelgrupper!D:D))</f>
        <v/>
      </c>
      <c r="M101" s="263" t="str">
        <f aca="false">IF(B101="","",'APH KIC KIA PC'!Q104)</f>
        <v/>
      </c>
      <c r="N101" s="262" t="str">
        <f aca="false">IF('APH KIC KIA PC'!R104="","",'APH KIC KIA PC'!R104)</f>
        <v/>
      </c>
      <c r="O101" s="262" t="str">
        <f aca="false">IF('APH KIC KIA PC'!T104="","",'APH KIC KIA PC'!T104)</f>
        <v/>
      </c>
      <c r="P101" s="260" t="str">
        <f aca="false">IF(B101="","",'2. Artikeldata Utökad'!E104)</f>
        <v/>
      </c>
      <c r="Q101" s="260" t="str">
        <f aca="false">IF(B101="","",'2. Artikeldata Utökad'!F104)</f>
        <v/>
      </c>
      <c r="R101" s="260" t="str">
        <f aca="false">IF(B101="","",'3. Förpackningsdata'!G104/10)</f>
        <v/>
      </c>
      <c r="S101" s="260" t="str">
        <f aca="false">IF(B101="","",'3. Förpackningsdata'!H104/10)</f>
        <v/>
      </c>
      <c r="T101" s="260" t="str">
        <f aca="false">IF(B101="","",'3. Förpackningsdata'!I104/10)</f>
        <v/>
      </c>
      <c r="U101" s="264" t="str">
        <f aca="false">IF(B101="","",'APH KIC KIA PC'!Z104)</f>
        <v/>
      </c>
      <c r="V101" s="265" t="str">
        <f aca="false">IF(B101="","",'APH KIC KIA PC'!AA104)</f>
        <v/>
      </c>
      <c r="W101" s="266" t="str">
        <f aca="false">IF(B101="","",'APH KIC KIA PC'!AB104)</f>
        <v/>
      </c>
      <c r="X101" s="267" t="str">
        <f aca="false">IF(B101="","",'APH KIC KIA PC'!AD104)</f>
        <v/>
      </c>
      <c r="Y101" s="266" t="str">
        <f aca="false">IF(B101="","",'APH KIC KIA PC'!AC104)</f>
        <v/>
      </c>
      <c r="Z101" s="267" t="str">
        <f aca="false">IF(B101="","",'APH KIC KIA PC'!AI104)</f>
        <v/>
      </c>
      <c r="AA101" s="268" t="str">
        <f aca="false">IF(B101="","",'APH KIC KIA PC'!AJ104)</f>
        <v/>
      </c>
      <c r="AB101" s="262" t="str">
        <f aca="false">IF(B101="","",'APH KIC KIA PC'!W104)</f>
        <v/>
      </c>
      <c r="AC101" s="263" t="str">
        <f aca="false">IF('3. Förpackningsdata'!M104="","",'3. Förpackningsdata'!M104)</f>
        <v/>
      </c>
      <c r="AD101" s="262" t="str">
        <f aca="false">IF('APH KIC KIA PC'!J104="","",'APH KIC KIA PC'!J104)</f>
        <v/>
      </c>
    </row>
    <row r="102" s="1" customFormat="true" ht="14.25" hidden="false" customHeight="false" outlineLevel="0" collapsed="false">
      <c r="A102" s="72" t="n">
        <v>101</v>
      </c>
      <c r="B102" s="260" t="str">
        <f aca="false">IF('1. Artikeldata Grund'!E105="","",'1. Artikeldata Grund'!E105)</f>
        <v/>
      </c>
      <c r="C102" s="261" t="str">
        <f aca="false">IF('1. Artikeldata Grund'!D105="","",'1. Artikeldata Grund'!D105)</f>
        <v/>
      </c>
      <c r="D102" s="260" t="str">
        <f aca="false">IF('APH KIC KIA PC'!D105="","",'APH KIC KIA PC'!D105)</f>
        <v/>
      </c>
      <c r="E102" s="261" t="str">
        <f aca="false">IF('APH KIC KIA PC'!F105="","",'APH KIC KIA PC'!F105)</f>
        <v/>
      </c>
      <c r="F102" s="262" t="str">
        <f aca="false">IF('APH KIC KIA PC'!S105="","",'APH KIC KIA PC'!S105)</f>
        <v>  Välj…</v>
      </c>
      <c r="G102" s="262" t="n">
        <f aca="false">IF('APH KIC KIA PC'!M105="","",'APH KIC KIA PC'!M105)</f>
        <v>910</v>
      </c>
      <c r="H102" s="261" t="str">
        <f aca="false">IF(G102&lt;&gt;200,"",IF('2. Artikeldata Utökad'!I105="","",'2. Artikeldata Utökad'!I105))</f>
        <v/>
      </c>
      <c r="I102" s="260" t="str">
        <f aca="false">IF('APH KIC KIA PC'!L105="Välj….","",'APH KIC KIA PC'!L105)</f>
        <v/>
      </c>
      <c r="J102" s="260" t="str">
        <f aca="false">IF(B102="","",_xlfn.xlookup(I102,Artikelgrupper!A:A,Artikelgrupper!B:B))</f>
        <v/>
      </c>
      <c r="K102" s="260" t="str">
        <f aca="false">IF(B102="","",_xlfn.xlookup(I102,Artikelgrupper!A:A,Artikelgrupper!C:C))</f>
        <v/>
      </c>
      <c r="L102" s="260" t="str">
        <f aca="false">IF(B102="","",_xlfn.xlookup(I102,Artikelgrupper!A:A,Artikelgrupper!D:D))</f>
        <v/>
      </c>
      <c r="M102" s="263" t="str">
        <f aca="false">IF(B102="","",'APH KIC KIA PC'!Q105)</f>
        <v/>
      </c>
      <c r="N102" s="262" t="str">
        <f aca="false">IF('APH KIC KIA PC'!R105="","",'APH KIC KIA PC'!R105)</f>
        <v/>
      </c>
      <c r="O102" s="262" t="str">
        <f aca="false">IF('APH KIC KIA PC'!T105="","",'APH KIC KIA PC'!T105)</f>
        <v/>
      </c>
      <c r="P102" s="260" t="str">
        <f aca="false">IF(B102="","",'2. Artikeldata Utökad'!E105)</f>
        <v/>
      </c>
      <c r="Q102" s="260" t="str">
        <f aca="false">IF(B102="","",'2. Artikeldata Utökad'!F105)</f>
        <v/>
      </c>
      <c r="R102" s="260" t="str">
        <f aca="false">IF(B102="","",'3. Förpackningsdata'!G105/10)</f>
        <v/>
      </c>
      <c r="S102" s="260" t="str">
        <f aca="false">IF(B102="","",'3. Förpackningsdata'!H105/10)</f>
        <v/>
      </c>
      <c r="T102" s="260" t="str">
        <f aca="false">IF(B102="","",'3. Förpackningsdata'!I105/10)</f>
        <v/>
      </c>
      <c r="U102" s="264" t="str">
        <f aca="false">IF(B102="","",'APH KIC KIA PC'!Z105)</f>
        <v/>
      </c>
      <c r="V102" s="265" t="str">
        <f aca="false">IF(B102="","",'APH KIC KIA PC'!AA105)</f>
        <v/>
      </c>
      <c r="W102" s="266" t="str">
        <f aca="false">IF(B102="","",'APH KIC KIA PC'!AB105)</f>
        <v/>
      </c>
      <c r="X102" s="267" t="str">
        <f aca="false">IF(B102="","",'APH KIC KIA PC'!AD105)</f>
        <v/>
      </c>
      <c r="Y102" s="266" t="str">
        <f aca="false">IF(B102="","",'APH KIC KIA PC'!AC105)</f>
        <v/>
      </c>
      <c r="Z102" s="267" t="str">
        <f aca="false">IF(B102="","",'APH KIC KIA PC'!AI105)</f>
        <v/>
      </c>
      <c r="AA102" s="268" t="str">
        <f aca="false">IF(B102="","",'APH KIC KIA PC'!AJ105)</f>
        <v/>
      </c>
      <c r="AB102" s="262" t="str">
        <f aca="false">IF(B102="","",'APH KIC KIA PC'!W105)</f>
        <v/>
      </c>
      <c r="AC102" s="263" t="str">
        <f aca="false">IF('3. Förpackningsdata'!M105="","",'3. Förpackningsdata'!M105)</f>
        <v/>
      </c>
      <c r="AD102" s="262" t="str">
        <f aca="false">IF('APH KIC KIA PC'!J105="","",'APH KIC KIA PC'!J105)</f>
        <v/>
      </c>
    </row>
    <row r="103" s="1" customFormat="true" ht="14.25" hidden="false" customHeight="false" outlineLevel="0" collapsed="false">
      <c r="A103" s="72" t="n">
        <v>102</v>
      </c>
      <c r="B103" s="260" t="str">
        <f aca="false">IF('1. Artikeldata Grund'!E106="","",'1. Artikeldata Grund'!E106)</f>
        <v/>
      </c>
      <c r="C103" s="261" t="str">
        <f aca="false">IF('1. Artikeldata Grund'!D106="","",'1. Artikeldata Grund'!D106)</f>
        <v/>
      </c>
      <c r="D103" s="260" t="str">
        <f aca="false">IF('APH KIC KIA PC'!D106="","",'APH KIC KIA PC'!D106)</f>
        <v/>
      </c>
      <c r="E103" s="261" t="str">
        <f aca="false">IF('APH KIC KIA PC'!F106="","",'APH KIC KIA PC'!F106)</f>
        <v/>
      </c>
      <c r="F103" s="262" t="str">
        <f aca="false">IF('APH KIC KIA PC'!S106="","",'APH KIC KIA PC'!S106)</f>
        <v>  Välj…</v>
      </c>
      <c r="G103" s="262" t="n">
        <f aca="false">IF('APH KIC KIA PC'!M106="","",'APH KIC KIA PC'!M106)</f>
        <v>910</v>
      </c>
      <c r="H103" s="261" t="str">
        <f aca="false">IF(G103&lt;&gt;200,"",IF('2. Artikeldata Utökad'!I106="","",'2. Artikeldata Utökad'!I106))</f>
        <v/>
      </c>
      <c r="I103" s="260" t="str">
        <f aca="false">IF('APH KIC KIA PC'!L106="Välj….","",'APH KIC KIA PC'!L106)</f>
        <v/>
      </c>
      <c r="J103" s="260" t="str">
        <f aca="false">IF(B103="","",_xlfn.xlookup(I103,Artikelgrupper!A:A,Artikelgrupper!B:B))</f>
        <v/>
      </c>
      <c r="K103" s="260" t="str">
        <f aca="false">IF(B103="","",_xlfn.xlookup(I103,Artikelgrupper!A:A,Artikelgrupper!C:C))</f>
        <v/>
      </c>
      <c r="L103" s="260" t="str">
        <f aca="false">IF(B103="","",_xlfn.xlookup(I103,Artikelgrupper!A:A,Artikelgrupper!D:D))</f>
        <v/>
      </c>
      <c r="M103" s="263" t="str">
        <f aca="false">IF(B103="","",'APH KIC KIA PC'!Q106)</f>
        <v/>
      </c>
      <c r="N103" s="262" t="str">
        <f aca="false">IF('APH KIC KIA PC'!R106="","",'APH KIC KIA PC'!R106)</f>
        <v/>
      </c>
      <c r="O103" s="262" t="str">
        <f aca="false">IF('APH KIC KIA PC'!T106="","",'APH KIC KIA PC'!T106)</f>
        <v/>
      </c>
      <c r="P103" s="260" t="str">
        <f aca="false">IF(B103="","",'2. Artikeldata Utökad'!E106)</f>
        <v/>
      </c>
      <c r="Q103" s="260" t="str">
        <f aca="false">IF(B103="","",'2. Artikeldata Utökad'!F106)</f>
        <v/>
      </c>
      <c r="R103" s="260" t="str">
        <f aca="false">IF(B103="","",'3. Förpackningsdata'!G106/10)</f>
        <v/>
      </c>
      <c r="S103" s="260" t="str">
        <f aca="false">IF(B103="","",'3. Förpackningsdata'!H106/10)</f>
        <v/>
      </c>
      <c r="T103" s="260" t="str">
        <f aca="false">IF(B103="","",'3. Förpackningsdata'!I106/10)</f>
        <v/>
      </c>
      <c r="U103" s="264" t="str">
        <f aca="false">IF(B103="","",'APH KIC KIA PC'!Z106)</f>
        <v/>
      </c>
      <c r="V103" s="265" t="str">
        <f aca="false">IF(B103="","",'APH KIC KIA PC'!AA106)</f>
        <v/>
      </c>
      <c r="W103" s="266" t="str">
        <f aca="false">IF(B103="","",'APH KIC KIA PC'!AB106)</f>
        <v/>
      </c>
      <c r="X103" s="267" t="str">
        <f aca="false">IF(B103="","",'APH KIC KIA PC'!AD106)</f>
        <v/>
      </c>
      <c r="Y103" s="266" t="str">
        <f aca="false">IF(B103="","",'APH KIC KIA PC'!AC106)</f>
        <v/>
      </c>
      <c r="Z103" s="267" t="str">
        <f aca="false">IF(B103="","",'APH KIC KIA PC'!AI106)</f>
        <v/>
      </c>
      <c r="AA103" s="268" t="str">
        <f aca="false">IF(B103="","",'APH KIC KIA PC'!AJ106)</f>
        <v/>
      </c>
      <c r="AB103" s="262" t="str">
        <f aca="false">IF(B103="","",'APH KIC KIA PC'!W106)</f>
        <v/>
      </c>
      <c r="AC103" s="263" t="str">
        <f aca="false">IF('3. Förpackningsdata'!M106="","",'3. Förpackningsdata'!M106)</f>
        <v/>
      </c>
      <c r="AD103" s="262" t="str">
        <f aca="false">IF('APH KIC KIA PC'!J106="","",'APH KIC KIA PC'!J106)</f>
        <v/>
      </c>
    </row>
    <row r="104" s="1" customFormat="true" ht="14.25" hidden="false" customHeight="false" outlineLevel="0" collapsed="false">
      <c r="A104" s="72" t="n">
        <v>103</v>
      </c>
      <c r="B104" s="260" t="str">
        <f aca="false">IF('1. Artikeldata Grund'!E107="","",'1. Artikeldata Grund'!E107)</f>
        <v/>
      </c>
      <c r="C104" s="261" t="str">
        <f aca="false">IF('1. Artikeldata Grund'!D107="","",'1. Artikeldata Grund'!D107)</f>
        <v/>
      </c>
      <c r="D104" s="260" t="str">
        <f aca="false">IF('APH KIC KIA PC'!D107="","",'APH KIC KIA PC'!D107)</f>
        <v/>
      </c>
      <c r="E104" s="261" t="str">
        <f aca="false">IF('APH KIC KIA PC'!F107="","",'APH KIC KIA PC'!F107)</f>
        <v/>
      </c>
      <c r="F104" s="262" t="str">
        <f aca="false">IF('APH KIC KIA PC'!S107="","",'APH KIC KIA PC'!S107)</f>
        <v>  Välj…</v>
      </c>
      <c r="G104" s="262" t="n">
        <f aca="false">IF('APH KIC KIA PC'!M107="","",'APH KIC KIA PC'!M107)</f>
        <v>910</v>
      </c>
      <c r="H104" s="261" t="str">
        <f aca="false">IF(G104&lt;&gt;200,"",IF('2. Artikeldata Utökad'!I107="","",'2. Artikeldata Utökad'!I107))</f>
        <v/>
      </c>
      <c r="I104" s="260" t="str">
        <f aca="false">IF('APH KIC KIA PC'!L107="Välj….","",'APH KIC KIA PC'!L107)</f>
        <v/>
      </c>
      <c r="J104" s="260" t="str">
        <f aca="false">IF(B104="","",_xlfn.xlookup(I104,Artikelgrupper!A:A,Artikelgrupper!B:B))</f>
        <v/>
      </c>
      <c r="K104" s="260" t="str">
        <f aca="false">IF(B104="","",_xlfn.xlookup(I104,Artikelgrupper!A:A,Artikelgrupper!C:C))</f>
        <v/>
      </c>
      <c r="L104" s="260" t="str">
        <f aca="false">IF(B104="","",_xlfn.xlookup(I104,Artikelgrupper!A:A,Artikelgrupper!D:D))</f>
        <v/>
      </c>
      <c r="M104" s="263" t="str">
        <f aca="false">IF(B104="","",'APH KIC KIA PC'!Q107)</f>
        <v/>
      </c>
      <c r="N104" s="262" t="str">
        <f aca="false">IF('APH KIC KIA PC'!R107="","",'APH KIC KIA PC'!R107)</f>
        <v/>
      </c>
      <c r="O104" s="262" t="str">
        <f aca="false">IF('APH KIC KIA PC'!T107="","",'APH KIC KIA PC'!T107)</f>
        <v/>
      </c>
      <c r="P104" s="260" t="str">
        <f aca="false">IF(B104="","",'2. Artikeldata Utökad'!E107)</f>
        <v/>
      </c>
      <c r="Q104" s="260" t="str">
        <f aca="false">IF(B104="","",'2. Artikeldata Utökad'!F107)</f>
        <v/>
      </c>
      <c r="R104" s="260" t="str">
        <f aca="false">IF(B104="","",'3. Förpackningsdata'!G107/10)</f>
        <v/>
      </c>
      <c r="S104" s="260" t="str">
        <f aca="false">IF(B104="","",'3. Förpackningsdata'!H107/10)</f>
        <v/>
      </c>
      <c r="T104" s="260" t="str">
        <f aca="false">IF(B104="","",'3. Förpackningsdata'!I107/10)</f>
        <v/>
      </c>
      <c r="U104" s="264" t="str">
        <f aca="false">IF(B104="","",'APH KIC KIA PC'!Z107)</f>
        <v/>
      </c>
      <c r="V104" s="265" t="str">
        <f aca="false">IF(B104="","",'APH KIC KIA PC'!AA107)</f>
        <v/>
      </c>
      <c r="W104" s="266" t="str">
        <f aca="false">IF(B104="","",'APH KIC KIA PC'!AB107)</f>
        <v/>
      </c>
      <c r="X104" s="267" t="str">
        <f aca="false">IF(B104="","",'APH KIC KIA PC'!AD107)</f>
        <v/>
      </c>
      <c r="Y104" s="266" t="str">
        <f aca="false">IF(B104="","",'APH KIC KIA PC'!AC107)</f>
        <v/>
      </c>
      <c r="Z104" s="267" t="str">
        <f aca="false">IF(B104="","",'APH KIC KIA PC'!AI107)</f>
        <v/>
      </c>
      <c r="AA104" s="268" t="str">
        <f aca="false">IF(B104="","",'APH KIC KIA PC'!AJ107)</f>
        <v/>
      </c>
      <c r="AB104" s="262" t="str">
        <f aca="false">IF(B104="","",'APH KIC KIA PC'!W107)</f>
        <v/>
      </c>
      <c r="AC104" s="263" t="str">
        <f aca="false">IF('3. Förpackningsdata'!M107="","",'3. Förpackningsdata'!M107)</f>
        <v/>
      </c>
      <c r="AD104" s="262" t="str">
        <f aca="false">IF('APH KIC KIA PC'!J107="","",'APH KIC KIA PC'!J107)</f>
        <v/>
      </c>
    </row>
    <row r="105" s="1" customFormat="true" ht="14.25" hidden="false" customHeight="false" outlineLevel="0" collapsed="false">
      <c r="A105" s="72" t="n">
        <v>104</v>
      </c>
      <c r="B105" s="260" t="str">
        <f aca="false">IF('1. Artikeldata Grund'!E108="","",'1. Artikeldata Grund'!E108)</f>
        <v/>
      </c>
      <c r="C105" s="261" t="str">
        <f aca="false">IF('1. Artikeldata Grund'!D108="","",'1. Artikeldata Grund'!D108)</f>
        <v/>
      </c>
      <c r="D105" s="260" t="str">
        <f aca="false">IF('APH KIC KIA PC'!D108="","",'APH KIC KIA PC'!D108)</f>
        <v/>
      </c>
      <c r="E105" s="261" t="str">
        <f aca="false">IF('APH KIC KIA PC'!F108="","",'APH KIC KIA PC'!F108)</f>
        <v/>
      </c>
      <c r="F105" s="262" t="str">
        <f aca="false">IF('APH KIC KIA PC'!S108="","",'APH KIC KIA PC'!S108)</f>
        <v>  Välj…</v>
      </c>
      <c r="G105" s="262" t="n">
        <f aca="false">IF('APH KIC KIA PC'!M108="","",'APH KIC KIA PC'!M108)</f>
        <v>910</v>
      </c>
      <c r="H105" s="261" t="str">
        <f aca="false">IF(G105&lt;&gt;200,"",IF('2. Artikeldata Utökad'!I108="","",'2. Artikeldata Utökad'!I108))</f>
        <v/>
      </c>
      <c r="I105" s="260" t="str">
        <f aca="false">IF('APH KIC KIA PC'!L108="Välj….","",'APH KIC KIA PC'!L108)</f>
        <v/>
      </c>
      <c r="J105" s="260" t="str">
        <f aca="false">IF(B105="","",_xlfn.xlookup(I105,Artikelgrupper!A:A,Artikelgrupper!B:B))</f>
        <v/>
      </c>
      <c r="K105" s="260" t="str">
        <f aca="false">IF(B105="","",_xlfn.xlookup(I105,Artikelgrupper!A:A,Artikelgrupper!C:C))</f>
        <v/>
      </c>
      <c r="L105" s="260" t="str">
        <f aca="false">IF(B105="","",_xlfn.xlookup(I105,Artikelgrupper!A:A,Artikelgrupper!D:D))</f>
        <v/>
      </c>
      <c r="M105" s="263" t="str">
        <f aca="false">IF(B105="","",'APH KIC KIA PC'!Q108)</f>
        <v/>
      </c>
      <c r="N105" s="262" t="str">
        <f aca="false">IF('APH KIC KIA PC'!R108="","",'APH KIC KIA PC'!R108)</f>
        <v/>
      </c>
      <c r="O105" s="262" t="str">
        <f aca="false">IF('APH KIC KIA PC'!T108="","",'APH KIC KIA PC'!T108)</f>
        <v/>
      </c>
      <c r="P105" s="260" t="str">
        <f aca="false">IF(B105="","",'2. Artikeldata Utökad'!E108)</f>
        <v/>
      </c>
      <c r="Q105" s="260" t="str">
        <f aca="false">IF(B105="","",'2. Artikeldata Utökad'!F108)</f>
        <v/>
      </c>
      <c r="R105" s="260" t="str">
        <f aca="false">IF(B105="","",'3. Förpackningsdata'!G108/10)</f>
        <v/>
      </c>
      <c r="S105" s="260" t="str">
        <f aca="false">IF(B105="","",'3. Förpackningsdata'!H108/10)</f>
        <v/>
      </c>
      <c r="T105" s="260" t="str">
        <f aca="false">IF(B105="","",'3. Förpackningsdata'!I108/10)</f>
        <v/>
      </c>
      <c r="U105" s="264" t="str">
        <f aca="false">IF(B105="","",'APH KIC KIA PC'!Z108)</f>
        <v/>
      </c>
      <c r="V105" s="265" t="str">
        <f aca="false">IF(B105="","",'APH KIC KIA PC'!AA108)</f>
        <v/>
      </c>
      <c r="W105" s="266" t="str">
        <f aca="false">IF(B105="","",'APH KIC KIA PC'!AB108)</f>
        <v/>
      </c>
      <c r="X105" s="267" t="str">
        <f aca="false">IF(B105="","",'APH KIC KIA PC'!AD108)</f>
        <v/>
      </c>
      <c r="Y105" s="266" t="str">
        <f aca="false">IF(B105="","",'APH KIC KIA PC'!AC108)</f>
        <v/>
      </c>
      <c r="Z105" s="267" t="str">
        <f aca="false">IF(B105="","",'APH KIC KIA PC'!AI108)</f>
        <v/>
      </c>
      <c r="AA105" s="268" t="str">
        <f aca="false">IF(B105="","",'APH KIC KIA PC'!AJ108)</f>
        <v/>
      </c>
      <c r="AB105" s="262" t="str">
        <f aca="false">IF(B105="","",'APH KIC KIA PC'!W108)</f>
        <v/>
      </c>
      <c r="AC105" s="263" t="str">
        <f aca="false">IF('3. Förpackningsdata'!M108="","",'3. Förpackningsdata'!M108)</f>
        <v/>
      </c>
      <c r="AD105" s="262" t="str">
        <f aca="false">IF('APH KIC KIA PC'!J108="","",'APH KIC KIA PC'!J108)</f>
        <v/>
      </c>
    </row>
    <row r="106" s="1" customFormat="true" ht="14.25" hidden="false" customHeight="false" outlineLevel="0" collapsed="false">
      <c r="A106" s="72" t="n">
        <v>105</v>
      </c>
      <c r="B106" s="260" t="str">
        <f aca="false">IF('1. Artikeldata Grund'!E109="","",'1. Artikeldata Grund'!E109)</f>
        <v/>
      </c>
      <c r="C106" s="261" t="str">
        <f aca="false">IF('1. Artikeldata Grund'!D109="","",'1. Artikeldata Grund'!D109)</f>
        <v/>
      </c>
      <c r="D106" s="260" t="str">
        <f aca="false">IF('APH KIC KIA PC'!D109="","",'APH KIC KIA PC'!D109)</f>
        <v/>
      </c>
      <c r="E106" s="261" t="str">
        <f aca="false">IF('APH KIC KIA PC'!F109="","",'APH KIC KIA PC'!F109)</f>
        <v/>
      </c>
      <c r="F106" s="262" t="str">
        <f aca="false">IF('APH KIC KIA PC'!S109="","",'APH KIC KIA PC'!S109)</f>
        <v>  Välj…</v>
      </c>
      <c r="G106" s="262" t="n">
        <f aca="false">IF('APH KIC KIA PC'!M109="","",'APH KIC KIA PC'!M109)</f>
        <v>910</v>
      </c>
      <c r="H106" s="261" t="str">
        <f aca="false">IF(G106&lt;&gt;200,"",IF('2. Artikeldata Utökad'!I109="","",'2. Artikeldata Utökad'!I109))</f>
        <v/>
      </c>
      <c r="I106" s="260" t="str">
        <f aca="false">IF('APH KIC KIA PC'!L109="Välj….","",'APH KIC KIA PC'!L109)</f>
        <v/>
      </c>
      <c r="J106" s="260" t="str">
        <f aca="false">IF(B106="","",_xlfn.xlookup(I106,Artikelgrupper!A:A,Artikelgrupper!B:B))</f>
        <v/>
      </c>
      <c r="K106" s="260" t="str">
        <f aca="false">IF(B106="","",_xlfn.xlookup(I106,Artikelgrupper!A:A,Artikelgrupper!C:C))</f>
        <v/>
      </c>
      <c r="L106" s="260" t="str">
        <f aca="false">IF(B106="","",_xlfn.xlookup(I106,Artikelgrupper!A:A,Artikelgrupper!D:D))</f>
        <v/>
      </c>
      <c r="M106" s="263" t="str">
        <f aca="false">IF(B106="","",'APH KIC KIA PC'!Q109)</f>
        <v/>
      </c>
      <c r="N106" s="262" t="str">
        <f aca="false">IF('APH KIC KIA PC'!R109="","",'APH KIC KIA PC'!R109)</f>
        <v/>
      </c>
      <c r="O106" s="262" t="str">
        <f aca="false">IF('APH KIC KIA PC'!T109="","",'APH KIC KIA PC'!T109)</f>
        <v/>
      </c>
      <c r="P106" s="260" t="str">
        <f aca="false">IF(B106="","",'2. Artikeldata Utökad'!E109)</f>
        <v/>
      </c>
      <c r="Q106" s="260" t="str">
        <f aca="false">IF(B106="","",'2. Artikeldata Utökad'!F109)</f>
        <v/>
      </c>
      <c r="R106" s="260" t="str">
        <f aca="false">IF(B106="","",'3. Förpackningsdata'!G109/10)</f>
        <v/>
      </c>
      <c r="S106" s="260" t="str">
        <f aca="false">IF(B106="","",'3. Förpackningsdata'!H109/10)</f>
        <v/>
      </c>
      <c r="T106" s="260" t="str">
        <f aca="false">IF(B106="","",'3. Förpackningsdata'!I109/10)</f>
        <v/>
      </c>
      <c r="U106" s="264" t="str">
        <f aca="false">IF(B106="","",'APH KIC KIA PC'!Z109)</f>
        <v/>
      </c>
      <c r="V106" s="265" t="str">
        <f aca="false">IF(B106="","",'APH KIC KIA PC'!AA109)</f>
        <v/>
      </c>
      <c r="W106" s="266" t="str">
        <f aca="false">IF(B106="","",'APH KIC KIA PC'!AB109)</f>
        <v/>
      </c>
      <c r="X106" s="267" t="str">
        <f aca="false">IF(B106="","",'APH KIC KIA PC'!AD109)</f>
        <v/>
      </c>
      <c r="Y106" s="266" t="str">
        <f aca="false">IF(B106="","",'APH KIC KIA PC'!AC109)</f>
        <v/>
      </c>
      <c r="Z106" s="267" t="str">
        <f aca="false">IF(B106="","",'APH KIC KIA PC'!AI109)</f>
        <v/>
      </c>
      <c r="AA106" s="268" t="str">
        <f aca="false">IF(B106="","",'APH KIC KIA PC'!AJ109)</f>
        <v/>
      </c>
      <c r="AB106" s="262" t="str">
        <f aca="false">IF(B106="","",'APH KIC KIA PC'!W109)</f>
        <v/>
      </c>
      <c r="AC106" s="263" t="str">
        <f aca="false">IF('3. Förpackningsdata'!M109="","",'3. Förpackningsdata'!M109)</f>
        <v/>
      </c>
      <c r="AD106" s="262" t="str">
        <f aca="false">IF('APH KIC KIA PC'!J109="","",'APH KIC KIA PC'!J109)</f>
        <v/>
      </c>
    </row>
    <row r="107" s="1" customFormat="true" ht="14.25" hidden="false" customHeight="false" outlineLevel="0" collapsed="false">
      <c r="A107" s="72" t="n">
        <v>106</v>
      </c>
      <c r="B107" s="260" t="str">
        <f aca="false">IF('1. Artikeldata Grund'!E110="","",'1. Artikeldata Grund'!E110)</f>
        <v/>
      </c>
      <c r="C107" s="261" t="str">
        <f aca="false">IF('1. Artikeldata Grund'!D110="","",'1. Artikeldata Grund'!D110)</f>
        <v/>
      </c>
      <c r="D107" s="260" t="str">
        <f aca="false">IF('APH KIC KIA PC'!D110="","",'APH KIC KIA PC'!D110)</f>
        <v/>
      </c>
      <c r="E107" s="261" t="str">
        <f aca="false">IF('APH KIC KIA PC'!F110="","",'APH KIC KIA PC'!F110)</f>
        <v/>
      </c>
      <c r="F107" s="262" t="str">
        <f aca="false">IF('APH KIC KIA PC'!S110="","",'APH KIC KIA PC'!S110)</f>
        <v>  Välj…</v>
      </c>
      <c r="G107" s="262" t="n">
        <f aca="false">IF('APH KIC KIA PC'!M110="","",'APH KIC KIA PC'!M110)</f>
        <v>910</v>
      </c>
      <c r="H107" s="261" t="str">
        <f aca="false">IF(G107&lt;&gt;200,"",IF('2. Artikeldata Utökad'!I110="","",'2. Artikeldata Utökad'!I110))</f>
        <v/>
      </c>
      <c r="I107" s="260" t="str">
        <f aca="false">IF('APH KIC KIA PC'!L110="Välj….","",'APH KIC KIA PC'!L110)</f>
        <v/>
      </c>
      <c r="J107" s="260" t="str">
        <f aca="false">IF(B107="","",_xlfn.xlookup(I107,Artikelgrupper!A:A,Artikelgrupper!B:B))</f>
        <v/>
      </c>
      <c r="K107" s="260" t="str">
        <f aca="false">IF(B107="","",_xlfn.xlookup(I107,Artikelgrupper!A:A,Artikelgrupper!C:C))</f>
        <v/>
      </c>
      <c r="L107" s="260" t="str">
        <f aca="false">IF(B107="","",_xlfn.xlookup(I107,Artikelgrupper!A:A,Artikelgrupper!D:D))</f>
        <v/>
      </c>
      <c r="M107" s="263" t="str">
        <f aca="false">IF(B107="","",'APH KIC KIA PC'!Q110)</f>
        <v/>
      </c>
      <c r="N107" s="262" t="str">
        <f aca="false">IF('APH KIC KIA PC'!R110="","",'APH KIC KIA PC'!R110)</f>
        <v/>
      </c>
      <c r="O107" s="262" t="str">
        <f aca="false">IF('APH KIC KIA PC'!T110="","",'APH KIC KIA PC'!T110)</f>
        <v/>
      </c>
      <c r="P107" s="260" t="str">
        <f aca="false">IF(B107="","",'2. Artikeldata Utökad'!E110)</f>
        <v/>
      </c>
      <c r="Q107" s="260" t="str">
        <f aca="false">IF(B107="","",'2. Artikeldata Utökad'!F110)</f>
        <v/>
      </c>
      <c r="R107" s="260" t="str">
        <f aca="false">IF(B107="","",'3. Förpackningsdata'!G110/10)</f>
        <v/>
      </c>
      <c r="S107" s="260" t="str">
        <f aca="false">IF(B107="","",'3. Förpackningsdata'!H110/10)</f>
        <v/>
      </c>
      <c r="T107" s="260" t="str">
        <f aca="false">IF(B107="","",'3. Förpackningsdata'!I110/10)</f>
        <v/>
      </c>
      <c r="U107" s="264" t="str">
        <f aca="false">IF(B107="","",'APH KIC KIA PC'!Z110)</f>
        <v/>
      </c>
      <c r="V107" s="265" t="str">
        <f aca="false">IF(B107="","",'APH KIC KIA PC'!AA110)</f>
        <v/>
      </c>
      <c r="W107" s="266" t="str">
        <f aca="false">IF(B107="","",'APH KIC KIA PC'!AB110)</f>
        <v/>
      </c>
      <c r="X107" s="267" t="str">
        <f aca="false">IF(B107="","",'APH KIC KIA PC'!AD110)</f>
        <v/>
      </c>
      <c r="Y107" s="266" t="str">
        <f aca="false">IF(B107="","",'APH KIC KIA PC'!AC110)</f>
        <v/>
      </c>
      <c r="Z107" s="267" t="str">
        <f aca="false">IF(B107="","",'APH KIC KIA PC'!AI110)</f>
        <v/>
      </c>
      <c r="AA107" s="268" t="str">
        <f aca="false">IF(B107="","",'APH KIC KIA PC'!AJ110)</f>
        <v/>
      </c>
      <c r="AB107" s="262" t="str">
        <f aca="false">IF(B107="","",'APH KIC KIA PC'!W110)</f>
        <v/>
      </c>
      <c r="AC107" s="263" t="str">
        <f aca="false">IF('3. Förpackningsdata'!M110="","",'3. Förpackningsdata'!M110)</f>
        <v/>
      </c>
      <c r="AD107" s="262" t="str">
        <f aca="false">IF('APH KIC KIA PC'!J110="","",'APH KIC KIA PC'!J110)</f>
        <v/>
      </c>
    </row>
    <row r="108" s="1" customFormat="true" ht="14.25" hidden="false" customHeight="false" outlineLevel="0" collapsed="false">
      <c r="A108" s="72" t="n">
        <v>107</v>
      </c>
      <c r="B108" s="260" t="str">
        <f aca="false">IF('1. Artikeldata Grund'!E111="","",'1. Artikeldata Grund'!E111)</f>
        <v/>
      </c>
      <c r="C108" s="261" t="str">
        <f aca="false">IF('1. Artikeldata Grund'!D111="","",'1. Artikeldata Grund'!D111)</f>
        <v/>
      </c>
      <c r="D108" s="260" t="str">
        <f aca="false">IF('APH KIC KIA PC'!D111="","",'APH KIC KIA PC'!D111)</f>
        <v/>
      </c>
      <c r="E108" s="261" t="str">
        <f aca="false">IF('APH KIC KIA PC'!F111="","",'APH KIC KIA PC'!F111)</f>
        <v/>
      </c>
      <c r="F108" s="262" t="str">
        <f aca="false">IF('APH KIC KIA PC'!S111="","",'APH KIC KIA PC'!S111)</f>
        <v>  Välj…</v>
      </c>
      <c r="G108" s="262" t="n">
        <f aca="false">IF('APH KIC KIA PC'!M111="","",'APH KIC KIA PC'!M111)</f>
        <v>910</v>
      </c>
      <c r="H108" s="261" t="str">
        <f aca="false">IF(G108&lt;&gt;200,"",IF('2. Artikeldata Utökad'!I111="","",'2. Artikeldata Utökad'!I111))</f>
        <v/>
      </c>
      <c r="I108" s="260" t="str">
        <f aca="false">IF('APH KIC KIA PC'!L111="Välj….","",'APH KIC KIA PC'!L111)</f>
        <v/>
      </c>
      <c r="J108" s="260" t="str">
        <f aca="false">IF(B108="","",_xlfn.xlookup(I108,Artikelgrupper!A:A,Artikelgrupper!B:B))</f>
        <v/>
      </c>
      <c r="K108" s="260" t="str">
        <f aca="false">IF(B108="","",_xlfn.xlookup(I108,Artikelgrupper!A:A,Artikelgrupper!C:C))</f>
        <v/>
      </c>
      <c r="L108" s="260" t="str">
        <f aca="false">IF(B108="","",_xlfn.xlookup(I108,Artikelgrupper!A:A,Artikelgrupper!D:D))</f>
        <v/>
      </c>
      <c r="M108" s="263" t="str">
        <f aca="false">IF(B108="","",'APH KIC KIA PC'!Q111)</f>
        <v/>
      </c>
      <c r="N108" s="262" t="str">
        <f aca="false">IF('APH KIC KIA PC'!R111="","",'APH KIC KIA PC'!R111)</f>
        <v/>
      </c>
      <c r="O108" s="262" t="str">
        <f aca="false">IF('APH KIC KIA PC'!T111="","",'APH KIC KIA PC'!T111)</f>
        <v/>
      </c>
      <c r="P108" s="260" t="str">
        <f aca="false">IF(B108="","",'2. Artikeldata Utökad'!E111)</f>
        <v/>
      </c>
      <c r="Q108" s="260" t="str">
        <f aca="false">IF(B108="","",'2. Artikeldata Utökad'!F111)</f>
        <v/>
      </c>
      <c r="R108" s="260" t="str">
        <f aca="false">IF(B108="","",'3. Förpackningsdata'!G111/10)</f>
        <v/>
      </c>
      <c r="S108" s="260" t="str">
        <f aca="false">IF(B108="","",'3. Förpackningsdata'!H111/10)</f>
        <v/>
      </c>
      <c r="T108" s="260" t="str">
        <f aca="false">IF(B108="","",'3. Förpackningsdata'!I111/10)</f>
        <v/>
      </c>
      <c r="U108" s="264" t="str">
        <f aca="false">IF(B108="","",'APH KIC KIA PC'!Z111)</f>
        <v/>
      </c>
      <c r="V108" s="265" t="str">
        <f aca="false">IF(B108="","",'APH KIC KIA PC'!AA111)</f>
        <v/>
      </c>
      <c r="W108" s="266" t="str">
        <f aca="false">IF(B108="","",'APH KIC KIA PC'!AB111)</f>
        <v/>
      </c>
      <c r="X108" s="267" t="str">
        <f aca="false">IF(B108="","",'APH KIC KIA PC'!AD111)</f>
        <v/>
      </c>
      <c r="Y108" s="266" t="str">
        <f aca="false">IF(B108="","",'APH KIC KIA PC'!AC111)</f>
        <v/>
      </c>
      <c r="Z108" s="267" t="str">
        <f aca="false">IF(B108="","",'APH KIC KIA PC'!AI111)</f>
        <v/>
      </c>
      <c r="AA108" s="268" t="str">
        <f aca="false">IF(B108="","",'APH KIC KIA PC'!AJ111)</f>
        <v/>
      </c>
      <c r="AB108" s="262" t="str">
        <f aca="false">IF(B108="","",'APH KIC KIA PC'!W111)</f>
        <v/>
      </c>
      <c r="AC108" s="263" t="str">
        <f aca="false">IF('3. Förpackningsdata'!M111="","",'3. Förpackningsdata'!M111)</f>
        <v/>
      </c>
      <c r="AD108" s="262" t="str">
        <f aca="false">IF('APH KIC KIA PC'!J111="","",'APH KIC KIA PC'!J111)</f>
        <v/>
      </c>
    </row>
    <row r="109" s="1" customFormat="true" ht="14.25" hidden="false" customHeight="false" outlineLevel="0" collapsed="false">
      <c r="A109" s="72" t="n">
        <v>108</v>
      </c>
      <c r="B109" s="260" t="str">
        <f aca="false">IF('1. Artikeldata Grund'!E112="","",'1. Artikeldata Grund'!E112)</f>
        <v/>
      </c>
      <c r="C109" s="261" t="str">
        <f aca="false">IF('1. Artikeldata Grund'!D112="","",'1. Artikeldata Grund'!D112)</f>
        <v/>
      </c>
      <c r="D109" s="260" t="str">
        <f aca="false">IF('APH KIC KIA PC'!D112="","",'APH KIC KIA PC'!D112)</f>
        <v/>
      </c>
      <c r="E109" s="261" t="str">
        <f aca="false">IF('APH KIC KIA PC'!F112="","",'APH KIC KIA PC'!F112)</f>
        <v/>
      </c>
      <c r="F109" s="262" t="str">
        <f aca="false">IF('APH KIC KIA PC'!S112="","",'APH KIC KIA PC'!S112)</f>
        <v>  Välj…</v>
      </c>
      <c r="G109" s="262" t="n">
        <f aca="false">IF('APH KIC KIA PC'!M112="","",'APH KIC KIA PC'!M112)</f>
        <v>910</v>
      </c>
      <c r="H109" s="261" t="str">
        <f aca="false">IF(G109&lt;&gt;200,"",IF('2. Artikeldata Utökad'!I112="","",'2. Artikeldata Utökad'!I112))</f>
        <v/>
      </c>
      <c r="I109" s="260" t="str">
        <f aca="false">IF('APH KIC KIA PC'!L112="Välj….","",'APH KIC KIA PC'!L112)</f>
        <v/>
      </c>
      <c r="J109" s="260" t="str">
        <f aca="false">IF(B109="","",_xlfn.xlookup(I109,Artikelgrupper!A:A,Artikelgrupper!B:B))</f>
        <v/>
      </c>
      <c r="K109" s="260" t="str">
        <f aca="false">IF(B109="","",_xlfn.xlookup(I109,Artikelgrupper!A:A,Artikelgrupper!C:C))</f>
        <v/>
      </c>
      <c r="L109" s="260" t="str">
        <f aca="false">IF(B109="","",_xlfn.xlookup(I109,Artikelgrupper!A:A,Artikelgrupper!D:D))</f>
        <v/>
      </c>
      <c r="M109" s="263" t="str">
        <f aca="false">IF(B109="","",'APH KIC KIA PC'!Q112)</f>
        <v/>
      </c>
      <c r="N109" s="262" t="str">
        <f aca="false">IF('APH KIC KIA PC'!R112="","",'APH KIC KIA PC'!R112)</f>
        <v/>
      </c>
      <c r="O109" s="262" t="str">
        <f aca="false">IF('APH KIC KIA PC'!T112="","",'APH KIC KIA PC'!T112)</f>
        <v/>
      </c>
      <c r="P109" s="260" t="str">
        <f aca="false">IF(B109="","",'2. Artikeldata Utökad'!E112)</f>
        <v/>
      </c>
      <c r="Q109" s="260" t="str">
        <f aca="false">IF(B109="","",'2. Artikeldata Utökad'!F112)</f>
        <v/>
      </c>
      <c r="R109" s="260" t="str">
        <f aca="false">IF(B109="","",'3. Förpackningsdata'!G112/10)</f>
        <v/>
      </c>
      <c r="S109" s="260" t="str">
        <f aca="false">IF(B109="","",'3. Förpackningsdata'!H112/10)</f>
        <v/>
      </c>
      <c r="T109" s="260" t="str">
        <f aca="false">IF(B109="","",'3. Förpackningsdata'!I112/10)</f>
        <v/>
      </c>
      <c r="U109" s="264" t="str">
        <f aca="false">IF(B109="","",'APH KIC KIA PC'!Z112)</f>
        <v/>
      </c>
      <c r="V109" s="265" t="str">
        <f aca="false">IF(B109="","",'APH KIC KIA PC'!AA112)</f>
        <v/>
      </c>
      <c r="W109" s="266" t="str">
        <f aca="false">IF(B109="","",'APH KIC KIA PC'!AB112)</f>
        <v/>
      </c>
      <c r="X109" s="267" t="str">
        <f aca="false">IF(B109="","",'APH KIC KIA PC'!AD112)</f>
        <v/>
      </c>
      <c r="Y109" s="266" t="str">
        <f aca="false">IF(B109="","",'APH KIC KIA PC'!AC112)</f>
        <v/>
      </c>
      <c r="Z109" s="267" t="str">
        <f aca="false">IF(B109="","",'APH KIC KIA PC'!AI112)</f>
        <v/>
      </c>
      <c r="AA109" s="268" t="str">
        <f aca="false">IF(B109="","",'APH KIC KIA PC'!AJ112)</f>
        <v/>
      </c>
      <c r="AB109" s="262" t="str">
        <f aca="false">IF(B109="","",'APH KIC KIA PC'!W112)</f>
        <v/>
      </c>
      <c r="AC109" s="263" t="str">
        <f aca="false">IF('3. Förpackningsdata'!M112="","",'3. Förpackningsdata'!M112)</f>
        <v/>
      </c>
      <c r="AD109" s="262" t="str">
        <f aca="false">IF('APH KIC KIA PC'!J112="","",'APH KIC KIA PC'!J112)</f>
        <v/>
      </c>
    </row>
    <row r="110" s="1" customFormat="true" ht="14.25" hidden="false" customHeight="false" outlineLevel="0" collapsed="false">
      <c r="A110" s="72" t="n">
        <v>109</v>
      </c>
      <c r="B110" s="260" t="str">
        <f aca="false">IF('1. Artikeldata Grund'!E113="","",'1. Artikeldata Grund'!E113)</f>
        <v/>
      </c>
      <c r="C110" s="261" t="str">
        <f aca="false">IF('1. Artikeldata Grund'!D113="","",'1. Artikeldata Grund'!D113)</f>
        <v/>
      </c>
      <c r="D110" s="260" t="str">
        <f aca="false">IF('APH KIC KIA PC'!D113="","",'APH KIC KIA PC'!D113)</f>
        <v/>
      </c>
      <c r="E110" s="261" t="str">
        <f aca="false">IF('APH KIC KIA PC'!F113="","",'APH KIC KIA PC'!F113)</f>
        <v/>
      </c>
      <c r="F110" s="262" t="str">
        <f aca="false">IF('APH KIC KIA PC'!S113="","",'APH KIC KIA PC'!S113)</f>
        <v>  Välj…</v>
      </c>
      <c r="G110" s="262" t="n">
        <f aca="false">IF('APH KIC KIA PC'!M113="","",'APH KIC KIA PC'!M113)</f>
        <v>910</v>
      </c>
      <c r="H110" s="261" t="str">
        <f aca="false">IF(G110&lt;&gt;200,"",IF('2. Artikeldata Utökad'!I113="","",'2. Artikeldata Utökad'!I113))</f>
        <v/>
      </c>
      <c r="I110" s="260" t="str">
        <f aca="false">IF('APH KIC KIA PC'!L113="Välj….","",'APH KIC KIA PC'!L113)</f>
        <v/>
      </c>
      <c r="J110" s="260" t="str">
        <f aca="false">IF(B110="","",_xlfn.xlookup(I110,Artikelgrupper!A:A,Artikelgrupper!B:B))</f>
        <v/>
      </c>
      <c r="K110" s="260" t="str">
        <f aca="false">IF(B110="","",_xlfn.xlookup(I110,Artikelgrupper!A:A,Artikelgrupper!C:C))</f>
        <v/>
      </c>
      <c r="L110" s="260" t="str">
        <f aca="false">IF(B110="","",_xlfn.xlookup(I110,Artikelgrupper!A:A,Artikelgrupper!D:D))</f>
        <v/>
      </c>
      <c r="M110" s="263" t="str">
        <f aca="false">IF(B110="","",'APH KIC KIA PC'!Q113)</f>
        <v/>
      </c>
      <c r="N110" s="262" t="str">
        <f aca="false">IF('APH KIC KIA PC'!R113="","",'APH KIC KIA PC'!R113)</f>
        <v/>
      </c>
      <c r="O110" s="262" t="str">
        <f aca="false">IF('APH KIC KIA PC'!T113="","",'APH KIC KIA PC'!T113)</f>
        <v/>
      </c>
      <c r="P110" s="260" t="str">
        <f aca="false">IF(B110="","",'2. Artikeldata Utökad'!E113)</f>
        <v/>
      </c>
      <c r="Q110" s="260" t="str">
        <f aca="false">IF(B110="","",'2. Artikeldata Utökad'!F113)</f>
        <v/>
      </c>
      <c r="R110" s="260" t="str">
        <f aca="false">IF(B110="","",'3. Förpackningsdata'!G113/10)</f>
        <v/>
      </c>
      <c r="S110" s="260" t="str">
        <f aca="false">IF(B110="","",'3. Förpackningsdata'!H113/10)</f>
        <v/>
      </c>
      <c r="T110" s="260" t="str">
        <f aca="false">IF(B110="","",'3. Förpackningsdata'!I113/10)</f>
        <v/>
      </c>
      <c r="U110" s="264" t="str">
        <f aca="false">IF(B110="","",'APH KIC KIA PC'!Z113)</f>
        <v/>
      </c>
      <c r="V110" s="265" t="str">
        <f aca="false">IF(B110="","",'APH KIC KIA PC'!AA113)</f>
        <v/>
      </c>
      <c r="W110" s="266" t="str">
        <f aca="false">IF(B110="","",'APH KIC KIA PC'!AB113)</f>
        <v/>
      </c>
      <c r="X110" s="267" t="str">
        <f aca="false">IF(B110="","",'APH KIC KIA PC'!AD113)</f>
        <v/>
      </c>
      <c r="Y110" s="266" t="str">
        <f aca="false">IF(B110="","",'APH KIC KIA PC'!AC113)</f>
        <v/>
      </c>
      <c r="Z110" s="267" t="str">
        <f aca="false">IF(B110="","",'APH KIC KIA PC'!AI113)</f>
        <v/>
      </c>
      <c r="AA110" s="268" t="str">
        <f aca="false">IF(B110="","",'APH KIC KIA PC'!AJ113)</f>
        <v/>
      </c>
      <c r="AB110" s="262" t="str">
        <f aca="false">IF(B110="","",'APH KIC KIA PC'!W113)</f>
        <v/>
      </c>
      <c r="AC110" s="263" t="str">
        <f aca="false">IF('3. Förpackningsdata'!M113="","",'3. Förpackningsdata'!M113)</f>
        <v/>
      </c>
      <c r="AD110" s="262" t="str">
        <f aca="false">IF('APH KIC KIA PC'!J113="","",'APH KIC KIA PC'!J113)</f>
        <v/>
      </c>
    </row>
    <row r="111" s="1" customFormat="true" ht="14.25" hidden="false" customHeight="false" outlineLevel="0" collapsed="false">
      <c r="A111" s="72" t="n">
        <v>110</v>
      </c>
      <c r="B111" s="260" t="str">
        <f aca="false">IF('1. Artikeldata Grund'!E114="","",'1. Artikeldata Grund'!E114)</f>
        <v/>
      </c>
      <c r="C111" s="261" t="str">
        <f aca="false">IF('1. Artikeldata Grund'!D114="","",'1. Artikeldata Grund'!D114)</f>
        <v/>
      </c>
      <c r="D111" s="260" t="str">
        <f aca="false">IF('APH KIC KIA PC'!D114="","",'APH KIC KIA PC'!D114)</f>
        <v/>
      </c>
      <c r="E111" s="261" t="str">
        <f aca="false">IF('APH KIC KIA PC'!F114="","",'APH KIC KIA PC'!F114)</f>
        <v/>
      </c>
      <c r="F111" s="262" t="str">
        <f aca="false">IF('APH KIC KIA PC'!S114="","",'APH KIC KIA PC'!S114)</f>
        <v>  Välj…</v>
      </c>
      <c r="G111" s="262" t="n">
        <f aca="false">IF('APH KIC KIA PC'!M114="","",'APH KIC KIA PC'!M114)</f>
        <v>910</v>
      </c>
      <c r="H111" s="261" t="str">
        <f aca="false">IF(G111&lt;&gt;200,"",IF('2. Artikeldata Utökad'!I114="","",'2. Artikeldata Utökad'!I114))</f>
        <v/>
      </c>
      <c r="I111" s="260" t="str">
        <f aca="false">IF('APH KIC KIA PC'!L114="Välj….","",'APH KIC KIA PC'!L114)</f>
        <v/>
      </c>
      <c r="J111" s="260" t="str">
        <f aca="false">IF(B111="","",_xlfn.xlookup(I111,Artikelgrupper!A:A,Artikelgrupper!B:B))</f>
        <v/>
      </c>
      <c r="K111" s="260" t="str">
        <f aca="false">IF(B111="","",_xlfn.xlookup(I111,Artikelgrupper!A:A,Artikelgrupper!C:C))</f>
        <v/>
      </c>
      <c r="L111" s="260" t="str">
        <f aca="false">IF(B111="","",_xlfn.xlookup(I111,Artikelgrupper!A:A,Artikelgrupper!D:D))</f>
        <v/>
      </c>
      <c r="M111" s="263" t="str">
        <f aca="false">IF(B111="","",'APH KIC KIA PC'!Q114)</f>
        <v/>
      </c>
      <c r="N111" s="262" t="str">
        <f aca="false">IF('APH KIC KIA PC'!R114="","",'APH KIC KIA PC'!R114)</f>
        <v/>
      </c>
      <c r="O111" s="262" t="str">
        <f aca="false">IF('APH KIC KIA PC'!T114="","",'APH KIC KIA PC'!T114)</f>
        <v/>
      </c>
      <c r="P111" s="260" t="str">
        <f aca="false">IF(B111="","",'2. Artikeldata Utökad'!E114)</f>
        <v/>
      </c>
      <c r="Q111" s="260" t="str">
        <f aca="false">IF(B111="","",'2. Artikeldata Utökad'!F114)</f>
        <v/>
      </c>
      <c r="R111" s="260" t="str">
        <f aca="false">IF(B111="","",'3. Förpackningsdata'!G114/10)</f>
        <v/>
      </c>
      <c r="S111" s="260" t="str">
        <f aca="false">IF(B111="","",'3. Förpackningsdata'!H114/10)</f>
        <v/>
      </c>
      <c r="T111" s="260" t="str">
        <f aca="false">IF(B111="","",'3. Förpackningsdata'!I114/10)</f>
        <v/>
      </c>
      <c r="U111" s="264" t="str">
        <f aca="false">IF(B111="","",'APH KIC KIA PC'!Z114)</f>
        <v/>
      </c>
      <c r="V111" s="265" t="str">
        <f aca="false">IF(B111="","",'APH KIC KIA PC'!AA114)</f>
        <v/>
      </c>
      <c r="W111" s="266" t="str">
        <f aca="false">IF(B111="","",'APH KIC KIA PC'!AB114)</f>
        <v/>
      </c>
      <c r="X111" s="267" t="str">
        <f aca="false">IF(B111="","",'APH KIC KIA PC'!AD114)</f>
        <v/>
      </c>
      <c r="Y111" s="266" t="str">
        <f aca="false">IF(B111="","",'APH KIC KIA PC'!AC114)</f>
        <v/>
      </c>
      <c r="Z111" s="267" t="str">
        <f aca="false">IF(B111="","",'APH KIC KIA PC'!AI114)</f>
        <v/>
      </c>
      <c r="AA111" s="268" t="str">
        <f aca="false">IF(B111="","",'APH KIC KIA PC'!AJ114)</f>
        <v/>
      </c>
      <c r="AB111" s="262" t="str">
        <f aca="false">IF(B111="","",'APH KIC KIA PC'!W114)</f>
        <v/>
      </c>
      <c r="AC111" s="263" t="str">
        <f aca="false">IF('3. Förpackningsdata'!M114="","",'3. Förpackningsdata'!M114)</f>
        <v/>
      </c>
      <c r="AD111" s="262" t="str">
        <f aca="false">IF('APH KIC KIA PC'!J114="","",'APH KIC KIA PC'!J114)</f>
        <v/>
      </c>
    </row>
    <row r="112" s="1" customFormat="true" ht="14.25" hidden="false" customHeight="false" outlineLevel="0" collapsed="false">
      <c r="A112" s="72" t="n">
        <v>111</v>
      </c>
      <c r="B112" s="260" t="str">
        <f aca="false">IF('1. Artikeldata Grund'!E115="","",'1. Artikeldata Grund'!E115)</f>
        <v/>
      </c>
      <c r="C112" s="261" t="str">
        <f aca="false">IF('1. Artikeldata Grund'!D115="","",'1. Artikeldata Grund'!D115)</f>
        <v/>
      </c>
      <c r="D112" s="260" t="str">
        <f aca="false">IF('APH KIC KIA PC'!D115="","",'APH KIC KIA PC'!D115)</f>
        <v/>
      </c>
      <c r="E112" s="261" t="str">
        <f aca="false">IF('APH KIC KIA PC'!F115="","",'APH KIC KIA PC'!F115)</f>
        <v/>
      </c>
      <c r="F112" s="262" t="str">
        <f aca="false">IF('APH KIC KIA PC'!S115="","",'APH KIC KIA PC'!S115)</f>
        <v>  Välj…</v>
      </c>
      <c r="G112" s="262" t="n">
        <f aca="false">IF('APH KIC KIA PC'!M115="","",'APH KIC KIA PC'!M115)</f>
        <v>910</v>
      </c>
      <c r="H112" s="261" t="str">
        <f aca="false">IF(G112&lt;&gt;200,"",IF('2. Artikeldata Utökad'!I115="","",'2. Artikeldata Utökad'!I115))</f>
        <v/>
      </c>
      <c r="I112" s="260" t="str">
        <f aca="false">IF('APH KIC KIA PC'!L115="Välj….","",'APH KIC KIA PC'!L115)</f>
        <v/>
      </c>
      <c r="J112" s="260" t="str">
        <f aca="false">IF(B112="","",_xlfn.xlookup(I112,Artikelgrupper!A:A,Artikelgrupper!B:B))</f>
        <v/>
      </c>
      <c r="K112" s="260" t="str">
        <f aca="false">IF(B112="","",_xlfn.xlookup(I112,Artikelgrupper!A:A,Artikelgrupper!C:C))</f>
        <v/>
      </c>
      <c r="L112" s="260" t="str">
        <f aca="false">IF(B112="","",_xlfn.xlookup(I112,Artikelgrupper!A:A,Artikelgrupper!D:D))</f>
        <v/>
      </c>
      <c r="M112" s="263" t="str">
        <f aca="false">IF(B112="","",'APH KIC KIA PC'!Q115)</f>
        <v/>
      </c>
      <c r="N112" s="262" t="str">
        <f aca="false">IF('APH KIC KIA PC'!R115="","",'APH KIC KIA PC'!R115)</f>
        <v/>
      </c>
      <c r="O112" s="262" t="str">
        <f aca="false">IF('APH KIC KIA PC'!T115="","",'APH KIC KIA PC'!T115)</f>
        <v/>
      </c>
      <c r="P112" s="260" t="str">
        <f aca="false">IF(B112="","",'2. Artikeldata Utökad'!E115)</f>
        <v/>
      </c>
      <c r="Q112" s="260" t="str">
        <f aca="false">IF(B112="","",'2. Artikeldata Utökad'!F115)</f>
        <v/>
      </c>
      <c r="R112" s="260" t="str">
        <f aca="false">IF(B112="","",'3. Förpackningsdata'!G115/10)</f>
        <v/>
      </c>
      <c r="S112" s="260" t="str">
        <f aca="false">IF(B112="","",'3. Förpackningsdata'!H115/10)</f>
        <v/>
      </c>
      <c r="T112" s="260" t="str">
        <f aca="false">IF(B112="","",'3. Förpackningsdata'!I115/10)</f>
        <v/>
      </c>
      <c r="U112" s="264" t="str">
        <f aca="false">IF(B112="","",'APH KIC KIA PC'!Z115)</f>
        <v/>
      </c>
      <c r="V112" s="265" t="str">
        <f aca="false">IF(B112="","",'APH KIC KIA PC'!AA115)</f>
        <v/>
      </c>
      <c r="W112" s="266" t="str">
        <f aca="false">IF(B112="","",'APH KIC KIA PC'!AB115)</f>
        <v/>
      </c>
      <c r="X112" s="267" t="str">
        <f aca="false">IF(B112="","",'APH KIC KIA PC'!AD115)</f>
        <v/>
      </c>
      <c r="Y112" s="266" t="str">
        <f aca="false">IF(B112="","",'APH KIC KIA PC'!AC115)</f>
        <v/>
      </c>
      <c r="Z112" s="267" t="str">
        <f aca="false">IF(B112="","",'APH KIC KIA PC'!AI115)</f>
        <v/>
      </c>
      <c r="AA112" s="268" t="str">
        <f aca="false">IF(B112="","",'APH KIC KIA PC'!AJ115)</f>
        <v/>
      </c>
      <c r="AB112" s="262" t="str">
        <f aca="false">IF(B112="","",'APH KIC KIA PC'!W115)</f>
        <v/>
      </c>
      <c r="AC112" s="263" t="str">
        <f aca="false">IF('3. Förpackningsdata'!M115="","",'3. Förpackningsdata'!M115)</f>
        <v/>
      </c>
      <c r="AD112" s="262" t="str">
        <f aca="false">IF('APH KIC KIA PC'!J115="","",'APH KIC KIA PC'!J115)</f>
        <v/>
      </c>
    </row>
    <row r="113" s="1" customFormat="true" ht="14.25" hidden="false" customHeight="false" outlineLevel="0" collapsed="false">
      <c r="A113" s="72" t="n">
        <v>112</v>
      </c>
      <c r="B113" s="260" t="str">
        <f aca="false">IF('1. Artikeldata Grund'!E116="","",'1. Artikeldata Grund'!E116)</f>
        <v/>
      </c>
      <c r="C113" s="261" t="str">
        <f aca="false">IF('1. Artikeldata Grund'!D116="","",'1. Artikeldata Grund'!D116)</f>
        <v/>
      </c>
      <c r="D113" s="260" t="str">
        <f aca="false">IF('APH KIC KIA PC'!D116="","",'APH KIC KIA PC'!D116)</f>
        <v/>
      </c>
      <c r="E113" s="261" t="str">
        <f aca="false">IF('APH KIC KIA PC'!F116="","",'APH KIC KIA PC'!F116)</f>
        <v/>
      </c>
      <c r="F113" s="262" t="str">
        <f aca="false">IF('APH KIC KIA PC'!S116="","",'APH KIC KIA PC'!S116)</f>
        <v>  Välj…</v>
      </c>
      <c r="G113" s="262" t="n">
        <f aca="false">IF('APH KIC KIA PC'!M116="","",'APH KIC KIA PC'!M116)</f>
        <v>910</v>
      </c>
      <c r="H113" s="261" t="str">
        <f aca="false">IF(G113&lt;&gt;200,"",IF('2. Artikeldata Utökad'!I116="","",'2. Artikeldata Utökad'!I116))</f>
        <v/>
      </c>
      <c r="I113" s="260" t="str">
        <f aca="false">IF('APH KIC KIA PC'!L116="Välj….","",'APH KIC KIA PC'!L116)</f>
        <v/>
      </c>
      <c r="J113" s="260" t="str">
        <f aca="false">IF(B113="","",_xlfn.xlookup(I113,Artikelgrupper!A:A,Artikelgrupper!B:B))</f>
        <v/>
      </c>
      <c r="K113" s="260" t="str">
        <f aca="false">IF(B113="","",_xlfn.xlookup(I113,Artikelgrupper!A:A,Artikelgrupper!C:C))</f>
        <v/>
      </c>
      <c r="L113" s="260" t="str">
        <f aca="false">IF(B113="","",_xlfn.xlookup(I113,Artikelgrupper!A:A,Artikelgrupper!D:D))</f>
        <v/>
      </c>
      <c r="M113" s="263" t="str">
        <f aca="false">IF(B113="","",'APH KIC KIA PC'!Q116)</f>
        <v/>
      </c>
      <c r="N113" s="262" t="str">
        <f aca="false">IF('APH KIC KIA PC'!R116="","",'APH KIC KIA PC'!R116)</f>
        <v/>
      </c>
      <c r="O113" s="262" t="str">
        <f aca="false">IF('APH KIC KIA PC'!T116="","",'APH KIC KIA PC'!T116)</f>
        <v/>
      </c>
      <c r="P113" s="260" t="str">
        <f aca="false">IF(B113="","",'2. Artikeldata Utökad'!E116)</f>
        <v/>
      </c>
      <c r="Q113" s="260" t="str">
        <f aca="false">IF(B113="","",'2. Artikeldata Utökad'!F116)</f>
        <v/>
      </c>
      <c r="R113" s="260" t="str">
        <f aca="false">IF(B113="","",'3. Förpackningsdata'!G116/10)</f>
        <v/>
      </c>
      <c r="S113" s="260" t="str">
        <f aca="false">IF(B113="","",'3. Förpackningsdata'!H116/10)</f>
        <v/>
      </c>
      <c r="T113" s="260" t="str">
        <f aca="false">IF(B113="","",'3. Förpackningsdata'!I116/10)</f>
        <v/>
      </c>
      <c r="U113" s="264" t="str">
        <f aca="false">IF(B113="","",'APH KIC KIA PC'!Z116)</f>
        <v/>
      </c>
      <c r="V113" s="265" t="str">
        <f aca="false">IF(B113="","",'APH KIC KIA PC'!AA116)</f>
        <v/>
      </c>
      <c r="W113" s="266" t="str">
        <f aca="false">IF(B113="","",'APH KIC KIA PC'!AB116)</f>
        <v/>
      </c>
      <c r="X113" s="267" t="str">
        <f aca="false">IF(B113="","",'APH KIC KIA PC'!AD116)</f>
        <v/>
      </c>
      <c r="Y113" s="266" t="str">
        <f aca="false">IF(B113="","",'APH KIC KIA PC'!AC116)</f>
        <v/>
      </c>
      <c r="Z113" s="267" t="str">
        <f aca="false">IF(B113="","",'APH KIC KIA PC'!AI116)</f>
        <v/>
      </c>
      <c r="AA113" s="268" t="str">
        <f aca="false">IF(B113="","",'APH KIC KIA PC'!AJ116)</f>
        <v/>
      </c>
      <c r="AB113" s="262" t="str">
        <f aca="false">IF(B113="","",'APH KIC KIA PC'!W116)</f>
        <v/>
      </c>
      <c r="AC113" s="263" t="str">
        <f aca="false">IF('3. Förpackningsdata'!M116="","",'3. Förpackningsdata'!M116)</f>
        <v/>
      </c>
      <c r="AD113" s="262" t="str">
        <f aca="false">IF('APH KIC KIA PC'!J116="","",'APH KIC KIA PC'!J116)</f>
        <v/>
      </c>
    </row>
    <row r="114" s="1" customFormat="true" ht="14.25" hidden="false" customHeight="false" outlineLevel="0" collapsed="false">
      <c r="A114" s="72" t="n">
        <v>113</v>
      </c>
      <c r="B114" s="260" t="str">
        <f aca="false">IF('1. Artikeldata Grund'!E117="","",'1. Artikeldata Grund'!E117)</f>
        <v/>
      </c>
      <c r="C114" s="261" t="str">
        <f aca="false">IF('1. Artikeldata Grund'!D117="","",'1. Artikeldata Grund'!D117)</f>
        <v/>
      </c>
      <c r="D114" s="260" t="str">
        <f aca="false">IF('APH KIC KIA PC'!D117="","",'APH KIC KIA PC'!D117)</f>
        <v/>
      </c>
      <c r="E114" s="261" t="str">
        <f aca="false">IF('APH KIC KIA PC'!F117="","",'APH KIC KIA PC'!F117)</f>
        <v/>
      </c>
      <c r="F114" s="262" t="str">
        <f aca="false">IF('APH KIC KIA PC'!S117="","",'APH KIC KIA PC'!S117)</f>
        <v>  Välj…</v>
      </c>
      <c r="G114" s="262" t="n">
        <f aca="false">IF('APH KIC KIA PC'!M117="","",'APH KIC KIA PC'!M117)</f>
        <v>910</v>
      </c>
      <c r="H114" s="261" t="str">
        <f aca="false">IF(G114&lt;&gt;200,"",IF('2. Artikeldata Utökad'!I117="","",'2. Artikeldata Utökad'!I117))</f>
        <v/>
      </c>
      <c r="I114" s="260" t="str">
        <f aca="false">IF('APH KIC KIA PC'!L117="Välj….","",'APH KIC KIA PC'!L117)</f>
        <v/>
      </c>
      <c r="J114" s="260" t="str">
        <f aca="false">IF(B114="","",_xlfn.xlookup(I114,Artikelgrupper!A:A,Artikelgrupper!B:B))</f>
        <v/>
      </c>
      <c r="K114" s="260" t="str">
        <f aca="false">IF(B114="","",_xlfn.xlookup(I114,Artikelgrupper!A:A,Artikelgrupper!C:C))</f>
        <v/>
      </c>
      <c r="L114" s="260" t="str">
        <f aca="false">IF(B114="","",_xlfn.xlookup(I114,Artikelgrupper!A:A,Artikelgrupper!D:D))</f>
        <v/>
      </c>
      <c r="M114" s="263" t="str">
        <f aca="false">IF(B114="","",'APH KIC KIA PC'!Q117)</f>
        <v/>
      </c>
      <c r="N114" s="262" t="str">
        <f aca="false">IF('APH KIC KIA PC'!R117="","",'APH KIC KIA PC'!R117)</f>
        <v/>
      </c>
      <c r="O114" s="262" t="str">
        <f aca="false">IF('APH KIC KIA PC'!T117="","",'APH KIC KIA PC'!T117)</f>
        <v/>
      </c>
      <c r="P114" s="260" t="str">
        <f aca="false">IF(B114="","",'2. Artikeldata Utökad'!E117)</f>
        <v/>
      </c>
      <c r="Q114" s="260" t="str">
        <f aca="false">IF(B114="","",'2. Artikeldata Utökad'!F117)</f>
        <v/>
      </c>
      <c r="R114" s="260" t="str">
        <f aca="false">IF(B114="","",'3. Förpackningsdata'!G117/10)</f>
        <v/>
      </c>
      <c r="S114" s="260" t="str">
        <f aca="false">IF(B114="","",'3. Förpackningsdata'!H117/10)</f>
        <v/>
      </c>
      <c r="T114" s="260" t="str">
        <f aca="false">IF(B114="","",'3. Förpackningsdata'!I117/10)</f>
        <v/>
      </c>
      <c r="U114" s="264" t="str">
        <f aca="false">IF(B114="","",'APH KIC KIA PC'!Z117)</f>
        <v/>
      </c>
      <c r="V114" s="265" t="str">
        <f aca="false">IF(B114="","",'APH KIC KIA PC'!AA117)</f>
        <v/>
      </c>
      <c r="W114" s="266" t="str">
        <f aca="false">IF(B114="","",'APH KIC KIA PC'!AB117)</f>
        <v/>
      </c>
      <c r="X114" s="267" t="str">
        <f aca="false">IF(B114="","",'APH KIC KIA PC'!AD117)</f>
        <v/>
      </c>
      <c r="Y114" s="266" t="str">
        <f aca="false">IF(B114="","",'APH KIC KIA PC'!AC117)</f>
        <v/>
      </c>
      <c r="Z114" s="267" t="str">
        <f aca="false">IF(B114="","",'APH KIC KIA PC'!AI117)</f>
        <v/>
      </c>
      <c r="AA114" s="268" t="str">
        <f aca="false">IF(B114="","",'APH KIC KIA PC'!AJ117)</f>
        <v/>
      </c>
      <c r="AB114" s="262" t="str">
        <f aca="false">IF(B114="","",'APH KIC KIA PC'!W117)</f>
        <v/>
      </c>
      <c r="AC114" s="263" t="str">
        <f aca="false">IF('3. Förpackningsdata'!M117="","",'3. Förpackningsdata'!M117)</f>
        <v/>
      </c>
      <c r="AD114" s="262" t="str">
        <f aca="false">IF('APH KIC KIA PC'!J117="","",'APH KIC KIA PC'!J117)</f>
        <v/>
      </c>
    </row>
    <row r="115" s="1" customFormat="true" ht="14.25" hidden="false" customHeight="false" outlineLevel="0" collapsed="false">
      <c r="A115" s="72" t="n">
        <v>114</v>
      </c>
      <c r="B115" s="260" t="str">
        <f aca="false">IF('1. Artikeldata Grund'!E118="","",'1. Artikeldata Grund'!E118)</f>
        <v/>
      </c>
      <c r="C115" s="261" t="str">
        <f aca="false">IF('1. Artikeldata Grund'!D118="","",'1. Artikeldata Grund'!D118)</f>
        <v/>
      </c>
      <c r="D115" s="260" t="str">
        <f aca="false">IF('APH KIC KIA PC'!D118="","",'APH KIC KIA PC'!D118)</f>
        <v/>
      </c>
      <c r="E115" s="261" t="str">
        <f aca="false">IF('APH KIC KIA PC'!F118="","",'APH KIC KIA PC'!F118)</f>
        <v/>
      </c>
      <c r="F115" s="262" t="str">
        <f aca="false">IF('APH KIC KIA PC'!S118="","",'APH KIC KIA PC'!S118)</f>
        <v>  Välj…</v>
      </c>
      <c r="G115" s="262" t="n">
        <f aca="false">IF('APH KIC KIA PC'!M118="","",'APH KIC KIA PC'!M118)</f>
        <v>910</v>
      </c>
      <c r="H115" s="261" t="str">
        <f aca="false">IF(G115&lt;&gt;200,"",IF('2. Artikeldata Utökad'!I118="","",'2. Artikeldata Utökad'!I118))</f>
        <v/>
      </c>
      <c r="I115" s="260" t="str">
        <f aca="false">IF('APH KIC KIA PC'!L118="Välj….","",'APH KIC KIA PC'!L118)</f>
        <v/>
      </c>
      <c r="J115" s="260" t="str">
        <f aca="false">IF(B115="","",_xlfn.xlookup(I115,Artikelgrupper!A:A,Artikelgrupper!B:B))</f>
        <v/>
      </c>
      <c r="K115" s="260" t="str">
        <f aca="false">IF(B115="","",_xlfn.xlookup(I115,Artikelgrupper!A:A,Artikelgrupper!C:C))</f>
        <v/>
      </c>
      <c r="L115" s="260" t="str">
        <f aca="false">IF(B115="","",_xlfn.xlookup(I115,Artikelgrupper!A:A,Artikelgrupper!D:D))</f>
        <v/>
      </c>
      <c r="M115" s="263" t="str">
        <f aca="false">IF(B115="","",'APH KIC KIA PC'!Q118)</f>
        <v/>
      </c>
      <c r="N115" s="262" t="str">
        <f aca="false">IF('APH KIC KIA PC'!R118="","",'APH KIC KIA PC'!R118)</f>
        <v/>
      </c>
      <c r="O115" s="262" t="str">
        <f aca="false">IF('APH KIC KIA PC'!T118="","",'APH KIC KIA PC'!T118)</f>
        <v/>
      </c>
      <c r="P115" s="260" t="str">
        <f aca="false">IF(B115="","",'2. Artikeldata Utökad'!E118)</f>
        <v/>
      </c>
      <c r="Q115" s="260" t="str">
        <f aca="false">IF(B115="","",'2. Artikeldata Utökad'!F118)</f>
        <v/>
      </c>
      <c r="R115" s="260" t="str">
        <f aca="false">IF(B115="","",'3. Förpackningsdata'!G118/10)</f>
        <v/>
      </c>
      <c r="S115" s="260" t="str">
        <f aca="false">IF(B115="","",'3. Förpackningsdata'!H118/10)</f>
        <v/>
      </c>
      <c r="T115" s="260" t="str">
        <f aca="false">IF(B115="","",'3. Förpackningsdata'!I118/10)</f>
        <v/>
      </c>
      <c r="U115" s="264" t="str">
        <f aca="false">IF(B115="","",'APH KIC KIA PC'!Z118)</f>
        <v/>
      </c>
      <c r="V115" s="265" t="str">
        <f aca="false">IF(B115="","",'APH KIC KIA PC'!AA118)</f>
        <v/>
      </c>
      <c r="W115" s="266" t="str">
        <f aca="false">IF(B115="","",'APH KIC KIA PC'!AB118)</f>
        <v/>
      </c>
      <c r="X115" s="267" t="str">
        <f aca="false">IF(B115="","",'APH KIC KIA PC'!AD118)</f>
        <v/>
      </c>
      <c r="Y115" s="266" t="str">
        <f aca="false">IF(B115="","",'APH KIC KIA PC'!AC118)</f>
        <v/>
      </c>
      <c r="Z115" s="267" t="str">
        <f aca="false">IF(B115="","",'APH KIC KIA PC'!AI118)</f>
        <v/>
      </c>
      <c r="AA115" s="268" t="str">
        <f aca="false">IF(B115="","",'APH KIC KIA PC'!AJ118)</f>
        <v/>
      </c>
      <c r="AB115" s="262" t="str">
        <f aca="false">IF(B115="","",'APH KIC KIA PC'!W118)</f>
        <v/>
      </c>
      <c r="AC115" s="263" t="str">
        <f aca="false">IF('3. Förpackningsdata'!M118="","",'3. Förpackningsdata'!M118)</f>
        <v/>
      </c>
      <c r="AD115" s="262" t="str">
        <f aca="false">IF('APH KIC KIA PC'!J118="","",'APH KIC KIA PC'!J118)</f>
        <v/>
      </c>
    </row>
    <row r="116" s="1" customFormat="true" ht="15" hidden="false" customHeight="true" outlineLevel="0" collapsed="false">
      <c r="A116" s="72" t="n">
        <v>115</v>
      </c>
      <c r="B116" s="260" t="str">
        <f aca="false">IF('1. Artikeldata Grund'!E119="","",'1. Artikeldata Grund'!E119)</f>
        <v/>
      </c>
      <c r="C116" s="261" t="str">
        <f aca="false">IF('1. Artikeldata Grund'!D119="","",'1. Artikeldata Grund'!D119)</f>
        <v/>
      </c>
      <c r="D116" s="260" t="str">
        <f aca="false">IF('APH KIC KIA PC'!D119="","",'APH KIC KIA PC'!D119)</f>
        <v/>
      </c>
      <c r="E116" s="261" t="str">
        <f aca="false">IF('APH KIC KIA PC'!F119="","",'APH KIC KIA PC'!F119)</f>
        <v/>
      </c>
      <c r="F116" s="262" t="str">
        <f aca="false">IF('APH KIC KIA PC'!S119="","",'APH KIC KIA PC'!S119)</f>
        <v>  Välj…</v>
      </c>
      <c r="G116" s="262" t="n">
        <f aca="false">IF('APH KIC KIA PC'!M119="","",'APH KIC KIA PC'!M119)</f>
        <v>910</v>
      </c>
      <c r="H116" s="261" t="str">
        <f aca="false">IF(G116&lt;&gt;200,"",IF('2. Artikeldata Utökad'!I119="","",'2. Artikeldata Utökad'!I119))</f>
        <v/>
      </c>
      <c r="I116" s="260" t="str">
        <f aca="false">IF('APH KIC KIA PC'!L119="Välj….","",'APH KIC KIA PC'!L119)</f>
        <v/>
      </c>
      <c r="J116" s="260" t="str">
        <f aca="false">IF(B116="","",_xlfn.xlookup(I116,Artikelgrupper!A:A,Artikelgrupper!B:B))</f>
        <v/>
      </c>
      <c r="K116" s="260" t="str">
        <f aca="false">IF(B116="","",_xlfn.xlookup(I116,Artikelgrupper!A:A,Artikelgrupper!C:C))</f>
        <v/>
      </c>
      <c r="L116" s="260" t="str">
        <f aca="false">IF(B116="","",_xlfn.xlookup(I116,Artikelgrupper!A:A,Artikelgrupper!D:D))</f>
        <v/>
      </c>
      <c r="M116" s="263" t="str">
        <f aca="false">IF(B116="","",'APH KIC KIA PC'!Q119)</f>
        <v/>
      </c>
      <c r="N116" s="262" t="str">
        <f aca="false">IF('APH KIC KIA PC'!R119="","",'APH KIC KIA PC'!R119)</f>
        <v/>
      </c>
      <c r="O116" s="262" t="str">
        <f aca="false">IF('APH KIC KIA PC'!T119="","",'APH KIC KIA PC'!T119)</f>
        <v/>
      </c>
      <c r="P116" s="260" t="str">
        <f aca="false">IF(B116="","",'2. Artikeldata Utökad'!E119)</f>
        <v/>
      </c>
      <c r="Q116" s="260" t="str">
        <f aca="false">IF(B116="","",'2. Artikeldata Utökad'!F119)</f>
        <v/>
      </c>
      <c r="R116" s="260" t="str">
        <f aca="false">IF(B116="","",'3. Förpackningsdata'!G119/10)</f>
        <v/>
      </c>
      <c r="S116" s="260" t="str">
        <f aca="false">IF(B116="","",'3. Förpackningsdata'!H119/10)</f>
        <v/>
      </c>
      <c r="T116" s="260" t="str">
        <f aca="false">IF(B116="","",'3. Förpackningsdata'!I119/10)</f>
        <v/>
      </c>
      <c r="U116" s="264" t="str">
        <f aca="false">IF(B116="","",'APH KIC KIA PC'!Z119)</f>
        <v/>
      </c>
      <c r="V116" s="265" t="str">
        <f aca="false">IF(B116="","",'APH KIC KIA PC'!AA119)</f>
        <v/>
      </c>
      <c r="W116" s="266" t="str">
        <f aca="false">IF(B116="","",'APH KIC KIA PC'!AB119)</f>
        <v/>
      </c>
      <c r="X116" s="267" t="str">
        <f aca="false">IF(B116="","",'APH KIC KIA PC'!AD119)</f>
        <v/>
      </c>
      <c r="Y116" s="266" t="str">
        <f aca="false">IF(B116="","",'APH KIC KIA PC'!AC119)</f>
        <v/>
      </c>
      <c r="Z116" s="267" t="str">
        <f aca="false">IF(B116="","",'APH KIC KIA PC'!AI119)</f>
        <v/>
      </c>
      <c r="AA116" s="268" t="str">
        <f aca="false">IF(B116="","",'APH KIC KIA PC'!AJ119)</f>
        <v/>
      </c>
      <c r="AB116" s="262" t="str">
        <f aca="false">IF(B116="","",'APH KIC KIA PC'!W119)</f>
        <v/>
      </c>
      <c r="AC116" s="263" t="str">
        <f aca="false">IF('3. Förpackningsdata'!M119="","",'3. Förpackningsdata'!M119)</f>
        <v/>
      </c>
      <c r="AD116" s="262" t="str">
        <f aca="false">IF('APH KIC KIA PC'!J119="","",'APH KIC KIA PC'!J119)</f>
        <v/>
      </c>
    </row>
    <row r="117" s="1" customFormat="true" ht="14.25" hidden="false" customHeight="false" outlineLevel="0" collapsed="false">
      <c r="A117" s="72" t="n">
        <v>116</v>
      </c>
      <c r="B117" s="260" t="str">
        <f aca="false">IF('1. Artikeldata Grund'!E120="","",'1. Artikeldata Grund'!E120)</f>
        <v/>
      </c>
      <c r="C117" s="261" t="str">
        <f aca="false">IF('1. Artikeldata Grund'!D120="","",'1. Artikeldata Grund'!D120)</f>
        <v/>
      </c>
      <c r="D117" s="260" t="str">
        <f aca="false">IF('APH KIC KIA PC'!D120="","",'APH KIC KIA PC'!D120)</f>
        <v/>
      </c>
      <c r="E117" s="261" t="str">
        <f aca="false">IF('APH KIC KIA PC'!F120="","",'APH KIC KIA PC'!F120)</f>
        <v/>
      </c>
      <c r="F117" s="262" t="str">
        <f aca="false">IF('APH KIC KIA PC'!S120="","",'APH KIC KIA PC'!S120)</f>
        <v>  Välj…</v>
      </c>
      <c r="G117" s="262" t="n">
        <f aca="false">IF('APH KIC KIA PC'!M120="","",'APH KIC KIA PC'!M120)</f>
        <v>910</v>
      </c>
      <c r="H117" s="261" t="str">
        <f aca="false">IF(G117&lt;&gt;200,"",IF('2. Artikeldata Utökad'!I120="","",'2. Artikeldata Utökad'!I120))</f>
        <v/>
      </c>
      <c r="I117" s="260" t="str">
        <f aca="false">IF('APH KIC KIA PC'!L120="Välj….","",'APH KIC KIA PC'!L120)</f>
        <v/>
      </c>
      <c r="J117" s="260" t="str">
        <f aca="false">IF(B117="","",_xlfn.xlookup(I117,Artikelgrupper!A:A,Artikelgrupper!B:B))</f>
        <v/>
      </c>
      <c r="K117" s="260" t="str">
        <f aca="false">IF(B117="","",_xlfn.xlookup(I117,Artikelgrupper!A:A,Artikelgrupper!C:C))</f>
        <v/>
      </c>
      <c r="L117" s="260" t="str">
        <f aca="false">IF(B117="","",_xlfn.xlookup(I117,Artikelgrupper!A:A,Artikelgrupper!D:D))</f>
        <v/>
      </c>
      <c r="M117" s="263" t="str">
        <f aca="false">IF(B117="","",'APH KIC KIA PC'!Q120)</f>
        <v/>
      </c>
      <c r="N117" s="262" t="str">
        <f aca="false">IF('APH KIC KIA PC'!R120="","",'APH KIC KIA PC'!R120)</f>
        <v/>
      </c>
      <c r="O117" s="262" t="str">
        <f aca="false">IF('APH KIC KIA PC'!T120="","",'APH KIC KIA PC'!T120)</f>
        <v/>
      </c>
      <c r="P117" s="260" t="str">
        <f aca="false">IF(B117="","",'2. Artikeldata Utökad'!E120)</f>
        <v/>
      </c>
      <c r="Q117" s="260" t="str">
        <f aca="false">IF(B117="","",'2. Artikeldata Utökad'!F120)</f>
        <v/>
      </c>
      <c r="R117" s="260" t="str">
        <f aca="false">IF(B117="","",'3. Förpackningsdata'!G120/10)</f>
        <v/>
      </c>
      <c r="S117" s="260" t="str">
        <f aca="false">IF(B117="","",'3. Förpackningsdata'!H120/10)</f>
        <v/>
      </c>
      <c r="T117" s="260" t="str">
        <f aca="false">IF(B117="","",'3. Förpackningsdata'!I120/10)</f>
        <v/>
      </c>
      <c r="U117" s="264" t="str">
        <f aca="false">IF(B117="","",'APH KIC KIA PC'!Z120)</f>
        <v/>
      </c>
      <c r="V117" s="265" t="str">
        <f aca="false">IF(B117="","",'APH KIC KIA PC'!AA120)</f>
        <v/>
      </c>
      <c r="W117" s="266" t="str">
        <f aca="false">IF(B117="","",'APH KIC KIA PC'!AB120)</f>
        <v/>
      </c>
      <c r="X117" s="267" t="str">
        <f aca="false">IF(B117="","",'APH KIC KIA PC'!AD120)</f>
        <v/>
      </c>
      <c r="Y117" s="266" t="str">
        <f aca="false">IF(B117="","",'APH KIC KIA PC'!AC120)</f>
        <v/>
      </c>
      <c r="Z117" s="267" t="str">
        <f aca="false">IF(B117="","",'APH KIC KIA PC'!AI120)</f>
        <v/>
      </c>
      <c r="AA117" s="268" t="str">
        <f aca="false">IF(B117="","",'APH KIC KIA PC'!AJ120)</f>
        <v/>
      </c>
      <c r="AB117" s="262" t="str">
        <f aca="false">IF(B117="","",'APH KIC KIA PC'!W120)</f>
        <v/>
      </c>
      <c r="AC117" s="263" t="str">
        <f aca="false">IF('3. Förpackningsdata'!M120="","",'3. Förpackningsdata'!M120)</f>
        <v/>
      </c>
      <c r="AD117" s="262" t="str">
        <f aca="false">IF('APH KIC KIA PC'!J120="","",'APH KIC KIA PC'!J120)</f>
        <v/>
      </c>
    </row>
    <row r="118" s="1" customFormat="true" ht="14.25" hidden="false" customHeight="false" outlineLevel="0" collapsed="false">
      <c r="A118" s="72" t="n">
        <v>117</v>
      </c>
      <c r="B118" s="260" t="str">
        <f aca="false">IF('1. Artikeldata Grund'!E121="","",'1. Artikeldata Grund'!E121)</f>
        <v/>
      </c>
      <c r="C118" s="261" t="str">
        <f aca="false">IF('1. Artikeldata Grund'!D121="","",'1. Artikeldata Grund'!D121)</f>
        <v/>
      </c>
      <c r="D118" s="260" t="str">
        <f aca="false">IF('APH KIC KIA PC'!D121="","",'APH KIC KIA PC'!D121)</f>
        <v/>
      </c>
      <c r="E118" s="261" t="str">
        <f aca="false">IF('APH KIC KIA PC'!F121="","",'APH KIC KIA PC'!F121)</f>
        <v/>
      </c>
      <c r="F118" s="262" t="str">
        <f aca="false">IF('APH KIC KIA PC'!S121="","",'APH KIC KIA PC'!S121)</f>
        <v>  Välj…</v>
      </c>
      <c r="G118" s="262" t="n">
        <f aca="false">IF('APH KIC KIA PC'!M121="","",'APH KIC KIA PC'!M121)</f>
        <v>910</v>
      </c>
      <c r="H118" s="261" t="str">
        <f aca="false">IF(G118&lt;&gt;200,"",IF('2. Artikeldata Utökad'!I121="","",'2. Artikeldata Utökad'!I121))</f>
        <v/>
      </c>
      <c r="I118" s="260" t="str">
        <f aca="false">IF('APH KIC KIA PC'!L121="Välj….","",'APH KIC KIA PC'!L121)</f>
        <v/>
      </c>
      <c r="J118" s="260" t="str">
        <f aca="false">IF(B118="","",_xlfn.xlookup(I118,Artikelgrupper!A:A,Artikelgrupper!B:B))</f>
        <v/>
      </c>
      <c r="K118" s="260" t="str">
        <f aca="false">IF(B118="","",_xlfn.xlookup(I118,Artikelgrupper!A:A,Artikelgrupper!C:C))</f>
        <v/>
      </c>
      <c r="L118" s="260" t="str">
        <f aca="false">IF(B118="","",_xlfn.xlookup(I118,Artikelgrupper!A:A,Artikelgrupper!D:D))</f>
        <v/>
      </c>
      <c r="M118" s="263" t="str">
        <f aca="false">IF(B118="","",'APH KIC KIA PC'!Q121)</f>
        <v/>
      </c>
      <c r="N118" s="262" t="str">
        <f aca="false">IF('APH KIC KIA PC'!R121="","",'APH KIC KIA PC'!R121)</f>
        <v/>
      </c>
      <c r="O118" s="262" t="str">
        <f aca="false">IF('APH KIC KIA PC'!T121="","",'APH KIC KIA PC'!T121)</f>
        <v/>
      </c>
      <c r="P118" s="260" t="str">
        <f aca="false">IF(B118="","",'2. Artikeldata Utökad'!E121)</f>
        <v/>
      </c>
      <c r="Q118" s="260" t="str">
        <f aca="false">IF(B118="","",'2. Artikeldata Utökad'!F121)</f>
        <v/>
      </c>
      <c r="R118" s="260" t="str">
        <f aca="false">IF(B118="","",'3. Förpackningsdata'!G121/10)</f>
        <v/>
      </c>
      <c r="S118" s="260" t="str">
        <f aca="false">IF(B118="","",'3. Förpackningsdata'!H121/10)</f>
        <v/>
      </c>
      <c r="T118" s="260" t="str">
        <f aca="false">IF(B118="","",'3. Förpackningsdata'!I121/10)</f>
        <v/>
      </c>
      <c r="U118" s="264" t="str">
        <f aca="false">IF(B118="","",'APH KIC KIA PC'!Z121)</f>
        <v/>
      </c>
      <c r="V118" s="265" t="str">
        <f aca="false">IF(B118="","",'APH KIC KIA PC'!AA121)</f>
        <v/>
      </c>
      <c r="W118" s="266" t="str">
        <f aca="false">IF(B118="","",'APH KIC KIA PC'!AB121)</f>
        <v/>
      </c>
      <c r="X118" s="267" t="str">
        <f aca="false">IF(B118="","",'APH KIC KIA PC'!AD121)</f>
        <v/>
      </c>
      <c r="Y118" s="266" t="str">
        <f aca="false">IF(B118="","",'APH KIC KIA PC'!AC121)</f>
        <v/>
      </c>
      <c r="Z118" s="267" t="str">
        <f aca="false">IF(B118="","",'APH KIC KIA PC'!AI121)</f>
        <v/>
      </c>
      <c r="AA118" s="268" t="str">
        <f aca="false">IF(B118="","",'APH KIC KIA PC'!AJ121)</f>
        <v/>
      </c>
      <c r="AB118" s="262" t="str">
        <f aca="false">IF(B118="","",'APH KIC KIA PC'!W121)</f>
        <v/>
      </c>
      <c r="AC118" s="263" t="str">
        <f aca="false">IF('3. Förpackningsdata'!M121="","",'3. Förpackningsdata'!M121)</f>
        <v/>
      </c>
      <c r="AD118" s="262" t="str">
        <f aca="false">IF('APH KIC KIA PC'!J121="","",'APH KIC KIA PC'!J121)</f>
        <v/>
      </c>
    </row>
    <row r="119" s="1" customFormat="true" ht="14.25" hidden="false" customHeight="false" outlineLevel="0" collapsed="false">
      <c r="A119" s="72" t="n">
        <v>118</v>
      </c>
      <c r="B119" s="260" t="str">
        <f aca="false">IF('1. Artikeldata Grund'!E122="","",'1. Artikeldata Grund'!E122)</f>
        <v/>
      </c>
      <c r="C119" s="261" t="str">
        <f aca="false">IF('1. Artikeldata Grund'!D122="","",'1. Artikeldata Grund'!D122)</f>
        <v/>
      </c>
      <c r="D119" s="260" t="str">
        <f aca="false">IF('APH KIC KIA PC'!D122="","",'APH KIC KIA PC'!D122)</f>
        <v/>
      </c>
      <c r="E119" s="261" t="str">
        <f aca="false">IF('APH KIC KIA PC'!F122="","",'APH KIC KIA PC'!F122)</f>
        <v/>
      </c>
      <c r="F119" s="262" t="str">
        <f aca="false">IF('APH KIC KIA PC'!S122="","",'APH KIC KIA PC'!S122)</f>
        <v>  Välj…</v>
      </c>
      <c r="G119" s="262" t="n">
        <f aca="false">IF('APH KIC KIA PC'!M122="","",'APH KIC KIA PC'!M122)</f>
        <v>910</v>
      </c>
      <c r="H119" s="261" t="str">
        <f aca="false">IF(G119&lt;&gt;200,"",IF('2. Artikeldata Utökad'!I122="","",'2. Artikeldata Utökad'!I122))</f>
        <v/>
      </c>
      <c r="I119" s="260" t="str">
        <f aca="false">IF('APH KIC KIA PC'!L122="Välj….","",'APH KIC KIA PC'!L122)</f>
        <v/>
      </c>
      <c r="J119" s="260" t="str">
        <f aca="false">IF(B119="","",_xlfn.xlookup(I119,Artikelgrupper!A:A,Artikelgrupper!B:B))</f>
        <v/>
      </c>
      <c r="K119" s="260" t="str">
        <f aca="false">IF(B119="","",_xlfn.xlookup(I119,Artikelgrupper!A:A,Artikelgrupper!C:C))</f>
        <v/>
      </c>
      <c r="L119" s="260" t="str">
        <f aca="false">IF(B119="","",_xlfn.xlookup(I119,Artikelgrupper!A:A,Artikelgrupper!D:D))</f>
        <v/>
      </c>
      <c r="M119" s="263" t="str">
        <f aca="false">IF(B119="","",'APH KIC KIA PC'!Q122)</f>
        <v/>
      </c>
      <c r="N119" s="262" t="str">
        <f aca="false">IF('APH KIC KIA PC'!R122="","",'APH KIC KIA PC'!R122)</f>
        <v/>
      </c>
      <c r="O119" s="262" t="str">
        <f aca="false">IF('APH KIC KIA PC'!T122="","",'APH KIC KIA PC'!T122)</f>
        <v/>
      </c>
      <c r="P119" s="260" t="str">
        <f aca="false">IF(B119="","",'2. Artikeldata Utökad'!E122)</f>
        <v/>
      </c>
      <c r="Q119" s="260" t="str">
        <f aca="false">IF(B119="","",'2. Artikeldata Utökad'!F122)</f>
        <v/>
      </c>
      <c r="R119" s="260" t="str">
        <f aca="false">IF(B119="","",'3. Förpackningsdata'!G122/10)</f>
        <v/>
      </c>
      <c r="S119" s="260" t="str">
        <f aca="false">IF(B119="","",'3. Förpackningsdata'!H122/10)</f>
        <v/>
      </c>
      <c r="T119" s="260" t="str">
        <f aca="false">IF(B119="","",'3. Förpackningsdata'!I122/10)</f>
        <v/>
      </c>
      <c r="U119" s="264" t="str">
        <f aca="false">IF(B119="","",'APH KIC KIA PC'!Z122)</f>
        <v/>
      </c>
      <c r="V119" s="265" t="str">
        <f aca="false">IF(B119="","",'APH KIC KIA PC'!AA122)</f>
        <v/>
      </c>
      <c r="W119" s="266" t="str">
        <f aca="false">IF(B119="","",'APH KIC KIA PC'!AB122)</f>
        <v/>
      </c>
      <c r="X119" s="267" t="str">
        <f aca="false">IF(B119="","",'APH KIC KIA PC'!AD122)</f>
        <v/>
      </c>
      <c r="Y119" s="266" t="str">
        <f aca="false">IF(B119="","",'APH KIC KIA PC'!AC122)</f>
        <v/>
      </c>
      <c r="Z119" s="267" t="str">
        <f aca="false">IF(B119="","",'APH KIC KIA PC'!AI122)</f>
        <v/>
      </c>
      <c r="AA119" s="268" t="str">
        <f aca="false">IF(B119="","",'APH KIC KIA PC'!AJ122)</f>
        <v/>
      </c>
      <c r="AB119" s="262" t="str">
        <f aca="false">IF(B119="","",'APH KIC KIA PC'!W122)</f>
        <v/>
      </c>
      <c r="AC119" s="263" t="str">
        <f aca="false">IF('3. Förpackningsdata'!M122="","",'3. Förpackningsdata'!M122)</f>
        <v/>
      </c>
      <c r="AD119" s="262" t="str">
        <f aca="false">IF('APH KIC KIA PC'!J122="","",'APH KIC KIA PC'!J122)</f>
        <v/>
      </c>
    </row>
    <row r="120" s="1" customFormat="true" ht="14.25" hidden="false" customHeight="false" outlineLevel="0" collapsed="false">
      <c r="A120" s="72" t="n">
        <v>119</v>
      </c>
      <c r="B120" s="260" t="str">
        <f aca="false">IF('1. Artikeldata Grund'!E123="","",'1. Artikeldata Grund'!E123)</f>
        <v/>
      </c>
      <c r="C120" s="261" t="str">
        <f aca="false">IF('1. Artikeldata Grund'!D123="","",'1. Artikeldata Grund'!D123)</f>
        <v/>
      </c>
      <c r="D120" s="260" t="str">
        <f aca="false">IF('APH KIC KIA PC'!D123="","",'APH KIC KIA PC'!D123)</f>
        <v/>
      </c>
      <c r="E120" s="261" t="str">
        <f aca="false">IF('APH KIC KIA PC'!F123="","",'APH KIC KIA PC'!F123)</f>
        <v/>
      </c>
      <c r="F120" s="262" t="str">
        <f aca="false">IF('APH KIC KIA PC'!S123="","",'APH KIC KIA PC'!S123)</f>
        <v>  Välj…</v>
      </c>
      <c r="G120" s="262" t="n">
        <f aca="false">IF('APH KIC KIA PC'!M123="","",'APH KIC KIA PC'!M123)</f>
        <v>910</v>
      </c>
      <c r="H120" s="261" t="str">
        <f aca="false">IF(G120&lt;&gt;200,"",IF('2. Artikeldata Utökad'!I123="","",'2. Artikeldata Utökad'!I123))</f>
        <v/>
      </c>
      <c r="I120" s="260" t="str">
        <f aca="false">IF('APH KIC KIA PC'!L123="Välj….","",'APH KIC KIA PC'!L123)</f>
        <v/>
      </c>
      <c r="J120" s="260" t="str">
        <f aca="false">IF(B120="","",_xlfn.xlookup(I120,Artikelgrupper!A:A,Artikelgrupper!B:B))</f>
        <v/>
      </c>
      <c r="K120" s="260" t="str">
        <f aca="false">IF(B120="","",_xlfn.xlookup(I120,Artikelgrupper!A:A,Artikelgrupper!C:C))</f>
        <v/>
      </c>
      <c r="L120" s="260" t="str">
        <f aca="false">IF(B120="","",_xlfn.xlookup(I120,Artikelgrupper!A:A,Artikelgrupper!D:D))</f>
        <v/>
      </c>
      <c r="M120" s="263" t="str">
        <f aca="false">IF(B120="","",'APH KIC KIA PC'!Q123)</f>
        <v/>
      </c>
      <c r="N120" s="262" t="str">
        <f aca="false">IF('APH KIC KIA PC'!R123="","",'APH KIC KIA PC'!R123)</f>
        <v/>
      </c>
      <c r="O120" s="262" t="str">
        <f aca="false">IF('APH KIC KIA PC'!T123="","",'APH KIC KIA PC'!T123)</f>
        <v/>
      </c>
      <c r="P120" s="260" t="str">
        <f aca="false">IF(B120="","",'2. Artikeldata Utökad'!E123)</f>
        <v/>
      </c>
      <c r="Q120" s="260" t="str">
        <f aca="false">IF(B120="","",'2. Artikeldata Utökad'!F123)</f>
        <v/>
      </c>
      <c r="R120" s="260" t="str">
        <f aca="false">IF(B120="","",'3. Förpackningsdata'!G123/10)</f>
        <v/>
      </c>
      <c r="S120" s="260" t="str">
        <f aca="false">IF(B120="","",'3. Förpackningsdata'!H123/10)</f>
        <v/>
      </c>
      <c r="T120" s="260" t="str">
        <f aca="false">IF(B120="","",'3. Förpackningsdata'!I123/10)</f>
        <v/>
      </c>
      <c r="U120" s="264" t="str">
        <f aca="false">IF(B120="","",'APH KIC KIA PC'!Z123)</f>
        <v/>
      </c>
      <c r="V120" s="265" t="str">
        <f aca="false">IF(B120="","",'APH KIC KIA PC'!AA123)</f>
        <v/>
      </c>
      <c r="W120" s="266" t="str">
        <f aca="false">IF(B120="","",'APH KIC KIA PC'!AB123)</f>
        <v/>
      </c>
      <c r="X120" s="267" t="str">
        <f aca="false">IF(B120="","",'APH KIC KIA PC'!AD123)</f>
        <v/>
      </c>
      <c r="Y120" s="266" t="str">
        <f aca="false">IF(B120="","",'APH KIC KIA PC'!AC123)</f>
        <v/>
      </c>
      <c r="Z120" s="267" t="str">
        <f aca="false">IF(B120="","",'APH KIC KIA PC'!AI123)</f>
        <v/>
      </c>
      <c r="AA120" s="268" t="str">
        <f aca="false">IF(B120="","",'APH KIC KIA PC'!AJ123)</f>
        <v/>
      </c>
      <c r="AB120" s="262" t="str">
        <f aca="false">IF(B120="","",'APH KIC KIA PC'!W123)</f>
        <v/>
      </c>
      <c r="AC120" s="263" t="str">
        <f aca="false">IF('3. Förpackningsdata'!M123="","",'3. Förpackningsdata'!M123)</f>
        <v/>
      </c>
      <c r="AD120" s="262" t="str">
        <f aca="false">IF('APH KIC KIA PC'!J123="","",'APH KIC KIA PC'!J123)</f>
        <v/>
      </c>
    </row>
    <row r="121" s="1" customFormat="true" ht="14.25" hidden="false" customHeight="false" outlineLevel="0" collapsed="false">
      <c r="A121" s="72" t="n">
        <v>120</v>
      </c>
      <c r="B121" s="260" t="str">
        <f aca="false">IF('1. Artikeldata Grund'!E124="","",'1. Artikeldata Grund'!E124)</f>
        <v/>
      </c>
      <c r="C121" s="261" t="str">
        <f aca="false">IF('1. Artikeldata Grund'!D124="","",'1. Artikeldata Grund'!D124)</f>
        <v/>
      </c>
      <c r="D121" s="260" t="str">
        <f aca="false">IF('APH KIC KIA PC'!D124="","",'APH KIC KIA PC'!D124)</f>
        <v/>
      </c>
      <c r="E121" s="261" t="str">
        <f aca="false">IF('APH KIC KIA PC'!F124="","",'APH KIC KIA PC'!F124)</f>
        <v/>
      </c>
      <c r="F121" s="262" t="str">
        <f aca="false">IF('APH KIC KIA PC'!S124="","",'APH KIC KIA PC'!S124)</f>
        <v>  Välj…</v>
      </c>
      <c r="G121" s="262" t="n">
        <f aca="false">IF('APH KIC KIA PC'!M124="","",'APH KIC KIA PC'!M124)</f>
        <v>910</v>
      </c>
      <c r="H121" s="261" t="str">
        <f aca="false">IF(G121&lt;&gt;200,"",IF('2. Artikeldata Utökad'!I124="","",'2. Artikeldata Utökad'!I124))</f>
        <v/>
      </c>
      <c r="I121" s="260" t="str">
        <f aca="false">IF('APH KIC KIA PC'!L124="Välj….","",'APH KIC KIA PC'!L124)</f>
        <v/>
      </c>
      <c r="J121" s="260" t="str">
        <f aca="false">IF(B121="","",_xlfn.xlookup(I121,Artikelgrupper!A:A,Artikelgrupper!B:B))</f>
        <v/>
      </c>
      <c r="K121" s="260" t="str">
        <f aca="false">IF(B121="","",_xlfn.xlookup(I121,Artikelgrupper!A:A,Artikelgrupper!C:C))</f>
        <v/>
      </c>
      <c r="L121" s="260" t="str">
        <f aca="false">IF(B121="","",_xlfn.xlookup(I121,Artikelgrupper!A:A,Artikelgrupper!D:D))</f>
        <v/>
      </c>
      <c r="M121" s="263" t="str">
        <f aca="false">IF(B121="","",'APH KIC KIA PC'!Q124)</f>
        <v/>
      </c>
      <c r="N121" s="262" t="str">
        <f aca="false">IF('APH KIC KIA PC'!R124="","",'APH KIC KIA PC'!R124)</f>
        <v/>
      </c>
      <c r="O121" s="262" t="str">
        <f aca="false">IF('APH KIC KIA PC'!T124="","",'APH KIC KIA PC'!T124)</f>
        <v/>
      </c>
      <c r="P121" s="260" t="str">
        <f aca="false">IF(B121="","",'2. Artikeldata Utökad'!E124)</f>
        <v/>
      </c>
      <c r="Q121" s="260" t="str">
        <f aca="false">IF(B121="","",'2. Artikeldata Utökad'!F124)</f>
        <v/>
      </c>
      <c r="R121" s="260" t="str">
        <f aca="false">IF(B121="","",'3. Förpackningsdata'!G124/10)</f>
        <v/>
      </c>
      <c r="S121" s="260" t="str">
        <f aca="false">IF(B121="","",'3. Förpackningsdata'!H124/10)</f>
        <v/>
      </c>
      <c r="T121" s="260" t="str">
        <f aca="false">IF(B121="","",'3. Förpackningsdata'!I124/10)</f>
        <v/>
      </c>
      <c r="U121" s="264" t="str">
        <f aca="false">IF(B121="","",'APH KIC KIA PC'!Z124)</f>
        <v/>
      </c>
      <c r="V121" s="265" t="str">
        <f aca="false">IF(B121="","",'APH KIC KIA PC'!AA124)</f>
        <v/>
      </c>
      <c r="W121" s="266" t="str">
        <f aca="false">IF(B121="","",'APH KIC KIA PC'!AB124)</f>
        <v/>
      </c>
      <c r="X121" s="267" t="str">
        <f aca="false">IF(B121="","",'APH KIC KIA PC'!AD124)</f>
        <v/>
      </c>
      <c r="Y121" s="266" t="str">
        <f aca="false">IF(B121="","",'APH KIC KIA PC'!AC124)</f>
        <v/>
      </c>
      <c r="Z121" s="267" t="str">
        <f aca="false">IF(B121="","",'APH KIC KIA PC'!AI124)</f>
        <v/>
      </c>
      <c r="AA121" s="268" t="str">
        <f aca="false">IF(B121="","",'APH KIC KIA PC'!AJ124)</f>
        <v/>
      </c>
      <c r="AB121" s="262" t="str">
        <f aca="false">IF(B121="","",'APH KIC KIA PC'!W124)</f>
        <v/>
      </c>
      <c r="AC121" s="263" t="str">
        <f aca="false">IF('3. Förpackningsdata'!M124="","",'3. Förpackningsdata'!M124)</f>
        <v/>
      </c>
      <c r="AD121" s="262" t="str">
        <f aca="false">IF('APH KIC KIA PC'!J124="","",'APH KIC KIA PC'!J124)</f>
        <v/>
      </c>
    </row>
    <row r="122" s="1" customFormat="true" ht="14.25" hidden="false" customHeight="false" outlineLevel="0" collapsed="false">
      <c r="A122" s="72" t="n">
        <v>121</v>
      </c>
      <c r="B122" s="260" t="str">
        <f aca="false">IF('1. Artikeldata Grund'!E125="","",'1. Artikeldata Grund'!E125)</f>
        <v/>
      </c>
      <c r="C122" s="261" t="str">
        <f aca="false">IF('1. Artikeldata Grund'!D125="","",'1. Artikeldata Grund'!D125)</f>
        <v/>
      </c>
      <c r="D122" s="260" t="str">
        <f aca="false">IF('APH KIC KIA PC'!D125="","",'APH KIC KIA PC'!D125)</f>
        <v/>
      </c>
      <c r="E122" s="261" t="str">
        <f aca="false">IF('APH KIC KIA PC'!F125="","",'APH KIC KIA PC'!F125)</f>
        <v/>
      </c>
      <c r="F122" s="262" t="str">
        <f aca="false">IF('APH KIC KIA PC'!S125="","",'APH KIC KIA PC'!S125)</f>
        <v>  Välj…</v>
      </c>
      <c r="G122" s="262" t="n">
        <f aca="false">IF('APH KIC KIA PC'!M125="","",'APH KIC KIA PC'!M125)</f>
        <v>910</v>
      </c>
      <c r="H122" s="261" t="str">
        <f aca="false">IF(G122&lt;&gt;200,"",IF('2. Artikeldata Utökad'!I125="","",'2. Artikeldata Utökad'!I125))</f>
        <v/>
      </c>
      <c r="I122" s="260" t="str">
        <f aca="false">IF('APH KIC KIA PC'!L125="Välj….","",'APH KIC KIA PC'!L125)</f>
        <v/>
      </c>
      <c r="J122" s="260" t="str">
        <f aca="false">IF(B122="","",_xlfn.xlookup(I122,Artikelgrupper!A:A,Artikelgrupper!B:B))</f>
        <v/>
      </c>
      <c r="K122" s="260" t="str">
        <f aca="false">IF(B122="","",_xlfn.xlookup(I122,Artikelgrupper!A:A,Artikelgrupper!C:C))</f>
        <v/>
      </c>
      <c r="L122" s="260" t="str">
        <f aca="false">IF(B122="","",_xlfn.xlookup(I122,Artikelgrupper!A:A,Artikelgrupper!D:D))</f>
        <v/>
      </c>
      <c r="M122" s="263" t="str">
        <f aca="false">IF(B122="","",'APH KIC KIA PC'!Q125)</f>
        <v/>
      </c>
      <c r="N122" s="262" t="str">
        <f aca="false">IF('APH KIC KIA PC'!R125="","",'APH KIC KIA PC'!R125)</f>
        <v/>
      </c>
      <c r="O122" s="262" t="str">
        <f aca="false">IF('APH KIC KIA PC'!T125="","",'APH KIC KIA PC'!T125)</f>
        <v/>
      </c>
      <c r="P122" s="260" t="str">
        <f aca="false">IF(B122="","",'2. Artikeldata Utökad'!E125)</f>
        <v/>
      </c>
      <c r="Q122" s="260" t="str">
        <f aca="false">IF(B122="","",'2. Artikeldata Utökad'!F125)</f>
        <v/>
      </c>
      <c r="R122" s="260" t="str">
        <f aca="false">IF(B122="","",'3. Förpackningsdata'!G125/10)</f>
        <v/>
      </c>
      <c r="S122" s="260" t="str">
        <f aca="false">IF(B122="","",'3. Förpackningsdata'!H125/10)</f>
        <v/>
      </c>
      <c r="T122" s="260" t="str">
        <f aca="false">IF(B122="","",'3. Förpackningsdata'!I125/10)</f>
        <v/>
      </c>
      <c r="U122" s="264" t="str">
        <f aca="false">IF(B122="","",'APH KIC KIA PC'!Z125)</f>
        <v/>
      </c>
      <c r="V122" s="265" t="str">
        <f aca="false">IF(B122="","",'APH KIC KIA PC'!AA125)</f>
        <v/>
      </c>
      <c r="W122" s="266" t="str">
        <f aca="false">IF(B122="","",'APH KIC KIA PC'!AB125)</f>
        <v/>
      </c>
      <c r="X122" s="267" t="str">
        <f aca="false">IF(B122="","",'APH KIC KIA PC'!AD125)</f>
        <v/>
      </c>
      <c r="Y122" s="266" t="str">
        <f aca="false">IF(B122="","",'APH KIC KIA PC'!AC125)</f>
        <v/>
      </c>
      <c r="Z122" s="267" t="str">
        <f aca="false">IF(B122="","",'APH KIC KIA PC'!AI125)</f>
        <v/>
      </c>
      <c r="AA122" s="268" t="str">
        <f aca="false">IF(B122="","",'APH KIC KIA PC'!AJ125)</f>
        <v/>
      </c>
      <c r="AB122" s="262" t="str">
        <f aca="false">IF(B122="","",'APH KIC KIA PC'!W125)</f>
        <v/>
      </c>
      <c r="AC122" s="263" t="str">
        <f aca="false">IF('3. Förpackningsdata'!M125="","",'3. Förpackningsdata'!M125)</f>
        <v/>
      </c>
      <c r="AD122" s="262" t="str">
        <f aca="false">IF('APH KIC KIA PC'!J125="","",'APH KIC KIA PC'!J125)</f>
        <v/>
      </c>
    </row>
    <row r="123" s="1" customFormat="true" ht="14.25" hidden="false" customHeight="false" outlineLevel="0" collapsed="false">
      <c r="A123" s="72" t="n">
        <v>122</v>
      </c>
      <c r="B123" s="260" t="str">
        <f aca="false">IF('1. Artikeldata Grund'!E126="","",'1. Artikeldata Grund'!E126)</f>
        <v/>
      </c>
      <c r="C123" s="261" t="str">
        <f aca="false">IF('1. Artikeldata Grund'!D126="","",'1. Artikeldata Grund'!D126)</f>
        <v/>
      </c>
      <c r="D123" s="260" t="str">
        <f aca="false">IF('APH KIC KIA PC'!D126="","",'APH KIC KIA PC'!D126)</f>
        <v/>
      </c>
      <c r="E123" s="261" t="str">
        <f aca="false">IF('APH KIC KIA PC'!F126="","",'APH KIC KIA PC'!F126)</f>
        <v/>
      </c>
      <c r="F123" s="262" t="str">
        <f aca="false">IF('APH KIC KIA PC'!S126="","",'APH KIC KIA PC'!S126)</f>
        <v>  Välj…</v>
      </c>
      <c r="G123" s="262" t="n">
        <f aca="false">IF('APH KIC KIA PC'!M126="","",'APH KIC KIA PC'!M126)</f>
        <v>910</v>
      </c>
      <c r="H123" s="261" t="str">
        <f aca="false">IF(G123&lt;&gt;200,"",IF('2. Artikeldata Utökad'!I126="","",'2. Artikeldata Utökad'!I126))</f>
        <v/>
      </c>
      <c r="I123" s="260" t="str">
        <f aca="false">IF('APH KIC KIA PC'!L126="Välj….","",'APH KIC KIA PC'!L126)</f>
        <v/>
      </c>
      <c r="J123" s="260" t="str">
        <f aca="false">IF(B123="","",_xlfn.xlookup(I123,Artikelgrupper!A:A,Artikelgrupper!B:B))</f>
        <v/>
      </c>
      <c r="K123" s="260" t="str">
        <f aca="false">IF(B123="","",_xlfn.xlookup(I123,Artikelgrupper!A:A,Artikelgrupper!C:C))</f>
        <v/>
      </c>
      <c r="L123" s="260" t="str">
        <f aca="false">IF(B123="","",_xlfn.xlookup(I123,Artikelgrupper!A:A,Artikelgrupper!D:D))</f>
        <v/>
      </c>
      <c r="M123" s="263" t="str">
        <f aca="false">IF(B123="","",'APH KIC KIA PC'!Q126)</f>
        <v/>
      </c>
      <c r="N123" s="262" t="str">
        <f aca="false">IF('APH KIC KIA PC'!R126="","",'APH KIC KIA PC'!R126)</f>
        <v/>
      </c>
      <c r="O123" s="262" t="str">
        <f aca="false">IF('APH KIC KIA PC'!T126="","",'APH KIC KIA PC'!T126)</f>
        <v/>
      </c>
      <c r="P123" s="260" t="str">
        <f aca="false">IF(B123="","",'2. Artikeldata Utökad'!E126)</f>
        <v/>
      </c>
      <c r="Q123" s="260" t="str">
        <f aca="false">IF(B123="","",'2. Artikeldata Utökad'!F126)</f>
        <v/>
      </c>
      <c r="R123" s="260" t="str">
        <f aca="false">IF(B123="","",'3. Förpackningsdata'!G126/10)</f>
        <v/>
      </c>
      <c r="S123" s="260" t="str">
        <f aca="false">IF(B123="","",'3. Förpackningsdata'!H126/10)</f>
        <v/>
      </c>
      <c r="T123" s="260" t="str">
        <f aca="false">IF(B123="","",'3. Förpackningsdata'!I126/10)</f>
        <v/>
      </c>
      <c r="U123" s="264" t="str">
        <f aca="false">IF(B123="","",'APH KIC KIA PC'!Z126)</f>
        <v/>
      </c>
      <c r="V123" s="265" t="str">
        <f aca="false">IF(B123="","",'APH KIC KIA PC'!AA126)</f>
        <v/>
      </c>
      <c r="W123" s="266" t="str">
        <f aca="false">IF(B123="","",'APH KIC KIA PC'!AB126)</f>
        <v/>
      </c>
      <c r="X123" s="267" t="str">
        <f aca="false">IF(B123="","",'APH KIC KIA PC'!AD126)</f>
        <v/>
      </c>
      <c r="Y123" s="266" t="str">
        <f aca="false">IF(B123="","",'APH KIC KIA PC'!AC126)</f>
        <v/>
      </c>
      <c r="Z123" s="267" t="str">
        <f aca="false">IF(B123="","",'APH KIC KIA PC'!AI126)</f>
        <v/>
      </c>
      <c r="AA123" s="268" t="str">
        <f aca="false">IF(B123="","",'APH KIC KIA PC'!AJ126)</f>
        <v/>
      </c>
      <c r="AB123" s="262" t="str">
        <f aca="false">IF(B123="","",'APH KIC KIA PC'!W126)</f>
        <v/>
      </c>
      <c r="AC123" s="263" t="str">
        <f aca="false">IF('3. Förpackningsdata'!M126="","",'3. Förpackningsdata'!M126)</f>
        <v/>
      </c>
      <c r="AD123" s="262" t="str">
        <f aca="false">IF('APH KIC KIA PC'!J126="","",'APH KIC KIA PC'!J126)</f>
        <v/>
      </c>
    </row>
    <row r="124" s="1" customFormat="true" ht="14.25" hidden="false" customHeight="false" outlineLevel="0" collapsed="false">
      <c r="A124" s="72" t="n">
        <v>123</v>
      </c>
      <c r="B124" s="260" t="str">
        <f aca="false">IF('1. Artikeldata Grund'!E127="","",'1. Artikeldata Grund'!E127)</f>
        <v/>
      </c>
      <c r="C124" s="261" t="str">
        <f aca="false">IF('1. Artikeldata Grund'!D127="","",'1. Artikeldata Grund'!D127)</f>
        <v/>
      </c>
      <c r="D124" s="260" t="str">
        <f aca="false">IF('APH KIC KIA PC'!D127="","",'APH KIC KIA PC'!D127)</f>
        <v/>
      </c>
      <c r="E124" s="261" t="str">
        <f aca="false">IF('APH KIC KIA PC'!F127="","",'APH KIC KIA PC'!F127)</f>
        <v/>
      </c>
      <c r="F124" s="262" t="str">
        <f aca="false">IF('APH KIC KIA PC'!S127="","",'APH KIC KIA PC'!S127)</f>
        <v>  Välj…</v>
      </c>
      <c r="G124" s="262" t="n">
        <f aca="false">IF('APH KIC KIA PC'!M127="","",'APH KIC KIA PC'!M127)</f>
        <v>910</v>
      </c>
      <c r="H124" s="261" t="str">
        <f aca="false">IF(G124&lt;&gt;200,"",IF('2. Artikeldata Utökad'!I127="","",'2. Artikeldata Utökad'!I127))</f>
        <v/>
      </c>
      <c r="I124" s="260" t="str">
        <f aca="false">IF('APH KIC KIA PC'!L127="Välj….","",'APH KIC KIA PC'!L127)</f>
        <v/>
      </c>
      <c r="J124" s="260" t="str">
        <f aca="false">IF(B124="","",_xlfn.xlookup(I124,Artikelgrupper!A:A,Artikelgrupper!B:B))</f>
        <v/>
      </c>
      <c r="K124" s="260" t="str">
        <f aca="false">IF(B124="","",_xlfn.xlookup(I124,Artikelgrupper!A:A,Artikelgrupper!C:C))</f>
        <v/>
      </c>
      <c r="L124" s="260" t="str">
        <f aca="false">IF(B124="","",_xlfn.xlookup(I124,Artikelgrupper!A:A,Artikelgrupper!D:D))</f>
        <v/>
      </c>
      <c r="M124" s="263" t="str">
        <f aca="false">IF(B124="","",'APH KIC KIA PC'!Q127)</f>
        <v/>
      </c>
      <c r="N124" s="262" t="str">
        <f aca="false">IF('APH KIC KIA PC'!R127="","",'APH KIC KIA PC'!R127)</f>
        <v/>
      </c>
      <c r="O124" s="262" t="str">
        <f aca="false">IF('APH KIC KIA PC'!T127="","",'APH KIC KIA PC'!T127)</f>
        <v/>
      </c>
      <c r="P124" s="260" t="str">
        <f aca="false">IF(B124="","",'2. Artikeldata Utökad'!E127)</f>
        <v/>
      </c>
      <c r="Q124" s="260" t="str">
        <f aca="false">IF(B124="","",'2. Artikeldata Utökad'!F127)</f>
        <v/>
      </c>
      <c r="R124" s="260" t="str">
        <f aca="false">IF(B124="","",'3. Förpackningsdata'!G127/10)</f>
        <v/>
      </c>
      <c r="S124" s="260" t="str">
        <f aca="false">IF(B124="","",'3. Förpackningsdata'!H127/10)</f>
        <v/>
      </c>
      <c r="T124" s="260" t="str">
        <f aca="false">IF(B124="","",'3. Förpackningsdata'!I127/10)</f>
        <v/>
      </c>
      <c r="U124" s="264" t="str">
        <f aca="false">IF(B124="","",'APH KIC KIA PC'!Z127)</f>
        <v/>
      </c>
      <c r="V124" s="265" t="str">
        <f aca="false">IF(B124="","",'APH KIC KIA PC'!AA127)</f>
        <v/>
      </c>
      <c r="W124" s="266" t="str">
        <f aca="false">IF(B124="","",'APH KIC KIA PC'!AB127)</f>
        <v/>
      </c>
      <c r="X124" s="267" t="str">
        <f aca="false">IF(B124="","",'APH KIC KIA PC'!AD127)</f>
        <v/>
      </c>
      <c r="Y124" s="266" t="str">
        <f aca="false">IF(B124="","",'APH KIC KIA PC'!AC127)</f>
        <v/>
      </c>
      <c r="Z124" s="267" t="str">
        <f aca="false">IF(B124="","",'APH KIC KIA PC'!AI127)</f>
        <v/>
      </c>
      <c r="AA124" s="268" t="str">
        <f aca="false">IF(B124="","",'APH KIC KIA PC'!AJ127)</f>
        <v/>
      </c>
      <c r="AB124" s="262" t="str">
        <f aca="false">IF(B124="","",'APH KIC KIA PC'!W127)</f>
        <v/>
      </c>
      <c r="AC124" s="263" t="str">
        <f aca="false">IF('3. Förpackningsdata'!M127="","",'3. Förpackningsdata'!M127)</f>
        <v/>
      </c>
      <c r="AD124" s="262" t="str">
        <f aca="false">IF('APH KIC KIA PC'!J127="","",'APH KIC KIA PC'!J127)</f>
        <v/>
      </c>
    </row>
    <row r="125" s="1" customFormat="true" ht="14.25" hidden="false" customHeight="false" outlineLevel="0" collapsed="false">
      <c r="A125" s="72" t="n">
        <v>124</v>
      </c>
      <c r="B125" s="260" t="str">
        <f aca="false">IF('1. Artikeldata Grund'!E128="","",'1. Artikeldata Grund'!E128)</f>
        <v/>
      </c>
      <c r="C125" s="261" t="str">
        <f aca="false">IF('1. Artikeldata Grund'!D128="","",'1. Artikeldata Grund'!D128)</f>
        <v/>
      </c>
      <c r="D125" s="260" t="str">
        <f aca="false">IF('APH KIC KIA PC'!D128="","",'APH KIC KIA PC'!D128)</f>
        <v/>
      </c>
      <c r="E125" s="261" t="str">
        <f aca="false">IF('APH KIC KIA PC'!F128="","",'APH KIC KIA PC'!F128)</f>
        <v/>
      </c>
      <c r="F125" s="262" t="str">
        <f aca="false">IF('APH KIC KIA PC'!S128="","",'APH KIC KIA PC'!S128)</f>
        <v>  Välj…</v>
      </c>
      <c r="G125" s="262" t="n">
        <f aca="false">IF('APH KIC KIA PC'!M128="","",'APH KIC KIA PC'!M128)</f>
        <v>910</v>
      </c>
      <c r="H125" s="261" t="str">
        <f aca="false">IF(G125&lt;&gt;200,"",IF('2. Artikeldata Utökad'!I128="","",'2. Artikeldata Utökad'!I128))</f>
        <v/>
      </c>
      <c r="I125" s="260" t="str">
        <f aca="false">IF('APH KIC KIA PC'!L128="Välj….","",'APH KIC KIA PC'!L128)</f>
        <v/>
      </c>
      <c r="J125" s="260" t="str">
        <f aca="false">IF(B125="","",_xlfn.xlookup(I125,Artikelgrupper!A:A,Artikelgrupper!B:B))</f>
        <v/>
      </c>
      <c r="K125" s="260" t="str">
        <f aca="false">IF(B125="","",_xlfn.xlookup(I125,Artikelgrupper!A:A,Artikelgrupper!C:C))</f>
        <v/>
      </c>
      <c r="L125" s="260" t="str">
        <f aca="false">IF(B125="","",_xlfn.xlookup(I125,Artikelgrupper!A:A,Artikelgrupper!D:D))</f>
        <v/>
      </c>
      <c r="M125" s="263" t="str">
        <f aca="false">IF(B125="","",'APH KIC KIA PC'!Q128)</f>
        <v/>
      </c>
      <c r="N125" s="262" t="str">
        <f aca="false">IF('APH KIC KIA PC'!R128="","",'APH KIC KIA PC'!R128)</f>
        <v/>
      </c>
      <c r="O125" s="262" t="str">
        <f aca="false">IF('APH KIC KIA PC'!T128="","",'APH KIC KIA PC'!T128)</f>
        <v/>
      </c>
      <c r="P125" s="260" t="str">
        <f aca="false">IF(B125="","",'2. Artikeldata Utökad'!E128)</f>
        <v/>
      </c>
      <c r="Q125" s="260" t="str">
        <f aca="false">IF(B125="","",'2. Artikeldata Utökad'!F128)</f>
        <v/>
      </c>
      <c r="R125" s="260" t="str">
        <f aca="false">IF(B125="","",'3. Förpackningsdata'!G128/10)</f>
        <v/>
      </c>
      <c r="S125" s="260" t="str">
        <f aca="false">IF(B125="","",'3. Förpackningsdata'!H128/10)</f>
        <v/>
      </c>
      <c r="T125" s="260" t="str">
        <f aca="false">IF(B125="","",'3. Förpackningsdata'!I128/10)</f>
        <v/>
      </c>
      <c r="U125" s="264" t="str">
        <f aca="false">IF(B125="","",'APH KIC KIA PC'!Z128)</f>
        <v/>
      </c>
      <c r="V125" s="265" t="str">
        <f aca="false">IF(B125="","",'APH KIC KIA PC'!AA128)</f>
        <v/>
      </c>
      <c r="W125" s="266" t="str">
        <f aca="false">IF(B125="","",'APH KIC KIA PC'!AB128)</f>
        <v/>
      </c>
      <c r="X125" s="267" t="str">
        <f aca="false">IF(B125="","",'APH KIC KIA PC'!AD128)</f>
        <v/>
      </c>
      <c r="Y125" s="266" t="str">
        <f aca="false">IF(B125="","",'APH KIC KIA PC'!AC128)</f>
        <v/>
      </c>
      <c r="Z125" s="267" t="str">
        <f aca="false">IF(B125="","",'APH KIC KIA PC'!AI128)</f>
        <v/>
      </c>
      <c r="AA125" s="268" t="str">
        <f aca="false">IF(B125="","",'APH KIC KIA PC'!AJ128)</f>
        <v/>
      </c>
      <c r="AB125" s="262" t="str">
        <f aca="false">IF(B125="","",'APH KIC KIA PC'!W128)</f>
        <v/>
      </c>
      <c r="AC125" s="263" t="str">
        <f aca="false">IF('3. Förpackningsdata'!M128="","",'3. Förpackningsdata'!M128)</f>
        <v/>
      </c>
      <c r="AD125" s="262" t="str">
        <f aca="false">IF('APH KIC KIA PC'!J128="","",'APH KIC KIA PC'!J128)</f>
        <v/>
      </c>
    </row>
    <row r="126" s="1" customFormat="true" ht="14.25" hidden="false" customHeight="false" outlineLevel="0" collapsed="false">
      <c r="A126" s="72" t="n">
        <v>125</v>
      </c>
      <c r="B126" s="260" t="str">
        <f aca="false">IF('1. Artikeldata Grund'!E129="","",'1. Artikeldata Grund'!E129)</f>
        <v/>
      </c>
      <c r="C126" s="261" t="str">
        <f aca="false">IF('1. Artikeldata Grund'!D129="","",'1. Artikeldata Grund'!D129)</f>
        <v/>
      </c>
      <c r="D126" s="260" t="str">
        <f aca="false">IF('APH KIC KIA PC'!D129="","",'APH KIC KIA PC'!D129)</f>
        <v/>
      </c>
      <c r="E126" s="261" t="str">
        <f aca="false">IF('APH KIC KIA PC'!F129="","",'APH KIC KIA PC'!F129)</f>
        <v/>
      </c>
      <c r="F126" s="262" t="str">
        <f aca="false">IF('APH KIC KIA PC'!S129="","",'APH KIC KIA PC'!S129)</f>
        <v>  Välj…</v>
      </c>
      <c r="G126" s="262" t="n">
        <f aca="false">IF('APH KIC KIA PC'!M129="","",'APH KIC KIA PC'!M129)</f>
        <v>910</v>
      </c>
      <c r="H126" s="261" t="str">
        <f aca="false">IF(G126&lt;&gt;200,"",IF('2. Artikeldata Utökad'!I129="","",'2. Artikeldata Utökad'!I129))</f>
        <v/>
      </c>
      <c r="I126" s="260" t="str">
        <f aca="false">IF('APH KIC KIA PC'!L129="Välj….","",'APH KIC KIA PC'!L129)</f>
        <v/>
      </c>
      <c r="J126" s="260" t="str">
        <f aca="false">IF(B126="","",_xlfn.xlookup(I126,Artikelgrupper!A:A,Artikelgrupper!B:B))</f>
        <v/>
      </c>
      <c r="K126" s="260" t="str">
        <f aca="false">IF(B126="","",_xlfn.xlookup(I126,Artikelgrupper!A:A,Artikelgrupper!C:C))</f>
        <v/>
      </c>
      <c r="L126" s="260" t="str">
        <f aca="false">IF(B126="","",_xlfn.xlookup(I126,Artikelgrupper!A:A,Artikelgrupper!D:D))</f>
        <v/>
      </c>
      <c r="M126" s="263" t="str">
        <f aca="false">IF(B126="","",'APH KIC KIA PC'!Q129)</f>
        <v/>
      </c>
      <c r="N126" s="262" t="str">
        <f aca="false">IF('APH KIC KIA PC'!R129="","",'APH KIC KIA PC'!R129)</f>
        <v/>
      </c>
      <c r="O126" s="262" t="str">
        <f aca="false">IF('APH KIC KIA PC'!T129="","",'APH KIC KIA PC'!T129)</f>
        <v/>
      </c>
      <c r="P126" s="260" t="str">
        <f aca="false">IF(B126="","",'2. Artikeldata Utökad'!E129)</f>
        <v/>
      </c>
      <c r="Q126" s="260" t="str">
        <f aca="false">IF(B126="","",'2. Artikeldata Utökad'!F129)</f>
        <v/>
      </c>
      <c r="R126" s="260" t="str">
        <f aca="false">IF(B126="","",'3. Förpackningsdata'!G129/10)</f>
        <v/>
      </c>
      <c r="S126" s="260" t="str">
        <f aca="false">IF(B126="","",'3. Förpackningsdata'!H129/10)</f>
        <v/>
      </c>
      <c r="T126" s="260" t="str">
        <f aca="false">IF(B126="","",'3. Förpackningsdata'!I129/10)</f>
        <v/>
      </c>
      <c r="U126" s="264" t="str">
        <f aca="false">IF(B126="","",'APH KIC KIA PC'!Z129)</f>
        <v/>
      </c>
      <c r="V126" s="265" t="str">
        <f aca="false">IF(B126="","",'APH KIC KIA PC'!AA129)</f>
        <v/>
      </c>
      <c r="W126" s="266" t="str">
        <f aca="false">IF(B126="","",'APH KIC KIA PC'!AB129)</f>
        <v/>
      </c>
      <c r="X126" s="267" t="str">
        <f aca="false">IF(B126="","",'APH KIC KIA PC'!AD129)</f>
        <v/>
      </c>
      <c r="Y126" s="266" t="str">
        <f aca="false">IF(B126="","",'APH KIC KIA PC'!AC129)</f>
        <v/>
      </c>
      <c r="Z126" s="267" t="str">
        <f aca="false">IF(B126="","",'APH KIC KIA PC'!AI129)</f>
        <v/>
      </c>
      <c r="AA126" s="268" t="str">
        <f aca="false">IF(B126="","",'APH KIC KIA PC'!AJ129)</f>
        <v/>
      </c>
      <c r="AB126" s="262" t="str">
        <f aca="false">IF(B126="","",'APH KIC KIA PC'!W129)</f>
        <v/>
      </c>
      <c r="AC126" s="263" t="str">
        <f aca="false">IF('3. Förpackningsdata'!M129="","",'3. Förpackningsdata'!M129)</f>
        <v/>
      </c>
      <c r="AD126" s="262" t="str">
        <f aca="false">IF('APH KIC KIA PC'!J129="","",'APH KIC KIA PC'!J129)</f>
        <v/>
      </c>
    </row>
    <row r="127" s="1" customFormat="true" ht="14.25" hidden="false" customHeight="false" outlineLevel="0" collapsed="false">
      <c r="A127" s="72" t="n">
        <v>126</v>
      </c>
      <c r="B127" s="260" t="str">
        <f aca="false">IF('1. Artikeldata Grund'!E130="","",'1. Artikeldata Grund'!E130)</f>
        <v/>
      </c>
      <c r="C127" s="261" t="str">
        <f aca="false">IF('1. Artikeldata Grund'!D130="","",'1. Artikeldata Grund'!D130)</f>
        <v/>
      </c>
      <c r="D127" s="260" t="str">
        <f aca="false">IF('APH KIC KIA PC'!D130="","",'APH KIC KIA PC'!D130)</f>
        <v/>
      </c>
      <c r="E127" s="261" t="str">
        <f aca="false">IF('APH KIC KIA PC'!F130="","",'APH KIC KIA PC'!F130)</f>
        <v/>
      </c>
      <c r="F127" s="262" t="str">
        <f aca="false">IF('APH KIC KIA PC'!S130="","",'APH KIC KIA PC'!S130)</f>
        <v>  Välj…</v>
      </c>
      <c r="G127" s="262" t="n">
        <f aca="false">IF('APH KIC KIA PC'!M130="","",'APH KIC KIA PC'!M130)</f>
        <v>910</v>
      </c>
      <c r="H127" s="261" t="str">
        <f aca="false">IF(G127&lt;&gt;200,"",IF('2. Artikeldata Utökad'!I130="","",'2. Artikeldata Utökad'!I130))</f>
        <v/>
      </c>
      <c r="I127" s="260" t="str">
        <f aca="false">IF('APH KIC KIA PC'!L130="Välj….","",'APH KIC KIA PC'!L130)</f>
        <v/>
      </c>
      <c r="J127" s="260" t="str">
        <f aca="false">IF(B127="","",_xlfn.xlookup(I127,Artikelgrupper!A:A,Artikelgrupper!B:B))</f>
        <v/>
      </c>
      <c r="K127" s="260" t="str">
        <f aca="false">IF(B127="","",_xlfn.xlookup(I127,Artikelgrupper!A:A,Artikelgrupper!C:C))</f>
        <v/>
      </c>
      <c r="L127" s="260" t="str">
        <f aca="false">IF(B127="","",_xlfn.xlookup(I127,Artikelgrupper!A:A,Artikelgrupper!D:D))</f>
        <v/>
      </c>
      <c r="M127" s="263" t="str">
        <f aca="false">IF(B127="","",'APH KIC KIA PC'!Q130)</f>
        <v/>
      </c>
      <c r="N127" s="262" t="str">
        <f aca="false">IF('APH KIC KIA PC'!R130="","",'APH KIC KIA PC'!R130)</f>
        <v/>
      </c>
      <c r="O127" s="262" t="str">
        <f aca="false">IF('APH KIC KIA PC'!T130="","",'APH KIC KIA PC'!T130)</f>
        <v/>
      </c>
      <c r="P127" s="260" t="str">
        <f aca="false">IF(B127="","",'2. Artikeldata Utökad'!E130)</f>
        <v/>
      </c>
      <c r="Q127" s="260" t="str">
        <f aca="false">IF(B127="","",'2. Artikeldata Utökad'!F130)</f>
        <v/>
      </c>
      <c r="R127" s="260" t="str">
        <f aca="false">IF(B127="","",'3. Förpackningsdata'!G130/10)</f>
        <v/>
      </c>
      <c r="S127" s="260" t="str">
        <f aca="false">IF(B127="","",'3. Förpackningsdata'!H130/10)</f>
        <v/>
      </c>
      <c r="T127" s="260" t="str">
        <f aca="false">IF(B127="","",'3. Förpackningsdata'!I130/10)</f>
        <v/>
      </c>
      <c r="U127" s="264" t="str">
        <f aca="false">IF(B127="","",'APH KIC KIA PC'!Z130)</f>
        <v/>
      </c>
      <c r="V127" s="265" t="str">
        <f aca="false">IF(B127="","",'APH KIC KIA PC'!AA130)</f>
        <v/>
      </c>
      <c r="W127" s="266" t="str">
        <f aca="false">IF(B127="","",'APH KIC KIA PC'!AB130)</f>
        <v/>
      </c>
      <c r="X127" s="267" t="str">
        <f aca="false">IF(B127="","",'APH KIC KIA PC'!AD130)</f>
        <v/>
      </c>
      <c r="Y127" s="266" t="str">
        <f aca="false">IF(B127="","",'APH KIC KIA PC'!AC130)</f>
        <v/>
      </c>
      <c r="Z127" s="267" t="str">
        <f aca="false">IF(B127="","",'APH KIC KIA PC'!AI130)</f>
        <v/>
      </c>
      <c r="AA127" s="268" t="str">
        <f aca="false">IF(B127="","",'APH KIC KIA PC'!AJ130)</f>
        <v/>
      </c>
      <c r="AB127" s="262" t="str">
        <f aca="false">IF(B127="","",'APH KIC KIA PC'!W130)</f>
        <v/>
      </c>
      <c r="AC127" s="263" t="str">
        <f aca="false">IF('3. Förpackningsdata'!M130="","",'3. Förpackningsdata'!M130)</f>
        <v/>
      </c>
      <c r="AD127" s="262" t="str">
        <f aca="false">IF('APH KIC KIA PC'!J130="","",'APH KIC KIA PC'!J130)</f>
        <v/>
      </c>
    </row>
    <row r="128" s="1" customFormat="true" ht="14.25" hidden="false" customHeight="false" outlineLevel="0" collapsed="false">
      <c r="A128" s="72" t="n">
        <v>127</v>
      </c>
      <c r="B128" s="260" t="str">
        <f aca="false">IF('1. Artikeldata Grund'!E131="","",'1. Artikeldata Grund'!E131)</f>
        <v/>
      </c>
      <c r="C128" s="261" t="str">
        <f aca="false">IF('1. Artikeldata Grund'!D131="","",'1. Artikeldata Grund'!D131)</f>
        <v/>
      </c>
      <c r="D128" s="260" t="str">
        <f aca="false">IF('APH KIC KIA PC'!D131="","",'APH KIC KIA PC'!D131)</f>
        <v/>
      </c>
      <c r="E128" s="261" t="str">
        <f aca="false">IF('APH KIC KIA PC'!F131="","",'APH KIC KIA PC'!F131)</f>
        <v/>
      </c>
      <c r="F128" s="262" t="str">
        <f aca="false">IF('APH KIC KIA PC'!S131="","",'APH KIC KIA PC'!S131)</f>
        <v>  Välj…</v>
      </c>
      <c r="G128" s="262" t="n">
        <f aca="false">IF('APH KIC KIA PC'!M131="","",'APH KIC KIA PC'!M131)</f>
        <v>910</v>
      </c>
      <c r="H128" s="261" t="str">
        <f aca="false">IF(G128&lt;&gt;200,"",IF('2. Artikeldata Utökad'!I131="","",'2. Artikeldata Utökad'!I131))</f>
        <v/>
      </c>
      <c r="I128" s="260" t="str">
        <f aca="false">IF('APH KIC KIA PC'!L131="Välj….","",'APH KIC KIA PC'!L131)</f>
        <v/>
      </c>
      <c r="J128" s="260" t="str">
        <f aca="false">IF(B128="","",_xlfn.xlookup(I128,Artikelgrupper!A:A,Artikelgrupper!B:B))</f>
        <v/>
      </c>
      <c r="K128" s="260" t="str">
        <f aca="false">IF(B128="","",_xlfn.xlookup(I128,Artikelgrupper!A:A,Artikelgrupper!C:C))</f>
        <v/>
      </c>
      <c r="L128" s="260" t="str">
        <f aca="false">IF(B128="","",_xlfn.xlookup(I128,Artikelgrupper!A:A,Artikelgrupper!D:D))</f>
        <v/>
      </c>
      <c r="M128" s="263" t="str">
        <f aca="false">IF(B128="","",'APH KIC KIA PC'!Q131)</f>
        <v/>
      </c>
      <c r="N128" s="262" t="str">
        <f aca="false">IF('APH KIC KIA PC'!R131="","",'APH KIC KIA PC'!R131)</f>
        <v/>
      </c>
      <c r="O128" s="262" t="str">
        <f aca="false">IF('APH KIC KIA PC'!T131="","",'APH KIC KIA PC'!T131)</f>
        <v/>
      </c>
      <c r="P128" s="260" t="str">
        <f aca="false">IF(B128="","",'2. Artikeldata Utökad'!E131)</f>
        <v/>
      </c>
      <c r="Q128" s="260" t="str">
        <f aca="false">IF(B128="","",'2. Artikeldata Utökad'!F131)</f>
        <v/>
      </c>
      <c r="R128" s="260" t="str">
        <f aca="false">IF(B128="","",'3. Förpackningsdata'!G131/10)</f>
        <v/>
      </c>
      <c r="S128" s="260" t="str">
        <f aca="false">IF(B128="","",'3. Förpackningsdata'!H131/10)</f>
        <v/>
      </c>
      <c r="T128" s="260" t="str">
        <f aca="false">IF(B128="","",'3. Förpackningsdata'!I131/10)</f>
        <v/>
      </c>
      <c r="U128" s="264" t="str">
        <f aca="false">IF(B128="","",'APH KIC KIA PC'!Z131)</f>
        <v/>
      </c>
      <c r="V128" s="265" t="str">
        <f aca="false">IF(B128="","",'APH KIC KIA PC'!AA131)</f>
        <v/>
      </c>
      <c r="W128" s="266" t="str">
        <f aca="false">IF(B128="","",'APH KIC KIA PC'!AB131)</f>
        <v/>
      </c>
      <c r="X128" s="267" t="str">
        <f aca="false">IF(B128="","",'APH KIC KIA PC'!AD131)</f>
        <v/>
      </c>
      <c r="Y128" s="266" t="str">
        <f aca="false">IF(B128="","",'APH KIC KIA PC'!AC131)</f>
        <v/>
      </c>
      <c r="Z128" s="267" t="str">
        <f aca="false">IF(B128="","",'APH KIC KIA PC'!AI131)</f>
        <v/>
      </c>
      <c r="AA128" s="268" t="str">
        <f aca="false">IF(B128="","",'APH KIC KIA PC'!AJ131)</f>
        <v/>
      </c>
      <c r="AB128" s="262" t="str">
        <f aca="false">IF(B128="","",'APH KIC KIA PC'!W131)</f>
        <v/>
      </c>
      <c r="AC128" s="263" t="str">
        <f aca="false">IF('3. Förpackningsdata'!M131="","",'3. Förpackningsdata'!M131)</f>
        <v/>
      </c>
      <c r="AD128" s="262" t="str">
        <f aca="false">IF('APH KIC KIA PC'!J131="","",'APH KIC KIA PC'!J131)</f>
        <v/>
      </c>
    </row>
    <row r="129" s="1" customFormat="true" ht="14.25" hidden="false" customHeight="false" outlineLevel="0" collapsed="false">
      <c r="A129" s="72" t="n">
        <v>128</v>
      </c>
      <c r="B129" s="260" t="str">
        <f aca="false">IF('1. Artikeldata Grund'!E132="","",'1. Artikeldata Grund'!E132)</f>
        <v/>
      </c>
      <c r="C129" s="261" t="str">
        <f aca="false">IF('1. Artikeldata Grund'!D132="","",'1. Artikeldata Grund'!D132)</f>
        <v/>
      </c>
      <c r="D129" s="260" t="str">
        <f aca="false">IF('APH KIC KIA PC'!D132="","",'APH KIC KIA PC'!D132)</f>
        <v/>
      </c>
      <c r="E129" s="261" t="str">
        <f aca="false">IF('APH KIC KIA PC'!F132="","",'APH KIC KIA PC'!F132)</f>
        <v/>
      </c>
      <c r="F129" s="262" t="str">
        <f aca="false">IF('APH KIC KIA PC'!S132="","",'APH KIC KIA PC'!S132)</f>
        <v>  Välj…</v>
      </c>
      <c r="G129" s="262" t="n">
        <f aca="false">IF('APH KIC KIA PC'!M132="","",'APH KIC KIA PC'!M132)</f>
        <v>910</v>
      </c>
      <c r="H129" s="261" t="str">
        <f aca="false">IF(G129&lt;&gt;200,"",IF('2. Artikeldata Utökad'!I132="","",'2. Artikeldata Utökad'!I132))</f>
        <v/>
      </c>
      <c r="I129" s="260" t="str">
        <f aca="false">IF('APH KIC KIA PC'!L132="Välj….","",'APH KIC KIA PC'!L132)</f>
        <v/>
      </c>
      <c r="J129" s="260" t="str">
        <f aca="false">IF(B129="","",_xlfn.xlookup(I129,Artikelgrupper!A:A,Artikelgrupper!B:B))</f>
        <v/>
      </c>
      <c r="K129" s="260" t="str">
        <f aca="false">IF(B129="","",_xlfn.xlookup(I129,Artikelgrupper!A:A,Artikelgrupper!C:C))</f>
        <v/>
      </c>
      <c r="L129" s="260" t="str">
        <f aca="false">IF(B129="","",_xlfn.xlookup(I129,Artikelgrupper!A:A,Artikelgrupper!D:D))</f>
        <v/>
      </c>
      <c r="M129" s="263" t="str">
        <f aca="false">IF(B129="","",'APH KIC KIA PC'!Q132)</f>
        <v/>
      </c>
      <c r="N129" s="262" t="str">
        <f aca="false">IF('APH KIC KIA PC'!R132="","",'APH KIC KIA PC'!R132)</f>
        <v/>
      </c>
      <c r="O129" s="262" t="str">
        <f aca="false">IF('APH KIC KIA PC'!T132="","",'APH KIC KIA PC'!T132)</f>
        <v/>
      </c>
      <c r="P129" s="260" t="str">
        <f aca="false">IF(B129="","",'2. Artikeldata Utökad'!E132)</f>
        <v/>
      </c>
      <c r="Q129" s="260" t="str">
        <f aca="false">IF(B129="","",'2. Artikeldata Utökad'!F132)</f>
        <v/>
      </c>
      <c r="R129" s="260" t="str">
        <f aca="false">IF(B129="","",'3. Förpackningsdata'!G132/10)</f>
        <v/>
      </c>
      <c r="S129" s="260" t="str">
        <f aca="false">IF(B129="","",'3. Förpackningsdata'!H132/10)</f>
        <v/>
      </c>
      <c r="T129" s="260" t="str">
        <f aca="false">IF(B129="","",'3. Förpackningsdata'!I132/10)</f>
        <v/>
      </c>
      <c r="U129" s="264" t="str">
        <f aca="false">IF(B129="","",'APH KIC KIA PC'!Z132)</f>
        <v/>
      </c>
      <c r="V129" s="265" t="str">
        <f aca="false">IF(B129="","",'APH KIC KIA PC'!AA132)</f>
        <v/>
      </c>
      <c r="W129" s="266" t="str">
        <f aca="false">IF(B129="","",'APH KIC KIA PC'!AB132)</f>
        <v/>
      </c>
      <c r="X129" s="267" t="str">
        <f aca="false">IF(B129="","",'APH KIC KIA PC'!AD132)</f>
        <v/>
      </c>
      <c r="Y129" s="266" t="str">
        <f aca="false">IF(B129="","",'APH KIC KIA PC'!AC132)</f>
        <v/>
      </c>
      <c r="Z129" s="267" t="str">
        <f aca="false">IF(B129="","",'APH KIC KIA PC'!AI132)</f>
        <v/>
      </c>
      <c r="AA129" s="268" t="str">
        <f aca="false">IF(B129="","",'APH KIC KIA PC'!AJ132)</f>
        <v/>
      </c>
      <c r="AB129" s="262" t="str">
        <f aca="false">IF(B129="","",'APH KIC KIA PC'!W132)</f>
        <v/>
      </c>
      <c r="AC129" s="263" t="str">
        <f aca="false">IF('3. Förpackningsdata'!M132="","",'3. Förpackningsdata'!M132)</f>
        <v/>
      </c>
      <c r="AD129" s="262" t="str">
        <f aca="false">IF('APH KIC KIA PC'!J132="","",'APH KIC KIA PC'!J132)</f>
        <v/>
      </c>
    </row>
    <row r="130" s="1" customFormat="true" ht="14.25" hidden="false" customHeight="false" outlineLevel="0" collapsed="false">
      <c r="A130" s="72" t="n">
        <v>129</v>
      </c>
      <c r="B130" s="260" t="str">
        <f aca="false">IF('1. Artikeldata Grund'!E133="","",'1. Artikeldata Grund'!E133)</f>
        <v/>
      </c>
      <c r="C130" s="261" t="str">
        <f aca="false">IF('1. Artikeldata Grund'!D133="","",'1. Artikeldata Grund'!D133)</f>
        <v/>
      </c>
      <c r="D130" s="260" t="str">
        <f aca="false">IF('APH KIC KIA PC'!D133="","",'APH KIC KIA PC'!D133)</f>
        <v/>
      </c>
      <c r="E130" s="261" t="str">
        <f aca="false">IF('APH KIC KIA PC'!F133="","",'APH KIC KIA PC'!F133)</f>
        <v/>
      </c>
      <c r="F130" s="262" t="str">
        <f aca="false">IF('APH KIC KIA PC'!S133="","",'APH KIC KIA PC'!S133)</f>
        <v>  Välj…</v>
      </c>
      <c r="G130" s="262" t="n">
        <f aca="false">IF('APH KIC KIA PC'!M133="","",'APH KIC KIA PC'!M133)</f>
        <v>910</v>
      </c>
      <c r="H130" s="261" t="str">
        <f aca="false">IF(G130&lt;&gt;200,"",IF('2. Artikeldata Utökad'!I133="","",'2. Artikeldata Utökad'!I133))</f>
        <v/>
      </c>
      <c r="I130" s="260" t="str">
        <f aca="false">IF('APH KIC KIA PC'!L133="Välj….","",'APH KIC KIA PC'!L133)</f>
        <v/>
      </c>
      <c r="J130" s="260" t="str">
        <f aca="false">IF(B130="","",_xlfn.xlookup(I130,Artikelgrupper!A:A,Artikelgrupper!B:B))</f>
        <v/>
      </c>
      <c r="K130" s="260" t="str">
        <f aca="false">IF(B130="","",_xlfn.xlookup(I130,Artikelgrupper!A:A,Artikelgrupper!C:C))</f>
        <v/>
      </c>
      <c r="L130" s="260" t="str">
        <f aca="false">IF(B130="","",_xlfn.xlookup(I130,Artikelgrupper!A:A,Artikelgrupper!D:D))</f>
        <v/>
      </c>
      <c r="M130" s="263" t="str">
        <f aca="false">IF(B130="","",'APH KIC KIA PC'!Q133)</f>
        <v/>
      </c>
      <c r="N130" s="262" t="str">
        <f aca="false">IF('APH KIC KIA PC'!R133="","",'APH KIC KIA PC'!R133)</f>
        <v/>
      </c>
      <c r="O130" s="262" t="str">
        <f aca="false">IF('APH KIC KIA PC'!T133="","",'APH KIC KIA PC'!T133)</f>
        <v/>
      </c>
      <c r="P130" s="260" t="str">
        <f aca="false">IF(B130="","",'2. Artikeldata Utökad'!E133)</f>
        <v/>
      </c>
      <c r="Q130" s="260" t="str">
        <f aca="false">IF(B130="","",'2. Artikeldata Utökad'!F133)</f>
        <v/>
      </c>
      <c r="R130" s="260" t="str">
        <f aca="false">IF(B130="","",'3. Förpackningsdata'!G133/10)</f>
        <v/>
      </c>
      <c r="S130" s="260" t="str">
        <f aca="false">IF(B130="","",'3. Förpackningsdata'!H133/10)</f>
        <v/>
      </c>
      <c r="T130" s="260" t="str">
        <f aca="false">IF(B130="","",'3. Förpackningsdata'!I133/10)</f>
        <v/>
      </c>
      <c r="U130" s="264" t="str">
        <f aca="false">IF(B130="","",'APH KIC KIA PC'!Z133)</f>
        <v/>
      </c>
      <c r="V130" s="265" t="str">
        <f aca="false">IF(B130="","",'APH KIC KIA PC'!AA133)</f>
        <v/>
      </c>
      <c r="W130" s="266" t="str">
        <f aca="false">IF(B130="","",'APH KIC KIA PC'!AB133)</f>
        <v/>
      </c>
      <c r="X130" s="267" t="str">
        <f aca="false">IF(B130="","",'APH KIC KIA PC'!AD133)</f>
        <v/>
      </c>
      <c r="Y130" s="266" t="str">
        <f aca="false">IF(B130="","",'APH KIC KIA PC'!AC133)</f>
        <v/>
      </c>
      <c r="Z130" s="267" t="str">
        <f aca="false">IF(B130="","",'APH KIC KIA PC'!AI133)</f>
        <v/>
      </c>
      <c r="AA130" s="268" t="str">
        <f aca="false">IF(B130="","",'APH KIC KIA PC'!AJ133)</f>
        <v/>
      </c>
      <c r="AB130" s="262" t="str">
        <f aca="false">IF(B130="","",'APH KIC KIA PC'!W133)</f>
        <v/>
      </c>
      <c r="AC130" s="263" t="str">
        <f aca="false">IF('3. Förpackningsdata'!M133="","",'3. Förpackningsdata'!M133)</f>
        <v/>
      </c>
      <c r="AD130" s="262" t="str">
        <f aca="false">IF('APH KIC KIA PC'!J133="","",'APH KIC KIA PC'!J133)</f>
        <v/>
      </c>
    </row>
    <row r="131" s="1" customFormat="true" ht="14.25" hidden="false" customHeight="false" outlineLevel="0" collapsed="false">
      <c r="A131" s="72" t="n">
        <v>130</v>
      </c>
      <c r="B131" s="260" t="str">
        <f aca="false">IF('1. Artikeldata Grund'!E134="","",'1. Artikeldata Grund'!E134)</f>
        <v/>
      </c>
      <c r="C131" s="261" t="str">
        <f aca="false">IF('1. Artikeldata Grund'!D134="","",'1. Artikeldata Grund'!D134)</f>
        <v/>
      </c>
      <c r="D131" s="260" t="str">
        <f aca="false">IF('APH KIC KIA PC'!D134="","",'APH KIC KIA PC'!D134)</f>
        <v/>
      </c>
      <c r="E131" s="261" t="str">
        <f aca="false">IF('APH KIC KIA PC'!F134="","",'APH KIC KIA PC'!F134)</f>
        <v/>
      </c>
      <c r="F131" s="262" t="str">
        <f aca="false">IF('APH KIC KIA PC'!S134="","",'APH KIC KIA PC'!S134)</f>
        <v>  Välj…</v>
      </c>
      <c r="G131" s="262" t="n">
        <f aca="false">IF('APH KIC KIA PC'!M134="","",'APH KIC KIA PC'!M134)</f>
        <v>910</v>
      </c>
      <c r="H131" s="261" t="str">
        <f aca="false">IF(G131&lt;&gt;200,"",IF('2. Artikeldata Utökad'!I134="","",'2. Artikeldata Utökad'!I134))</f>
        <v/>
      </c>
      <c r="I131" s="260" t="str">
        <f aca="false">IF('APH KIC KIA PC'!L134="Välj….","",'APH KIC KIA PC'!L134)</f>
        <v/>
      </c>
      <c r="J131" s="260" t="str">
        <f aca="false">IF(B131="","",_xlfn.xlookup(I131,Artikelgrupper!A:A,Artikelgrupper!B:B))</f>
        <v/>
      </c>
      <c r="K131" s="260" t="str">
        <f aca="false">IF(B131="","",_xlfn.xlookup(I131,Artikelgrupper!A:A,Artikelgrupper!C:C))</f>
        <v/>
      </c>
      <c r="L131" s="260" t="str">
        <f aca="false">IF(B131="","",_xlfn.xlookup(I131,Artikelgrupper!A:A,Artikelgrupper!D:D))</f>
        <v/>
      </c>
      <c r="M131" s="263" t="str">
        <f aca="false">IF(B131="","",'APH KIC KIA PC'!Q134)</f>
        <v/>
      </c>
      <c r="N131" s="262" t="str">
        <f aca="false">IF('APH KIC KIA PC'!R134="","",'APH KIC KIA PC'!R134)</f>
        <v/>
      </c>
      <c r="O131" s="262" t="str">
        <f aca="false">IF('APH KIC KIA PC'!T134="","",'APH KIC KIA PC'!T134)</f>
        <v/>
      </c>
      <c r="P131" s="260" t="str">
        <f aca="false">IF(B131="","",'2. Artikeldata Utökad'!E134)</f>
        <v/>
      </c>
      <c r="Q131" s="260" t="str">
        <f aca="false">IF(B131="","",'2. Artikeldata Utökad'!F134)</f>
        <v/>
      </c>
      <c r="R131" s="260" t="str">
        <f aca="false">IF(B131="","",'3. Förpackningsdata'!G134/10)</f>
        <v/>
      </c>
      <c r="S131" s="260" t="str">
        <f aca="false">IF(B131="","",'3. Förpackningsdata'!H134/10)</f>
        <v/>
      </c>
      <c r="T131" s="260" t="str">
        <f aca="false">IF(B131="","",'3. Förpackningsdata'!I134/10)</f>
        <v/>
      </c>
      <c r="U131" s="264" t="str">
        <f aca="false">IF(B131="","",'APH KIC KIA PC'!Z134)</f>
        <v/>
      </c>
      <c r="V131" s="265" t="str">
        <f aca="false">IF(B131="","",'APH KIC KIA PC'!AA134)</f>
        <v/>
      </c>
      <c r="W131" s="266" t="str">
        <f aca="false">IF(B131="","",'APH KIC KIA PC'!AB134)</f>
        <v/>
      </c>
      <c r="X131" s="267" t="str">
        <f aca="false">IF(B131="","",'APH KIC KIA PC'!AD134)</f>
        <v/>
      </c>
      <c r="Y131" s="266" t="str">
        <f aca="false">IF(B131="","",'APH KIC KIA PC'!AC134)</f>
        <v/>
      </c>
      <c r="Z131" s="267" t="str">
        <f aca="false">IF(B131="","",'APH KIC KIA PC'!AI134)</f>
        <v/>
      </c>
      <c r="AA131" s="268" t="str">
        <f aca="false">IF(B131="","",'APH KIC KIA PC'!AJ134)</f>
        <v/>
      </c>
      <c r="AB131" s="262" t="str">
        <f aca="false">IF(B131="","",'APH KIC KIA PC'!W134)</f>
        <v/>
      </c>
      <c r="AC131" s="263" t="str">
        <f aca="false">IF('3. Förpackningsdata'!M134="","",'3. Förpackningsdata'!M134)</f>
        <v/>
      </c>
      <c r="AD131" s="262" t="str">
        <f aca="false">IF('APH KIC KIA PC'!J134="","",'APH KIC KIA PC'!J134)</f>
        <v/>
      </c>
    </row>
    <row r="132" s="1" customFormat="true" ht="14.25" hidden="false" customHeight="false" outlineLevel="0" collapsed="false">
      <c r="A132" s="72" t="n">
        <v>131</v>
      </c>
      <c r="B132" s="260" t="str">
        <f aca="false">IF('1. Artikeldata Grund'!E135="","",'1. Artikeldata Grund'!E135)</f>
        <v/>
      </c>
      <c r="C132" s="261" t="str">
        <f aca="false">IF('1. Artikeldata Grund'!D135="","",'1. Artikeldata Grund'!D135)</f>
        <v/>
      </c>
      <c r="D132" s="260" t="str">
        <f aca="false">IF('APH KIC KIA PC'!D135="","",'APH KIC KIA PC'!D135)</f>
        <v/>
      </c>
      <c r="E132" s="261" t="str">
        <f aca="false">IF('APH KIC KIA PC'!F135="","",'APH KIC KIA PC'!F135)</f>
        <v/>
      </c>
      <c r="F132" s="262" t="str">
        <f aca="false">IF('APH KIC KIA PC'!S135="","",'APH KIC KIA PC'!S135)</f>
        <v>  Välj…</v>
      </c>
      <c r="G132" s="262" t="n">
        <f aca="false">IF('APH KIC KIA PC'!M135="","",'APH KIC KIA PC'!M135)</f>
        <v>910</v>
      </c>
      <c r="H132" s="261" t="str">
        <f aca="false">IF(G132&lt;&gt;200,"",IF('2. Artikeldata Utökad'!I135="","",'2. Artikeldata Utökad'!I135))</f>
        <v/>
      </c>
      <c r="I132" s="260" t="str">
        <f aca="false">IF('APH KIC KIA PC'!L135="Välj….","",'APH KIC KIA PC'!L135)</f>
        <v/>
      </c>
      <c r="J132" s="260" t="str">
        <f aca="false">IF(B132="","",_xlfn.xlookup(I132,Artikelgrupper!A:A,Artikelgrupper!B:B))</f>
        <v/>
      </c>
      <c r="K132" s="260" t="str">
        <f aca="false">IF(B132="","",_xlfn.xlookup(I132,Artikelgrupper!A:A,Artikelgrupper!C:C))</f>
        <v/>
      </c>
      <c r="L132" s="260" t="str">
        <f aca="false">IF(B132="","",_xlfn.xlookup(I132,Artikelgrupper!A:A,Artikelgrupper!D:D))</f>
        <v/>
      </c>
      <c r="M132" s="263" t="str">
        <f aca="false">IF(B132="","",'APH KIC KIA PC'!Q135)</f>
        <v/>
      </c>
      <c r="N132" s="262" t="str">
        <f aca="false">IF('APH KIC KIA PC'!R135="","",'APH KIC KIA PC'!R135)</f>
        <v/>
      </c>
      <c r="O132" s="262" t="str">
        <f aca="false">IF('APH KIC KIA PC'!T135="","",'APH KIC KIA PC'!T135)</f>
        <v/>
      </c>
      <c r="P132" s="260" t="str">
        <f aca="false">IF(B132="","",'2. Artikeldata Utökad'!E135)</f>
        <v/>
      </c>
      <c r="Q132" s="260" t="str">
        <f aca="false">IF(B132="","",'2. Artikeldata Utökad'!F135)</f>
        <v/>
      </c>
      <c r="R132" s="260" t="str">
        <f aca="false">IF(B132="","",'3. Förpackningsdata'!G135/10)</f>
        <v/>
      </c>
      <c r="S132" s="260" t="str">
        <f aca="false">IF(B132="","",'3. Förpackningsdata'!H135/10)</f>
        <v/>
      </c>
      <c r="T132" s="260" t="str">
        <f aca="false">IF(B132="","",'3. Förpackningsdata'!I135/10)</f>
        <v/>
      </c>
      <c r="U132" s="264" t="str">
        <f aca="false">IF(B132="","",'APH KIC KIA PC'!Z135)</f>
        <v/>
      </c>
      <c r="V132" s="265" t="str">
        <f aca="false">IF(B132="","",'APH KIC KIA PC'!AA135)</f>
        <v/>
      </c>
      <c r="W132" s="266" t="str">
        <f aca="false">IF(B132="","",'APH KIC KIA PC'!AB135)</f>
        <v/>
      </c>
      <c r="X132" s="267" t="str">
        <f aca="false">IF(B132="","",'APH KIC KIA PC'!AD135)</f>
        <v/>
      </c>
      <c r="Y132" s="266" t="str">
        <f aca="false">IF(B132="","",'APH KIC KIA PC'!AC135)</f>
        <v/>
      </c>
      <c r="Z132" s="267" t="str">
        <f aca="false">IF(B132="","",'APH KIC KIA PC'!AI135)</f>
        <v/>
      </c>
      <c r="AA132" s="268" t="str">
        <f aca="false">IF(B132="","",'APH KIC KIA PC'!AJ135)</f>
        <v/>
      </c>
      <c r="AB132" s="262" t="str">
        <f aca="false">IF(B132="","",'APH KIC KIA PC'!W135)</f>
        <v/>
      </c>
      <c r="AC132" s="263" t="str">
        <f aca="false">IF('3. Förpackningsdata'!M135="","",'3. Förpackningsdata'!M135)</f>
        <v/>
      </c>
      <c r="AD132" s="262" t="str">
        <f aca="false">IF('APH KIC KIA PC'!J135="","",'APH KIC KIA PC'!J135)</f>
        <v/>
      </c>
    </row>
    <row r="133" s="1" customFormat="true" ht="14.25" hidden="false" customHeight="false" outlineLevel="0" collapsed="false">
      <c r="A133" s="72" t="n">
        <v>132</v>
      </c>
      <c r="B133" s="260" t="str">
        <f aca="false">IF('1. Artikeldata Grund'!E136="","",'1. Artikeldata Grund'!E136)</f>
        <v/>
      </c>
      <c r="C133" s="261" t="str">
        <f aca="false">IF('1. Artikeldata Grund'!D136="","",'1. Artikeldata Grund'!D136)</f>
        <v/>
      </c>
      <c r="D133" s="260" t="str">
        <f aca="false">IF('APH KIC KIA PC'!D136="","",'APH KIC KIA PC'!D136)</f>
        <v/>
      </c>
      <c r="E133" s="261" t="str">
        <f aca="false">IF('APH KIC KIA PC'!F136="","",'APH KIC KIA PC'!F136)</f>
        <v/>
      </c>
      <c r="F133" s="262" t="str">
        <f aca="false">IF('APH KIC KIA PC'!S136="","",'APH KIC KIA PC'!S136)</f>
        <v>  Välj…</v>
      </c>
      <c r="G133" s="262" t="n">
        <f aca="false">IF('APH KIC KIA PC'!M136="","",'APH KIC KIA PC'!M136)</f>
        <v>910</v>
      </c>
      <c r="H133" s="261" t="str">
        <f aca="false">IF(G133&lt;&gt;200,"",IF('2. Artikeldata Utökad'!I136="","",'2. Artikeldata Utökad'!I136))</f>
        <v/>
      </c>
      <c r="I133" s="260" t="str">
        <f aca="false">IF('APH KIC KIA PC'!L136="Välj….","",'APH KIC KIA PC'!L136)</f>
        <v/>
      </c>
      <c r="J133" s="260" t="str">
        <f aca="false">IF(B133="","",_xlfn.xlookup(I133,Artikelgrupper!A:A,Artikelgrupper!B:B))</f>
        <v/>
      </c>
      <c r="K133" s="260" t="str">
        <f aca="false">IF(B133="","",_xlfn.xlookup(I133,Artikelgrupper!A:A,Artikelgrupper!C:C))</f>
        <v/>
      </c>
      <c r="L133" s="260" t="str">
        <f aca="false">IF(B133="","",_xlfn.xlookup(I133,Artikelgrupper!A:A,Artikelgrupper!D:D))</f>
        <v/>
      </c>
      <c r="M133" s="263" t="str">
        <f aca="false">IF(B133="","",'APH KIC KIA PC'!Q136)</f>
        <v/>
      </c>
      <c r="N133" s="262" t="str">
        <f aca="false">IF('APH KIC KIA PC'!R136="","",'APH KIC KIA PC'!R136)</f>
        <v/>
      </c>
      <c r="O133" s="262" t="str">
        <f aca="false">IF('APH KIC KIA PC'!T136="","",'APH KIC KIA PC'!T136)</f>
        <v/>
      </c>
      <c r="P133" s="260" t="str">
        <f aca="false">IF(B133="","",'2. Artikeldata Utökad'!E136)</f>
        <v/>
      </c>
      <c r="Q133" s="260" t="str">
        <f aca="false">IF(B133="","",'2. Artikeldata Utökad'!F136)</f>
        <v/>
      </c>
      <c r="R133" s="260" t="str">
        <f aca="false">IF(B133="","",'3. Förpackningsdata'!G136/10)</f>
        <v/>
      </c>
      <c r="S133" s="260" t="str">
        <f aca="false">IF(B133="","",'3. Förpackningsdata'!H136/10)</f>
        <v/>
      </c>
      <c r="T133" s="260" t="str">
        <f aca="false">IF(B133="","",'3. Förpackningsdata'!I136/10)</f>
        <v/>
      </c>
      <c r="U133" s="264" t="str">
        <f aca="false">IF(B133="","",'APH KIC KIA PC'!Z136)</f>
        <v/>
      </c>
      <c r="V133" s="265" t="str">
        <f aca="false">IF(B133="","",'APH KIC KIA PC'!AA136)</f>
        <v/>
      </c>
      <c r="W133" s="266" t="str">
        <f aca="false">IF(B133="","",'APH KIC KIA PC'!AB136)</f>
        <v/>
      </c>
      <c r="X133" s="267" t="str">
        <f aca="false">IF(B133="","",'APH KIC KIA PC'!AD136)</f>
        <v/>
      </c>
      <c r="Y133" s="266" t="str">
        <f aca="false">IF(B133="","",'APH KIC KIA PC'!AC136)</f>
        <v/>
      </c>
      <c r="Z133" s="267" t="str">
        <f aca="false">IF(B133="","",'APH KIC KIA PC'!AI136)</f>
        <v/>
      </c>
      <c r="AA133" s="268" t="str">
        <f aca="false">IF(B133="","",'APH KIC KIA PC'!AJ136)</f>
        <v/>
      </c>
      <c r="AB133" s="262" t="str">
        <f aca="false">IF(B133="","",'APH KIC KIA PC'!W136)</f>
        <v/>
      </c>
      <c r="AC133" s="263" t="str">
        <f aca="false">IF('3. Förpackningsdata'!M136="","",'3. Förpackningsdata'!M136)</f>
        <v/>
      </c>
      <c r="AD133" s="262" t="str">
        <f aca="false">IF('APH KIC KIA PC'!J136="","",'APH KIC KIA PC'!J136)</f>
        <v/>
      </c>
    </row>
    <row r="134" s="1" customFormat="true" ht="14.25" hidden="false" customHeight="false" outlineLevel="0" collapsed="false">
      <c r="A134" s="72" t="n">
        <v>133</v>
      </c>
      <c r="B134" s="260" t="str">
        <f aca="false">IF('1. Artikeldata Grund'!E137="","",'1. Artikeldata Grund'!E137)</f>
        <v/>
      </c>
      <c r="C134" s="261" t="str">
        <f aca="false">IF('1. Artikeldata Grund'!D137="","",'1. Artikeldata Grund'!D137)</f>
        <v/>
      </c>
      <c r="D134" s="260" t="str">
        <f aca="false">IF('APH KIC KIA PC'!D137="","",'APH KIC KIA PC'!D137)</f>
        <v/>
      </c>
      <c r="E134" s="261" t="str">
        <f aca="false">IF('APH KIC KIA PC'!F137="","",'APH KIC KIA PC'!F137)</f>
        <v/>
      </c>
      <c r="F134" s="262" t="str">
        <f aca="false">IF('APH KIC KIA PC'!S137="","",'APH KIC KIA PC'!S137)</f>
        <v>  Välj…</v>
      </c>
      <c r="G134" s="262" t="n">
        <f aca="false">IF('APH KIC KIA PC'!M137="","",'APH KIC KIA PC'!M137)</f>
        <v>910</v>
      </c>
      <c r="H134" s="261" t="str">
        <f aca="false">IF(G134&lt;&gt;200,"",IF('2. Artikeldata Utökad'!I137="","",'2. Artikeldata Utökad'!I137))</f>
        <v/>
      </c>
      <c r="I134" s="260" t="str">
        <f aca="false">IF('APH KIC KIA PC'!L137="Välj….","",'APH KIC KIA PC'!L137)</f>
        <v/>
      </c>
      <c r="J134" s="260" t="str">
        <f aca="false">IF(B134="","",_xlfn.xlookup(I134,Artikelgrupper!A:A,Artikelgrupper!B:B))</f>
        <v/>
      </c>
      <c r="K134" s="260" t="str">
        <f aca="false">IF(B134="","",_xlfn.xlookup(I134,Artikelgrupper!A:A,Artikelgrupper!C:C))</f>
        <v/>
      </c>
      <c r="L134" s="260" t="str">
        <f aca="false">IF(B134="","",_xlfn.xlookup(I134,Artikelgrupper!A:A,Artikelgrupper!D:D))</f>
        <v/>
      </c>
      <c r="M134" s="263" t="str">
        <f aca="false">IF(B134="","",'APH KIC KIA PC'!Q137)</f>
        <v/>
      </c>
      <c r="N134" s="262" t="str">
        <f aca="false">IF('APH KIC KIA PC'!R137="","",'APH KIC KIA PC'!R137)</f>
        <v/>
      </c>
      <c r="O134" s="262" t="str">
        <f aca="false">IF('APH KIC KIA PC'!T137="","",'APH KIC KIA PC'!T137)</f>
        <v/>
      </c>
      <c r="P134" s="260" t="str">
        <f aca="false">IF(B134="","",'2. Artikeldata Utökad'!E137)</f>
        <v/>
      </c>
      <c r="Q134" s="260" t="str">
        <f aca="false">IF(B134="","",'2. Artikeldata Utökad'!F137)</f>
        <v/>
      </c>
      <c r="R134" s="260" t="str">
        <f aca="false">IF(B134="","",'3. Förpackningsdata'!G137/10)</f>
        <v/>
      </c>
      <c r="S134" s="260" t="str">
        <f aca="false">IF(B134="","",'3. Förpackningsdata'!H137/10)</f>
        <v/>
      </c>
      <c r="T134" s="260" t="str">
        <f aca="false">IF(B134="","",'3. Förpackningsdata'!I137/10)</f>
        <v/>
      </c>
      <c r="U134" s="264" t="str">
        <f aca="false">IF(B134="","",'APH KIC KIA PC'!Z137)</f>
        <v/>
      </c>
      <c r="V134" s="265" t="str">
        <f aca="false">IF(B134="","",'APH KIC KIA PC'!AA137)</f>
        <v/>
      </c>
      <c r="W134" s="266" t="str">
        <f aca="false">IF(B134="","",'APH KIC KIA PC'!AB137)</f>
        <v/>
      </c>
      <c r="X134" s="267" t="str">
        <f aca="false">IF(B134="","",'APH KIC KIA PC'!AD137)</f>
        <v/>
      </c>
      <c r="Y134" s="266" t="str">
        <f aca="false">IF(B134="","",'APH KIC KIA PC'!AC137)</f>
        <v/>
      </c>
      <c r="Z134" s="267" t="str">
        <f aca="false">IF(B134="","",'APH KIC KIA PC'!AI137)</f>
        <v/>
      </c>
      <c r="AA134" s="268" t="str">
        <f aca="false">IF(B134="","",'APH KIC KIA PC'!AJ137)</f>
        <v/>
      </c>
      <c r="AB134" s="262" t="str">
        <f aca="false">IF(B134="","",'APH KIC KIA PC'!W137)</f>
        <v/>
      </c>
      <c r="AC134" s="263" t="str">
        <f aca="false">IF('3. Förpackningsdata'!M137="","",'3. Förpackningsdata'!M137)</f>
        <v/>
      </c>
      <c r="AD134" s="262" t="str">
        <f aca="false">IF('APH KIC KIA PC'!J137="","",'APH KIC KIA PC'!J137)</f>
        <v/>
      </c>
    </row>
    <row r="135" s="1" customFormat="true" ht="14.25" hidden="false" customHeight="false" outlineLevel="0" collapsed="false">
      <c r="A135" s="72" t="n">
        <v>134</v>
      </c>
      <c r="B135" s="260" t="str">
        <f aca="false">IF('1. Artikeldata Grund'!E138="","",'1. Artikeldata Grund'!E138)</f>
        <v/>
      </c>
      <c r="C135" s="261" t="str">
        <f aca="false">IF('1. Artikeldata Grund'!D138="","",'1. Artikeldata Grund'!D138)</f>
        <v/>
      </c>
      <c r="D135" s="260" t="str">
        <f aca="false">IF('APH KIC KIA PC'!D138="","",'APH KIC KIA PC'!D138)</f>
        <v/>
      </c>
      <c r="E135" s="261" t="str">
        <f aca="false">IF('APH KIC KIA PC'!F138="","",'APH KIC KIA PC'!F138)</f>
        <v/>
      </c>
      <c r="F135" s="262" t="str">
        <f aca="false">IF('APH KIC KIA PC'!S138="","",'APH KIC KIA PC'!S138)</f>
        <v>  Välj…</v>
      </c>
      <c r="G135" s="262" t="n">
        <f aca="false">IF('APH KIC KIA PC'!M138="","",'APH KIC KIA PC'!M138)</f>
        <v>910</v>
      </c>
      <c r="H135" s="261" t="str">
        <f aca="false">IF(G135&lt;&gt;200,"",IF('2. Artikeldata Utökad'!I138="","",'2. Artikeldata Utökad'!I138))</f>
        <v/>
      </c>
      <c r="I135" s="260" t="str">
        <f aca="false">IF('APH KIC KIA PC'!L138="Välj….","",'APH KIC KIA PC'!L138)</f>
        <v/>
      </c>
      <c r="J135" s="260" t="str">
        <f aca="false">IF(B135="","",_xlfn.xlookup(I135,Artikelgrupper!A:A,Artikelgrupper!B:B))</f>
        <v/>
      </c>
      <c r="K135" s="260" t="str">
        <f aca="false">IF(B135="","",_xlfn.xlookup(I135,Artikelgrupper!A:A,Artikelgrupper!C:C))</f>
        <v/>
      </c>
      <c r="L135" s="260" t="str">
        <f aca="false">IF(B135="","",_xlfn.xlookup(I135,Artikelgrupper!A:A,Artikelgrupper!D:D))</f>
        <v/>
      </c>
      <c r="M135" s="263" t="str">
        <f aca="false">IF(B135="","",'APH KIC KIA PC'!Q138)</f>
        <v/>
      </c>
      <c r="N135" s="262" t="str">
        <f aca="false">IF('APH KIC KIA PC'!R138="","",'APH KIC KIA PC'!R138)</f>
        <v/>
      </c>
      <c r="O135" s="262" t="str">
        <f aca="false">IF('APH KIC KIA PC'!T138="","",'APH KIC KIA PC'!T138)</f>
        <v/>
      </c>
      <c r="P135" s="260" t="str">
        <f aca="false">IF(B135="","",'2. Artikeldata Utökad'!E138)</f>
        <v/>
      </c>
      <c r="Q135" s="260" t="str">
        <f aca="false">IF(B135="","",'2. Artikeldata Utökad'!F138)</f>
        <v/>
      </c>
      <c r="R135" s="260" t="str">
        <f aca="false">IF(B135="","",'3. Förpackningsdata'!G138/10)</f>
        <v/>
      </c>
      <c r="S135" s="260" t="str">
        <f aca="false">IF(B135="","",'3. Förpackningsdata'!H138/10)</f>
        <v/>
      </c>
      <c r="T135" s="260" t="str">
        <f aca="false">IF(B135="","",'3. Förpackningsdata'!I138/10)</f>
        <v/>
      </c>
      <c r="U135" s="264" t="str">
        <f aca="false">IF(B135="","",'APH KIC KIA PC'!Z138)</f>
        <v/>
      </c>
      <c r="V135" s="265" t="str">
        <f aca="false">IF(B135="","",'APH KIC KIA PC'!AA138)</f>
        <v/>
      </c>
      <c r="W135" s="266" t="str">
        <f aca="false">IF(B135="","",'APH KIC KIA PC'!AB138)</f>
        <v/>
      </c>
      <c r="X135" s="267" t="str">
        <f aca="false">IF(B135="","",'APH KIC KIA PC'!AD138)</f>
        <v/>
      </c>
      <c r="Y135" s="266" t="str">
        <f aca="false">IF(B135="","",'APH KIC KIA PC'!AC138)</f>
        <v/>
      </c>
      <c r="Z135" s="267" t="str">
        <f aca="false">IF(B135="","",'APH KIC KIA PC'!AI138)</f>
        <v/>
      </c>
      <c r="AA135" s="268" t="str">
        <f aca="false">IF(B135="","",'APH KIC KIA PC'!AJ138)</f>
        <v/>
      </c>
      <c r="AB135" s="262" t="str">
        <f aca="false">IF(B135="","",'APH KIC KIA PC'!W138)</f>
        <v/>
      </c>
      <c r="AC135" s="263" t="str">
        <f aca="false">IF('3. Förpackningsdata'!M138="","",'3. Förpackningsdata'!M138)</f>
        <v/>
      </c>
      <c r="AD135" s="262" t="str">
        <f aca="false">IF('APH KIC KIA PC'!J138="","",'APH KIC KIA PC'!J138)</f>
        <v/>
      </c>
    </row>
    <row r="136" s="1" customFormat="true" ht="14.25" hidden="false" customHeight="false" outlineLevel="0" collapsed="false">
      <c r="A136" s="72" t="n">
        <v>135</v>
      </c>
      <c r="B136" s="260" t="str">
        <f aca="false">IF('1. Artikeldata Grund'!E139="","",'1. Artikeldata Grund'!E139)</f>
        <v/>
      </c>
      <c r="C136" s="261" t="str">
        <f aca="false">IF('1. Artikeldata Grund'!D139="","",'1. Artikeldata Grund'!D139)</f>
        <v/>
      </c>
      <c r="D136" s="260" t="str">
        <f aca="false">IF('APH KIC KIA PC'!D139="","",'APH KIC KIA PC'!D139)</f>
        <v/>
      </c>
      <c r="E136" s="261" t="str">
        <f aca="false">IF('APH KIC KIA PC'!F139="","",'APH KIC KIA PC'!F139)</f>
        <v/>
      </c>
      <c r="F136" s="262" t="str">
        <f aca="false">IF('APH KIC KIA PC'!S139="","",'APH KIC KIA PC'!S139)</f>
        <v>  Välj…</v>
      </c>
      <c r="G136" s="262" t="n">
        <f aca="false">IF('APH KIC KIA PC'!M139="","",'APH KIC KIA PC'!M139)</f>
        <v>910</v>
      </c>
      <c r="H136" s="261" t="str">
        <f aca="false">IF(G136&lt;&gt;200,"",IF('2. Artikeldata Utökad'!I139="","",'2. Artikeldata Utökad'!I139))</f>
        <v/>
      </c>
      <c r="I136" s="260" t="str">
        <f aca="false">IF('APH KIC KIA PC'!L139="Välj….","",'APH KIC KIA PC'!L139)</f>
        <v/>
      </c>
      <c r="J136" s="260" t="str">
        <f aca="false">IF(B136="","",_xlfn.xlookup(I136,Artikelgrupper!A:A,Artikelgrupper!B:B))</f>
        <v/>
      </c>
      <c r="K136" s="260" t="str">
        <f aca="false">IF(B136="","",_xlfn.xlookup(I136,Artikelgrupper!A:A,Artikelgrupper!C:C))</f>
        <v/>
      </c>
      <c r="L136" s="260" t="str">
        <f aca="false">IF(B136="","",_xlfn.xlookup(I136,Artikelgrupper!A:A,Artikelgrupper!D:D))</f>
        <v/>
      </c>
      <c r="M136" s="263" t="str">
        <f aca="false">IF(B136="","",'APH KIC KIA PC'!Q139)</f>
        <v/>
      </c>
      <c r="N136" s="262" t="str">
        <f aca="false">IF('APH KIC KIA PC'!R139="","",'APH KIC KIA PC'!R139)</f>
        <v/>
      </c>
      <c r="O136" s="262" t="str">
        <f aca="false">IF('APH KIC KIA PC'!T139="","",'APH KIC KIA PC'!T139)</f>
        <v/>
      </c>
      <c r="P136" s="260" t="str">
        <f aca="false">IF(B136="","",'2. Artikeldata Utökad'!E139)</f>
        <v/>
      </c>
      <c r="Q136" s="260" t="str">
        <f aca="false">IF(B136="","",'2. Artikeldata Utökad'!F139)</f>
        <v/>
      </c>
      <c r="R136" s="260" t="str">
        <f aca="false">IF(B136="","",'3. Förpackningsdata'!G139/10)</f>
        <v/>
      </c>
      <c r="S136" s="260" t="str">
        <f aca="false">IF(B136="","",'3. Förpackningsdata'!H139/10)</f>
        <v/>
      </c>
      <c r="T136" s="260" t="str">
        <f aca="false">IF(B136="","",'3. Förpackningsdata'!I139/10)</f>
        <v/>
      </c>
      <c r="U136" s="264" t="str">
        <f aca="false">IF(B136="","",'APH KIC KIA PC'!Z139)</f>
        <v/>
      </c>
      <c r="V136" s="265" t="str">
        <f aca="false">IF(B136="","",'APH KIC KIA PC'!AA139)</f>
        <v/>
      </c>
      <c r="W136" s="266" t="str">
        <f aca="false">IF(B136="","",'APH KIC KIA PC'!AB139)</f>
        <v/>
      </c>
      <c r="X136" s="267" t="str">
        <f aca="false">IF(B136="","",'APH KIC KIA PC'!AD139)</f>
        <v/>
      </c>
      <c r="Y136" s="266" t="str">
        <f aca="false">IF(B136="","",'APH KIC KIA PC'!AC139)</f>
        <v/>
      </c>
      <c r="Z136" s="267" t="str">
        <f aca="false">IF(B136="","",'APH KIC KIA PC'!AI139)</f>
        <v/>
      </c>
      <c r="AA136" s="268" t="str">
        <f aca="false">IF(B136="","",'APH KIC KIA PC'!AJ139)</f>
        <v/>
      </c>
      <c r="AB136" s="262" t="str">
        <f aca="false">IF(B136="","",'APH KIC KIA PC'!W139)</f>
        <v/>
      </c>
      <c r="AC136" s="263" t="str">
        <f aca="false">IF('3. Förpackningsdata'!M139="","",'3. Förpackningsdata'!M139)</f>
        <v/>
      </c>
      <c r="AD136" s="262" t="str">
        <f aca="false">IF('APH KIC KIA PC'!J139="","",'APH KIC KIA PC'!J139)</f>
        <v/>
      </c>
    </row>
    <row r="137" s="1" customFormat="true" ht="14.25" hidden="false" customHeight="false" outlineLevel="0" collapsed="false">
      <c r="A137" s="72" t="n">
        <v>136</v>
      </c>
      <c r="B137" s="260" t="str">
        <f aca="false">IF('1. Artikeldata Grund'!E140="","",'1. Artikeldata Grund'!E140)</f>
        <v/>
      </c>
      <c r="C137" s="261" t="str">
        <f aca="false">IF('1. Artikeldata Grund'!D140="","",'1. Artikeldata Grund'!D140)</f>
        <v/>
      </c>
      <c r="D137" s="260" t="str">
        <f aca="false">IF('APH KIC KIA PC'!D140="","",'APH KIC KIA PC'!D140)</f>
        <v/>
      </c>
      <c r="E137" s="261" t="str">
        <f aca="false">IF('APH KIC KIA PC'!F140="","",'APH KIC KIA PC'!F140)</f>
        <v/>
      </c>
      <c r="F137" s="262" t="str">
        <f aca="false">IF('APH KIC KIA PC'!S140="","",'APH KIC KIA PC'!S140)</f>
        <v>  Välj…</v>
      </c>
      <c r="G137" s="262" t="n">
        <f aca="false">IF('APH KIC KIA PC'!M140="","",'APH KIC KIA PC'!M140)</f>
        <v>910</v>
      </c>
      <c r="H137" s="261" t="str">
        <f aca="false">IF(G137&lt;&gt;200,"",IF('2. Artikeldata Utökad'!I140="","",'2. Artikeldata Utökad'!I140))</f>
        <v/>
      </c>
      <c r="I137" s="260" t="str">
        <f aca="false">IF('APH KIC KIA PC'!L140="Välj….","",'APH KIC KIA PC'!L140)</f>
        <v/>
      </c>
      <c r="J137" s="260" t="str">
        <f aca="false">IF(B137="","",_xlfn.xlookup(I137,Artikelgrupper!A:A,Artikelgrupper!B:B))</f>
        <v/>
      </c>
      <c r="K137" s="260" t="str">
        <f aca="false">IF(B137="","",_xlfn.xlookup(I137,Artikelgrupper!A:A,Artikelgrupper!C:C))</f>
        <v/>
      </c>
      <c r="L137" s="260" t="str">
        <f aca="false">IF(B137="","",_xlfn.xlookup(I137,Artikelgrupper!A:A,Artikelgrupper!D:D))</f>
        <v/>
      </c>
      <c r="M137" s="263" t="str">
        <f aca="false">IF(B137="","",'APH KIC KIA PC'!Q140)</f>
        <v/>
      </c>
      <c r="N137" s="262" t="str">
        <f aca="false">IF('APH KIC KIA PC'!R140="","",'APH KIC KIA PC'!R140)</f>
        <v/>
      </c>
      <c r="O137" s="262" t="str">
        <f aca="false">IF('APH KIC KIA PC'!T140="","",'APH KIC KIA PC'!T140)</f>
        <v/>
      </c>
      <c r="P137" s="260" t="str">
        <f aca="false">IF(B137="","",'2. Artikeldata Utökad'!E140)</f>
        <v/>
      </c>
      <c r="Q137" s="260" t="str">
        <f aca="false">IF(B137="","",'2. Artikeldata Utökad'!F140)</f>
        <v/>
      </c>
      <c r="R137" s="260" t="str">
        <f aca="false">IF(B137="","",'3. Förpackningsdata'!G140/10)</f>
        <v/>
      </c>
      <c r="S137" s="260" t="str">
        <f aca="false">IF(B137="","",'3. Förpackningsdata'!H140/10)</f>
        <v/>
      </c>
      <c r="T137" s="260" t="str">
        <f aca="false">IF(B137="","",'3. Förpackningsdata'!I140/10)</f>
        <v/>
      </c>
      <c r="U137" s="264" t="str">
        <f aca="false">IF(B137="","",'APH KIC KIA PC'!Z140)</f>
        <v/>
      </c>
      <c r="V137" s="265" t="str">
        <f aca="false">IF(B137="","",'APH KIC KIA PC'!AA140)</f>
        <v/>
      </c>
      <c r="W137" s="266" t="str">
        <f aca="false">IF(B137="","",'APH KIC KIA PC'!AB140)</f>
        <v/>
      </c>
      <c r="X137" s="267" t="str">
        <f aca="false">IF(B137="","",'APH KIC KIA PC'!AD140)</f>
        <v/>
      </c>
      <c r="Y137" s="266" t="str">
        <f aca="false">IF(B137="","",'APH KIC KIA PC'!AC140)</f>
        <v/>
      </c>
      <c r="Z137" s="267" t="str">
        <f aca="false">IF(B137="","",'APH KIC KIA PC'!AI140)</f>
        <v/>
      </c>
      <c r="AA137" s="268" t="str">
        <f aca="false">IF(B137="","",'APH KIC KIA PC'!AJ140)</f>
        <v/>
      </c>
      <c r="AB137" s="262" t="str">
        <f aca="false">IF(B137="","",'APH KIC KIA PC'!W140)</f>
        <v/>
      </c>
      <c r="AC137" s="263" t="str">
        <f aca="false">IF('3. Förpackningsdata'!M140="","",'3. Förpackningsdata'!M140)</f>
        <v/>
      </c>
      <c r="AD137" s="262" t="str">
        <f aca="false">IF('APH KIC KIA PC'!J140="","",'APH KIC KIA PC'!J140)</f>
        <v/>
      </c>
    </row>
    <row r="138" s="1" customFormat="true" ht="14.25" hidden="false" customHeight="false" outlineLevel="0" collapsed="false">
      <c r="A138" s="72" t="n">
        <v>137</v>
      </c>
      <c r="B138" s="260" t="str">
        <f aca="false">IF('1. Artikeldata Grund'!E141="","",'1. Artikeldata Grund'!E141)</f>
        <v/>
      </c>
      <c r="C138" s="261" t="str">
        <f aca="false">IF('1. Artikeldata Grund'!D141="","",'1. Artikeldata Grund'!D141)</f>
        <v/>
      </c>
      <c r="D138" s="260" t="str">
        <f aca="false">IF('APH KIC KIA PC'!D141="","",'APH KIC KIA PC'!D141)</f>
        <v/>
      </c>
      <c r="E138" s="261" t="str">
        <f aca="false">IF('APH KIC KIA PC'!F141="","",'APH KIC KIA PC'!F141)</f>
        <v/>
      </c>
      <c r="F138" s="262" t="str">
        <f aca="false">IF('APH KIC KIA PC'!S141="","",'APH KIC KIA PC'!S141)</f>
        <v>  Välj…</v>
      </c>
      <c r="G138" s="262" t="n">
        <f aca="false">IF('APH KIC KIA PC'!M141="","",'APH KIC KIA PC'!M141)</f>
        <v>910</v>
      </c>
      <c r="H138" s="261" t="str">
        <f aca="false">IF(G138&lt;&gt;200,"",IF('2. Artikeldata Utökad'!I141="","",'2. Artikeldata Utökad'!I141))</f>
        <v/>
      </c>
      <c r="I138" s="260" t="str">
        <f aca="false">IF('APH KIC KIA PC'!L141="Välj….","",'APH KIC KIA PC'!L141)</f>
        <v/>
      </c>
      <c r="J138" s="260" t="str">
        <f aca="false">IF(B138="","",_xlfn.xlookup(I138,Artikelgrupper!A:A,Artikelgrupper!B:B))</f>
        <v/>
      </c>
      <c r="K138" s="260" t="str">
        <f aca="false">IF(B138="","",_xlfn.xlookup(I138,Artikelgrupper!A:A,Artikelgrupper!C:C))</f>
        <v/>
      </c>
      <c r="L138" s="260" t="str">
        <f aca="false">IF(B138="","",_xlfn.xlookup(I138,Artikelgrupper!A:A,Artikelgrupper!D:D))</f>
        <v/>
      </c>
      <c r="M138" s="263" t="str">
        <f aca="false">IF(B138="","",'APH KIC KIA PC'!Q141)</f>
        <v/>
      </c>
      <c r="N138" s="262" t="str">
        <f aca="false">IF('APH KIC KIA PC'!R141="","",'APH KIC KIA PC'!R141)</f>
        <v/>
      </c>
      <c r="O138" s="262" t="str">
        <f aca="false">IF('APH KIC KIA PC'!T141="","",'APH KIC KIA PC'!T141)</f>
        <v/>
      </c>
      <c r="P138" s="260" t="str">
        <f aca="false">IF(B138="","",'2. Artikeldata Utökad'!E141)</f>
        <v/>
      </c>
      <c r="Q138" s="260" t="str">
        <f aca="false">IF(B138="","",'2. Artikeldata Utökad'!F141)</f>
        <v/>
      </c>
      <c r="R138" s="260" t="str">
        <f aca="false">IF(B138="","",'3. Förpackningsdata'!G141/10)</f>
        <v/>
      </c>
      <c r="S138" s="260" t="str">
        <f aca="false">IF(B138="","",'3. Förpackningsdata'!H141/10)</f>
        <v/>
      </c>
      <c r="T138" s="260" t="str">
        <f aca="false">IF(B138="","",'3. Förpackningsdata'!I141/10)</f>
        <v/>
      </c>
      <c r="U138" s="264" t="str">
        <f aca="false">IF(B138="","",'APH KIC KIA PC'!Z141)</f>
        <v/>
      </c>
      <c r="V138" s="265" t="str">
        <f aca="false">IF(B138="","",'APH KIC KIA PC'!AA141)</f>
        <v/>
      </c>
      <c r="W138" s="266" t="str">
        <f aca="false">IF(B138="","",'APH KIC KIA PC'!AB141)</f>
        <v/>
      </c>
      <c r="X138" s="267" t="str">
        <f aca="false">IF(B138="","",'APH KIC KIA PC'!AD141)</f>
        <v/>
      </c>
      <c r="Y138" s="266" t="str">
        <f aca="false">IF(B138="","",'APH KIC KIA PC'!AC141)</f>
        <v/>
      </c>
      <c r="Z138" s="267" t="str">
        <f aca="false">IF(B138="","",'APH KIC KIA PC'!AI141)</f>
        <v/>
      </c>
      <c r="AA138" s="268" t="str">
        <f aca="false">IF(B138="","",'APH KIC KIA PC'!AJ141)</f>
        <v/>
      </c>
      <c r="AB138" s="262" t="str">
        <f aca="false">IF(B138="","",'APH KIC KIA PC'!W141)</f>
        <v/>
      </c>
      <c r="AC138" s="263" t="str">
        <f aca="false">IF('3. Förpackningsdata'!M141="","",'3. Förpackningsdata'!M141)</f>
        <v/>
      </c>
      <c r="AD138" s="262" t="str">
        <f aca="false">IF('APH KIC KIA PC'!J141="","",'APH KIC KIA PC'!J141)</f>
        <v/>
      </c>
    </row>
    <row r="139" s="1" customFormat="true" ht="14.25" hidden="false" customHeight="false" outlineLevel="0" collapsed="false">
      <c r="A139" s="72" t="n">
        <v>138</v>
      </c>
      <c r="B139" s="260" t="str">
        <f aca="false">IF('1. Artikeldata Grund'!E142="","",'1. Artikeldata Grund'!E142)</f>
        <v/>
      </c>
      <c r="C139" s="261" t="str">
        <f aca="false">IF('1. Artikeldata Grund'!D142="","",'1. Artikeldata Grund'!D142)</f>
        <v/>
      </c>
      <c r="D139" s="260" t="str">
        <f aca="false">IF('APH KIC KIA PC'!D142="","",'APH KIC KIA PC'!D142)</f>
        <v/>
      </c>
      <c r="E139" s="261" t="str">
        <f aca="false">IF('APH KIC KIA PC'!F142="","",'APH KIC KIA PC'!F142)</f>
        <v/>
      </c>
      <c r="F139" s="262" t="str">
        <f aca="false">IF('APH KIC KIA PC'!S142="","",'APH KIC KIA PC'!S142)</f>
        <v>  Välj…</v>
      </c>
      <c r="G139" s="262" t="n">
        <f aca="false">IF('APH KIC KIA PC'!M142="","",'APH KIC KIA PC'!M142)</f>
        <v>910</v>
      </c>
      <c r="H139" s="261" t="str">
        <f aca="false">IF(G139&lt;&gt;200,"",IF('2. Artikeldata Utökad'!I142="","",'2. Artikeldata Utökad'!I142))</f>
        <v/>
      </c>
      <c r="I139" s="260" t="str">
        <f aca="false">IF('APH KIC KIA PC'!L142="Välj….","",'APH KIC KIA PC'!L142)</f>
        <v/>
      </c>
      <c r="J139" s="260" t="str">
        <f aca="false">IF(B139="","",_xlfn.xlookup(I139,Artikelgrupper!A:A,Artikelgrupper!B:B))</f>
        <v/>
      </c>
      <c r="K139" s="260" t="str">
        <f aca="false">IF(B139="","",_xlfn.xlookup(I139,Artikelgrupper!A:A,Artikelgrupper!C:C))</f>
        <v/>
      </c>
      <c r="L139" s="260" t="str">
        <f aca="false">IF(B139="","",_xlfn.xlookup(I139,Artikelgrupper!A:A,Artikelgrupper!D:D))</f>
        <v/>
      </c>
      <c r="M139" s="263" t="str">
        <f aca="false">IF(B139="","",'APH KIC KIA PC'!Q142)</f>
        <v/>
      </c>
      <c r="N139" s="262" t="str">
        <f aca="false">IF('APH KIC KIA PC'!R142="","",'APH KIC KIA PC'!R142)</f>
        <v/>
      </c>
      <c r="O139" s="262" t="str">
        <f aca="false">IF('APH KIC KIA PC'!T142="","",'APH KIC KIA PC'!T142)</f>
        <v/>
      </c>
      <c r="P139" s="260" t="str">
        <f aca="false">IF(B139="","",'2. Artikeldata Utökad'!E142)</f>
        <v/>
      </c>
      <c r="Q139" s="260" t="str">
        <f aca="false">IF(B139="","",'2. Artikeldata Utökad'!F142)</f>
        <v/>
      </c>
      <c r="R139" s="260" t="str">
        <f aca="false">IF(B139="","",'3. Förpackningsdata'!G142/10)</f>
        <v/>
      </c>
      <c r="S139" s="260" t="str">
        <f aca="false">IF(B139="","",'3. Förpackningsdata'!H142/10)</f>
        <v/>
      </c>
      <c r="T139" s="260" t="str">
        <f aca="false">IF(B139="","",'3. Förpackningsdata'!I142/10)</f>
        <v/>
      </c>
      <c r="U139" s="264" t="str">
        <f aca="false">IF(B139="","",'APH KIC KIA PC'!Z142)</f>
        <v/>
      </c>
      <c r="V139" s="265" t="str">
        <f aca="false">IF(B139="","",'APH KIC KIA PC'!AA142)</f>
        <v/>
      </c>
      <c r="W139" s="266" t="str">
        <f aca="false">IF(B139="","",'APH KIC KIA PC'!AB142)</f>
        <v/>
      </c>
      <c r="X139" s="267" t="str">
        <f aca="false">IF(B139="","",'APH KIC KIA PC'!AD142)</f>
        <v/>
      </c>
      <c r="Y139" s="266" t="str">
        <f aca="false">IF(B139="","",'APH KIC KIA PC'!AC142)</f>
        <v/>
      </c>
      <c r="Z139" s="267" t="str">
        <f aca="false">IF(B139="","",'APH KIC KIA PC'!AI142)</f>
        <v/>
      </c>
      <c r="AA139" s="268" t="str">
        <f aca="false">IF(B139="","",'APH KIC KIA PC'!AJ142)</f>
        <v/>
      </c>
      <c r="AB139" s="262" t="str">
        <f aca="false">IF(B139="","",'APH KIC KIA PC'!W142)</f>
        <v/>
      </c>
      <c r="AC139" s="263" t="str">
        <f aca="false">IF('3. Förpackningsdata'!M142="","",'3. Förpackningsdata'!M142)</f>
        <v/>
      </c>
      <c r="AD139" s="262" t="str">
        <f aca="false">IF('APH KIC KIA PC'!J142="","",'APH KIC KIA PC'!J142)</f>
        <v/>
      </c>
    </row>
    <row r="140" s="1" customFormat="true" ht="14.25" hidden="false" customHeight="false" outlineLevel="0" collapsed="false">
      <c r="A140" s="72" t="n">
        <v>139</v>
      </c>
      <c r="B140" s="260" t="str">
        <f aca="false">IF('1. Artikeldata Grund'!E143="","",'1. Artikeldata Grund'!E143)</f>
        <v/>
      </c>
      <c r="C140" s="261" t="str">
        <f aca="false">IF('1. Artikeldata Grund'!D143="","",'1. Artikeldata Grund'!D143)</f>
        <v/>
      </c>
      <c r="D140" s="260" t="str">
        <f aca="false">IF('APH KIC KIA PC'!D143="","",'APH KIC KIA PC'!D143)</f>
        <v/>
      </c>
      <c r="E140" s="261" t="str">
        <f aca="false">IF('APH KIC KIA PC'!F143="","",'APH KIC KIA PC'!F143)</f>
        <v/>
      </c>
      <c r="F140" s="262" t="str">
        <f aca="false">IF('APH KIC KIA PC'!S143="","",'APH KIC KIA PC'!S143)</f>
        <v>  Välj…</v>
      </c>
      <c r="G140" s="262" t="n">
        <f aca="false">IF('APH KIC KIA PC'!M143="","",'APH KIC KIA PC'!M143)</f>
        <v>910</v>
      </c>
      <c r="H140" s="261" t="str">
        <f aca="false">IF(G140&lt;&gt;200,"",IF('2. Artikeldata Utökad'!I143="","",'2. Artikeldata Utökad'!I143))</f>
        <v/>
      </c>
      <c r="I140" s="260" t="str">
        <f aca="false">IF('APH KIC KIA PC'!L143="Välj….","",'APH KIC KIA PC'!L143)</f>
        <v/>
      </c>
      <c r="J140" s="260" t="str">
        <f aca="false">IF(B140="","",_xlfn.xlookup(I140,Artikelgrupper!A:A,Artikelgrupper!B:B))</f>
        <v/>
      </c>
      <c r="K140" s="260" t="str">
        <f aca="false">IF(B140="","",_xlfn.xlookup(I140,Artikelgrupper!A:A,Artikelgrupper!C:C))</f>
        <v/>
      </c>
      <c r="L140" s="260" t="str">
        <f aca="false">IF(B140="","",_xlfn.xlookup(I140,Artikelgrupper!A:A,Artikelgrupper!D:D))</f>
        <v/>
      </c>
      <c r="M140" s="263" t="str">
        <f aca="false">IF(B140="","",'APH KIC KIA PC'!Q143)</f>
        <v/>
      </c>
      <c r="N140" s="262" t="str">
        <f aca="false">IF('APH KIC KIA PC'!R143="","",'APH KIC KIA PC'!R143)</f>
        <v/>
      </c>
      <c r="O140" s="262" t="str">
        <f aca="false">IF('APH KIC KIA PC'!T143="","",'APH KIC KIA PC'!T143)</f>
        <v/>
      </c>
      <c r="P140" s="260" t="str">
        <f aca="false">IF(B140="","",'2. Artikeldata Utökad'!E143)</f>
        <v/>
      </c>
      <c r="Q140" s="260" t="str">
        <f aca="false">IF(B140="","",'2. Artikeldata Utökad'!F143)</f>
        <v/>
      </c>
      <c r="R140" s="260" t="str">
        <f aca="false">IF(B140="","",'3. Förpackningsdata'!G143/10)</f>
        <v/>
      </c>
      <c r="S140" s="260" t="str">
        <f aca="false">IF(B140="","",'3. Förpackningsdata'!H143/10)</f>
        <v/>
      </c>
      <c r="T140" s="260" t="str">
        <f aca="false">IF(B140="","",'3. Förpackningsdata'!I143/10)</f>
        <v/>
      </c>
      <c r="U140" s="264" t="str">
        <f aca="false">IF(B140="","",'APH KIC KIA PC'!Z143)</f>
        <v/>
      </c>
      <c r="V140" s="265" t="str">
        <f aca="false">IF(B140="","",'APH KIC KIA PC'!AA143)</f>
        <v/>
      </c>
      <c r="W140" s="266" t="str">
        <f aca="false">IF(B140="","",'APH KIC KIA PC'!AB143)</f>
        <v/>
      </c>
      <c r="X140" s="267" t="str">
        <f aca="false">IF(B140="","",'APH KIC KIA PC'!AD143)</f>
        <v/>
      </c>
      <c r="Y140" s="266" t="str">
        <f aca="false">IF(B140="","",'APH KIC KIA PC'!AC143)</f>
        <v/>
      </c>
      <c r="Z140" s="267" t="str">
        <f aca="false">IF(B140="","",'APH KIC KIA PC'!AI143)</f>
        <v/>
      </c>
      <c r="AA140" s="268" t="str">
        <f aca="false">IF(B140="","",'APH KIC KIA PC'!AJ143)</f>
        <v/>
      </c>
      <c r="AB140" s="262" t="str">
        <f aca="false">IF(B140="","",'APH KIC KIA PC'!W143)</f>
        <v/>
      </c>
      <c r="AC140" s="263" t="str">
        <f aca="false">IF('3. Förpackningsdata'!M143="","",'3. Förpackningsdata'!M143)</f>
        <v/>
      </c>
      <c r="AD140" s="262" t="str">
        <f aca="false">IF('APH KIC KIA PC'!J143="","",'APH KIC KIA PC'!J143)</f>
        <v/>
      </c>
    </row>
    <row r="141" s="1" customFormat="true" ht="14.25" hidden="false" customHeight="false" outlineLevel="0" collapsed="false">
      <c r="A141" s="72" t="n">
        <v>140</v>
      </c>
      <c r="B141" s="260" t="str">
        <f aca="false">IF('1. Artikeldata Grund'!E144="","",'1. Artikeldata Grund'!E144)</f>
        <v/>
      </c>
      <c r="C141" s="261" t="str">
        <f aca="false">IF('1. Artikeldata Grund'!D144="","",'1. Artikeldata Grund'!D144)</f>
        <v/>
      </c>
      <c r="D141" s="260" t="str">
        <f aca="false">IF('APH KIC KIA PC'!D144="","",'APH KIC KIA PC'!D144)</f>
        <v/>
      </c>
      <c r="E141" s="261" t="str">
        <f aca="false">IF('APH KIC KIA PC'!F144="","",'APH KIC KIA PC'!F144)</f>
        <v/>
      </c>
      <c r="F141" s="262" t="str">
        <f aca="false">IF('APH KIC KIA PC'!S144="","",'APH KIC KIA PC'!S144)</f>
        <v>  Välj…</v>
      </c>
      <c r="G141" s="262" t="n">
        <f aca="false">IF('APH KIC KIA PC'!M144="","",'APH KIC KIA PC'!M144)</f>
        <v>910</v>
      </c>
      <c r="H141" s="261" t="str">
        <f aca="false">IF(G141&lt;&gt;200,"",IF('2. Artikeldata Utökad'!I144="","",'2. Artikeldata Utökad'!I144))</f>
        <v/>
      </c>
      <c r="I141" s="260" t="str">
        <f aca="false">IF('APH KIC KIA PC'!L144="Välj….","",'APH KIC KIA PC'!L144)</f>
        <v/>
      </c>
      <c r="J141" s="260" t="str">
        <f aca="false">IF(B141="","",_xlfn.xlookup(I141,Artikelgrupper!A:A,Artikelgrupper!B:B))</f>
        <v/>
      </c>
      <c r="K141" s="260" t="str">
        <f aca="false">IF(B141="","",_xlfn.xlookup(I141,Artikelgrupper!A:A,Artikelgrupper!C:C))</f>
        <v/>
      </c>
      <c r="L141" s="260" t="str">
        <f aca="false">IF(B141="","",_xlfn.xlookup(I141,Artikelgrupper!A:A,Artikelgrupper!D:D))</f>
        <v/>
      </c>
      <c r="M141" s="263" t="str">
        <f aca="false">IF(B141="","",'APH KIC KIA PC'!Q144)</f>
        <v/>
      </c>
      <c r="N141" s="262" t="str">
        <f aca="false">IF('APH KIC KIA PC'!R144="","",'APH KIC KIA PC'!R144)</f>
        <v/>
      </c>
      <c r="O141" s="262" t="str">
        <f aca="false">IF('APH KIC KIA PC'!T144="","",'APH KIC KIA PC'!T144)</f>
        <v/>
      </c>
      <c r="P141" s="260" t="str">
        <f aca="false">IF(B141="","",'2. Artikeldata Utökad'!E144)</f>
        <v/>
      </c>
      <c r="Q141" s="260" t="str">
        <f aca="false">IF(B141="","",'2. Artikeldata Utökad'!F144)</f>
        <v/>
      </c>
      <c r="R141" s="260" t="str">
        <f aca="false">IF(B141="","",'3. Förpackningsdata'!G144/10)</f>
        <v/>
      </c>
      <c r="S141" s="260" t="str">
        <f aca="false">IF(B141="","",'3. Förpackningsdata'!H144/10)</f>
        <v/>
      </c>
      <c r="T141" s="260" t="str">
        <f aca="false">IF(B141="","",'3. Förpackningsdata'!I144/10)</f>
        <v/>
      </c>
      <c r="U141" s="264" t="str">
        <f aca="false">IF(B141="","",'APH KIC KIA PC'!Z144)</f>
        <v/>
      </c>
      <c r="V141" s="265" t="str">
        <f aca="false">IF(B141="","",'APH KIC KIA PC'!AA144)</f>
        <v/>
      </c>
      <c r="W141" s="266" t="str">
        <f aca="false">IF(B141="","",'APH KIC KIA PC'!AB144)</f>
        <v/>
      </c>
      <c r="X141" s="267" t="str">
        <f aca="false">IF(B141="","",'APH KIC KIA PC'!AD144)</f>
        <v/>
      </c>
      <c r="Y141" s="266" t="str">
        <f aca="false">IF(B141="","",'APH KIC KIA PC'!AC144)</f>
        <v/>
      </c>
      <c r="Z141" s="267" t="str">
        <f aca="false">IF(B141="","",'APH KIC KIA PC'!AI144)</f>
        <v/>
      </c>
      <c r="AA141" s="268" t="str">
        <f aca="false">IF(B141="","",'APH KIC KIA PC'!AJ144)</f>
        <v/>
      </c>
      <c r="AB141" s="262" t="str">
        <f aca="false">IF(B141="","",'APH KIC KIA PC'!W144)</f>
        <v/>
      </c>
      <c r="AC141" s="263" t="str">
        <f aca="false">IF('3. Förpackningsdata'!M144="","",'3. Förpackningsdata'!M144)</f>
        <v/>
      </c>
      <c r="AD141" s="262" t="str">
        <f aca="false">IF('APH KIC KIA PC'!J144="","",'APH KIC KIA PC'!J144)</f>
        <v/>
      </c>
    </row>
    <row r="142" s="1" customFormat="true" ht="14.25" hidden="false" customHeight="false" outlineLevel="0" collapsed="false">
      <c r="A142" s="72" t="n">
        <v>141</v>
      </c>
      <c r="B142" s="260" t="str">
        <f aca="false">IF('1. Artikeldata Grund'!E145="","",'1. Artikeldata Grund'!E145)</f>
        <v/>
      </c>
      <c r="C142" s="261" t="str">
        <f aca="false">IF('1. Artikeldata Grund'!D145="","",'1. Artikeldata Grund'!D145)</f>
        <v/>
      </c>
      <c r="D142" s="260" t="str">
        <f aca="false">IF('APH KIC KIA PC'!D145="","",'APH KIC KIA PC'!D145)</f>
        <v/>
      </c>
      <c r="E142" s="261" t="str">
        <f aca="false">IF('APH KIC KIA PC'!F145="","",'APH KIC KIA PC'!F145)</f>
        <v/>
      </c>
      <c r="F142" s="262" t="str">
        <f aca="false">IF('APH KIC KIA PC'!S145="","",'APH KIC KIA PC'!S145)</f>
        <v>  Välj…</v>
      </c>
      <c r="G142" s="262" t="n">
        <f aca="false">IF('APH KIC KIA PC'!M145="","",'APH KIC KIA PC'!M145)</f>
        <v>910</v>
      </c>
      <c r="H142" s="261" t="str">
        <f aca="false">IF(G142&lt;&gt;200,"",IF('2. Artikeldata Utökad'!I145="","",'2. Artikeldata Utökad'!I145))</f>
        <v/>
      </c>
      <c r="I142" s="260" t="str">
        <f aca="false">IF('APH KIC KIA PC'!L145="Välj….","",'APH KIC KIA PC'!L145)</f>
        <v/>
      </c>
      <c r="J142" s="260" t="str">
        <f aca="false">IF(B142="","",_xlfn.xlookup(I142,Artikelgrupper!A:A,Artikelgrupper!B:B))</f>
        <v/>
      </c>
      <c r="K142" s="260" t="str">
        <f aca="false">IF(B142="","",_xlfn.xlookup(I142,Artikelgrupper!A:A,Artikelgrupper!C:C))</f>
        <v/>
      </c>
      <c r="L142" s="260" t="str">
        <f aca="false">IF(B142="","",_xlfn.xlookup(I142,Artikelgrupper!A:A,Artikelgrupper!D:D))</f>
        <v/>
      </c>
      <c r="M142" s="263" t="str">
        <f aca="false">IF(B142="","",'APH KIC KIA PC'!Q145)</f>
        <v/>
      </c>
      <c r="N142" s="262" t="str">
        <f aca="false">IF('APH KIC KIA PC'!R145="","",'APH KIC KIA PC'!R145)</f>
        <v/>
      </c>
      <c r="O142" s="262" t="str">
        <f aca="false">IF('APH KIC KIA PC'!T145="","",'APH KIC KIA PC'!T145)</f>
        <v/>
      </c>
      <c r="P142" s="260" t="str">
        <f aca="false">IF(B142="","",'2. Artikeldata Utökad'!E145)</f>
        <v/>
      </c>
      <c r="Q142" s="260" t="str">
        <f aca="false">IF(B142="","",'2. Artikeldata Utökad'!F145)</f>
        <v/>
      </c>
      <c r="R142" s="260" t="str">
        <f aca="false">IF(B142="","",'3. Förpackningsdata'!G145/10)</f>
        <v/>
      </c>
      <c r="S142" s="260" t="str">
        <f aca="false">IF(B142="","",'3. Förpackningsdata'!H145/10)</f>
        <v/>
      </c>
      <c r="T142" s="260" t="str">
        <f aca="false">IF(B142="","",'3. Förpackningsdata'!I145/10)</f>
        <v/>
      </c>
      <c r="U142" s="264" t="str">
        <f aca="false">IF(B142="","",'APH KIC KIA PC'!Z145)</f>
        <v/>
      </c>
      <c r="V142" s="265" t="str">
        <f aca="false">IF(B142="","",'APH KIC KIA PC'!AA145)</f>
        <v/>
      </c>
      <c r="W142" s="266" t="str">
        <f aca="false">IF(B142="","",'APH KIC KIA PC'!AB145)</f>
        <v/>
      </c>
      <c r="X142" s="267" t="str">
        <f aca="false">IF(B142="","",'APH KIC KIA PC'!AD145)</f>
        <v/>
      </c>
      <c r="Y142" s="266" t="str">
        <f aca="false">IF(B142="","",'APH KIC KIA PC'!AC145)</f>
        <v/>
      </c>
      <c r="Z142" s="267" t="str">
        <f aca="false">IF(B142="","",'APH KIC KIA PC'!AI145)</f>
        <v/>
      </c>
      <c r="AA142" s="268" t="str">
        <f aca="false">IF(B142="","",'APH KIC KIA PC'!AJ145)</f>
        <v/>
      </c>
      <c r="AB142" s="262" t="str">
        <f aca="false">IF(B142="","",'APH KIC KIA PC'!W145)</f>
        <v/>
      </c>
      <c r="AC142" s="263" t="str">
        <f aca="false">IF('3. Förpackningsdata'!M145="","",'3. Förpackningsdata'!M145)</f>
        <v/>
      </c>
      <c r="AD142" s="262" t="str">
        <f aca="false">IF('APH KIC KIA PC'!J145="","",'APH KIC KIA PC'!J145)</f>
        <v/>
      </c>
    </row>
    <row r="143" s="1" customFormat="true" ht="14.25" hidden="false" customHeight="false" outlineLevel="0" collapsed="false">
      <c r="A143" s="72" t="n">
        <v>142</v>
      </c>
      <c r="B143" s="260" t="str">
        <f aca="false">IF('1. Artikeldata Grund'!E146="","",'1. Artikeldata Grund'!E146)</f>
        <v/>
      </c>
      <c r="C143" s="261" t="str">
        <f aca="false">IF('1. Artikeldata Grund'!D146="","",'1. Artikeldata Grund'!D146)</f>
        <v/>
      </c>
      <c r="D143" s="260" t="str">
        <f aca="false">IF('APH KIC KIA PC'!D146="","",'APH KIC KIA PC'!D146)</f>
        <v/>
      </c>
      <c r="E143" s="261" t="str">
        <f aca="false">IF('APH KIC KIA PC'!F146="","",'APH KIC KIA PC'!F146)</f>
        <v/>
      </c>
      <c r="F143" s="262" t="str">
        <f aca="false">IF('APH KIC KIA PC'!S146="","",'APH KIC KIA PC'!S146)</f>
        <v>  Välj…</v>
      </c>
      <c r="G143" s="262" t="n">
        <f aca="false">IF('APH KIC KIA PC'!M146="","",'APH KIC KIA PC'!M146)</f>
        <v>910</v>
      </c>
      <c r="H143" s="261" t="str">
        <f aca="false">IF(G143&lt;&gt;200,"",IF('2. Artikeldata Utökad'!I146="","",'2. Artikeldata Utökad'!I146))</f>
        <v/>
      </c>
      <c r="I143" s="260" t="str">
        <f aca="false">IF('APH KIC KIA PC'!L146="Välj….","",'APH KIC KIA PC'!L146)</f>
        <v/>
      </c>
      <c r="J143" s="260" t="str">
        <f aca="false">IF(B143="","",_xlfn.xlookup(I143,Artikelgrupper!A:A,Artikelgrupper!B:B))</f>
        <v/>
      </c>
      <c r="K143" s="260" t="str">
        <f aca="false">IF(B143="","",_xlfn.xlookup(I143,Artikelgrupper!A:A,Artikelgrupper!C:C))</f>
        <v/>
      </c>
      <c r="L143" s="260" t="str">
        <f aca="false">IF(B143="","",_xlfn.xlookup(I143,Artikelgrupper!A:A,Artikelgrupper!D:D))</f>
        <v/>
      </c>
      <c r="M143" s="263" t="str">
        <f aca="false">IF(B143="","",'APH KIC KIA PC'!Q146)</f>
        <v/>
      </c>
      <c r="N143" s="262" t="str">
        <f aca="false">IF('APH KIC KIA PC'!R146="","",'APH KIC KIA PC'!R146)</f>
        <v/>
      </c>
      <c r="O143" s="262" t="str">
        <f aca="false">IF('APH KIC KIA PC'!T146="","",'APH KIC KIA PC'!T146)</f>
        <v/>
      </c>
      <c r="P143" s="260" t="str">
        <f aca="false">IF(B143="","",'2. Artikeldata Utökad'!E146)</f>
        <v/>
      </c>
      <c r="Q143" s="260" t="str">
        <f aca="false">IF(B143="","",'2. Artikeldata Utökad'!F146)</f>
        <v/>
      </c>
      <c r="R143" s="260" t="str">
        <f aca="false">IF(B143="","",'3. Förpackningsdata'!G146/10)</f>
        <v/>
      </c>
      <c r="S143" s="260" t="str">
        <f aca="false">IF(B143="","",'3. Förpackningsdata'!H146/10)</f>
        <v/>
      </c>
      <c r="T143" s="260" t="str">
        <f aca="false">IF(B143="","",'3. Förpackningsdata'!I146/10)</f>
        <v/>
      </c>
      <c r="U143" s="264" t="str">
        <f aca="false">IF(B143="","",'APH KIC KIA PC'!Z146)</f>
        <v/>
      </c>
      <c r="V143" s="265" t="str">
        <f aca="false">IF(B143="","",'APH KIC KIA PC'!AA146)</f>
        <v/>
      </c>
      <c r="W143" s="266" t="str">
        <f aca="false">IF(B143="","",'APH KIC KIA PC'!AB146)</f>
        <v/>
      </c>
      <c r="X143" s="267" t="str">
        <f aca="false">IF(B143="","",'APH KIC KIA PC'!AD146)</f>
        <v/>
      </c>
      <c r="Y143" s="266" t="str">
        <f aca="false">IF(B143="","",'APH KIC KIA PC'!AC146)</f>
        <v/>
      </c>
      <c r="Z143" s="267" t="str">
        <f aca="false">IF(B143="","",'APH KIC KIA PC'!AI146)</f>
        <v/>
      </c>
      <c r="AA143" s="268" t="str">
        <f aca="false">IF(B143="","",'APH KIC KIA PC'!AJ146)</f>
        <v/>
      </c>
      <c r="AB143" s="262" t="str">
        <f aca="false">IF(B143="","",'APH KIC KIA PC'!W146)</f>
        <v/>
      </c>
      <c r="AC143" s="263" t="str">
        <f aca="false">IF('3. Förpackningsdata'!M146="","",'3. Förpackningsdata'!M146)</f>
        <v/>
      </c>
      <c r="AD143" s="262" t="str">
        <f aca="false">IF('APH KIC KIA PC'!J146="","",'APH KIC KIA PC'!J146)</f>
        <v/>
      </c>
    </row>
    <row r="144" s="1" customFormat="true" ht="14.25" hidden="false" customHeight="false" outlineLevel="0" collapsed="false">
      <c r="A144" s="72" t="n">
        <v>143</v>
      </c>
      <c r="B144" s="260" t="str">
        <f aca="false">IF('1. Artikeldata Grund'!E147="","",'1. Artikeldata Grund'!E147)</f>
        <v/>
      </c>
      <c r="C144" s="261" t="str">
        <f aca="false">IF('1. Artikeldata Grund'!D147="","",'1. Artikeldata Grund'!D147)</f>
        <v/>
      </c>
      <c r="D144" s="260" t="str">
        <f aca="false">IF('APH KIC KIA PC'!D147="","",'APH KIC KIA PC'!D147)</f>
        <v/>
      </c>
      <c r="E144" s="261" t="str">
        <f aca="false">IF('APH KIC KIA PC'!F147="","",'APH KIC KIA PC'!F147)</f>
        <v/>
      </c>
      <c r="F144" s="262" t="str">
        <f aca="false">IF('APH KIC KIA PC'!S147="","",'APH KIC KIA PC'!S147)</f>
        <v>  Välj…</v>
      </c>
      <c r="G144" s="262" t="n">
        <f aca="false">IF('APH KIC KIA PC'!M147="","",'APH KIC KIA PC'!M147)</f>
        <v>910</v>
      </c>
      <c r="H144" s="261" t="str">
        <f aca="false">IF(G144&lt;&gt;200,"",IF('2. Artikeldata Utökad'!I147="","",'2. Artikeldata Utökad'!I147))</f>
        <v/>
      </c>
      <c r="I144" s="260" t="str">
        <f aca="false">IF('APH KIC KIA PC'!L147="Välj….","",'APH KIC KIA PC'!L147)</f>
        <v/>
      </c>
      <c r="J144" s="260" t="str">
        <f aca="false">IF(B144="","",_xlfn.xlookup(I144,Artikelgrupper!A:A,Artikelgrupper!B:B))</f>
        <v/>
      </c>
      <c r="K144" s="260" t="str">
        <f aca="false">IF(B144="","",_xlfn.xlookup(I144,Artikelgrupper!A:A,Artikelgrupper!C:C))</f>
        <v/>
      </c>
      <c r="L144" s="260" t="str">
        <f aca="false">IF(B144="","",_xlfn.xlookup(I144,Artikelgrupper!A:A,Artikelgrupper!D:D))</f>
        <v/>
      </c>
      <c r="M144" s="263" t="str">
        <f aca="false">IF(B144="","",'APH KIC KIA PC'!Q147)</f>
        <v/>
      </c>
      <c r="N144" s="262" t="str">
        <f aca="false">IF('APH KIC KIA PC'!R147="","",'APH KIC KIA PC'!R147)</f>
        <v/>
      </c>
      <c r="O144" s="262" t="str">
        <f aca="false">IF('APH KIC KIA PC'!T147="","",'APH KIC KIA PC'!T147)</f>
        <v/>
      </c>
      <c r="P144" s="260" t="str">
        <f aca="false">IF(B144="","",'2. Artikeldata Utökad'!E147)</f>
        <v/>
      </c>
      <c r="Q144" s="260" t="str">
        <f aca="false">IF(B144="","",'2. Artikeldata Utökad'!F147)</f>
        <v/>
      </c>
      <c r="R144" s="260" t="str">
        <f aca="false">IF(B144="","",'3. Förpackningsdata'!G147/10)</f>
        <v/>
      </c>
      <c r="S144" s="260" t="str">
        <f aca="false">IF(B144="","",'3. Förpackningsdata'!H147/10)</f>
        <v/>
      </c>
      <c r="T144" s="260" t="str">
        <f aca="false">IF(B144="","",'3. Förpackningsdata'!I147/10)</f>
        <v/>
      </c>
      <c r="U144" s="264" t="str">
        <f aca="false">IF(B144="","",'APH KIC KIA PC'!Z147)</f>
        <v/>
      </c>
      <c r="V144" s="265" t="str">
        <f aca="false">IF(B144="","",'APH KIC KIA PC'!AA147)</f>
        <v/>
      </c>
      <c r="W144" s="266" t="str">
        <f aca="false">IF(B144="","",'APH KIC KIA PC'!AB147)</f>
        <v/>
      </c>
      <c r="X144" s="267" t="str">
        <f aca="false">IF(B144="","",'APH KIC KIA PC'!AD147)</f>
        <v/>
      </c>
      <c r="Y144" s="266" t="str">
        <f aca="false">IF(B144="","",'APH KIC KIA PC'!AC147)</f>
        <v/>
      </c>
      <c r="Z144" s="267" t="str">
        <f aca="false">IF(B144="","",'APH KIC KIA PC'!AI147)</f>
        <v/>
      </c>
      <c r="AA144" s="268" t="str">
        <f aca="false">IF(B144="","",'APH KIC KIA PC'!AJ147)</f>
        <v/>
      </c>
      <c r="AB144" s="262" t="str">
        <f aca="false">IF(B144="","",'APH KIC KIA PC'!W147)</f>
        <v/>
      </c>
      <c r="AC144" s="263" t="str">
        <f aca="false">IF('3. Förpackningsdata'!M147="","",'3. Förpackningsdata'!M147)</f>
        <v/>
      </c>
      <c r="AD144" s="262" t="str">
        <f aca="false">IF('APH KIC KIA PC'!J147="","",'APH KIC KIA PC'!J147)</f>
        <v/>
      </c>
    </row>
    <row r="145" s="1" customFormat="true" ht="14.25" hidden="false" customHeight="false" outlineLevel="0" collapsed="false">
      <c r="A145" s="72" t="n">
        <v>144</v>
      </c>
      <c r="B145" s="260" t="str">
        <f aca="false">IF('1. Artikeldata Grund'!E148="","",'1. Artikeldata Grund'!E148)</f>
        <v/>
      </c>
      <c r="C145" s="261" t="str">
        <f aca="false">IF('1. Artikeldata Grund'!D148="","",'1. Artikeldata Grund'!D148)</f>
        <v/>
      </c>
      <c r="D145" s="260" t="str">
        <f aca="false">IF('APH KIC KIA PC'!D148="","",'APH KIC KIA PC'!D148)</f>
        <v/>
      </c>
      <c r="E145" s="261" t="str">
        <f aca="false">IF('APH KIC KIA PC'!F148="","",'APH KIC KIA PC'!F148)</f>
        <v/>
      </c>
      <c r="F145" s="262" t="str">
        <f aca="false">IF('APH KIC KIA PC'!S148="","",'APH KIC KIA PC'!S148)</f>
        <v>  Välj…</v>
      </c>
      <c r="G145" s="262" t="n">
        <f aca="false">IF('APH KIC KIA PC'!M148="","",'APH KIC KIA PC'!M148)</f>
        <v>910</v>
      </c>
      <c r="H145" s="261" t="str">
        <f aca="false">IF(G145&lt;&gt;200,"",IF('2. Artikeldata Utökad'!I148="","",'2. Artikeldata Utökad'!I148))</f>
        <v/>
      </c>
      <c r="I145" s="260" t="str">
        <f aca="false">IF('APH KIC KIA PC'!L148="Välj….","",'APH KIC KIA PC'!L148)</f>
        <v/>
      </c>
      <c r="J145" s="260" t="str">
        <f aca="false">IF(B145="","",_xlfn.xlookup(I145,Artikelgrupper!A:A,Artikelgrupper!B:B))</f>
        <v/>
      </c>
      <c r="K145" s="260" t="str">
        <f aca="false">IF(B145="","",_xlfn.xlookup(I145,Artikelgrupper!A:A,Artikelgrupper!C:C))</f>
        <v/>
      </c>
      <c r="L145" s="260" t="str">
        <f aca="false">IF(B145="","",_xlfn.xlookup(I145,Artikelgrupper!A:A,Artikelgrupper!D:D))</f>
        <v/>
      </c>
      <c r="M145" s="263" t="str">
        <f aca="false">IF(B145="","",'APH KIC KIA PC'!Q148)</f>
        <v/>
      </c>
      <c r="N145" s="262" t="str">
        <f aca="false">IF('APH KIC KIA PC'!R148="","",'APH KIC KIA PC'!R148)</f>
        <v/>
      </c>
      <c r="O145" s="262" t="str">
        <f aca="false">IF('APH KIC KIA PC'!T148="","",'APH KIC KIA PC'!T148)</f>
        <v/>
      </c>
      <c r="P145" s="260" t="str">
        <f aca="false">IF(B145="","",'2. Artikeldata Utökad'!E148)</f>
        <v/>
      </c>
      <c r="Q145" s="260" t="str">
        <f aca="false">IF(B145="","",'2. Artikeldata Utökad'!F148)</f>
        <v/>
      </c>
      <c r="R145" s="260" t="str">
        <f aca="false">IF(B145="","",'3. Förpackningsdata'!G148/10)</f>
        <v/>
      </c>
      <c r="S145" s="260" t="str">
        <f aca="false">IF(B145="","",'3. Förpackningsdata'!H148/10)</f>
        <v/>
      </c>
      <c r="T145" s="260" t="str">
        <f aca="false">IF(B145="","",'3. Förpackningsdata'!I148/10)</f>
        <v/>
      </c>
      <c r="U145" s="264" t="str">
        <f aca="false">IF(B145="","",'APH KIC KIA PC'!Z148)</f>
        <v/>
      </c>
      <c r="V145" s="265" t="str">
        <f aca="false">IF(B145="","",'APH KIC KIA PC'!AA148)</f>
        <v/>
      </c>
      <c r="W145" s="266" t="str">
        <f aca="false">IF(B145="","",'APH KIC KIA PC'!AB148)</f>
        <v/>
      </c>
      <c r="X145" s="267" t="str">
        <f aca="false">IF(B145="","",'APH KIC KIA PC'!AD148)</f>
        <v/>
      </c>
      <c r="Y145" s="266" t="str">
        <f aca="false">IF(B145="","",'APH KIC KIA PC'!AC148)</f>
        <v/>
      </c>
      <c r="Z145" s="267" t="str">
        <f aca="false">IF(B145="","",'APH KIC KIA PC'!AI148)</f>
        <v/>
      </c>
      <c r="AA145" s="268" t="str">
        <f aca="false">IF(B145="","",'APH KIC KIA PC'!AJ148)</f>
        <v/>
      </c>
      <c r="AB145" s="262" t="str">
        <f aca="false">IF(B145="","",'APH KIC KIA PC'!W148)</f>
        <v/>
      </c>
      <c r="AC145" s="263" t="str">
        <f aca="false">IF('3. Förpackningsdata'!M148="","",'3. Förpackningsdata'!M148)</f>
        <v/>
      </c>
      <c r="AD145" s="262" t="str">
        <f aca="false">IF('APH KIC KIA PC'!J148="","",'APH KIC KIA PC'!J148)</f>
        <v/>
      </c>
    </row>
    <row r="146" s="1" customFormat="true" ht="14.25" hidden="false" customHeight="false" outlineLevel="0" collapsed="false">
      <c r="A146" s="72" t="n">
        <v>145</v>
      </c>
      <c r="B146" s="260" t="str">
        <f aca="false">IF('1. Artikeldata Grund'!E149="","",'1. Artikeldata Grund'!E149)</f>
        <v/>
      </c>
      <c r="C146" s="261" t="str">
        <f aca="false">IF('1. Artikeldata Grund'!D149="","",'1. Artikeldata Grund'!D149)</f>
        <v/>
      </c>
      <c r="D146" s="260" t="str">
        <f aca="false">IF('APH KIC KIA PC'!D149="","",'APH KIC KIA PC'!D149)</f>
        <v/>
      </c>
      <c r="E146" s="261" t="str">
        <f aca="false">IF('APH KIC KIA PC'!F149="","",'APH KIC KIA PC'!F149)</f>
        <v/>
      </c>
      <c r="F146" s="262" t="str">
        <f aca="false">IF('APH KIC KIA PC'!S149="","",'APH KIC KIA PC'!S149)</f>
        <v>  Välj…</v>
      </c>
      <c r="G146" s="262" t="n">
        <f aca="false">IF('APH KIC KIA PC'!M149="","",'APH KIC KIA PC'!M149)</f>
        <v>910</v>
      </c>
      <c r="H146" s="261" t="str">
        <f aca="false">IF(G146&lt;&gt;200,"",IF('2. Artikeldata Utökad'!I149="","",'2. Artikeldata Utökad'!I149))</f>
        <v/>
      </c>
      <c r="I146" s="260" t="str">
        <f aca="false">IF('APH KIC KIA PC'!L149="Välj….","",'APH KIC KIA PC'!L149)</f>
        <v/>
      </c>
      <c r="J146" s="260" t="str">
        <f aca="false">IF(B146="","",_xlfn.xlookup(I146,Artikelgrupper!A:A,Artikelgrupper!B:B))</f>
        <v/>
      </c>
      <c r="K146" s="260" t="str">
        <f aca="false">IF(B146="","",_xlfn.xlookup(I146,Artikelgrupper!A:A,Artikelgrupper!C:C))</f>
        <v/>
      </c>
      <c r="L146" s="260" t="str">
        <f aca="false">IF(B146="","",_xlfn.xlookup(I146,Artikelgrupper!A:A,Artikelgrupper!D:D))</f>
        <v/>
      </c>
      <c r="M146" s="263" t="str">
        <f aca="false">IF(B146="","",'APH KIC KIA PC'!Q149)</f>
        <v/>
      </c>
      <c r="N146" s="262" t="str">
        <f aca="false">IF('APH KIC KIA PC'!R149="","",'APH KIC KIA PC'!R149)</f>
        <v/>
      </c>
      <c r="O146" s="262" t="str">
        <f aca="false">IF('APH KIC KIA PC'!T149="","",'APH KIC KIA PC'!T149)</f>
        <v/>
      </c>
      <c r="P146" s="260" t="str">
        <f aca="false">IF(B146="","",'2. Artikeldata Utökad'!E149)</f>
        <v/>
      </c>
      <c r="Q146" s="260" t="str">
        <f aca="false">IF(B146="","",'2. Artikeldata Utökad'!F149)</f>
        <v/>
      </c>
      <c r="R146" s="260" t="str">
        <f aca="false">IF(B146="","",'3. Förpackningsdata'!G149/10)</f>
        <v/>
      </c>
      <c r="S146" s="260" t="str">
        <f aca="false">IF(B146="","",'3. Förpackningsdata'!H149/10)</f>
        <v/>
      </c>
      <c r="T146" s="260" t="str">
        <f aca="false">IF(B146="","",'3. Förpackningsdata'!I149/10)</f>
        <v/>
      </c>
      <c r="U146" s="264" t="str">
        <f aca="false">IF(B146="","",'APH KIC KIA PC'!Z149)</f>
        <v/>
      </c>
      <c r="V146" s="265" t="str">
        <f aca="false">IF(B146="","",'APH KIC KIA PC'!AA149)</f>
        <v/>
      </c>
      <c r="W146" s="266" t="str">
        <f aca="false">IF(B146="","",'APH KIC KIA PC'!AB149)</f>
        <v/>
      </c>
      <c r="X146" s="267" t="str">
        <f aca="false">IF(B146="","",'APH KIC KIA PC'!AD149)</f>
        <v/>
      </c>
      <c r="Y146" s="266" t="str">
        <f aca="false">IF(B146="","",'APH KIC KIA PC'!AC149)</f>
        <v/>
      </c>
      <c r="Z146" s="267" t="str">
        <f aca="false">IF(B146="","",'APH KIC KIA PC'!AI149)</f>
        <v/>
      </c>
      <c r="AA146" s="268" t="str">
        <f aca="false">IF(B146="","",'APH KIC KIA PC'!AJ149)</f>
        <v/>
      </c>
      <c r="AB146" s="262" t="str">
        <f aca="false">IF(B146="","",'APH KIC KIA PC'!W149)</f>
        <v/>
      </c>
      <c r="AC146" s="263" t="str">
        <f aca="false">IF('3. Förpackningsdata'!M149="","",'3. Förpackningsdata'!M149)</f>
        <v/>
      </c>
      <c r="AD146" s="262" t="str">
        <f aca="false">IF('APH KIC KIA PC'!J149="","",'APH KIC KIA PC'!J149)</f>
        <v/>
      </c>
    </row>
    <row r="147" s="1" customFormat="true" ht="14.25" hidden="false" customHeight="false" outlineLevel="0" collapsed="false">
      <c r="A147" s="72" t="n">
        <v>146</v>
      </c>
      <c r="B147" s="260" t="str">
        <f aca="false">IF('1. Artikeldata Grund'!E150="","",'1. Artikeldata Grund'!E150)</f>
        <v/>
      </c>
      <c r="C147" s="261" t="str">
        <f aca="false">IF('1. Artikeldata Grund'!D150="","",'1. Artikeldata Grund'!D150)</f>
        <v/>
      </c>
      <c r="D147" s="260" t="str">
        <f aca="false">IF('APH KIC KIA PC'!D150="","",'APH KIC KIA PC'!D150)</f>
        <v/>
      </c>
      <c r="E147" s="261" t="str">
        <f aca="false">IF('APH KIC KIA PC'!F150="","",'APH KIC KIA PC'!F150)</f>
        <v/>
      </c>
      <c r="F147" s="262" t="str">
        <f aca="false">IF('APH KIC KIA PC'!S150="","",'APH KIC KIA PC'!S150)</f>
        <v>  Välj…</v>
      </c>
      <c r="G147" s="262" t="n">
        <f aca="false">IF('APH KIC KIA PC'!M150="","",'APH KIC KIA PC'!M150)</f>
        <v>910</v>
      </c>
      <c r="H147" s="261" t="str">
        <f aca="false">IF(G147&lt;&gt;200,"",IF('2. Artikeldata Utökad'!I150="","",'2. Artikeldata Utökad'!I150))</f>
        <v/>
      </c>
      <c r="I147" s="260" t="str">
        <f aca="false">IF('APH KIC KIA PC'!L150="Välj….","",'APH KIC KIA PC'!L150)</f>
        <v/>
      </c>
      <c r="J147" s="260" t="str">
        <f aca="false">IF(B147="","",_xlfn.xlookup(I147,Artikelgrupper!A:A,Artikelgrupper!B:B))</f>
        <v/>
      </c>
      <c r="K147" s="260" t="str">
        <f aca="false">IF(B147="","",_xlfn.xlookup(I147,Artikelgrupper!A:A,Artikelgrupper!C:C))</f>
        <v/>
      </c>
      <c r="L147" s="260" t="str">
        <f aca="false">IF(B147="","",_xlfn.xlookup(I147,Artikelgrupper!A:A,Artikelgrupper!D:D))</f>
        <v/>
      </c>
      <c r="M147" s="263" t="str">
        <f aca="false">IF(B147="","",'APH KIC KIA PC'!Q150)</f>
        <v/>
      </c>
      <c r="N147" s="262" t="str">
        <f aca="false">IF('APH KIC KIA PC'!R150="","",'APH KIC KIA PC'!R150)</f>
        <v/>
      </c>
      <c r="O147" s="262" t="str">
        <f aca="false">IF('APH KIC KIA PC'!T150="","",'APH KIC KIA PC'!T150)</f>
        <v/>
      </c>
      <c r="P147" s="260" t="str">
        <f aca="false">IF(B147="","",'2. Artikeldata Utökad'!E150)</f>
        <v/>
      </c>
      <c r="Q147" s="260" t="str">
        <f aca="false">IF(B147="","",'2. Artikeldata Utökad'!F150)</f>
        <v/>
      </c>
      <c r="R147" s="260" t="str">
        <f aca="false">IF(B147="","",'3. Förpackningsdata'!G150/10)</f>
        <v/>
      </c>
      <c r="S147" s="260" t="str">
        <f aca="false">IF(B147="","",'3. Förpackningsdata'!H150/10)</f>
        <v/>
      </c>
      <c r="T147" s="260" t="str">
        <f aca="false">IF(B147="","",'3. Förpackningsdata'!I150/10)</f>
        <v/>
      </c>
      <c r="U147" s="264" t="str">
        <f aca="false">IF(B147="","",'APH KIC KIA PC'!Z150)</f>
        <v/>
      </c>
      <c r="V147" s="265" t="str">
        <f aca="false">IF(B147="","",'APH KIC KIA PC'!AA150)</f>
        <v/>
      </c>
      <c r="W147" s="266" t="str">
        <f aca="false">IF(B147="","",'APH KIC KIA PC'!AB150)</f>
        <v/>
      </c>
      <c r="X147" s="267" t="str">
        <f aca="false">IF(B147="","",'APH KIC KIA PC'!AD150)</f>
        <v/>
      </c>
      <c r="Y147" s="266" t="str">
        <f aca="false">IF(B147="","",'APH KIC KIA PC'!AC150)</f>
        <v/>
      </c>
      <c r="Z147" s="267" t="str">
        <f aca="false">IF(B147="","",'APH KIC KIA PC'!AI150)</f>
        <v/>
      </c>
      <c r="AA147" s="268" t="str">
        <f aca="false">IF(B147="","",'APH KIC KIA PC'!AJ150)</f>
        <v/>
      </c>
      <c r="AB147" s="262" t="str">
        <f aca="false">IF(B147="","",'APH KIC KIA PC'!W150)</f>
        <v/>
      </c>
      <c r="AC147" s="263" t="str">
        <f aca="false">IF('3. Förpackningsdata'!M150="","",'3. Förpackningsdata'!M150)</f>
        <v/>
      </c>
      <c r="AD147" s="262" t="str">
        <f aca="false">IF('APH KIC KIA PC'!J150="","",'APH KIC KIA PC'!J150)</f>
        <v/>
      </c>
    </row>
    <row r="148" s="1" customFormat="true" ht="14.25" hidden="false" customHeight="false" outlineLevel="0" collapsed="false">
      <c r="A148" s="72" t="n">
        <v>147</v>
      </c>
      <c r="B148" s="260" t="str">
        <f aca="false">IF('1. Artikeldata Grund'!E151="","",'1. Artikeldata Grund'!E151)</f>
        <v/>
      </c>
      <c r="C148" s="261" t="str">
        <f aca="false">IF('1. Artikeldata Grund'!D151="","",'1. Artikeldata Grund'!D151)</f>
        <v/>
      </c>
      <c r="D148" s="260" t="str">
        <f aca="false">IF('APH KIC KIA PC'!D151="","",'APH KIC KIA PC'!D151)</f>
        <v/>
      </c>
      <c r="E148" s="261" t="str">
        <f aca="false">IF('APH KIC KIA PC'!F151="","",'APH KIC KIA PC'!F151)</f>
        <v/>
      </c>
      <c r="F148" s="262" t="str">
        <f aca="false">IF('APH KIC KIA PC'!S151="","",'APH KIC KIA PC'!S151)</f>
        <v>  Välj…</v>
      </c>
      <c r="G148" s="262" t="n">
        <f aca="false">IF('APH KIC KIA PC'!M151="","",'APH KIC KIA PC'!M151)</f>
        <v>910</v>
      </c>
      <c r="H148" s="261" t="str">
        <f aca="false">IF(G148&lt;&gt;200,"",IF('2. Artikeldata Utökad'!I151="","",'2. Artikeldata Utökad'!I151))</f>
        <v/>
      </c>
      <c r="I148" s="260" t="str">
        <f aca="false">IF('APH KIC KIA PC'!L151="Välj….","",'APH KIC KIA PC'!L151)</f>
        <v/>
      </c>
      <c r="J148" s="260" t="str">
        <f aca="false">IF(B148="","",_xlfn.xlookup(I148,Artikelgrupper!A:A,Artikelgrupper!B:B))</f>
        <v/>
      </c>
      <c r="K148" s="260" t="str">
        <f aca="false">IF(B148="","",_xlfn.xlookup(I148,Artikelgrupper!A:A,Artikelgrupper!C:C))</f>
        <v/>
      </c>
      <c r="L148" s="260" t="str">
        <f aca="false">IF(B148="","",_xlfn.xlookup(I148,Artikelgrupper!A:A,Artikelgrupper!D:D))</f>
        <v/>
      </c>
      <c r="M148" s="263" t="str">
        <f aca="false">IF(B148="","",'APH KIC KIA PC'!Q151)</f>
        <v/>
      </c>
      <c r="N148" s="262" t="str">
        <f aca="false">IF('APH KIC KIA PC'!R151="","",'APH KIC KIA PC'!R151)</f>
        <v/>
      </c>
      <c r="O148" s="262" t="str">
        <f aca="false">IF('APH KIC KIA PC'!T151="","",'APH KIC KIA PC'!T151)</f>
        <v/>
      </c>
      <c r="P148" s="260" t="str">
        <f aca="false">IF(B148="","",'2. Artikeldata Utökad'!E151)</f>
        <v/>
      </c>
      <c r="Q148" s="260" t="str">
        <f aca="false">IF(B148="","",'2. Artikeldata Utökad'!F151)</f>
        <v/>
      </c>
      <c r="R148" s="260" t="str">
        <f aca="false">IF(B148="","",'3. Förpackningsdata'!G151/10)</f>
        <v/>
      </c>
      <c r="S148" s="260" t="str">
        <f aca="false">IF(B148="","",'3. Förpackningsdata'!H151/10)</f>
        <v/>
      </c>
      <c r="T148" s="260" t="str">
        <f aca="false">IF(B148="","",'3. Förpackningsdata'!I151/10)</f>
        <v/>
      </c>
      <c r="U148" s="264" t="str">
        <f aca="false">IF(B148="","",'APH KIC KIA PC'!Z151)</f>
        <v/>
      </c>
      <c r="V148" s="265" t="str">
        <f aca="false">IF(B148="","",'APH KIC KIA PC'!AA151)</f>
        <v/>
      </c>
      <c r="W148" s="266" t="str">
        <f aca="false">IF(B148="","",'APH KIC KIA PC'!AB151)</f>
        <v/>
      </c>
      <c r="X148" s="267" t="str">
        <f aca="false">IF(B148="","",'APH KIC KIA PC'!AD151)</f>
        <v/>
      </c>
      <c r="Y148" s="266" t="str">
        <f aca="false">IF(B148="","",'APH KIC KIA PC'!AC151)</f>
        <v/>
      </c>
      <c r="Z148" s="267" t="str">
        <f aca="false">IF(B148="","",'APH KIC KIA PC'!AI151)</f>
        <v/>
      </c>
      <c r="AA148" s="268" t="str">
        <f aca="false">IF(B148="","",'APH KIC KIA PC'!AJ151)</f>
        <v/>
      </c>
      <c r="AB148" s="262" t="str">
        <f aca="false">IF(B148="","",'APH KIC KIA PC'!W151)</f>
        <v/>
      </c>
      <c r="AC148" s="263" t="str">
        <f aca="false">IF('3. Förpackningsdata'!M151="","",'3. Förpackningsdata'!M151)</f>
        <v/>
      </c>
      <c r="AD148" s="262" t="str">
        <f aca="false">IF('APH KIC KIA PC'!J151="","",'APH KIC KIA PC'!J151)</f>
        <v/>
      </c>
    </row>
    <row r="149" s="1" customFormat="true" ht="14.25" hidden="false" customHeight="false" outlineLevel="0" collapsed="false">
      <c r="A149" s="72" t="n">
        <v>148</v>
      </c>
      <c r="B149" s="260" t="str">
        <f aca="false">IF('1. Artikeldata Grund'!E152="","",'1. Artikeldata Grund'!E152)</f>
        <v/>
      </c>
      <c r="C149" s="261" t="str">
        <f aca="false">IF('1. Artikeldata Grund'!D152="","",'1. Artikeldata Grund'!D152)</f>
        <v/>
      </c>
      <c r="D149" s="260" t="str">
        <f aca="false">IF('APH KIC KIA PC'!D152="","",'APH KIC KIA PC'!D152)</f>
        <v/>
      </c>
      <c r="E149" s="261" t="str">
        <f aca="false">IF('APH KIC KIA PC'!F152="","",'APH KIC KIA PC'!F152)</f>
        <v/>
      </c>
      <c r="F149" s="262" t="str">
        <f aca="false">IF('APH KIC KIA PC'!S152="","",'APH KIC KIA PC'!S152)</f>
        <v>  Välj…</v>
      </c>
      <c r="G149" s="262" t="n">
        <f aca="false">IF('APH KIC KIA PC'!M152="","",'APH KIC KIA PC'!M152)</f>
        <v>910</v>
      </c>
      <c r="H149" s="261" t="str">
        <f aca="false">IF(G149&lt;&gt;200,"",IF('2. Artikeldata Utökad'!I152="","",'2. Artikeldata Utökad'!I152))</f>
        <v/>
      </c>
      <c r="I149" s="260" t="str">
        <f aca="false">IF('APH KIC KIA PC'!L152="Välj….","",'APH KIC KIA PC'!L152)</f>
        <v/>
      </c>
      <c r="J149" s="260" t="str">
        <f aca="false">IF(B149="","",_xlfn.xlookup(I149,Artikelgrupper!A:A,Artikelgrupper!B:B))</f>
        <v/>
      </c>
      <c r="K149" s="260" t="str">
        <f aca="false">IF(B149="","",_xlfn.xlookup(I149,Artikelgrupper!A:A,Artikelgrupper!C:C))</f>
        <v/>
      </c>
      <c r="L149" s="260" t="str">
        <f aca="false">IF(B149="","",_xlfn.xlookup(I149,Artikelgrupper!A:A,Artikelgrupper!D:D))</f>
        <v/>
      </c>
      <c r="M149" s="263" t="str">
        <f aca="false">IF(B149="","",'APH KIC KIA PC'!Q152)</f>
        <v/>
      </c>
      <c r="N149" s="262" t="str">
        <f aca="false">IF('APH KIC KIA PC'!R152="","",'APH KIC KIA PC'!R152)</f>
        <v/>
      </c>
      <c r="O149" s="262" t="str">
        <f aca="false">IF('APH KIC KIA PC'!T152="","",'APH KIC KIA PC'!T152)</f>
        <v/>
      </c>
      <c r="P149" s="260" t="str">
        <f aca="false">IF(B149="","",'2. Artikeldata Utökad'!E152)</f>
        <v/>
      </c>
      <c r="Q149" s="260" t="str">
        <f aca="false">IF(B149="","",'2. Artikeldata Utökad'!F152)</f>
        <v/>
      </c>
      <c r="R149" s="260" t="str">
        <f aca="false">IF(B149="","",'3. Förpackningsdata'!G152/10)</f>
        <v/>
      </c>
      <c r="S149" s="260" t="str">
        <f aca="false">IF(B149="","",'3. Förpackningsdata'!H152/10)</f>
        <v/>
      </c>
      <c r="T149" s="260" t="str">
        <f aca="false">IF(B149="","",'3. Förpackningsdata'!I152/10)</f>
        <v/>
      </c>
      <c r="U149" s="264" t="str">
        <f aca="false">IF(B149="","",'APH KIC KIA PC'!Z152)</f>
        <v/>
      </c>
      <c r="V149" s="265" t="str">
        <f aca="false">IF(B149="","",'APH KIC KIA PC'!AA152)</f>
        <v/>
      </c>
      <c r="W149" s="266" t="str">
        <f aca="false">IF(B149="","",'APH KIC KIA PC'!AB152)</f>
        <v/>
      </c>
      <c r="X149" s="267" t="str">
        <f aca="false">IF(B149="","",'APH KIC KIA PC'!AD152)</f>
        <v/>
      </c>
      <c r="Y149" s="266" t="str">
        <f aca="false">IF(B149="","",'APH KIC KIA PC'!AC152)</f>
        <v/>
      </c>
      <c r="Z149" s="267" t="str">
        <f aca="false">IF(B149="","",'APH KIC KIA PC'!AI152)</f>
        <v/>
      </c>
      <c r="AA149" s="268" t="str">
        <f aca="false">IF(B149="","",'APH KIC KIA PC'!AJ152)</f>
        <v/>
      </c>
      <c r="AB149" s="262" t="str">
        <f aca="false">IF(B149="","",'APH KIC KIA PC'!W152)</f>
        <v/>
      </c>
      <c r="AC149" s="263" t="str">
        <f aca="false">IF('3. Förpackningsdata'!M152="","",'3. Förpackningsdata'!M152)</f>
        <v/>
      </c>
      <c r="AD149" s="262" t="str">
        <f aca="false">IF('APH KIC KIA PC'!J152="","",'APH KIC KIA PC'!J152)</f>
        <v/>
      </c>
    </row>
    <row r="150" s="1" customFormat="true" ht="14.25" hidden="false" customHeight="false" outlineLevel="0" collapsed="false">
      <c r="A150" s="72" t="n">
        <v>149</v>
      </c>
      <c r="B150" s="260" t="str">
        <f aca="false">IF('1. Artikeldata Grund'!E153="","",'1. Artikeldata Grund'!E153)</f>
        <v/>
      </c>
      <c r="C150" s="261" t="str">
        <f aca="false">IF('1. Artikeldata Grund'!D153="","",'1. Artikeldata Grund'!D153)</f>
        <v/>
      </c>
      <c r="D150" s="260" t="str">
        <f aca="false">IF('APH KIC KIA PC'!D153="","",'APH KIC KIA PC'!D153)</f>
        <v/>
      </c>
      <c r="E150" s="261" t="str">
        <f aca="false">IF('APH KIC KIA PC'!F153="","",'APH KIC KIA PC'!F153)</f>
        <v/>
      </c>
      <c r="F150" s="262" t="str">
        <f aca="false">IF('APH KIC KIA PC'!S153="","",'APH KIC KIA PC'!S153)</f>
        <v>  Välj…</v>
      </c>
      <c r="G150" s="262" t="n">
        <f aca="false">IF('APH KIC KIA PC'!M153="","",'APH KIC KIA PC'!M153)</f>
        <v>910</v>
      </c>
      <c r="H150" s="261" t="str">
        <f aca="false">IF(G150&lt;&gt;200,"",IF('2. Artikeldata Utökad'!I153="","",'2. Artikeldata Utökad'!I153))</f>
        <v/>
      </c>
      <c r="I150" s="260" t="str">
        <f aca="false">IF('APH KIC KIA PC'!L153="Välj….","",'APH KIC KIA PC'!L153)</f>
        <v/>
      </c>
      <c r="J150" s="260" t="str">
        <f aca="false">IF(B150="","",_xlfn.xlookup(I150,Artikelgrupper!A:A,Artikelgrupper!B:B))</f>
        <v/>
      </c>
      <c r="K150" s="260" t="str">
        <f aca="false">IF(B150="","",_xlfn.xlookup(I150,Artikelgrupper!A:A,Artikelgrupper!C:C))</f>
        <v/>
      </c>
      <c r="L150" s="260" t="str">
        <f aca="false">IF(B150="","",_xlfn.xlookup(I150,Artikelgrupper!A:A,Artikelgrupper!D:D))</f>
        <v/>
      </c>
      <c r="M150" s="263" t="str">
        <f aca="false">IF(B150="","",'APH KIC KIA PC'!Q153)</f>
        <v/>
      </c>
      <c r="N150" s="262" t="str">
        <f aca="false">IF('APH KIC KIA PC'!R153="","",'APH KIC KIA PC'!R153)</f>
        <v/>
      </c>
      <c r="O150" s="262" t="str">
        <f aca="false">IF('APH KIC KIA PC'!T153="","",'APH KIC KIA PC'!T153)</f>
        <v/>
      </c>
      <c r="P150" s="260" t="str">
        <f aca="false">IF(B150="","",'2. Artikeldata Utökad'!E153)</f>
        <v/>
      </c>
      <c r="Q150" s="260" t="str">
        <f aca="false">IF(B150="","",'2. Artikeldata Utökad'!F153)</f>
        <v/>
      </c>
      <c r="R150" s="260" t="str">
        <f aca="false">IF(B150="","",'3. Förpackningsdata'!G153/10)</f>
        <v/>
      </c>
      <c r="S150" s="260" t="str">
        <f aca="false">IF(B150="","",'3. Förpackningsdata'!H153/10)</f>
        <v/>
      </c>
      <c r="T150" s="260" t="str">
        <f aca="false">IF(B150="","",'3. Förpackningsdata'!I153/10)</f>
        <v/>
      </c>
      <c r="U150" s="264" t="str">
        <f aca="false">IF(B150="","",'APH KIC KIA PC'!Z153)</f>
        <v/>
      </c>
      <c r="V150" s="265" t="str">
        <f aca="false">IF(B150="","",'APH KIC KIA PC'!AA153)</f>
        <v/>
      </c>
      <c r="W150" s="266" t="str">
        <f aca="false">IF(B150="","",'APH KIC KIA PC'!AB153)</f>
        <v/>
      </c>
      <c r="X150" s="267" t="str">
        <f aca="false">IF(B150="","",'APH KIC KIA PC'!AD153)</f>
        <v/>
      </c>
      <c r="Y150" s="266" t="str">
        <f aca="false">IF(B150="","",'APH KIC KIA PC'!AC153)</f>
        <v/>
      </c>
      <c r="Z150" s="267" t="str">
        <f aca="false">IF(B150="","",'APH KIC KIA PC'!AI153)</f>
        <v/>
      </c>
      <c r="AA150" s="268" t="str">
        <f aca="false">IF(B150="","",'APH KIC KIA PC'!AJ153)</f>
        <v/>
      </c>
      <c r="AB150" s="262" t="str">
        <f aca="false">IF(B150="","",'APH KIC KIA PC'!W153)</f>
        <v/>
      </c>
      <c r="AC150" s="263" t="str">
        <f aca="false">IF('3. Förpackningsdata'!M153="","",'3. Förpackningsdata'!M153)</f>
        <v/>
      </c>
      <c r="AD150" s="262" t="str">
        <f aca="false">IF('APH KIC KIA PC'!J153="","",'APH KIC KIA PC'!J153)</f>
        <v/>
      </c>
    </row>
    <row r="151" s="1" customFormat="true" ht="14.25" hidden="false" customHeight="false" outlineLevel="0" collapsed="false">
      <c r="A151" s="72" t="n">
        <v>150</v>
      </c>
      <c r="B151" s="260" t="str">
        <f aca="false">IF('1. Artikeldata Grund'!E154="","",'1. Artikeldata Grund'!E154)</f>
        <v/>
      </c>
      <c r="C151" s="261" t="str">
        <f aca="false">IF('1. Artikeldata Grund'!D154="","",'1. Artikeldata Grund'!D154)</f>
        <v/>
      </c>
      <c r="D151" s="260" t="str">
        <f aca="false">IF('APH KIC KIA PC'!D154="","",'APH KIC KIA PC'!D154)</f>
        <v/>
      </c>
      <c r="E151" s="261" t="str">
        <f aca="false">IF('APH KIC KIA PC'!F154="","",'APH KIC KIA PC'!F154)</f>
        <v/>
      </c>
      <c r="F151" s="262" t="str">
        <f aca="false">IF('APH KIC KIA PC'!S154="","",'APH KIC KIA PC'!S154)</f>
        <v>  Välj…</v>
      </c>
      <c r="G151" s="262" t="n">
        <f aca="false">IF('APH KIC KIA PC'!M154="","",'APH KIC KIA PC'!M154)</f>
        <v>910</v>
      </c>
      <c r="H151" s="261" t="str">
        <f aca="false">IF(G151&lt;&gt;200,"",IF('2. Artikeldata Utökad'!I154="","",'2. Artikeldata Utökad'!I154))</f>
        <v/>
      </c>
      <c r="I151" s="260" t="str">
        <f aca="false">IF('APH KIC KIA PC'!L154="Välj….","",'APH KIC KIA PC'!L154)</f>
        <v/>
      </c>
      <c r="J151" s="260" t="str">
        <f aca="false">IF(B151="","",_xlfn.xlookup(I151,Artikelgrupper!A:A,Artikelgrupper!B:B))</f>
        <v/>
      </c>
      <c r="K151" s="260" t="str">
        <f aca="false">IF(B151="","",_xlfn.xlookup(I151,Artikelgrupper!A:A,Artikelgrupper!C:C))</f>
        <v/>
      </c>
      <c r="L151" s="260" t="str">
        <f aca="false">IF(B151="","",_xlfn.xlookup(I151,Artikelgrupper!A:A,Artikelgrupper!D:D))</f>
        <v/>
      </c>
      <c r="M151" s="263" t="str">
        <f aca="false">IF(B151="","",'APH KIC KIA PC'!Q154)</f>
        <v/>
      </c>
      <c r="N151" s="262" t="str">
        <f aca="false">IF('APH KIC KIA PC'!R154="","",'APH KIC KIA PC'!R154)</f>
        <v/>
      </c>
      <c r="O151" s="262" t="str">
        <f aca="false">IF('APH KIC KIA PC'!T154="","",'APH KIC KIA PC'!T154)</f>
        <v/>
      </c>
      <c r="P151" s="260" t="str">
        <f aca="false">IF(B151="","",'2. Artikeldata Utökad'!E154)</f>
        <v/>
      </c>
      <c r="Q151" s="260" t="str">
        <f aca="false">IF(B151="","",'2. Artikeldata Utökad'!F154)</f>
        <v/>
      </c>
      <c r="R151" s="260" t="str">
        <f aca="false">IF(B151="","",'3. Förpackningsdata'!G154/10)</f>
        <v/>
      </c>
      <c r="S151" s="260" t="str">
        <f aca="false">IF(B151="","",'3. Förpackningsdata'!H154/10)</f>
        <v/>
      </c>
      <c r="T151" s="260" t="str">
        <f aca="false">IF(B151="","",'3. Förpackningsdata'!I154/10)</f>
        <v/>
      </c>
      <c r="U151" s="264" t="str">
        <f aca="false">IF(B151="","",'APH KIC KIA PC'!Z154)</f>
        <v/>
      </c>
      <c r="V151" s="265" t="str">
        <f aca="false">IF(B151="","",'APH KIC KIA PC'!AA154)</f>
        <v/>
      </c>
      <c r="W151" s="266" t="str">
        <f aca="false">IF(B151="","",'APH KIC KIA PC'!AB154)</f>
        <v/>
      </c>
      <c r="X151" s="267" t="str">
        <f aca="false">IF(B151="","",'APH KIC KIA PC'!AD154)</f>
        <v/>
      </c>
      <c r="Y151" s="266" t="str">
        <f aca="false">IF(B151="","",'APH KIC KIA PC'!AC154)</f>
        <v/>
      </c>
      <c r="Z151" s="267" t="str">
        <f aca="false">IF(B151="","",'APH KIC KIA PC'!AI154)</f>
        <v/>
      </c>
      <c r="AA151" s="268" t="str">
        <f aca="false">IF(B151="","",'APH KIC KIA PC'!AJ154)</f>
        <v/>
      </c>
      <c r="AB151" s="262" t="str">
        <f aca="false">IF(B151="","",'APH KIC KIA PC'!W154)</f>
        <v/>
      </c>
      <c r="AC151" s="263" t="str">
        <f aca="false">IF('3. Förpackningsdata'!M154="","",'3. Förpackningsdata'!M154)</f>
        <v/>
      </c>
      <c r="AD151" s="262" t="str">
        <f aca="false">IF('APH KIC KIA PC'!J154="","",'APH KIC KIA PC'!J154)</f>
        <v/>
      </c>
    </row>
    <row r="152" s="1" customFormat="true" ht="14.25" hidden="false" customHeight="false" outlineLevel="0" collapsed="false">
      <c r="A152" s="72" t="n">
        <v>151</v>
      </c>
      <c r="B152" s="260" t="str">
        <f aca="false">IF('1. Artikeldata Grund'!E155="","",'1. Artikeldata Grund'!E155)</f>
        <v/>
      </c>
      <c r="C152" s="261" t="str">
        <f aca="false">IF('1. Artikeldata Grund'!D155="","",'1. Artikeldata Grund'!D155)</f>
        <v/>
      </c>
      <c r="D152" s="260" t="str">
        <f aca="false">IF('APH KIC KIA PC'!D155="","",'APH KIC KIA PC'!D155)</f>
        <v/>
      </c>
      <c r="E152" s="261" t="str">
        <f aca="false">IF('APH KIC KIA PC'!F155="","",'APH KIC KIA PC'!F155)</f>
        <v/>
      </c>
      <c r="F152" s="262" t="str">
        <f aca="false">IF('APH KIC KIA PC'!S155="","",'APH KIC KIA PC'!S155)</f>
        <v>  Välj…</v>
      </c>
      <c r="G152" s="262" t="n">
        <f aca="false">IF('APH KIC KIA PC'!M155="","",'APH KIC KIA PC'!M155)</f>
        <v>910</v>
      </c>
      <c r="H152" s="261" t="str">
        <f aca="false">IF(G152&lt;&gt;200,"",IF('2. Artikeldata Utökad'!I155="","",'2. Artikeldata Utökad'!I155))</f>
        <v/>
      </c>
      <c r="I152" s="260" t="str">
        <f aca="false">IF('APH KIC KIA PC'!L155="Välj….","",'APH KIC KIA PC'!L155)</f>
        <v/>
      </c>
      <c r="J152" s="260" t="str">
        <f aca="false">IF(B152="","",_xlfn.xlookup(I152,Artikelgrupper!A:A,Artikelgrupper!B:B))</f>
        <v/>
      </c>
      <c r="K152" s="260" t="str">
        <f aca="false">IF(B152="","",_xlfn.xlookup(I152,Artikelgrupper!A:A,Artikelgrupper!C:C))</f>
        <v/>
      </c>
      <c r="L152" s="260" t="str">
        <f aca="false">IF(B152="","",_xlfn.xlookup(I152,Artikelgrupper!A:A,Artikelgrupper!D:D))</f>
        <v/>
      </c>
      <c r="M152" s="263" t="str">
        <f aca="false">IF(B152="","",'APH KIC KIA PC'!Q155)</f>
        <v/>
      </c>
      <c r="N152" s="262" t="str">
        <f aca="false">IF('APH KIC KIA PC'!R155="","",'APH KIC KIA PC'!R155)</f>
        <v/>
      </c>
      <c r="O152" s="262" t="str">
        <f aca="false">IF('APH KIC KIA PC'!T155="","",'APH KIC KIA PC'!T155)</f>
        <v/>
      </c>
      <c r="P152" s="260" t="str">
        <f aca="false">IF(B152="","",'2. Artikeldata Utökad'!E155)</f>
        <v/>
      </c>
      <c r="Q152" s="260" t="str">
        <f aca="false">IF(B152="","",'2. Artikeldata Utökad'!F155)</f>
        <v/>
      </c>
      <c r="R152" s="260" t="str">
        <f aca="false">IF(B152="","",'3. Förpackningsdata'!G155/10)</f>
        <v/>
      </c>
      <c r="S152" s="260" t="str">
        <f aca="false">IF(B152="","",'3. Förpackningsdata'!H155/10)</f>
        <v/>
      </c>
      <c r="T152" s="260" t="str">
        <f aca="false">IF(B152="","",'3. Förpackningsdata'!I155/10)</f>
        <v/>
      </c>
      <c r="U152" s="264" t="str">
        <f aca="false">IF(B152="","",'APH KIC KIA PC'!Z155)</f>
        <v/>
      </c>
      <c r="V152" s="265" t="str">
        <f aca="false">IF(B152="","",'APH KIC KIA PC'!AA155)</f>
        <v/>
      </c>
      <c r="W152" s="266" t="str">
        <f aca="false">IF(B152="","",'APH KIC KIA PC'!AB155)</f>
        <v/>
      </c>
      <c r="X152" s="267" t="str">
        <f aca="false">IF(B152="","",'APH KIC KIA PC'!AD155)</f>
        <v/>
      </c>
      <c r="Y152" s="266" t="str">
        <f aca="false">IF(B152="","",'APH KIC KIA PC'!AC155)</f>
        <v/>
      </c>
      <c r="Z152" s="267" t="str">
        <f aca="false">IF(B152="","",'APH KIC KIA PC'!AI155)</f>
        <v/>
      </c>
      <c r="AA152" s="268" t="str">
        <f aca="false">IF(B152="","",'APH KIC KIA PC'!AJ155)</f>
        <v/>
      </c>
      <c r="AB152" s="262" t="str">
        <f aca="false">IF(B152="","",'APH KIC KIA PC'!W155)</f>
        <v/>
      </c>
      <c r="AC152" s="263" t="str">
        <f aca="false">IF('3. Förpackningsdata'!M155="","",'3. Förpackningsdata'!M155)</f>
        <v/>
      </c>
      <c r="AD152" s="262" t="str">
        <f aca="false">IF('APH KIC KIA PC'!J155="","",'APH KIC KIA PC'!J155)</f>
        <v/>
      </c>
    </row>
    <row r="153" s="1" customFormat="true" ht="14.25" hidden="false" customHeight="false" outlineLevel="0" collapsed="false">
      <c r="A153" s="72" t="n">
        <v>152</v>
      </c>
      <c r="B153" s="260" t="str">
        <f aca="false">IF('1. Artikeldata Grund'!E156="","",'1. Artikeldata Grund'!E156)</f>
        <v/>
      </c>
      <c r="C153" s="261" t="str">
        <f aca="false">IF('1. Artikeldata Grund'!D156="","",'1. Artikeldata Grund'!D156)</f>
        <v/>
      </c>
      <c r="D153" s="260" t="str">
        <f aca="false">IF('APH KIC KIA PC'!D156="","",'APH KIC KIA PC'!D156)</f>
        <v/>
      </c>
      <c r="E153" s="261" t="str">
        <f aca="false">IF('APH KIC KIA PC'!F156="","",'APH KIC KIA PC'!F156)</f>
        <v/>
      </c>
      <c r="F153" s="262" t="str">
        <f aca="false">IF('APH KIC KIA PC'!S156="","",'APH KIC KIA PC'!S156)</f>
        <v>  Välj…</v>
      </c>
      <c r="G153" s="262" t="n">
        <f aca="false">IF('APH KIC KIA PC'!M156="","",'APH KIC KIA PC'!M156)</f>
        <v>910</v>
      </c>
      <c r="H153" s="261" t="str">
        <f aca="false">IF(G153&lt;&gt;200,"",IF('2. Artikeldata Utökad'!I156="","",'2. Artikeldata Utökad'!I156))</f>
        <v/>
      </c>
      <c r="I153" s="260" t="str">
        <f aca="false">IF('APH KIC KIA PC'!L156="Välj….","",'APH KIC KIA PC'!L156)</f>
        <v/>
      </c>
      <c r="J153" s="260" t="str">
        <f aca="false">IF(B153="","",_xlfn.xlookup(I153,Artikelgrupper!A:A,Artikelgrupper!B:B))</f>
        <v/>
      </c>
      <c r="K153" s="260" t="str">
        <f aca="false">IF(B153="","",_xlfn.xlookup(I153,Artikelgrupper!A:A,Artikelgrupper!C:C))</f>
        <v/>
      </c>
      <c r="L153" s="260" t="str">
        <f aca="false">IF(B153="","",_xlfn.xlookup(I153,Artikelgrupper!A:A,Artikelgrupper!D:D))</f>
        <v/>
      </c>
      <c r="M153" s="263" t="str">
        <f aca="false">IF(B153="","",'APH KIC KIA PC'!Q156)</f>
        <v/>
      </c>
      <c r="N153" s="262" t="str">
        <f aca="false">IF('APH KIC KIA PC'!R156="","",'APH KIC KIA PC'!R156)</f>
        <v/>
      </c>
      <c r="O153" s="262" t="str">
        <f aca="false">IF('APH KIC KIA PC'!T156="","",'APH KIC KIA PC'!T156)</f>
        <v/>
      </c>
      <c r="P153" s="260" t="str">
        <f aca="false">IF(B153="","",'2. Artikeldata Utökad'!E156)</f>
        <v/>
      </c>
      <c r="Q153" s="260" t="str">
        <f aca="false">IF(B153="","",'2. Artikeldata Utökad'!F156)</f>
        <v/>
      </c>
      <c r="R153" s="260" t="str">
        <f aca="false">IF(B153="","",'3. Förpackningsdata'!G156/10)</f>
        <v/>
      </c>
      <c r="S153" s="260" t="str">
        <f aca="false">IF(B153="","",'3. Förpackningsdata'!H156/10)</f>
        <v/>
      </c>
      <c r="T153" s="260" t="str">
        <f aca="false">IF(B153="","",'3. Förpackningsdata'!I156/10)</f>
        <v/>
      </c>
      <c r="U153" s="264" t="str">
        <f aca="false">IF(B153="","",'APH KIC KIA PC'!Z156)</f>
        <v/>
      </c>
      <c r="V153" s="265" t="str">
        <f aca="false">IF(B153="","",'APH KIC KIA PC'!AA156)</f>
        <v/>
      </c>
      <c r="W153" s="266" t="str">
        <f aca="false">IF(B153="","",'APH KIC KIA PC'!AB156)</f>
        <v/>
      </c>
      <c r="X153" s="267" t="str">
        <f aca="false">IF(B153="","",'APH KIC KIA PC'!AD156)</f>
        <v/>
      </c>
      <c r="Y153" s="266" t="str">
        <f aca="false">IF(B153="","",'APH KIC KIA PC'!AC156)</f>
        <v/>
      </c>
      <c r="Z153" s="267" t="str">
        <f aca="false">IF(B153="","",'APH KIC KIA PC'!AI156)</f>
        <v/>
      </c>
      <c r="AA153" s="268" t="str">
        <f aca="false">IF(B153="","",'APH KIC KIA PC'!AJ156)</f>
        <v/>
      </c>
      <c r="AB153" s="262" t="str">
        <f aca="false">IF(B153="","",'APH KIC KIA PC'!W156)</f>
        <v/>
      </c>
      <c r="AC153" s="263" t="str">
        <f aca="false">IF('3. Förpackningsdata'!M156="","",'3. Förpackningsdata'!M156)</f>
        <v/>
      </c>
      <c r="AD153" s="262" t="str">
        <f aca="false">IF('APH KIC KIA PC'!J156="","",'APH KIC KIA PC'!J156)</f>
        <v/>
      </c>
    </row>
    <row r="154" s="1" customFormat="true" ht="14.25" hidden="false" customHeight="false" outlineLevel="0" collapsed="false">
      <c r="A154" s="72" t="n">
        <v>153</v>
      </c>
      <c r="B154" s="260" t="str">
        <f aca="false">IF('1. Artikeldata Grund'!E157="","",'1. Artikeldata Grund'!E157)</f>
        <v/>
      </c>
      <c r="C154" s="261" t="str">
        <f aca="false">IF('1. Artikeldata Grund'!D157="","",'1. Artikeldata Grund'!D157)</f>
        <v/>
      </c>
      <c r="D154" s="260" t="str">
        <f aca="false">IF('APH KIC KIA PC'!D157="","",'APH KIC KIA PC'!D157)</f>
        <v/>
      </c>
      <c r="E154" s="261" t="str">
        <f aca="false">IF('APH KIC KIA PC'!F157="","",'APH KIC KIA PC'!F157)</f>
        <v/>
      </c>
      <c r="F154" s="262" t="str">
        <f aca="false">IF('APH KIC KIA PC'!S157="","",'APH KIC KIA PC'!S157)</f>
        <v>  Välj…</v>
      </c>
      <c r="G154" s="262" t="n">
        <f aca="false">IF('APH KIC KIA PC'!M157="","",'APH KIC KIA PC'!M157)</f>
        <v>910</v>
      </c>
      <c r="H154" s="261" t="str">
        <f aca="false">IF(G154&lt;&gt;200,"",IF('2. Artikeldata Utökad'!I157="","",'2. Artikeldata Utökad'!I157))</f>
        <v/>
      </c>
      <c r="I154" s="260" t="str">
        <f aca="false">IF('APH KIC KIA PC'!L157="Välj….","",'APH KIC KIA PC'!L157)</f>
        <v/>
      </c>
      <c r="J154" s="260" t="str">
        <f aca="false">IF(B154="","",_xlfn.xlookup(I154,Artikelgrupper!A:A,Artikelgrupper!B:B))</f>
        <v/>
      </c>
      <c r="K154" s="260" t="str">
        <f aca="false">IF(B154="","",_xlfn.xlookup(I154,Artikelgrupper!A:A,Artikelgrupper!C:C))</f>
        <v/>
      </c>
      <c r="L154" s="260" t="str">
        <f aca="false">IF(B154="","",_xlfn.xlookup(I154,Artikelgrupper!A:A,Artikelgrupper!D:D))</f>
        <v/>
      </c>
      <c r="M154" s="263" t="str">
        <f aca="false">IF(B154="","",'APH KIC KIA PC'!Q157)</f>
        <v/>
      </c>
      <c r="N154" s="262" t="str">
        <f aca="false">IF('APH KIC KIA PC'!R157="","",'APH KIC KIA PC'!R157)</f>
        <v/>
      </c>
      <c r="O154" s="262" t="str">
        <f aca="false">IF('APH KIC KIA PC'!T157="","",'APH KIC KIA PC'!T157)</f>
        <v/>
      </c>
      <c r="P154" s="260" t="str">
        <f aca="false">IF(B154="","",'2. Artikeldata Utökad'!E157)</f>
        <v/>
      </c>
      <c r="Q154" s="260" t="str">
        <f aca="false">IF(B154="","",'2. Artikeldata Utökad'!F157)</f>
        <v/>
      </c>
      <c r="R154" s="260" t="str">
        <f aca="false">IF(B154="","",'3. Förpackningsdata'!G157/10)</f>
        <v/>
      </c>
      <c r="S154" s="260" t="str">
        <f aca="false">IF(B154="","",'3. Förpackningsdata'!H157/10)</f>
        <v/>
      </c>
      <c r="T154" s="260" t="str">
        <f aca="false">IF(B154="","",'3. Förpackningsdata'!I157/10)</f>
        <v/>
      </c>
      <c r="U154" s="264" t="str">
        <f aca="false">IF(B154="","",'APH KIC KIA PC'!Z157)</f>
        <v/>
      </c>
      <c r="V154" s="265" t="str">
        <f aca="false">IF(B154="","",'APH KIC KIA PC'!AA157)</f>
        <v/>
      </c>
      <c r="W154" s="266" t="str">
        <f aca="false">IF(B154="","",'APH KIC KIA PC'!AB157)</f>
        <v/>
      </c>
      <c r="X154" s="267" t="str">
        <f aca="false">IF(B154="","",'APH KIC KIA PC'!AD157)</f>
        <v/>
      </c>
      <c r="Y154" s="266" t="str">
        <f aca="false">IF(B154="","",'APH KIC KIA PC'!AC157)</f>
        <v/>
      </c>
      <c r="Z154" s="267" t="str">
        <f aca="false">IF(B154="","",'APH KIC KIA PC'!AI157)</f>
        <v/>
      </c>
      <c r="AA154" s="268" t="str">
        <f aca="false">IF(B154="","",'APH KIC KIA PC'!AJ157)</f>
        <v/>
      </c>
      <c r="AB154" s="262" t="str">
        <f aca="false">IF(B154="","",'APH KIC KIA PC'!W157)</f>
        <v/>
      </c>
      <c r="AC154" s="263" t="str">
        <f aca="false">IF('3. Förpackningsdata'!M157="","",'3. Förpackningsdata'!M157)</f>
        <v/>
      </c>
      <c r="AD154" s="262" t="str">
        <f aca="false">IF('APH KIC KIA PC'!J157="","",'APH KIC KIA PC'!J157)</f>
        <v/>
      </c>
    </row>
    <row r="155" s="1" customFormat="true" ht="14.25" hidden="false" customHeight="false" outlineLevel="0" collapsed="false">
      <c r="A155" s="72" t="n">
        <v>154</v>
      </c>
      <c r="B155" s="260" t="str">
        <f aca="false">IF('1. Artikeldata Grund'!E158="","",'1. Artikeldata Grund'!E158)</f>
        <v/>
      </c>
      <c r="C155" s="261" t="str">
        <f aca="false">IF('1. Artikeldata Grund'!D158="","",'1. Artikeldata Grund'!D158)</f>
        <v/>
      </c>
      <c r="D155" s="260" t="str">
        <f aca="false">IF('APH KIC KIA PC'!D158="","",'APH KIC KIA PC'!D158)</f>
        <v/>
      </c>
      <c r="E155" s="261" t="str">
        <f aca="false">IF('APH KIC KIA PC'!F158="","",'APH KIC KIA PC'!F158)</f>
        <v/>
      </c>
      <c r="F155" s="262" t="str">
        <f aca="false">IF('APH KIC KIA PC'!S158="","",'APH KIC KIA PC'!S158)</f>
        <v>  Välj…</v>
      </c>
      <c r="G155" s="262" t="n">
        <f aca="false">IF('APH KIC KIA PC'!M158="","",'APH KIC KIA PC'!M158)</f>
        <v>910</v>
      </c>
      <c r="H155" s="261" t="str">
        <f aca="false">IF(G155&lt;&gt;200,"",IF('2. Artikeldata Utökad'!I158="","",'2. Artikeldata Utökad'!I158))</f>
        <v/>
      </c>
      <c r="I155" s="260" t="str">
        <f aca="false">IF('APH KIC KIA PC'!L158="Välj….","",'APH KIC KIA PC'!L158)</f>
        <v/>
      </c>
      <c r="J155" s="260" t="str">
        <f aca="false">IF(B155="","",_xlfn.xlookup(I155,Artikelgrupper!A:A,Artikelgrupper!B:B))</f>
        <v/>
      </c>
      <c r="K155" s="260" t="str">
        <f aca="false">IF(B155="","",_xlfn.xlookup(I155,Artikelgrupper!A:A,Artikelgrupper!C:C))</f>
        <v/>
      </c>
      <c r="L155" s="260" t="str">
        <f aca="false">IF(B155="","",_xlfn.xlookup(I155,Artikelgrupper!A:A,Artikelgrupper!D:D))</f>
        <v/>
      </c>
      <c r="M155" s="263" t="str">
        <f aca="false">IF(B155="","",'APH KIC KIA PC'!Q158)</f>
        <v/>
      </c>
      <c r="N155" s="262" t="str">
        <f aca="false">IF('APH KIC KIA PC'!R158="","",'APH KIC KIA PC'!R158)</f>
        <v/>
      </c>
      <c r="O155" s="262" t="str">
        <f aca="false">IF('APH KIC KIA PC'!T158="","",'APH KIC KIA PC'!T158)</f>
        <v/>
      </c>
      <c r="P155" s="260" t="str">
        <f aca="false">IF(B155="","",'2. Artikeldata Utökad'!E158)</f>
        <v/>
      </c>
      <c r="Q155" s="260" t="str">
        <f aca="false">IF(B155="","",'2. Artikeldata Utökad'!F158)</f>
        <v/>
      </c>
      <c r="R155" s="260" t="str">
        <f aca="false">IF(B155="","",'3. Förpackningsdata'!G158/10)</f>
        <v/>
      </c>
      <c r="S155" s="260" t="str">
        <f aca="false">IF(B155="","",'3. Förpackningsdata'!H158/10)</f>
        <v/>
      </c>
      <c r="T155" s="260" t="str">
        <f aca="false">IF(B155="","",'3. Förpackningsdata'!I158/10)</f>
        <v/>
      </c>
      <c r="U155" s="264" t="str">
        <f aca="false">IF(B155="","",'APH KIC KIA PC'!Z158)</f>
        <v/>
      </c>
      <c r="V155" s="265" t="str">
        <f aca="false">IF(B155="","",'APH KIC KIA PC'!AA158)</f>
        <v/>
      </c>
      <c r="W155" s="266" t="str">
        <f aca="false">IF(B155="","",'APH KIC KIA PC'!AB158)</f>
        <v/>
      </c>
      <c r="X155" s="267" t="str">
        <f aca="false">IF(B155="","",'APH KIC KIA PC'!AD158)</f>
        <v/>
      </c>
      <c r="Y155" s="266" t="str">
        <f aca="false">IF(B155="","",'APH KIC KIA PC'!AC158)</f>
        <v/>
      </c>
      <c r="Z155" s="267" t="str">
        <f aca="false">IF(B155="","",'APH KIC KIA PC'!AI158)</f>
        <v/>
      </c>
      <c r="AA155" s="268" t="str">
        <f aca="false">IF(B155="","",'APH KIC KIA PC'!AJ158)</f>
        <v/>
      </c>
      <c r="AB155" s="262" t="str">
        <f aca="false">IF(B155="","",'APH KIC KIA PC'!W158)</f>
        <v/>
      </c>
      <c r="AC155" s="263" t="str">
        <f aca="false">IF('3. Förpackningsdata'!M158="","",'3. Förpackningsdata'!M158)</f>
        <v/>
      </c>
      <c r="AD155" s="262" t="str">
        <f aca="false">IF('APH KIC KIA PC'!J158="","",'APH KIC KIA PC'!J158)</f>
        <v/>
      </c>
    </row>
    <row r="156" s="1" customFormat="true" ht="14.25" hidden="false" customHeight="false" outlineLevel="0" collapsed="false">
      <c r="A156" s="72" t="n">
        <v>155</v>
      </c>
      <c r="B156" s="260" t="str">
        <f aca="false">IF('1. Artikeldata Grund'!E159="","",'1. Artikeldata Grund'!E159)</f>
        <v/>
      </c>
      <c r="C156" s="261" t="str">
        <f aca="false">IF('1. Artikeldata Grund'!D159="","",'1. Artikeldata Grund'!D159)</f>
        <v/>
      </c>
      <c r="D156" s="260" t="str">
        <f aca="false">IF('APH KIC KIA PC'!D159="","",'APH KIC KIA PC'!D159)</f>
        <v/>
      </c>
      <c r="E156" s="261" t="str">
        <f aca="false">IF('APH KIC KIA PC'!F159="","",'APH KIC KIA PC'!F159)</f>
        <v/>
      </c>
      <c r="F156" s="262" t="str">
        <f aca="false">IF('APH KIC KIA PC'!S159="","",'APH KIC KIA PC'!S159)</f>
        <v>  Välj…</v>
      </c>
      <c r="G156" s="262" t="n">
        <f aca="false">IF('APH KIC KIA PC'!M159="","",'APH KIC KIA PC'!M159)</f>
        <v>910</v>
      </c>
      <c r="H156" s="261" t="str">
        <f aca="false">IF(G156&lt;&gt;200,"",IF('2. Artikeldata Utökad'!I159="","",'2. Artikeldata Utökad'!I159))</f>
        <v/>
      </c>
      <c r="I156" s="260" t="str">
        <f aca="false">IF('APH KIC KIA PC'!L159="Välj….","",'APH KIC KIA PC'!L159)</f>
        <v/>
      </c>
      <c r="J156" s="260" t="str">
        <f aca="false">IF(B156="","",_xlfn.xlookup(I156,Artikelgrupper!A:A,Artikelgrupper!B:B))</f>
        <v/>
      </c>
      <c r="K156" s="260" t="str">
        <f aca="false">IF(B156="","",_xlfn.xlookup(I156,Artikelgrupper!A:A,Artikelgrupper!C:C))</f>
        <v/>
      </c>
      <c r="L156" s="260" t="str">
        <f aca="false">IF(B156="","",_xlfn.xlookup(I156,Artikelgrupper!A:A,Artikelgrupper!D:D))</f>
        <v/>
      </c>
      <c r="M156" s="263" t="str">
        <f aca="false">IF(B156="","",'APH KIC KIA PC'!Q159)</f>
        <v/>
      </c>
      <c r="N156" s="262" t="str">
        <f aca="false">IF('APH KIC KIA PC'!R159="","",'APH KIC KIA PC'!R159)</f>
        <v/>
      </c>
      <c r="O156" s="262" t="str">
        <f aca="false">IF('APH KIC KIA PC'!T159="","",'APH KIC KIA PC'!T159)</f>
        <v/>
      </c>
      <c r="P156" s="260" t="str">
        <f aca="false">IF(B156="","",'2. Artikeldata Utökad'!E159)</f>
        <v/>
      </c>
      <c r="Q156" s="260" t="str">
        <f aca="false">IF(B156="","",'2. Artikeldata Utökad'!F159)</f>
        <v/>
      </c>
      <c r="R156" s="260" t="str">
        <f aca="false">IF(B156="","",'3. Förpackningsdata'!G159/10)</f>
        <v/>
      </c>
      <c r="S156" s="260" t="str">
        <f aca="false">IF(B156="","",'3. Förpackningsdata'!H159/10)</f>
        <v/>
      </c>
      <c r="T156" s="260" t="str">
        <f aca="false">IF(B156="","",'3. Förpackningsdata'!I159/10)</f>
        <v/>
      </c>
      <c r="U156" s="264" t="str">
        <f aca="false">IF(B156="","",'APH KIC KIA PC'!Z159)</f>
        <v/>
      </c>
      <c r="V156" s="265" t="str">
        <f aca="false">IF(B156="","",'APH KIC KIA PC'!AA159)</f>
        <v/>
      </c>
      <c r="W156" s="266" t="str">
        <f aca="false">IF(B156="","",'APH KIC KIA PC'!AB159)</f>
        <v/>
      </c>
      <c r="X156" s="267" t="str">
        <f aca="false">IF(B156="","",'APH KIC KIA PC'!AD159)</f>
        <v/>
      </c>
      <c r="Y156" s="266" t="str">
        <f aca="false">IF(B156="","",'APH KIC KIA PC'!AC159)</f>
        <v/>
      </c>
      <c r="Z156" s="267" t="str">
        <f aca="false">IF(B156="","",'APH KIC KIA PC'!AI159)</f>
        <v/>
      </c>
      <c r="AA156" s="268" t="str">
        <f aca="false">IF(B156="","",'APH KIC KIA PC'!AJ159)</f>
        <v/>
      </c>
      <c r="AB156" s="262" t="str">
        <f aca="false">IF(B156="","",'APH KIC KIA PC'!W159)</f>
        <v/>
      </c>
      <c r="AC156" s="263" t="str">
        <f aca="false">IF('3. Förpackningsdata'!M159="","",'3. Förpackningsdata'!M159)</f>
        <v/>
      </c>
      <c r="AD156" s="262" t="str">
        <f aca="false">IF('APH KIC KIA PC'!J159="","",'APH KIC KIA PC'!J159)</f>
        <v/>
      </c>
    </row>
    <row r="157" s="1" customFormat="true" ht="14.25" hidden="false" customHeight="false" outlineLevel="0" collapsed="false">
      <c r="A157" s="72" t="n">
        <v>156</v>
      </c>
      <c r="B157" s="260" t="str">
        <f aca="false">IF('1. Artikeldata Grund'!E160="","",'1. Artikeldata Grund'!E160)</f>
        <v/>
      </c>
      <c r="C157" s="261" t="str">
        <f aca="false">IF('1. Artikeldata Grund'!D160="","",'1. Artikeldata Grund'!D160)</f>
        <v/>
      </c>
      <c r="D157" s="260" t="str">
        <f aca="false">IF('APH KIC KIA PC'!D160="","",'APH KIC KIA PC'!D160)</f>
        <v/>
      </c>
      <c r="E157" s="261" t="str">
        <f aca="false">IF('APH KIC KIA PC'!F160="","",'APH KIC KIA PC'!F160)</f>
        <v/>
      </c>
      <c r="F157" s="262" t="str">
        <f aca="false">IF('APH KIC KIA PC'!S160="","",'APH KIC KIA PC'!S160)</f>
        <v>  Välj…</v>
      </c>
      <c r="G157" s="262" t="n">
        <f aca="false">IF('APH KIC KIA PC'!M160="","",'APH KIC KIA PC'!M160)</f>
        <v>910</v>
      </c>
      <c r="H157" s="261" t="str">
        <f aca="false">IF(G157&lt;&gt;200,"",IF('2. Artikeldata Utökad'!I160="","",'2. Artikeldata Utökad'!I160))</f>
        <v/>
      </c>
      <c r="I157" s="260" t="str">
        <f aca="false">IF('APH KIC KIA PC'!L160="Välj….","",'APH KIC KIA PC'!L160)</f>
        <v/>
      </c>
      <c r="J157" s="260" t="str">
        <f aca="false">IF(B157="","",_xlfn.xlookup(I157,Artikelgrupper!A:A,Artikelgrupper!B:B))</f>
        <v/>
      </c>
      <c r="K157" s="260" t="str">
        <f aca="false">IF(B157="","",_xlfn.xlookup(I157,Artikelgrupper!A:A,Artikelgrupper!C:C))</f>
        <v/>
      </c>
      <c r="L157" s="260" t="str">
        <f aca="false">IF(B157="","",_xlfn.xlookup(I157,Artikelgrupper!A:A,Artikelgrupper!D:D))</f>
        <v/>
      </c>
      <c r="M157" s="263" t="str">
        <f aca="false">IF(B157="","",'APH KIC KIA PC'!Q160)</f>
        <v/>
      </c>
      <c r="N157" s="262" t="str">
        <f aca="false">IF('APH KIC KIA PC'!R160="","",'APH KIC KIA PC'!R160)</f>
        <v/>
      </c>
      <c r="O157" s="262" t="str">
        <f aca="false">IF('APH KIC KIA PC'!T160="","",'APH KIC KIA PC'!T160)</f>
        <v/>
      </c>
      <c r="P157" s="260" t="str">
        <f aca="false">IF(B157="","",'2. Artikeldata Utökad'!E160)</f>
        <v/>
      </c>
      <c r="Q157" s="260" t="str">
        <f aca="false">IF(B157="","",'2. Artikeldata Utökad'!F160)</f>
        <v/>
      </c>
      <c r="R157" s="260" t="str">
        <f aca="false">IF(B157="","",'3. Förpackningsdata'!G160/10)</f>
        <v/>
      </c>
      <c r="S157" s="260" t="str">
        <f aca="false">IF(B157="","",'3. Förpackningsdata'!H160/10)</f>
        <v/>
      </c>
      <c r="T157" s="260" t="str">
        <f aca="false">IF(B157="","",'3. Förpackningsdata'!I160/10)</f>
        <v/>
      </c>
      <c r="U157" s="264" t="str">
        <f aca="false">IF(B157="","",'APH KIC KIA PC'!Z160)</f>
        <v/>
      </c>
      <c r="V157" s="265" t="str">
        <f aca="false">IF(B157="","",'APH KIC KIA PC'!AA160)</f>
        <v/>
      </c>
      <c r="W157" s="266" t="str">
        <f aca="false">IF(B157="","",'APH KIC KIA PC'!AB160)</f>
        <v/>
      </c>
      <c r="X157" s="267" t="str">
        <f aca="false">IF(B157="","",'APH KIC KIA PC'!AD160)</f>
        <v/>
      </c>
      <c r="Y157" s="266" t="str">
        <f aca="false">IF(B157="","",'APH KIC KIA PC'!AC160)</f>
        <v/>
      </c>
      <c r="Z157" s="267" t="str">
        <f aca="false">IF(B157="","",'APH KIC KIA PC'!AI160)</f>
        <v/>
      </c>
      <c r="AA157" s="268" t="str">
        <f aca="false">IF(B157="","",'APH KIC KIA PC'!AJ160)</f>
        <v/>
      </c>
      <c r="AB157" s="262" t="str">
        <f aca="false">IF(B157="","",'APH KIC KIA PC'!W160)</f>
        <v/>
      </c>
      <c r="AC157" s="263" t="str">
        <f aca="false">IF('3. Förpackningsdata'!M160="","",'3. Förpackningsdata'!M160)</f>
        <v/>
      </c>
      <c r="AD157" s="262" t="str">
        <f aca="false">IF('APH KIC KIA PC'!J160="","",'APH KIC KIA PC'!J160)</f>
        <v/>
      </c>
    </row>
    <row r="158" s="1" customFormat="true" ht="14.25" hidden="false" customHeight="false" outlineLevel="0" collapsed="false">
      <c r="A158" s="72" t="n">
        <v>157</v>
      </c>
      <c r="B158" s="260" t="str">
        <f aca="false">IF('1. Artikeldata Grund'!E161="","",'1. Artikeldata Grund'!E161)</f>
        <v/>
      </c>
      <c r="C158" s="261" t="str">
        <f aca="false">IF('1. Artikeldata Grund'!D161="","",'1. Artikeldata Grund'!D161)</f>
        <v/>
      </c>
      <c r="D158" s="260" t="str">
        <f aca="false">IF('APH KIC KIA PC'!D161="","",'APH KIC KIA PC'!D161)</f>
        <v/>
      </c>
      <c r="E158" s="261" t="str">
        <f aca="false">IF('APH KIC KIA PC'!F161="","",'APH KIC KIA PC'!F161)</f>
        <v/>
      </c>
      <c r="F158" s="262" t="str">
        <f aca="false">IF('APH KIC KIA PC'!S161="","",'APH KIC KIA PC'!S161)</f>
        <v>  Välj…</v>
      </c>
      <c r="G158" s="262" t="n">
        <f aca="false">IF('APH KIC KIA PC'!M161="","",'APH KIC KIA PC'!M161)</f>
        <v>910</v>
      </c>
      <c r="H158" s="261" t="str">
        <f aca="false">IF(G158&lt;&gt;200,"",IF('2. Artikeldata Utökad'!I161="","",'2. Artikeldata Utökad'!I161))</f>
        <v/>
      </c>
      <c r="I158" s="260" t="str">
        <f aca="false">IF('APH KIC KIA PC'!L161="Välj….","",'APH KIC KIA PC'!L161)</f>
        <v/>
      </c>
      <c r="J158" s="260" t="str">
        <f aca="false">IF(B158="","",_xlfn.xlookup(I158,Artikelgrupper!A:A,Artikelgrupper!B:B))</f>
        <v/>
      </c>
      <c r="K158" s="260" t="str">
        <f aca="false">IF(B158="","",_xlfn.xlookup(I158,Artikelgrupper!A:A,Artikelgrupper!C:C))</f>
        <v/>
      </c>
      <c r="L158" s="260" t="str">
        <f aca="false">IF(B158="","",_xlfn.xlookup(I158,Artikelgrupper!A:A,Artikelgrupper!D:D))</f>
        <v/>
      </c>
      <c r="M158" s="263" t="str">
        <f aca="false">IF(B158="","",'APH KIC KIA PC'!Q161)</f>
        <v/>
      </c>
      <c r="N158" s="262" t="str">
        <f aca="false">IF('APH KIC KIA PC'!R161="","",'APH KIC KIA PC'!R161)</f>
        <v/>
      </c>
      <c r="O158" s="262" t="str">
        <f aca="false">IF('APH KIC KIA PC'!T161="","",'APH KIC KIA PC'!T161)</f>
        <v/>
      </c>
      <c r="P158" s="260" t="str">
        <f aca="false">IF(B158="","",'2. Artikeldata Utökad'!E161)</f>
        <v/>
      </c>
      <c r="Q158" s="260" t="str">
        <f aca="false">IF(B158="","",'2. Artikeldata Utökad'!F161)</f>
        <v/>
      </c>
      <c r="R158" s="260" t="str">
        <f aca="false">IF(B158="","",'3. Förpackningsdata'!G161/10)</f>
        <v/>
      </c>
      <c r="S158" s="260" t="str">
        <f aca="false">IF(B158="","",'3. Förpackningsdata'!H161/10)</f>
        <v/>
      </c>
      <c r="T158" s="260" t="str">
        <f aca="false">IF(B158="","",'3. Förpackningsdata'!I161/10)</f>
        <v/>
      </c>
      <c r="U158" s="264" t="str">
        <f aca="false">IF(B158="","",'APH KIC KIA PC'!Z161)</f>
        <v/>
      </c>
      <c r="V158" s="265" t="str">
        <f aca="false">IF(B158="","",'APH KIC KIA PC'!AA161)</f>
        <v/>
      </c>
      <c r="W158" s="266" t="str">
        <f aca="false">IF(B158="","",'APH KIC KIA PC'!AB161)</f>
        <v/>
      </c>
      <c r="X158" s="267" t="str">
        <f aca="false">IF(B158="","",'APH KIC KIA PC'!AD161)</f>
        <v/>
      </c>
      <c r="Y158" s="266" t="str">
        <f aca="false">IF(B158="","",'APH KIC KIA PC'!AC161)</f>
        <v/>
      </c>
      <c r="Z158" s="267" t="str">
        <f aca="false">IF(B158="","",'APH KIC KIA PC'!AI161)</f>
        <v/>
      </c>
      <c r="AA158" s="268" t="str">
        <f aca="false">IF(B158="","",'APH KIC KIA PC'!AJ161)</f>
        <v/>
      </c>
      <c r="AB158" s="262" t="str">
        <f aca="false">IF(B158="","",'APH KIC KIA PC'!W161)</f>
        <v/>
      </c>
      <c r="AC158" s="263" t="str">
        <f aca="false">IF('3. Förpackningsdata'!M161="","",'3. Förpackningsdata'!M161)</f>
        <v/>
      </c>
      <c r="AD158" s="262" t="str">
        <f aca="false">IF('APH KIC KIA PC'!J161="","",'APH KIC KIA PC'!J161)</f>
        <v/>
      </c>
    </row>
    <row r="159" s="1" customFormat="true" ht="14.25" hidden="false" customHeight="false" outlineLevel="0" collapsed="false">
      <c r="A159" s="72" t="n">
        <v>158</v>
      </c>
      <c r="B159" s="260" t="str">
        <f aca="false">IF('1. Artikeldata Grund'!E162="","",'1. Artikeldata Grund'!E162)</f>
        <v/>
      </c>
      <c r="C159" s="261" t="str">
        <f aca="false">IF('1. Artikeldata Grund'!D162="","",'1. Artikeldata Grund'!D162)</f>
        <v/>
      </c>
      <c r="D159" s="260" t="str">
        <f aca="false">IF('APH KIC KIA PC'!D162="","",'APH KIC KIA PC'!D162)</f>
        <v/>
      </c>
      <c r="E159" s="261" t="str">
        <f aca="false">IF('APH KIC KIA PC'!F162="","",'APH KIC KIA PC'!F162)</f>
        <v/>
      </c>
      <c r="F159" s="262" t="str">
        <f aca="false">IF('APH KIC KIA PC'!S162="","",'APH KIC KIA PC'!S162)</f>
        <v>  Välj…</v>
      </c>
      <c r="G159" s="262" t="n">
        <f aca="false">IF('APH KIC KIA PC'!M162="","",'APH KIC KIA PC'!M162)</f>
        <v>910</v>
      </c>
      <c r="H159" s="261" t="str">
        <f aca="false">IF(G159&lt;&gt;200,"",IF('2. Artikeldata Utökad'!I162="","",'2. Artikeldata Utökad'!I162))</f>
        <v/>
      </c>
      <c r="I159" s="260" t="str">
        <f aca="false">IF('APH KIC KIA PC'!L162="Välj….","",'APH KIC KIA PC'!L162)</f>
        <v/>
      </c>
      <c r="J159" s="260" t="str">
        <f aca="false">IF(B159="","",_xlfn.xlookup(I159,Artikelgrupper!A:A,Artikelgrupper!B:B))</f>
        <v/>
      </c>
      <c r="K159" s="260" t="str">
        <f aca="false">IF(B159="","",_xlfn.xlookup(I159,Artikelgrupper!A:A,Artikelgrupper!C:C))</f>
        <v/>
      </c>
      <c r="L159" s="260" t="str">
        <f aca="false">IF(B159="","",_xlfn.xlookup(I159,Artikelgrupper!A:A,Artikelgrupper!D:D))</f>
        <v/>
      </c>
      <c r="M159" s="263" t="str">
        <f aca="false">IF(B159="","",'APH KIC KIA PC'!Q162)</f>
        <v/>
      </c>
      <c r="N159" s="262" t="str">
        <f aca="false">IF('APH KIC KIA PC'!R162="","",'APH KIC KIA PC'!R162)</f>
        <v/>
      </c>
      <c r="O159" s="262" t="str">
        <f aca="false">IF('APH KIC KIA PC'!T162="","",'APH KIC KIA PC'!T162)</f>
        <v/>
      </c>
      <c r="P159" s="260" t="str">
        <f aca="false">IF(B159="","",'2. Artikeldata Utökad'!E162)</f>
        <v/>
      </c>
      <c r="Q159" s="260" t="str">
        <f aca="false">IF(B159="","",'2. Artikeldata Utökad'!F162)</f>
        <v/>
      </c>
      <c r="R159" s="260" t="str">
        <f aca="false">IF(B159="","",'3. Förpackningsdata'!G162/10)</f>
        <v/>
      </c>
      <c r="S159" s="260" t="str">
        <f aca="false">IF(B159="","",'3. Förpackningsdata'!H162/10)</f>
        <v/>
      </c>
      <c r="T159" s="260" t="str">
        <f aca="false">IF(B159="","",'3. Förpackningsdata'!I162/10)</f>
        <v/>
      </c>
      <c r="U159" s="264" t="str">
        <f aca="false">IF(B159="","",'APH KIC KIA PC'!Z162)</f>
        <v/>
      </c>
      <c r="V159" s="265" t="str">
        <f aca="false">IF(B159="","",'APH KIC KIA PC'!AA162)</f>
        <v/>
      </c>
      <c r="W159" s="266" t="str">
        <f aca="false">IF(B159="","",'APH KIC KIA PC'!AB162)</f>
        <v/>
      </c>
      <c r="X159" s="267" t="str">
        <f aca="false">IF(B159="","",'APH KIC KIA PC'!AD162)</f>
        <v/>
      </c>
      <c r="Y159" s="266" t="str">
        <f aca="false">IF(B159="","",'APH KIC KIA PC'!AC162)</f>
        <v/>
      </c>
      <c r="Z159" s="267" t="str">
        <f aca="false">IF(B159="","",'APH KIC KIA PC'!AI162)</f>
        <v/>
      </c>
      <c r="AA159" s="268" t="str">
        <f aca="false">IF(B159="","",'APH KIC KIA PC'!AJ162)</f>
        <v/>
      </c>
      <c r="AB159" s="262" t="str">
        <f aca="false">IF(B159="","",'APH KIC KIA PC'!W162)</f>
        <v/>
      </c>
      <c r="AC159" s="263" t="str">
        <f aca="false">IF('3. Förpackningsdata'!M162="","",'3. Förpackningsdata'!M162)</f>
        <v/>
      </c>
      <c r="AD159" s="262" t="str">
        <f aca="false">IF('APH KIC KIA PC'!J162="","",'APH KIC KIA PC'!J162)</f>
        <v/>
      </c>
    </row>
    <row r="160" s="1" customFormat="true" ht="14.25" hidden="false" customHeight="false" outlineLevel="0" collapsed="false">
      <c r="A160" s="72" t="n">
        <v>159</v>
      </c>
      <c r="B160" s="260" t="str">
        <f aca="false">IF('1. Artikeldata Grund'!E163="","",'1. Artikeldata Grund'!E163)</f>
        <v/>
      </c>
      <c r="C160" s="261" t="str">
        <f aca="false">IF('1. Artikeldata Grund'!D163="","",'1. Artikeldata Grund'!D163)</f>
        <v/>
      </c>
      <c r="D160" s="260" t="str">
        <f aca="false">IF('APH KIC KIA PC'!D163="","",'APH KIC KIA PC'!D163)</f>
        <v/>
      </c>
      <c r="E160" s="261" t="str">
        <f aca="false">IF('APH KIC KIA PC'!F163="","",'APH KIC KIA PC'!F163)</f>
        <v/>
      </c>
      <c r="F160" s="262" t="str">
        <f aca="false">IF('APH KIC KIA PC'!S163="","",'APH KIC KIA PC'!S163)</f>
        <v>  Välj…</v>
      </c>
      <c r="G160" s="262" t="n">
        <f aca="false">IF('APH KIC KIA PC'!M163="","",'APH KIC KIA PC'!M163)</f>
        <v>910</v>
      </c>
      <c r="H160" s="261" t="str">
        <f aca="false">IF(G160&lt;&gt;200,"",IF('2. Artikeldata Utökad'!I163="","",'2. Artikeldata Utökad'!I163))</f>
        <v/>
      </c>
      <c r="I160" s="260" t="str">
        <f aca="false">IF('APH KIC KIA PC'!L163="Välj….","",'APH KIC KIA PC'!L163)</f>
        <v/>
      </c>
      <c r="J160" s="260" t="str">
        <f aca="false">IF(B160="","",_xlfn.xlookup(I160,Artikelgrupper!A:A,Artikelgrupper!B:B))</f>
        <v/>
      </c>
      <c r="K160" s="260" t="str">
        <f aca="false">IF(B160="","",_xlfn.xlookup(I160,Artikelgrupper!A:A,Artikelgrupper!C:C))</f>
        <v/>
      </c>
      <c r="L160" s="260" t="str">
        <f aca="false">IF(B160="","",_xlfn.xlookup(I160,Artikelgrupper!A:A,Artikelgrupper!D:D))</f>
        <v/>
      </c>
      <c r="M160" s="263" t="str">
        <f aca="false">IF(B160="","",'APH KIC KIA PC'!Q163)</f>
        <v/>
      </c>
      <c r="N160" s="262" t="str">
        <f aca="false">IF('APH KIC KIA PC'!R163="","",'APH KIC KIA PC'!R163)</f>
        <v/>
      </c>
      <c r="O160" s="262" t="str">
        <f aca="false">IF('APH KIC KIA PC'!T163="","",'APH KIC KIA PC'!T163)</f>
        <v/>
      </c>
      <c r="P160" s="260" t="str">
        <f aca="false">IF(B160="","",'2. Artikeldata Utökad'!E163)</f>
        <v/>
      </c>
      <c r="Q160" s="260" t="str">
        <f aca="false">IF(B160="","",'2. Artikeldata Utökad'!F163)</f>
        <v/>
      </c>
      <c r="R160" s="260" t="str">
        <f aca="false">IF(B160="","",'3. Förpackningsdata'!G163/10)</f>
        <v/>
      </c>
      <c r="S160" s="260" t="str">
        <f aca="false">IF(B160="","",'3. Förpackningsdata'!H163/10)</f>
        <v/>
      </c>
      <c r="T160" s="260" t="str">
        <f aca="false">IF(B160="","",'3. Förpackningsdata'!I163/10)</f>
        <v/>
      </c>
      <c r="U160" s="264" t="str">
        <f aca="false">IF(B160="","",'APH KIC KIA PC'!Z163)</f>
        <v/>
      </c>
      <c r="V160" s="265" t="str">
        <f aca="false">IF(B160="","",'APH KIC KIA PC'!AA163)</f>
        <v/>
      </c>
      <c r="W160" s="266" t="str">
        <f aca="false">IF(B160="","",'APH KIC KIA PC'!AB163)</f>
        <v/>
      </c>
      <c r="X160" s="267" t="str">
        <f aca="false">IF(B160="","",'APH KIC KIA PC'!AD163)</f>
        <v/>
      </c>
      <c r="Y160" s="266" t="str">
        <f aca="false">IF(B160="","",'APH KIC KIA PC'!AC163)</f>
        <v/>
      </c>
      <c r="Z160" s="267" t="str">
        <f aca="false">IF(B160="","",'APH KIC KIA PC'!AI163)</f>
        <v/>
      </c>
      <c r="AA160" s="268" t="str">
        <f aca="false">IF(B160="","",'APH KIC KIA PC'!AJ163)</f>
        <v/>
      </c>
      <c r="AB160" s="262" t="str">
        <f aca="false">IF(B160="","",'APH KIC KIA PC'!W163)</f>
        <v/>
      </c>
      <c r="AC160" s="263" t="str">
        <f aca="false">IF('3. Förpackningsdata'!M163="","",'3. Förpackningsdata'!M163)</f>
        <v/>
      </c>
      <c r="AD160" s="262" t="str">
        <f aca="false">IF('APH KIC KIA PC'!J163="","",'APH KIC KIA PC'!J163)</f>
        <v/>
      </c>
    </row>
    <row r="161" s="1" customFormat="true" ht="14.25" hidden="false" customHeight="false" outlineLevel="0" collapsed="false">
      <c r="A161" s="72" t="n">
        <v>160</v>
      </c>
      <c r="B161" s="260" t="str">
        <f aca="false">IF('1. Artikeldata Grund'!E164="","",'1. Artikeldata Grund'!E164)</f>
        <v/>
      </c>
      <c r="C161" s="261" t="str">
        <f aca="false">IF('1. Artikeldata Grund'!D164="","",'1. Artikeldata Grund'!D164)</f>
        <v/>
      </c>
      <c r="D161" s="260" t="str">
        <f aca="false">IF('APH KIC KIA PC'!D164="","",'APH KIC KIA PC'!D164)</f>
        <v/>
      </c>
      <c r="E161" s="261" t="str">
        <f aca="false">IF('APH KIC KIA PC'!F164="","",'APH KIC KIA PC'!F164)</f>
        <v/>
      </c>
      <c r="F161" s="262" t="str">
        <f aca="false">IF('APH KIC KIA PC'!S164="","",'APH KIC KIA PC'!S164)</f>
        <v>  Välj…</v>
      </c>
      <c r="G161" s="262" t="n">
        <f aca="false">IF('APH KIC KIA PC'!M164="","",'APH KIC KIA PC'!M164)</f>
        <v>910</v>
      </c>
      <c r="H161" s="261" t="str">
        <f aca="false">IF(G161&lt;&gt;200,"",IF('2. Artikeldata Utökad'!I164="","",'2. Artikeldata Utökad'!I164))</f>
        <v/>
      </c>
      <c r="I161" s="260" t="str">
        <f aca="false">IF('APH KIC KIA PC'!L164="Välj….","",'APH KIC KIA PC'!L164)</f>
        <v/>
      </c>
      <c r="J161" s="260" t="str">
        <f aca="false">IF(B161="","",_xlfn.xlookup(I161,Artikelgrupper!A:A,Artikelgrupper!B:B))</f>
        <v/>
      </c>
      <c r="K161" s="260" t="str">
        <f aca="false">IF(B161="","",_xlfn.xlookup(I161,Artikelgrupper!A:A,Artikelgrupper!C:C))</f>
        <v/>
      </c>
      <c r="L161" s="260" t="str">
        <f aca="false">IF(B161="","",_xlfn.xlookup(I161,Artikelgrupper!A:A,Artikelgrupper!D:D))</f>
        <v/>
      </c>
      <c r="M161" s="263" t="str">
        <f aca="false">IF(B161="","",'APH KIC KIA PC'!Q164)</f>
        <v/>
      </c>
      <c r="N161" s="262" t="str">
        <f aca="false">IF('APH KIC KIA PC'!R164="","",'APH KIC KIA PC'!R164)</f>
        <v/>
      </c>
      <c r="O161" s="262" t="str">
        <f aca="false">IF('APH KIC KIA PC'!T164="","",'APH KIC KIA PC'!T164)</f>
        <v/>
      </c>
      <c r="P161" s="260" t="str">
        <f aca="false">IF(B161="","",'2. Artikeldata Utökad'!E164)</f>
        <v/>
      </c>
      <c r="Q161" s="260" t="str">
        <f aca="false">IF(B161="","",'2. Artikeldata Utökad'!F164)</f>
        <v/>
      </c>
      <c r="R161" s="260" t="str">
        <f aca="false">IF(B161="","",'3. Förpackningsdata'!G164/10)</f>
        <v/>
      </c>
      <c r="S161" s="260" t="str">
        <f aca="false">IF(B161="","",'3. Förpackningsdata'!H164/10)</f>
        <v/>
      </c>
      <c r="T161" s="260" t="str">
        <f aca="false">IF(B161="","",'3. Förpackningsdata'!I164/10)</f>
        <v/>
      </c>
      <c r="U161" s="264" t="str">
        <f aca="false">IF(B161="","",'APH KIC KIA PC'!Z164)</f>
        <v/>
      </c>
      <c r="V161" s="265" t="str">
        <f aca="false">IF(B161="","",'APH KIC KIA PC'!AA164)</f>
        <v/>
      </c>
      <c r="W161" s="266" t="str">
        <f aca="false">IF(B161="","",'APH KIC KIA PC'!AB164)</f>
        <v/>
      </c>
      <c r="X161" s="267" t="str">
        <f aca="false">IF(B161="","",'APH KIC KIA PC'!AD164)</f>
        <v/>
      </c>
      <c r="Y161" s="266" t="str">
        <f aca="false">IF(B161="","",'APH KIC KIA PC'!AC164)</f>
        <v/>
      </c>
      <c r="Z161" s="267" t="str">
        <f aca="false">IF(B161="","",'APH KIC KIA PC'!AI164)</f>
        <v/>
      </c>
      <c r="AA161" s="268" t="str">
        <f aca="false">IF(B161="","",'APH KIC KIA PC'!AJ164)</f>
        <v/>
      </c>
      <c r="AB161" s="262" t="str">
        <f aca="false">IF(B161="","",'APH KIC KIA PC'!W164)</f>
        <v/>
      </c>
      <c r="AC161" s="263" t="str">
        <f aca="false">IF('3. Förpackningsdata'!M164="","",'3. Förpackningsdata'!M164)</f>
        <v/>
      </c>
      <c r="AD161" s="262" t="str">
        <f aca="false">IF('APH KIC KIA PC'!J164="","",'APH KIC KIA PC'!J164)</f>
        <v/>
      </c>
    </row>
    <row r="162" s="1" customFormat="true" ht="14.25" hidden="false" customHeight="false" outlineLevel="0" collapsed="false">
      <c r="A162" s="72" t="n">
        <v>161</v>
      </c>
      <c r="B162" s="260" t="str">
        <f aca="false">IF('1. Artikeldata Grund'!E165="","",'1. Artikeldata Grund'!E165)</f>
        <v/>
      </c>
      <c r="C162" s="261" t="str">
        <f aca="false">IF('1. Artikeldata Grund'!D165="","",'1. Artikeldata Grund'!D165)</f>
        <v/>
      </c>
      <c r="D162" s="260" t="str">
        <f aca="false">IF('APH KIC KIA PC'!D165="","",'APH KIC KIA PC'!D165)</f>
        <v/>
      </c>
      <c r="E162" s="261" t="str">
        <f aca="false">IF('APH KIC KIA PC'!F165="","",'APH KIC KIA PC'!F165)</f>
        <v/>
      </c>
      <c r="F162" s="262" t="str">
        <f aca="false">IF('APH KIC KIA PC'!S165="","",'APH KIC KIA PC'!S165)</f>
        <v>  Välj…</v>
      </c>
      <c r="G162" s="262" t="n">
        <f aca="false">IF('APH KIC KIA PC'!M165="","",'APH KIC KIA PC'!M165)</f>
        <v>910</v>
      </c>
      <c r="H162" s="261" t="str">
        <f aca="false">IF(G162&lt;&gt;200,"",IF('2. Artikeldata Utökad'!I165="","",'2. Artikeldata Utökad'!I165))</f>
        <v/>
      </c>
      <c r="I162" s="260" t="str">
        <f aca="false">IF('APH KIC KIA PC'!L165="Välj….","",'APH KIC KIA PC'!L165)</f>
        <v/>
      </c>
      <c r="J162" s="260" t="str">
        <f aca="false">IF(B162="","",_xlfn.xlookup(I162,Artikelgrupper!A:A,Artikelgrupper!B:B))</f>
        <v/>
      </c>
      <c r="K162" s="260" t="str">
        <f aca="false">IF(B162="","",_xlfn.xlookup(I162,Artikelgrupper!A:A,Artikelgrupper!C:C))</f>
        <v/>
      </c>
      <c r="L162" s="260" t="str">
        <f aca="false">IF(B162="","",_xlfn.xlookup(I162,Artikelgrupper!A:A,Artikelgrupper!D:D))</f>
        <v/>
      </c>
      <c r="M162" s="263" t="str">
        <f aca="false">IF(B162="","",'APH KIC KIA PC'!Q165)</f>
        <v/>
      </c>
      <c r="N162" s="262" t="str">
        <f aca="false">IF('APH KIC KIA PC'!R165="","",'APH KIC KIA PC'!R165)</f>
        <v/>
      </c>
      <c r="O162" s="262" t="str">
        <f aca="false">IF('APH KIC KIA PC'!T165="","",'APH KIC KIA PC'!T165)</f>
        <v/>
      </c>
      <c r="P162" s="260" t="str">
        <f aca="false">IF(B162="","",'2. Artikeldata Utökad'!E165)</f>
        <v/>
      </c>
      <c r="Q162" s="260" t="str">
        <f aca="false">IF(B162="","",'2. Artikeldata Utökad'!F165)</f>
        <v/>
      </c>
      <c r="R162" s="260" t="str">
        <f aca="false">IF(B162="","",'3. Förpackningsdata'!G165/10)</f>
        <v/>
      </c>
      <c r="S162" s="260" t="str">
        <f aca="false">IF(B162="","",'3. Förpackningsdata'!H165/10)</f>
        <v/>
      </c>
      <c r="T162" s="260" t="str">
        <f aca="false">IF(B162="","",'3. Förpackningsdata'!I165/10)</f>
        <v/>
      </c>
      <c r="U162" s="264" t="str">
        <f aca="false">IF(B162="","",'APH KIC KIA PC'!Z165)</f>
        <v/>
      </c>
      <c r="V162" s="265" t="str">
        <f aca="false">IF(B162="","",'APH KIC KIA PC'!AA165)</f>
        <v/>
      </c>
      <c r="W162" s="266" t="str">
        <f aca="false">IF(B162="","",'APH KIC KIA PC'!AB165)</f>
        <v/>
      </c>
      <c r="X162" s="267" t="str">
        <f aca="false">IF(B162="","",'APH KIC KIA PC'!AD165)</f>
        <v/>
      </c>
      <c r="Y162" s="266" t="str">
        <f aca="false">IF(B162="","",'APH KIC KIA PC'!AC165)</f>
        <v/>
      </c>
      <c r="Z162" s="267" t="str">
        <f aca="false">IF(B162="","",'APH KIC KIA PC'!AI165)</f>
        <v/>
      </c>
      <c r="AA162" s="268" t="str">
        <f aca="false">IF(B162="","",'APH KIC KIA PC'!AJ165)</f>
        <v/>
      </c>
      <c r="AB162" s="262" t="str">
        <f aca="false">IF(B162="","",'APH KIC KIA PC'!W165)</f>
        <v/>
      </c>
      <c r="AC162" s="263" t="str">
        <f aca="false">IF('3. Förpackningsdata'!M165="","",'3. Förpackningsdata'!M165)</f>
        <v/>
      </c>
      <c r="AD162" s="262" t="str">
        <f aca="false">IF('APH KIC KIA PC'!J165="","",'APH KIC KIA PC'!J165)</f>
        <v/>
      </c>
    </row>
    <row r="163" s="1" customFormat="true" ht="14.25" hidden="false" customHeight="false" outlineLevel="0" collapsed="false">
      <c r="A163" s="72" t="n">
        <v>162</v>
      </c>
      <c r="B163" s="260" t="str">
        <f aca="false">IF('1. Artikeldata Grund'!E166="","",'1. Artikeldata Grund'!E166)</f>
        <v/>
      </c>
      <c r="C163" s="261" t="str">
        <f aca="false">IF('1. Artikeldata Grund'!D166="","",'1. Artikeldata Grund'!D166)</f>
        <v/>
      </c>
      <c r="D163" s="260" t="str">
        <f aca="false">IF('APH KIC KIA PC'!D166="","",'APH KIC KIA PC'!D166)</f>
        <v/>
      </c>
      <c r="E163" s="261" t="str">
        <f aca="false">IF('APH KIC KIA PC'!F166="","",'APH KIC KIA PC'!F166)</f>
        <v/>
      </c>
      <c r="F163" s="262" t="str">
        <f aca="false">IF('APH KIC KIA PC'!S166="","",'APH KIC KIA PC'!S166)</f>
        <v>  Välj…</v>
      </c>
      <c r="G163" s="262" t="n">
        <f aca="false">IF('APH KIC KIA PC'!M166="","",'APH KIC KIA PC'!M166)</f>
        <v>910</v>
      </c>
      <c r="H163" s="261" t="str">
        <f aca="false">IF(G163&lt;&gt;200,"",IF('2. Artikeldata Utökad'!I166="","",'2. Artikeldata Utökad'!I166))</f>
        <v/>
      </c>
      <c r="I163" s="260" t="str">
        <f aca="false">IF('APH KIC KIA PC'!L166="Välj….","",'APH KIC KIA PC'!L166)</f>
        <v/>
      </c>
      <c r="J163" s="260" t="str">
        <f aca="false">IF(B163="","",_xlfn.xlookup(I163,Artikelgrupper!A:A,Artikelgrupper!B:B))</f>
        <v/>
      </c>
      <c r="K163" s="260" t="str">
        <f aca="false">IF(B163="","",_xlfn.xlookup(I163,Artikelgrupper!A:A,Artikelgrupper!C:C))</f>
        <v/>
      </c>
      <c r="L163" s="260" t="str">
        <f aca="false">IF(B163="","",_xlfn.xlookup(I163,Artikelgrupper!A:A,Artikelgrupper!D:D))</f>
        <v/>
      </c>
      <c r="M163" s="263" t="str">
        <f aca="false">IF(B163="","",'APH KIC KIA PC'!Q166)</f>
        <v/>
      </c>
      <c r="N163" s="262" t="str">
        <f aca="false">IF('APH KIC KIA PC'!R166="","",'APH KIC KIA PC'!R166)</f>
        <v/>
      </c>
      <c r="O163" s="262" t="str">
        <f aca="false">IF('APH KIC KIA PC'!T166="","",'APH KIC KIA PC'!T166)</f>
        <v/>
      </c>
      <c r="P163" s="260" t="str">
        <f aca="false">IF(B163="","",'2. Artikeldata Utökad'!E166)</f>
        <v/>
      </c>
      <c r="Q163" s="260" t="str">
        <f aca="false">IF(B163="","",'2. Artikeldata Utökad'!F166)</f>
        <v/>
      </c>
      <c r="R163" s="260" t="str">
        <f aca="false">IF(B163="","",'3. Förpackningsdata'!G166/10)</f>
        <v/>
      </c>
      <c r="S163" s="260" t="str">
        <f aca="false">IF(B163="","",'3. Förpackningsdata'!H166/10)</f>
        <v/>
      </c>
      <c r="T163" s="260" t="str">
        <f aca="false">IF(B163="","",'3. Förpackningsdata'!I166/10)</f>
        <v/>
      </c>
      <c r="U163" s="264" t="str">
        <f aca="false">IF(B163="","",'APH KIC KIA PC'!Z166)</f>
        <v/>
      </c>
      <c r="V163" s="265" t="str">
        <f aca="false">IF(B163="","",'APH KIC KIA PC'!AA166)</f>
        <v/>
      </c>
      <c r="W163" s="266" t="str">
        <f aca="false">IF(B163="","",'APH KIC KIA PC'!AB166)</f>
        <v/>
      </c>
      <c r="X163" s="267" t="str">
        <f aca="false">IF(B163="","",'APH KIC KIA PC'!AD166)</f>
        <v/>
      </c>
      <c r="Y163" s="266" t="str">
        <f aca="false">IF(B163="","",'APH KIC KIA PC'!AC166)</f>
        <v/>
      </c>
      <c r="Z163" s="267" t="str">
        <f aca="false">IF(B163="","",'APH KIC KIA PC'!AI166)</f>
        <v/>
      </c>
      <c r="AA163" s="268" t="str">
        <f aca="false">IF(B163="","",'APH KIC KIA PC'!AJ166)</f>
        <v/>
      </c>
      <c r="AB163" s="262" t="str">
        <f aca="false">IF(B163="","",'APH KIC KIA PC'!W166)</f>
        <v/>
      </c>
      <c r="AC163" s="263" t="str">
        <f aca="false">IF('3. Förpackningsdata'!M166="","",'3. Förpackningsdata'!M166)</f>
        <v/>
      </c>
      <c r="AD163" s="262" t="str">
        <f aca="false">IF('APH KIC KIA PC'!J166="","",'APH KIC KIA PC'!J166)</f>
        <v/>
      </c>
    </row>
    <row r="164" s="1" customFormat="true" ht="14.25" hidden="false" customHeight="false" outlineLevel="0" collapsed="false">
      <c r="A164" s="72" t="n">
        <v>163</v>
      </c>
      <c r="B164" s="260" t="str">
        <f aca="false">IF('1. Artikeldata Grund'!E167="","",'1. Artikeldata Grund'!E167)</f>
        <v/>
      </c>
      <c r="C164" s="261" t="str">
        <f aca="false">IF('1. Artikeldata Grund'!D167="","",'1. Artikeldata Grund'!D167)</f>
        <v/>
      </c>
      <c r="D164" s="260" t="str">
        <f aca="false">IF('APH KIC KIA PC'!D167="","",'APH KIC KIA PC'!D167)</f>
        <v/>
      </c>
      <c r="E164" s="261" t="str">
        <f aca="false">IF('APH KIC KIA PC'!F167="","",'APH KIC KIA PC'!F167)</f>
        <v/>
      </c>
      <c r="F164" s="262" t="str">
        <f aca="false">IF('APH KIC KIA PC'!S167="","",'APH KIC KIA PC'!S167)</f>
        <v>  Välj…</v>
      </c>
      <c r="G164" s="262" t="n">
        <f aca="false">IF('APH KIC KIA PC'!M167="","",'APH KIC KIA PC'!M167)</f>
        <v>910</v>
      </c>
      <c r="H164" s="261" t="str">
        <f aca="false">IF(G164&lt;&gt;200,"",IF('2. Artikeldata Utökad'!I167="","",'2. Artikeldata Utökad'!I167))</f>
        <v/>
      </c>
      <c r="I164" s="260" t="str">
        <f aca="false">IF('APH KIC KIA PC'!L167="Välj….","",'APH KIC KIA PC'!L167)</f>
        <v/>
      </c>
      <c r="J164" s="260" t="str">
        <f aca="false">IF(B164="","",_xlfn.xlookup(I164,Artikelgrupper!A:A,Artikelgrupper!B:B))</f>
        <v/>
      </c>
      <c r="K164" s="260" t="str">
        <f aca="false">IF(B164="","",_xlfn.xlookup(I164,Artikelgrupper!A:A,Artikelgrupper!C:C))</f>
        <v/>
      </c>
      <c r="L164" s="260" t="str">
        <f aca="false">IF(B164="","",_xlfn.xlookup(I164,Artikelgrupper!A:A,Artikelgrupper!D:D))</f>
        <v/>
      </c>
      <c r="M164" s="263" t="str">
        <f aca="false">IF(B164="","",'APH KIC KIA PC'!Q167)</f>
        <v/>
      </c>
      <c r="N164" s="262" t="str">
        <f aca="false">IF('APH KIC KIA PC'!R167="","",'APH KIC KIA PC'!R167)</f>
        <v/>
      </c>
      <c r="O164" s="262" t="str">
        <f aca="false">IF('APH KIC KIA PC'!T167="","",'APH KIC KIA PC'!T167)</f>
        <v/>
      </c>
      <c r="P164" s="260" t="str">
        <f aca="false">IF(B164="","",'2. Artikeldata Utökad'!E167)</f>
        <v/>
      </c>
      <c r="Q164" s="260" t="str">
        <f aca="false">IF(B164="","",'2. Artikeldata Utökad'!F167)</f>
        <v/>
      </c>
      <c r="R164" s="260" t="str">
        <f aca="false">IF(B164="","",'3. Förpackningsdata'!G167/10)</f>
        <v/>
      </c>
      <c r="S164" s="260" t="str">
        <f aca="false">IF(B164="","",'3. Förpackningsdata'!H167/10)</f>
        <v/>
      </c>
      <c r="T164" s="260" t="str">
        <f aca="false">IF(B164="","",'3. Förpackningsdata'!I167/10)</f>
        <v/>
      </c>
      <c r="U164" s="264" t="str">
        <f aca="false">IF(B164="","",'APH KIC KIA PC'!Z167)</f>
        <v/>
      </c>
      <c r="V164" s="265" t="str">
        <f aca="false">IF(B164="","",'APH KIC KIA PC'!AA167)</f>
        <v/>
      </c>
      <c r="W164" s="266" t="str">
        <f aca="false">IF(B164="","",'APH KIC KIA PC'!AB167)</f>
        <v/>
      </c>
      <c r="X164" s="267" t="str">
        <f aca="false">IF(B164="","",'APH KIC KIA PC'!AD167)</f>
        <v/>
      </c>
      <c r="Y164" s="266" t="str">
        <f aca="false">IF(B164="","",'APH KIC KIA PC'!AC167)</f>
        <v/>
      </c>
      <c r="Z164" s="267" t="str">
        <f aca="false">IF(B164="","",'APH KIC KIA PC'!AI167)</f>
        <v/>
      </c>
      <c r="AA164" s="268" t="str">
        <f aca="false">IF(B164="","",'APH KIC KIA PC'!AJ167)</f>
        <v/>
      </c>
      <c r="AB164" s="262" t="str">
        <f aca="false">IF(B164="","",'APH KIC KIA PC'!W167)</f>
        <v/>
      </c>
      <c r="AC164" s="263" t="str">
        <f aca="false">IF('3. Förpackningsdata'!M167="","",'3. Förpackningsdata'!M167)</f>
        <v/>
      </c>
      <c r="AD164" s="262" t="str">
        <f aca="false">IF('APH KIC KIA PC'!J167="","",'APH KIC KIA PC'!J167)</f>
        <v/>
      </c>
    </row>
    <row r="165" s="1" customFormat="true" ht="14.25" hidden="false" customHeight="false" outlineLevel="0" collapsed="false">
      <c r="A165" s="72" t="n">
        <v>164</v>
      </c>
      <c r="B165" s="260" t="str">
        <f aca="false">IF('1. Artikeldata Grund'!E168="","",'1. Artikeldata Grund'!E168)</f>
        <v/>
      </c>
      <c r="C165" s="261" t="str">
        <f aca="false">IF('1. Artikeldata Grund'!D168="","",'1. Artikeldata Grund'!D168)</f>
        <v/>
      </c>
      <c r="D165" s="260" t="str">
        <f aca="false">IF('APH KIC KIA PC'!D168="","",'APH KIC KIA PC'!D168)</f>
        <v/>
      </c>
      <c r="E165" s="261" t="str">
        <f aca="false">IF('APH KIC KIA PC'!F168="","",'APH KIC KIA PC'!F168)</f>
        <v/>
      </c>
      <c r="F165" s="262" t="str">
        <f aca="false">IF('APH KIC KIA PC'!S168="","",'APH KIC KIA PC'!S168)</f>
        <v>  Välj…</v>
      </c>
      <c r="G165" s="262" t="n">
        <f aca="false">IF('APH KIC KIA PC'!M168="","",'APH KIC KIA PC'!M168)</f>
        <v>910</v>
      </c>
      <c r="H165" s="261" t="str">
        <f aca="false">IF(G165&lt;&gt;200,"",IF('2. Artikeldata Utökad'!I168="","",'2. Artikeldata Utökad'!I168))</f>
        <v/>
      </c>
      <c r="I165" s="260" t="str">
        <f aca="false">IF('APH KIC KIA PC'!L168="Välj….","",'APH KIC KIA PC'!L168)</f>
        <v/>
      </c>
      <c r="J165" s="260" t="str">
        <f aca="false">IF(B165="","",_xlfn.xlookup(I165,Artikelgrupper!A:A,Artikelgrupper!B:B))</f>
        <v/>
      </c>
      <c r="K165" s="260" t="str">
        <f aca="false">IF(B165="","",_xlfn.xlookup(I165,Artikelgrupper!A:A,Artikelgrupper!C:C))</f>
        <v/>
      </c>
      <c r="L165" s="260" t="str">
        <f aca="false">IF(B165="","",_xlfn.xlookup(I165,Artikelgrupper!A:A,Artikelgrupper!D:D))</f>
        <v/>
      </c>
      <c r="M165" s="263" t="str">
        <f aca="false">IF(B165="","",'APH KIC KIA PC'!Q168)</f>
        <v/>
      </c>
      <c r="N165" s="262" t="str">
        <f aca="false">IF('APH KIC KIA PC'!R168="","",'APH KIC KIA PC'!R168)</f>
        <v/>
      </c>
      <c r="O165" s="262" t="str">
        <f aca="false">IF('APH KIC KIA PC'!T168="","",'APH KIC KIA PC'!T168)</f>
        <v/>
      </c>
      <c r="P165" s="260" t="str">
        <f aca="false">IF(B165="","",'2. Artikeldata Utökad'!E168)</f>
        <v/>
      </c>
      <c r="Q165" s="260" t="str">
        <f aca="false">IF(B165="","",'2. Artikeldata Utökad'!F168)</f>
        <v/>
      </c>
      <c r="R165" s="260" t="str">
        <f aca="false">IF(B165="","",'3. Förpackningsdata'!G168/10)</f>
        <v/>
      </c>
      <c r="S165" s="260" t="str">
        <f aca="false">IF(B165="","",'3. Förpackningsdata'!H168/10)</f>
        <v/>
      </c>
      <c r="T165" s="260" t="str">
        <f aca="false">IF(B165="","",'3. Förpackningsdata'!I168/10)</f>
        <v/>
      </c>
      <c r="U165" s="264" t="str">
        <f aca="false">IF(B165="","",'APH KIC KIA PC'!Z168)</f>
        <v/>
      </c>
      <c r="V165" s="265" t="str">
        <f aca="false">IF(B165="","",'APH KIC KIA PC'!AA168)</f>
        <v/>
      </c>
      <c r="W165" s="266" t="str">
        <f aca="false">IF(B165="","",'APH KIC KIA PC'!AB168)</f>
        <v/>
      </c>
      <c r="X165" s="267" t="str">
        <f aca="false">IF(B165="","",'APH KIC KIA PC'!AD168)</f>
        <v/>
      </c>
      <c r="Y165" s="266" t="str">
        <f aca="false">IF(B165="","",'APH KIC KIA PC'!AC168)</f>
        <v/>
      </c>
      <c r="Z165" s="267" t="str">
        <f aca="false">IF(B165="","",'APH KIC KIA PC'!AI168)</f>
        <v/>
      </c>
      <c r="AA165" s="268" t="str">
        <f aca="false">IF(B165="","",'APH KIC KIA PC'!AJ168)</f>
        <v/>
      </c>
      <c r="AB165" s="262" t="str">
        <f aca="false">IF(B165="","",'APH KIC KIA PC'!W168)</f>
        <v/>
      </c>
      <c r="AC165" s="263" t="str">
        <f aca="false">IF('3. Förpackningsdata'!M168="","",'3. Förpackningsdata'!M168)</f>
        <v/>
      </c>
      <c r="AD165" s="262" t="str">
        <f aca="false">IF('APH KIC KIA PC'!J168="","",'APH KIC KIA PC'!J168)</f>
        <v/>
      </c>
    </row>
    <row r="166" s="1" customFormat="true" ht="14.25" hidden="false" customHeight="false" outlineLevel="0" collapsed="false">
      <c r="A166" s="72" t="n">
        <v>165</v>
      </c>
      <c r="B166" s="260" t="str">
        <f aca="false">IF('1. Artikeldata Grund'!E169="","",'1. Artikeldata Grund'!E169)</f>
        <v/>
      </c>
      <c r="C166" s="261" t="str">
        <f aca="false">IF('1. Artikeldata Grund'!D169="","",'1. Artikeldata Grund'!D169)</f>
        <v/>
      </c>
      <c r="D166" s="260" t="str">
        <f aca="false">IF('APH KIC KIA PC'!D169="","",'APH KIC KIA PC'!D169)</f>
        <v/>
      </c>
      <c r="E166" s="261" t="str">
        <f aca="false">IF('APH KIC KIA PC'!F169="","",'APH KIC KIA PC'!F169)</f>
        <v/>
      </c>
      <c r="F166" s="262" t="str">
        <f aca="false">IF('APH KIC KIA PC'!S169="","",'APH KIC KIA PC'!S169)</f>
        <v>  Välj…</v>
      </c>
      <c r="G166" s="262" t="n">
        <f aca="false">IF('APH KIC KIA PC'!M169="","",'APH KIC KIA PC'!M169)</f>
        <v>910</v>
      </c>
      <c r="H166" s="261" t="str">
        <f aca="false">IF(G166&lt;&gt;200,"",IF('2. Artikeldata Utökad'!I169="","",'2. Artikeldata Utökad'!I169))</f>
        <v/>
      </c>
      <c r="I166" s="260" t="str">
        <f aca="false">IF('APH KIC KIA PC'!L169="Välj….","",'APH KIC KIA PC'!L169)</f>
        <v/>
      </c>
      <c r="J166" s="260" t="str">
        <f aca="false">IF(B166="","",_xlfn.xlookup(I166,Artikelgrupper!A:A,Artikelgrupper!B:B))</f>
        <v/>
      </c>
      <c r="K166" s="260" t="str">
        <f aca="false">IF(B166="","",_xlfn.xlookup(I166,Artikelgrupper!A:A,Artikelgrupper!C:C))</f>
        <v/>
      </c>
      <c r="L166" s="260" t="str">
        <f aca="false">IF(B166="","",_xlfn.xlookup(I166,Artikelgrupper!A:A,Artikelgrupper!D:D))</f>
        <v/>
      </c>
      <c r="M166" s="263" t="str">
        <f aca="false">IF(B166="","",'APH KIC KIA PC'!Q169)</f>
        <v/>
      </c>
      <c r="N166" s="262" t="str">
        <f aca="false">IF('APH KIC KIA PC'!R169="","",'APH KIC KIA PC'!R169)</f>
        <v/>
      </c>
      <c r="O166" s="262" t="str">
        <f aca="false">IF('APH KIC KIA PC'!T169="","",'APH KIC KIA PC'!T169)</f>
        <v/>
      </c>
      <c r="P166" s="260" t="str">
        <f aca="false">IF(B166="","",'2. Artikeldata Utökad'!E169)</f>
        <v/>
      </c>
      <c r="Q166" s="260" t="str">
        <f aca="false">IF(B166="","",'2. Artikeldata Utökad'!F169)</f>
        <v/>
      </c>
      <c r="R166" s="260" t="str">
        <f aca="false">IF(B166="","",'3. Förpackningsdata'!G169/10)</f>
        <v/>
      </c>
      <c r="S166" s="260" t="str">
        <f aca="false">IF(B166="","",'3. Förpackningsdata'!H169/10)</f>
        <v/>
      </c>
      <c r="T166" s="260" t="str">
        <f aca="false">IF(B166="","",'3. Förpackningsdata'!I169/10)</f>
        <v/>
      </c>
      <c r="U166" s="264" t="str">
        <f aca="false">IF(B166="","",'APH KIC KIA PC'!Z169)</f>
        <v/>
      </c>
      <c r="V166" s="265" t="str">
        <f aca="false">IF(B166="","",'APH KIC KIA PC'!AA169)</f>
        <v/>
      </c>
      <c r="W166" s="266" t="str">
        <f aca="false">IF(B166="","",'APH KIC KIA PC'!AB169)</f>
        <v/>
      </c>
      <c r="X166" s="267" t="str">
        <f aca="false">IF(B166="","",'APH KIC KIA PC'!AD169)</f>
        <v/>
      </c>
      <c r="Y166" s="266" t="str">
        <f aca="false">IF(B166="","",'APH KIC KIA PC'!AC169)</f>
        <v/>
      </c>
      <c r="Z166" s="267" t="str">
        <f aca="false">IF(B166="","",'APH KIC KIA PC'!AI169)</f>
        <v/>
      </c>
      <c r="AA166" s="268" t="str">
        <f aca="false">IF(B166="","",'APH KIC KIA PC'!AJ169)</f>
        <v/>
      </c>
      <c r="AB166" s="262" t="str">
        <f aca="false">IF(B166="","",'APH KIC KIA PC'!W169)</f>
        <v/>
      </c>
      <c r="AC166" s="263" t="str">
        <f aca="false">IF('3. Förpackningsdata'!M169="","",'3. Förpackningsdata'!M169)</f>
        <v/>
      </c>
      <c r="AD166" s="262" t="str">
        <f aca="false">IF('APH KIC KIA PC'!J169="","",'APH KIC KIA PC'!J169)</f>
        <v/>
      </c>
    </row>
    <row r="167" s="1" customFormat="true" ht="14.25" hidden="false" customHeight="false" outlineLevel="0" collapsed="false">
      <c r="A167" s="72" t="n">
        <v>166</v>
      </c>
      <c r="B167" s="260" t="str">
        <f aca="false">IF('1. Artikeldata Grund'!E170="","",'1. Artikeldata Grund'!E170)</f>
        <v/>
      </c>
      <c r="C167" s="261" t="str">
        <f aca="false">IF('1. Artikeldata Grund'!D170="","",'1. Artikeldata Grund'!D170)</f>
        <v/>
      </c>
      <c r="D167" s="260" t="str">
        <f aca="false">IF('APH KIC KIA PC'!D170="","",'APH KIC KIA PC'!D170)</f>
        <v/>
      </c>
      <c r="E167" s="261" t="str">
        <f aca="false">IF('APH KIC KIA PC'!F170="","",'APH KIC KIA PC'!F170)</f>
        <v/>
      </c>
      <c r="F167" s="262" t="str">
        <f aca="false">IF('APH KIC KIA PC'!S170="","",'APH KIC KIA PC'!S170)</f>
        <v>  Välj…</v>
      </c>
      <c r="G167" s="262" t="n">
        <f aca="false">IF('APH KIC KIA PC'!M170="","",'APH KIC KIA PC'!M170)</f>
        <v>910</v>
      </c>
      <c r="H167" s="261" t="str">
        <f aca="false">IF(G167&lt;&gt;200,"",IF('2. Artikeldata Utökad'!I170="","",'2. Artikeldata Utökad'!I170))</f>
        <v/>
      </c>
      <c r="I167" s="260" t="str">
        <f aca="false">IF('APH KIC KIA PC'!L170="Välj….","",'APH KIC KIA PC'!L170)</f>
        <v/>
      </c>
      <c r="J167" s="260" t="str">
        <f aca="false">IF(B167="","",_xlfn.xlookup(I167,Artikelgrupper!A:A,Artikelgrupper!B:B))</f>
        <v/>
      </c>
      <c r="K167" s="260" t="str">
        <f aca="false">IF(B167="","",_xlfn.xlookup(I167,Artikelgrupper!A:A,Artikelgrupper!C:C))</f>
        <v/>
      </c>
      <c r="L167" s="260" t="str">
        <f aca="false">IF(B167="","",_xlfn.xlookup(I167,Artikelgrupper!A:A,Artikelgrupper!D:D))</f>
        <v/>
      </c>
      <c r="M167" s="263" t="str">
        <f aca="false">IF(B167="","",'APH KIC KIA PC'!Q170)</f>
        <v/>
      </c>
      <c r="N167" s="262" t="str">
        <f aca="false">IF('APH KIC KIA PC'!R170="","",'APH KIC KIA PC'!R170)</f>
        <v/>
      </c>
      <c r="O167" s="262" t="str">
        <f aca="false">IF('APH KIC KIA PC'!T170="","",'APH KIC KIA PC'!T170)</f>
        <v/>
      </c>
      <c r="P167" s="260" t="str">
        <f aca="false">IF(B167="","",'2. Artikeldata Utökad'!E170)</f>
        <v/>
      </c>
      <c r="Q167" s="260" t="str">
        <f aca="false">IF(B167="","",'2. Artikeldata Utökad'!F170)</f>
        <v/>
      </c>
      <c r="R167" s="260" t="str">
        <f aca="false">IF(B167="","",'3. Förpackningsdata'!G170/10)</f>
        <v/>
      </c>
      <c r="S167" s="260" t="str">
        <f aca="false">IF(B167="","",'3. Förpackningsdata'!H170/10)</f>
        <v/>
      </c>
      <c r="T167" s="260" t="str">
        <f aca="false">IF(B167="","",'3. Förpackningsdata'!I170/10)</f>
        <v/>
      </c>
      <c r="U167" s="264" t="str">
        <f aca="false">IF(B167="","",'APH KIC KIA PC'!Z170)</f>
        <v/>
      </c>
      <c r="V167" s="265" t="str">
        <f aca="false">IF(B167="","",'APH KIC KIA PC'!AA170)</f>
        <v/>
      </c>
      <c r="W167" s="266" t="str">
        <f aca="false">IF(B167="","",'APH KIC KIA PC'!AB170)</f>
        <v/>
      </c>
      <c r="X167" s="267" t="str">
        <f aca="false">IF(B167="","",'APH KIC KIA PC'!AD170)</f>
        <v/>
      </c>
      <c r="Y167" s="266" t="str">
        <f aca="false">IF(B167="","",'APH KIC KIA PC'!AC170)</f>
        <v/>
      </c>
      <c r="Z167" s="267" t="str">
        <f aca="false">IF(B167="","",'APH KIC KIA PC'!AI170)</f>
        <v/>
      </c>
      <c r="AA167" s="268" t="str">
        <f aca="false">IF(B167="","",'APH KIC KIA PC'!AJ170)</f>
        <v/>
      </c>
      <c r="AB167" s="262" t="str">
        <f aca="false">IF(B167="","",'APH KIC KIA PC'!W170)</f>
        <v/>
      </c>
      <c r="AC167" s="263" t="str">
        <f aca="false">IF('3. Förpackningsdata'!M170="","",'3. Förpackningsdata'!M170)</f>
        <v/>
      </c>
      <c r="AD167" s="262" t="str">
        <f aca="false">IF('APH KIC KIA PC'!J170="","",'APH KIC KIA PC'!J170)</f>
        <v/>
      </c>
    </row>
    <row r="168" s="1" customFormat="true" ht="14.25" hidden="false" customHeight="false" outlineLevel="0" collapsed="false">
      <c r="A168" s="72" t="n">
        <v>167</v>
      </c>
      <c r="B168" s="260" t="str">
        <f aca="false">IF('1. Artikeldata Grund'!E171="","",'1. Artikeldata Grund'!E171)</f>
        <v/>
      </c>
      <c r="C168" s="261" t="str">
        <f aca="false">IF('1. Artikeldata Grund'!D171="","",'1. Artikeldata Grund'!D171)</f>
        <v/>
      </c>
      <c r="D168" s="260" t="str">
        <f aca="false">IF('APH KIC KIA PC'!D171="","",'APH KIC KIA PC'!D171)</f>
        <v/>
      </c>
      <c r="E168" s="261" t="str">
        <f aca="false">IF('APH KIC KIA PC'!F171="","",'APH KIC KIA PC'!F171)</f>
        <v/>
      </c>
      <c r="F168" s="262" t="str">
        <f aca="false">IF('APH KIC KIA PC'!S171="","",'APH KIC KIA PC'!S171)</f>
        <v>  Välj…</v>
      </c>
      <c r="G168" s="262" t="n">
        <f aca="false">IF('APH KIC KIA PC'!M171="","",'APH KIC KIA PC'!M171)</f>
        <v>910</v>
      </c>
      <c r="H168" s="261" t="str">
        <f aca="false">IF(G168&lt;&gt;200,"",IF('2. Artikeldata Utökad'!I171="","",'2. Artikeldata Utökad'!I171))</f>
        <v/>
      </c>
      <c r="I168" s="260" t="str">
        <f aca="false">IF('APH KIC KIA PC'!L171="Välj….","",'APH KIC KIA PC'!L171)</f>
        <v/>
      </c>
      <c r="J168" s="260" t="str">
        <f aca="false">IF(B168="","",_xlfn.xlookup(I168,Artikelgrupper!A:A,Artikelgrupper!B:B))</f>
        <v/>
      </c>
      <c r="K168" s="260" t="str">
        <f aca="false">IF(B168="","",_xlfn.xlookup(I168,Artikelgrupper!A:A,Artikelgrupper!C:C))</f>
        <v/>
      </c>
      <c r="L168" s="260" t="str">
        <f aca="false">IF(B168="","",_xlfn.xlookup(I168,Artikelgrupper!A:A,Artikelgrupper!D:D))</f>
        <v/>
      </c>
      <c r="M168" s="263" t="str">
        <f aca="false">IF(B168="","",'APH KIC KIA PC'!Q171)</f>
        <v/>
      </c>
      <c r="N168" s="262" t="str">
        <f aca="false">IF('APH KIC KIA PC'!R171="","",'APH KIC KIA PC'!R171)</f>
        <v/>
      </c>
      <c r="O168" s="262" t="str">
        <f aca="false">IF('APH KIC KIA PC'!T171="","",'APH KIC KIA PC'!T171)</f>
        <v/>
      </c>
      <c r="P168" s="260" t="str">
        <f aca="false">IF(B168="","",'2. Artikeldata Utökad'!E171)</f>
        <v/>
      </c>
      <c r="Q168" s="260" t="str">
        <f aca="false">IF(B168="","",'2. Artikeldata Utökad'!F171)</f>
        <v/>
      </c>
      <c r="R168" s="260" t="str">
        <f aca="false">IF(B168="","",'3. Förpackningsdata'!G171/10)</f>
        <v/>
      </c>
      <c r="S168" s="260" t="str">
        <f aca="false">IF(B168="","",'3. Förpackningsdata'!H171/10)</f>
        <v/>
      </c>
      <c r="T168" s="260" t="str">
        <f aca="false">IF(B168="","",'3. Förpackningsdata'!I171/10)</f>
        <v/>
      </c>
      <c r="U168" s="264" t="str">
        <f aca="false">IF(B168="","",'APH KIC KIA PC'!Z171)</f>
        <v/>
      </c>
      <c r="V168" s="265" t="str">
        <f aca="false">IF(B168="","",'APH KIC KIA PC'!AA171)</f>
        <v/>
      </c>
      <c r="W168" s="266" t="str">
        <f aca="false">IF(B168="","",'APH KIC KIA PC'!AB171)</f>
        <v/>
      </c>
      <c r="X168" s="267" t="str">
        <f aca="false">IF(B168="","",'APH KIC KIA PC'!AD171)</f>
        <v/>
      </c>
      <c r="Y168" s="266" t="str">
        <f aca="false">IF(B168="","",'APH KIC KIA PC'!AC171)</f>
        <v/>
      </c>
      <c r="Z168" s="267" t="str">
        <f aca="false">IF(B168="","",'APH KIC KIA PC'!AI171)</f>
        <v/>
      </c>
      <c r="AA168" s="268" t="str">
        <f aca="false">IF(B168="","",'APH KIC KIA PC'!AJ171)</f>
        <v/>
      </c>
      <c r="AB168" s="262" t="str">
        <f aca="false">IF(B168="","",'APH KIC KIA PC'!W171)</f>
        <v/>
      </c>
      <c r="AC168" s="263" t="str">
        <f aca="false">IF('3. Förpackningsdata'!M171="","",'3. Förpackningsdata'!M171)</f>
        <v/>
      </c>
      <c r="AD168" s="262" t="str">
        <f aca="false">IF('APH KIC KIA PC'!J171="","",'APH KIC KIA PC'!J171)</f>
        <v/>
      </c>
    </row>
    <row r="169" s="1" customFormat="true" ht="14.25" hidden="false" customHeight="false" outlineLevel="0" collapsed="false">
      <c r="A169" s="72" t="n">
        <v>168</v>
      </c>
      <c r="B169" s="260" t="str">
        <f aca="false">IF('1. Artikeldata Grund'!E172="","",'1. Artikeldata Grund'!E172)</f>
        <v/>
      </c>
      <c r="C169" s="261" t="str">
        <f aca="false">IF('1. Artikeldata Grund'!D172="","",'1. Artikeldata Grund'!D172)</f>
        <v/>
      </c>
      <c r="D169" s="260" t="str">
        <f aca="false">IF('APH KIC KIA PC'!D172="","",'APH KIC KIA PC'!D172)</f>
        <v/>
      </c>
      <c r="E169" s="261" t="str">
        <f aca="false">IF('APH KIC KIA PC'!F172="","",'APH KIC KIA PC'!F172)</f>
        <v/>
      </c>
      <c r="F169" s="262" t="str">
        <f aca="false">IF('APH KIC KIA PC'!S172="","",'APH KIC KIA PC'!S172)</f>
        <v>  Välj…</v>
      </c>
      <c r="G169" s="262" t="n">
        <f aca="false">IF('APH KIC KIA PC'!M172="","",'APH KIC KIA PC'!M172)</f>
        <v>910</v>
      </c>
      <c r="H169" s="261" t="str">
        <f aca="false">IF(G169&lt;&gt;200,"",IF('2. Artikeldata Utökad'!I172="","",'2. Artikeldata Utökad'!I172))</f>
        <v/>
      </c>
      <c r="I169" s="260" t="str">
        <f aca="false">IF('APH KIC KIA PC'!L172="Välj….","",'APH KIC KIA PC'!L172)</f>
        <v/>
      </c>
      <c r="J169" s="260" t="str">
        <f aca="false">IF(B169="","",_xlfn.xlookup(I169,Artikelgrupper!A:A,Artikelgrupper!B:B))</f>
        <v/>
      </c>
      <c r="K169" s="260" t="str">
        <f aca="false">IF(B169="","",_xlfn.xlookup(I169,Artikelgrupper!A:A,Artikelgrupper!C:C))</f>
        <v/>
      </c>
      <c r="L169" s="260" t="str">
        <f aca="false">IF(B169="","",_xlfn.xlookup(I169,Artikelgrupper!A:A,Artikelgrupper!D:D))</f>
        <v/>
      </c>
      <c r="M169" s="263" t="str">
        <f aca="false">IF(B169="","",'APH KIC KIA PC'!Q172)</f>
        <v/>
      </c>
      <c r="N169" s="262" t="str">
        <f aca="false">IF('APH KIC KIA PC'!R172="","",'APH KIC KIA PC'!R172)</f>
        <v/>
      </c>
      <c r="O169" s="262" t="str">
        <f aca="false">IF('APH KIC KIA PC'!T172="","",'APH KIC KIA PC'!T172)</f>
        <v/>
      </c>
      <c r="P169" s="260" t="str">
        <f aca="false">IF(B169="","",'2. Artikeldata Utökad'!E172)</f>
        <v/>
      </c>
      <c r="Q169" s="260" t="str">
        <f aca="false">IF(B169="","",'2. Artikeldata Utökad'!F172)</f>
        <v/>
      </c>
      <c r="R169" s="260" t="str">
        <f aca="false">IF(B169="","",'3. Förpackningsdata'!G172/10)</f>
        <v/>
      </c>
      <c r="S169" s="260" t="str">
        <f aca="false">IF(B169="","",'3. Förpackningsdata'!H172/10)</f>
        <v/>
      </c>
      <c r="T169" s="260" t="str">
        <f aca="false">IF(B169="","",'3. Förpackningsdata'!I172/10)</f>
        <v/>
      </c>
      <c r="U169" s="264" t="str">
        <f aca="false">IF(B169="","",'APH KIC KIA PC'!Z172)</f>
        <v/>
      </c>
      <c r="V169" s="265" t="str">
        <f aca="false">IF(B169="","",'APH KIC KIA PC'!AA172)</f>
        <v/>
      </c>
      <c r="W169" s="266" t="str">
        <f aca="false">IF(B169="","",'APH KIC KIA PC'!AB172)</f>
        <v/>
      </c>
      <c r="X169" s="267" t="str">
        <f aca="false">IF(B169="","",'APH KIC KIA PC'!AD172)</f>
        <v/>
      </c>
      <c r="Y169" s="266" t="str">
        <f aca="false">IF(B169="","",'APH KIC KIA PC'!AC172)</f>
        <v/>
      </c>
      <c r="Z169" s="267" t="str">
        <f aca="false">IF(B169="","",'APH KIC KIA PC'!AI172)</f>
        <v/>
      </c>
      <c r="AA169" s="268" t="str">
        <f aca="false">IF(B169="","",'APH KIC KIA PC'!AJ172)</f>
        <v/>
      </c>
      <c r="AB169" s="262" t="str">
        <f aca="false">IF(B169="","",'APH KIC KIA PC'!W172)</f>
        <v/>
      </c>
      <c r="AC169" s="263" t="str">
        <f aca="false">IF('3. Förpackningsdata'!M172="","",'3. Förpackningsdata'!M172)</f>
        <v/>
      </c>
      <c r="AD169" s="262" t="str">
        <f aca="false">IF('APH KIC KIA PC'!J172="","",'APH KIC KIA PC'!J172)</f>
        <v/>
      </c>
    </row>
    <row r="170" s="1" customFormat="true" ht="14.25" hidden="false" customHeight="false" outlineLevel="0" collapsed="false">
      <c r="A170" s="72" t="n">
        <v>169</v>
      </c>
      <c r="B170" s="260" t="str">
        <f aca="false">IF('1. Artikeldata Grund'!E173="","",'1. Artikeldata Grund'!E173)</f>
        <v/>
      </c>
      <c r="C170" s="261" t="str">
        <f aca="false">IF('1. Artikeldata Grund'!D173="","",'1. Artikeldata Grund'!D173)</f>
        <v/>
      </c>
      <c r="D170" s="260" t="str">
        <f aca="false">IF('APH KIC KIA PC'!D173="","",'APH KIC KIA PC'!D173)</f>
        <v/>
      </c>
      <c r="E170" s="261" t="str">
        <f aca="false">IF('APH KIC KIA PC'!F173="","",'APH KIC KIA PC'!F173)</f>
        <v/>
      </c>
      <c r="F170" s="262" t="str">
        <f aca="false">IF('APH KIC KIA PC'!S173="","",'APH KIC KIA PC'!S173)</f>
        <v>  Välj…</v>
      </c>
      <c r="G170" s="262" t="n">
        <f aca="false">IF('APH KIC KIA PC'!M173="","",'APH KIC KIA PC'!M173)</f>
        <v>910</v>
      </c>
      <c r="H170" s="261" t="str">
        <f aca="false">IF(G170&lt;&gt;200,"",IF('2. Artikeldata Utökad'!I173="","",'2. Artikeldata Utökad'!I173))</f>
        <v/>
      </c>
      <c r="I170" s="260" t="str">
        <f aca="false">IF('APH KIC KIA PC'!L173="Välj….","",'APH KIC KIA PC'!L173)</f>
        <v/>
      </c>
      <c r="J170" s="260" t="str">
        <f aca="false">IF(B170="","",_xlfn.xlookup(I170,Artikelgrupper!A:A,Artikelgrupper!B:B))</f>
        <v/>
      </c>
      <c r="K170" s="260" t="str">
        <f aca="false">IF(B170="","",_xlfn.xlookup(I170,Artikelgrupper!A:A,Artikelgrupper!C:C))</f>
        <v/>
      </c>
      <c r="L170" s="260" t="str">
        <f aca="false">IF(B170="","",_xlfn.xlookup(I170,Artikelgrupper!A:A,Artikelgrupper!D:D))</f>
        <v/>
      </c>
      <c r="M170" s="263" t="str">
        <f aca="false">IF(B170="","",'APH KIC KIA PC'!Q173)</f>
        <v/>
      </c>
      <c r="N170" s="262" t="str">
        <f aca="false">IF('APH KIC KIA PC'!R173="","",'APH KIC KIA PC'!R173)</f>
        <v/>
      </c>
      <c r="O170" s="262" t="str">
        <f aca="false">IF('APH KIC KIA PC'!T173="","",'APH KIC KIA PC'!T173)</f>
        <v/>
      </c>
      <c r="P170" s="260" t="str">
        <f aca="false">IF(B170="","",'2. Artikeldata Utökad'!E173)</f>
        <v/>
      </c>
      <c r="Q170" s="260" t="str">
        <f aca="false">IF(B170="","",'2. Artikeldata Utökad'!F173)</f>
        <v/>
      </c>
      <c r="R170" s="260" t="str">
        <f aca="false">IF(B170="","",'3. Förpackningsdata'!G173/10)</f>
        <v/>
      </c>
      <c r="S170" s="260" t="str">
        <f aca="false">IF(B170="","",'3. Förpackningsdata'!H173/10)</f>
        <v/>
      </c>
      <c r="T170" s="260" t="str">
        <f aca="false">IF(B170="","",'3. Förpackningsdata'!I173/10)</f>
        <v/>
      </c>
      <c r="U170" s="264" t="str">
        <f aca="false">IF(B170="","",'APH KIC KIA PC'!Z173)</f>
        <v/>
      </c>
      <c r="V170" s="265" t="str">
        <f aca="false">IF(B170="","",'APH KIC KIA PC'!AA173)</f>
        <v/>
      </c>
      <c r="W170" s="266" t="str">
        <f aca="false">IF(B170="","",'APH KIC KIA PC'!AB173)</f>
        <v/>
      </c>
      <c r="X170" s="267" t="str">
        <f aca="false">IF(B170="","",'APH KIC KIA PC'!AD173)</f>
        <v/>
      </c>
      <c r="Y170" s="266" t="str">
        <f aca="false">IF(B170="","",'APH KIC KIA PC'!AC173)</f>
        <v/>
      </c>
      <c r="Z170" s="267" t="str">
        <f aca="false">IF(B170="","",'APH KIC KIA PC'!AI173)</f>
        <v/>
      </c>
      <c r="AA170" s="268" t="str">
        <f aca="false">IF(B170="","",'APH KIC KIA PC'!AJ173)</f>
        <v/>
      </c>
      <c r="AB170" s="262" t="str">
        <f aca="false">IF(B170="","",'APH KIC KIA PC'!W173)</f>
        <v/>
      </c>
      <c r="AC170" s="263" t="str">
        <f aca="false">IF('3. Förpackningsdata'!M173="","",'3. Förpackningsdata'!M173)</f>
        <v/>
      </c>
      <c r="AD170" s="262" t="str">
        <f aca="false">IF('APH KIC KIA PC'!J173="","",'APH KIC KIA PC'!J173)</f>
        <v/>
      </c>
    </row>
    <row r="171" s="1" customFormat="true" ht="14.25" hidden="false" customHeight="false" outlineLevel="0" collapsed="false">
      <c r="A171" s="72" t="n">
        <v>170</v>
      </c>
      <c r="B171" s="260" t="str">
        <f aca="false">IF('1. Artikeldata Grund'!E174="","",'1. Artikeldata Grund'!E174)</f>
        <v/>
      </c>
      <c r="C171" s="261" t="str">
        <f aca="false">IF('1. Artikeldata Grund'!D174="","",'1. Artikeldata Grund'!D174)</f>
        <v/>
      </c>
      <c r="D171" s="260" t="str">
        <f aca="false">IF('APH KIC KIA PC'!D174="","",'APH KIC KIA PC'!D174)</f>
        <v/>
      </c>
      <c r="E171" s="261" t="str">
        <f aca="false">IF('APH KIC KIA PC'!F174="","",'APH KIC KIA PC'!F174)</f>
        <v/>
      </c>
      <c r="F171" s="262" t="str">
        <f aca="false">IF('APH KIC KIA PC'!S174="","",'APH KIC KIA PC'!S174)</f>
        <v>  Välj…</v>
      </c>
      <c r="G171" s="262" t="n">
        <f aca="false">IF('APH KIC KIA PC'!M174="","",'APH KIC KIA PC'!M174)</f>
        <v>910</v>
      </c>
      <c r="H171" s="261" t="str">
        <f aca="false">IF(G171&lt;&gt;200,"",IF('2. Artikeldata Utökad'!I174="","",'2. Artikeldata Utökad'!I174))</f>
        <v/>
      </c>
      <c r="I171" s="260" t="str">
        <f aca="false">IF('APH KIC KIA PC'!L174="Välj….","",'APH KIC KIA PC'!L174)</f>
        <v/>
      </c>
      <c r="J171" s="260" t="str">
        <f aca="false">IF(B171="","",_xlfn.xlookup(I171,Artikelgrupper!A:A,Artikelgrupper!B:B))</f>
        <v/>
      </c>
      <c r="K171" s="260" t="str">
        <f aca="false">IF(B171="","",_xlfn.xlookup(I171,Artikelgrupper!A:A,Artikelgrupper!C:C))</f>
        <v/>
      </c>
      <c r="L171" s="260" t="str">
        <f aca="false">IF(B171="","",_xlfn.xlookup(I171,Artikelgrupper!A:A,Artikelgrupper!D:D))</f>
        <v/>
      </c>
      <c r="M171" s="263" t="str">
        <f aca="false">IF(B171="","",'APH KIC KIA PC'!Q174)</f>
        <v/>
      </c>
      <c r="N171" s="262" t="str">
        <f aca="false">IF('APH KIC KIA PC'!R174="","",'APH KIC KIA PC'!R174)</f>
        <v/>
      </c>
      <c r="O171" s="262" t="str">
        <f aca="false">IF('APH KIC KIA PC'!T174="","",'APH KIC KIA PC'!T174)</f>
        <v/>
      </c>
      <c r="P171" s="260" t="str">
        <f aca="false">IF(B171="","",'2. Artikeldata Utökad'!E174)</f>
        <v/>
      </c>
      <c r="Q171" s="260" t="str">
        <f aca="false">IF(B171="","",'2. Artikeldata Utökad'!F174)</f>
        <v/>
      </c>
      <c r="R171" s="260" t="str">
        <f aca="false">IF(B171="","",'3. Förpackningsdata'!G174/10)</f>
        <v/>
      </c>
      <c r="S171" s="260" t="str">
        <f aca="false">IF(B171="","",'3. Förpackningsdata'!H174/10)</f>
        <v/>
      </c>
      <c r="T171" s="260" t="str">
        <f aca="false">IF(B171="","",'3. Förpackningsdata'!I174/10)</f>
        <v/>
      </c>
      <c r="U171" s="264" t="str">
        <f aca="false">IF(B171="","",'APH KIC KIA PC'!Z174)</f>
        <v/>
      </c>
      <c r="V171" s="265" t="str">
        <f aca="false">IF(B171="","",'APH KIC KIA PC'!AA174)</f>
        <v/>
      </c>
      <c r="W171" s="266" t="str">
        <f aca="false">IF(B171="","",'APH KIC KIA PC'!AB174)</f>
        <v/>
      </c>
      <c r="X171" s="267" t="str">
        <f aca="false">IF(B171="","",'APH KIC KIA PC'!AD174)</f>
        <v/>
      </c>
      <c r="Y171" s="266" t="str">
        <f aca="false">IF(B171="","",'APH KIC KIA PC'!AC174)</f>
        <v/>
      </c>
      <c r="Z171" s="267" t="str">
        <f aca="false">IF(B171="","",'APH KIC KIA PC'!AI174)</f>
        <v/>
      </c>
      <c r="AA171" s="268" t="str">
        <f aca="false">IF(B171="","",'APH KIC KIA PC'!AJ174)</f>
        <v/>
      </c>
      <c r="AB171" s="262" t="str">
        <f aca="false">IF(B171="","",'APH KIC KIA PC'!W174)</f>
        <v/>
      </c>
      <c r="AC171" s="263" t="str">
        <f aca="false">IF('3. Förpackningsdata'!M174="","",'3. Förpackningsdata'!M174)</f>
        <v/>
      </c>
      <c r="AD171" s="262" t="str">
        <f aca="false">IF('APH KIC KIA PC'!J174="","",'APH KIC KIA PC'!J174)</f>
        <v/>
      </c>
    </row>
    <row r="172" s="1" customFormat="true" ht="14.25" hidden="false" customHeight="false" outlineLevel="0" collapsed="false">
      <c r="A172" s="72" t="n">
        <v>171</v>
      </c>
      <c r="B172" s="260" t="str">
        <f aca="false">IF('1. Artikeldata Grund'!E175="","",'1. Artikeldata Grund'!E175)</f>
        <v/>
      </c>
      <c r="C172" s="261" t="str">
        <f aca="false">IF('1. Artikeldata Grund'!D175="","",'1. Artikeldata Grund'!D175)</f>
        <v/>
      </c>
      <c r="D172" s="260" t="str">
        <f aca="false">IF('APH KIC KIA PC'!D175="","",'APH KIC KIA PC'!D175)</f>
        <v/>
      </c>
      <c r="E172" s="261" t="str">
        <f aca="false">IF('APH KIC KIA PC'!F175="","",'APH KIC KIA PC'!F175)</f>
        <v/>
      </c>
      <c r="F172" s="262" t="str">
        <f aca="false">IF('APH KIC KIA PC'!S175="","",'APH KIC KIA PC'!S175)</f>
        <v>  Välj…</v>
      </c>
      <c r="G172" s="262" t="n">
        <f aca="false">IF('APH KIC KIA PC'!M175="","",'APH KIC KIA PC'!M175)</f>
        <v>910</v>
      </c>
      <c r="H172" s="261" t="str">
        <f aca="false">IF(G172&lt;&gt;200,"",IF('2. Artikeldata Utökad'!I175="","",'2. Artikeldata Utökad'!I175))</f>
        <v/>
      </c>
      <c r="I172" s="260" t="str">
        <f aca="false">IF('APH KIC KIA PC'!L175="Välj….","",'APH KIC KIA PC'!L175)</f>
        <v/>
      </c>
      <c r="J172" s="260" t="str">
        <f aca="false">IF(B172="","",_xlfn.xlookup(I172,Artikelgrupper!A:A,Artikelgrupper!B:B))</f>
        <v/>
      </c>
      <c r="K172" s="260" t="str">
        <f aca="false">IF(B172="","",_xlfn.xlookup(I172,Artikelgrupper!A:A,Artikelgrupper!C:C))</f>
        <v/>
      </c>
      <c r="L172" s="260" t="str">
        <f aca="false">IF(B172="","",_xlfn.xlookup(I172,Artikelgrupper!A:A,Artikelgrupper!D:D))</f>
        <v/>
      </c>
      <c r="M172" s="263" t="str">
        <f aca="false">IF(B172="","",'APH KIC KIA PC'!Q175)</f>
        <v/>
      </c>
      <c r="N172" s="262" t="str">
        <f aca="false">IF('APH KIC KIA PC'!R175="","",'APH KIC KIA PC'!R175)</f>
        <v/>
      </c>
      <c r="O172" s="262" t="str">
        <f aca="false">IF('APH KIC KIA PC'!T175="","",'APH KIC KIA PC'!T175)</f>
        <v/>
      </c>
      <c r="P172" s="260" t="str">
        <f aca="false">IF(B172="","",'2. Artikeldata Utökad'!E175)</f>
        <v/>
      </c>
      <c r="Q172" s="260" t="str">
        <f aca="false">IF(B172="","",'2. Artikeldata Utökad'!F175)</f>
        <v/>
      </c>
      <c r="R172" s="260" t="str">
        <f aca="false">IF(B172="","",'3. Förpackningsdata'!G175/10)</f>
        <v/>
      </c>
      <c r="S172" s="260" t="str">
        <f aca="false">IF(B172="","",'3. Förpackningsdata'!H175/10)</f>
        <v/>
      </c>
      <c r="T172" s="260" t="str">
        <f aca="false">IF(B172="","",'3. Förpackningsdata'!I175/10)</f>
        <v/>
      </c>
      <c r="U172" s="264" t="str">
        <f aca="false">IF(B172="","",'APH KIC KIA PC'!Z175)</f>
        <v/>
      </c>
      <c r="V172" s="265" t="str">
        <f aca="false">IF(B172="","",'APH KIC KIA PC'!AA175)</f>
        <v/>
      </c>
      <c r="W172" s="266" t="str">
        <f aca="false">IF(B172="","",'APH KIC KIA PC'!AB175)</f>
        <v/>
      </c>
      <c r="X172" s="267" t="str">
        <f aca="false">IF(B172="","",'APH KIC KIA PC'!AD175)</f>
        <v/>
      </c>
      <c r="Y172" s="266" t="str">
        <f aca="false">IF(B172="","",'APH KIC KIA PC'!AC175)</f>
        <v/>
      </c>
      <c r="Z172" s="267" t="str">
        <f aca="false">IF(B172="","",'APH KIC KIA PC'!AI175)</f>
        <v/>
      </c>
      <c r="AA172" s="268" t="str">
        <f aca="false">IF(B172="","",'APH KIC KIA PC'!AJ175)</f>
        <v/>
      </c>
      <c r="AB172" s="262" t="str">
        <f aca="false">IF(B172="","",'APH KIC KIA PC'!W175)</f>
        <v/>
      </c>
      <c r="AC172" s="263" t="str">
        <f aca="false">IF('3. Förpackningsdata'!M175="","",'3. Förpackningsdata'!M175)</f>
        <v/>
      </c>
      <c r="AD172" s="262" t="str">
        <f aca="false">IF('APH KIC KIA PC'!J175="","",'APH KIC KIA PC'!J175)</f>
        <v/>
      </c>
    </row>
    <row r="173" s="1" customFormat="true" ht="14.25" hidden="false" customHeight="false" outlineLevel="0" collapsed="false">
      <c r="A173" s="72" t="n">
        <v>172</v>
      </c>
      <c r="B173" s="260" t="str">
        <f aca="false">IF('1. Artikeldata Grund'!E176="","",'1. Artikeldata Grund'!E176)</f>
        <v/>
      </c>
      <c r="C173" s="261" t="str">
        <f aca="false">IF('1. Artikeldata Grund'!D176="","",'1. Artikeldata Grund'!D176)</f>
        <v/>
      </c>
      <c r="D173" s="260" t="str">
        <f aca="false">IF('APH KIC KIA PC'!D176="","",'APH KIC KIA PC'!D176)</f>
        <v/>
      </c>
      <c r="E173" s="261" t="str">
        <f aca="false">IF('APH KIC KIA PC'!F176="","",'APH KIC KIA PC'!F176)</f>
        <v/>
      </c>
      <c r="F173" s="262" t="str">
        <f aca="false">IF('APH KIC KIA PC'!S176="","",'APH KIC KIA PC'!S176)</f>
        <v>  Välj…</v>
      </c>
      <c r="G173" s="262" t="n">
        <f aca="false">IF('APH KIC KIA PC'!M176="","",'APH KIC KIA PC'!M176)</f>
        <v>910</v>
      </c>
      <c r="H173" s="261" t="str">
        <f aca="false">IF(G173&lt;&gt;200,"",IF('2. Artikeldata Utökad'!I176="","",'2. Artikeldata Utökad'!I176))</f>
        <v/>
      </c>
      <c r="I173" s="260" t="str">
        <f aca="false">IF('APH KIC KIA PC'!L176="Välj….","",'APH KIC KIA PC'!L176)</f>
        <v/>
      </c>
      <c r="J173" s="260" t="str">
        <f aca="false">IF(B173="","",_xlfn.xlookup(I173,Artikelgrupper!A:A,Artikelgrupper!B:B))</f>
        <v/>
      </c>
      <c r="K173" s="260" t="str">
        <f aca="false">IF(B173="","",_xlfn.xlookup(I173,Artikelgrupper!A:A,Artikelgrupper!C:C))</f>
        <v/>
      </c>
      <c r="L173" s="260" t="str">
        <f aca="false">IF(B173="","",_xlfn.xlookup(I173,Artikelgrupper!A:A,Artikelgrupper!D:D))</f>
        <v/>
      </c>
      <c r="M173" s="263" t="str">
        <f aca="false">IF(B173="","",'APH KIC KIA PC'!Q176)</f>
        <v/>
      </c>
      <c r="N173" s="262" t="str">
        <f aca="false">IF('APH KIC KIA PC'!R176="","",'APH KIC KIA PC'!R176)</f>
        <v/>
      </c>
      <c r="O173" s="262" t="str">
        <f aca="false">IF('APH KIC KIA PC'!T176="","",'APH KIC KIA PC'!T176)</f>
        <v/>
      </c>
      <c r="P173" s="260" t="str">
        <f aca="false">IF(B173="","",'2. Artikeldata Utökad'!E176)</f>
        <v/>
      </c>
      <c r="Q173" s="260" t="str">
        <f aca="false">IF(B173="","",'2. Artikeldata Utökad'!F176)</f>
        <v/>
      </c>
      <c r="R173" s="260" t="str">
        <f aca="false">IF(B173="","",'3. Förpackningsdata'!G176/10)</f>
        <v/>
      </c>
      <c r="S173" s="260" t="str">
        <f aca="false">IF(B173="","",'3. Förpackningsdata'!H176/10)</f>
        <v/>
      </c>
      <c r="T173" s="260" t="str">
        <f aca="false">IF(B173="","",'3. Förpackningsdata'!I176/10)</f>
        <v/>
      </c>
      <c r="U173" s="264" t="str">
        <f aca="false">IF(B173="","",'APH KIC KIA PC'!Z176)</f>
        <v/>
      </c>
      <c r="V173" s="265" t="str">
        <f aca="false">IF(B173="","",'APH KIC KIA PC'!AA176)</f>
        <v/>
      </c>
      <c r="W173" s="266" t="str">
        <f aca="false">IF(B173="","",'APH KIC KIA PC'!AB176)</f>
        <v/>
      </c>
      <c r="X173" s="267" t="str">
        <f aca="false">IF(B173="","",'APH KIC KIA PC'!AD176)</f>
        <v/>
      </c>
      <c r="Y173" s="266" t="str">
        <f aca="false">IF(B173="","",'APH KIC KIA PC'!AC176)</f>
        <v/>
      </c>
      <c r="Z173" s="267" t="str">
        <f aca="false">IF(B173="","",'APH KIC KIA PC'!AI176)</f>
        <v/>
      </c>
      <c r="AA173" s="268" t="str">
        <f aca="false">IF(B173="","",'APH KIC KIA PC'!AJ176)</f>
        <v/>
      </c>
      <c r="AB173" s="262" t="str">
        <f aca="false">IF(B173="","",'APH KIC KIA PC'!W176)</f>
        <v/>
      </c>
      <c r="AC173" s="263" t="str">
        <f aca="false">IF('3. Förpackningsdata'!M176="","",'3. Förpackningsdata'!M176)</f>
        <v/>
      </c>
      <c r="AD173" s="262" t="str">
        <f aca="false">IF('APH KIC KIA PC'!J176="","",'APH KIC KIA PC'!J176)</f>
        <v/>
      </c>
    </row>
    <row r="174" s="1" customFormat="true" ht="14.25" hidden="false" customHeight="false" outlineLevel="0" collapsed="false">
      <c r="A174" s="72" t="n">
        <v>173</v>
      </c>
      <c r="B174" s="260" t="str">
        <f aca="false">IF('1. Artikeldata Grund'!E177="","",'1. Artikeldata Grund'!E177)</f>
        <v/>
      </c>
      <c r="C174" s="261" t="str">
        <f aca="false">IF('1. Artikeldata Grund'!D177="","",'1. Artikeldata Grund'!D177)</f>
        <v/>
      </c>
      <c r="D174" s="260" t="str">
        <f aca="false">IF('APH KIC KIA PC'!D177="","",'APH KIC KIA PC'!D177)</f>
        <v/>
      </c>
      <c r="E174" s="261" t="str">
        <f aca="false">IF('APH KIC KIA PC'!F177="","",'APH KIC KIA PC'!F177)</f>
        <v/>
      </c>
      <c r="F174" s="262" t="str">
        <f aca="false">IF('APH KIC KIA PC'!S177="","",'APH KIC KIA PC'!S177)</f>
        <v>  Välj…</v>
      </c>
      <c r="G174" s="262" t="n">
        <f aca="false">IF('APH KIC KIA PC'!M177="","",'APH KIC KIA PC'!M177)</f>
        <v>910</v>
      </c>
      <c r="H174" s="261" t="str">
        <f aca="false">IF(G174&lt;&gt;200,"",IF('2. Artikeldata Utökad'!I177="","",'2. Artikeldata Utökad'!I177))</f>
        <v/>
      </c>
      <c r="I174" s="260" t="str">
        <f aca="false">IF('APH KIC KIA PC'!L177="Välj….","",'APH KIC KIA PC'!L177)</f>
        <v/>
      </c>
      <c r="J174" s="260" t="str">
        <f aca="false">IF(B174="","",_xlfn.xlookup(I174,Artikelgrupper!A:A,Artikelgrupper!B:B))</f>
        <v/>
      </c>
      <c r="K174" s="260" t="str">
        <f aca="false">IF(B174="","",_xlfn.xlookup(I174,Artikelgrupper!A:A,Artikelgrupper!C:C))</f>
        <v/>
      </c>
      <c r="L174" s="260" t="str">
        <f aca="false">IF(B174="","",_xlfn.xlookup(I174,Artikelgrupper!A:A,Artikelgrupper!D:D))</f>
        <v/>
      </c>
      <c r="M174" s="263" t="str">
        <f aca="false">IF(B174="","",'APH KIC KIA PC'!Q177)</f>
        <v/>
      </c>
      <c r="N174" s="262" t="str">
        <f aca="false">IF('APH KIC KIA PC'!R177="","",'APH KIC KIA PC'!R177)</f>
        <v/>
      </c>
      <c r="O174" s="262" t="str">
        <f aca="false">IF('APH KIC KIA PC'!T177="","",'APH KIC KIA PC'!T177)</f>
        <v/>
      </c>
      <c r="P174" s="260" t="str">
        <f aca="false">IF(B174="","",'2. Artikeldata Utökad'!E177)</f>
        <v/>
      </c>
      <c r="Q174" s="260" t="str">
        <f aca="false">IF(B174="","",'2. Artikeldata Utökad'!F177)</f>
        <v/>
      </c>
      <c r="R174" s="260" t="str">
        <f aca="false">IF(B174="","",'3. Förpackningsdata'!G177/10)</f>
        <v/>
      </c>
      <c r="S174" s="260" t="str">
        <f aca="false">IF(B174="","",'3. Förpackningsdata'!H177/10)</f>
        <v/>
      </c>
      <c r="T174" s="260" t="str">
        <f aca="false">IF(B174="","",'3. Förpackningsdata'!I177/10)</f>
        <v/>
      </c>
      <c r="U174" s="264" t="str">
        <f aca="false">IF(B174="","",'APH KIC KIA PC'!Z177)</f>
        <v/>
      </c>
      <c r="V174" s="265" t="str">
        <f aca="false">IF(B174="","",'APH KIC KIA PC'!AA177)</f>
        <v/>
      </c>
      <c r="W174" s="266" t="str">
        <f aca="false">IF(B174="","",'APH KIC KIA PC'!AB177)</f>
        <v/>
      </c>
      <c r="X174" s="267" t="str">
        <f aca="false">IF(B174="","",'APH KIC KIA PC'!AD177)</f>
        <v/>
      </c>
      <c r="Y174" s="266" t="str">
        <f aca="false">IF(B174="","",'APH KIC KIA PC'!AC177)</f>
        <v/>
      </c>
      <c r="Z174" s="267" t="str">
        <f aca="false">IF(B174="","",'APH KIC KIA PC'!AI177)</f>
        <v/>
      </c>
      <c r="AA174" s="268" t="str">
        <f aca="false">IF(B174="","",'APH KIC KIA PC'!AJ177)</f>
        <v/>
      </c>
      <c r="AB174" s="262" t="str">
        <f aca="false">IF(B174="","",'APH KIC KIA PC'!W177)</f>
        <v/>
      </c>
      <c r="AC174" s="263" t="str">
        <f aca="false">IF('3. Förpackningsdata'!M177="","",'3. Förpackningsdata'!M177)</f>
        <v/>
      </c>
      <c r="AD174" s="262" t="str">
        <f aca="false">IF('APH KIC KIA PC'!J177="","",'APH KIC KIA PC'!J177)</f>
        <v/>
      </c>
    </row>
    <row r="175" s="1" customFormat="true" ht="14.25" hidden="false" customHeight="false" outlineLevel="0" collapsed="false">
      <c r="A175" s="72" t="n">
        <v>174</v>
      </c>
      <c r="B175" s="260" t="str">
        <f aca="false">IF('1. Artikeldata Grund'!E178="","",'1. Artikeldata Grund'!E178)</f>
        <v/>
      </c>
      <c r="C175" s="261" t="str">
        <f aca="false">IF('1. Artikeldata Grund'!D178="","",'1. Artikeldata Grund'!D178)</f>
        <v/>
      </c>
      <c r="D175" s="260" t="str">
        <f aca="false">IF('APH KIC KIA PC'!D178="","",'APH KIC KIA PC'!D178)</f>
        <v/>
      </c>
      <c r="E175" s="261" t="str">
        <f aca="false">IF('APH KIC KIA PC'!F178="","",'APH KIC KIA PC'!F178)</f>
        <v/>
      </c>
      <c r="F175" s="262" t="str">
        <f aca="false">IF('APH KIC KIA PC'!S178="","",'APH KIC KIA PC'!S178)</f>
        <v>  Välj…</v>
      </c>
      <c r="G175" s="262" t="n">
        <f aca="false">IF('APH KIC KIA PC'!M178="","",'APH KIC KIA PC'!M178)</f>
        <v>910</v>
      </c>
      <c r="H175" s="261" t="str">
        <f aca="false">IF(G175&lt;&gt;200,"",IF('2. Artikeldata Utökad'!I178="","",'2. Artikeldata Utökad'!I178))</f>
        <v/>
      </c>
      <c r="I175" s="260" t="str">
        <f aca="false">IF('APH KIC KIA PC'!L178="Välj….","",'APH KIC KIA PC'!L178)</f>
        <v/>
      </c>
      <c r="J175" s="260" t="str">
        <f aca="false">IF(B175="","",_xlfn.xlookup(I175,Artikelgrupper!A:A,Artikelgrupper!B:B))</f>
        <v/>
      </c>
      <c r="K175" s="260" t="str">
        <f aca="false">IF(B175="","",_xlfn.xlookup(I175,Artikelgrupper!A:A,Artikelgrupper!C:C))</f>
        <v/>
      </c>
      <c r="L175" s="260" t="str">
        <f aca="false">IF(B175="","",_xlfn.xlookup(I175,Artikelgrupper!A:A,Artikelgrupper!D:D))</f>
        <v/>
      </c>
      <c r="M175" s="263" t="str">
        <f aca="false">IF(B175="","",'APH KIC KIA PC'!Q178)</f>
        <v/>
      </c>
      <c r="N175" s="262" t="str">
        <f aca="false">IF('APH KIC KIA PC'!R178="","",'APH KIC KIA PC'!R178)</f>
        <v/>
      </c>
      <c r="O175" s="262" t="str">
        <f aca="false">IF('APH KIC KIA PC'!T178="","",'APH KIC KIA PC'!T178)</f>
        <v/>
      </c>
      <c r="P175" s="260" t="str">
        <f aca="false">IF(B175="","",'2. Artikeldata Utökad'!E178)</f>
        <v/>
      </c>
      <c r="Q175" s="260" t="str">
        <f aca="false">IF(B175="","",'2. Artikeldata Utökad'!F178)</f>
        <v/>
      </c>
      <c r="R175" s="260" t="str">
        <f aca="false">IF(B175="","",'3. Förpackningsdata'!G178/10)</f>
        <v/>
      </c>
      <c r="S175" s="260" t="str">
        <f aca="false">IF(B175="","",'3. Förpackningsdata'!H178/10)</f>
        <v/>
      </c>
      <c r="T175" s="260" t="str">
        <f aca="false">IF(B175="","",'3. Förpackningsdata'!I178/10)</f>
        <v/>
      </c>
      <c r="U175" s="264" t="str">
        <f aca="false">IF(B175="","",'APH KIC KIA PC'!Z178)</f>
        <v/>
      </c>
      <c r="V175" s="265" t="str">
        <f aca="false">IF(B175="","",'APH KIC KIA PC'!AA178)</f>
        <v/>
      </c>
      <c r="W175" s="266" t="str">
        <f aca="false">IF(B175="","",'APH KIC KIA PC'!AB178)</f>
        <v/>
      </c>
      <c r="X175" s="267" t="str">
        <f aca="false">IF(B175="","",'APH KIC KIA PC'!AD178)</f>
        <v/>
      </c>
      <c r="Y175" s="266" t="str">
        <f aca="false">IF(B175="","",'APH KIC KIA PC'!AC178)</f>
        <v/>
      </c>
      <c r="Z175" s="267" t="str">
        <f aca="false">IF(B175="","",'APH KIC KIA PC'!AI178)</f>
        <v/>
      </c>
      <c r="AA175" s="268" t="str">
        <f aca="false">IF(B175="","",'APH KIC KIA PC'!AJ178)</f>
        <v/>
      </c>
      <c r="AB175" s="262" t="str">
        <f aca="false">IF(B175="","",'APH KIC KIA PC'!W178)</f>
        <v/>
      </c>
      <c r="AC175" s="263" t="str">
        <f aca="false">IF('3. Förpackningsdata'!M178="","",'3. Förpackningsdata'!M178)</f>
        <v/>
      </c>
      <c r="AD175" s="262" t="str">
        <f aca="false">IF('APH KIC KIA PC'!J178="","",'APH KIC KIA PC'!J178)</f>
        <v/>
      </c>
    </row>
    <row r="176" s="1" customFormat="true" ht="14.25" hidden="false" customHeight="false" outlineLevel="0" collapsed="false">
      <c r="A176" s="72" t="n">
        <v>175</v>
      </c>
      <c r="B176" s="260" t="str">
        <f aca="false">IF('1. Artikeldata Grund'!E179="","",'1. Artikeldata Grund'!E179)</f>
        <v/>
      </c>
      <c r="C176" s="261" t="str">
        <f aca="false">IF('1. Artikeldata Grund'!D179="","",'1. Artikeldata Grund'!D179)</f>
        <v/>
      </c>
      <c r="D176" s="260" t="str">
        <f aca="false">IF('APH KIC KIA PC'!D179="","",'APH KIC KIA PC'!D179)</f>
        <v/>
      </c>
      <c r="E176" s="261" t="str">
        <f aca="false">IF('APH KIC KIA PC'!F179="","",'APH KIC KIA PC'!F179)</f>
        <v/>
      </c>
      <c r="F176" s="262" t="str">
        <f aca="false">IF('APH KIC KIA PC'!S179="","",'APH KIC KIA PC'!S179)</f>
        <v>  Välj…</v>
      </c>
      <c r="G176" s="262" t="n">
        <f aca="false">IF('APH KIC KIA PC'!M179="","",'APH KIC KIA PC'!M179)</f>
        <v>910</v>
      </c>
      <c r="H176" s="261" t="str">
        <f aca="false">IF(G176&lt;&gt;200,"",IF('2. Artikeldata Utökad'!I179="","",'2. Artikeldata Utökad'!I179))</f>
        <v/>
      </c>
      <c r="I176" s="260" t="str">
        <f aca="false">IF('APH KIC KIA PC'!L179="Välj….","",'APH KIC KIA PC'!L179)</f>
        <v/>
      </c>
      <c r="J176" s="260" t="str">
        <f aca="false">IF(B176="","",_xlfn.xlookup(I176,Artikelgrupper!A:A,Artikelgrupper!B:B))</f>
        <v/>
      </c>
      <c r="K176" s="260" t="str">
        <f aca="false">IF(B176="","",_xlfn.xlookup(I176,Artikelgrupper!A:A,Artikelgrupper!C:C))</f>
        <v/>
      </c>
      <c r="L176" s="260" t="str">
        <f aca="false">IF(B176="","",_xlfn.xlookup(I176,Artikelgrupper!A:A,Artikelgrupper!D:D))</f>
        <v/>
      </c>
      <c r="M176" s="263" t="str">
        <f aca="false">IF(B176="","",'APH KIC KIA PC'!Q179)</f>
        <v/>
      </c>
      <c r="N176" s="262" t="str">
        <f aca="false">IF('APH KIC KIA PC'!R179="","",'APH KIC KIA PC'!R179)</f>
        <v/>
      </c>
      <c r="O176" s="262" t="str">
        <f aca="false">IF('APH KIC KIA PC'!T179="","",'APH KIC KIA PC'!T179)</f>
        <v/>
      </c>
      <c r="P176" s="260" t="str">
        <f aca="false">IF(B176="","",'2. Artikeldata Utökad'!E179)</f>
        <v/>
      </c>
      <c r="Q176" s="260" t="str">
        <f aca="false">IF(B176="","",'2. Artikeldata Utökad'!F179)</f>
        <v/>
      </c>
      <c r="R176" s="260" t="str">
        <f aca="false">IF(B176="","",'3. Förpackningsdata'!G179/10)</f>
        <v/>
      </c>
      <c r="S176" s="260" t="str">
        <f aca="false">IF(B176="","",'3. Förpackningsdata'!H179/10)</f>
        <v/>
      </c>
      <c r="T176" s="260" t="str">
        <f aca="false">IF(B176="","",'3. Förpackningsdata'!I179/10)</f>
        <v/>
      </c>
      <c r="U176" s="264" t="str">
        <f aca="false">IF(B176="","",'APH KIC KIA PC'!Z179)</f>
        <v/>
      </c>
      <c r="V176" s="265" t="str">
        <f aca="false">IF(B176="","",'APH KIC KIA PC'!AA179)</f>
        <v/>
      </c>
      <c r="W176" s="266" t="str">
        <f aca="false">IF(B176="","",'APH KIC KIA PC'!AB179)</f>
        <v/>
      </c>
      <c r="X176" s="267" t="str">
        <f aca="false">IF(B176="","",'APH KIC KIA PC'!AD179)</f>
        <v/>
      </c>
      <c r="Y176" s="266" t="str">
        <f aca="false">IF(B176="","",'APH KIC KIA PC'!AC179)</f>
        <v/>
      </c>
      <c r="Z176" s="267" t="str">
        <f aca="false">IF(B176="","",'APH KIC KIA PC'!AI179)</f>
        <v/>
      </c>
      <c r="AA176" s="268" t="str">
        <f aca="false">IF(B176="","",'APH KIC KIA PC'!AJ179)</f>
        <v/>
      </c>
      <c r="AB176" s="262" t="str">
        <f aca="false">IF(B176="","",'APH KIC KIA PC'!W179)</f>
        <v/>
      </c>
      <c r="AC176" s="263" t="str">
        <f aca="false">IF('3. Förpackningsdata'!M179="","",'3. Förpackningsdata'!M179)</f>
        <v/>
      </c>
      <c r="AD176" s="262" t="str">
        <f aca="false">IF('APH KIC KIA PC'!J179="","",'APH KIC KIA PC'!J179)</f>
        <v/>
      </c>
    </row>
    <row r="177" s="1" customFormat="true" ht="14.25" hidden="false" customHeight="false" outlineLevel="0" collapsed="false">
      <c r="A177" s="72" t="n">
        <v>176</v>
      </c>
      <c r="B177" s="260" t="str">
        <f aca="false">IF('1. Artikeldata Grund'!E180="","",'1. Artikeldata Grund'!E180)</f>
        <v/>
      </c>
      <c r="C177" s="261" t="str">
        <f aca="false">IF('1. Artikeldata Grund'!D180="","",'1. Artikeldata Grund'!D180)</f>
        <v/>
      </c>
      <c r="D177" s="260" t="str">
        <f aca="false">IF('APH KIC KIA PC'!D180="","",'APH KIC KIA PC'!D180)</f>
        <v/>
      </c>
      <c r="E177" s="261" t="str">
        <f aca="false">IF('APH KIC KIA PC'!F180="","",'APH KIC KIA PC'!F180)</f>
        <v/>
      </c>
      <c r="F177" s="262" t="str">
        <f aca="false">IF('APH KIC KIA PC'!S180="","",'APH KIC KIA PC'!S180)</f>
        <v>  Välj…</v>
      </c>
      <c r="G177" s="262" t="n">
        <f aca="false">IF('APH KIC KIA PC'!M180="","",'APH KIC KIA PC'!M180)</f>
        <v>910</v>
      </c>
      <c r="H177" s="261" t="str">
        <f aca="false">IF(G177&lt;&gt;200,"",IF('2. Artikeldata Utökad'!I180="","",'2. Artikeldata Utökad'!I180))</f>
        <v/>
      </c>
      <c r="I177" s="260" t="str">
        <f aca="false">IF('APH KIC KIA PC'!L180="Välj….","",'APH KIC KIA PC'!L180)</f>
        <v/>
      </c>
      <c r="J177" s="260" t="str">
        <f aca="false">IF(B177="","",_xlfn.xlookup(I177,Artikelgrupper!A:A,Artikelgrupper!B:B))</f>
        <v/>
      </c>
      <c r="K177" s="260" t="str">
        <f aca="false">IF(B177="","",_xlfn.xlookup(I177,Artikelgrupper!A:A,Artikelgrupper!C:C))</f>
        <v/>
      </c>
      <c r="L177" s="260" t="str">
        <f aca="false">IF(B177="","",_xlfn.xlookup(I177,Artikelgrupper!A:A,Artikelgrupper!D:D))</f>
        <v/>
      </c>
      <c r="M177" s="263" t="str">
        <f aca="false">IF(B177="","",'APH KIC KIA PC'!Q180)</f>
        <v/>
      </c>
      <c r="N177" s="262" t="str">
        <f aca="false">IF('APH KIC KIA PC'!R180="","",'APH KIC KIA PC'!R180)</f>
        <v/>
      </c>
      <c r="O177" s="262" t="str">
        <f aca="false">IF('APH KIC KIA PC'!T180="","",'APH KIC KIA PC'!T180)</f>
        <v/>
      </c>
      <c r="P177" s="260" t="str">
        <f aca="false">IF(B177="","",'2. Artikeldata Utökad'!E180)</f>
        <v/>
      </c>
      <c r="Q177" s="260" t="str">
        <f aca="false">IF(B177="","",'2. Artikeldata Utökad'!F180)</f>
        <v/>
      </c>
      <c r="R177" s="260" t="str">
        <f aca="false">IF(B177="","",'3. Förpackningsdata'!G180/10)</f>
        <v/>
      </c>
      <c r="S177" s="260" t="str">
        <f aca="false">IF(B177="","",'3. Förpackningsdata'!H180/10)</f>
        <v/>
      </c>
      <c r="T177" s="260" t="str">
        <f aca="false">IF(B177="","",'3. Förpackningsdata'!I180/10)</f>
        <v/>
      </c>
      <c r="U177" s="264" t="str">
        <f aca="false">IF(B177="","",'APH KIC KIA PC'!Z180)</f>
        <v/>
      </c>
      <c r="V177" s="265" t="str">
        <f aca="false">IF(B177="","",'APH KIC KIA PC'!AA180)</f>
        <v/>
      </c>
      <c r="W177" s="266" t="str">
        <f aca="false">IF(B177="","",'APH KIC KIA PC'!AB180)</f>
        <v/>
      </c>
      <c r="X177" s="267" t="str">
        <f aca="false">IF(B177="","",'APH KIC KIA PC'!AD180)</f>
        <v/>
      </c>
      <c r="Y177" s="266" t="str">
        <f aca="false">IF(B177="","",'APH KIC KIA PC'!AC180)</f>
        <v/>
      </c>
      <c r="Z177" s="267" t="str">
        <f aca="false">IF(B177="","",'APH KIC KIA PC'!AI180)</f>
        <v/>
      </c>
      <c r="AA177" s="268" t="str">
        <f aca="false">IF(B177="","",'APH KIC KIA PC'!AJ180)</f>
        <v/>
      </c>
      <c r="AB177" s="262" t="str">
        <f aca="false">IF(B177="","",'APH KIC KIA PC'!W180)</f>
        <v/>
      </c>
      <c r="AC177" s="263" t="str">
        <f aca="false">IF('3. Förpackningsdata'!M180="","",'3. Förpackningsdata'!M180)</f>
        <v/>
      </c>
      <c r="AD177" s="262" t="str">
        <f aca="false">IF('APH KIC KIA PC'!J180="","",'APH KIC KIA PC'!J180)</f>
        <v/>
      </c>
    </row>
    <row r="178" s="1" customFormat="true" ht="14.25" hidden="false" customHeight="false" outlineLevel="0" collapsed="false">
      <c r="A178" s="72" t="n">
        <v>177</v>
      </c>
      <c r="B178" s="260" t="str">
        <f aca="false">IF('1. Artikeldata Grund'!E181="","",'1. Artikeldata Grund'!E181)</f>
        <v/>
      </c>
      <c r="C178" s="261" t="str">
        <f aca="false">IF('1. Artikeldata Grund'!D181="","",'1. Artikeldata Grund'!D181)</f>
        <v/>
      </c>
      <c r="D178" s="260" t="str">
        <f aca="false">IF('APH KIC KIA PC'!D181="","",'APH KIC KIA PC'!D181)</f>
        <v/>
      </c>
      <c r="E178" s="261" t="str">
        <f aca="false">IF('APH KIC KIA PC'!F181="","",'APH KIC KIA PC'!F181)</f>
        <v/>
      </c>
      <c r="F178" s="262" t="str">
        <f aca="false">IF('APH KIC KIA PC'!S181="","",'APH KIC KIA PC'!S181)</f>
        <v>  Välj…</v>
      </c>
      <c r="G178" s="262" t="n">
        <f aca="false">IF('APH KIC KIA PC'!M181="","",'APH KIC KIA PC'!M181)</f>
        <v>910</v>
      </c>
      <c r="H178" s="261" t="str">
        <f aca="false">IF(G178&lt;&gt;200,"",IF('2. Artikeldata Utökad'!I181="","",'2. Artikeldata Utökad'!I181))</f>
        <v/>
      </c>
      <c r="I178" s="260" t="str">
        <f aca="false">IF('APH KIC KIA PC'!L181="Välj….","",'APH KIC KIA PC'!L181)</f>
        <v/>
      </c>
      <c r="J178" s="260" t="str">
        <f aca="false">IF(B178="","",_xlfn.xlookup(I178,Artikelgrupper!A:A,Artikelgrupper!B:B))</f>
        <v/>
      </c>
      <c r="K178" s="260" t="str">
        <f aca="false">IF(B178="","",_xlfn.xlookup(I178,Artikelgrupper!A:A,Artikelgrupper!C:C))</f>
        <v/>
      </c>
      <c r="L178" s="260" t="str">
        <f aca="false">IF(B178="","",_xlfn.xlookup(I178,Artikelgrupper!A:A,Artikelgrupper!D:D))</f>
        <v/>
      </c>
      <c r="M178" s="263" t="str">
        <f aca="false">IF(B178="","",'APH KIC KIA PC'!Q181)</f>
        <v/>
      </c>
      <c r="N178" s="262" t="str">
        <f aca="false">IF('APH KIC KIA PC'!R181="","",'APH KIC KIA PC'!R181)</f>
        <v/>
      </c>
      <c r="O178" s="262" t="str">
        <f aca="false">IF('APH KIC KIA PC'!T181="","",'APH KIC KIA PC'!T181)</f>
        <v/>
      </c>
      <c r="P178" s="260" t="str">
        <f aca="false">IF(B178="","",'2. Artikeldata Utökad'!E181)</f>
        <v/>
      </c>
      <c r="Q178" s="260" t="str">
        <f aca="false">IF(B178="","",'2. Artikeldata Utökad'!F181)</f>
        <v/>
      </c>
      <c r="R178" s="260" t="str">
        <f aca="false">IF(B178="","",'3. Förpackningsdata'!G181/10)</f>
        <v/>
      </c>
      <c r="S178" s="260" t="str">
        <f aca="false">IF(B178="","",'3. Förpackningsdata'!H181/10)</f>
        <v/>
      </c>
      <c r="T178" s="260" t="str">
        <f aca="false">IF(B178="","",'3. Förpackningsdata'!I181/10)</f>
        <v/>
      </c>
      <c r="U178" s="264" t="str">
        <f aca="false">IF(B178="","",'APH KIC KIA PC'!Z181)</f>
        <v/>
      </c>
      <c r="V178" s="265" t="str">
        <f aca="false">IF(B178="","",'APH KIC KIA PC'!AA181)</f>
        <v/>
      </c>
      <c r="W178" s="266" t="str">
        <f aca="false">IF(B178="","",'APH KIC KIA PC'!AB181)</f>
        <v/>
      </c>
      <c r="X178" s="267" t="str">
        <f aca="false">IF(B178="","",'APH KIC KIA PC'!AD181)</f>
        <v/>
      </c>
      <c r="Y178" s="266" t="str">
        <f aca="false">IF(B178="","",'APH KIC KIA PC'!AC181)</f>
        <v/>
      </c>
      <c r="Z178" s="267" t="str">
        <f aca="false">IF(B178="","",'APH KIC KIA PC'!AI181)</f>
        <v/>
      </c>
      <c r="AA178" s="268" t="str">
        <f aca="false">IF(B178="","",'APH KIC KIA PC'!AJ181)</f>
        <v/>
      </c>
      <c r="AB178" s="262" t="str">
        <f aca="false">IF(B178="","",'APH KIC KIA PC'!W181)</f>
        <v/>
      </c>
      <c r="AC178" s="263" t="str">
        <f aca="false">IF('3. Förpackningsdata'!M181="","",'3. Förpackningsdata'!M181)</f>
        <v/>
      </c>
      <c r="AD178" s="262" t="str">
        <f aca="false">IF('APH KIC KIA PC'!J181="","",'APH KIC KIA PC'!J181)</f>
        <v/>
      </c>
    </row>
    <row r="179" s="1" customFormat="true" ht="14.25" hidden="false" customHeight="false" outlineLevel="0" collapsed="false">
      <c r="A179" s="72" t="n">
        <v>178</v>
      </c>
      <c r="B179" s="260" t="str">
        <f aca="false">IF('1. Artikeldata Grund'!E182="","",'1. Artikeldata Grund'!E182)</f>
        <v/>
      </c>
      <c r="C179" s="261" t="str">
        <f aca="false">IF('1. Artikeldata Grund'!D182="","",'1. Artikeldata Grund'!D182)</f>
        <v/>
      </c>
      <c r="D179" s="260" t="str">
        <f aca="false">IF('APH KIC KIA PC'!D182="","",'APH KIC KIA PC'!D182)</f>
        <v/>
      </c>
      <c r="E179" s="261" t="str">
        <f aca="false">IF('APH KIC KIA PC'!F182="","",'APH KIC KIA PC'!F182)</f>
        <v/>
      </c>
      <c r="F179" s="262" t="str">
        <f aca="false">IF('APH KIC KIA PC'!S182="","",'APH KIC KIA PC'!S182)</f>
        <v>  Välj…</v>
      </c>
      <c r="G179" s="262" t="n">
        <f aca="false">IF('APH KIC KIA PC'!M182="","",'APH KIC KIA PC'!M182)</f>
        <v>910</v>
      </c>
      <c r="H179" s="261" t="str">
        <f aca="false">IF(G179&lt;&gt;200,"",IF('2. Artikeldata Utökad'!I182="","",'2. Artikeldata Utökad'!I182))</f>
        <v/>
      </c>
      <c r="I179" s="260" t="str">
        <f aca="false">IF('APH KIC KIA PC'!L182="Välj….","",'APH KIC KIA PC'!L182)</f>
        <v/>
      </c>
      <c r="J179" s="260" t="str">
        <f aca="false">IF(B179="","",_xlfn.xlookup(I179,Artikelgrupper!A:A,Artikelgrupper!B:B))</f>
        <v/>
      </c>
      <c r="K179" s="260" t="str">
        <f aca="false">IF(B179="","",_xlfn.xlookup(I179,Artikelgrupper!A:A,Artikelgrupper!C:C))</f>
        <v/>
      </c>
      <c r="L179" s="260" t="str">
        <f aca="false">IF(B179="","",_xlfn.xlookup(I179,Artikelgrupper!A:A,Artikelgrupper!D:D))</f>
        <v/>
      </c>
      <c r="M179" s="263" t="str">
        <f aca="false">IF(B179="","",'APH KIC KIA PC'!Q182)</f>
        <v/>
      </c>
      <c r="N179" s="262" t="str">
        <f aca="false">IF('APH KIC KIA PC'!R182="","",'APH KIC KIA PC'!R182)</f>
        <v/>
      </c>
      <c r="O179" s="262" t="str">
        <f aca="false">IF('APH KIC KIA PC'!T182="","",'APH KIC KIA PC'!T182)</f>
        <v/>
      </c>
      <c r="P179" s="260" t="str">
        <f aca="false">IF(B179="","",'2. Artikeldata Utökad'!E182)</f>
        <v/>
      </c>
      <c r="Q179" s="260" t="str">
        <f aca="false">IF(B179="","",'2. Artikeldata Utökad'!F182)</f>
        <v/>
      </c>
      <c r="R179" s="260" t="str">
        <f aca="false">IF(B179="","",'3. Förpackningsdata'!G182/10)</f>
        <v/>
      </c>
      <c r="S179" s="260" t="str">
        <f aca="false">IF(B179="","",'3. Förpackningsdata'!H182/10)</f>
        <v/>
      </c>
      <c r="T179" s="260" t="str">
        <f aca="false">IF(B179="","",'3. Förpackningsdata'!I182/10)</f>
        <v/>
      </c>
      <c r="U179" s="264" t="str">
        <f aca="false">IF(B179="","",'APH KIC KIA PC'!Z182)</f>
        <v/>
      </c>
      <c r="V179" s="265" t="str">
        <f aca="false">IF(B179="","",'APH KIC KIA PC'!AA182)</f>
        <v/>
      </c>
      <c r="W179" s="266" t="str">
        <f aca="false">IF(B179="","",'APH KIC KIA PC'!AB182)</f>
        <v/>
      </c>
      <c r="X179" s="267" t="str">
        <f aca="false">IF(B179="","",'APH KIC KIA PC'!AD182)</f>
        <v/>
      </c>
      <c r="Y179" s="266" t="str">
        <f aca="false">IF(B179="","",'APH KIC KIA PC'!AC182)</f>
        <v/>
      </c>
      <c r="Z179" s="267" t="str">
        <f aca="false">IF(B179="","",'APH KIC KIA PC'!AI182)</f>
        <v/>
      </c>
      <c r="AA179" s="268" t="str">
        <f aca="false">IF(B179="","",'APH KIC KIA PC'!AJ182)</f>
        <v/>
      </c>
      <c r="AB179" s="262" t="str">
        <f aca="false">IF(B179="","",'APH KIC KIA PC'!W182)</f>
        <v/>
      </c>
      <c r="AC179" s="263" t="str">
        <f aca="false">IF('3. Förpackningsdata'!M182="","",'3. Förpackningsdata'!M182)</f>
        <v/>
      </c>
      <c r="AD179" s="262" t="str">
        <f aca="false">IF('APH KIC KIA PC'!J182="","",'APH KIC KIA PC'!J182)</f>
        <v/>
      </c>
    </row>
    <row r="180" s="1" customFormat="true" ht="14.25" hidden="false" customHeight="false" outlineLevel="0" collapsed="false">
      <c r="A180" s="72" t="n">
        <v>179</v>
      </c>
      <c r="B180" s="260" t="str">
        <f aca="false">IF('1. Artikeldata Grund'!E183="","",'1. Artikeldata Grund'!E183)</f>
        <v/>
      </c>
      <c r="C180" s="261" t="str">
        <f aca="false">IF('1. Artikeldata Grund'!D183="","",'1. Artikeldata Grund'!D183)</f>
        <v/>
      </c>
      <c r="D180" s="260" t="str">
        <f aca="false">IF('APH KIC KIA PC'!D183="","",'APH KIC KIA PC'!D183)</f>
        <v/>
      </c>
      <c r="E180" s="261" t="str">
        <f aca="false">IF('APH KIC KIA PC'!F183="","",'APH KIC KIA PC'!F183)</f>
        <v/>
      </c>
      <c r="F180" s="262" t="str">
        <f aca="false">IF('APH KIC KIA PC'!S183="","",'APH KIC KIA PC'!S183)</f>
        <v>  Välj…</v>
      </c>
      <c r="G180" s="262" t="n">
        <f aca="false">IF('APH KIC KIA PC'!M183="","",'APH KIC KIA PC'!M183)</f>
        <v>910</v>
      </c>
      <c r="H180" s="261" t="str">
        <f aca="false">IF(G180&lt;&gt;200,"",IF('2. Artikeldata Utökad'!I183="","",'2. Artikeldata Utökad'!I183))</f>
        <v/>
      </c>
      <c r="I180" s="260" t="str">
        <f aca="false">IF('APH KIC KIA PC'!L183="Välj….","",'APH KIC KIA PC'!L183)</f>
        <v/>
      </c>
      <c r="J180" s="260" t="str">
        <f aca="false">IF(B180="","",_xlfn.xlookup(I180,Artikelgrupper!A:A,Artikelgrupper!B:B))</f>
        <v/>
      </c>
      <c r="K180" s="260" t="str">
        <f aca="false">IF(B180="","",_xlfn.xlookup(I180,Artikelgrupper!A:A,Artikelgrupper!C:C))</f>
        <v/>
      </c>
      <c r="L180" s="260" t="str">
        <f aca="false">IF(B180="","",_xlfn.xlookup(I180,Artikelgrupper!A:A,Artikelgrupper!D:D))</f>
        <v/>
      </c>
      <c r="M180" s="263" t="str">
        <f aca="false">IF(B180="","",'APH KIC KIA PC'!Q183)</f>
        <v/>
      </c>
      <c r="N180" s="262" t="str">
        <f aca="false">IF('APH KIC KIA PC'!R183="","",'APH KIC KIA PC'!R183)</f>
        <v/>
      </c>
      <c r="O180" s="262" t="str">
        <f aca="false">IF('APH KIC KIA PC'!T183="","",'APH KIC KIA PC'!T183)</f>
        <v/>
      </c>
      <c r="P180" s="260" t="str">
        <f aca="false">IF(B180="","",'2. Artikeldata Utökad'!E183)</f>
        <v/>
      </c>
      <c r="Q180" s="260" t="str">
        <f aca="false">IF(B180="","",'2. Artikeldata Utökad'!F183)</f>
        <v/>
      </c>
      <c r="R180" s="260" t="str">
        <f aca="false">IF(B180="","",'3. Förpackningsdata'!G183/10)</f>
        <v/>
      </c>
      <c r="S180" s="260" t="str">
        <f aca="false">IF(B180="","",'3. Förpackningsdata'!H183/10)</f>
        <v/>
      </c>
      <c r="T180" s="260" t="str">
        <f aca="false">IF(B180="","",'3. Förpackningsdata'!I183/10)</f>
        <v/>
      </c>
      <c r="U180" s="264" t="str">
        <f aca="false">IF(B180="","",'APH KIC KIA PC'!Z183)</f>
        <v/>
      </c>
      <c r="V180" s="265" t="str">
        <f aca="false">IF(B180="","",'APH KIC KIA PC'!AA183)</f>
        <v/>
      </c>
      <c r="W180" s="266" t="str">
        <f aca="false">IF(B180="","",'APH KIC KIA PC'!AB183)</f>
        <v/>
      </c>
      <c r="X180" s="267" t="str">
        <f aca="false">IF(B180="","",'APH KIC KIA PC'!AD183)</f>
        <v/>
      </c>
      <c r="Y180" s="266" t="str">
        <f aca="false">IF(B180="","",'APH KIC KIA PC'!AC183)</f>
        <v/>
      </c>
      <c r="Z180" s="267" t="str">
        <f aca="false">IF(B180="","",'APH KIC KIA PC'!AI183)</f>
        <v/>
      </c>
      <c r="AA180" s="268" t="str">
        <f aca="false">IF(B180="","",'APH KIC KIA PC'!AJ183)</f>
        <v/>
      </c>
      <c r="AB180" s="262" t="str">
        <f aca="false">IF(B180="","",'APH KIC KIA PC'!W183)</f>
        <v/>
      </c>
      <c r="AC180" s="263" t="str">
        <f aca="false">IF('3. Förpackningsdata'!M183="","",'3. Förpackningsdata'!M183)</f>
        <v/>
      </c>
      <c r="AD180" s="262" t="str">
        <f aca="false">IF('APH KIC KIA PC'!J183="","",'APH KIC KIA PC'!J183)</f>
        <v/>
      </c>
    </row>
    <row r="181" s="1" customFormat="true" ht="14.25" hidden="false" customHeight="false" outlineLevel="0" collapsed="false">
      <c r="A181" s="72" t="n">
        <v>180</v>
      </c>
      <c r="B181" s="260" t="str">
        <f aca="false">IF('1. Artikeldata Grund'!E184="","",'1. Artikeldata Grund'!E184)</f>
        <v/>
      </c>
      <c r="C181" s="261" t="str">
        <f aca="false">IF('1. Artikeldata Grund'!D184="","",'1. Artikeldata Grund'!D184)</f>
        <v/>
      </c>
      <c r="D181" s="260" t="str">
        <f aca="false">IF('APH KIC KIA PC'!D184="","",'APH KIC KIA PC'!D184)</f>
        <v/>
      </c>
      <c r="E181" s="261" t="str">
        <f aca="false">IF('APH KIC KIA PC'!F184="","",'APH KIC KIA PC'!F184)</f>
        <v/>
      </c>
      <c r="F181" s="262" t="str">
        <f aca="false">IF('APH KIC KIA PC'!S184="","",'APH KIC KIA PC'!S184)</f>
        <v>  Välj…</v>
      </c>
      <c r="G181" s="262" t="n">
        <f aca="false">IF('APH KIC KIA PC'!M184="","",'APH KIC KIA PC'!M184)</f>
        <v>910</v>
      </c>
      <c r="H181" s="261" t="str">
        <f aca="false">IF(G181&lt;&gt;200,"",IF('2. Artikeldata Utökad'!I184="","",'2. Artikeldata Utökad'!I184))</f>
        <v/>
      </c>
      <c r="I181" s="260" t="str">
        <f aca="false">IF('APH KIC KIA PC'!L184="Välj….","",'APH KIC KIA PC'!L184)</f>
        <v/>
      </c>
      <c r="J181" s="260" t="str">
        <f aca="false">IF(B181="","",_xlfn.xlookup(I181,Artikelgrupper!A:A,Artikelgrupper!B:B))</f>
        <v/>
      </c>
      <c r="K181" s="260" t="str">
        <f aca="false">IF(B181="","",_xlfn.xlookup(I181,Artikelgrupper!A:A,Artikelgrupper!C:C))</f>
        <v/>
      </c>
      <c r="L181" s="260" t="str">
        <f aca="false">IF(B181="","",_xlfn.xlookup(I181,Artikelgrupper!A:A,Artikelgrupper!D:D))</f>
        <v/>
      </c>
      <c r="M181" s="263" t="str">
        <f aca="false">IF(B181="","",'APH KIC KIA PC'!Q184)</f>
        <v/>
      </c>
      <c r="N181" s="262" t="str">
        <f aca="false">IF('APH KIC KIA PC'!R184="","",'APH KIC KIA PC'!R184)</f>
        <v/>
      </c>
      <c r="O181" s="262" t="str">
        <f aca="false">IF('APH KIC KIA PC'!T184="","",'APH KIC KIA PC'!T184)</f>
        <v/>
      </c>
      <c r="P181" s="260" t="str">
        <f aca="false">IF(B181="","",'2. Artikeldata Utökad'!E184)</f>
        <v/>
      </c>
      <c r="Q181" s="260" t="str">
        <f aca="false">IF(B181="","",'2. Artikeldata Utökad'!F184)</f>
        <v/>
      </c>
      <c r="R181" s="260" t="str">
        <f aca="false">IF(B181="","",'3. Förpackningsdata'!G184/10)</f>
        <v/>
      </c>
      <c r="S181" s="260" t="str">
        <f aca="false">IF(B181="","",'3. Förpackningsdata'!H184/10)</f>
        <v/>
      </c>
      <c r="T181" s="260" t="str">
        <f aca="false">IF(B181="","",'3. Förpackningsdata'!I184/10)</f>
        <v/>
      </c>
      <c r="U181" s="264" t="str">
        <f aca="false">IF(B181="","",'APH KIC KIA PC'!Z184)</f>
        <v/>
      </c>
      <c r="V181" s="265" t="str">
        <f aca="false">IF(B181="","",'APH KIC KIA PC'!AA184)</f>
        <v/>
      </c>
      <c r="W181" s="266" t="str">
        <f aca="false">IF(B181="","",'APH KIC KIA PC'!AB184)</f>
        <v/>
      </c>
      <c r="X181" s="267" t="str">
        <f aca="false">IF(B181="","",'APH KIC KIA PC'!AD184)</f>
        <v/>
      </c>
      <c r="Y181" s="266" t="str">
        <f aca="false">IF(B181="","",'APH KIC KIA PC'!AC184)</f>
        <v/>
      </c>
      <c r="Z181" s="267" t="str">
        <f aca="false">IF(B181="","",'APH KIC KIA PC'!AI184)</f>
        <v/>
      </c>
      <c r="AA181" s="268" t="str">
        <f aca="false">IF(B181="","",'APH KIC KIA PC'!AJ184)</f>
        <v/>
      </c>
      <c r="AB181" s="262" t="str">
        <f aca="false">IF(B181="","",'APH KIC KIA PC'!W184)</f>
        <v/>
      </c>
      <c r="AC181" s="263" t="str">
        <f aca="false">IF('3. Förpackningsdata'!M184="","",'3. Förpackningsdata'!M184)</f>
        <v/>
      </c>
      <c r="AD181" s="262" t="str">
        <f aca="false">IF('APH KIC KIA PC'!J184="","",'APH KIC KIA PC'!J184)</f>
        <v/>
      </c>
    </row>
    <row r="182" s="1" customFormat="true" ht="14.25" hidden="false" customHeight="false" outlineLevel="0" collapsed="false">
      <c r="A182" s="72" t="n">
        <v>181</v>
      </c>
      <c r="B182" s="260" t="str">
        <f aca="false">IF('1. Artikeldata Grund'!E185="","",'1. Artikeldata Grund'!E185)</f>
        <v/>
      </c>
      <c r="C182" s="261" t="str">
        <f aca="false">IF('1. Artikeldata Grund'!D185="","",'1. Artikeldata Grund'!D185)</f>
        <v/>
      </c>
      <c r="D182" s="260" t="str">
        <f aca="false">IF('APH KIC KIA PC'!D185="","",'APH KIC KIA PC'!D185)</f>
        <v/>
      </c>
      <c r="E182" s="261" t="str">
        <f aca="false">IF('APH KIC KIA PC'!F185="","",'APH KIC KIA PC'!F185)</f>
        <v/>
      </c>
      <c r="F182" s="262" t="str">
        <f aca="false">IF('APH KIC KIA PC'!S185="","",'APH KIC KIA PC'!S185)</f>
        <v>  Välj…</v>
      </c>
      <c r="G182" s="262" t="n">
        <f aca="false">IF('APH KIC KIA PC'!M185="","",'APH KIC KIA PC'!M185)</f>
        <v>910</v>
      </c>
      <c r="H182" s="261" t="str">
        <f aca="false">IF(G182&lt;&gt;200,"",IF('2. Artikeldata Utökad'!I185="","",'2. Artikeldata Utökad'!I185))</f>
        <v/>
      </c>
      <c r="I182" s="260" t="str">
        <f aca="false">IF('APH KIC KIA PC'!L185="Välj….","",'APH KIC KIA PC'!L185)</f>
        <v/>
      </c>
      <c r="J182" s="260" t="str">
        <f aca="false">IF(B182="","",_xlfn.xlookup(I182,Artikelgrupper!A:A,Artikelgrupper!B:B))</f>
        <v/>
      </c>
      <c r="K182" s="260" t="str">
        <f aca="false">IF(B182="","",_xlfn.xlookup(I182,Artikelgrupper!A:A,Artikelgrupper!C:C))</f>
        <v/>
      </c>
      <c r="L182" s="260" t="str">
        <f aca="false">IF(B182="","",_xlfn.xlookup(I182,Artikelgrupper!A:A,Artikelgrupper!D:D))</f>
        <v/>
      </c>
      <c r="M182" s="263" t="str">
        <f aca="false">IF(B182="","",'APH KIC KIA PC'!Q185)</f>
        <v/>
      </c>
      <c r="N182" s="262" t="str">
        <f aca="false">IF('APH KIC KIA PC'!R185="","",'APH KIC KIA PC'!R185)</f>
        <v/>
      </c>
      <c r="O182" s="262" t="str">
        <f aca="false">IF('APH KIC KIA PC'!T185="","",'APH KIC KIA PC'!T185)</f>
        <v/>
      </c>
      <c r="P182" s="260" t="str">
        <f aca="false">IF(B182="","",'2. Artikeldata Utökad'!E185)</f>
        <v/>
      </c>
      <c r="Q182" s="260" t="str">
        <f aca="false">IF(B182="","",'2. Artikeldata Utökad'!F185)</f>
        <v/>
      </c>
      <c r="R182" s="260" t="str">
        <f aca="false">IF(B182="","",'3. Förpackningsdata'!G185/10)</f>
        <v/>
      </c>
      <c r="S182" s="260" t="str">
        <f aca="false">IF(B182="","",'3. Förpackningsdata'!H185/10)</f>
        <v/>
      </c>
      <c r="T182" s="260" t="str">
        <f aca="false">IF(B182="","",'3. Förpackningsdata'!I185/10)</f>
        <v/>
      </c>
      <c r="U182" s="264" t="str">
        <f aca="false">IF(B182="","",'APH KIC KIA PC'!Z185)</f>
        <v/>
      </c>
      <c r="V182" s="265" t="str">
        <f aca="false">IF(B182="","",'APH KIC KIA PC'!AA185)</f>
        <v/>
      </c>
      <c r="W182" s="266" t="str">
        <f aca="false">IF(B182="","",'APH KIC KIA PC'!AB185)</f>
        <v/>
      </c>
      <c r="X182" s="267" t="str">
        <f aca="false">IF(B182="","",'APH KIC KIA PC'!AD185)</f>
        <v/>
      </c>
      <c r="Y182" s="266" t="str">
        <f aca="false">IF(B182="","",'APH KIC KIA PC'!AC185)</f>
        <v/>
      </c>
      <c r="Z182" s="267" t="str">
        <f aca="false">IF(B182="","",'APH KIC KIA PC'!AI185)</f>
        <v/>
      </c>
      <c r="AA182" s="268" t="str">
        <f aca="false">IF(B182="","",'APH KIC KIA PC'!AJ185)</f>
        <v/>
      </c>
      <c r="AB182" s="262" t="str">
        <f aca="false">IF(B182="","",'APH KIC KIA PC'!W185)</f>
        <v/>
      </c>
      <c r="AC182" s="263" t="str">
        <f aca="false">IF('3. Förpackningsdata'!M185="","",'3. Förpackningsdata'!M185)</f>
        <v/>
      </c>
      <c r="AD182" s="262" t="str">
        <f aca="false">IF('APH KIC KIA PC'!J185="","",'APH KIC KIA PC'!J185)</f>
        <v/>
      </c>
    </row>
    <row r="183" s="1" customFormat="true" ht="14.25" hidden="false" customHeight="false" outlineLevel="0" collapsed="false">
      <c r="A183" s="72" t="n">
        <v>182</v>
      </c>
      <c r="B183" s="260" t="str">
        <f aca="false">IF('1. Artikeldata Grund'!E186="","",'1. Artikeldata Grund'!E186)</f>
        <v/>
      </c>
      <c r="C183" s="261" t="str">
        <f aca="false">IF('1. Artikeldata Grund'!D186="","",'1. Artikeldata Grund'!D186)</f>
        <v/>
      </c>
      <c r="D183" s="260" t="str">
        <f aca="false">IF('APH KIC KIA PC'!D186="","",'APH KIC KIA PC'!D186)</f>
        <v/>
      </c>
      <c r="E183" s="261" t="str">
        <f aca="false">IF('APH KIC KIA PC'!F186="","",'APH KIC KIA PC'!F186)</f>
        <v/>
      </c>
      <c r="F183" s="262" t="str">
        <f aca="false">IF('APH KIC KIA PC'!S186="","",'APH KIC KIA PC'!S186)</f>
        <v>  Välj…</v>
      </c>
      <c r="G183" s="262" t="n">
        <f aca="false">IF('APH KIC KIA PC'!M186="","",'APH KIC KIA PC'!M186)</f>
        <v>910</v>
      </c>
      <c r="H183" s="261" t="str">
        <f aca="false">IF(G183&lt;&gt;200,"",IF('2. Artikeldata Utökad'!I186="","",'2. Artikeldata Utökad'!I186))</f>
        <v/>
      </c>
      <c r="I183" s="260" t="str">
        <f aca="false">IF('APH KIC KIA PC'!L186="Välj….","",'APH KIC KIA PC'!L186)</f>
        <v/>
      </c>
      <c r="J183" s="260" t="str">
        <f aca="false">IF(B183="","",_xlfn.xlookup(I183,Artikelgrupper!A:A,Artikelgrupper!B:B))</f>
        <v/>
      </c>
      <c r="K183" s="260" t="str">
        <f aca="false">IF(B183="","",_xlfn.xlookup(I183,Artikelgrupper!A:A,Artikelgrupper!C:C))</f>
        <v/>
      </c>
      <c r="L183" s="260" t="str">
        <f aca="false">IF(B183="","",_xlfn.xlookup(I183,Artikelgrupper!A:A,Artikelgrupper!D:D))</f>
        <v/>
      </c>
      <c r="M183" s="263" t="str">
        <f aca="false">IF(B183="","",'APH KIC KIA PC'!Q186)</f>
        <v/>
      </c>
      <c r="N183" s="262" t="str">
        <f aca="false">IF('APH KIC KIA PC'!R186="","",'APH KIC KIA PC'!R186)</f>
        <v/>
      </c>
      <c r="O183" s="262" t="str">
        <f aca="false">IF('APH KIC KIA PC'!T186="","",'APH KIC KIA PC'!T186)</f>
        <v/>
      </c>
      <c r="P183" s="260" t="str">
        <f aca="false">IF(B183="","",'2. Artikeldata Utökad'!E186)</f>
        <v/>
      </c>
      <c r="Q183" s="260" t="str">
        <f aca="false">IF(B183="","",'2. Artikeldata Utökad'!F186)</f>
        <v/>
      </c>
      <c r="R183" s="260" t="str">
        <f aca="false">IF(B183="","",'3. Förpackningsdata'!G186/10)</f>
        <v/>
      </c>
      <c r="S183" s="260" t="str">
        <f aca="false">IF(B183="","",'3. Förpackningsdata'!H186/10)</f>
        <v/>
      </c>
      <c r="T183" s="260" t="str">
        <f aca="false">IF(B183="","",'3. Förpackningsdata'!I186/10)</f>
        <v/>
      </c>
      <c r="U183" s="264" t="str">
        <f aca="false">IF(B183="","",'APH KIC KIA PC'!Z186)</f>
        <v/>
      </c>
      <c r="V183" s="265" t="str">
        <f aca="false">IF(B183="","",'APH KIC KIA PC'!AA186)</f>
        <v/>
      </c>
      <c r="W183" s="266" t="str">
        <f aca="false">IF(B183="","",'APH KIC KIA PC'!AB186)</f>
        <v/>
      </c>
      <c r="X183" s="267" t="str">
        <f aca="false">IF(B183="","",'APH KIC KIA PC'!AD186)</f>
        <v/>
      </c>
      <c r="Y183" s="266" t="str">
        <f aca="false">IF(B183="","",'APH KIC KIA PC'!AC186)</f>
        <v/>
      </c>
      <c r="Z183" s="267" t="str">
        <f aca="false">IF(B183="","",'APH KIC KIA PC'!AI186)</f>
        <v/>
      </c>
      <c r="AA183" s="268" t="str">
        <f aca="false">IF(B183="","",'APH KIC KIA PC'!AJ186)</f>
        <v/>
      </c>
      <c r="AB183" s="262" t="str">
        <f aca="false">IF(B183="","",'APH KIC KIA PC'!W186)</f>
        <v/>
      </c>
      <c r="AC183" s="263" t="str">
        <f aca="false">IF('3. Förpackningsdata'!M186="","",'3. Förpackningsdata'!M186)</f>
        <v/>
      </c>
      <c r="AD183" s="262" t="str">
        <f aca="false">IF('APH KIC KIA PC'!J186="","",'APH KIC KIA PC'!J186)</f>
        <v/>
      </c>
    </row>
    <row r="184" s="1" customFormat="true" ht="14.25" hidden="false" customHeight="false" outlineLevel="0" collapsed="false">
      <c r="A184" s="72" t="n">
        <v>183</v>
      </c>
      <c r="B184" s="260" t="str">
        <f aca="false">IF('1. Artikeldata Grund'!E187="","",'1. Artikeldata Grund'!E187)</f>
        <v/>
      </c>
      <c r="C184" s="261" t="str">
        <f aca="false">IF('1. Artikeldata Grund'!D187="","",'1. Artikeldata Grund'!D187)</f>
        <v/>
      </c>
      <c r="D184" s="260" t="str">
        <f aca="false">IF('APH KIC KIA PC'!D187="","",'APH KIC KIA PC'!D187)</f>
        <v/>
      </c>
      <c r="E184" s="261" t="str">
        <f aca="false">IF('APH KIC KIA PC'!F187="","",'APH KIC KIA PC'!F187)</f>
        <v/>
      </c>
      <c r="F184" s="262" t="str">
        <f aca="false">IF('APH KIC KIA PC'!S187="","",'APH KIC KIA PC'!S187)</f>
        <v>  Välj…</v>
      </c>
      <c r="G184" s="262" t="n">
        <f aca="false">IF('APH KIC KIA PC'!M187="","",'APH KIC KIA PC'!M187)</f>
        <v>910</v>
      </c>
      <c r="H184" s="261" t="str">
        <f aca="false">IF(G184&lt;&gt;200,"",IF('2. Artikeldata Utökad'!I187="","",'2. Artikeldata Utökad'!I187))</f>
        <v/>
      </c>
      <c r="I184" s="260" t="str">
        <f aca="false">IF('APH KIC KIA PC'!L187="Välj….","",'APH KIC KIA PC'!L187)</f>
        <v/>
      </c>
      <c r="J184" s="260" t="str">
        <f aca="false">IF(B184="","",_xlfn.xlookup(I184,Artikelgrupper!A:A,Artikelgrupper!B:B))</f>
        <v/>
      </c>
      <c r="K184" s="260" t="str">
        <f aca="false">IF(B184="","",_xlfn.xlookup(I184,Artikelgrupper!A:A,Artikelgrupper!C:C))</f>
        <v/>
      </c>
      <c r="L184" s="260" t="str">
        <f aca="false">IF(B184="","",_xlfn.xlookup(I184,Artikelgrupper!A:A,Artikelgrupper!D:D))</f>
        <v/>
      </c>
      <c r="M184" s="263" t="str">
        <f aca="false">IF(B184="","",'APH KIC KIA PC'!Q187)</f>
        <v/>
      </c>
      <c r="N184" s="262" t="str">
        <f aca="false">IF('APH KIC KIA PC'!R187="","",'APH KIC KIA PC'!R187)</f>
        <v/>
      </c>
      <c r="O184" s="262" t="str">
        <f aca="false">IF('APH KIC KIA PC'!T187="","",'APH KIC KIA PC'!T187)</f>
        <v/>
      </c>
      <c r="P184" s="260" t="str">
        <f aca="false">IF(B184="","",'2. Artikeldata Utökad'!E187)</f>
        <v/>
      </c>
      <c r="Q184" s="260" t="str">
        <f aca="false">IF(B184="","",'2. Artikeldata Utökad'!F187)</f>
        <v/>
      </c>
      <c r="R184" s="260" t="str">
        <f aca="false">IF(B184="","",'3. Förpackningsdata'!G187/10)</f>
        <v/>
      </c>
      <c r="S184" s="260" t="str">
        <f aca="false">IF(B184="","",'3. Förpackningsdata'!H187/10)</f>
        <v/>
      </c>
      <c r="T184" s="260" t="str">
        <f aca="false">IF(B184="","",'3. Förpackningsdata'!I187/10)</f>
        <v/>
      </c>
      <c r="U184" s="264" t="str">
        <f aca="false">IF(B184="","",'APH KIC KIA PC'!Z187)</f>
        <v/>
      </c>
      <c r="V184" s="265" t="str">
        <f aca="false">IF(B184="","",'APH KIC KIA PC'!AA187)</f>
        <v/>
      </c>
      <c r="W184" s="266" t="str">
        <f aca="false">IF(B184="","",'APH KIC KIA PC'!AB187)</f>
        <v/>
      </c>
      <c r="X184" s="267" t="str">
        <f aca="false">IF(B184="","",'APH KIC KIA PC'!AD187)</f>
        <v/>
      </c>
      <c r="Y184" s="266" t="str">
        <f aca="false">IF(B184="","",'APH KIC KIA PC'!AC187)</f>
        <v/>
      </c>
      <c r="Z184" s="267" t="str">
        <f aca="false">IF(B184="","",'APH KIC KIA PC'!AI187)</f>
        <v/>
      </c>
      <c r="AA184" s="268" t="str">
        <f aca="false">IF(B184="","",'APH KIC KIA PC'!AJ187)</f>
        <v/>
      </c>
      <c r="AB184" s="262" t="str">
        <f aca="false">IF(B184="","",'APH KIC KIA PC'!W187)</f>
        <v/>
      </c>
      <c r="AC184" s="263" t="str">
        <f aca="false">IF('3. Förpackningsdata'!M187="","",'3. Förpackningsdata'!M187)</f>
        <v/>
      </c>
      <c r="AD184" s="262" t="str">
        <f aca="false">IF('APH KIC KIA PC'!J187="","",'APH KIC KIA PC'!J187)</f>
        <v/>
      </c>
    </row>
    <row r="185" s="1" customFormat="true" ht="14.25" hidden="false" customHeight="false" outlineLevel="0" collapsed="false">
      <c r="A185" s="72" t="n">
        <v>184</v>
      </c>
      <c r="B185" s="260" t="str">
        <f aca="false">IF('1. Artikeldata Grund'!E188="","",'1. Artikeldata Grund'!E188)</f>
        <v/>
      </c>
      <c r="C185" s="261" t="str">
        <f aca="false">IF('1. Artikeldata Grund'!D188="","",'1. Artikeldata Grund'!D188)</f>
        <v/>
      </c>
      <c r="D185" s="260" t="str">
        <f aca="false">IF('APH KIC KIA PC'!D188="","",'APH KIC KIA PC'!D188)</f>
        <v/>
      </c>
      <c r="E185" s="261" t="str">
        <f aca="false">IF('APH KIC KIA PC'!F188="","",'APH KIC KIA PC'!F188)</f>
        <v/>
      </c>
      <c r="F185" s="262" t="str">
        <f aca="false">IF('APH KIC KIA PC'!S188="","",'APH KIC KIA PC'!S188)</f>
        <v>  Välj…</v>
      </c>
      <c r="G185" s="262" t="n">
        <f aca="false">IF('APH KIC KIA PC'!M188="","",'APH KIC KIA PC'!M188)</f>
        <v>910</v>
      </c>
      <c r="H185" s="261" t="str">
        <f aca="false">IF(G185&lt;&gt;200,"",IF('2. Artikeldata Utökad'!I188="","",'2. Artikeldata Utökad'!I188))</f>
        <v/>
      </c>
      <c r="I185" s="260" t="str">
        <f aca="false">IF('APH KIC KIA PC'!L188="Välj….","",'APH KIC KIA PC'!L188)</f>
        <v/>
      </c>
      <c r="J185" s="260" t="str">
        <f aca="false">IF(B185="","",_xlfn.xlookup(I185,Artikelgrupper!A:A,Artikelgrupper!B:B))</f>
        <v/>
      </c>
      <c r="K185" s="260" t="str">
        <f aca="false">IF(B185="","",_xlfn.xlookup(I185,Artikelgrupper!A:A,Artikelgrupper!C:C))</f>
        <v/>
      </c>
      <c r="L185" s="260" t="str">
        <f aca="false">IF(B185="","",_xlfn.xlookup(I185,Artikelgrupper!A:A,Artikelgrupper!D:D))</f>
        <v/>
      </c>
      <c r="M185" s="263" t="str">
        <f aca="false">IF(B185="","",'APH KIC KIA PC'!Q188)</f>
        <v/>
      </c>
      <c r="N185" s="262" t="str">
        <f aca="false">IF('APH KIC KIA PC'!R188="","",'APH KIC KIA PC'!R188)</f>
        <v/>
      </c>
      <c r="O185" s="262" t="str">
        <f aca="false">IF('APH KIC KIA PC'!T188="","",'APH KIC KIA PC'!T188)</f>
        <v/>
      </c>
      <c r="P185" s="260" t="str">
        <f aca="false">IF(B185="","",'2. Artikeldata Utökad'!E188)</f>
        <v/>
      </c>
      <c r="Q185" s="260" t="str">
        <f aca="false">IF(B185="","",'2. Artikeldata Utökad'!F188)</f>
        <v/>
      </c>
      <c r="R185" s="260" t="str">
        <f aca="false">IF(B185="","",'3. Förpackningsdata'!G188/10)</f>
        <v/>
      </c>
      <c r="S185" s="260" t="str">
        <f aca="false">IF(B185="","",'3. Förpackningsdata'!H188/10)</f>
        <v/>
      </c>
      <c r="T185" s="260" t="str">
        <f aca="false">IF(B185="","",'3. Förpackningsdata'!I188/10)</f>
        <v/>
      </c>
      <c r="U185" s="264" t="str">
        <f aca="false">IF(B185="","",'APH KIC KIA PC'!Z188)</f>
        <v/>
      </c>
      <c r="V185" s="265" t="str">
        <f aca="false">IF(B185="","",'APH KIC KIA PC'!AA188)</f>
        <v/>
      </c>
      <c r="W185" s="266" t="str">
        <f aca="false">IF(B185="","",'APH KIC KIA PC'!AB188)</f>
        <v/>
      </c>
      <c r="X185" s="267" t="str">
        <f aca="false">IF(B185="","",'APH KIC KIA PC'!AD188)</f>
        <v/>
      </c>
      <c r="Y185" s="266" t="str">
        <f aca="false">IF(B185="","",'APH KIC KIA PC'!AC188)</f>
        <v/>
      </c>
      <c r="Z185" s="267" t="str">
        <f aca="false">IF(B185="","",'APH KIC KIA PC'!AI188)</f>
        <v/>
      </c>
      <c r="AA185" s="268" t="str">
        <f aca="false">IF(B185="","",'APH KIC KIA PC'!AJ188)</f>
        <v/>
      </c>
      <c r="AB185" s="262" t="str">
        <f aca="false">IF(B185="","",'APH KIC KIA PC'!W188)</f>
        <v/>
      </c>
      <c r="AC185" s="263" t="str">
        <f aca="false">IF('3. Förpackningsdata'!M188="","",'3. Förpackningsdata'!M188)</f>
        <v/>
      </c>
      <c r="AD185" s="262" t="str">
        <f aca="false">IF('APH KIC KIA PC'!J188="","",'APH KIC KIA PC'!J188)</f>
        <v/>
      </c>
    </row>
    <row r="186" s="1" customFormat="true" ht="14.25" hidden="false" customHeight="false" outlineLevel="0" collapsed="false">
      <c r="A186" s="72" t="n">
        <v>185</v>
      </c>
      <c r="B186" s="260" t="str">
        <f aca="false">IF('1. Artikeldata Grund'!E189="","",'1. Artikeldata Grund'!E189)</f>
        <v/>
      </c>
      <c r="C186" s="261" t="str">
        <f aca="false">IF('1. Artikeldata Grund'!D189="","",'1. Artikeldata Grund'!D189)</f>
        <v/>
      </c>
      <c r="D186" s="260" t="str">
        <f aca="false">IF('APH KIC KIA PC'!D189="","",'APH KIC KIA PC'!D189)</f>
        <v/>
      </c>
      <c r="E186" s="261" t="str">
        <f aca="false">IF('APH KIC KIA PC'!F189="","",'APH KIC KIA PC'!F189)</f>
        <v/>
      </c>
      <c r="F186" s="262" t="str">
        <f aca="false">IF('APH KIC KIA PC'!S189="","",'APH KIC KIA PC'!S189)</f>
        <v>  Välj…</v>
      </c>
      <c r="G186" s="262" t="n">
        <f aca="false">IF('APH KIC KIA PC'!M189="","",'APH KIC KIA PC'!M189)</f>
        <v>910</v>
      </c>
      <c r="H186" s="261" t="str">
        <f aca="false">IF(G186&lt;&gt;200,"",IF('2. Artikeldata Utökad'!I189="","",'2. Artikeldata Utökad'!I189))</f>
        <v/>
      </c>
      <c r="I186" s="260" t="str">
        <f aca="false">IF('APH KIC KIA PC'!L189="Välj….","",'APH KIC KIA PC'!L189)</f>
        <v/>
      </c>
      <c r="J186" s="260" t="str">
        <f aca="false">IF(B186="","",_xlfn.xlookup(I186,Artikelgrupper!A:A,Artikelgrupper!B:B))</f>
        <v/>
      </c>
      <c r="K186" s="260" t="str">
        <f aca="false">IF(B186="","",_xlfn.xlookup(I186,Artikelgrupper!A:A,Artikelgrupper!C:C))</f>
        <v/>
      </c>
      <c r="L186" s="260" t="str">
        <f aca="false">IF(B186="","",_xlfn.xlookup(I186,Artikelgrupper!A:A,Artikelgrupper!D:D))</f>
        <v/>
      </c>
      <c r="M186" s="263" t="str">
        <f aca="false">IF(B186="","",'APH KIC KIA PC'!Q189)</f>
        <v/>
      </c>
      <c r="N186" s="262" t="str">
        <f aca="false">IF('APH KIC KIA PC'!R189="","",'APH KIC KIA PC'!R189)</f>
        <v/>
      </c>
      <c r="O186" s="262" t="str">
        <f aca="false">IF('APH KIC KIA PC'!T189="","",'APH KIC KIA PC'!T189)</f>
        <v/>
      </c>
      <c r="P186" s="260" t="str">
        <f aca="false">IF(B186="","",'2. Artikeldata Utökad'!E189)</f>
        <v/>
      </c>
      <c r="Q186" s="260" t="str">
        <f aca="false">IF(B186="","",'2. Artikeldata Utökad'!F189)</f>
        <v/>
      </c>
      <c r="R186" s="260" t="str">
        <f aca="false">IF(B186="","",'3. Förpackningsdata'!G189/10)</f>
        <v/>
      </c>
      <c r="S186" s="260" t="str">
        <f aca="false">IF(B186="","",'3. Förpackningsdata'!H189/10)</f>
        <v/>
      </c>
      <c r="T186" s="260" t="str">
        <f aca="false">IF(B186="","",'3. Förpackningsdata'!I189/10)</f>
        <v/>
      </c>
      <c r="U186" s="264" t="str">
        <f aca="false">IF(B186="","",'APH KIC KIA PC'!Z189)</f>
        <v/>
      </c>
      <c r="V186" s="265" t="str">
        <f aca="false">IF(B186="","",'APH KIC KIA PC'!AA189)</f>
        <v/>
      </c>
      <c r="W186" s="266" t="str">
        <f aca="false">IF(B186="","",'APH KIC KIA PC'!AB189)</f>
        <v/>
      </c>
      <c r="X186" s="267" t="str">
        <f aca="false">IF(B186="","",'APH KIC KIA PC'!AD189)</f>
        <v/>
      </c>
      <c r="Y186" s="266" t="str">
        <f aca="false">IF(B186="","",'APH KIC KIA PC'!AC189)</f>
        <v/>
      </c>
      <c r="Z186" s="267" t="str">
        <f aca="false">IF(B186="","",'APH KIC KIA PC'!AI189)</f>
        <v/>
      </c>
      <c r="AA186" s="268" t="str">
        <f aca="false">IF(B186="","",'APH KIC KIA PC'!AJ189)</f>
        <v/>
      </c>
      <c r="AB186" s="262" t="str">
        <f aca="false">IF(B186="","",'APH KIC KIA PC'!W189)</f>
        <v/>
      </c>
      <c r="AC186" s="263" t="str">
        <f aca="false">IF('3. Förpackningsdata'!M189="","",'3. Förpackningsdata'!M189)</f>
        <v/>
      </c>
      <c r="AD186" s="262" t="str">
        <f aca="false">IF('APH KIC KIA PC'!J189="","",'APH KIC KIA PC'!J189)</f>
        <v/>
      </c>
    </row>
    <row r="187" s="1" customFormat="true" ht="14.25" hidden="false" customHeight="false" outlineLevel="0" collapsed="false">
      <c r="A187" s="72" t="n">
        <v>186</v>
      </c>
      <c r="B187" s="260" t="str">
        <f aca="false">IF('1. Artikeldata Grund'!E190="","",'1. Artikeldata Grund'!E190)</f>
        <v/>
      </c>
      <c r="C187" s="261" t="str">
        <f aca="false">IF('1. Artikeldata Grund'!D190="","",'1. Artikeldata Grund'!D190)</f>
        <v/>
      </c>
      <c r="D187" s="260" t="str">
        <f aca="false">IF('APH KIC KIA PC'!D190="","",'APH KIC KIA PC'!D190)</f>
        <v/>
      </c>
      <c r="E187" s="261" t="str">
        <f aca="false">IF('APH KIC KIA PC'!F190="","",'APH KIC KIA PC'!F190)</f>
        <v/>
      </c>
      <c r="F187" s="262" t="str">
        <f aca="false">IF('APH KIC KIA PC'!S190="","",'APH KIC KIA PC'!S190)</f>
        <v>  Välj…</v>
      </c>
      <c r="G187" s="262" t="n">
        <f aca="false">IF('APH KIC KIA PC'!M190="","",'APH KIC KIA PC'!M190)</f>
        <v>910</v>
      </c>
      <c r="H187" s="261" t="str">
        <f aca="false">IF(G187&lt;&gt;200,"",IF('2. Artikeldata Utökad'!I190="","",'2. Artikeldata Utökad'!I190))</f>
        <v/>
      </c>
      <c r="I187" s="260" t="str">
        <f aca="false">IF('APH KIC KIA PC'!L190="Välj….","",'APH KIC KIA PC'!L190)</f>
        <v/>
      </c>
      <c r="J187" s="260" t="str">
        <f aca="false">IF(B187="","",_xlfn.xlookup(I187,Artikelgrupper!A:A,Artikelgrupper!B:B))</f>
        <v/>
      </c>
      <c r="K187" s="260" t="str">
        <f aca="false">IF(B187="","",_xlfn.xlookup(I187,Artikelgrupper!A:A,Artikelgrupper!C:C))</f>
        <v/>
      </c>
      <c r="L187" s="260" t="str">
        <f aca="false">IF(B187="","",_xlfn.xlookup(I187,Artikelgrupper!A:A,Artikelgrupper!D:D))</f>
        <v/>
      </c>
      <c r="M187" s="263" t="str">
        <f aca="false">IF(B187="","",'APH KIC KIA PC'!Q190)</f>
        <v/>
      </c>
      <c r="N187" s="262" t="str">
        <f aca="false">IF('APH KIC KIA PC'!R190="","",'APH KIC KIA PC'!R190)</f>
        <v/>
      </c>
      <c r="O187" s="262" t="str">
        <f aca="false">IF('APH KIC KIA PC'!T190="","",'APH KIC KIA PC'!T190)</f>
        <v/>
      </c>
      <c r="P187" s="260" t="str">
        <f aca="false">IF(B187="","",'2. Artikeldata Utökad'!E190)</f>
        <v/>
      </c>
      <c r="Q187" s="260" t="str">
        <f aca="false">IF(B187="","",'2. Artikeldata Utökad'!F190)</f>
        <v/>
      </c>
      <c r="R187" s="260" t="str">
        <f aca="false">IF(B187="","",'3. Förpackningsdata'!G190/10)</f>
        <v/>
      </c>
      <c r="S187" s="260" t="str">
        <f aca="false">IF(B187="","",'3. Förpackningsdata'!H190/10)</f>
        <v/>
      </c>
      <c r="T187" s="260" t="str">
        <f aca="false">IF(B187="","",'3. Förpackningsdata'!I190/10)</f>
        <v/>
      </c>
      <c r="U187" s="264" t="str">
        <f aca="false">IF(B187="","",'APH KIC KIA PC'!Z190)</f>
        <v/>
      </c>
      <c r="V187" s="265" t="str">
        <f aca="false">IF(B187="","",'APH KIC KIA PC'!AA190)</f>
        <v/>
      </c>
      <c r="W187" s="266" t="str">
        <f aca="false">IF(B187="","",'APH KIC KIA PC'!AB190)</f>
        <v/>
      </c>
      <c r="X187" s="267" t="str">
        <f aca="false">IF(B187="","",'APH KIC KIA PC'!AD190)</f>
        <v/>
      </c>
      <c r="Y187" s="266" t="str">
        <f aca="false">IF(B187="","",'APH KIC KIA PC'!AC190)</f>
        <v/>
      </c>
      <c r="Z187" s="267" t="str">
        <f aca="false">IF(B187="","",'APH KIC KIA PC'!AI190)</f>
        <v/>
      </c>
      <c r="AA187" s="268" t="str">
        <f aca="false">IF(B187="","",'APH KIC KIA PC'!AJ190)</f>
        <v/>
      </c>
      <c r="AB187" s="262" t="str">
        <f aca="false">IF(B187="","",'APH KIC KIA PC'!W190)</f>
        <v/>
      </c>
      <c r="AC187" s="263" t="str">
        <f aca="false">IF('3. Förpackningsdata'!M190="","",'3. Förpackningsdata'!M190)</f>
        <v/>
      </c>
      <c r="AD187" s="262" t="str">
        <f aca="false">IF('APH KIC KIA PC'!J190="","",'APH KIC KIA PC'!J190)</f>
        <v/>
      </c>
    </row>
    <row r="188" s="1" customFormat="true" ht="14.25" hidden="false" customHeight="false" outlineLevel="0" collapsed="false">
      <c r="A188" s="72" t="n">
        <v>187</v>
      </c>
      <c r="B188" s="260" t="str">
        <f aca="false">IF('1. Artikeldata Grund'!E191="","",'1. Artikeldata Grund'!E191)</f>
        <v/>
      </c>
      <c r="C188" s="261" t="str">
        <f aca="false">IF('1. Artikeldata Grund'!D191="","",'1. Artikeldata Grund'!D191)</f>
        <v/>
      </c>
      <c r="D188" s="260" t="str">
        <f aca="false">IF('APH KIC KIA PC'!D191="","",'APH KIC KIA PC'!D191)</f>
        <v/>
      </c>
      <c r="E188" s="261" t="str">
        <f aca="false">IF('APH KIC KIA PC'!F191="","",'APH KIC KIA PC'!F191)</f>
        <v/>
      </c>
      <c r="F188" s="262" t="str">
        <f aca="false">IF('APH KIC KIA PC'!S191="","",'APH KIC KIA PC'!S191)</f>
        <v>  Välj…</v>
      </c>
      <c r="G188" s="262" t="n">
        <f aca="false">IF('APH KIC KIA PC'!M191="","",'APH KIC KIA PC'!M191)</f>
        <v>910</v>
      </c>
      <c r="H188" s="261" t="str">
        <f aca="false">IF(G188&lt;&gt;200,"",IF('2. Artikeldata Utökad'!I191="","",'2. Artikeldata Utökad'!I191))</f>
        <v/>
      </c>
      <c r="I188" s="260" t="str">
        <f aca="false">IF('APH KIC KIA PC'!L191="Välj….","",'APH KIC KIA PC'!L191)</f>
        <v/>
      </c>
      <c r="J188" s="260" t="str">
        <f aca="false">IF(B188="","",_xlfn.xlookup(I188,Artikelgrupper!A:A,Artikelgrupper!B:B))</f>
        <v/>
      </c>
      <c r="K188" s="260" t="str">
        <f aca="false">IF(B188="","",_xlfn.xlookup(I188,Artikelgrupper!A:A,Artikelgrupper!C:C))</f>
        <v/>
      </c>
      <c r="L188" s="260" t="str">
        <f aca="false">IF(B188="","",_xlfn.xlookup(I188,Artikelgrupper!A:A,Artikelgrupper!D:D))</f>
        <v/>
      </c>
      <c r="M188" s="263" t="str">
        <f aca="false">IF(B188="","",'APH KIC KIA PC'!Q191)</f>
        <v/>
      </c>
      <c r="N188" s="262" t="str">
        <f aca="false">IF('APH KIC KIA PC'!R191="","",'APH KIC KIA PC'!R191)</f>
        <v/>
      </c>
      <c r="O188" s="262" t="str">
        <f aca="false">IF('APH KIC KIA PC'!T191="","",'APH KIC KIA PC'!T191)</f>
        <v/>
      </c>
      <c r="P188" s="260" t="str">
        <f aca="false">IF(B188="","",'2. Artikeldata Utökad'!E191)</f>
        <v/>
      </c>
      <c r="Q188" s="260" t="str">
        <f aca="false">IF(B188="","",'2. Artikeldata Utökad'!F191)</f>
        <v/>
      </c>
      <c r="R188" s="260" t="str">
        <f aca="false">IF(B188="","",'3. Förpackningsdata'!G191/10)</f>
        <v/>
      </c>
      <c r="S188" s="260" t="str">
        <f aca="false">IF(B188="","",'3. Förpackningsdata'!H191/10)</f>
        <v/>
      </c>
      <c r="T188" s="260" t="str">
        <f aca="false">IF(B188="","",'3. Förpackningsdata'!I191/10)</f>
        <v/>
      </c>
      <c r="U188" s="264" t="str">
        <f aca="false">IF(B188="","",'APH KIC KIA PC'!Z191)</f>
        <v/>
      </c>
      <c r="V188" s="265" t="str">
        <f aca="false">IF(B188="","",'APH KIC KIA PC'!AA191)</f>
        <v/>
      </c>
      <c r="W188" s="266" t="str">
        <f aca="false">IF(B188="","",'APH KIC KIA PC'!AB191)</f>
        <v/>
      </c>
      <c r="X188" s="267" t="str">
        <f aca="false">IF(B188="","",'APH KIC KIA PC'!AD191)</f>
        <v/>
      </c>
      <c r="Y188" s="266" t="str">
        <f aca="false">IF(B188="","",'APH KIC KIA PC'!AC191)</f>
        <v/>
      </c>
      <c r="Z188" s="267" t="str">
        <f aca="false">IF(B188="","",'APH KIC KIA PC'!AI191)</f>
        <v/>
      </c>
      <c r="AA188" s="268" t="str">
        <f aca="false">IF(B188="","",'APH KIC KIA PC'!AJ191)</f>
        <v/>
      </c>
      <c r="AB188" s="262" t="str">
        <f aca="false">IF(B188="","",'APH KIC KIA PC'!W191)</f>
        <v/>
      </c>
      <c r="AC188" s="263" t="str">
        <f aca="false">IF('3. Förpackningsdata'!M191="","",'3. Förpackningsdata'!M191)</f>
        <v/>
      </c>
      <c r="AD188" s="262" t="str">
        <f aca="false">IF('APH KIC KIA PC'!J191="","",'APH KIC KIA PC'!J191)</f>
        <v/>
      </c>
    </row>
    <row r="189" s="1" customFormat="true" ht="14.25" hidden="false" customHeight="false" outlineLevel="0" collapsed="false">
      <c r="A189" s="72" t="n">
        <v>188</v>
      </c>
      <c r="B189" s="260" t="str">
        <f aca="false">IF('1. Artikeldata Grund'!E192="","",'1. Artikeldata Grund'!E192)</f>
        <v/>
      </c>
      <c r="C189" s="261" t="str">
        <f aca="false">IF('1. Artikeldata Grund'!D192="","",'1. Artikeldata Grund'!D192)</f>
        <v/>
      </c>
      <c r="D189" s="260" t="str">
        <f aca="false">IF('APH KIC KIA PC'!D192="","",'APH KIC KIA PC'!D192)</f>
        <v/>
      </c>
      <c r="E189" s="261" t="str">
        <f aca="false">IF('APH KIC KIA PC'!F192="","",'APH KIC KIA PC'!F192)</f>
        <v/>
      </c>
      <c r="F189" s="262" t="str">
        <f aca="false">IF('APH KIC KIA PC'!S192="","",'APH KIC KIA PC'!S192)</f>
        <v>  Välj…</v>
      </c>
      <c r="G189" s="262" t="n">
        <f aca="false">IF('APH KIC KIA PC'!M192="","",'APH KIC KIA PC'!M192)</f>
        <v>910</v>
      </c>
      <c r="H189" s="261" t="str">
        <f aca="false">IF(G189&lt;&gt;200,"",IF('2. Artikeldata Utökad'!I192="","",'2. Artikeldata Utökad'!I192))</f>
        <v/>
      </c>
      <c r="I189" s="260" t="str">
        <f aca="false">IF('APH KIC KIA PC'!L192="Välj….","",'APH KIC KIA PC'!L192)</f>
        <v/>
      </c>
      <c r="J189" s="260" t="str">
        <f aca="false">IF(B189="","",_xlfn.xlookup(I189,Artikelgrupper!A:A,Artikelgrupper!B:B))</f>
        <v/>
      </c>
      <c r="K189" s="260" t="str">
        <f aca="false">IF(B189="","",_xlfn.xlookup(I189,Artikelgrupper!A:A,Artikelgrupper!C:C))</f>
        <v/>
      </c>
      <c r="L189" s="260" t="str">
        <f aca="false">IF(B189="","",_xlfn.xlookup(I189,Artikelgrupper!A:A,Artikelgrupper!D:D))</f>
        <v/>
      </c>
      <c r="M189" s="263" t="str">
        <f aca="false">IF(B189="","",'APH KIC KIA PC'!Q192)</f>
        <v/>
      </c>
      <c r="N189" s="262" t="str">
        <f aca="false">IF('APH KIC KIA PC'!R192="","",'APH KIC KIA PC'!R192)</f>
        <v/>
      </c>
      <c r="O189" s="262" t="str">
        <f aca="false">IF('APH KIC KIA PC'!T192="","",'APH KIC KIA PC'!T192)</f>
        <v/>
      </c>
      <c r="P189" s="260" t="str">
        <f aca="false">IF(B189="","",'2. Artikeldata Utökad'!E192)</f>
        <v/>
      </c>
      <c r="Q189" s="260" t="str">
        <f aca="false">IF(B189="","",'2. Artikeldata Utökad'!F192)</f>
        <v/>
      </c>
      <c r="R189" s="260" t="str">
        <f aca="false">IF(B189="","",'3. Förpackningsdata'!G192/10)</f>
        <v/>
      </c>
      <c r="S189" s="260" t="str">
        <f aca="false">IF(B189="","",'3. Förpackningsdata'!H192/10)</f>
        <v/>
      </c>
      <c r="T189" s="260" t="str">
        <f aca="false">IF(B189="","",'3. Förpackningsdata'!I192/10)</f>
        <v/>
      </c>
      <c r="U189" s="264" t="str">
        <f aca="false">IF(B189="","",'APH KIC KIA PC'!Z192)</f>
        <v/>
      </c>
      <c r="V189" s="265" t="str">
        <f aca="false">IF(B189="","",'APH KIC KIA PC'!AA192)</f>
        <v/>
      </c>
      <c r="W189" s="266" t="str">
        <f aca="false">IF(B189="","",'APH KIC KIA PC'!AB192)</f>
        <v/>
      </c>
      <c r="X189" s="267" t="str">
        <f aca="false">IF(B189="","",'APH KIC KIA PC'!AD192)</f>
        <v/>
      </c>
      <c r="Y189" s="266" t="str">
        <f aca="false">IF(B189="","",'APH KIC KIA PC'!AC192)</f>
        <v/>
      </c>
      <c r="Z189" s="267" t="str">
        <f aca="false">IF(B189="","",'APH KIC KIA PC'!AI192)</f>
        <v/>
      </c>
      <c r="AA189" s="268" t="str">
        <f aca="false">IF(B189="","",'APH KIC KIA PC'!AJ192)</f>
        <v/>
      </c>
      <c r="AB189" s="262" t="str">
        <f aca="false">IF(B189="","",'APH KIC KIA PC'!W192)</f>
        <v/>
      </c>
      <c r="AC189" s="263" t="str">
        <f aca="false">IF('3. Förpackningsdata'!M192="","",'3. Förpackningsdata'!M192)</f>
        <v/>
      </c>
      <c r="AD189" s="262" t="str">
        <f aca="false">IF('APH KIC KIA PC'!J192="","",'APH KIC KIA PC'!J192)</f>
        <v/>
      </c>
    </row>
    <row r="190" s="1" customFormat="true" ht="14.25" hidden="false" customHeight="false" outlineLevel="0" collapsed="false">
      <c r="A190" s="72" t="n">
        <v>189</v>
      </c>
      <c r="B190" s="260" t="str">
        <f aca="false">IF('1. Artikeldata Grund'!E193="","",'1. Artikeldata Grund'!E193)</f>
        <v/>
      </c>
      <c r="C190" s="261" t="str">
        <f aca="false">IF('1. Artikeldata Grund'!D193="","",'1. Artikeldata Grund'!D193)</f>
        <v/>
      </c>
      <c r="D190" s="260" t="str">
        <f aca="false">IF('APH KIC KIA PC'!D193="","",'APH KIC KIA PC'!D193)</f>
        <v/>
      </c>
      <c r="E190" s="261" t="str">
        <f aca="false">IF('APH KIC KIA PC'!F193="","",'APH KIC KIA PC'!F193)</f>
        <v/>
      </c>
      <c r="F190" s="262" t="str">
        <f aca="false">IF('APH KIC KIA PC'!S193="","",'APH KIC KIA PC'!S193)</f>
        <v>  Välj…</v>
      </c>
      <c r="G190" s="262" t="n">
        <f aca="false">IF('APH KIC KIA PC'!M193="","",'APH KIC KIA PC'!M193)</f>
        <v>910</v>
      </c>
      <c r="H190" s="261" t="str">
        <f aca="false">IF(G190&lt;&gt;200,"",IF('2. Artikeldata Utökad'!I193="","",'2. Artikeldata Utökad'!I193))</f>
        <v/>
      </c>
      <c r="I190" s="260" t="str">
        <f aca="false">IF('APH KIC KIA PC'!L193="Välj….","",'APH KIC KIA PC'!L193)</f>
        <v/>
      </c>
      <c r="J190" s="260" t="str">
        <f aca="false">IF(B190="","",_xlfn.xlookup(I190,Artikelgrupper!A:A,Artikelgrupper!B:B))</f>
        <v/>
      </c>
      <c r="K190" s="260" t="str">
        <f aca="false">IF(B190="","",_xlfn.xlookup(I190,Artikelgrupper!A:A,Artikelgrupper!C:C))</f>
        <v/>
      </c>
      <c r="L190" s="260" t="str">
        <f aca="false">IF(B190="","",_xlfn.xlookup(I190,Artikelgrupper!A:A,Artikelgrupper!D:D))</f>
        <v/>
      </c>
      <c r="M190" s="263" t="str">
        <f aca="false">IF(B190="","",'APH KIC KIA PC'!Q193)</f>
        <v/>
      </c>
      <c r="N190" s="262" t="str">
        <f aca="false">IF('APH KIC KIA PC'!R193="","",'APH KIC KIA PC'!R193)</f>
        <v/>
      </c>
      <c r="O190" s="262" t="str">
        <f aca="false">IF('APH KIC KIA PC'!T193="","",'APH KIC KIA PC'!T193)</f>
        <v/>
      </c>
      <c r="P190" s="260" t="str">
        <f aca="false">IF(B190="","",'2. Artikeldata Utökad'!E193)</f>
        <v/>
      </c>
      <c r="Q190" s="260" t="str">
        <f aca="false">IF(B190="","",'2. Artikeldata Utökad'!F193)</f>
        <v/>
      </c>
      <c r="R190" s="260" t="str">
        <f aca="false">IF(B190="","",'3. Förpackningsdata'!G193/10)</f>
        <v/>
      </c>
      <c r="S190" s="260" t="str">
        <f aca="false">IF(B190="","",'3. Förpackningsdata'!H193/10)</f>
        <v/>
      </c>
      <c r="T190" s="260" t="str">
        <f aca="false">IF(B190="","",'3. Förpackningsdata'!I193/10)</f>
        <v/>
      </c>
      <c r="U190" s="264" t="str">
        <f aca="false">IF(B190="","",'APH KIC KIA PC'!Z193)</f>
        <v/>
      </c>
      <c r="V190" s="265" t="str">
        <f aca="false">IF(B190="","",'APH KIC KIA PC'!AA193)</f>
        <v/>
      </c>
      <c r="W190" s="266" t="str">
        <f aca="false">IF(B190="","",'APH KIC KIA PC'!AB193)</f>
        <v/>
      </c>
      <c r="X190" s="267" t="str">
        <f aca="false">IF(B190="","",'APH KIC KIA PC'!AD193)</f>
        <v/>
      </c>
      <c r="Y190" s="266" t="str">
        <f aca="false">IF(B190="","",'APH KIC KIA PC'!AC193)</f>
        <v/>
      </c>
      <c r="Z190" s="267" t="str">
        <f aca="false">IF(B190="","",'APH KIC KIA PC'!AI193)</f>
        <v/>
      </c>
      <c r="AA190" s="268" t="str">
        <f aca="false">IF(B190="","",'APH KIC KIA PC'!AJ193)</f>
        <v/>
      </c>
      <c r="AB190" s="262" t="str">
        <f aca="false">IF(B190="","",'APH KIC KIA PC'!W193)</f>
        <v/>
      </c>
      <c r="AC190" s="263" t="str">
        <f aca="false">IF('3. Förpackningsdata'!M193="","",'3. Förpackningsdata'!M193)</f>
        <v/>
      </c>
      <c r="AD190" s="262" t="str">
        <f aca="false">IF('APH KIC KIA PC'!J193="","",'APH KIC KIA PC'!J193)</f>
        <v/>
      </c>
    </row>
    <row r="191" s="1" customFormat="true" ht="14.25" hidden="false" customHeight="false" outlineLevel="0" collapsed="false">
      <c r="A191" s="72" t="n">
        <v>190</v>
      </c>
      <c r="B191" s="260" t="str">
        <f aca="false">IF('1. Artikeldata Grund'!E194="","",'1. Artikeldata Grund'!E194)</f>
        <v/>
      </c>
      <c r="C191" s="261" t="str">
        <f aca="false">IF('1. Artikeldata Grund'!D194="","",'1. Artikeldata Grund'!D194)</f>
        <v/>
      </c>
      <c r="D191" s="260" t="str">
        <f aca="false">IF('APH KIC KIA PC'!D194="","",'APH KIC KIA PC'!D194)</f>
        <v/>
      </c>
      <c r="E191" s="261" t="str">
        <f aca="false">IF('APH KIC KIA PC'!F194="","",'APH KIC KIA PC'!F194)</f>
        <v/>
      </c>
      <c r="F191" s="262" t="str">
        <f aca="false">IF('APH KIC KIA PC'!S194="","",'APH KIC KIA PC'!S194)</f>
        <v>  Välj…</v>
      </c>
      <c r="G191" s="262" t="n">
        <f aca="false">IF('APH KIC KIA PC'!M194="","",'APH KIC KIA PC'!M194)</f>
        <v>910</v>
      </c>
      <c r="H191" s="261" t="str">
        <f aca="false">IF(G191&lt;&gt;200,"",IF('2. Artikeldata Utökad'!I194="","",'2. Artikeldata Utökad'!I194))</f>
        <v/>
      </c>
      <c r="I191" s="260" t="str">
        <f aca="false">IF('APH KIC KIA PC'!L194="Välj….","",'APH KIC KIA PC'!L194)</f>
        <v/>
      </c>
      <c r="J191" s="260" t="str">
        <f aca="false">IF(B191="","",_xlfn.xlookup(I191,Artikelgrupper!A:A,Artikelgrupper!B:B))</f>
        <v/>
      </c>
      <c r="K191" s="260" t="str">
        <f aca="false">IF(B191="","",_xlfn.xlookup(I191,Artikelgrupper!A:A,Artikelgrupper!C:C))</f>
        <v/>
      </c>
      <c r="L191" s="260" t="str">
        <f aca="false">IF(B191="","",_xlfn.xlookup(I191,Artikelgrupper!A:A,Artikelgrupper!D:D))</f>
        <v/>
      </c>
      <c r="M191" s="263" t="str">
        <f aca="false">IF(B191="","",'APH KIC KIA PC'!Q194)</f>
        <v/>
      </c>
      <c r="N191" s="262" t="str">
        <f aca="false">IF('APH KIC KIA PC'!R194="","",'APH KIC KIA PC'!R194)</f>
        <v/>
      </c>
      <c r="O191" s="262" t="str">
        <f aca="false">IF('APH KIC KIA PC'!T194="","",'APH KIC KIA PC'!T194)</f>
        <v/>
      </c>
      <c r="P191" s="260" t="str">
        <f aca="false">IF(B191="","",'2. Artikeldata Utökad'!E194)</f>
        <v/>
      </c>
      <c r="Q191" s="260" t="str">
        <f aca="false">IF(B191="","",'2. Artikeldata Utökad'!F194)</f>
        <v/>
      </c>
      <c r="R191" s="260" t="str">
        <f aca="false">IF(B191="","",'3. Förpackningsdata'!G194/10)</f>
        <v/>
      </c>
      <c r="S191" s="260" t="str">
        <f aca="false">IF(B191="","",'3. Förpackningsdata'!H194/10)</f>
        <v/>
      </c>
      <c r="T191" s="260" t="str">
        <f aca="false">IF(B191="","",'3. Förpackningsdata'!I194/10)</f>
        <v/>
      </c>
      <c r="U191" s="264" t="str">
        <f aca="false">IF(B191="","",'APH KIC KIA PC'!Z194)</f>
        <v/>
      </c>
      <c r="V191" s="265" t="str">
        <f aca="false">IF(B191="","",'APH KIC KIA PC'!AA194)</f>
        <v/>
      </c>
      <c r="W191" s="266" t="str">
        <f aca="false">IF(B191="","",'APH KIC KIA PC'!AB194)</f>
        <v/>
      </c>
      <c r="X191" s="267" t="str">
        <f aca="false">IF(B191="","",'APH KIC KIA PC'!AD194)</f>
        <v/>
      </c>
      <c r="Y191" s="266" t="str">
        <f aca="false">IF(B191="","",'APH KIC KIA PC'!AC194)</f>
        <v/>
      </c>
      <c r="Z191" s="267" t="str">
        <f aca="false">IF(B191="","",'APH KIC KIA PC'!AI194)</f>
        <v/>
      </c>
      <c r="AA191" s="268" t="str">
        <f aca="false">IF(B191="","",'APH KIC KIA PC'!AJ194)</f>
        <v/>
      </c>
      <c r="AB191" s="262" t="str">
        <f aca="false">IF(B191="","",'APH KIC KIA PC'!W194)</f>
        <v/>
      </c>
      <c r="AC191" s="263" t="str">
        <f aca="false">IF('3. Förpackningsdata'!M194="","",'3. Förpackningsdata'!M194)</f>
        <v/>
      </c>
      <c r="AD191" s="262" t="str">
        <f aca="false">IF('APH KIC KIA PC'!J194="","",'APH KIC KIA PC'!J194)</f>
        <v/>
      </c>
    </row>
    <row r="192" s="1" customFormat="true" ht="14.25" hidden="false" customHeight="false" outlineLevel="0" collapsed="false">
      <c r="A192" s="72" t="n">
        <v>191</v>
      </c>
      <c r="B192" s="260" t="str">
        <f aca="false">IF('1. Artikeldata Grund'!E195="","",'1. Artikeldata Grund'!E195)</f>
        <v/>
      </c>
      <c r="C192" s="261" t="str">
        <f aca="false">IF('1. Artikeldata Grund'!D195="","",'1. Artikeldata Grund'!D195)</f>
        <v/>
      </c>
      <c r="D192" s="260" t="str">
        <f aca="false">IF('APH KIC KIA PC'!D195="","",'APH KIC KIA PC'!D195)</f>
        <v/>
      </c>
      <c r="E192" s="261" t="str">
        <f aca="false">IF('APH KIC KIA PC'!F195="","",'APH KIC KIA PC'!F195)</f>
        <v/>
      </c>
      <c r="F192" s="262" t="str">
        <f aca="false">IF('APH KIC KIA PC'!S195="","",'APH KIC KIA PC'!S195)</f>
        <v>  Välj…</v>
      </c>
      <c r="G192" s="262" t="n">
        <f aca="false">IF('APH KIC KIA PC'!M195="","",'APH KIC KIA PC'!M195)</f>
        <v>910</v>
      </c>
      <c r="H192" s="261" t="str">
        <f aca="false">IF(G192&lt;&gt;200,"",IF('2. Artikeldata Utökad'!I195="","",'2. Artikeldata Utökad'!I195))</f>
        <v/>
      </c>
      <c r="I192" s="260" t="str">
        <f aca="false">IF('APH KIC KIA PC'!L195="Välj….","",'APH KIC KIA PC'!L195)</f>
        <v/>
      </c>
      <c r="J192" s="260" t="str">
        <f aca="false">IF(B192="","",_xlfn.xlookup(I192,Artikelgrupper!A:A,Artikelgrupper!B:B))</f>
        <v/>
      </c>
      <c r="K192" s="260" t="str">
        <f aca="false">IF(B192="","",_xlfn.xlookup(I192,Artikelgrupper!A:A,Artikelgrupper!C:C))</f>
        <v/>
      </c>
      <c r="L192" s="260" t="str">
        <f aca="false">IF(B192="","",_xlfn.xlookup(I192,Artikelgrupper!A:A,Artikelgrupper!D:D))</f>
        <v/>
      </c>
      <c r="M192" s="263" t="str">
        <f aca="false">IF(B192="","",'APH KIC KIA PC'!Q195)</f>
        <v/>
      </c>
      <c r="N192" s="262" t="str">
        <f aca="false">IF('APH KIC KIA PC'!R195="","",'APH KIC KIA PC'!R195)</f>
        <v/>
      </c>
      <c r="O192" s="262" t="str">
        <f aca="false">IF('APH KIC KIA PC'!T195="","",'APH KIC KIA PC'!T195)</f>
        <v/>
      </c>
      <c r="P192" s="260" t="str">
        <f aca="false">IF(B192="","",'2. Artikeldata Utökad'!E195)</f>
        <v/>
      </c>
      <c r="Q192" s="260" t="str">
        <f aca="false">IF(B192="","",'2. Artikeldata Utökad'!F195)</f>
        <v/>
      </c>
      <c r="R192" s="260" t="str">
        <f aca="false">IF(B192="","",'3. Förpackningsdata'!G195/10)</f>
        <v/>
      </c>
      <c r="S192" s="260" t="str">
        <f aca="false">IF(B192="","",'3. Förpackningsdata'!H195/10)</f>
        <v/>
      </c>
      <c r="T192" s="260" t="str">
        <f aca="false">IF(B192="","",'3. Förpackningsdata'!I195/10)</f>
        <v/>
      </c>
      <c r="U192" s="264" t="str">
        <f aca="false">IF(B192="","",'APH KIC KIA PC'!Z195)</f>
        <v/>
      </c>
      <c r="V192" s="265" t="str">
        <f aca="false">IF(B192="","",'APH KIC KIA PC'!AA195)</f>
        <v/>
      </c>
      <c r="W192" s="266" t="str">
        <f aca="false">IF(B192="","",'APH KIC KIA PC'!AB195)</f>
        <v/>
      </c>
      <c r="X192" s="267" t="str">
        <f aca="false">IF(B192="","",'APH KIC KIA PC'!AD195)</f>
        <v/>
      </c>
      <c r="Y192" s="266" t="str">
        <f aca="false">IF(B192="","",'APH KIC KIA PC'!AC195)</f>
        <v/>
      </c>
      <c r="Z192" s="267" t="str">
        <f aca="false">IF(B192="","",'APH KIC KIA PC'!AI195)</f>
        <v/>
      </c>
      <c r="AA192" s="268" t="str">
        <f aca="false">IF(B192="","",'APH KIC KIA PC'!AJ195)</f>
        <v/>
      </c>
      <c r="AB192" s="262" t="str">
        <f aca="false">IF(B192="","",'APH KIC KIA PC'!W195)</f>
        <v/>
      </c>
      <c r="AC192" s="263" t="str">
        <f aca="false">IF('3. Förpackningsdata'!M195="","",'3. Förpackningsdata'!M195)</f>
        <v/>
      </c>
      <c r="AD192" s="262" t="str">
        <f aca="false">IF('APH KIC KIA PC'!J195="","",'APH KIC KIA PC'!J195)</f>
        <v/>
      </c>
    </row>
    <row r="193" s="1" customFormat="true" ht="14.25" hidden="false" customHeight="false" outlineLevel="0" collapsed="false">
      <c r="A193" s="72" t="n">
        <v>192</v>
      </c>
      <c r="B193" s="260" t="str">
        <f aca="false">IF('1. Artikeldata Grund'!E196="","",'1. Artikeldata Grund'!E196)</f>
        <v/>
      </c>
      <c r="C193" s="261" t="str">
        <f aca="false">IF('1. Artikeldata Grund'!D196="","",'1. Artikeldata Grund'!D196)</f>
        <v/>
      </c>
      <c r="D193" s="260" t="str">
        <f aca="false">IF('APH KIC KIA PC'!D196="","",'APH KIC KIA PC'!D196)</f>
        <v/>
      </c>
      <c r="E193" s="261" t="str">
        <f aca="false">IF('APH KIC KIA PC'!F196="","",'APH KIC KIA PC'!F196)</f>
        <v/>
      </c>
      <c r="F193" s="262" t="str">
        <f aca="false">IF('APH KIC KIA PC'!S196="","",'APH KIC KIA PC'!S196)</f>
        <v>  Välj…</v>
      </c>
      <c r="G193" s="262" t="n">
        <f aca="false">IF('APH KIC KIA PC'!M196="","",'APH KIC KIA PC'!M196)</f>
        <v>910</v>
      </c>
      <c r="H193" s="261" t="str">
        <f aca="false">IF(G193&lt;&gt;200,"",IF('2. Artikeldata Utökad'!I196="","",'2. Artikeldata Utökad'!I196))</f>
        <v/>
      </c>
      <c r="I193" s="260" t="str">
        <f aca="false">IF('APH KIC KIA PC'!L196="Välj….","",'APH KIC KIA PC'!L196)</f>
        <v/>
      </c>
      <c r="J193" s="260" t="str">
        <f aca="false">IF(B193="","",_xlfn.xlookup(I193,Artikelgrupper!A:A,Artikelgrupper!B:B))</f>
        <v/>
      </c>
      <c r="K193" s="260" t="str">
        <f aca="false">IF(B193="","",_xlfn.xlookup(I193,Artikelgrupper!A:A,Artikelgrupper!C:C))</f>
        <v/>
      </c>
      <c r="L193" s="260" t="str">
        <f aca="false">IF(B193="","",_xlfn.xlookup(I193,Artikelgrupper!A:A,Artikelgrupper!D:D))</f>
        <v/>
      </c>
      <c r="M193" s="263" t="str">
        <f aca="false">IF(B193="","",'APH KIC KIA PC'!Q196)</f>
        <v/>
      </c>
      <c r="N193" s="262" t="str">
        <f aca="false">IF('APH KIC KIA PC'!R196="","",'APH KIC KIA PC'!R196)</f>
        <v/>
      </c>
      <c r="O193" s="262" t="str">
        <f aca="false">IF('APH KIC KIA PC'!T196="","",'APH KIC KIA PC'!T196)</f>
        <v/>
      </c>
      <c r="P193" s="260" t="str">
        <f aca="false">IF(B193="","",'2. Artikeldata Utökad'!E196)</f>
        <v/>
      </c>
      <c r="Q193" s="260" t="str">
        <f aca="false">IF(B193="","",'2. Artikeldata Utökad'!F196)</f>
        <v/>
      </c>
      <c r="R193" s="260" t="str">
        <f aca="false">IF(B193="","",'3. Förpackningsdata'!G196/10)</f>
        <v/>
      </c>
      <c r="S193" s="260" t="str">
        <f aca="false">IF(B193="","",'3. Förpackningsdata'!H196/10)</f>
        <v/>
      </c>
      <c r="T193" s="260" t="str">
        <f aca="false">IF(B193="","",'3. Förpackningsdata'!I196/10)</f>
        <v/>
      </c>
      <c r="U193" s="264" t="str">
        <f aca="false">IF(B193="","",'APH KIC KIA PC'!Z196)</f>
        <v/>
      </c>
      <c r="V193" s="265" t="str">
        <f aca="false">IF(B193="","",'APH KIC KIA PC'!AA196)</f>
        <v/>
      </c>
      <c r="W193" s="266" t="str">
        <f aca="false">IF(B193="","",'APH KIC KIA PC'!AB196)</f>
        <v/>
      </c>
      <c r="X193" s="267" t="str">
        <f aca="false">IF(B193="","",'APH KIC KIA PC'!AD196)</f>
        <v/>
      </c>
      <c r="Y193" s="266" t="str">
        <f aca="false">IF(B193="","",'APH KIC KIA PC'!AC196)</f>
        <v/>
      </c>
      <c r="Z193" s="267" t="str">
        <f aca="false">IF(B193="","",'APH KIC KIA PC'!AI196)</f>
        <v/>
      </c>
      <c r="AA193" s="268" t="str">
        <f aca="false">IF(B193="","",'APH KIC KIA PC'!AJ196)</f>
        <v/>
      </c>
      <c r="AB193" s="262" t="str">
        <f aca="false">IF(B193="","",'APH KIC KIA PC'!W196)</f>
        <v/>
      </c>
      <c r="AC193" s="263" t="str">
        <f aca="false">IF('3. Förpackningsdata'!M196="","",'3. Förpackningsdata'!M196)</f>
        <v/>
      </c>
      <c r="AD193" s="262" t="str">
        <f aca="false">IF('APH KIC KIA PC'!J196="","",'APH KIC KIA PC'!J196)</f>
        <v/>
      </c>
    </row>
    <row r="194" s="1" customFormat="true" ht="14.25" hidden="false" customHeight="false" outlineLevel="0" collapsed="false">
      <c r="A194" s="72" t="n">
        <v>193</v>
      </c>
      <c r="B194" s="260" t="str">
        <f aca="false">IF('1. Artikeldata Grund'!E197="","",'1. Artikeldata Grund'!E197)</f>
        <v/>
      </c>
      <c r="C194" s="261" t="str">
        <f aca="false">IF('1. Artikeldata Grund'!D197="","",'1. Artikeldata Grund'!D197)</f>
        <v/>
      </c>
      <c r="D194" s="260" t="str">
        <f aca="false">IF('APH KIC KIA PC'!D197="","",'APH KIC KIA PC'!D197)</f>
        <v/>
      </c>
      <c r="E194" s="261" t="str">
        <f aca="false">IF('APH KIC KIA PC'!F197="","",'APH KIC KIA PC'!F197)</f>
        <v/>
      </c>
      <c r="F194" s="262" t="str">
        <f aca="false">IF('APH KIC KIA PC'!S197="","",'APH KIC KIA PC'!S197)</f>
        <v>  Välj…</v>
      </c>
      <c r="G194" s="262" t="n">
        <f aca="false">IF('APH KIC KIA PC'!M197="","",'APH KIC KIA PC'!M197)</f>
        <v>910</v>
      </c>
      <c r="H194" s="261" t="str">
        <f aca="false">IF(G194&lt;&gt;200,"",IF('2. Artikeldata Utökad'!I197="","",'2. Artikeldata Utökad'!I197))</f>
        <v/>
      </c>
      <c r="I194" s="260" t="str">
        <f aca="false">IF('APH KIC KIA PC'!L197="Välj….","",'APH KIC KIA PC'!L197)</f>
        <v/>
      </c>
      <c r="J194" s="260" t="str">
        <f aca="false">IF(B194="","",_xlfn.xlookup(I194,Artikelgrupper!A:A,Artikelgrupper!B:B))</f>
        <v/>
      </c>
      <c r="K194" s="260" t="str">
        <f aca="false">IF(B194="","",_xlfn.xlookup(I194,Artikelgrupper!A:A,Artikelgrupper!C:C))</f>
        <v/>
      </c>
      <c r="L194" s="260" t="str">
        <f aca="false">IF(B194="","",_xlfn.xlookup(I194,Artikelgrupper!A:A,Artikelgrupper!D:D))</f>
        <v/>
      </c>
      <c r="M194" s="263" t="str">
        <f aca="false">IF(B194="","",'APH KIC KIA PC'!Q197)</f>
        <v/>
      </c>
      <c r="N194" s="262" t="str">
        <f aca="false">IF('APH KIC KIA PC'!R197="","",'APH KIC KIA PC'!R197)</f>
        <v/>
      </c>
      <c r="O194" s="262" t="str">
        <f aca="false">IF('APH KIC KIA PC'!T197="","",'APH KIC KIA PC'!T197)</f>
        <v/>
      </c>
      <c r="P194" s="260" t="str">
        <f aca="false">IF(B194="","",'2. Artikeldata Utökad'!E197)</f>
        <v/>
      </c>
      <c r="Q194" s="260" t="str">
        <f aca="false">IF(B194="","",'2. Artikeldata Utökad'!F197)</f>
        <v/>
      </c>
      <c r="R194" s="260" t="str">
        <f aca="false">IF(B194="","",'3. Förpackningsdata'!G197/10)</f>
        <v/>
      </c>
      <c r="S194" s="260" t="str">
        <f aca="false">IF(B194="","",'3. Förpackningsdata'!H197/10)</f>
        <v/>
      </c>
      <c r="T194" s="260" t="str">
        <f aca="false">IF(B194="","",'3. Förpackningsdata'!I197/10)</f>
        <v/>
      </c>
      <c r="U194" s="264" t="str">
        <f aca="false">IF(B194="","",'APH KIC KIA PC'!Z197)</f>
        <v/>
      </c>
      <c r="V194" s="265" t="str">
        <f aca="false">IF(B194="","",'APH KIC KIA PC'!AA197)</f>
        <v/>
      </c>
      <c r="W194" s="266" t="str">
        <f aca="false">IF(B194="","",'APH KIC KIA PC'!AB197)</f>
        <v/>
      </c>
      <c r="X194" s="267" t="str">
        <f aca="false">IF(B194="","",'APH KIC KIA PC'!AD197)</f>
        <v/>
      </c>
      <c r="Y194" s="266" t="str">
        <f aca="false">IF(B194="","",'APH KIC KIA PC'!AC197)</f>
        <v/>
      </c>
      <c r="Z194" s="267" t="str">
        <f aca="false">IF(B194="","",'APH KIC KIA PC'!AI197)</f>
        <v/>
      </c>
      <c r="AA194" s="268" t="str">
        <f aca="false">IF(B194="","",'APH KIC KIA PC'!AJ197)</f>
        <v/>
      </c>
      <c r="AB194" s="262" t="str">
        <f aca="false">IF(B194="","",'APH KIC KIA PC'!W197)</f>
        <v/>
      </c>
      <c r="AC194" s="263" t="str">
        <f aca="false">IF('3. Förpackningsdata'!M197="","",'3. Förpackningsdata'!M197)</f>
        <v/>
      </c>
      <c r="AD194" s="262" t="str">
        <f aca="false">IF('APH KIC KIA PC'!J197="","",'APH KIC KIA PC'!J197)</f>
        <v/>
      </c>
    </row>
    <row r="195" s="1" customFormat="true" ht="14.25" hidden="false" customHeight="false" outlineLevel="0" collapsed="false">
      <c r="A195" s="72" t="n">
        <v>194</v>
      </c>
      <c r="B195" s="260" t="str">
        <f aca="false">IF('1. Artikeldata Grund'!E198="","",'1. Artikeldata Grund'!E198)</f>
        <v/>
      </c>
      <c r="C195" s="261" t="str">
        <f aca="false">IF('1. Artikeldata Grund'!D198="","",'1. Artikeldata Grund'!D198)</f>
        <v/>
      </c>
      <c r="D195" s="260" t="str">
        <f aca="false">IF('APH KIC KIA PC'!D198="","",'APH KIC KIA PC'!D198)</f>
        <v/>
      </c>
      <c r="E195" s="261" t="str">
        <f aca="false">IF('APH KIC KIA PC'!F198="","",'APH KIC KIA PC'!F198)</f>
        <v/>
      </c>
      <c r="F195" s="262" t="str">
        <f aca="false">IF('APH KIC KIA PC'!S198="","",'APH KIC KIA PC'!S198)</f>
        <v>  Välj…</v>
      </c>
      <c r="G195" s="262" t="n">
        <f aca="false">IF('APH KIC KIA PC'!M198="","",'APH KIC KIA PC'!M198)</f>
        <v>910</v>
      </c>
      <c r="H195" s="261" t="str">
        <f aca="false">IF(G195&lt;&gt;200,"",IF('2. Artikeldata Utökad'!I198="","",'2. Artikeldata Utökad'!I198))</f>
        <v/>
      </c>
      <c r="I195" s="260" t="str">
        <f aca="false">IF('APH KIC KIA PC'!L198="Välj….","",'APH KIC KIA PC'!L198)</f>
        <v/>
      </c>
      <c r="J195" s="260" t="str">
        <f aca="false">IF(B195="","",_xlfn.xlookup(I195,Artikelgrupper!A:A,Artikelgrupper!B:B))</f>
        <v/>
      </c>
      <c r="K195" s="260" t="str">
        <f aca="false">IF(B195="","",_xlfn.xlookup(I195,Artikelgrupper!A:A,Artikelgrupper!C:C))</f>
        <v/>
      </c>
      <c r="L195" s="260" t="str">
        <f aca="false">IF(B195="","",_xlfn.xlookup(I195,Artikelgrupper!A:A,Artikelgrupper!D:D))</f>
        <v/>
      </c>
      <c r="M195" s="263" t="str">
        <f aca="false">IF(B195="","",'APH KIC KIA PC'!Q198)</f>
        <v/>
      </c>
      <c r="N195" s="262" t="str">
        <f aca="false">IF('APH KIC KIA PC'!R198="","",'APH KIC KIA PC'!R198)</f>
        <v/>
      </c>
      <c r="O195" s="262" t="str">
        <f aca="false">IF('APH KIC KIA PC'!T198="","",'APH KIC KIA PC'!T198)</f>
        <v/>
      </c>
      <c r="P195" s="260" t="str">
        <f aca="false">IF(B195="","",'2. Artikeldata Utökad'!E198)</f>
        <v/>
      </c>
      <c r="Q195" s="260" t="str">
        <f aca="false">IF(B195="","",'2. Artikeldata Utökad'!F198)</f>
        <v/>
      </c>
      <c r="R195" s="260" t="str">
        <f aca="false">IF(B195="","",'3. Förpackningsdata'!G198/10)</f>
        <v/>
      </c>
      <c r="S195" s="260" t="str">
        <f aca="false">IF(B195="","",'3. Förpackningsdata'!H198/10)</f>
        <v/>
      </c>
      <c r="T195" s="260" t="str">
        <f aca="false">IF(B195="","",'3. Förpackningsdata'!I198/10)</f>
        <v/>
      </c>
      <c r="U195" s="264" t="str">
        <f aca="false">IF(B195="","",'APH KIC KIA PC'!Z198)</f>
        <v/>
      </c>
      <c r="V195" s="265" t="str">
        <f aca="false">IF(B195="","",'APH KIC KIA PC'!AA198)</f>
        <v/>
      </c>
      <c r="W195" s="266" t="str">
        <f aca="false">IF(B195="","",'APH KIC KIA PC'!AB198)</f>
        <v/>
      </c>
      <c r="X195" s="267" t="str">
        <f aca="false">IF(B195="","",'APH KIC KIA PC'!AD198)</f>
        <v/>
      </c>
      <c r="Y195" s="266" t="str">
        <f aca="false">IF(B195="","",'APH KIC KIA PC'!AC198)</f>
        <v/>
      </c>
      <c r="Z195" s="267" t="str">
        <f aca="false">IF(B195="","",'APH KIC KIA PC'!AI198)</f>
        <v/>
      </c>
      <c r="AA195" s="268" t="str">
        <f aca="false">IF(B195="","",'APH KIC KIA PC'!AJ198)</f>
        <v/>
      </c>
      <c r="AB195" s="262" t="str">
        <f aca="false">IF(B195="","",'APH KIC KIA PC'!W198)</f>
        <v/>
      </c>
      <c r="AC195" s="263" t="str">
        <f aca="false">IF('3. Förpackningsdata'!M198="","",'3. Förpackningsdata'!M198)</f>
        <v/>
      </c>
      <c r="AD195" s="262" t="str">
        <f aca="false">IF('APH KIC KIA PC'!J198="","",'APH KIC KIA PC'!J198)</f>
        <v/>
      </c>
    </row>
    <row r="196" s="1" customFormat="true" ht="14.25" hidden="false" customHeight="false" outlineLevel="0" collapsed="false">
      <c r="A196" s="72" t="n">
        <v>195</v>
      </c>
      <c r="B196" s="260" t="str">
        <f aca="false">IF('1. Artikeldata Grund'!E199="","",'1. Artikeldata Grund'!E199)</f>
        <v/>
      </c>
      <c r="C196" s="261" t="str">
        <f aca="false">IF('1. Artikeldata Grund'!D199="","",'1. Artikeldata Grund'!D199)</f>
        <v/>
      </c>
      <c r="D196" s="260" t="str">
        <f aca="false">IF('APH KIC KIA PC'!D199="","",'APH KIC KIA PC'!D199)</f>
        <v/>
      </c>
      <c r="E196" s="261" t="str">
        <f aca="false">IF('APH KIC KIA PC'!F199="","",'APH KIC KIA PC'!F199)</f>
        <v/>
      </c>
      <c r="F196" s="262" t="str">
        <f aca="false">IF('APH KIC KIA PC'!S199="","",'APH KIC KIA PC'!S199)</f>
        <v>  Välj…</v>
      </c>
      <c r="G196" s="262" t="n">
        <f aca="false">IF('APH KIC KIA PC'!M199="","",'APH KIC KIA PC'!M199)</f>
        <v>910</v>
      </c>
      <c r="H196" s="261" t="str">
        <f aca="false">IF(G196&lt;&gt;200,"",IF('2. Artikeldata Utökad'!I199="","",'2. Artikeldata Utökad'!I199))</f>
        <v/>
      </c>
      <c r="I196" s="260" t="str">
        <f aca="false">IF('APH KIC KIA PC'!L199="Välj….","",'APH KIC KIA PC'!L199)</f>
        <v/>
      </c>
      <c r="J196" s="260" t="str">
        <f aca="false">IF(B196="","",_xlfn.xlookup(I196,Artikelgrupper!A:A,Artikelgrupper!B:B))</f>
        <v/>
      </c>
      <c r="K196" s="260" t="str">
        <f aca="false">IF(B196="","",_xlfn.xlookup(I196,Artikelgrupper!A:A,Artikelgrupper!C:C))</f>
        <v/>
      </c>
      <c r="L196" s="260" t="str">
        <f aca="false">IF(B196="","",_xlfn.xlookup(I196,Artikelgrupper!A:A,Artikelgrupper!D:D))</f>
        <v/>
      </c>
      <c r="M196" s="263" t="str">
        <f aca="false">IF(B196="","",'APH KIC KIA PC'!Q199)</f>
        <v/>
      </c>
      <c r="N196" s="262" t="str">
        <f aca="false">IF('APH KIC KIA PC'!R199="","",'APH KIC KIA PC'!R199)</f>
        <v/>
      </c>
      <c r="O196" s="262" t="str">
        <f aca="false">IF('APH KIC KIA PC'!T199="","",'APH KIC KIA PC'!T199)</f>
        <v/>
      </c>
      <c r="P196" s="260" t="str">
        <f aca="false">IF(B196="","",'2. Artikeldata Utökad'!E199)</f>
        <v/>
      </c>
      <c r="Q196" s="260" t="str">
        <f aca="false">IF(B196="","",'2. Artikeldata Utökad'!F199)</f>
        <v/>
      </c>
      <c r="R196" s="260" t="str">
        <f aca="false">IF(B196="","",'3. Förpackningsdata'!G199/10)</f>
        <v/>
      </c>
      <c r="S196" s="260" t="str">
        <f aca="false">IF(B196="","",'3. Förpackningsdata'!H199/10)</f>
        <v/>
      </c>
      <c r="T196" s="260" t="str">
        <f aca="false">IF(B196="","",'3. Förpackningsdata'!I199/10)</f>
        <v/>
      </c>
      <c r="U196" s="264" t="str">
        <f aca="false">IF(B196="","",'APH KIC KIA PC'!Z199)</f>
        <v/>
      </c>
      <c r="V196" s="265" t="str">
        <f aca="false">IF(B196="","",'APH KIC KIA PC'!AA199)</f>
        <v/>
      </c>
      <c r="W196" s="266" t="str">
        <f aca="false">IF(B196="","",'APH KIC KIA PC'!AB199)</f>
        <v/>
      </c>
      <c r="X196" s="267" t="str">
        <f aca="false">IF(B196="","",'APH KIC KIA PC'!AD199)</f>
        <v/>
      </c>
      <c r="Y196" s="266" t="str">
        <f aca="false">IF(B196="","",'APH KIC KIA PC'!AC199)</f>
        <v/>
      </c>
      <c r="Z196" s="267" t="str">
        <f aca="false">IF(B196="","",'APH KIC KIA PC'!AI199)</f>
        <v/>
      </c>
      <c r="AA196" s="268" t="str">
        <f aca="false">IF(B196="","",'APH KIC KIA PC'!AJ199)</f>
        <v/>
      </c>
      <c r="AB196" s="262" t="str">
        <f aca="false">IF(B196="","",'APH KIC KIA PC'!W199)</f>
        <v/>
      </c>
      <c r="AC196" s="263" t="str">
        <f aca="false">IF('3. Förpackningsdata'!M199="","",'3. Förpackningsdata'!M199)</f>
        <v/>
      </c>
      <c r="AD196" s="262" t="str">
        <f aca="false">IF('APH KIC KIA PC'!J199="","",'APH KIC KIA PC'!J199)</f>
        <v/>
      </c>
    </row>
    <row r="197" s="1" customFormat="true" ht="14.25" hidden="false" customHeight="false" outlineLevel="0" collapsed="false">
      <c r="A197" s="72" t="n">
        <v>196</v>
      </c>
      <c r="B197" s="260" t="str">
        <f aca="false">IF('1. Artikeldata Grund'!E200="","",'1. Artikeldata Grund'!E200)</f>
        <v/>
      </c>
      <c r="C197" s="261" t="str">
        <f aca="false">IF('1. Artikeldata Grund'!D200="","",'1. Artikeldata Grund'!D200)</f>
        <v/>
      </c>
      <c r="D197" s="260" t="str">
        <f aca="false">IF('APH KIC KIA PC'!D200="","",'APH KIC KIA PC'!D200)</f>
        <v/>
      </c>
      <c r="E197" s="261" t="str">
        <f aca="false">IF('APH KIC KIA PC'!F200="","",'APH KIC KIA PC'!F200)</f>
        <v/>
      </c>
      <c r="F197" s="262" t="str">
        <f aca="false">IF('APH KIC KIA PC'!S200="","",'APH KIC KIA PC'!S200)</f>
        <v>  Välj…</v>
      </c>
      <c r="G197" s="262" t="n">
        <f aca="false">IF('APH KIC KIA PC'!M200="","",'APH KIC KIA PC'!M200)</f>
        <v>910</v>
      </c>
      <c r="H197" s="261" t="str">
        <f aca="false">IF(G197&lt;&gt;200,"",IF('2. Artikeldata Utökad'!I200="","",'2. Artikeldata Utökad'!I200))</f>
        <v/>
      </c>
      <c r="I197" s="260" t="str">
        <f aca="false">IF('APH KIC KIA PC'!L200="Välj….","",'APH KIC KIA PC'!L200)</f>
        <v/>
      </c>
      <c r="J197" s="260" t="str">
        <f aca="false">IF(B197="","",_xlfn.xlookup(I197,Artikelgrupper!A:A,Artikelgrupper!B:B))</f>
        <v/>
      </c>
      <c r="K197" s="260" t="str">
        <f aca="false">IF(B197="","",_xlfn.xlookup(I197,Artikelgrupper!A:A,Artikelgrupper!C:C))</f>
        <v/>
      </c>
      <c r="L197" s="260" t="str">
        <f aca="false">IF(B197="","",_xlfn.xlookup(I197,Artikelgrupper!A:A,Artikelgrupper!D:D))</f>
        <v/>
      </c>
      <c r="M197" s="263" t="str">
        <f aca="false">IF(B197="","",'APH KIC KIA PC'!Q200)</f>
        <v/>
      </c>
      <c r="N197" s="262" t="str">
        <f aca="false">IF('APH KIC KIA PC'!R200="","",'APH KIC KIA PC'!R200)</f>
        <v/>
      </c>
      <c r="O197" s="262" t="str">
        <f aca="false">IF('APH KIC KIA PC'!T200="","",'APH KIC KIA PC'!T200)</f>
        <v/>
      </c>
      <c r="P197" s="260" t="str">
        <f aca="false">IF(B197="","",'2. Artikeldata Utökad'!E200)</f>
        <v/>
      </c>
      <c r="Q197" s="260" t="str">
        <f aca="false">IF(B197="","",'2. Artikeldata Utökad'!F200)</f>
        <v/>
      </c>
      <c r="R197" s="260" t="str">
        <f aca="false">IF(B197="","",'3. Förpackningsdata'!G200/10)</f>
        <v/>
      </c>
      <c r="S197" s="260" t="str">
        <f aca="false">IF(B197="","",'3. Förpackningsdata'!H200/10)</f>
        <v/>
      </c>
      <c r="T197" s="260" t="str">
        <f aca="false">IF(B197="","",'3. Förpackningsdata'!I200/10)</f>
        <v/>
      </c>
      <c r="U197" s="264" t="str">
        <f aca="false">IF(B197="","",'APH KIC KIA PC'!Z200)</f>
        <v/>
      </c>
      <c r="V197" s="265" t="str">
        <f aca="false">IF(B197="","",'APH KIC KIA PC'!AA200)</f>
        <v/>
      </c>
      <c r="W197" s="266" t="str">
        <f aca="false">IF(B197="","",'APH KIC KIA PC'!AB200)</f>
        <v/>
      </c>
      <c r="X197" s="267" t="str">
        <f aca="false">IF(B197="","",'APH KIC KIA PC'!AD200)</f>
        <v/>
      </c>
      <c r="Y197" s="266" t="str">
        <f aca="false">IF(B197="","",'APH KIC KIA PC'!AC200)</f>
        <v/>
      </c>
      <c r="Z197" s="267" t="str">
        <f aca="false">IF(B197="","",'APH KIC KIA PC'!AI200)</f>
        <v/>
      </c>
      <c r="AA197" s="268" t="str">
        <f aca="false">IF(B197="","",'APH KIC KIA PC'!AJ200)</f>
        <v/>
      </c>
      <c r="AB197" s="262" t="str">
        <f aca="false">IF(B197="","",'APH KIC KIA PC'!W200)</f>
        <v/>
      </c>
      <c r="AC197" s="263" t="str">
        <f aca="false">IF('3. Förpackningsdata'!M200="","",'3. Förpackningsdata'!M200)</f>
        <v/>
      </c>
      <c r="AD197" s="262" t="str">
        <f aca="false">IF('APH KIC KIA PC'!J200="","",'APH KIC KIA PC'!J200)</f>
        <v/>
      </c>
    </row>
    <row r="198" s="1" customFormat="true" ht="14.25" hidden="false" customHeight="false" outlineLevel="0" collapsed="false">
      <c r="A198" s="72" t="n">
        <v>197</v>
      </c>
      <c r="B198" s="260" t="str">
        <f aca="false">IF('1. Artikeldata Grund'!E201="","",'1. Artikeldata Grund'!E201)</f>
        <v/>
      </c>
      <c r="C198" s="261" t="str">
        <f aca="false">IF('1. Artikeldata Grund'!D201="","",'1. Artikeldata Grund'!D201)</f>
        <v/>
      </c>
      <c r="D198" s="260" t="str">
        <f aca="false">IF('APH KIC KIA PC'!D201="","",'APH KIC KIA PC'!D201)</f>
        <v/>
      </c>
      <c r="E198" s="261" t="str">
        <f aca="false">IF('APH KIC KIA PC'!F201="","",'APH KIC KIA PC'!F201)</f>
        <v/>
      </c>
      <c r="F198" s="262" t="str">
        <f aca="false">IF('APH KIC KIA PC'!S201="","",'APH KIC KIA PC'!S201)</f>
        <v>  Välj…</v>
      </c>
      <c r="G198" s="262" t="n">
        <f aca="false">IF('APH KIC KIA PC'!M201="","",'APH KIC KIA PC'!M201)</f>
        <v>910</v>
      </c>
      <c r="H198" s="261" t="str">
        <f aca="false">IF(G198&lt;&gt;200,"",IF('2. Artikeldata Utökad'!I201="","",'2. Artikeldata Utökad'!I201))</f>
        <v/>
      </c>
      <c r="I198" s="260" t="str">
        <f aca="false">IF('APH KIC KIA PC'!L201="Välj….","",'APH KIC KIA PC'!L201)</f>
        <v/>
      </c>
      <c r="J198" s="260" t="str">
        <f aca="false">IF(B198="","",_xlfn.xlookup(I198,Artikelgrupper!A:A,Artikelgrupper!B:B))</f>
        <v/>
      </c>
      <c r="K198" s="260" t="str">
        <f aca="false">IF(B198="","",_xlfn.xlookup(I198,Artikelgrupper!A:A,Artikelgrupper!C:C))</f>
        <v/>
      </c>
      <c r="L198" s="260" t="str">
        <f aca="false">IF(B198="","",_xlfn.xlookup(I198,Artikelgrupper!A:A,Artikelgrupper!D:D))</f>
        <v/>
      </c>
      <c r="M198" s="263" t="str">
        <f aca="false">IF(B198="","",'APH KIC KIA PC'!Q201)</f>
        <v/>
      </c>
      <c r="N198" s="262" t="str">
        <f aca="false">IF('APH KIC KIA PC'!R201="","",'APH KIC KIA PC'!R201)</f>
        <v/>
      </c>
      <c r="O198" s="262" t="str">
        <f aca="false">IF('APH KIC KIA PC'!T201="","",'APH KIC KIA PC'!T201)</f>
        <v/>
      </c>
      <c r="P198" s="260" t="str">
        <f aca="false">IF(B198="","",'2. Artikeldata Utökad'!E201)</f>
        <v/>
      </c>
      <c r="Q198" s="260" t="str">
        <f aca="false">IF(B198="","",'2. Artikeldata Utökad'!F201)</f>
        <v/>
      </c>
      <c r="R198" s="260" t="str">
        <f aca="false">IF(B198="","",'3. Förpackningsdata'!G201/10)</f>
        <v/>
      </c>
      <c r="S198" s="260" t="str">
        <f aca="false">IF(B198="","",'3. Förpackningsdata'!H201/10)</f>
        <v/>
      </c>
      <c r="T198" s="260" t="str">
        <f aca="false">IF(B198="","",'3. Förpackningsdata'!I201/10)</f>
        <v/>
      </c>
      <c r="U198" s="264" t="str">
        <f aca="false">IF(B198="","",'APH KIC KIA PC'!Z201)</f>
        <v/>
      </c>
      <c r="V198" s="265" t="str">
        <f aca="false">IF(B198="","",'APH KIC KIA PC'!AA201)</f>
        <v/>
      </c>
      <c r="W198" s="266" t="str">
        <f aca="false">IF(B198="","",'APH KIC KIA PC'!AB201)</f>
        <v/>
      </c>
      <c r="X198" s="267" t="str">
        <f aca="false">IF(B198="","",'APH KIC KIA PC'!AD201)</f>
        <v/>
      </c>
      <c r="Y198" s="266" t="str">
        <f aca="false">IF(B198="","",'APH KIC KIA PC'!AC201)</f>
        <v/>
      </c>
      <c r="Z198" s="267" t="str">
        <f aca="false">IF(B198="","",'APH KIC KIA PC'!AI201)</f>
        <v/>
      </c>
      <c r="AA198" s="268" t="str">
        <f aca="false">IF(B198="","",'APH KIC KIA PC'!AJ201)</f>
        <v/>
      </c>
      <c r="AB198" s="262" t="str">
        <f aca="false">IF(B198="","",'APH KIC KIA PC'!W201)</f>
        <v/>
      </c>
      <c r="AC198" s="263" t="str">
        <f aca="false">IF('3. Förpackningsdata'!M201="","",'3. Förpackningsdata'!M201)</f>
        <v/>
      </c>
      <c r="AD198" s="262" t="str">
        <f aca="false">IF('APH KIC KIA PC'!J201="","",'APH KIC KIA PC'!J201)</f>
        <v/>
      </c>
    </row>
    <row r="199" s="1" customFormat="true" ht="14.25" hidden="false" customHeight="false" outlineLevel="0" collapsed="false">
      <c r="A199" s="72" t="n">
        <v>198</v>
      </c>
      <c r="B199" s="260" t="str">
        <f aca="false">IF('1. Artikeldata Grund'!E202="","",'1. Artikeldata Grund'!E202)</f>
        <v/>
      </c>
      <c r="C199" s="261" t="str">
        <f aca="false">IF('1. Artikeldata Grund'!D202="","",'1. Artikeldata Grund'!D202)</f>
        <v/>
      </c>
      <c r="D199" s="260" t="str">
        <f aca="false">IF('APH KIC KIA PC'!D202="","",'APH KIC KIA PC'!D202)</f>
        <v/>
      </c>
      <c r="E199" s="261" t="str">
        <f aca="false">IF('APH KIC KIA PC'!F202="","",'APH KIC KIA PC'!F202)</f>
        <v/>
      </c>
      <c r="F199" s="262" t="str">
        <f aca="false">IF('APH KIC KIA PC'!S202="","",'APH KIC KIA PC'!S202)</f>
        <v>  Välj…</v>
      </c>
      <c r="G199" s="262" t="n">
        <f aca="false">IF('APH KIC KIA PC'!M202="","",'APH KIC KIA PC'!M202)</f>
        <v>910</v>
      </c>
      <c r="H199" s="261" t="str">
        <f aca="false">IF(G199&lt;&gt;200,"",IF('2. Artikeldata Utökad'!I202="","",'2. Artikeldata Utökad'!I202))</f>
        <v/>
      </c>
      <c r="I199" s="260" t="str">
        <f aca="false">IF('APH KIC KIA PC'!L202="Välj….","",'APH KIC KIA PC'!L202)</f>
        <v/>
      </c>
      <c r="J199" s="260" t="str">
        <f aca="false">IF(B199="","",_xlfn.xlookup(I199,Artikelgrupper!A:A,Artikelgrupper!B:B))</f>
        <v/>
      </c>
      <c r="K199" s="260" t="str">
        <f aca="false">IF(B199="","",_xlfn.xlookup(I199,Artikelgrupper!A:A,Artikelgrupper!C:C))</f>
        <v/>
      </c>
      <c r="L199" s="260" t="str">
        <f aca="false">IF(B199="","",_xlfn.xlookup(I199,Artikelgrupper!A:A,Artikelgrupper!D:D))</f>
        <v/>
      </c>
      <c r="M199" s="263" t="str">
        <f aca="false">IF(B199="","",'APH KIC KIA PC'!Q202)</f>
        <v/>
      </c>
      <c r="N199" s="262" t="str">
        <f aca="false">IF('APH KIC KIA PC'!R202="","",'APH KIC KIA PC'!R202)</f>
        <v/>
      </c>
      <c r="O199" s="262" t="str">
        <f aca="false">IF('APH KIC KIA PC'!T202="","",'APH KIC KIA PC'!T202)</f>
        <v/>
      </c>
      <c r="P199" s="260" t="str">
        <f aca="false">IF(B199="","",'2. Artikeldata Utökad'!E202)</f>
        <v/>
      </c>
      <c r="Q199" s="260" t="str">
        <f aca="false">IF(B199="","",'2. Artikeldata Utökad'!F202)</f>
        <v/>
      </c>
      <c r="R199" s="260" t="str">
        <f aca="false">IF(B199="","",'3. Förpackningsdata'!G202/10)</f>
        <v/>
      </c>
      <c r="S199" s="260" t="str">
        <f aca="false">IF(B199="","",'3. Förpackningsdata'!H202/10)</f>
        <v/>
      </c>
      <c r="T199" s="260" t="str">
        <f aca="false">IF(B199="","",'3. Förpackningsdata'!I202/10)</f>
        <v/>
      </c>
      <c r="U199" s="264" t="str">
        <f aca="false">IF(B199="","",'APH KIC KIA PC'!Z202)</f>
        <v/>
      </c>
      <c r="V199" s="265" t="str">
        <f aca="false">IF(B199="","",'APH KIC KIA PC'!AA202)</f>
        <v/>
      </c>
      <c r="W199" s="266" t="str">
        <f aca="false">IF(B199="","",'APH KIC KIA PC'!AB202)</f>
        <v/>
      </c>
      <c r="X199" s="267" t="str">
        <f aca="false">IF(B199="","",'APH KIC KIA PC'!AD202)</f>
        <v/>
      </c>
      <c r="Y199" s="266" t="str">
        <f aca="false">IF(B199="","",'APH KIC KIA PC'!AC202)</f>
        <v/>
      </c>
      <c r="Z199" s="267" t="str">
        <f aca="false">IF(B199="","",'APH KIC KIA PC'!AI202)</f>
        <v/>
      </c>
      <c r="AA199" s="268" t="str">
        <f aca="false">IF(B199="","",'APH KIC KIA PC'!AJ202)</f>
        <v/>
      </c>
      <c r="AB199" s="262" t="str">
        <f aca="false">IF(B199="","",'APH KIC KIA PC'!W202)</f>
        <v/>
      </c>
      <c r="AC199" s="263" t="str">
        <f aca="false">IF('3. Förpackningsdata'!M202="","",'3. Förpackningsdata'!M202)</f>
        <v/>
      </c>
      <c r="AD199" s="262" t="str">
        <f aca="false">IF('APH KIC KIA PC'!J202="","",'APH KIC KIA PC'!J202)</f>
        <v/>
      </c>
    </row>
    <row r="200" s="1" customFormat="true" ht="14.25" hidden="false" customHeight="false" outlineLevel="0" collapsed="false">
      <c r="A200" s="72" t="n">
        <v>199</v>
      </c>
      <c r="B200" s="260" t="str">
        <f aca="false">IF('1. Artikeldata Grund'!E203="","",'1. Artikeldata Grund'!E203)</f>
        <v/>
      </c>
      <c r="C200" s="261" t="str">
        <f aca="false">IF('1. Artikeldata Grund'!D203="","",'1. Artikeldata Grund'!D203)</f>
        <v/>
      </c>
      <c r="D200" s="260" t="str">
        <f aca="false">IF('APH KIC KIA PC'!D203="","",'APH KIC KIA PC'!D203)</f>
        <v/>
      </c>
      <c r="E200" s="261" t="str">
        <f aca="false">IF('APH KIC KIA PC'!F203="","",'APH KIC KIA PC'!F203)</f>
        <v/>
      </c>
      <c r="F200" s="262" t="str">
        <f aca="false">IF('APH KIC KIA PC'!S203="","",'APH KIC KIA PC'!S203)</f>
        <v>  Välj…</v>
      </c>
      <c r="G200" s="262" t="n">
        <f aca="false">IF('APH KIC KIA PC'!M203="","",'APH KIC KIA PC'!M203)</f>
        <v>910</v>
      </c>
      <c r="H200" s="261" t="str">
        <f aca="false">IF(G200&lt;&gt;200,"",IF('2. Artikeldata Utökad'!I203="","",'2. Artikeldata Utökad'!I203))</f>
        <v/>
      </c>
      <c r="I200" s="260" t="str">
        <f aca="false">IF('APH KIC KIA PC'!L203="Välj….","",'APH KIC KIA PC'!L203)</f>
        <v/>
      </c>
      <c r="J200" s="260" t="str">
        <f aca="false">IF(B200="","",_xlfn.xlookup(I200,Artikelgrupper!A:A,Artikelgrupper!B:B))</f>
        <v/>
      </c>
      <c r="K200" s="260" t="str">
        <f aca="false">IF(B200="","",_xlfn.xlookup(I200,Artikelgrupper!A:A,Artikelgrupper!C:C))</f>
        <v/>
      </c>
      <c r="L200" s="260" t="str">
        <f aca="false">IF(B200="","",_xlfn.xlookup(I200,Artikelgrupper!A:A,Artikelgrupper!D:D))</f>
        <v/>
      </c>
      <c r="M200" s="263" t="str">
        <f aca="false">IF(B200="","",'APH KIC KIA PC'!Q203)</f>
        <v/>
      </c>
      <c r="N200" s="262" t="str">
        <f aca="false">IF('APH KIC KIA PC'!R203="","",'APH KIC KIA PC'!R203)</f>
        <v/>
      </c>
      <c r="O200" s="262" t="str">
        <f aca="false">IF('APH KIC KIA PC'!T203="","",'APH KIC KIA PC'!T203)</f>
        <v/>
      </c>
      <c r="P200" s="260" t="str">
        <f aca="false">IF(B200="","",'2. Artikeldata Utökad'!E203)</f>
        <v/>
      </c>
      <c r="Q200" s="260" t="str">
        <f aca="false">IF(B200="","",'2. Artikeldata Utökad'!F203)</f>
        <v/>
      </c>
      <c r="R200" s="260" t="str">
        <f aca="false">IF(B200="","",'3. Förpackningsdata'!G203/10)</f>
        <v/>
      </c>
      <c r="S200" s="260" t="str">
        <f aca="false">IF(B200="","",'3. Förpackningsdata'!H203/10)</f>
        <v/>
      </c>
      <c r="T200" s="260" t="str">
        <f aca="false">IF(B200="","",'3. Förpackningsdata'!I203/10)</f>
        <v/>
      </c>
      <c r="U200" s="264" t="str">
        <f aca="false">IF(B200="","",'APH KIC KIA PC'!Z203)</f>
        <v/>
      </c>
      <c r="V200" s="265" t="str">
        <f aca="false">IF(B200="","",'APH KIC KIA PC'!AA203)</f>
        <v/>
      </c>
      <c r="W200" s="266" t="str">
        <f aca="false">IF(B200="","",'APH KIC KIA PC'!AB203)</f>
        <v/>
      </c>
      <c r="X200" s="267" t="str">
        <f aca="false">IF(B200="","",'APH KIC KIA PC'!AD203)</f>
        <v/>
      </c>
      <c r="Y200" s="266" t="str">
        <f aca="false">IF(B200="","",'APH KIC KIA PC'!AC203)</f>
        <v/>
      </c>
      <c r="Z200" s="267" t="str">
        <f aca="false">IF(B200="","",'APH KIC KIA PC'!AI203)</f>
        <v/>
      </c>
      <c r="AA200" s="268" t="str">
        <f aca="false">IF(B200="","",'APH KIC KIA PC'!AJ203)</f>
        <v/>
      </c>
      <c r="AB200" s="262" t="str">
        <f aca="false">IF(B200="","",'APH KIC KIA PC'!W203)</f>
        <v/>
      </c>
      <c r="AC200" s="263" t="str">
        <f aca="false">IF('3. Förpackningsdata'!M203="","",'3. Förpackningsdata'!M203)</f>
        <v/>
      </c>
      <c r="AD200" s="262" t="str">
        <f aca="false">IF('APH KIC KIA PC'!J203="","",'APH KIC KIA PC'!J203)</f>
        <v/>
      </c>
    </row>
    <row r="201" s="1" customFormat="true" ht="14.25" hidden="false" customHeight="false" outlineLevel="0" collapsed="false">
      <c r="A201" s="72" t="n">
        <v>200</v>
      </c>
      <c r="B201" s="260" t="str">
        <f aca="false">IF('1. Artikeldata Grund'!E204="","",'1. Artikeldata Grund'!E204)</f>
        <v/>
      </c>
      <c r="C201" s="261" t="str">
        <f aca="false">IF('1. Artikeldata Grund'!D204="","",'1. Artikeldata Grund'!D204)</f>
        <v/>
      </c>
      <c r="D201" s="260" t="str">
        <f aca="false">IF('APH KIC KIA PC'!D204="","",'APH KIC KIA PC'!D204)</f>
        <v/>
      </c>
      <c r="E201" s="261" t="str">
        <f aca="false">IF('APH KIC KIA PC'!F204="","",'APH KIC KIA PC'!F204)</f>
        <v/>
      </c>
      <c r="F201" s="262" t="str">
        <f aca="false">IF('APH KIC KIA PC'!S204="","",'APH KIC KIA PC'!S204)</f>
        <v>  Välj…</v>
      </c>
      <c r="G201" s="262" t="n">
        <f aca="false">IF('APH KIC KIA PC'!M204="","",'APH KIC KIA PC'!M204)</f>
        <v>910</v>
      </c>
      <c r="H201" s="261" t="str">
        <f aca="false">IF(G201&lt;&gt;200,"",IF('2. Artikeldata Utökad'!I204="","",'2. Artikeldata Utökad'!I204))</f>
        <v/>
      </c>
      <c r="I201" s="260" t="str">
        <f aca="false">IF('APH KIC KIA PC'!L204="Välj….","",'APH KIC KIA PC'!L204)</f>
        <v/>
      </c>
      <c r="J201" s="260" t="str">
        <f aca="false">IF(B201="","",_xlfn.xlookup(I201,Artikelgrupper!A:A,Artikelgrupper!B:B))</f>
        <v/>
      </c>
      <c r="K201" s="260" t="str">
        <f aca="false">IF(B201="","",_xlfn.xlookup(I201,Artikelgrupper!A:A,Artikelgrupper!C:C))</f>
        <v/>
      </c>
      <c r="L201" s="260" t="str">
        <f aca="false">IF(B201="","",_xlfn.xlookup(I201,Artikelgrupper!A:A,Artikelgrupper!D:D))</f>
        <v/>
      </c>
      <c r="M201" s="263" t="str">
        <f aca="false">IF(B201="","",'APH KIC KIA PC'!Q204)</f>
        <v/>
      </c>
      <c r="N201" s="262" t="str">
        <f aca="false">IF('APH KIC KIA PC'!R204="","",'APH KIC KIA PC'!R204)</f>
        <v/>
      </c>
      <c r="O201" s="262" t="str">
        <f aca="false">IF('APH KIC KIA PC'!T204="","",'APH KIC KIA PC'!T204)</f>
        <v/>
      </c>
      <c r="P201" s="260" t="str">
        <f aca="false">IF(B201="","",'2. Artikeldata Utökad'!E204)</f>
        <v/>
      </c>
      <c r="Q201" s="260" t="str">
        <f aca="false">IF(B201="","",'2. Artikeldata Utökad'!F204)</f>
        <v/>
      </c>
      <c r="R201" s="260" t="str">
        <f aca="false">IF(B201="","",'3. Förpackningsdata'!G204/10)</f>
        <v/>
      </c>
      <c r="S201" s="260" t="str">
        <f aca="false">IF(B201="","",'3. Förpackningsdata'!H204/10)</f>
        <v/>
      </c>
      <c r="T201" s="260" t="str">
        <f aca="false">IF(B201="","",'3. Förpackningsdata'!I204/10)</f>
        <v/>
      </c>
      <c r="U201" s="264" t="str">
        <f aca="false">IF(B201="","",'APH KIC KIA PC'!Z204)</f>
        <v/>
      </c>
      <c r="V201" s="265" t="str">
        <f aca="false">IF(B201="","",'APH KIC KIA PC'!AA204)</f>
        <v/>
      </c>
      <c r="W201" s="266" t="str">
        <f aca="false">IF(B201="","",'APH KIC KIA PC'!AB204)</f>
        <v/>
      </c>
      <c r="X201" s="267" t="str">
        <f aca="false">IF(B201="","",'APH KIC KIA PC'!AD204)</f>
        <v/>
      </c>
      <c r="Y201" s="266" t="str">
        <f aca="false">IF(B201="","",'APH KIC KIA PC'!AC204)</f>
        <v/>
      </c>
      <c r="Z201" s="267" t="str">
        <f aca="false">IF(B201="","",'APH KIC KIA PC'!AI204)</f>
        <v/>
      </c>
      <c r="AA201" s="268" t="str">
        <f aca="false">IF(B201="","",'APH KIC KIA PC'!AJ204)</f>
        <v/>
      </c>
      <c r="AB201" s="262" t="str">
        <f aca="false">IF(B201="","",'APH KIC KIA PC'!W204)</f>
        <v/>
      </c>
      <c r="AC201" s="263" t="str">
        <f aca="false">IF('3. Förpackningsdata'!M204="","",'3. Förpackningsdata'!M204)</f>
        <v/>
      </c>
      <c r="AD201" s="262" t="str">
        <f aca="false">IF('APH KIC KIA PC'!J204="","",'APH KIC KIA PC'!J204)</f>
        <v/>
      </c>
    </row>
    <row r="202" s="1" customFormat="true" ht="14.25" hidden="false" customHeight="false" outlineLevel="0" collapsed="false">
      <c r="A202" s="271"/>
      <c r="B202" s="48"/>
      <c r="C202" s="272"/>
      <c r="E202" s="272"/>
    </row>
    <row r="203" s="1" customFormat="true" ht="14.25" hidden="false" customHeight="false" outlineLevel="0" collapsed="false">
      <c r="A203" s="271"/>
      <c r="B203" s="48"/>
      <c r="C203" s="272"/>
      <c r="E203" s="272"/>
    </row>
    <row r="204" s="1" customFormat="true" ht="14.25" hidden="false" customHeight="false" outlineLevel="0" collapsed="false">
      <c r="A204" s="271"/>
      <c r="B204" s="48"/>
      <c r="C204" s="272"/>
      <c r="E204" s="272"/>
    </row>
    <row r="205" s="1" customFormat="true" ht="14.25" hidden="false" customHeight="false" outlineLevel="0" collapsed="false">
      <c r="A205" s="271"/>
      <c r="B205" s="48"/>
      <c r="C205" s="272"/>
      <c r="E205" s="272"/>
    </row>
    <row r="206" s="1" customFormat="true" ht="14.25" hidden="false" customHeight="false" outlineLevel="0" collapsed="false">
      <c r="A206" s="271"/>
      <c r="B206" s="48"/>
      <c r="C206" s="272"/>
      <c r="E206" s="272"/>
    </row>
    <row r="207" s="1" customFormat="true" ht="14.25" hidden="false" customHeight="false" outlineLevel="0" collapsed="false">
      <c r="A207" s="271"/>
      <c r="B207" s="48"/>
      <c r="C207" s="272"/>
      <c r="E207" s="272"/>
    </row>
    <row r="208" s="1" customFormat="true" ht="14.25" hidden="false" customHeight="false" outlineLevel="0" collapsed="false">
      <c r="A208" s="271"/>
      <c r="B208" s="48"/>
      <c r="C208" s="272"/>
      <c r="E208" s="272"/>
    </row>
    <row r="209" s="1" customFormat="true" ht="14.25" hidden="false" customHeight="false" outlineLevel="0" collapsed="false">
      <c r="A209" s="271"/>
      <c r="B209" s="48"/>
      <c r="C209" s="272"/>
      <c r="E209" s="272"/>
    </row>
    <row r="210" s="1" customFormat="true" ht="14.25" hidden="false" customHeight="false" outlineLevel="0" collapsed="false">
      <c r="A210" s="271"/>
      <c r="B210" s="48"/>
      <c r="C210" s="272"/>
      <c r="E210" s="272"/>
    </row>
    <row r="211" s="1" customFormat="true" ht="14.25" hidden="false" customHeight="false" outlineLevel="0" collapsed="false">
      <c r="A211" s="271"/>
      <c r="B211" s="48"/>
      <c r="C211" s="272"/>
      <c r="E211" s="272"/>
    </row>
    <row r="212" s="1" customFormat="true" ht="14.25" hidden="false" customHeight="false" outlineLevel="0" collapsed="false">
      <c r="A212" s="271"/>
      <c r="B212" s="48"/>
      <c r="C212" s="272"/>
      <c r="E212" s="272"/>
    </row>
    <row r="213" s="1" customFormat="true" ht="14.25" hidden="false" customHeight="false" outlineLevel="0" collapsed="false">
      <c r="A213" s="271"/>
      <c r="B213" s="48"/>
      <c r="C213" s="272"/>
      <c r="E213" s="272"/>
    </row>
    <row r="214" s="1" customFormat="true" ht="14.25" hidden="false" customHeight="false" outlineLevel="0" collapsed="false">
      <c r="A214" s="271"/>
      <c r="B214" s="48"/>
      <c r="C214" s="272"/>
      <c r="E214" s="272"/>
    </row>
    <row r="215" s="1" customFormat="true" ht="14.25" hidden="false" customHeight="false" outlineLevel="0" collapsed="false">
      <c r="A215" s="271"/>
      <c r="B215" s="48"/>
      <c r="C215" s="272"/>
      <c r="E215" s="272"/>
    </row>
    <row r="216" s="1" customFormat="true" ht="14.25" hidden="false" customHeight="false" outlineLevel="0" collapsed="false">
      <c r="A216" s="271"/>
      <c r="B216" s="48"/>
      <c r="C216" s="272"/>
      <c r="E216" s="272"/>
    </row>
    <row r="217" s="1" customFormat="true" ht="14.25" hidden="false" customHeight="false" outlineLevel="0" collapsed="false">
      <c r="A217" s="271"/>
      <c r="B217" s="48"/>
      <c r="C217" s="272"/>
      <c r="E217" s="272"/>
    </row>
    <row r="218" s="1" customFormat="true" ht="14.25" hidden="false" customHeight="false" outlineLevel="0" collapsed="false">
      <c r="A218" s="271"/>
      <c r="B218" s="48"/>
      <c r="C218" s="272"/>
      <c r="E218" s="272"/>
    </row>
    <row r="219" s="1" customFormat="true" ht="14.25" hidden="false" customHeight="false" outlineLevel="0" collapsed="false">
      <c r="A219" s="271"/>
      <c r="B219" s="48"/>
      <c r="C219" s="272"/>
      <c r="E219" s="272"/>
    </row>
    <row r="220" s="1" customFormat="true" ht="14.25" hidden="false" customHeight="false" outlineLevel="0" collapsed="false">
      <c r="A220" s="271"/>
      <c r="B220" s="48"/>
      <c r="C220" s="272"/>
      <c r="E220" s="272"/>
    </row>
    <row r="221" s="1" customFormat="true" ht="14.25" hidden="false" customHeight="false" outlineLevel="0" collapsed="false">
      <c r="A221" s="271"/>
      <c r="B221" s="48"/>
      <c r="C221" s="272"/>
      <c r="E221" s="272"/>
    </row>
    <row r="222" s="1" customFormat="true" ht="14.25" hidden="false" customHeight="false" outlineLevel="0" collapsed="false">
      <c r="A222" s="271"/>
      <c r="B222" s="48"/>
      <c r="C222" s="272"/>
      <c r="E222" s="272"/>
    </row>
    <row r="223" s="1" customFormat="true" ht="14.25" hidden="false" customHeight="false" outlineLevel="0" collapsed="false">
      <c r="A223" s="271"/>
      <c r="B223" s="48"/>
      <c r="C223" s="272"/>
      <c r="E223" s="272"/>
    </row>
    <row r="224" s="1" customFormat="true" ht="14.25" hidden="false" customHeight="false" outlineLevel="0" collapsed="false">
      <c r="A224" s="271"/>
      <c r="B224" s="48"/>
      <c r="C224" s="272"/>
      <c r="E224" s="272"/>
    </row>
    <row r="225" s="1" customFormat="true" ht="14.25" hidden="false" customHeight="false" outlineLevel="0" collapsed="false">
      <c r="A225" s="271"/>
      <c r="B225" s="48"/>
      <c r="C225" s="272"/>
      <c r="E225" s="272"/>
    </row>
    <row r="226" s="1" customFormat="true" ht="14.25" hidden="false" customHeight="false" outlineLevel="0" collapsed="false">
      <c r="A226" s="271"/>
      <c r="B226" s="48"/>
      <c r="C226" s="272"/>
      <c r="E226" s="272"/>
    </row>
    <row r="227" s="1" customFormat="true" ht="14.25" hidden="false" customHeight="false" outlineLevel="0" collapsed="false">
      <c r="A227" s="271"/>
      <c r="B227" s="48"/>
      <c r="C227" s="272"/>
      <c r="E227" s="272"/>
    </row>
    <row r="228" s="1" customFormat="true" ht="14.25" hidden="false" customHeight="false" outlineLevel="0" collapsed="false">
      <c r="A228" s="271"/>
      <c r="B228" s="48"/>
      <c r="C228" s="272"/>
      <c r="E228" s="272"/>
    </row>
    <row r="229" s="1" customFormat="true" ht="14.25" hidden="false" customHeight="false" outlineLevel="0" collapsed="false">
      <c r="A229" s="271"/>
      <c r="B229" s="48"/>
      <c r="C229" s="272"/>
      <c r="E229" s="272"/>
    </row>
    <row r="230" s="1" customFormat="true" ht="14.25" hidden="false" customHeight="false" outlineLevel="0" collapsed="false">
      <c r="A230" s="271"/>
      <c r="B230" s="48"/>
      <c r="C230" s="272"/>
      <c r="E230" s="272"/>
    </row>
    <row r="231" s="1" customFormat="true" ht="14.25" hidden="false" customHeight="false" outlineLevel="0" collapsed="false">
      <c r="A231" s="271"/>
      <c r="B231" s="48"/>
      <c r="C231" s="272"/>
      <c r="E231" s="272"/>
    </row>
    <row r="232" s="1" customFormat="true" ht="14.25" hidden="false" customHeight="false" outlineLevel="0" collapsed="false">
      <c r="A232" s="271"/>
      <c r="B232" s="48"/>
      <c r="C232" s="272"/>
      <c r="E232" s="272"/>
    </row>
    <row r="233" s="1" customFormat="true" ht="14.25" hidden="false" customHeight="false" outlineLevel="0" collapsed="false">
      <c r="A233" s="271"/>
      <c r="B233" s="48"/>
      <c r="C233" s="272"/>
      <c r="E233" s="272"/>
    </row>
    <row r="234" s="1" customFormat="true" ht="14.25" hidden="false" customHeight="false" outlineLevel="0" collapsed="false">
      <c r="A234" s="271"/>
      <c r="B234" s="48"/>
      <c r="C234" s="272"/>
      <c r="E234" s="272"/>
    </row>
    <row r="235" s="1" customFormat="true" ht="14.25" hidden="false" customHeight="false" outlineLevel="0" collapsed="false">
      <c r="A235" s="271"/>
      <c r="B235" s="48"/>
      <c r="C235" s="272"/>
      <c r="E235" s="272"/>
    </row>
    <row r="236" s="1" customFormat="true" ht="14.25" hidden="false" customHeight="false" outlineLevel="0" collapsed="false">
      <c r="A236" s="271"/>
      <c r="B236" s="48"/>
      <c r="C236" s="272"/>
      <c r="E236" s="272"/>
    </row>
    <row r="237" s="1" customFormat="true" ht="14.25" hidden="false" customHeight="false" outlineLevel="0" collapsed="false">
      <c r="A237" s="271"/>
      <c r="B237" s="48"/>
      <c r="C237" s="272"/>
      <c r="E237" s="272"/>
    </row>
    <row r="238" s="1" customFormat="true" ht="14.25" hidden="false" customHeight="false" outlineLevel="0" collapsed="false">
      <c r="A238" s="271"/>
      <c r="B238" s="48"/>
      <c r="C238" s="272"/>
      <c r="E238" s="272"/>
    </row>
    <row r="239" s="1" customFormat="true" ht="14.25" hidden="false" customHeight="false" outlineLevel="0" collapsed="false">
      <c r="A239" s="271"/>
      <c r="B239" s="48"/>
      <c r="C239" s="272"/>
      <c r="E239" s="272"/>
    </row>
    <row r="240" s="1" customFormat="true" ht="14.25" hidden="false" customHeight="false" outlineLevel="0" collapsed="false">
      <c r="A240" s="271"/>
      <c r="B240" s="48"/>
      <c r="C240" s="272"/>
      <c r="E240" s="272"/>
    </row>
    <row r="241" s="1" customFormat="true" ht="14.25" hidden="false" customHeight="false" outlineLevel="0" collapsed="false">
      <c r="A241" s="271"/>
      <c r="B241" s="48"/>
      <c r="C241" s="272"/>
      <c r="E241" s="272"/>
    </row>
    <row r="242" s="1" customFormat="true" ht="14.25" hidden="false" customHeight="false" outlineLevel="0" collapsed="false">
      <c r="A242" s="271"/>
      <c r="B242" s="48"/>
      <c r="C242" s="272"/>
      <c r="E242" s="272"/>
    </row>
    <row r="243" s="1" customFormat="true" ht="14.25" hidden="false" customHeight="false" outlineLevel="0" collapsed="false">
      <c r="A243" s="271"/>
      <c r="B243" s="48"/>
      <c r="C243" s="272"/>
      <c r="E243" s="272"/>
    </row>
    <row r="244" s="1" customFormat="true" ht="14.25" hidden="false" customHeight="false" outlineLevel="0" collapsed="false">
      <c r="A244" s="271"/>
      <c r="B244" s="48"/>
      <c r="C244" s="272"/>
      <c r="E244" s="272"/>
    </row>
    <row r="245" s="1" customFormat="true" ht="14.25" hidden="false" customHeight="false" outlineLevel="0" collapsed="false">
      <c r="A245" s="271"/>
      <c r="B245" s="48"/>
      <c r="C245" s="272"/>
      <c r="E245" s="272"/>
    </row>
    <row r="246" s="1" customFormat="true" ht="14.25" hidden="false" customHeight="false" outlineLevel="0" collapsed="false">
      <c r="A246" s="271"/>
      <c r="B246" s="48"/>
      <c r="C246" s="272"/>
      <c r="E246" s="272"/>
    </row>
    <row r="247" s="1" customFormat="true" ht="14.25" hidden="false" customHeight="false" outlineLevel="0" collapsed="false">
      <c r="A247" s="271"/>
      <c r="B247" s="48"/>
      <c r="C247" s="272"/>
      <c r="E247" s="272"/>
    </row>
    <row r="248" s="1" customFormat="true" ht="14.25" hidden="false" customHeight="false" outlineLevel="0" collapsed="false">
      <c r="A248" s="271"/>
      <c r="B248" s="48"/>
      <c r="C248" s="272"/>
      <c r="E248" s="272"/>
    </row>
    <row r="249" s="1" customFormat="true" ht="14.25" hidden="false" customHeight="false" outlineLevel="0" collapsed="false">
      <c r="A249" s="271"/>
      <c r="B249" s="48"/>
      <c r="C249" s="272"/>
      <c r="E249" s="272"/>
    </row>
    <row r="250" s="1" customFormat="true" ht="14.25" hidden="false" customHeight="false" outlineLevel="0" collapsed="false">
      <c r="A250" s="271"/>
      <c r="B250" s="48"/>
      <c r="C250" s="272"/>
      <c r="E250" s="272"/>
    </row>
    <row r="251" s="1" customFormat="true" ht="14.25" hidden="false" customHeight="false" outlineLevel="0" collapsed="false">
      <c r="A251" s="271"/>
      <c r="B251" s="48"/>
      <c r="C251" s="272"/>
      <c r="E251" s="272"/>
    </row>
    <row r="252" s="1" customFormat="true" ht="14.25" hidden="false" customHeight="false" outlineLevel="0" collapsed="false">
      <c r="A252" s="271"/>
      <c r="B252" s="48"/>
      <c r="C252" s="272"/>
      <c r="E252" s="272"/>
    </row>
    <row r="253" s="1" customFormat="true" ht="14.25" hidden="false" customHeight="false" outlineLevel="0" collapsed="false">
      <c r="A253" s="271"/>
      <c r="B253" s="48"/>
      <c r="C253" s="272"/>
      <c r="E253" s="272"/>
    </row>
    <row r="254" s="1" customFormat="true" ht="14.25" hidden="false" customHeight="false" outlineLevel="0" collapsed="false">
      <c r="A254" s="271"/>
      <c r="B254" s="48"/>
      <c r="C254" s="272"/>
      <c r="E254" s="272"/>
    </row>
    <row r="255" s="1" customFormat="true" ht="14.25" hidden="false" customHeight="false" outlineLevel="0" collapsed="false">
      <c r="A255" s="271"/>
      <c r="B255" s="48"/>
      <c r="C255" s="272"/>
      <c r="E255" s="272"/>
    </row>
    <row r="256" s="1" customFormat="true" ht="14.25" hidden="false" customHeight="false" outlineLevel="0" collapsed="false">
      <c r="A256" s="271"/>
      <c r="B256" s="48"/>
      <c r="C256" s="272"/>
      <c r="E256" s="272"/>
    </row>
    <row r="257" s="1" customFormat="true" ht="14.25" hidden="false" customHeight="false" outlineLevel="0" collapsed="false">
      <c r="A257" s="271"/>
      <c r="B257" s="48"/>
      <c r="C257" s="272"/>
      <c r="E257" s="272"/>
    </row>
    <row r="258" s="1" customFormat="true" ht="14.25" hidden="false" customHeight="false" outlineLevel="0" collapsed="false">
      <c r="A258" s="271"/>
      <c r="B258" s="48"/>
      <c r="C258" s="272"/>
      <c r="E258" s="272"/>
    </row>
    <row r="259" s="1" customFormat="true" ht="14.25" hidden="false" customHeight="false" outlineLevel="0" collapsed="false">
      <c r="A259" s="271"/>
      <c r="B259" s="48"/>
      <c r="C259" s="272"/>
      <c r="E259" s="272"/>
    </row>
    <row r="260" s="1" customFormat="true" ht="14.25" hidden="false" customHeight="false" outlineLevel="0" collapsed="false">
      <c r="A260" s="271"/>
      <c r="B260" s="48"/>
      <c r="C260" s="272"/>
      <c r="E260" s="272"/>
    </row>
    <row r="261" s="1" customFormat="true" ht="14.25" hidden="false" customHeight="false" outlineLevel="0" collapsed="false">
      <c r="A261" s="271"/>
      <c r="B261" s="48"/>
      <c r="C261" s="272"/>
      <c r="E261" s="272"/>
    </row>
    <row r="262" s="1" customFormat="true" ht="14.25" hidden="false" customHeight="false" outlineLevel="0" collapsed="false">
      <c r="A262" s="271"/>
      <c r="B262" s="48"/>
      <c r="C262" s="272"/>
      <c r="E262" s="272"/>
    </row>
    <row r="263" s="1" customFormat="true" ht="14.25" hidden="false" customHeight="false" outlineLevel="0" collapsed="false">
      <c r="A263" s="271"/>
      <c r="B263" s="48"/>
      <c r="C263" s="272"/>
      <c r="E263" s="272"/>
    </row>
    <row r="264" s="1" customFormat="true" ht="14.25" hidden="false" customHeight="false" outlineLevel="0" collapsed="false">
      <c r="A264" s="271"/>
      <c r="B264" s="48"/>
      <c r="C264" s="272"/>
      <c r="E264" s="272"/>
    </row>
    <row r="265" s="1" customFormat="true" ht="14.25" hidden="false" customHeight="false" outlineLevel="0" collapsed="false">
      <c r="A265" s="271"/>
      <c r="B265" s="48"/>
      <c r="C265" s="272"/>
      <c r="E265" s="272"/>
    </row>
    <row r="266" s="1" customFormat="true" ht="14.25" hidden="false" customHeight="false" outlineLevel="0" collapsed="false">
      <c r="A266" s="271"/>
      <c r="B266" s="48"/>
      <c r="C266" s="272"/>
      <c r="E266" s="272"/>
    </row>
    <row r="267" s="1" customFormat="true" ht="14.25" hidden="false" customHeight="false" outlineLevel="0" collapsed="false">
      <c r="A267" s="271"/>
      <c r="B267" s="48"/>
      <c r="C267" s="272"/>
      <c r="E267" s="272"/>
    </row>
    <row r="268" s="1" customFormat="true" ht="14.25" hidden="false" customHeight="false" outlineLevel="0" collapsed="false">
      <c r="A268" s="271"/>
      <c r="B268" s="48"/>
      <c r="C268" s="272"/>
      <c r="E268" s="272"/>
    </row>
    <row r="269" s="1" customFormat="true" ht="14.25" hidden="false" customHeight="false" outlineLevel="0" collapsed="false">
      <c r="A269" s="271"/>
      <c r="B269" s="48"/>
      <c r="C269" s="272"/>
      <c r="E269" s="272"/>
    </row>
    <row r="270" s="1" customFormat="true" ht="14.25" hidden="false" customHeight="false" outlineLevel="0" collapsed="false">
      <c r="A270" s="271"/>
      <c r="B270" s="48"/>
      <c r="C270" s="272"/>
      <c r="E270" s="272"/>
    </row>
    <row r="271" s="1" customFormat="true" ht="14.25" hidden="false" customHeight="false" outlineLevel="0" collapsed="false">
      <c r="A271" s="271"/>
      <c r="B271" s="48"/>
      <c r="C271" s="272"/>
      <c r="E271" s="272"/>
    </row>
    <row r="272" s="1" customFormat="true" ht="14.25" hidden="false" customHeight="false" outlineLevel="0" collapsed="false">
      <c r="A272" s="271"/>
      <c r="B272" s="48"/>
      <c r="C272" s="272"/>
      <c r="E272" s="272"/>
    </row>
    <row r="273" s="1" customFormat="true" ht="14.25" hidden="false" customHeight="false" outlineLevel="0" collapsed="false">
      <c r="A273" s="271"/>
      <c r="B273" s="48"/>
      <c r="C273" s="272"/>
      <c r="E273" s="272"/>
    </row>
    <row r="274" s="1" customFormat="true" ht="14.25" hidden="false" customHeight="false" outlineLevel="0" collapsed="false">
      <c r="A274" s="271"/>
      <c r="B274" s="48"/>
      <c r="C274" s="272"/>
      <c r="E274" s="272"/>
    </row>
    <row r="275" s="1" customFormat="true" ht="14.25" hidden="false" customHeight="false" outlineLevel="0" collapsed="false">
      <c r="A275" s="271"/>
      <c r="B275" s="48"/>
      <c r="C275" s="272"/>
      <c r="E275" s="272"/>
    </row>
    <row r="276" s="1" customFormat="true" ht="14.25" hidden="false" customHeight="false" outlineLevel="0" collapsed="false">
      <c r="A276" s="271"/>
      <c r="B276" s="48"/>
      <c r="C276" s="272"/>
      <c r="E276" s="272"/>
    </row>
    <row r="277" s="1" customFormat="true" ht="14.25" hidden="false" customHeight="false" outlineLevel="0" collapsed="false">
      <c r="A277" s="271"/>
      <c r="B277" s="48"/>
      <c r="C277" s="272"/>
      <c r="E277" s="272"/>
    </row>
    <row r="278" s="1" customFormat="true" ht="14.25" hidden="false" customHeight="false" outlineLevel="0" collapsed="false">
      <c r="A278" s="271"/>
      <c r="B278" s="48"/>
      <c r="C278" s="272"/>
      <c r="E278" s="272"/>
    </row>
    <row r="279" s="1" customFormat="true" ht="14.25" hidden="false" customHeight="false" outlineLevel="0" collapsed="false">
      <c r="A279" s="271"/>
      <c r="B279" s="48"/>
      <c r="C279" s="272"/>
      <c r="E279" s="272"/>
    </row>
    <row r="280" s="1" customFormat="true" ht="14.25" hidden="false" customHeight="false" outlineLevel="0" collapsed="false">
      <c r="A280" s="271"/>
      <c r="B280" s="48"/>
      <c r="C280" s="272"/>
      <c r="E280" s="272"/>
    </row>
    <row r="281" s="1" customFormat="true" ht="14.25" hidden="false" customHeight="false" outlineLevel="0" collapsed="false">
      <c r="A281" s="271"/>
      <c r="B281" s="48"/>
      <c r="C281" s="272"/>
      <c r="E281" s="272"/>
    </row>
    <row r="282" s="1" customFormat="true" ht="14.25" hidden="false" customHeight="false" outlineLevel="0" collapsed="false">
      <c r="A282" s="271"/>
      <c r="B282" s="48"/>
      <c r="C282" s="272"/>
      <c r="E282" s="272"/>
    </row>
    <row r="283" s="1" customFormat="true" ht="14.25" hidden="false" customHeight="false" outlineLevel="0" collapsed="false">
      <c r="A283" s="271"/>
      <c r="B283" s="48"/>
      <c r="C283" s="272"/>
      <c r="E283" s="272"/>
    </row>
    <row r="284" s="1" customFormat="true" ht="14.25" hidden="false" customHeight="false" outlineLevel="0" collapsed="false">
      <c r="A284" s="271"/>
      <c r="B284" s="48"/>
      <c r="C284" s="272"/>
      <c r="E284" s="272"/>
    </row>
    <row r="285" s="1" customFormat="true" ht="14.25" hidden="false" customHeight="false" outlineLevel="0" collapsed="false">
      <c r="A285" s="271"/>
      <c r="B285" s="48"/>
      <c r="C285" s="272"/>
      <c r="E285" s="272"/>
    </row>
    <row r="286" s="1" customFormat="true" ht="14.25" hidden="false" customHeight="false" outlineLevel="0" collapsed="false">
      <c r="A286" s="271"/>
      <c r="B286" s="48"/>
      <c r="C286" s="272"/>
      <c r="E286" s="272"/>
    </row>
    <row r="287" s="1" customFormat="true" ht="14.25" hidden="false" customHeight="false" outlineLevel="0" collapsed="false">
      <c r="A287" s="271"/>
      <c r="B287" s="48"/>
      <c r="C287" s="272"/>
      <c r="E287" s="272"/>
    </row>
    <row r="288" s="1" customFormat="true" ht="14.25" hidden="false" customHeight="false" outlineLevel="0" collapsed="false">
      <c r="A288" s="271"/>
      <c r="B288" s="48"/>
      <c r="C288" s="272"/>
      <c r="E288" s="272"/>
    </row>
    <row r="289" s="1" customFormat="true" ht="14.25" hidden="false" customHeight="false" outlineLevel="0" collapsed="false">
      <c r="A289" s="271"/>
      <c r="B289" s="48"/>
      <c r="C289" s="272"/>
      <c r="E289" s="272"/>
    </row>
    <row r="290" s="1" customFormat="true" ht="14.25" hidden="false" customHeight="false" outlineLevel="0" collapsed="false">
      <c r="A290" s="271"/>
      <c r="B290" s="48"/>
      <c r="C290" s="272"/>
      <c r="E290" s="272"/>
    </row>
    <row r="291" s="1" customFormat="true" ht="14.25" hidden="false" customHeight="false" outlineLevel="0" collapsed="false">
      <c r="A291" s="271"/>
      <c r="B291" s="48"/>
      <c r="C291" s="272"/>
      <c r="E291" s="272"/>
    </row>
    <row r="292" s="1" customFormat="true" ht="14.25" hidden="false" customHeight="false" outlineLevel="0" collapsed="false">
      <c r="A292" s="271"/>
      <c r="B292" s="48"/>
      <c r="C292" s="272"/>
      <c r="E292" s="272"/>
    </row>
    <row r="293" s="1" customFormat="true" ht="14.25" hidden="false" customHeight="false" outlineLevel="0" collapsed="false">
      <c r="A293" s="271"/>
      <c r="B293" s="48"/>
      <c r="C293" s="272"/>
      <c r="E293" s="272"/>
    </row>
    <row r="294" s="1" customFormat="true" ht="14.25" hidden="false" customHeight="false" outlineLevel="0" collapsed="false">
      <c r="A294" s="271"/>
      <c r="B294" s="48"/>
      <c r="C294" s="272"/>
      <c r="E294" s="272"/>
    </row>
    <row r="295" s="1" customFormat="true" ht="14.25" hidden="false" customHeight="false" outlineLevel="0" collapsed="false">
      <c r="A295" s="271"/>
      <c r="B295" s="48"/>
      <c r="C295" s="272"/>
      <c r="E295" s="272"/>
    </row>
    <row r="296" s="1" customFormat="true" ht="14.25" hidden="false" customHeight="false" outlineLevel="0" collapsed="false">
      <c r="A296" s="271"/>
      <c r="B296" s="48"/>
      <c r="C296" s="272"/>
      <c r="E296" s="272"/>
    </row>
    <row r="297" s="1" customFormat="true" ht="14.25" hidden="false" customHeight="false" outlineLevel="0" collapsed="false">
      <c r="A297" s="271"/>
      <c r="B297" s="48"/>
      <c r="C297" s="272"/>
      <c r="E297" s="272"/>
    </row>
    <row r="298" s="1" customFormat="true" ht="14.25" hidden="false" customHeight="false" outlineLevel="0" collapsed="false">
      <c r="A298" s="271"/>
      <c r="B298" s="48"/>
      <c r="C298" s="272"/>
      <c r="E298" s="272"/>
    </row>
    <row r="299" s="1" customFormat="true" ht="14.25" hidden="false" customHeight="false" outlineLevel="0" collapsed="false">
      <c r="A299" s="271"/>
      <c r="B299" s="48"/>
      <c r="C299" s="272"/>
      <c r="E299" s="272"/>
    </row>
    <row r="300" s="1" customFormat="true" ht="14.25" hidden="false" customHeight="false" outlineLevel="0" collapsed="false">
      <c r="A300" s="271"/>
      <c r="B300" s="48"/>
      <c r="C300" s="272"/>
      <c r="E300" s="272"/>
    </row>
    <row r="301" s="1" customFormat="true" ht="14.25" hidden="false" customHeight="false" outlineLevel="0" collapsed="false">
      <c r="A301" s="271"/>
      <c r="B301" s="48"/>
      <c r="C301" s="272"/>
      <c r="E301" s="272"/>
    </row>
    <row r="302" s="1" customFormat="true" ht="14.25" hidden="false" customHeight="false" outlineLevel="0" collapsed="false">
      <c r="A302" s="271"/>
      <c r="B302" s="48"/>
      <c r="C302" s="272"/>
      <c r="E302" s="272"/>
    </row>
    <row r="303" s="1" customFormat="true" ht="14.25" hidden="false" customHeight="false" outlineLevel="0" collapsed="false">
      <c r="A303" s="271"/>
      <c r="B303" s="48"/>
      <c r="C303" s="272"/>
      <c r="E303" s="272"/>
    </row>
    <row r="304" s="1" customFormat="true" ht="14.25" hidden="false" customHeight="false" outlineLevel="0" collapsed="false">
      <c r="A304" s="271"/>
      <c r="B304" s="48"/>
      <c r="C304" s="272"/>
      <c r="E304" s="272"/>
    </row>
    <row r="305" s="1" customFormat="true" ht="14.25" hidden="false" customHeight="false" outlineLevel="0" collapsed="false">
      <c r="A305" s="271"/>
      <c r="B305" s="48"/>
      <c r="C305" s="272"/>
      <c r="E305" s="272"/>
    </row>
    <row r="306" s="1" customFormat="true" ht="14.25" hidden="false" customHeight="false" outlineLevel="0" collapsed="false">
      <c r="A306" s="271"/>
      <c r="B306" s="48"/>
      <c r="C306" s="272"/>
      <c r="E306" s="272"/>
    </row>
    <row r="307" s="1" customFormat="true" ht="14.25" hidden="false" customHeight="false" outlineLevel="0" collapsed="false">
      <c r="A307" s="271"/>
      <c r="B307" s="48"/>
      <c r="C307" s="272"/>
      <c r="E307" s="272"/>
    </row>
    <row r="308" s="1" customFormat="true" ht="14.25" hidden="false" customHeight="false" outlineLevel="0" collapsed="false">
      <c r="A308" s="271"/>
      <c r="B308" s="48"/>
      <c r="C308" s="272"/>
      <c r="E308" s="272"/>
    </row>
    <row r="309" s="1" customFormat="true" ht="14.25" hidden="false" customHeight="false" outlineLevel="0" collapsed="false">
      <c r="A309" s="271"/>
      <c r="B309" s="48"/>
      <c r="C309" s="272"/>
      <c r="E309" s="272"/>
    </row>
    <row r="310" s="1" customFormat="true" ht="14.25" hidden="false" customHeight="false" outlineLevel="0" collapsed="false">
      <c r="A310" s="271"/>
      <c r="B310" s="48"/>
      <c r="C310" s="272"/>
      <c r="E310" s="272"/>
    </row>
    <row r="311" s="1" customFormat="true" ht="14.25" hidden="false" customHeight="false" outlineLevel="0" collapsed="false">
      <c r="A311" s="271"/>
      <c r="B311" s="48"/>
      <c r="C311" s="272"/>
      <c r="E311" s="272"/>
    </row>
    <row r="312" s="1" customFormat="true" ht="14.25" hidden="false" customHeight="false" outlineLevel="0" collapsed="false">
      <c r="A312" s="271"/>
      <c r="B312" s="48"/>
      <c r="C312" s="272"/>
      <c r="E312" s="272"/>
    </row>
    <row r="313" s="1" customFormat="true" ht="14.25" hidden="false" customHeight="false" outlineLevel="0" collapsed="false">
      <c r="A313" s="271"/>
      <c r="B313" s="48"/>
      <c r="C313" s="272"/>
      <c r="E313" s="272"/>
    </row>
    <row r="314" s="1" customFormat="true" ht="14.25" hidden="false" customHeight="false" outlineLevel="0" collapsed="false">
      <c r="A314" s="271"/>
      <c r="B314" s="48"/>
      <c r="C314" s="272"/>
      <c r="E314" s="272"/>
    </row>
    <row r="315" s="1" customFormat="true" ht="14.25" hidden="false" customHeight="false" outlineLevel="0" collapsed="false">
      <c r="A315" s="271"/>
      <c r="B315" s="48"/>
      <c r="C315" s="272"/>
      <c r="E315" s="272"/>
    </row>
    <row r="316" s="1" customFormat="true" ht="14.25" hidden="false" customHeight="false" outlineLevel="0" collapsed="false">
      <c r="A316" s="271"/>
      <c r="B316" s="48"/>
      <c r="C316" s="272"/>
      <c r="E316" s="272"/>
    </row>
    <row r="317" s="1" customFormat="true" ht="14.25" hidden="false" customHeight="false" outlineLevel="0" collapsed="false">
      <c r="A317" s="271"/>
      <c r="B317" s="48"/>
      <c r="C317" s="272"/>
      <c r="E317" s="272"/>
    </row>
    <row r="318" s="1" customFormat="true" ht="14.25" hidden="false" customHeight="false" outlineLevel="0" collapsed="false">
      <c r="A318" s="271"/>
      <c r="B318" s="48"/>
      <c r="C318" s="272"/>
      <c r="E318" s="272"/>
    </row>
    <row r="319" s="1" customFormat="true" ht="14.25" hidden="false" customHeight="false" outlineLevel="0" collapsed="false">
      <c r="A319" s="271"/>
      <c r="B319" s="48"/>
      <c r="C319" s="272"/>
      <c r="E319" s="272"/>
    </row>
    <row r="320" s="1" customFormat="true" ht="14.25" hidden="false" customHeight="false" outlineLevel="0" collapsed="false">
      <c r="A320" s="271"/>
      <c r="B320" s="48"/>
      <c r="C320" s="272"/>
      <c r="E320" s="272"/>
    </row>
    <row r="321" s="1" customFormat="true" ht="14.25" hidden="false" customHeight="false" outlineLevel="0" collapsed="false">
      <c r="A321" s="271"/>
      <c r="B321" s="48"/>
      <c r="C321" s="272"/>
      <c r="E321" s="272"/>
    </row>
    <row r="322" s="1" customFormat="true" ht="14.25" hidden="false" customHeight="false" outlineLevel="0" collapsed="false">
      <c r="A322" s="271"/>
      <c r="B322" s="48"/>
      <c r="C322" s="272"/>
      <c r="E322" s="272"/>
    </row>
    <row r="323" s="1" customFormat="true" ht="14.25" hidden="false" customHeight="false" outlineLevel="0" collapsed="false">
      <c r="A323" s="271"/>
      <c r="B323" s="48"/>
      <c r="C323" s="272"/>
      <c r="E323" s="272"/>
    </row>
    <row r="324" s="1" customFormat="true" ht="14.25" hidden="false" customHeight="false" outlineLevel="0" collapsed="false">
      <c r="A324" s="271"/>
      <c r="B324" s="48"/>
      <c r="C324" s="272"/>
      <c r="E324" s="272"/>
    </row>
    <row r="325" s="1" customFormat="true" ht="14.25" hidden="false" customHeight="false" outlineLevel="0" collapsed="false">
      <c r="A325" s="271"/>
      <c r="B325" s="48"/>
      <c r="C325" s="272"/>
      <c r="E325" s="272"/>
    </row>
    <row r="326" s="1" customFormat="true" ht="14.25" hidden="false" customHeight="false" outlineLevel="0" collapsed="false">
      <c r="A326" s="271"/>
      <c r="B326" s="48"/>
      <c r="C326" s="272"/>
      <c r="E326" s="272"/>
    </row>
    <row r="327" s="1" customFormat="true" ht="14.25" hidden="false" customHeight="false" outlineLevel="0" collapsed="false">
      <c r="A327" s="271"/>
      <c r="B327" s="48"/>
      <c r="C327" s="272"/>
      <c r="E327" s="272"/>
    </row>
    <row r="328" s="1" customFormat="true" ht="14.25" hidden="false" customHeight="false" outlineLevel="0" collapsed="false">
      <c r="A328" s="271"/>
      <c r="B328" s="48"/>
      <c r="C328" s="272"/>
      <c r="E328" s="272"/>
    </row>
    <row r="329" s="1" customFormat="true" ht="14.25" hidden="false" customHeight="false" outlineLevel="0" collapsed="false">
      <c r="A329" s="271"/>
      <c r="B329" s="48"/>
      <c r="C329" s="272"/>
      <c r="E329" s="272"/>
    </row>
    <row r="330" s="1" customFormat="true" ht="14.25" hidden="false" customHeight="false" outlineLevel="0" collapsed="false">
      <c r="A330" s="271"/>
      <c r="B330" s="48"/>
      <c r="C330" s="272"/>
      <c r="E330" s="272"/>
    </row>
    <row r="331" s="1" customFormat="true" ht="14.25" hidden="false" customHeight="false" outlineLevel="0" collapsed="false">
      <c r="A331" s="271"/>
      <c r="B331" s="48"/>
      <c r="C331" s="272"/>
      <c r="E331" s="272"/>
    </row>
    <row r="332" s="1" customFormat="true" ht="14.25" hidden="false" customHeight="false" outlineLevel="0" collapsed="false">
      <c r="A332" s="271"/>
      <c r="B332" s="48"/>
      <c r="C332" s="272"/>
      <c r="E332" s="272"/>
    </row>
    <row r="333" s="1" customFormat="true" ht="14.25" hidden="false" customHeight="false" outlineLevel="0" collapsed="false">
      <c r="A333" s="271"/>
      <c r="B333" s="48"/>
      <c r="C333" s="272"/>
      <c r="E333" s="272"/>
    </row>
    <row r="334" s="1" customFormat="true" ht="14.25" hidden="false" customHeight="false" outlineLevel="0" collapsed="false">
      <c r="A334" s="271"/>
      <c r="B334" s="48"/>
      <c r="C334" s="272"/>
      <c r="E334" s="272"/>
    </row>
    <row r="335" s="1" customFormat="true" ht="14.25" hidden="false" customHeight="false" outlineLevel="0" collapsed="false">
      <c r="A335" s="271"/>
      <c r="B335" s="48"/>
      <c r="C335" s="272"/>
      <c r="E335" s="272"/>
    </row>
    <row r="336" s="1" customFormat="true" ht="14.25" hidden="false" customHeight="false" outlineLevel="0" collapsed="false">
      <c r="A336" s="271"/>
      <c r="B336" s="48"/>
      <c r="C336" s="272"/>
      <c r="E336" s="272"/>
    </row>
    <row r="337" s="1" customFormat="true" ht="14.25" hidden="false" customHeight="false" outlineLevel="0" collapsed="false">
      <c r="A337" s="271"/>
      <c r="B337" s="48"/>
      <c r="C337" s="272"/>
      <c r="E337" s="272"/>
    </row>
    <row r="338" s="1" customFormat="true" ht="14.25" hidden="false" customHeight="false" outlineLevel="0" collapsed="false">
      <c r="A338" s="271"/>
      <c r="B338" s="48"/>
      <c r="C338" s="272"/>
      <c r="E338" s="272"/>
    </row>
    <row r="339" s="1" customFormat="true" ht="14.25" hidden="false" customHeight="false" outlineLevel="0" collapsed="false">
      <c r="A339" s="271"/>
      <c r="B339" s="48"/>
      <c r="C339" s="272"/>
      <c r="E339" s="272"/>
    </row>
    <row r="340" s="1" customFormat="true" ht="14.25" hidden="false" customHeight="false" outlineLevel="0" collapsed="false">
      <c r="A340" s="271"/>
      <c r="B340" s="48"/>
      <c r="C340" s="272"/>
      <c r="E340" s="272"/>
    </row>
    <row r="341" s="1" customFormat="true" ht="14.25" hidden="false" customHeight="false" outlineLevel="0" collapsed="false">
      <c r="A341" s="271"/>
      <c r="B341" s="48"/>
      <c r="C341" s="272"/>
      <c r="E341" s="272"/>
    </row>
    <row r="342" s="1" customFormat="true" ht="14.25" hidden="false" customHeight="false" outlineLevel="0" collapsed="false">
      <c r="A342" s="271"/>
      <c r="B342" s="48"/>
      <c r="C342" s="272"/>
      <c r="E342" s="272"/>
    </row>
    <row r="343" s="1" customFormat="true" ht="14.25" hidden="false" customHeight="false" outlineLevel="0" collapsed="false">
      <c r="A343" s="271"/>
      <c r="B343" s="48"/>
      <c r="C343" s="272"/>
      <c r="E343" s="272"/>
    </row>
    <row r="344" s="1" customFormat="true" ht="14.25" hidden="false" customHeight="false" outlineLevel="0" collapsed="false">
      <c r="A344" s="271"/>
      <c r="B344" s="48"/>
      <c r="C344" s="272"/>
      <c r="E344" s="272"/>
    </row>
    <row r="345" s="1" customFormat="true" ht="14.25" hidden="false" customHeight="false" outlineLevel="0" collapsed="false">
      <c r="A345" s="271"/>
      <c r="B345" s="48"/>
      <c r="C345" s="272"/>
      <c r="E345" s="272"/>
    </row>
    <row r="346" s="1" customFormat="true" ht="14.25" hidden="false" customHeight="false" outlineLevel="0" collapsed="false">
      <c r="A346" s="271"/>
      <c r="B346" s="48"/>
      <c r="C346" s="272"/>
      <c r="E346" s="272"/>
    </row>
    <row r="347" s="1" customFormat="true" ht="14.25" hidden="false" customHeight="false" outlineLevel="0" collapsed="false">
      <c r="A347" s="271"/>
      <c r="B347" s="48"/>
      <c r="C347" s="272"/>
      <c r="E347" s="272"/>
    </row>
    <row r="348" s="1" customFormat="true" ht="14.25" hidden="false" customHeight="false" outlineLevel="0" collapsed="false">
      <c r="A348" s="271"/>
      <c r="B348" s="48"/>
      <c r="C348" s="272"/>
      <c r="E348" s="272"/>
    </row>
    <row r="349" s="1" customFormat="true" ht="14.25" hidden="false" customHeight="false" outlineLevel="0" collapsed="false">
      <c r="A349" s="271"/>
      <c r="B349" s="48"/>
      <c r="C349" s="272"/>
      <c r="E349" s="272"/>
    </row>
    <row r="350" s="1" customFormat="true" ht="14.25" hidden="false" customHeight="false" outlineLevel="0" collapsed="false">
      <c r="A350" s="271"/>
      <c r="B350" s="48"/>
      <c r="C350" s="272"/>
      <c r="E350" s="272"/>
    </row>
    <row r="351" s="1" customFormat="true" ht="14.25" hidden="false" customHeight="false" outlineLevel="0" collapsed="false">
      <c r="A351" s="271"/>
      <c r="B351" s="48"/>
      <c r="C351" s="272"/>
      <c r="E351" s="272"/>
    </row>
    <row r="352" s="1" customFormat="true" ht="14.25" hidden="false" customHeight="false" outlineLevel="0" collapsed="false">
      <c r="A352" s="271"/>
      <c r="B352" s="48"/>
      <c r="C352" s="272"/>
      <c r="E352" s="272"/>
    </row>
    <row r="353" s="1" customFormat="true" ht="14.25" hidden="false" customHeight="false" outlineLevel="0" collapsed="false">
      <c r="A353" s="271"/>
      <c r="B353" s="48"/>
      <c r="C353" s="272"/>
      <c r="E353" s="272"/>
    </row>
    <row r="354" s="1" customFormat="true" ht="14.25" hidden="false" customHeight="false" outlineLevel="0" collapsed="false">
      <c r="A354" s="271"/>
      <c r="B354" s="48"/>
      <c r="C354" s="272"/>
      <c r="E354" s="272"/>
    </row>
    <row r="355" s="1" customFormat="true" ht="14.25" hidden="false" customHeight="false" outlineLevel="0" collapsed="false">
      <c r="A355" s="271"/>
      <c r="B355" s="48"/>
      <c r="C355" s="272"/>
      <c r="E355" s="272"/>
    </row>
    <row r="356" s="1" customFormat="true" ht="14.25" hidden="false" customHeight="false" outlineLevel="0" collapsed="false">
      <c r="A356" s="271"/>
      <c r="B356" s="48"/>
      <c r="C356" s="272"/>
      <c r="E356" s="272"/>
    </row>
    <row r="357" s="1" customFormat="true" ht="14.25" hidden="false" customHeight="false" outlineLevel="0" collapsed="false">
      <c r="A357" s="271"/>
      <c r="B357" s="48"/>
      <c r="C357" s="272"/>
      <c r="E357" s="272"/>
    </row>
    <row r="358" s="1" customFormat="true" ht="14.25" hidden="false" customHeight="false" outlineLevel="0" collapsed="false">
      <c r="A358" s="271"/>
      <c r="B358" s="48"/>
      <c r="C358" s="272"/>
      <c r="E358" s="272"/>
    </row>
    <row r="359" s="1" customFormat="true" ht="14.25" hidden="false" customHeight="false" outlineLevel="0" collapsed="false">
      <c r="A359" s="271"/>
      <c r="B359" s="48"/>
      <c r="C359" s="272"/>
      <c r="E359" s="272"/>
    </row>
    <row r="360" s="1" customFormat="true" ht="14.25" hidden="false" customHeight="false" outlineLevel="0" collapsed="false">
      <c r="A360" s="271"/>
      <c r="B360" s="48"/>
      <c r="C360" s="272"/>
      <c r="E360" s="272"/>
    </row>
    <row r="361" s="1" customFormat="true" ht="14.25" hidden="false" customHeight="false" outlineLevel="0" collapsed="false">
      <c r="A361" s="271"/>
      <c r="B361" s="48"/>
      <c r="C361" s="272"/>
      <c r="E361" s="272"/>
    </row>
    <row r="362" s="1" customFormat="true" ht="14.25" hidden="false" customHeight="false" outlineLevel="0" collapsed="false">
      <c r="A362" s="271"/>
      <c r="B362" s="48"/>
      <c r="C362" s="272"/>
      <c r="E362" s="272"/>
    </row>
    <row r="363" s="1" customFormat="true" ht="14.25" hidden="false" customHeight="false" outlineLevel="0" collapsed="false">
      <c r="A363" s="271"/>
      <c r="B363" s="48"/>
      <c r="C363" s="272"/>
      <c r="E363" s="272"/>
    </row>
    <row r="364" s="1" customFormat="true" ht="14.25" hidden="false" customHeight="false" outlineLevel="0" collapsed="false">
      <c r="A364" s="271"/>
      <c r="B364" s="48"/>
      <c r="C364" s="272"/>
      <c r="E364" s="272"/>
    </row>
    <row r="365" s="1" customFormat="true" ht="14.25" hidden="false" customHeight="false" outlineLevel="0" collapsed="false">
      <c r="A365" s="271"/>
      <c r="B365" s="48"/>
      <c r="C365" s="272"/>
      <c r="E365" s="272"/>
    </row>
    <row r="366" s="1" customFormat="true" ht="14.25" hidden="false" customHeight="false" outlineLevel="0" collapsed="false">
      <c r="A366" s="271"/>
      <c r="B366" s="48"/>
      <c r="C366" s="272"/>
      <c r="E366" s="272"/>
    </row>
    <row r="367" s="1" customFormat="true" ht="14.25" hidden="false" customHeight="false" outlineLevel="0" collapsed="false">
      <c r="A367" s="271"/>
      <c r="B367" s="48"/>
      <c r="C367" s="272"/>
      <c r="E367" s="272"/>
    </row>
    <row r="368" s="1" customFormat="true" ht="14.25" hidden="false" customHeight="false" outlineLevel="0" collapsed="false">
      <c r="A368" s="271"/>
      <c r="B368" s="48"/>
      <c r="C368" s="272"/>
      <c r="E368" s="272"/>
    </row>
    <row r="369" s="1" customFormat="true" ht="14.25" hidden="false" customHeight="false" outlineLevel="0" collapsed="false">
      <c r="A369" s="271"/>
      <c r="B369" s="48"/>
      <c r="C369" s="272"/>
      <c r="E369" s="272"/>
    </row>
    <row r="370" s="1" customFormat="true" ht="14.25" hidden="false" customHeight="false" outlineLevel="0" collapsed="false">
      <c r="A370" s="271"/>
      <c r="B370" s="48"/>
      <c r="C370" s="272"/>
      <c r="E370" s="272"/>
    </row>
    <row r="371" s="1" customFormat="true" ht="14.25" hidden="false" customHeight="false" outlineLevel="0" collapsed="false">
      <c r="A371" s="271"/>
      <c r="B371" s="48"/>
      <c r="C371" s="272"/>
      <c r="E371" s="272"/>
    </row>
    <row r="372" s="1" customFormat="true" ht="14.25" hidden="false" customHeight="false" outlineLevel="0" collapsed="false">
      <c r="A372" s="271"/>
      <c r="B372" s="48"/>
      <c r="C372" s="272"/>
      <c r="E372" s="272"/>
    </row>
    <row r="373" s="1" customFormat="true" ht="14.25" hidden="false" customHeight="false" outlineLevel="0" collapsed="false">
      <c r="A373" s="271"/>
      <c r="B373" s="48"/>
      <c r="C373" s="272"/>
      <c r="E373" s="272"/>
    </row>
    <row r="374" s="1" customFormat="true" ht="14.25" hidden="false" customHeight="false" outlineLevel="0" collapsed="false">
      <c r="A374" s="271"/>
      <c r="B374" s="48"/>
      <c r="C374" s="272"/>
      <c r="E374" s="272"/>
    </row>
    <row r="375" s="1" customFormat="true" ht="14.25" hidden="false" customHeight="false" outlineLevel="0" collapsed="false">
      <c r="A375" s="271"/>
      <c r="B375" s="48"/>
      <c r="C375" s="272"/>
      <c r="E375" s="272"/>
    </row>
    <row r="376" s="1" customFormat="true" ht="14.25" hidden="false" customHeight="false" outlineLevel="0" collapsed="false">
      <c r="A376" s="271"/>
      <c r="B376" s="48"/>
      <c r="C376" s="272"/>
      <c r="E376" s="272"/>
    </row>
    <row r="377" s="1" customFormat="true" ht="14.25" hidden="false" customHeight="false" outlineLevel="0" collapsed="false">
      <c r="A377" s="271"/>
      <c r="B377" s="48"/>
      <c r="C377" s="272"/>
      <c r="E377" s="272"/>
    </row>
    <row r="378" s="1" customFormat="true" ht="14.25" hidden="false" customHeight="false" outlineLevel="0" collapsed="false">
      <c r="A378" s="271"/>
      <c r="B378" s="48"/>
      <c r="C378" s="272"/>
      <c r="E378" s="272"/>
    </row>
    <row r="379" s="1" customFormat="true" ht="14.25" hidden="false" customHeight="false" outlineLevel="0" collapsed="false">
      <c r="A379" s="271"/>
      <c r="B379" s="48"/>
      <c r="C379" s="272"/>
      <c r="E379" s="272"/>
    </row>
    <row r="380" s="1" customFormat="true" ht="14.25" hidden="false" customHeight="false" outlineLevel="0" collapsed="false">
      <c r="A380" s="271"/>
      <c r="B380" s="48"/>
      <c r="C380" s="272"/>
      <c r="E380" s="272"/>
    </row>
    <row r="381" s="1" customFormat="true" ht="14.25" hidden="false" customHeight="false" outlineLevel="0" collapsed="false">
      <c r="A381" s="271"/>
      <c r="B381" s="48"/>
      <c r="C381" s="272"/>
      <c r="E381" s="272"/>
    </row>
    <row r="382" s="1" customFormat="true" ht="14.25" hidden="false" customHeight="false" outlineLevel="0" collapsed="false">
      <c r="A382" s="271"/>
      <c r="B382" s="48"/>
      <c r="C382" s="272"/>
      <c r="E382" s="272"/>
    </row>
    <row r="383" s="1" customFormat="true" ht="14.25" hidden="false" customHeight="false" outlineLevel="0" collapsed="false">
      <c r="A383" s="271"/>
      <c r="B383" s="48"/>
      <c r="C383" s="272"/>
      <c r="E383" s="272"/>
    </row>
    <row r="384" s="1" customFormat="true" ht="14.25" hidden="false" customHeight="false" outlineLevel="0" collapsed="false">
      <c r="A384" s="271"/>
      <c r="B384" s="48"/>
      <c r="C384" s="272"/>
      <c r="E384" s="272"/>
    </row>
    <row r="385" s="1" customFormat="true" ht="14.25" hidden="false" customHeight="false" outlineLevel="0" collapsed="false">
      <c r="A385" s="271"/>
      <c r="B385" s="48"/>
      <c r="C385" s="272"/>
      <c r="E385" s="272"/>
    </row>
    <row r="386" s="1" customFormat="true" ht="14.25" hidden="false" customHeight="false" outlineLevel="0" collapsed="false">
      <c r="A386" s="271"/>
      <c r="B386" s="48"/>
      <c r="C386" s="272"/>
      <c r="E386" s="272"/>
    </row>
    <row r="387" s="1" customFormat="true" ht="14.25" hidden="false" customHeight="false" outlineLevel="0" collapsed="false">
      <c r="A387" s="271"/>
      <c r="B387" s="48"/>
      <c r="C387" s="272"/>
      <c r="E387" s="272"/>
    </row>
    <row r="388" s="1" customFormat="true" ht="14.25" hidden="false" customHeight="false" outlineLevel="0" collapsed="false">
      <c r="A388" s="271"/>
      <c r="B388" s="48"/>
      <c r="C388" s="272"/>
      <c r="E388" s="272"/>
    </row>
    <row r="389" s="1" customFormat="true" ht="14.25" hidden="false" customHeight="false" outlineLevel="0" collapsed="false">
      <c r="A389" s="271"/>
      <c r="B389" s="48"/>
      <c r="C389" s="272"/>
      <c r="E389" s="272"/>
    </row>
    <row r="390" s="1" customFormat="true" ht="14.25" hidden="false" customHeight="false" outlineLevel="0" collapsed="false">
      <c r="A390" s="271"/>
      <c r="B390" s="48"/>
      <c r="C390" s="272"/>
      <c r="E390" s="272"/>
    </row>
    <row r="391" s="1" customFormat="true" ht="14.25" hidden="false" customHeight="false" outlineLevel="0" collapsed="false">
      <c r="A391" s="271"/>
      <c r="B391" s="48"/>
      <c r="C391" s="272"/>
      <c r="E391" s="272"/>
    </row>
    <row r="392" s="1" customFormat="true" ht="14.25" hidden="false" customHeight="false" outlineLevel="0" collapsed="false">
      <c r="A392" s="271"/>
      <c r="B392" s="48"/>
      <c r="C392" s="272"/>
      <c r="E392" s="272"/>
    </row>
    <row r="393" s="1" customFormat="true" ht="14.25" hidden="false" customHeight="false" outlineLevel="0" collapsed="false">
      <c r="A393" s="271"/>
      <c r="B393" s="48"/>
      <c r="C393" s="272"/>
      <c r="E393" s="272"/>
    </row>
    <row r="394" s="1" customFormat="true" ht="14.25" hidden="false" customHeight="false" outlineLevel="0" collapsed="false">
      <c r="A394" s="271"/>
      <c r="B394" s="48"/>
      <c r="C394" s="272"/>
      <c r="E394" s="272"/>
    </row>
    <row r="395" s="1" customFormat="true" ht="14.25" hidden="false" customHeight="false" outlineLevel="0" collapsed="false">
      <c r="A395" s="271"/>
      <c r="B395" s="48"/>
      <c r="C395" s="272"/>
      <c r="E395" s="272"/>
    </row>
    <row r="396" s="1" customFormat="true" ht="14.25" hidden="false" customHeight="false" outlineLevel="0" collapsed="false">
      <c r="A396" s="271"/>
      <c r="B396" s="48"/>
      <c r="C396" s="272"/>
      <c r="E396" s="272"/>
    </row>
    <row r="397" s="1" customFormat="true" ht="14.25" hidden="false" customHeight="false" outlineLevel="0" collapsed="false">
      <c r="A397" s="271"/>
      <c r="B397" s="48"/>
      <c r="C397" s="272"/>
      <c r="E397" s="272"/>
    </row>
    <row r="398" s="1" customFormat="true" ht="14.25" hidden="false" customHeight="false" outlineLevel="0" collapsed="false">
      <c r="A398" s="271"/>
      <c r="B398" s="48"/>
      <c r="C398" s="272"/>
      <c r="E398" s="272"/>
    </row>
    <row r="399" s="1" customFormat="true" ht="14.25" hidden="false" customHeight="false" outlineLevel="0" collapsed="false">
      <c r="A399" s="271"/>
      <c r="B399" s="48"/>
      <c r="C399" s="272"/>
      <c r="E399" s="272"/>
    </row>
    <row r="400" s="1" customFormat="true" ht="14.25" hidden="false" customHeight="false" outlineLevel="0" collapsed="false">
      <c r="A400" s="271"/>
      <c r="B400" s="48"/>
      <c r="C400" s="272"/>
      <c r="E400" s="272"/>
    </row>
    <row r="401" s="1" customFormat="true" ht="14.25" hidden="false" customHeight="false" outlineLevel="0" collapsed="false">
      <c r="A401" s="271"/>
      <c r="B401" s="48"/>
      <c r="C401" s="272"/>
      <c r="E401" s="272"/>
    </row>
    <row r="402" s="1" customFormat="true" ht="14.25" hidden="false" customHeight="false" outlineLevel="0" collapsed="false">
      <c r="A402" s="271"/>
      <c r="B402" s="48"/>
      <c r="C402" s="272"/>
      <c r="E402" s="272"/>
    </row>
    <row r="403" s="1" customFormat="true" ht="14.25" hidden="false" customHeight="false" outlineLevel="0" collapsed="false">
      <c r="A403" s="271"/>
      <c r="B403" s="48"/>
      <c r="C403" s="272"/>
      <c r="E403" s="272"/>
    </row>
    <row r="404" s="1" customFormat="true" ht="14.25" hidden="false" customHeight="false" outlineLevel="0" collapsed="false">
      <c r="A404" s="271"/>
      <c r="B404" s="48"/>
      <c r="C404" s="272"/>
      <c r="E404" s="272"/>
    </row>
    <row r="405" s="1" customFormat="true" ht="14.25" hidden="false" customHeight="false" outlineLevel="0" collapsed="false">
      <c r="A405" s="271"/>
      <c r="B405" s="48"/>
      <c r="C405" s="272"/>
      <c r="E405" s="272"/>
    </row>
    <row r="406" s="1" customFormat="true" ht="14.25" hidden="false" customHeight="false" outlineLevel="0" collapsed="false">
      <c r="A406" s="271"/>
      <c r="B406" s="48"/>
      <c r="C406" s="272"/>
      <c r="E406" s="272"/>
    </row>
    <row r="407" s="1" customFormat="true" ht="14.25" hidden="false" customHeight="false" outlineLevel="0" collapsed="false">
      <c r="A407" s="271"/>
      <c r="B407" s="48"/>
      <c r="C407" s="272"/>
      <c r="E407" s="272"/>
    </row>
    <row r="408" s="1" customFormat="true" ht="14.25" hidden="false" customHeight="false" outlineLevel="0" collapsed="false">
      <c r="A408" s="271"/>
      <c r="B408" s="48"/>
      <c r="C408" s="272"/>
      <c r="E408" s="272"/>
    </row>
    <row r="409" s="1" customFormat="true" ht="14.25" hidden="false" customHeight="false" outlineLevel="0" collapsed="false">
      <c r="A409" s="271"/>
      <c r="B409" s="48"/>
      <c r="C409" s="272"/>
      <c r="E409" s="272"/>
    </row>
    <row r="410" s="1" customFormat="true" ht="14.25" hidden="false" customHeight="false" outlineLevel="0" collapsed="false">
      <c r="A410" s="271"/>
      <c r="B410" s="48"/>
      <c r="C410" s="272"/>
      <c r="E410" s="272"/>
    </row>
    <row r="411" s="1" customFormat="true" ht="14.25" hidden="false" customHeight="false" outlineLevel="0" collapsed="false">
      <c r="A411" s="271"/>
      <c r="B411" s="48"/>
      <c r="C411" s="272"/>
      <c r="E411" s="272"/>
    </row>
    <row r="412" s="1" customFormat="true" ht="14.25" hidden="false" customHeight="false" outlineLevel="0" collapsed="false">
      <c r="A412" s="271"/>
      <c r="B412" s="48"/>
      <c r="C412" s="272"/>
      <c r="E412" s="272"/>
    </row>
    <row r="413" s="1" customFormat="true" ht="14.25" hidden="false" customHeight="false" outlineLevel="0" collapsed="false">
      <c r="A413" s="271"/>
      <c r="B413" s="48"/>
      <c r="C413" s="272"/>
      <c r="E413" s="272"/>
    </row>
    <row r="414" s="1" customFormat="true" ht="14.25" hidden="false" customHeight="false" outlineLevel="0" collapsed="false">
      <c r="A414" s="271"/>
      <c r="B414" s="48"/>
      <c r="C414" s="272"/>
      <c r="E414" s="272"/>
    </row>
    <row r="415" s="1" customFormat="true" ht="14.25" hidden="false" customHeight="false" outlineLevel="0" collapsed="false">
      <c r="A415" s="271"/>
      <c r="B415" s="48"/>
      <c r="C415" s="272"/>
      <c r="E415" s="272"/>
    </row>
    <row r="416" s="1" customFormat="true" ht="14.25" hidden="false" customHeight="false" outlineLevel="0" collapsed="false">
      <c r="A416" s="271"/>
      <c r="B416" s="48"/>
      <c r="C416" s="272"/>
      <c r="E416" s="272"/>
    </row>
    <row r="417" s="1" customFormat="true" ht="14.25" hidden="false" customHeight="false" outlineLevel="0" collapsed="false">
      <c r="A417" s="271"/>
      <c r="B417" s="48"/>
      <c r="C417" s="272"/>
      <c r="E417" s="272"/>
    </row>
    <row r="418" s="1" customFormat="true" ht="14.25" hidden="false" customHeight="false" outlineLevel="0" collapsed="false">
      <c r="A418" s="271"/>
      <c r="B418" s="48"/>
      <c r="C418" s="272"/>
      <c r="E418" s="272"/>
    </row>
    <row r="419" s="1" customFormat="true" ht="14.25" hidden="false" customHeight="false" outlineLevel="0" collapsed="false">
      <c r="A419" s="271"/>
      <c r="B419" s="48"/>
      <c r="C419" s="272"/>
      <c r="E419" s="272"/>
    </row>
    <row r="420" s="1" customFormat="true" ht="14.25" hidden="false" customHeight="false" outlineLevel="0" collapsed="false">
      <c r="A420" s="271"/>
      <c r="B420" s="48"/>
      <c r="C420" s="272"/>
      <c r="E420" s="272"/>
    </row>
    <row r="421" s="1" customFormat="true" ht="14.25" hidden="false" customHeight="false" outlineLevel="0" collapsed="false">
      <c r="A421" s="271"/>
      <c r="B421" s="48"/>
      <c r="C421" s="272"/>
      <c r="E421" s="272"/>
    </row>
    <row r="422" s="1" customFormat="true" ht="14.25" hidden="false" customHeight="false" outlineLevel="0" collapsed="false">
      <c r="A422" s="271"/>
      <c r="B422" s="48"/>
      <c r="C422" s="272"/>
      <c r="E422" s="272"/>
    </row>
    <row r="423" s="1" customFormat="true" ht="14.25" hidden="false" customHeight="false" outlineLevel="0" collapsed="false">
      <c r="A423" s="271"/>
      <c r="B423" s="48"/>
      <c r="C423" s="272"/>
      <c r="E423" s="272"/>
    </row>
    <row r="424" s="1" customFormat="true" ht="14.25" hidden="false" customHeight="false" outlineLevel="0" collapsed="false">
      <c r="A424" s="271"/>
      <c r="B424" s="48"/>
      <c r="C424" s="272"/>
      <c r="E424" s="272"/>
    </row>
    <row r="425" s="1" customFormat="true" ht="14.25" hidden="false" customHeight="false" outlineLevel="0" collapsed="false">
      <c r="A425" s="271"/>
      <c r="B425" s="48"/>
      <c r="C425" s="272"/>
      <c r="E425" s="272"/>
    </row>
    <row r="426" s="1" customFormat="true" ht="14.25" hidden="false" customHeight="false" outlineLevel="0" collapsed="false">
      <c r="A426" s="271"/>
      <c r="B426" s="48"/>
      <c r="C426" s="272"/>
      <c r="E426" s="272"/>
    </row>
    <row r="427" s="1" customFormat="true" ht="14.25" hidden="false" customHeight="false" outlineLevel="0" collapsed="false">
      <c r="A427" s="271"/>
      <c r="B427" s="48"/>
      <c r="C427" s="272"/>
      <c r="E427" s="272"/>
    </row>
    <row r="428" s="1" customFormat="true" ht="14.25" hidden="false" customHeight="false" outlineLevel="0" collapsed="false">
      <c r="A428" s="271"/>
      <c r="B428" s="48"/>
      <c r="C428" s="272"/>
      <c r="E428" s="272"/>
    </row>
    <row r="429" s="1" customFormat="true" ht="14.25" hidden="false" customHeight="false" outlineLevel="0" collapsed="false">
      <c r="A429" s="271"/>
      <c r="B429" s="48"/>
      <c r="C429" s="272"/>
      <c r="E429" s="272"/>
    </row>
    <row r="430" s="1" customFormat="true" ht="14.25" hidden="false" customHeight="false" outlineLevel="0" collapsed="false">
      <c r="A430" s="271"/>
      <c r="B430" s="48"/>
      <c r="C430" s="272"/>
      <c r="E430" s="272"/>
    </row>
    <row r="431" s="1" customFormat="true" ht="14.25" hidden="false" customHeight="false" outlineLevel="0" collapsed="false">
      <c r="A431" s="271"/>
      <c r="B431" s="48"/>
      <c r="C431" s="272"/>
      <c r="E431" s="272"/>
    </row>
    <row r="432" s="1" customFormat="true" ht="14.25" hidden="false" customHeight="false" outlineLevel="0" collapsed="false">
      <c r="A432" s="271"/>
      <c r="B432" s="48"/>
      <c r="C432" s="272"/>
      <c r="E432" s="272"/>
    </row>
    <row r="433" s="1" customFormat="true" ht="14.25" hidden="false" customHeight="false" outlineLevel="0" collapsed="false">
      <c r="A433" s="271"/>
      <c r="B433" s="48"/>
      <c r="C433" s="272"/>
      <c r="E433" s="272"/>
    </row>
    <row r="434" s="1" customFormat="true" ht="14.25" hidden="false" customHeight="false" outlineLevel="0" collapsed="false">
      <c r="A434" s="271"/>
      <c r="B434" s="48"/>
      <c r="C434" s="272"/>
      <c r="E434" s="272"/>
    </row>
    <row r="435" s="1" customFormat="true" ht="14.25" hidden="false" customHeight="false" outlineLevel="0" collapsed="false">
      <c r="A435" s="271"/>
      <c r="B435" s="48"/>
      <c r="C435" s="272"/>
      <c r="E435" s="272"/>
    </row>
    <row r="436" s="1" customFormat="true" ht="14.25" hidden="false" customHeight="false" outlineLevel="0" collapsed="false">
      <c r="A436" s="271"/>
      <c r="B436" s="48"/>
      <c r="C436" s="272"/>
      <c r="E436" s="272"/>
    </row>
    <row r="437" s="1" customFormat="true" ht="14.25" hidden="false" customHeight="false" outlineLevel="0" collapsed="false">
      <c r="A437" s="271"/>
      <c r="B437" s="48"/>
      <c r="C437" s="272"/>
      <c r="E437" s="272"/>
    </row>
    <row r="438" s="1" customFormat="true" ht="14.25" hidden="false" customHeight="false" outlineLevel="0" collapsed="false">
      <c r="A438" s="271"/>
      <c r="B438" s="48"/>
      <c r="C438" s="272"/>
      <c r="E438" s="272"/>
    </row>
    <row r="439" s="1" customFormat="true" ht="14.25" hidden="false" customHeight="false" outlineLevel="0" collapsed="false">
      <c r="A439" s="271"/>
      <c r="B439" s="48"/>
      <c r="C439" s="272"/>
      <c r="E439" s="272"/>
    </row>
    <row r="440" s="1" customFormat="true" ht="14.25" hidden="false" customHeight="false" outlineLevel="0" collapsed="false">
      <c r="A440" s="271"/>
      <c r="B440" s="48"/>
      <c r="C440" s="272"/>
      <c r="E440" s="272"/>
    </row>
    <row r="441" s="1" customFormat="true" ht="14.25" hidden="false" customHeight="false" outlineLevel="0" collapsed="false">
      <c r="A441" s="271"/>
      <c r="B441" s="48"/>
      <c r="C441" s="272"/>
      <c r="E441" s="272"/>
    </row>
    <row r="442" s="1" customFormat="true" ht="14.25" hidden="false" customHeight="false" outlineLevel="0" collapsed="false">
      <c r="A442" s="271"/>
      <c r="B442" s="48"/>
      <c r="C442" s="272"/>
      <c r="E442" s="272"/>
    </row>
    <row r="443" s="1" customFormat="true" ht="14.25" hidden="false" customHeight="false" outlineLevel="0" collapsed="false">
      <c r="A443" s="271"/>
      <c r="B443" s="48"/>
      <c r="C443" s="272"/>
      <c r="E443" s="272"/>
    </row>
    <row r="444" s="1" customFormat="true" ht="14.25" hidden="false" customHeight="false" outlineLevel="0" collapsed="false">
      <c r="A444" s="271"/>
      <c r="B444" s="48"/>
      <c r="C444" s="272"/>
      <c r="E444" s="272"/>
    </row>
    <row r="445" s="1" customFormat="true" ht="14.25" hidden="false" customHeight="false" outlineLevel="0" collapsed="false">
      <c r="A445" s="271"/>
      <c r="B445" s="48"/>
      <c r="C445" s="272"/>
      <c r="E445" s="272"/>
    </row>
    <row r="446" s="1" customFormat="true" ht="14.25" hidden="false" customHeight="false" outlineLevel="0" collapsed="false">
      <c r="A446" s="271"/>
      <c r="B446" s="48"/>
      <c r="C446" s="272"/>
      <c r="E446" s="272"/>
    </row>
    <row r="447" s="1" customFormat="true" ht="14.25" hidden="false" customHeight="false" outlineLevel="0" collapsed="false">
      <c r="A447" s="271"/>
      <c r="B447" s="48"/>
      <c r="C447" s="272"/>
      <c r="E447" s="272"/>
    </row>
    <row r="448" s="1" customFormat="true" ht="14.25" hidden="false" customHeight="false" outlineLevel="0" collapsed="false">
      <c r="A448" s="271"/>
      <c r="B448" s="48"/>
      <c r="C448" s="272"/>
      <c r="E448" s="272"/>
    </row>
    <row r="449" s="1" customFormat="true" ht="14.25" hidden="false" customHeight="false" outlineLevel="0" collapsed="false">
      <c r="A449" s="271"/>
      <c r="B449" s="48"/>
      <c r="C449" s="272"/>
      <c r="E449" s="272"/>
    </row>
    <row r="450" s="1" customFormat="true" ht="14.25" hidden="false" customHeight="false" outlineLevel="0" collapsed="false">
      <c r="A450" s="271"/>
      <c r="B450" s="48"/>
      <c r="C450" s="272"/>
      <c r="E450" s="272"/>
    </row>
    <row r="451" s="1" customFormat="true" ht="14.25" hidden="false" customHeight="false" outlineLevel="0" collapsed="false">
      <c r="A451" s="271"/>
      <c r="B451" s="48"/>
      <c r="C451" s="272"/>
      <c r="E451" s="272"/>
    </row>
    <row r="452" s="1" customFormat="true" ht="14.25" hidden="false" customHeight="false" outlineLevel="0" collapsed="false">
      <c r="A452" s="271"/>
      <c r="B452" s="48"/>
      <c r="C452" s="272"/>
      <c r="E452" s="272"/>
    </row>
    <row r="453" s="1" customFormat="true" ht="14.25" hidden="false" customHeight="false" outlineLevel="0" collapsed="false">
      <c r="A453" s="271"/>
      <c r="B453" s="48"/>
      <c r="C453" s="272"/>
      <c r="E453" s="272"/>
    </row>
    <row r="454" s="1" customFormat="true" ht="14.25" hidden="false" customHeight="false" outlineLevel="0" collapsed="false">
      <c r="A454" s="271"/>
      <c r="B454" s="48"/>
      <c r="C454" s="272"/>
      <c r="E454" s="272"/>
    </row>
    <row r="455" s="1" customFormat="true" ht="14.25" hidden="false" customHeight="false" outlineLevel="0" collapsed="false">
      <c r="A455" s="271"/>
      <c r="B455" s="48"/>
      <c r="C455" s="272"/>
      <c r="E455" s="272"/>
    </row>
    <row r="456" s="1" customFormat="true" ht="14.25" hidden="false" customHeight="false" outlineLevel="0" collapsed="false">
      <c r="A456" s="271"/>
      <c r="B456" s="48"/>
      <c r="C456" s="272"/>
      <c r="E456" s="272"/>
    </row>
    <row r="457" s="1" customFormat="true" ht="14.25" hidden="false" customHeight="false" outlineLevel="0" collapsed="false">
      <c r="A457" s="271"/>
      <c r="B457" s="48"/>
      <c r="C457" s="272"/>
      <c r="E457" s="272"/>
    </row>
    <row r="458" s="1" customFormat="true" ht="14.25" hidden="false" customHeight="false" outlineLevel="0" collapsed="false">
      <c r="A458" s="271"/>
      <c r="B458" s="48"/>
      <c r="C458" s="272"/>
      <c r="E458" s="272"/>
    </row>
    <row r="459" s="1" customFormat="true" ht="14.25" hidden="false" customHeight="false" outlineLevel="0" collapsed="false">
      <c r="A459" s="271"/>
      <c r="B459" s="48"/>
      <c r="C459" s="272"/>
      <c r="E459" s="272"/>
    </row>
    <row r="460" s="1" customFormat="true" ht="14.25" hidden="false" customHeight="false" outlineLevel="0" collapsed="false">
      <c r="A460" s="271"/>
      <c r="B460" s="48"/>
      <c r="C460" s="272"/>
      <c r="E460" s="272"/>
    </row>
    <row r="461" s="1" customFormat="true" ht="14.25" hidden="false" customHeight="false" outlineLevel="0" collapsed="false">
      <c r="A461" s="271"/>
      <c r="B461" s="48"/>
      <c r="C461" s="272"/>
      <c r="E461" s="272"/>
    </row>
    <row r="462" s="1" customFormat="true" ht="14.25" hidden="false" customHeight="false" outlineLevel="0" collapsed="false">
      <c r="A462" s="271"/>
      <c r="B462" s="48"/>
      <c r="C462" s="272"/>
      <c r="E462" s="272"/>
    </row>
    <row r="463" s="1" customFormat="true" ht="14.25" hidden="false" customHeight="false" outlineLevel="0" collapsed="false">
      <c r="A463" s="271"/>
      <c r="B463" s="48"/>
      <c r="C463" s="272"/>
      <c r="E463" s="272"/>
    </row>
    <row r="464" s="1" customFormat="true" ht="14.25" hidden="false" customHeight="false" outlineLevel="0" collapsed="false">
      <c r="A464" s="271"/>
      <c r="B464" s="48"/>
      <c r="C464" s="272"/>
      <c r="E464" s="272"/>
    </row>
    <row r="465" s="1" customFormat="true" ht="14.25" hidden="false" customHeight="false" outlineLevel="0" collapsed="false">
      <c r="A465" s="271"/>
      <c r="B465" s="48"/>
      <c r="C465" s="272"/>
      <c r="E465" s="272"/>
    </row>
    <row r="466" s="1" customFormat="true" ht="14.25" hidden="false" customHeight="false" outlineLevel="0" collapsed="false">
      <c r="A466" s="271"/>
      <c r="B466" s="48"/>
      <c r="C466" s="272"/>
      <c r="E466" s="272"/>
    </row>
    <row r="467" s="1" customFormat="true" ht="14.25" hidden="false" customHeight="false" outlineLevel="0" collapsed="false">
      <c r="A467" s="271"/>
      <c r="B467" s="48"/>
      <c r="C467" s="272"/>
      <c r="E467" s="272"/>
    </row>
    <row r="468" s="1" customFormat="true" ht="14.25" hidden="false" customHeight="false" outlineLevel="0" collapsed="false">
      <c r="A468" s="271"/>
      <c r="B468" s="48"/>
      <c r="C468" s="272"/>
      <c r="E468" s="272"/>
    </row>
    <row r="469" s="1" customFormat="true" ht="14.25" hidden="false" customHeight="false" outlineLevel="0" collapsed="false">
      <c r="A469" s="271"/>
      <c r="B469" s="48"/>
      <c r="C469" s="272"/>
      <c r="E469" s="272"/>
    </row>
    <row r="470" s="1" customFormat="true" ht="14.25" hidden="false" customHeight="false" outlineLevel="0" collapsed="false">
      <c r="A470" s="271"/>
      <c r="B470" s="48"/>
      <c r="C470" s="272"/>
      <c r="E470" s="272"/>
    </row>
    <row r="471" s="1" customFormat="true" ht="14.25" hidden="false" customHeight="false" outlineLevel="0" collapsed="false">
      <c r="A471" s="271"/>
      <c r="B471" s="48"/>
      <c r="C471" s="272"/>
      <c r="E471" s="272"/>
    </row>
    <row r="472" s="1" customFormat="true" ht="14.25" hidden="false" customHeight="false" outlineLevel="0" collapsed="false">
      <c r="A472" s="271"/>
      <c r="B472" s="48"/>
      <c r="C472" s="272"/>
      <c r="E472" s="272"/>
    </row>
    <row r="473" s="1" customFormat="true" ht="14.25" hidden="false" customHeight="false" outlineLevel="0" collapsed="false">
      <c r="A473" s="271"/>
      <c r="B473" s="48"/>
      <c r="C473" s="272"/>
      <c r="E473" s="272"/>
    </row>
    <row r="474" s="1" customFormat="true" ht="14.25" hidden="false" customHeight="false" outlineLevel="0" collapsed="false">
      <c r="A474" s="271"/>
      <c r="B474" s="48"/>
      <c r="C474" s="272"/>
      <c r="E474" s="272"/>
    </row>
    <row r="475" s="1" customFormat="true" ht="14.25" hidden="false" customHeight="false" outlineLevel="0" collapsed="false">
      <c r="A475" s="271"/>
      <c r="B475" s="48"/>
      <c r="C475" s="272"/>
      <c r="E475" s="272"/>
    </row>
    <row r="476" s="1" customFormat="true" ht="14.25" hidden="false" customHeight="false" outlineLevel="0" collapsed="false">
      <c r="A476" s="271"/>
      <c r="B476" s="48"/>
      <c r="C476" s="272"/>
      <c r="E476" s="272"/>
    </row>
    <row r="477" s="1" customFormat="true" ht="14.25" hidden="false" customHeight="false" outlineLevel="0" collapsed="false">
      <c r="A477" s="271"/>
      <c r="B477" s="48"/>
      <c r="C477" s="272"/>
      <c r="E477" s="272"/>
    </row>
    <row r="478" s="1" customFormat="true" ht="14.25" hidden="false" customHeight="false" outlineLevel="0" collapsed="false">
      <c r="A478" s="271"/>
      <c r="B478" s="48"/>
      <c r="C478" s="272"/>
      <c r="E478" s="272"/>
    </row>
    <row r="479" s="1" customFormat="true" ht="14.25" hidden="false" customHeight="false" outlineLevel="0" collapsed="false">
      <c r="A479" s="271"/>
      <c r="B479" s="48"/>
      <c r="C479" s="272"/>
      <c r="E479" s="272"/>
    </row>
    <row r="480" s="1" customFormat="true" ht="14.25" hidden="false" customHeight="false" outlineLevel="0" collapsed="false">
      <c r="A480" s="271"/>
      <c r="B480" s="48"/>
      <c r="C480" s="272"/>
      <c r="E480" s="272"/>
    </row>
    <row r="481" s="1" customFormat="true" ht="14.25" hidden="false" customHeight="false" outlineLevel="0" collapsed="false">
      <c r="A481" s="271"/>
      <c r="B481" s="48"/>
      <c r="C481" s="272"/>
      <c r="E481" s="272"/>
    </row>
    <row r="482" s="1" customFormat="true" ht="14.25" hidden="false" customHeight="false" outlineLevel="0" collapsed="false">
      <c r="A482" s="271"/>
      <c r="B482" s="48"/>
      <c r="C482" s="272"/>
      <c r="E482" s="272"/>
    </row>
    <row r="483" s="1" customFormat="true" ht="14.25" hidden="false" customHeight="false" outlineLevel="0" collapsed="false">
      <c r="A483" s="271"/>
      <c r="B483" s="48"/>
      <c r="C483" s="272"/>
      <c r="E483" s="272"/>
    </row>
    <row r="484" s="1" customFormat="true" ht="14.25" hidden="false" customHeight="false" outlineLevel="0" collapsed="false">
      <c r="A484" s="271"/>
      <c r="B484" s="48"/>
      <c r="C484" s="272"/>
      <c r="E484" s="272"/>
    </row>
    <row r="485" s="1" customFormat="true" ht="14.25" hidden="false" customHeight="false" outlineLevel="0" collapsed="false">
      <c r="A485" s="271"/>
      <c r="B485" s="48"/>
      <c r="C485" s="272"/>
      <c r="E485" s="272"/>
    </row>
    <row r="486" s="1" customFormat="true" ht="14.25" hidden="false" customHeight="false" outlineLevel="0" collapsed="false">
      <c r="A486" s="271"/>
      <c r="B486" s="48"/>
      <c r="C486" s="272"/>
      <c r="E486" s="272"/>
    </row>
    <row r="487" s="1" customFormat="true" ht="14.25" hidden="false" customHeight="false" outlineLevel="0" collapsed="false">
      <c r="A487" s="271"/>
      <c r="B487" s="48"/>
      <c r="C487" s="272"/>
      <c r="E487" s="272"/>
    </row>
    <row r="488" s="1" customFormat="true" ht="14.25" hidden="false" customHeight="false" outlineLevel="0" collapsed="false">
      <c r="A488" s="271"/>
      <c r="B488" s="48"/>
      <c r="C488" s="272"/>
      <c r="E488" s="272"/>
    </row>
    <row r="489" s="1" customFormat="true" ht="14.25" hidden="false" customHeight="false" outlineLevel="0" collapsed="false">
      <c r="A489" s="271"/>
      <c r="B489" s="48"/>
      <c r="C489" s="272"/>
      <c r="E489" s="272"/>
    </row>
    <row r="490" s="1" customFormat="true" ht="14.25" hidden="false" customHeight="false" outlineLevel="0" collapsed="false">
      <c r="A490" s="271"/>
      <c r="B490" s="48"/>
      <c r="C490" s="272"/>
      <c r="E490" s="272"/>
    </row>
    <row r="491" s="1" customFormat="true" ht="14.25" hidden="false" customHeight="false" outlineLevel="0" collapsed="false">
      <c r="A491" s="271"/>
      <c r="B491" s="48"/>
      <c r="C491" s="272"/>
      <c r="E491" s="272"/>
    </row>
    <row r="492" s="1" customFormat="true" ht="14.25" hidden="false" customHeight="false" outlineLevel="0" collapsed="false">
      <c r="A492" s="271"/>
      <c r="B492" s="48"/>
      <c r="C492" s="272"/>
      <c r="E492" s="272"/>
    </row>
    <row r="493" s="1" customFormat="true" ht="14.25" hidden="false" customHeight="false" outlineLevel="0" collapsed="false">
      <c r="A493" s="271"/>
      <c r="B493" s="48"/>
      <c r="C493" s="272"/>
      <c r="E493" s="272"/>
    </row>
    <row r="494" s="1" customFormat="true" ht="14.25" hidden="false" customHeight="false" outlineLevel="0" collapsed="false">
      <c r="A494" s="271"/>
      <c r="B494" s="48"/>
      <c r="C494" s="272"/>
      <c r="E494" s="272"/>
    </row>
    <row r="495" s="1" customFormat="true" ht="14.25" hidden="false" customHeight="false" outlineLevel="0" collapsed="false">
      <c r="A495" s="271"/>
      <c r="B495" s="48"/>
      <c r="C495" s="272"/>
      <c r="E495" s="272"/>
    </row>
    <row r="496" s="1" customFormat="true" ht="14.25" hidden="false" customHeight="false" outlineLevel="0" collapsed="false">
      <c r="A496" s="271"/>
      <c r="B496" s="48"/>
      <c r="C496" s="272"/>
      <c r="E496" s="272"/>
    </row>
    <row r="497" s="1" customFormat="true" ht="14.25" hidden="false" customHeight="false" outlineLevel="0" collapsed="false">
      <c r="A497" s="271"/>
      <c r="B497" s="48"/>
      <c r="C497" s="272"/>
      <c r="E497" s="272"/>
    </row>
    <row r="498" s="1" customFormat="true" ht="14.25" hidden="false" customHeight="false" outlineLevel="0" collapsed="false">
      <c r="A498" s="271"/>
      <c r="B498" s="48"/>
      <c r="C498" s="272"/>
      <c r="E498" s="272"/>
    </row>
    <row r="499" s="1" customFormat="true" ht="14.25" hidden="false" customHeight="false" outlineLevel="0" collapsed="false">
      <c r="A499" s="271"/>
      <c r="B499" s="48"/>
      <c r="C499" s="272"/>
      <c r="E499" s="272"/>
    </row>
    <row r="500" s="1" customFormat="true" ht="14.25" hidden="false" customHeight="false" outlineLevel="0" collapsed="false">
      <c r="A500" s="271"/>
      <c r="B500" s="48"/>
      <c r="C500" s="272"/>
      <c r="E500" s="272"/>
    </row>
    <row r="501" s="1" customFormat="true" ht="14.25" hidden="false" customHeight="false" outlineLevel="0" collapsed="false">
      <c r="A501" s="271"/>
      <c r="B501" s="48"/>
      <c r="C501" s="272"/>
      <c r="E501" s="272"/>
    </row>
    <row r="502" s="1" customFormat="true" ht="14.25" hidden="false" customHeight="false" outlineLevel="0" collapsed="false">
      <c r="A502" s="271"/>
      <c r="B502" s="48"/>
      <c r="C502" s="272"/>
      <c r="E502" s="272"/>
    </row>
    <row r="503" s="1" customFormat="true" ht="14.25" hidden="false" customHeight="false" outlineLevel="0" collapsed="false">
      <c r="A503" s="271"/>
      <c r="B503" s="48"/>
      <c r="C503" s="272"/>
      <c r="E503" s="272"/>
    </row>
    <row r="504" s="1" customFormat="true" ht="14.25" hidden="false" customHeight="false" outlineLevel="0" collapsed="false">
      <c r="A504" s="271"/>
      <c r="B504" s="48"/>
      <c r="C504" s="272"/>
      <c r="E504" s="272"/>
    </row>
    <row r="505" s="1" customFormat="true" ht="14.25" hidden="false" customHeight="false" outlineLevel="0" collapsed="false">
      <c r="A505" s="271"/>
      <c r="B505" s="48"/>
      <c r="C505" s="272"/>
      <c r="E505" s="272"/>
    </row>
    <row r="506" s="1" customFormat="true" ht="14.25" hidden="false" customHeight="false" outlineLevel="0" collapsed="false">
      <c r="A506" s="271"/>
      <c r="B506" s="48"/>
      <c r="C506" s="272"/>
      <c r="E506" s="272"/>
    </row>
    <row r="507" s="1" customFormat="true" ht="14.25" hidden="false" customHeight="false" outlineLevel="0" collapsed="false">
      <c r="A507" s="271"/>
      <c r="B507" s="48"/>
      <c r="C507" s="272"/>
      <c r="E507" s="272"/>
    </row>
    <row r="508" s="1" customFormat="true" ht="14.25" hidden="false" customHeight="false" outlineLevel="0" collapsed="false">
      <c r="A508" s="271"/>
      <c r="B508" s="48"/>
      <c r="C508" s="272"/>
      <c r="E508" s="272"/>
    </row>
    <row r="509" s="1" customFormat="true" ht="14.25" hidden="false" customHeight="false" outlineLevel="0" collapsed="false">
      <c r="A509" s="271"/>
      <c r="B509" s="48"/>
      <c r="C509" s="272"/>
      <c r="E509" s="272"/>
    </row>
    <row r="510" s="1" customFormat="true" ht="14.25" hidden="false" customHeight="false" outlineLevel="0" collapsed="false">
      <c r="A510" s="271"/>
      <c r="B510" s="48"/>
      <c r="C510" s="272"/>
      <c r="E510" s="272"/>
    </row>
    <row r="511" s="1" customFormat="true" ht="14.25" hidden="false" customHeight="false" outlineLevel="0" collapsed="false">
      <c r="A511" s="271"/>
      <c r="B511" s="48"/>
      <c r="C511" s="272"/>
      <c r="E511" s="272"/>
    </row>
    <row r="512" s="1" customFormat="true" ht="14.25" hidden="false" customHeight="false" outlineLevel="0" collapsed="false">
      <c r="A512" s="271"/>
      <c r="B512" s="48"/>
      <c r="C512" s="272"/>
      <c r="E512" s="272"/>
    </row>
    <row r="513" s="1" customFormat="true" ht="14.25" hidden="false" customHeight="false" outlineLevel="0" collapsed="false">
      <c r="A513" s="271"/>
      <c r="B513" s="48"/>
      <c r="C513" s="272"/>
      <c r="E513" s="272"/>
    </row>
    <row r="514" s="1" customFormat="true" ht="14.25" hidden="false" customHeight="false" outlineLevel="0" collapsed="false">
      <c r="A514" s="271"/>
      <c r="B514" s="48"/>
      <c r="C514" s="272"/>
      <c r="E514" s="272"/>
    </row>
    <row r="515" s="1" customFormat="true" ht="14.25" hidden="false" customHeight="false" outlineLevel="0" collapsed="false">
      <c r="A515" s="271"/>
      <c r="B515" s="48"/>
      <c r="C515" s="272"/>
      <c r="E515" s="272"/>
    </row>
    <row r="516" s="1" customFormat="true" ht="14.25" hidden="false" customHeight="false" outlineLevel="0" collapsed="false">
      <c r="A516" s="271"/>
      <c r="B516" s="48"/>
      <c r="C516" s="272"/>
      <c r="E516" s="272"/>
    </row>
    <row r="517" s="1" customFormat="true" ht="14.25" hidden="false" customHeight="false" outlineLevel="0" collapsed="false">
      <c r="A517" s="271"/>
      <c r="B517" s="48"/>
      <c r="C517" s="272"/>
      <c r="E517" s="272"/>
    </row>
    <row r="518" s="1" customFormat="true" ht="14.25" hidden="false" customHeight="false" outlineLevel="0" collapsed="false">
      <c r="A518" s="271"/>
      <c r="B518" s="48"/>
      <c r="C518" s="272"/>
      <c r="E518" s="272"/>
    </row>
    <row r="519" s="1" customFormat="true" ht="14.25" hidden="false" customHeight="false" outlineLevel="0" collapsed="false">
      <c r="A519" s="271"/>
      <c r="B519" s="48"/>
      <c r="C519" s="272"/>
      <c r="E519" s="272"/>
    </row>
    <row r="520" s="1" customFormat="true" ht="14.25" hidden="false" customHeight="false" outlineLevel="0" collapsed="false">
      <c r="A520" s="271"/>
      <c r="B520" s="48"/>
      <c r="C520" s="272"/>
      <c r="E520" s="272"/>
    </row>
    <row r="521" s="1" customFormat="true" ht="14.25" hidden="false" customHeight="false" outlineLevel="0" collapsed="false">
      <c r="A521" s="271"/>
      <c r="B521" s="48"/>
      <c r="C521" s="272"/>
      <c r="E521" s="272"/>
    </row>
    <row r="522" s="1" customFormat="true" ht="14.25" hidden="false" customHeight="false" outlineLevel="0" collapsed="false">
      <c r="A522" s="271"/>
      <c r="B522" s="48"/>
      <c r="C522" s="272"/>
      <c r="E522" s="272"/>
    </row>
    <row r="523" s="1" customFormat="true" ht="14.25" hidden="false" customHeight="false" outlineLevel="0" collapsed="false">
      <c r="A523" s="271"/>
      <c r="B523" s="48"/>
      <c r="C523" s="272"/>
      <c r="E523" s="272"/>
    </row>
    <row r="524" s="1" customFormat="true" ht="14.25" hidden="false" customHeight="false" outlineLevel="0" collapsed="false">
      <c r="A524" s="271"/>
      <c r="B524" s="48"/>
      <c r="C524" s="272"/>
      <c r="E524" s="272"/>
    </row>
    <row r="525" s="1" customFormat="true" ht="14.25" hidden="false" customHeight="false" outlineLevel="0" collapsed="false">
      <c r="A525" s="271"/>
      <c r="B525" s="48"/>
      <c r="C525" s="272"/>
      <c r="E525" s="272"/>
    </row>
    <row r="526" s="1" customFormat="true" ht="14.25" hidden="false" customHeight="false" outlineLevel="0" collapsed="false">
      <c r="A526" s="271"/>
      <c r="B526" s="48"/>
      <c r="C526" s="272"/>
      <c r="E526" s="272"/>
    </row>
    <row r="527" s="1" customFormat="true" ht="14.25" hidden="false" customHeight="false" outlineLevel="0" collapsed="false">
      <c r="A527" s="271"/>
      <c r="B527" s="48"/>
      <c r="C527" s="272"/>
      <c r="E527" s="272"/>
    </row>
    <row r="528" s="1" customFormat="true" ht="14.25" hidden="false" customHeight="false" outlineLevel="0" collapsed="false">
      <c r="A528" s="271"/>
      <c r="B528" s="48"/>
      <c r="C528" s="272"/>
      <c r="E528" s="272"/>
    </row>
    <row r="529" s="1" customFormat="true" ht="14.25" hidden="false" customHeight="false" outlineLevel="0" collapsed="false">
      <c r="A529" s="271"/>
      <c r="B529" s="48"/>
      <c r="C529" s="272"/>
      <c r="E529" s="272"/>
    </row>
    <row r="530" s="1" customFormat="true" ht="14.25" hidden="false" customHeight="false" outlineLevel="0" collapsed="false">
      <c r="A530" s="271"/>
      <c r="B530" s="48"/>
      <c r="C530" s="272"/>
      <c r="E530" s="272"/>
    </row>
    <row r="531" s="1" customFormat="true" ht="14.25" hidden="false" customHeight="false" outlineLevel="0" collapsed="false">
      <c r="A531" s="271"/>
      <c r="B531" s="48"/>
      <c r="C531" s="272"/>
      <c r="E531" s="272"/>
    </row>
    <row r="532" s="1" customFormat="true" ht="14.25" hidden="false" customHeight="false" outlineLevel="0" collapsed="false">
      <c r="A532" s="271"/>
      <c r="B532" s="48"/>
      <c r="C532" s="272"/>
      <c r="E532" s="272"/>
    </row>
    <row r="533" s="1" customFormat="true" ht="14.25" hidden="false" customHeight="false" outlineLevel="0" collapsed="false">
      <c r="A533" s="271"/>
      <c r="B533" s="48"/>
      <c r="C533" s="272"/>
      <c r="E533" s="272"/>
    </row>
    <row r="534" s="1" customFormat="true" ht="14.25" hidden="false" customHeight="false" outlineLevel="0" collapsed="false">
      <c r="A534" s="271"/>
      <c r="B534" s="48"/>
      <c r="C534" s="272"/>
      <c r="E534" s="272"/>
    </row>
    <row r="535" s="1" customFormat="true" ht="14.25" hidden="false" customHeight="false" outlineLevel="0" collapsed="false">
      <c r="A535" s="271"/>
      <c r="B535" s="48"/>
      <c r="C535" s="272"/>
      <c r="E535" s="272"/>
    </row>
    <row r="536" s="1" customFormat="true" ht="14.25" hidden="false" customHeight="false" outlineLevel="0" collapsed="false">
      <c r="A536" s="271"/>
      <c r="B536" s="48"/>
      <c r="C536" s="272"/>
      <c r="E536" s="272"/>
    </row>
    <row r="537" s="1" customFormat="true" ht="14.25" hidden="false" customHeight="false" outlineLevel="0" collapsed="false">
      <c r="A537" s="271"/>
      <c r="B537" s="48"/>
      <c r="C537" s="272"/>
      <c r="E537" s="272"/>
    </row>
    <row r="538" s="1" customFormat="true" ht="14.25" hidden="false" customHeight="false" outlineLevel="0" collapsed="false">
      <c r="A538" s="271"/>
      <c r="B538" s="48"/>
      <c r="C538" s="272"/>
      <c r="E538" s="272"/>
    </row>
    <row r="539" s="1" customFormat="true" ht="14.25" hidden="false" customHeight="false" outlineLevel="0" collapsed="false">
      <c r="A539" s="271"/>
      <c r="B539" s="48"/>
      <c r="C539" s="272"/>
      <c r="E539" s="272"/>
    </row>
    <row r="540" s="1" customFormat="true" ht="14.25" hidden="false" customHeight="false" outlineLevel="0" collapsed="false">
      <c r="A540" s="271"/>
      <c r="B540" s="48"/>
      <c r="C540" s="272"/>
      <c r="E540" s="272"/>
    </row>
    <row r="541" s="1" customFormat="true" ht="14.25" hidden="false" customHeight="false" outlineLevel="0" collapsed="false">
      <c r="A541" s="271"/>
      <c r="B541" s="48"/>
      <c r="C541" s="272"/>
      <c r="E541" s="272"/>
    </row>
    <row r="542" s="1" customFormat="true" ht="14.25" hidden="false" customHeight="false" outlineLevel="0" collapsed="false">
      <c r="A542" s="271"/>
      <c r="B542" s="48"/>
      <c r="C542" s="272"/>
      <c r="E542" s="272"/>
    </row>
    <row r="543" s="1" customFormat="true" ht="14.25" hidden="false" customHeight="false" outlineLevel="0" collapsed="false">
      <c r="A543" s="271"/>
      <c r="B543" s="48"/>
      <c r="C543" s="272"/>
      <c r="E543" s="272"/>
    </row>
    <row r="544" s="1" customFormat="true" ht="14.25" hidden="false" customHeight="false" outlineLevel="0" collapsed="false">
      <c r="A544" s="271"/>
      <c r="B544" s="48"/>
      <c r="C544" s="272"/>
      <c r="E544" s="272"/>
    </row>
    <row r="545" s="1" customFormat="true" ht="14.25" hidden="false" customHeight="false" outlineLevel="0" collapsed="false">
      <c r="A545" s="271"/>
      <c r="B545" s="48"/>
      <c r="C545" s="272"/>
      <c r="E545" s="272"/>
    </row>
    <row r="546" s="1" customFormat="true" ht="14.25" hidden="false" customHeight="false" outlineLevel="0" collapsed="false">
      <c r="A546" s="271"/>
      <c r="B546" s="48"/>
      <c r="C546" s="272"/>
      <c r="E546" s="272"/>
    </row>
    <row r="547" s="1" customFormat="true" ht="14.25" hidden="false" customHeight="false" outlineLevel="0" collapsed="false">
      <c r="A547" s="271"/>
      <c r="B547" s="48"/>
      <c r="C547" s="272"/>
      <c r="E547" s="272"/>
    </row>
    <row r="548" s="1" customFormat="true" ht="14.25" hidden="false" customHeight="false" outlineLevel="0" collapsed="false">
      <c r="A548" s="271"/>
      <c r="B548" s="48"/>
      <c r="C548" s="272"/>
      <c r="E548" s="272"/>
    </row>
    <row r="549" s="1" customFormat="true" ht="14.25" hidden="false" customHeight="false" outlineLevel="0" collapsed="false">
      <c r="A549" s="271"/>
      <c r="B549" s="48"/>
      <c r="C549" s="272"/>
      <c r="E549" s="272"/>
    </row>
    <row r="550" s="1" customFormat="true" ht="14.25" hidden="false" customHeight="false" outlineLevel="0" collapsed="false">
      <c r="A550" s="271"/>
      <c r="B550" s="48"/>
      <c r="C550" s="272"/>
      <c r="E550" s="272"/>
    </row>
    <row r="551" s="1" customFormat="true" ht="14.25" hidden="false" customHeight="false" outlineLevel="0" collapsed="false">
      <c r="A551" s="271"/>
      <c r="B551" s="48"/>
      <c r="C551" s="272"/>
      <c r="E551" s="272"/>
    </row>
    <row r="552" s="1" customFormat="true" ht="14.25" hidden="false" customHeight="false" outlineLevel="0" collapsed="false">
      <c r="A552" s="271"/>
      <c r="B552" s="48"/>
      <c r="C552" s="272"/>
      <c r="E552" s="272"/>
    </row>
    <row r="553" s="1" customFormat="true" ht="14.25" hidden="false" customHeight="false" outlineLevel="0" collapsed="false">
      <c r="A553" s="271"/>
      <c r="B553" s="48"/>
      <c r="C553" s="272"/>
      <c r="E553" s="272"/>
    </row>
    <row r="554" s="1" customFormat="true" ht="14.25" hidden="false" customHeight="false" outlineLevel="0" collapsed="false">
      <c r="A554" s="271"/>
      <c r="B554" s="48"/>
      <c r="C554" s="272"/>
      <c r="E554" s="272"/>
    </row>
    <row r="555" s="1" customFormat="true" ht="14.25" hidden="false" customHeight="false" outlineLevel="0" collapsed="false">
      <c r="A555" s="271"/>
      <c r="B555" s="48"/>
      <c r="C555" s="272"/>
      <c r="E555" s="272"/>
    </row>
    <row r="556" s="1" customFormat="true" ht="14.25" hidden="false" customHeight="false" outlineLevel="0" collapsed="false">
      <c r="A556" s="271"/>
      <c r="B556" s="48"/>
      <c r="C556" s="272"/>
      <c r="E556" s="272"/>
    </row>
    <row r="557" s="1" customFormat="true" ht="14.25" hidden="false" customHeight="false" outlineLevel="0" collapsed="false">
      <c r="A557" s="271"/>
      <c r="B557" s="48"/>
      <c r="C557" s="272"/>
      <c r="E557" s="272"/>
    </row>
    <row r="558" s="1" customFormat="true" ht="14.25" hidden="false" customHeight="false" outlineLevel="0" collapsed="false">
      <c r="A558" s="271"/>
      <c r="B558" s="48"/>
      <c r="C558" s="272"/>
      <c r="E558" s="272"/>
    </row>
    <row r="559" s="1" customFormat="true" ht="14.25" hidden="false" customHeight="false" outlineLevel="0" collapsed="false">
      <c r="A559" s="271"/>
      <c r="B559" s="48"/>
      <c r="C559" s="272"/>
      <c r="E559" s="272"/>
    </row>
    <row r="560" s="1" customFormat="true" ht="14.25" hidden="false" customHeight="false" outlineLevel="0" collapsed="false">
      <c r="A560" s="271"/>
      <c r="B560" s="48"/>
      <c r="C560" s="272"/>
      <c r="E560" s="272"/>
    </row>
    <row r="561" s="1" customFormat="true" ht="14.25" hidden="false" customHeight="false" outlineLevel="0" collapsed="false">
      <c r="A561" s="271"/>
      <c r="B561" s="48"/>
      <c r="C561" s="272"/>
      <c r="E561" s="272"/>
    </row>
    <row r="562" s="1" customFormat="true" ht="14.25" hidden="false" customHeight="false" outlineLevel="0" collapsed="false">
      <c r="A562" s="271"/>
      <c r="B562" s="48"/>
      <c r="C562" s="272"/>
      <c r="E562" s="272"/>
    </row>
    <row r="563" s="1" customFormat="true" ht="14.25" hidden="false" customHeight="false" outlineLevel="0" collapsed="false">
      <c r="A563" s="271"/>
      <c r="B563" s="48"/>
      <c r="C563" s="272"/>
      <c r="E563" s="272"/>
    </row>
    <row r="564" s="1" customFormat="true" ht="14.25" hidden="false" customHeight="false" outlineLevel="0" collapsed="false">
      <c r="A564" s="271"/>
      <c r="B564" s="48"/>
      <c r="C564" s="272"/>
      <c r="E564" s="272"/>
    </row>
    <row r="565" s="1" customFormat="true" ht="14.25" hidden="false" customHeight="false" outlineLevel="0" collapsed="false">
      <c r="A565" s="271"/>
      <c r="B565" s="48"/>
      <c r="C565" s="272"/>
      <c r="E565" s="272"/>
    </row>
    <row r="566" s="1" customFormat="true" ht="14.25" hidden="false" customHeight="false" outlineLevel="0" collapsed="false">
      <c r="A566" s="271"/>
      <c r="B566" s="48"/>
      <c r="C566" s="272"/>
      <c r="E566" s="272"/>
    </row>
    <row r="567" s="1" customFormat="true" ht="14.25" hidden="false" customHeight="false" outlineLevel="0" collapsed="false">
      <c r="A567" s="271"/>
      <c r="B567" s="48"/>
      <c r="C567" s="272"/>
      <c r="E567" s="272"/>
    </row>
    <row r="568" s="1" customFormat="true" ht="14.25" hidden="false" customHeight="false" outlineLevel="0" collapsed="false">
      <c r="A568" s="271"/>
      <c r="B568" s="48"/>
      <c r="C568" s="272"/>
      <c r="E568" s="272"/>
    </row>
    <row r="569" s="1" customFormat="true" ht="14.25" hidden="false" customHeight="false" outlineLevel="0" collapsed="false">
      <c r="A569" s="271"/>
      <c r="B569" s="48"/>
      <c r="C569" s="272"/>
      <c r="E569" s="272"/>
    </row>
    <row r="570" s="1" customFormat="true" ht="14.25" hidden="false" customHeight="false" outlineLevel="0" collapsed="false">
      <c r="A570" s="271"/>
      <c r="B570" s="48"/>
      <c r="C570" s="272"/>
      <c r="E570" s="272"/>
    </row>
    <row r="571" s="1" customFormat="true" ht="14.25" hidden="false" customHeight="false" outlineLevel="0" collapsed="false">
      <c r="A571" s="271"/>
      <c r="B571" s="48"/>
      <c r="C571" s="272"/>
      <c r="E571" s="272"/>
    </row>
    <row r="572" s="1" customFormat="true" ht="14.25" hidden="false" customHeight="false" outlineLevel="0" collapsed="false">
      <c r="A572" s="271"/>
      <c r="B572" s="48"/>
      <c r="C572" s="272"/>
      <c r="E572" s="272"/>
    </row>
    <row r="573" s="1" customFormat="true" ht="14.25" hidden="false" customHeight="false" outlineLevel="0" collapsed="false">
      <c r="A573" s="271"/>
      <c r="B573" s="48"/>
      <c r="C573" s="272"/>
      <c r="E573" s="272"/>
    </row>
    <row r="574" s="1" customFormat="true" ht="14.25" hidden="false" customHeight="false" outlineLevel="0" collapsed="false">
      <c r="A574" s="271"/>
      <c r="B574" s="48"/>
      <c r="C574" s="272"/>
      <c r="E574" s="272"/>
    </row>
    <row r="575" s="1" customFormat="true" ht="14.25" hidden="false" customHeight="false" outlineLevel="0" collapsed="false">
      <c r="A575" s="271"/>
      <c r="B575" s="48"/>
      <c r="C575" s="272"/>
      <c r="E575" s="272"/>
    </row>
    <row r="576" s="1" customFormat="true" ht="14.25" hidden="false" customHeight="false" outlineLevel="0" collapsed="false">
      <c r="A576" s="271"/>
      <c r="B576" s="48"/>
      <c r="C576" s="272"/>
      <c r="E576" s="272"/>
    </row>
    <row r="577" s="1" customFormat="true" ht="14.25" hidden="false" customHeight="false" outlineLevel="0" collapsed="false">
      <c r="A577" s="271"/>
      <c r="B577" s="48"/>
      <c r="C577" s="272"/>
      <c r="E577" s="272"/>
    </row>
    <row r="578" s="1" customFormat="true" ht="14.25" hidden="false" customHeight="false" outlineLevel="0" collapsed="false">
      <c r="A578" s="271"/>
      <c r="B578" s="48"/>
      <c r="C578" s="272"/>
      <c r="E578" s="272"/>
    </row>
    <row r="579" s="1" customFormat="true" ht="14.25" hidden="false" customHeight="false" outlineLevel="0" collapsed="false">
      <c r="A579" s="271"/>
      <c r="B579" s="48"/>
      <c r="C579" s="272"/>
      <c r="E579" s="272"/>
    </row>
    <row r="580" s="1" customFormat="true" ht="14.25" hidden="false" customHeight="false" outlineLevel="0" collapsed="false">
      <c r="A580" s="271"/>
      <c r="B580" s="48"/>
      <c r="C580" s="272"/>
      <c r="E580" s="272"/>
    </row>
    <row r="581" s="1" customFormat="true" ht="14.25" hidden="false" customHeight="false" outlineLevel="0" collapsed="false">
      <c r="A581" s="271"/>
      <c r="B581" s="48"/>
      <c r="C581" s="272"/>
      <c r="E581" s="272"/>
    </row>
    <row r="582" s="1" customFormat="true" ht="14.25" hidden="false" customHeight="false" outlineLevel="0" collapsed="false">
      <c r="A582" s="271"/>
      <c r="B582" s="48"/>
      <c r="C582" s="272"/>
      <c r="E582" s="272"/>
    </row>
    <row r="583" s="1" customFormat="true" ht="14.25" hidden="false" customHeight="false" outlineLevel="0" collapsed="false">
      <c r="A583" s="271"/>
      <c r="B583" s="48"/>
      <c r="C583" s="272"/>
      <c r="E583" s="272"/>
    </row>
    <row r="584" s="1" customFormat="true" ht="14.25" hidden="false" customHeight="false" outlineLevel="0" collapsed="false">
      <c r="A584" s="271"/>
      <c r="B584" s="48"/>
      <c r="C584" s="272"/>
      <c r="E584" s="272"/>
    </row>
    <row r="585" s="1" customFormat="true" ht="14.25" hidden="false" customHeight="false" outlineLevel="0" collapsed="false">
      <c r="A585" s="271"/>
      <c r="B585" s="48"/>
      <c r="C585" s="272"/>
      <c r="E585" s="272"/>
    </row>
    <row r="586" s="1" customFormat="true" ht="14.25" hidden="false" customHeight="false" outlineLevel="0" collapsed="false">
      <c r="A586" s="271"/>
      <c r="B586" s="48"/>
      <c r="C586" s="272"/>
      <c r="E586" s="272"/>
    </row>
    <row r="587" s="1" customFormat="true" ht="14.25" hidden="false" customHeight="false" outlineLevel="0" collapsed="false">
      <c r="A587" s="271"/>
      <c r="B587" s="48"/>
      <c r="C587" s="272"/>
      <c r="E587" s="272"/>
    </row>
    <row r="588" s="1" customFormat="true" ht="14.25" hidden="false" customHeight="false" outlineLevel="0" collapsed="false">
      <c r="A588" s="271"/>
      <c r="B588" s="48"/>
      <c r="C588" s="272"/>
      <c r="E588" s="272"/>
    </row>
    <row r="589" s="1" customFormat="true" ht="14.25" hidden="false" customHeight="false" outlineLevel="0" collapsed="false">
      <c r="A589" s="271"/>
      <c r="B589" s="48"/>
      <c r="C589" s="272"/>
      <c r="E589" s="272"/>
    </row>
    <row r="590" s="1" customFormat="true" ht="14.25" hidden="false" customHeight="false" outlineLevel="0" collapsed="false">
      <c r="A590" s="271"/>
      <c r="B590" s="48"/>
      <c r="C590" s="272"/>
      <c r="E590" s="272"/>
    </row>
    <row r="591" s="1" customFormat="true" ht="14.25" hidden="false" customHeight="false" outlineLevel="0" collapsed="false">
      <c r="A591" s="271"/>
      <c r="B591" s="48"/>
      <c r="C591" s="272"/>
      <c r="E591" s="272"/>
    </row>
    <row r="592" s="1" customFormat="true" ht="14.25" hidden="false" customHeight="false" outlineLevel="0" collapsed="false">
      <c r="A592" s="271"/>
      <c r="B592" s="48"/>
      <c r="C592" s="272"/>
      <c r="E592" s="272"/>
    </row>
    <row r="593" s="1" customFormat="true" ht="14.25" hidden="false" customHeight="false" outlineLevel="0" collapsed="false">
      <c r="A593" s="271"/>
      <c r="B593" s="48"/>
      <c r="C593" s="272"/>
      <c r="E593" s="272"/>
    </row>
    <row r="594" s="1" customFormat="true" ht="14.25" hidden="false" customHeight="false" outlineLevel="0" collapsed="false">
      <c r="A594" s="271"/>
      <c r="B594" s="48"/>
      <c r="C594" s="272"/>
      <c r="E594" s="272"/>
    </row>
    <row r="595" s="1" customFormat="true" ht="14.25" hidden="false" customHeight="false" outlineLevel="0" collapsed="false">
      <c r="A595" s="271"/>
      <c r="B595" s="48"/>
      <c r="C595" s="272"/>
      <c r="E595" s="272"/>
    </row>
    <row r="596" s="1" customFormat="true" ht="14.25" hidden="false" customHeight="false" outlineLevel="0" collapsed="false">
      <c r="A596" s="271"/>
      <c r="B596" s="48"/>
      <c r="C596" s="272"/>
      <c r="E596" s="272"/>
    </row>
    <row r="597" s="1" customFormat="true" ht="14.25" hidden="false" customHeight="false" outlineLevel="0" collapsed="false">
      <c r="A597" s="271"/>
      <c r="B597" s="48"/>
      <c r="C597" s="272"/>
      <c r="E597" s="272"/>
    </row>
    <row r="598" s="1" customFormat="true" ht="14.25" hidden="false" customHeight="false" outlineLevel="0" collapsed="false">
      <c r="A598" s="271"/>
      <c r="B598" s="48"/>
      <c r="C598" s="272"/>
      <c r="E598" s="272"/>
    </row>
    <row r="599" s="1" customFormat="true" ht="14.25" hidden="false" customHeight="false" outlineLevel="0" collapsed="false">
      <c r="A599" s="271"/>
      <c r="B599" s="48"/>
      <c r="C599" s="272"/>
      <c r="E599" s="272"/>
    </row>
    <row r="600" s="1" customFormat="true" ht="14.25" hidden="false" customHeight="false" outlineLevel="0" collapsed="false">
      <c r="A600" s="271"/>
      <c r="B600" s="48"/>
      <c r="C600" s="272"/>
      <c r="E600" s="272"/>
    </row>
    <row r="601" s="1" customFormat="true" ht="14.25" hidden="false" customHeight="false" outlineLevel="0" collapsed="false">
      <c r="A601" s="271"/>
      <c r="B601" s="48"/>
      <c r="C601" s="272"/>
      <c r="E601" s="272"/>
    </row>
    <row r="602" s="1" customFormat="true" ht="14.25" hidden="false" customHeight="false" outlineLevel="0" collapsed="false">
      <c r="A602" s="271"/>
      <c r="B602" s="48"/>
      <c r="C602" s="272"/>
      <c r="E602" s="272"/>
    </row>
    <row r="603" s="1" customFormat="true" ht="14.25" hidden="false" customHeight="false" outlineLevel="0" collapsed="false">
      <c r="A603" s="271"/>
      <c r="B603" s="48"/>
      <c r="C603" s="272"/>
      <c r="E603" s="272"/>
    </row>
    <row r="604" s="1" customFormat="true" ht="14.25" hidden="false" customHeight="false" outlineLevel="0" collapsed="false">
      <c r="A604" s="271"/>
      <c r="B604" s="48"/>
      <c r="C604" s="272"/>
      <c r="E604" s="272"/>
    </row>
    <row r="605" s="1" customFormat="true" ht="14.25" hidden="false" customHeight="false" outlineLevel="0" collapsed="false">
      <c r="A605" s="271"/>
      <c r="B605" s="48"/>
      <c r="C605" s="272"/>
      <c r="E605" s="272"/>
    </row>
    <row r="606" s="1" customFormat="true" ht="14.25" hidden="false" customHeight="false" outlineLevel="0" collapsed="false">
      <c r="A606" s="271"/>
      <c r="B606" s="48"/>
      <c r="C606" s="272"/>
      <c r="E606" s="272"/>
    </row>
    <row r="607" s="1" customFormat="true" ht="14.25" hidden="false" customHeight="false" outlineLevel="0" collapsed="false">
      <c r="A607" s="271"/>
      <c r="B607" s="48"/>
      <c r="C607" s="272"/>
      <c r="E607" s="272"/>
    </row>
    <row r="608" s="1" customFormat="true" ht="14.25" hidden="false" customHeight="false" outlineLevel="0" collapsed="false">
      <c r="A608" s="271"/>
      <c r="B608" s="48"/>
      <c r="C608" s="272"/>
      <c r="E608" s="272"/>
    </row>
    <row r="609" s="1" customFormat="true" ht="14.25" hidden="false" customHeight="false" outlineLevel="0" collapsed="false">
      <c r="A609" s="271"/>
      <c r="B609" s="48"/>
      <c r="C609" s="272"/>
      <c r="E609" s="272"/>
    </row>
    <row r="610" s="1" customFormat="true" ht="14.25" hidden="false" customHeight="false" outlineLevel="0" collapsed="false">
      <c r="A610" s="271"/>
      <c r="B610" s="48"/>
      <c r="C610" s="272"/>
      <c r="E610" s="272"/>
    </row>
    <row r="611" s="1" customFormat="true" ht="14.25" hidden="false" customHeight="false" outlineLevel="0" collapsed="false">
      <c r="A611" s="271"/>
      <c r="B611" s="48"/>
      <c r="C611" s="272"/>
      <c r="E611" s="272"/>
    </row>
    <row r="612" s="1" customFormat="true" ht="14.25" hidden="false" customHeight="false" outlineLevel="0" collapsed="false">
      <c r="A612" s="271"/>
      <c r="B612" s="48"/>
      <c r="C612" s="272"/>
      <c r="E612" s="272"/>
    </row>
    <row r="613" s="1" customFormat="true" ht="14.25" hidden="false" customHeight="false" outlineLevel="0" collapsed="false">
      <c r="A613" s="271"/>
      <c r="B613" s="48"/>
      <c r="C613" s="272"/>
      <c r="E613" s="272"/>
    </row>
    <row r="614" s="1" customFormat="true" ht="14.25" hidden="false" customHeight="false" outlineLevel="0" collapsed="false">
      <c r="A614" s="271"/>
      <c r="B614" s="48"/>
      <c r="C614" s="272"/>
      <c r="E614" s="272"/>
    </row>
    <row r="615" s="1" customFormat="true" ht="14.25" hidden="false" customHeight="false" outlineLevel="0" collapsed="false">
      <c r="A615" s="271"/>
      <c r="B615" s="48"/>
      <c r="C615" s="272"/>
      <c r="E615" s="272"/>
    </row>
    <row r="616" s="1" customFormat="true" ht="14.25" hidden="false" customHeight="false" outlineLevel="0" collapsed="false">
      <c r="A616" s="271"/>
      <c r="B616" s="48"/>
      <c r="C616" s="272"/>
      <c r="E616" s="272"/>
    </row>
    <row r="617" s="1" customFormat="true" ht="14.25" hidden="false" customHeight="false" outlineLevel="0" collapsed="false">
      <c r="A617" s="271"/>
      <c r="B617" s="48"/>
      <c r="C617" s="272"/>
      <c r="E617" s="272"/>
    </row>
    <row r="618" s="1" customFormat="true" ht="14.25" hidden="false" customHeight="false" outlineLevel="0" collapsed="false">
      <c r="A618" s="271"/>
      <c r="B618" s="48"/>
      <c r="C618" s="272"/>
      <c r="E618" s="272"/>
    </row>
    <row r="619" s="1" customFormat="true" ht="14.25" hidden="false" customHeight="false" outlineLevel="0" collapsed="false">
      <c r="A619" s="271"/>
      <c r="B619" s="48"/>
      <c r="C619" s="272"/>
      <c r="E619" s="272"/>
    </row>
    <row r="620" s="1" customFormat="true" ht="14.25" hidden="false" customHeight="false" outlineLevel="0" collapsed="false">
      <c r="A620" s="271"/>
      <c r="B620" s="48"/>
      <c r="C620" s="272"/>
      <c r="E620" s="272"/>
    </row>
    <row r="621" s="1" customFormat="true" ht="14.25" hidden="false" customHeight="false" outlineLevel="0" collapsed="false">
      <c r="A621" s="271"/>
      <c r="B621" s="48"/>
      <c r="C621" s="272"/>
      <c r="E621" s="272"/>
    </row>
    <row r="622" s="1" customFormat="true" ht="14.25" hidden="false" customHeight="false" outlineLevel="0" collapsed="false">
      <c r="A622" s="271"/>
      <c r="B622" s="48"/>
      <c r="C622" s="272"/>
      <c r="E622" s="272"/>
    </row>
    <row r="623" s="1" customFormat="true" ht="14.25" hidden="false" customHeight="false" outlineLevel="0" collapsed="false">
      <c r="A623" s="271"/>
      <c r="B623" s="48"/>
      <c r="C623" s="272"/>
      <c r="E623" s="272"/>
    </row>
    <row r="624" s="1" customFormat="true" ht="14.25" hidden="false" customHeight="false" outlineLevel="0" collapsed="false">
      <c r="A624" s="271"/>
      <c r="B624" s="48"/>
      <c r="C624" s="272"/>
      <c r="E624" s="272"/>
    </row>
    <row r="625" s="1" customFormat="true" ht="14.25" hidden="false" customHeight="false" outlineLevel="0" collapsed="false">
      <c r="A625" s="271"/>
      <c r="B625" s="48"/>
      <c r="C625" s="272"/>
      <c r="E625" s="272"/>
    </row>
    <row r="626" s="1" customFormat="true" ht="14.25" hidden="false" customHeight="false" outlineLevel="0" collapsed="false">
      <c r="A626" s="271"/>
      <c r="B626" s="48"/>
      <c r="C626" s="272"/>
      <c r="E626" s="272"/>
    </row>
    <row r="627" s="1" customFormat="true" ht="14.25" hidden="false" customHeight="false" outlineLevel="0" collapsed="false">
      <c r="A627" s="271"/>
      <c r="B627" s="48"/>
      <c r="C627" s="272"/>
      <c r="E627" s="272"/>
    </row>
    <row r="628" s="1" customFormat="true" ht="14.25" hidden="false" customHeight="false" outlineLevel="0" collapsed="false">
      <c r="A628" s="271"/>
      <c r="B628" s="48"/>
      <c r="C628" s="272"/>
      <c r="E628" s="272"/>
    </row>
    <row r="629" s="1" customFormat="true" ht="14.25" hidden="false" customHeight="false" outlineLevel="0" collapsed="false">
      <c r="A629" s="271"/>
      <c r="B629" s="48"/>
      <c r="C629" s="272"/>
      <c r="E629" s="272"/>
    </row>
    <row r="630" s="1" customFormat="true" ht="14.25" hidden="false" customHeight="false" outlineLevel="0" collapsed="false">
      <c r="A630" s="271"/>
      <c r="B630" s="48"/>
      <c r="C630" s="272"/>
      <c r="E630" s="272"/>
    </row>
  </sheetData>
  <sheetProtection algorithmName="SHA-512" hashValue="+biFiQZJokOiqnGpYzOqNlmmGDDtdsAUcgvprxQFM/BVE0fBn/3vmhACv93IaYVgcA9gsoNSz69jIF6jnOBQbw==" saltValue="3GkHOGzlKedLmcaTPjd2Cg==" spinCount="100000" sheet="true" objects="true" scenarios="tru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M20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3" ySplit="4" topLeftCell="AI5" activePane="bottomRight" state="frozen"/>
      <selection pane="topLeft" activeCell="A1" activeCellId="0" sqref="A1"/>
      <selection pane="topRight" activeCell="AI1" activeCellId="0" sqref="AI1"/>
      <selection pane="bottomLeft" activeCell="A5" activeCellId="0" sqref="A5"/>
      <selection pane="bottomRight" activeCell="R5" activeCellId="0" sqref="R5"/>
    </sheetView>
  </sheetViews>
  <sheetFormatPr defaultColWidth="11.5234375" defaultRowHeight="14.25" zeroHeight="false" outlineLevelRow="0" outlineLevelCol="0"/>
  <cols>
    <col collapsed="false" customWidth="true" hidden="false" outlineLevel="0" max="2" min="1" style="48" width="13.52"/>
    <col collapsed="false" customWidth="true" hidden="false" outlineLevel="0" max="3" min="3" style="48" width="14.62"/>
    <col collapsed="false" customWidth="true" hidden="false" outlineLevel="0" max="4" min="4" style="272" width="14.78"/>
    <col collapsed="false" customWidth="true" hidden="false" outlineLevel="0" max="5" min="5" style="273" width="36.38"/>
    <col collapsed="false" customWidth="true" hidden="false" outlineLevel="0" max="6" min="6" style="273" width="36.2"/>
    <col collapsed="false" customWidth="true" hidden="false" outlineLevel="0" max="7" min="7" style="274" width="14.78"/>
    <col collapsed="false" customWidth="true" hidden="false" outlineLevel="0" max="8" min="8" style="275" width="14.78"/>
    <col collapsed="false" customWidth="true" hidden="false" outlineLevel="0" max="9" min="9" style="275" width="9.16"/>
    <col collapsed="false" customWidth="true" hidden="false" outlineLevel="0" max="10" min="10" style="274" width="12.77"/>
    <col collapsed="false" customWidth="true" hidden="false" outlineLevel="0" max="11" min="11" style="274" width="13.52"/>
    <col collapsed="false" customWidth="true" hidden="false" outlineLevel="0" max="12" min="12" style="274" width="12.94"/>
    <col collapsed="false" customWidth="true" hidden="false" outlineLevel="0" max="13" min="13" style="276" width="13.86"/>
    <col collapsed="false" customWidth="true" hidden="false" outlineLevel="0" max="14" min="14" style="274" width="16.88"/>
    <col collapsed="false" customWidth="true" hidden="false" outlineLevel="0" max="15" min="15" style="277" width="12.77"/>
    <col collapsed="false" customWidth="true" hidden="false" outlineLevel="0" max="16" min="16" style="274" width="12.94"/>
    <col collapsed="false" customWidth="true" hidden="false" outlineLevel="0" max="17" min="17" style="275" width="12.43"/>
    <col collapsed="false" customWidth="true" hidden="false" outlineLevel="0" max="18" min="18" style="274" width="14.62"/>
    <col collapsed="false" customWidth="true" hidden="false" outlineLevel="0" max="19" min="19" style="274" width="19.83"/>
    <col collapsed="false" customWidth="true" hidden="false" outlineLevel="0" max="20" min="20" style="274" width="15.29"/>
    <col collapsed="false" customWidth="true" hidden="false" outlineLevel="0" max="22" min="21" style="274" width="13.69"/>
    <col collapsed="false" customWidth="true" hidden="false" outlineLevel="0" max="23" min="23" style="275" width="11.84"/>
    <col collapsed="false" customWidth="true" hidden="false" outlineLevel="0" max="24" min="24" style="275" width="14.62"/>
    <col collapsed="false" customWidth="true" hidden="false" outlineLevel="0" max="25" min="25" style="274" width="10.58"/>
    <col collapsed="false" customWidth="true" hidden="false" outlineLevel="0" max="26" min="26" style="274" width="19.07"/>
    <col collapsed="false" customWidth="true" hidden="false" outlineLevel="0" max="27" min="27" style="274" width="11.68"/>
    <col collapsed="false" customWidth="true" hidden="false" outlineLevel="0" max="28" min="28" style="277" width="18.39"/>
    <col collapsed="false" customWidth="true" hidden="false" outlineLevel="0" max="29" min="29" style="277" width="21.76"/>
    <col collapsed="false" customWidth="true" hidden="false" outlineLevel="0" max="30" min="30" style="277" width="19.65"/>
    <col collapsed="false" customWidth="true" hidden="false" outlineLevel="0" max="31" min="31" style="277" width="14.62"/>
    <col collapsed="false" customWidth="true" hidden="false" outlineLevel="0" max="32" min="32" style="277" width="18.14"/>
    <col collapsed="false" customWidth="true" hidden="false" outlineLevel="0" max="33" min="33" style="277" width="15.62"/>
    <col collapsed="false" customWidth="true" hidden="false" outlineLevel="0" max="34" min="34" style="274" width="12.94"/>
    <col collapsed="false" customWidth="true" hidden="false" outlineLevel="0" max="35" min="35" style="275" width="22.85"/>
    <col collapsed="false" customWidth="true" hidden="false" outlineLevel="0" max="36" min="36" style="278" width="14.62"/>
    <col collapsed="false" customWidth="true" hidden="false" outlineLevel="0" max="37" min="37" style="274" width="6.47"/>
    <col collapsed="false" customWidth="true" hidden="false" outlineLevel="0" max="38" min="38" style="274" width="8.06"/>
    <col collapsed="false" customWidth="true" hidden="false" outlineLevel="0" max="39" min="39" style="274" width="12.77"/>
    <col collapsed="false" customWidth="true" hidden="false" outlineLevel="0" max="40" min="40" style="276" width="16.04"/>
    <col collapsed="false" customWidth="true" hidden="false" outlineLevel="0" max="41" min="41" style="276" width="12.94"/>
    <col collapsed="false" customWidth="true" hidden="false" outlineLevel="0" max="42" min="42" style="274" width="18.14"/>
    <col collapsed="false" customWidth="true" hidden="false" outlineLevel="0" max="43" min="43" style="279" width="18.14"/>
    <col collapsed="false" customWidth="true" hidden="false" outlineLevel="0" max="44" min="44" style="275" width="14.78"/>
    <col collapsed="false" customWidth="true" hidden="false" outlineLevel="0" max="45" min="45" style="276" width="29.48"/>
    <col collapsed="false" customWidth="true" hidden="false" outlineLevel="0" max="46" min="46" style="274" width="22.85"/>
    <col collapsed="false" customWidth="true" hidden="false" outlineLevel="0" max="48" min="47" style="275" width="22.35"/>
    <col collapsed="false" customWidth="true" hidden="false" outlineLevel="0" max="49" min="49" style="275" width="25.21"/>
    <col collapsed="false" customWidth="true" hidden="false" outlineLevel="0" max="50" min="50" style="275" width="13.36"/>
    <col collapsed="false" customWidth="true" hidden="false" outlineLevel="0" max="51" min="51" style="275" width="18.14"/>
    <col collapsed="false" customWidth="true" hidden="false" outlineLevel="0" max="53" min="52" style="280" width="19.99"/>
    <col collapsed="false" customWidth="true" hidden="false" outlineLevel="0" max="54" min="54" style="275" width="19.99"/>
    <col collapsed="false" customWidth="true" hidden="false" outlineLevel="0" max="55" min="55" style="281" width="17.13"/>
    <col collapsed="false" customWidth="true" hidden="false" outlineLevel="0" max="56" min="56" style="274" width="19.07"/>
    <col collapsed="false" customWidth="true" hidden="false" outlineLevel="0" max="57" min="57" style="277" width="26.13"/>
    <col collapsed="false" customWidth="true" hidden="false" outlineLevel="0" max="58" min="58" style="274" width="6.47"/>
    <col collapsed="false" customWidth="true" hidden="false" outlineLevel="0" max="59" min="59" style="280" width="12.77"/>
    <col collapsed="false" customWidth="true" hidden="false" outlineLevel="0" max="60" min="60" style="280" width="14.2"/>
    <col collapsed="false" customWidth="true" hidden="false" outlineLevel="0" max="61" min="61" style="280" width="16.38"/>
    <col collapsed="false" customWidth="true" hidden="false" outlineLevel="0" max="62" min="62" style="280" width="21.43"/>
    <col collapsed="false" customWidth="true" hidden="false" outlineLevel="0" max="63" min="63" style="280" width="12.77"/>
    <col collapsed="false" customWidth="true" hidden="false" outlineLevel="0" max="64" min="64" style="282" width="21.76"/>
    <col collapsed="false" customWidth="true" hidden="false" outlineLevel="0" max="65" min="65" style="272" width="22.85"/>
  </cols>
  <sheetData>
    <row r="1" s="49" customFormat="true" ht="14.25" hidden="false" customHeight="false" outlineLevel="0" collapsed="false">
      <c r="A1" s="79"/>
      <c r="B1" s="79"/>
      <c r="C1" s="79"/>
      <c r="D1" s="283"/>
      <c r="F1" s="284"/>
      <c r="G1" s="285"/>
      <c r="H1" s="286"/>
      <c r="I1" s="286"/>
      <c r="J1" s="285"/>
      <c r="K1" s="285"/>
      <c r="L1" s="285"/>
      <c r="M1" s="287"/>
      <c r="N1" s="285"/>
      <c r="O1" s="288"/>
      <c r="P1" s="285"/>
      <c r="Q1" s="286"/>
      <c r="R1" s="285"/>
      <c r="S1" s="285"/>
      <c r="T1" s="285"/>
      <c r="U1" s="285"/>
      <c r="V1" s="285"/>
      <c r="W1" s="286"/>
      <c r="X1" s="286"/>
      <c r="Y1" s="285"/>
      <c r="Z1" s="285"/>
      <c r="AA1" s="285"/>
      <c r="AB1" s="288"/>
      <c r="AC1" s="288"/>
      <c r="AD1" s="288"/>
      <c r="AE1" s="288"/>
      <c r="AF1" s="288"/>
      <c r="AG1" s="288"/>
      <c r="AH1" s="285"/>
      <c r="AI1" s="286"/>
      <c r="AJ1" s="278"/>
      <c r="AK1" s="285"/>
      <c r="AL1" s="285"/>
      <c r="AM1" s="285"/>
      <c r="AN1" s="287"/>
      <c r="AO1" s="287"/>
      <c r="AP1" s="285"/>
      <c r="AQ1" s="289"/>
      <c r="AR1" s="286"/>
      <c r="AS1" s="194" t="s">
        <v>1916</v>
      </c>
      <c r="AT1" s="79"/>
      <c r="AU1" s="290" t="s">
        <v>1917</v>
      </c>
      <c r="AV1" s="286"/>
      <c r="AW1" s="286"/>
      <c r="AX1" s="286"/>
      <c r="AY1" s="286"/>
      <c r="AZ1" s="202"/>
      <c r="BA1" s="202"/>
      <c r="BB1" s="286"/>
      <c r="BC1" s="291"/>
      <c r="BD1" s="285"/>
      <c r="BE1" s="288"/>
      <c r="BF1" s="285"/>
      <c r="BG1" s="202"/>
      <c r="BH1" s="202"/>
      <c r="BI1" s="202"/>
      <c r="BJ1" s="202"/>
      <c r="BK1" s="202"/>
      <c r="BL1" s="292"/>
      <c r="BM1" s="293"/>
    </row>
    <row r="2" s="49" customFormat="true" ht="14.25" hidden="false" customHeight="false" outlineLevel="0" collapsed="false">
      <c r="A2" s="79"/>
      <c r="B2" s="79"/>
      <c r="C2" s="79"/>
      <c r="D2" s="293"/>
      <c r="E2" s="273"/>
      <c r="F2" s="273"/>
      <c r="G2" s="285"/>
      <c r="H2" s="286"/>
      <c r="I2" s="286"/>
      <c r="J2" s="285"/>
      <c r="K2" s="285"/>
      <c r="L2" s="285"/>
      <c r="M2" s="287"/>
      <c r="N2" s="285"/>
      <c r="O2" s="288"/>
      <c r="P2" s="285"/>
      <c r="Q2" s="286"/>
      <c r="R2" s="285"/>
      <c r="S2" s="285"/>
      <c r="T2" s="285"/>
      <c r="U2" s="285"/>
      <c r="V2" s="285"/>
      <c r="W2" s="286"/>
      <c r="X2" s="286"/>
      <c r="Y2" s="285"/>
      <c r="Z2" s="285"/>
      <c r="AA2" s="285"/>
      <c r="AB2" s="288"/>
      <c r="AC2" s="288"/>
      <c r="AD2" s="288"/>
      <c r="AE2" s="288"/>
      <c r="AF2" s="288"/>
      <c r="AG2" s="288"/>
      <c r="AH2" s="285"/>
      <c r="AI2" s="286"/>
      <c r="AJ2" s="278"/>
      <c r="AK2" s="285"/>
      <c r="AL2" s="285"/>
      <c r="AM2" s="285"/>
      <c r="AN2" s="287"/>
      <c r="AO2" s="276"/>
      <c r="AP2" s="285"/>
      <c r="AQ2" s="289"/>
      <c r="AR2" s="286"/>
      <c r="AS2" s="287"/>
      <c r="AT2" s="285"/>
      <c r="AU2" s="294"/>
      <c r="AV2" s="294"/>
      <c r="AW2" s="294"/>
      <c r="AX2" s="275"/>
      <c r="AY2" s="286"/>
      <c r="AZ2" s="202"/>
      <c r="BA2" s="280"/>
      <c r="BB2" s="286"/>
      <c r="BC2" s="291"/>
      <c r="BD2" s="285"/>
      <c r="BE2" s="288"/>
      <c r="BF2" s="285"/>
      <c r="BG2" s="202"/>
      <c r="BH2" s="202"/>
      <c r="BI2" s="202"/>
      <c r="BJ2" s="202"/>
      <c r="BK2" s="202"/>
      <c r="BL2" s="292"/>
      <c r="BM2" s="293"/>
    </row>
    <row r="3" s="308" customFormat="true" ht="39" hidden="false" customHeight="false" outlineLevel="0" collapsed="false">
      <c r="A3" s="295" t="s">
        <v>1918</v>
      </c>
      <c r="B3" s="295" t="s">
        <v>1918</v>
      </c>
      <c r="C3" s="295" t="s">
        <v>1918</v>
      </c>
      <c r="D3" s="296" t="s">
        <v>1919</v>
      </c>
      <c r="E3" s="34" t="s">
        <v>1920</v>
      </c>
      <c r="F3" s="34" t="s">
        <v>1920</v>
      </c>
      <c r="G3" s="296" t="s">
        <v>1919</v>
      </c>
      <c r="H3" s="296" t="s">
        <v>1919</v>
      </c>
      <c r="I3" s="297" t="n">
        <v>99</v>
      </c>
      <c r="J3" s="298" t="s">
        <v>1921</v>
      </c>
      <c r="K3" s="299" t="s">
        <v>1922</v>
      </c>
      <c r="L3" s="300" t="s">
        <v>1923</v>
      </c>
      <c r="M3" s="298" t="s">
        <v>1921</v>
      </c>
      <c r="N3" s="300" t="s">
        <v>1923</v>
      </c>
      <c r="O3" s="298" t="s">
        <v>1921</v>
      </c>
      <c r="P3" s="299" t="s">
        <v>1924</v>
      </c>
      <c r="Q3" s="297" t="n">
        <v>0</v>
      </c>
      <c r="R3" s="298" t="s">
        <v>1921</v>
      </c>
      <c r="S3" s="298" t="s">
        <v>1921</v>
      </c>
      <c r="T3" s="298" t="s">
        <v>1921</v>
      </c>
      <c r="U3" s="298" t="s">
        <v>1921</v>
      </c>
      <c r="V3" s="298" t="s">
        <v>1921</v>
      </c>
      <c r="W3" s="297" t="n">
        <v>1</v>
      </c>
      <c r="X3" s="297" t="n">
        <v>1</v>
      </c>
      <c r="Y3" s="299" t="s">
        <v>1925</v>
      </c>
      <c r="Z3" s="299" t="s">
        <v>1925</v>
      </c>
      <c r="AA3" s="299" t="s">
        <v>1925</v>
      </c>
      <c r="AB3" s="298" t="s">
        <v>1921</v>
      </c>
      <c r="AC3" s="301" t="s">
        <v>1921</v>
      </c>
      <c r="AD3" s="301" t="s">
        <v>1921</v>
      </c>
      <c r="AE3" s="301" t="s">
        <v>1921</v>
      </c>
      <c r="AF3" s="301" t="s">
        <v>1921</v>
      </c>
      <c r="AG3" s="301" t="s">
        <v>1921</v>
      </c>
      <c r="AH3" s="300" t="s">
        <v>1923</v>
      </c>
      <c r="AI3" s="34" t="s">
        <v>1920</v>
      </c>
      <c r="AJ3" s="302" t="s">
        <v>1926</v>
      </c>
      <c r="AK3" s="299" t="s">
        <v>114</v>
      </c>
      <c r="AL3" s="299" t="s">
        <v>114</v>
      </c>
      <c r="AM3" s="298" t="s">
        <v>1921</v>
      </c>
      <c r="AN3" s="303" t="s">
        <v>1927</v>
      </c>
      <c r="AO3" s="295" t="s">
        <v>1921</v>
      </c>
      <c r="AP3" s="304" t="s">
        <v>1928</v>
      </c>
      <c r="AQ3" s="304" t="s">
        <v>1928</v>
      </c>
      <c r="AR3" s="296" t="s">
        <v>1919</v>
      </c>
      <c r="AS3" s="298" t="s">
        <v>1921</v>
      </c>
      <c r="AT3" s="304" t="s">
        <v>1920</v>
      </c>
      <c r="AU3" s="304" t="s">
        <v>1920</v>
      </c>
      <c r="AV3" s="304" t="s">
        <v>1920</v>
      </c>
      <c r="AW3" s="304" t="s">
        <v>1920</v>
      </c>
      <c r="AX3" s="297" t="n">
        <v>1</v>
      </c>
      <c r="AY3" s="304" t="s">
        <v>1928</v>
      </c>
      <c r="AZ3" s="296" t="s">
        <v>1919</v>
      </c>
      <c r="BA3" s="304" t="s">
        <v>1928</v>
      </c>
      <c r="BB3" s="304" t="s">
        <v>1929</v>
      </c>
      <c r="BC3" s="301" t="s">
        <v>1921</v>
      </c>
      <c r="BD3" s="305" t="s">
        <v>1930</v>
      </c>
      <c r="BE3" s="301" t="s">
        <v>1921</v>
      </c>
      <c r="BF3" s="299" t="s">
        <v>114</v>
      </c>
      <c r="BG3" s="306" t="s">
        <v>1921</v>
      </c>
      <c r="BH3" s="306" t="s">
        <v>1921</v>
      </c>
      <c r="BI3" s="306" t="s">
        <v>1921</v>
      </c>
      <c r="BJ3" s="306" t="s">
        <v>1921</v>
      </c>
      <c r="BK3" s="306" t="s">
        <v>1921</v>
      </c>
      <c r="BL3" s="299" t="s">
        <v>35</v>
      </c>
      <c r="BM3" s="307" t="s">
        <v>1920</v>
      </c>
    </row>
    <row r="4" s="36" customFormat="true" ht="26.25" hidden="false" customHeight="true" outlineLevel="0" collapsed="false">
      <c r="A4" s="309" t="s">
        <v>81</v>
      </c>
      <c r="B4" s="309" t="s">
        <v>1931</v>
      </c>
      <c r="C4" s="309" t="s">
        <v>1932</v>
      </c>
      <c r="D4" s="199" t="s">
        <v>1933</v>
      </c>
      <c r="E4" s="34" t="s">
        <v>1934</v>
      </c>
      <c r="F4" s="34" t="s">
        <v>1935</v>
      </c>
      <c r="G4" s="199" t="s">
        <v>232</v>
      </c>
      <c r="H4" s="310" t="s">
        <v>233</v>
      </c>
      <c r="I4" s="297" t="s">
        <v>1936</v>
      </c>
      <c r="J4" s="309" t="s">
        <v>1937</v>
      </c>
      <c r="K4" s="311" t="s">
        <v>1938</v>
      </c>
      <c r="L4" s="312" t="s">
        <v>1939</v>
      </c>
      <c r="M4" s="309" t="s">
        <v>1940</v>
      </c>
      <c r="N4" s="312" t="s">
        <v>1941</v>
      </c>
      <c r="O4" s="309" t="s">
        <v>1942</v>
      </c>
      <c r="P4" s="311" t="s">
        <v>1943</v>
      </c>
      <c r="Q4" s="297" t="s">
        <v>1944</v>
      </c>
      <c r="R4" s="295" t="s">
        <v>1945</v>
      </c>
      <c r="S4" s="309" t="s">
        <v>1946</v>
      </c>
      <c r="T4" s="309" t="s">
        <v>1947</v>
      </c>
      <c r="U4" s="309" t="s">
        <v>1948</v>
      </c>
      <c r="V4" s="309" t="s">
        <v>1949</v>
      </c>
      <c r="W4" s="297" t="s">
        <v>1950</v>
      </c>
      <c r="X4" s="313" t="s">
        <v>1951</v>
      </c>
      <c r="Y4" s="314" t="s">
        <v>1952</v>
      </c>
      <c r="Z4" s="314" t="s">
        <v>1953</v>
      </c>
      <c r="AA4" s="314" t="s">
        <v>1954</v>
      </c>
      <c r="AB4" s="309" t="s">
        <v>1955</v>
      </c>
      <c r="AC4" s="309" t="s">
        <v>1956</v>
      </c>
      <c r="AD4" s="309" t="s">
        <v>1957</v>
      </c>
      <c r="AE4" s="309" t="s">
        <v>1958</v>
      </c>
      <c r="AF4" s="309" t="s">
        <v>1959</v>
      </c>
      <c r="AG4" s="309" t="s">
        <v>1960</v>
      </c>
      <c r="AH4" s="300" t="s">
        <v>1961</v>
      </c>
      <c r="AI4" s="34" t="s">
        <v>1962</v>
      </c>
      <c r="AJ4" s="302" t="s">
        <v>1963</v>
      </c>
      <c r="AK4" s="315" t="s">
        <v>1964</v>
      </c>
      <c r="AL4" s="315" t="s">
        <v>1965</v>
      </c>
      <c r="AM4" s="309" t="s">
        <v>1966</v>
      </c>
      <c r="AN4" s="316" t="s">
        <v>1967</v>
      </c>
      <c r="AO4" s="316" t="s">
        <v>1968</v>
      </c>
      <c r="AP4" s="317" t="s">
        <v>1969</v>
      </c>
      <c r="AQ4" s="317" t="s">
        <v>1970</v>
      </c>
      <c r="AR4" s="318" t="s">
        <v>234</v>
      </c>
      <c r="AS4" s="295" t="s">
        <v>1971</v>
      </c>
      <c r="AT4" s="85" t="s">
        <v>1972</v>
      </c>
      <c r="AU4" s="307" t="s">
        <v>1973</v>
      </c>
      <c r="AV4" s="307" t="s">
        <v>1974</v>
      </c>
      <c r="AW4" s="307" t="s">
        <v>1975</v>
      </c>
      <c r="AX4" s="297" t="s">
        <v>1976</v>
      </c>
      <c r="AY4" s="307" t="s">
        <v>1977</v>
      </c>
      <c r="AZ4" s="296" t="s">
        <v>1978</v>
      </c>
      <c r="BA4" s="319" t="s">
        <v>1979</v>
      </c>
      <c r="BB4" s="307" t="s">
        <v>1980</v>
      </c>
      <c r="BC4" s="309" t="s">
        <v>1981</v>
      </c>
      <c r="BD4" s="314" t="s">
        <v>1953</v>
      </c>
      <c r="BE4" s="309" t="s">
        <v>1982</v>
      </c>
      <c r="BF4" s="299" t="s">
        <v>1964</v>
      </c>
      <c r="BG4" s="309" t="s">
        <v>1983</v>
      </c>
      <c r="BH4" s="309" t="s">
        <v>1984</v>
      </c>
      <c r="BI4" s="309" t="s">
        <v>1985</v>
      </c>
      <c r="BJ4" s="295" t="s">
        <v>1986</v>
      </c>
      <c r="BK4" s="309" t="s">
        <v>1987</v>
      </c>
      <c r="BL4" s="299" t="s">
        <v>1988</v>
      </c>
      <c r="BM4" s="320" t="s">
        <v>1989</v>
      </c>
    </row>
    <row r="5" s="333" customFormat="true" ht="12.75" hidden="false" customHeight="false" outlineLevel="0" collapsed="false">
      <c r="A5" s="321" t="n">
        <v>1</v>
      </c>
      <c r="B5" s="322" t="str">
        <f aca="false">'APH KIC KIA PC'!I5</f>
        <v>Välj…</v>
      </c>
      <c r="C5" s="322" t="str">
        <f aca="false">'APH KIC KIA PC'!K5</f>
        <v>Välj…</v>
      </c>
      <c r="D5" s="323" t="n">
        <f aca="false">'APH KIC KIA PC'!D5</f>
        <v>0</v>
      </c>
      <c r="E5" s="324" t="str">
        <f aca="false">TRIM(LEFT('1. Artikeldata Grund'!E5,30))</f>
        <v/>
      </c>
      <c r="F5" s="324" t="str">
        <f aca="false">IFERROR(TRIM(RIGHT('1. Artikeldata Grund'!E5,LEN('1. Artikeldata Grund'!E5)-30)),"")</f>
        <v/>
      </c>
      <c r="G5" s="325" t="str">
        <f aca="false">TRIM('APH KIC KIA PC'!L5)</f>
        <v>Välj….</v>
      </c>
      <c r="H5" s="326" t="n">
        <f aca="false">'APH KIC KIA PC'!M5</f>
        <v>910</v>
      </c>
      <c r="I5" s="326" t="n">
        <v>99</v>
      </c>
      <c r="J5" s="325"/>
      <c r="K5" s="325" t="s">
        <v>1922</v>
      </c>
      <c r="L5" s="325" t="str">
        <f aca="false">IF('APH MD APH Specifika'!BD5="J","J","N")</f>
        <v>N</v>
      </c>
      <c r="M5" s="325"/>
      <c r="N5" s="325" t="s">
        <v>1925</v>
      </c>
      <c r="O5" s="325"/>
      <c r="P5" s="325" t="s">
        <v>1924</v>
      </c>
      <c r="Q5" s="326" t="n">
        <v>0</v>
      </c>
      <c r="R5" s="325"/>
      <c r="S5" s="325"/>
      <c r="T5" s="325"/>
      <c r="U5" s="325"/>
      <c r="V5" s="325"/>
      <c r="W5" s="326" t="n">
        <v>1</v>
      </c>
      <c r="X5" s="326" t="n">
        <v>1</v>
      </c>
      <c r="Y5" s="325" t="s">
        <v>1925</v>
      </c>
      <c r="Z5" s="325" t="s">
        <v>1925</v>
      </c>
      <c r="AA5" s="325" t="s">
        <v>1925</v>
      </c>
      <c r="AB5" s="325"/>
      <c r="AC5" s="325"/>
      <c r="AD5" s="325"/>
      <c r="AE5" s="325"/>
      <c r="AF5" s="325"/>
      <c r="AG5" s="325"/>
      <c r="AH5" s="325" t="s">
        <v>1925</v>
      </c>
      <c r="AI5" s="326" t="str">
        <f aca="false">TRIM(LEFT('1. Artikeldata Grund'!G5,6))</f>
        <v/>
      </c>
      <c r="AJ5" s="327" t="n">
        <f aca="false" t="array" ref="AJ5:AJ5">_xlfn.IFS(AV5="1",20,AV5="2",20,AV5="3",20,AV5="0",99,AV5="",99)</f>
        <v>99</v>
      </c>
      <c r="AK5" s="328" t="s">
        <v>114</v>
      </c>
      <c r="AL5" s="328" t="s">
        <v>114</v>
      </c>
      <c r="AM5" s="325"/>
      <c r="AN5" s="325"/>
      <c r="AO5" s="325"/>
      <c r="AP5" s="328" t="s">
        <v>114</v>
      </c>
      <c r="AQ5" s="329" t="n">
        <v>1</v>
      </c>
      <c r="AR5" s="326" t="str">
        <f aca="false">TRIM('APH KIC KIA PC'!O5)</f>
        <v/>
      </c>
      <c r="AS5" s="325"/>
      <c r="AT5" s="325" t="str">
        <f aca="false">LEFT('1. Artikeldata Grund'!H5,2)</f>
        <v>Vä</v>
      </c>
      <c r="AU5" s="326" t="str">
        <f aca="false" t="array" ref="AU5:AU5">_xlfn.IFS('1. Artikeldata Grund'!I5="","",'1. Artikeldata Grund'!I5=Tabeller!$I$3,"",'1. Artikeldata Grund'!I5=Tabeller!$I$4,"",'1. Artikeldata Grund'!I5=Tabeller!$I$5,LEFT('1. Artikeldata Grund'!I5,1),'1. Artikeldata Grund'!I5=Tabeller!$I$6,LEFT('1. Artikeldata Grund'!I5,1))</f>
        <v/>
      </c>
      <c r="AV5" s="326" t="str">
        <f aca="false" t="array" ref="AV5:AV5">_xlfn.IFS('1. Artikeldata Grund'!J5="","",'1. Artikeldata Grund'!J5=Tabeller!$J$3,"",'1. Artikeldata Grund'!J5=Tabeller!$J$4,"",'1. Artikeldata Grund'!J5=Tabeller!$J$5,LEFT('1. Artikeldata Grund'!J5,1),'1. Artikeldata Grund'!J5=Tabeller!$J$6,LEFT('1. Artikeldata Grund'!J5,1),'1. Artikeldata Grund'!J5=Tabeller!$J$7,LEFT('1. Artikeldata Grund'!J5,1))</f>
        <v/>
      </c>
      <c r="AW5" s="326"/>
      <c r="AX5" s="326" t="n">
        <f aca="false">IF('APH KIC KIA PC'!K5=Tabeller!$AH$4,2,1)</f>
        <v>1</v>
      </c>
      <c r="AY5" s="326" t="str">
        <f aca="false" t="array" ref="AY5:AY5">IF('APH KIC KIA PC'!K5=Tabeller!$AH$4,99,IFERROR(_xlfn.IFS('4. Inköpsdata'!L5=25%,41,'4. Inköpsdata'!L5=12%,42,'4. Inköpsdata'!L5=6%,43,'4. Inköpsdata'!L5="Momsfritt",38),""))</f>
        <v/>
      </c>
      <c r="AZ5" s="330" t="e">
        <f aca="false">IF('APH KIC KIA PC'!K5=Tabeller!$AH$4,'4. Inköpsdata'!J5,ROUND('APH KIC KIA PC'!AB5,2))</f>
        <v>#VALUE!</v>
      </c>
      <c r="BA5" s="330" t="n">
        <f aca="false">IF('APH KIC KIA PC'!K5=Tabeller!$AH$4,0.01,ROUND('APH KIC KIA PC'!AA5,2))</f>
        <v>0</v>
      </c>
      <c r="BB5" s="326" t="str">
        <f aca="false">TRIM(RIGHT('1. Artikeldata Grund'!G5,2))</f>
        <v/>
      </c>
      <c r="BC5" s="325"/>
      <c r="BD5" s="325" t="s">
        <v>1925</v>
      </c>
      <c r="BE5" s="325"/>
      <c r="BF5" s="328" t="s">
        <v>114</v>
      </c>
      <c r="BG5" s="325"/>
      <c r="BH5" s="330"/>
      <c r="BI5" s="330"/>
      <c r="BJ5" s="330"/>
      <c r="BK5" s="330"/>
      <c r="BL5" s="331" t="s">
        <v>35</v>
      </c>
      <c r="BM5" s="332" t="str">
        <f aca="false">TRIM('1. Artikeldata Grund'!D5)</f>
        <v>EAN</v>
      </c>
    </row>
    <row r="6" s="12" customFormat="true" ht="15" hidden="false" customHeight="true" outlineLevel="0" collapsed="false">
      <c r="A6" s="321" t="n">
        <v>2</v>
      </c>
      <c r="B6" s="322" t="str">
        <f aca="false">'APH KIC KIA PC'!I6</f>
        <v>Välj…</v>
      </c>
      <c r="C6" s="322" t="str">
        <f aca="false">'APH KIC KIA PC'!K6</f>
        <v>Välj…</v>
      </c>
      <c r="D6" s="323" t="n">
        <f aca="false">'APH KIC KIA PC'!D6</f>
        <v>0</v>
      </c>
      <c r="E6" s="324" t="str">
        <f aca="false">TRIM(LEFT('1. Artikeldata Grund'!E6,30))</f>
        <v/>
      </c>
      <c r="F6" s="324" t="str">
        <f aca="false">IFERROR(TRIM(RIGHT('1. Artikeldata Grund'!E6,LEN('1. Artikeldata Grund'!E6)-30)),"")</f>
        <v/>
      </c>
      <c r="G6" s="325" t="str">
        <f aca="false">TRIM('APH KIC KIA PC'!L6)</f>
        <v>Välj….</v>
      </c>
      <c r="H6" s="326" t="n">
        <f aca="false">'APH KIC KIA PC'!M6</f>
        <v>910</v>
      </c>
      <c r="I6" s="326" t="n">
        <v>99</v>
      </c>
      <c r="J6" s="334"/>
      <c r="K6" s="325" t="s">
        <v>1922</v>
      </c>
      <c r="L6" s="325" t="str">
        <f aca="false">IF('APH MD APH Specifika'!BD6="J","J","N")</f>
        <v>N</v>
      </c>
      <c r="M6" s="335"/>
      <c r="N6" s="325" t="s">
        <v>1925</v>
      </c>
      <c r="O6" s="336"/>
      <c r="P6" s="325" t="s">
        <v>1924</v>
      </c>
      <c r="Q6" s="326" t="n">
        <v>0</v>
      </c>
      <c r="R6" s="334"/>
      <c r="S6" s="334"/>
      <c r="T6" s="334"/>
      <c r="U6" s="334"/>
      <c r="V6" s="334"/>
      <c r="W6" s="326" t="n">
        <v>1</v>
      </c>
      <c r="X6" s="326" t="n">
        <v>1</v>
      </c>
      <c r="Y6" s="325" t="s">
        <v>1925</v>
      </c>
      <c r="Z6" s="325" t="s">
        <v>1925</v>
      </c>
      <c r="AA6" s="325" t="s">
        <v>1925</v>
      </c>
      <c r="AB6" s="336"/>
      <c r="AC6" s="336"/>
      <c r="AD6" s="336"/>
      <c r="AE6" s="336"/>
      <c r="AF6" s="336"/>
      <c r="AG6" s="336"/>
      <c r="AH6" s="325" t="s">
        <v>1925</v>
      </c>
      <c r="AI6" s="326" t="str">
        <f aca="false">TRIM(LEFT('1. Artikeldata Grund'!G6,6))</f>
        <v/>
      </c>
      <c r="AJ6" s="327" t="n">
        <f aca="false" t="array" ref="AJ6:AJ6">_xlfn.IFS(AV6="1",20,AV6="2",20,AV6="3",20,AV6="0",99,AV6="",99)</f>
        <v>99</v>
      </c>
      <c r="AK6" s="328" t="s">
        <v>114</v>
      </c>
      <c r="AL6" s="328" t="s">
        <v>114</v>
      </c>
      <c r="AM6" s="334"/>
      <c r="AN6" s="325"/>
      <c r="AO6" s="325"/>
      <c r="AP6" s="328" t="s">
        <v>114</v>
      </c>
      <c r="AQ6" s="329" t="n">
        <v>1</v>
      </c>
      <c r="AR6" s="326" t="str">
        <f aca="false">TRIM('APH KIC KIA PC'!O6)</f>
        <v/>
      </c>
      <c r="AS6" s="335"/>
      <c r="AT6" s="325" t="str">
        <f aca="false">LEFT('1. Artikeldata Grund'!H6,2)</f>
        <v>Vä</v>
      </c>
      <c r="AU6" s="326" t="str">
        <f aca="false" t="array" ref="AU6:AU6">_xlfn.IFS('1. Artikeldata Grund'!I6="","",'1. Artikeldata Grund'!I6=Tabeller!$I$3,"",'1. Artikeldata Grund'!I6=Tabeller!$I$4,"",'1. Artikeldata Grund'!I6=Tabeller!$I$5,LEFT('1. Artikeldata Grund'!I6,1),'1. Artikeldata Grund'!I6=Tabeller!$I$6,LEFT('1. Artikeldata Grund'!I6,1))</f>
        <v/>
      </c>
      <c r="AV6" s="326" t="str">
        <f aca="false" t="array" ref="AV6:AV6">_xlfn.IFS('1. Artikeldata Grund'!J6="","",'1. Artikeldata Grund'!J6=Tabeller!$J$3,"",'1. Artikeldata Grund'!J6=Tabeller!$J$4,"",'1. Artikeldata Grund'!J6=Tabeller!$J$5,LEFT('1. Artikeldata Grund'!J6,1),'1. Artikeldata Grund'!J6=Tabeller!$J$6,LEFT('1. Artikeldata Grund'!J6,1),'1. Artikeldata Grund'!J6=Tabeller!$J$7,LEFT('1. Artikeldata Grund'!J6,1))</f>
        <v/>
      </c>
      <c r="AW6" s="326"/>
      <c r="AX6" s="326" t="n">
        <f aca="false">IF('APH KIC KIA PC'!K6=Tabeller!$AH$4,2,1)</f>
        <v>1</v>
      </c>
      <c r="AY6" s="326" t="str">
        <f aca="false" t="array" ref="AY6:AY6">IF('APH KIC KIA PC'!K6=Tabeller!$AH$4,99,IFERROR(_xlfn.IFS('4. Inköpsdata'!L6=25%,41,'4. Inköpsdata'!L6=12%,42,'4. Inköpsdata'!L6=6%,43,'4. Inköpsdata'!L6="Momsfritt",38),""))</f>
        <v/>
      </c>
      <c r="AZ6" s="330" t="e">
        <f aca="false">IF('APH KIC KIA PC'!K6=Tabeller!$AH$4,'4. Inköpsdata'!J6,ROUND('APH KIC KIA PC'!AB6,2))</f>
        <v>#VALUE!</v>
      </c>
      <c r="BA6" s="330" t="n">
        <f aca="false">IF('APH KIC KIA PC'!K6=Tabeller!$AH$4,0.01,ROUND('APH KIC KIA PC'!AA6,2))</f>
        <v>0</v>
      </c>
      <c r="BB6" s="326" t="str">
        <f aca="false">TRIM(RIGHT('1. Artikeldata Grund'!G6,2))</f>
        <v/>
      </c>
      <c r="BC6" s="337"/>
      <c r="BD6" s="325" t="s">
        <v>1925</v>
      </c>
      <c r="BE6" s="325"/>
      <c r="BF6" s="328" t="s">
        <v>114</v>
      </c>
      <c r="BG6" s="337"/>
      <c r="BH6" s="330"/>
      <c r="BI6" s="330"/>
      <c r="BJ6" s="330"/>
      <c r="BK6" s="330"/>
      <c r="BL6" s="331" t="s">
        <v>35</v>
      </c>
      <c r="BM6" s="332" t="str">
        <f aca="false">TRIM('1. Artikeldata Grund'!D6)</f>
        <v>yhh</v>
      </c>
    </row>
    <row r="7" s="12" customFormat="true" ht="15" hidden="false" customHeight="true" outlineLevel="0" collapsed="false">
      <c r="A7" s="321" t="n">
        <v>3</v>
      </c>
      <c r="B7" s="322" t="str">
        <f aca="false">'APH KIC KIA PC'!I7</f>
        <v>Välj…</v>
      </c>
      <c r="C7" s="322" t="str">
        <f aca="false">'APH KIC KIA PC'!K7</f>
        <v>Välj…</v>
      </c>
      <c r="D7" s="323" t="n">
        <f aca="false">'APH KIC KIA PC'!D7</f>
        <v>0</v>
      </c>
      <c r="E7" s="324" t="str">
        <f aca="false">TRIM(LEFT('1. Artikeldata Grund'!E7,30))</f>
        <v/>
      </c>
      <c r="F7" s="324" t="str">
        <f aca="false">IFERROR(TRIM(RIGHT('1. Artikeldata Grund'!E7,LEN('1. Artikeldata Grund'!E7)-30)),"")</f>
        <v/>
      </c>
      <c r="G7" s="325" t="str">
        <f aca="false">TRIM('APH KIC KIA PC'!L7)</f>
        <v>Välj….</v>
      </c>
      <c r="H7" s="326" t="n">
        <f aca="false">'APH KIC KIA PC'!M7</f>
        <v>910</v>
      </c>
      <c r="I7" s="326" t="n">
        <v>99</v>
      </c>
      <c r="J7" s="334"/>
      <c r="K7" s="325" t="s">
        <v>1922</v>
      </c>
      <c r="L7" s="325" t="str">
        <f aca="false">IF('APH MD APH Specifika'!BD7="J","J","N")</f>
        <v>N</v>
      </c>
      <c r="M7" s="335"/>
      <c r="N7" s="325" t="s">
        <v>1925</v>
      </c>
      <c r="O7" s="336"/>
      <c r="P7" s="325" t="s">
        <v>1924</v>
      </c>
      <c r="Q7" s="326" t="n">
        <v>0</v>
      </c>
      <c r="R7" s="334"/>
      <c r="S7" s="334"/>
      <c r="T7" s="334"/>
      <c r="U7" s="334"/>
      <c r="V7" s="334"/>
      <c r="W7" s="326" t="n">
        <v>1</v>
      </c>
      <c r="X7" s="326" t="n">
        <v>1</v>
      </c>
      <c r="Y7" s="325" t="s">
        <v>1925</v>
      </c>
      <c r="Z7" s="325" t="s">
        <v>1925</v>
      </c>
      <c r="AA7" s="325" t="s">
        <v>1925</v>
      </c>
      <c r="AB7" s="336"/>
      <c r="AC7" s="336"/>
      <c r="AD7" s="336"/>
      <c r="AE7" s="336"/>
      <c r="AF7" s="336"/>
      <c r="AG7" s="336"/>
      <c r="AH7" s="325" t="s">
        <v>1925</v>
      </c>
      <c r="AI7" s="326" t="str">
        <f aca="false">TRIM(LEFT('1. Artikeldata Grund'!G7,6))</f>
        <v/>
      </c>
      <c r="AJ7" s="327" t="n">
        <f aca="false" t="array" ref="AJ7:AJ7">_xlfn.IFS(AV7="1",20,AV7="2",20,AV7="3",20,AV7="0",99,AV7="",99)</f>
        <v>99</v>
      </c>
      <c r="AK7" s="328" t="s">
        <v>114</v>
      </c>
      <c r="AL7" s="328" t="s">
        <v>114</v>
      </c>
      <c r="AM7" s="334"/>
      <c r="AN7" s="325"/>
      <c r="AO7" s="325"/>
      <c r="AP7" s="328" t="s">
        <v>114</v>
      </c>
      <c r="AQ7" s="329" t="n">
        <v>1</v>
      </c>
      <c r="AR7" s="326" t="str">
        <f aca="false">TRIM('APH KIC KIA PC'!O7)</f>
        <v/>
      </c>
      <c r="AS7" s="335"/>
      <c r="AT7" s="325" t="str">
        <f aca="false">LEFT('1. Artikeldata Grund'!H7,2)</f>
        <v>Vä</v>
      </c>
      <c r="AU7" s="326" t="str">
        <f aca="false" t="array" ref="AU7:AU7">_xlfn.IFS('1. Artikeldata Grund'!I7="","",'1. Artikeldata Grund'!I7=Tabeller!$I$3,"",'1. Artikeldata Grund'!I7=Tabeller!$I$4,"",'1. Artikeldata Grund'!I7=Tabeller!$I$5,LEFT('1. Artikeldata Grund'!I7,1),'1. Artikeldata Grund'!I7=Tabeller!$I$6,LEFT('1. Artikeldata Grund'!I7,1))</f>
        <v/>
      </c>
      <c r="AV7" s="326" t="str">
        <f aca="false" t="array" ref="AV7:AV7">_xlfn.IFS('1. Artikeldata Grund'!J7="","",'1. Artikeldata Grund'!J7=Tabeller!$J$3,"",'1. Artikeldata Grund'!J7=Tabeller!$J$4,"",'1. Artikeldata Grund'!J7=Tabeller!$J$5,LEFT('1. Artikeldata Grund'!J7,1),'1. Artikeldata Grund'!J7=Tabeller!$J$6,LEFT('1. Artikeldata Grund'!J7,1),'1. Artikeldata Grund'!J7=Tabeller!$J$7,LEFT('1. Artikeldata Grund'!J7,1))</f>
        <v/>
      </c>
      <c r="AW7" s="326"/>
      <c r="AX7" s="326" t="n">
        <f aca="false">IF('APH KIC KIA PC'!K7=Tabeller!$AH$4,2,1)</f>
        <v>1</v>
      </c>
      <c r="AY7" s="326" t="str">
        <f aca="false" t="array" ref="AY7:AY7">IF('APH KIC KIA PC'!K7=Tabeller!$AH$4,99,IFERROR(_xlfn.IFS('4. Inköpsdata'!L7=25%,41,'4. Inköpsdata'!L7=12%,42,'4. Inköpsdata'!L7=6%,43,'4. Inköpsdata'!L7="Momsfritt",38),""))</f>
        <v/>
      </c>
      <c r="AZ7" s="330" t="e">
        <f aca="false">IF('APH KIC KIA PC'!K7=Tabeller!$AH$4,'4. Inköpsdata'!J7,ROUND('APH KIC KIA PC'!AB7,2))</f>
        <v>#VALUE!</v>
      </c>
      <c r="BA7" s="330" t="e">
        <f aca="false">IF('APH KIC KIA PC'!K7=Tabeller!$AH$4,0.01,ROUND('APH KIC KIA PC'!AA7,2))</f>
        <v>#VALUE!</v>
      </c>
      <c r="BB7" s="326" t="str">
        <f aca="false">TRIM(RIGHT('1. Artikeldata Grund'!G7,2))</f>
        <v/>
      </c>
      <c r="BC7" s="337"/>
      <c r="BD7" s="325" t="s">
        <v>1925</v>
      </c>
      <c r="BE7" s="325"/>
      <c r="BF7" s="328" t="s">
        <v>114</v>
      </c>
      <c r="BG7" s="337"/>
      <c r="BH7" s="330"/>
      <c r="BI7" s="330"/>
      <c r="BJ7" s="330"/>
      <c r="BK7" s="330"/>
      <c r="BL7" s="331" t="s">
        <v>35</v>
      </c>
      <c r="BM7" s="332" t="str">
        <f aca="false">TRIM('1. Artikeldata Grund'!D7)</f>
        <v/>
      </c>
    </row>
    <row r="8" s="12" customFormat="true" ht="15" hidden="false" customHeight="true" outlineLevel="0" collapsed="false">
      <c r="A8" s="321" t="n">
        <v>4</v>
      </c>
      <c r="B8" s="322" t="str">
        <f aca="false">'APH KIC KIA PC'!I8</f>
        <v>Välj…</v>
      </c>
      <c r="C8" s="322" t="str">
        <f aca="false">'APH KIC KIA PC'!K8</f>
        <v>Välj…</v>
      </c>
      <c r="D8" s="323" t="n">
        <f aca="false">'APH KIC KIA PC'!D8</f>
        <v>0</v>
      </c>
      <c r="E8" s="324" t="str">
        <f aca="false">TRIM(LEFT('1. Artikeldata Grund'!E8,30))</f>
        <v/>
      </c>
      <c r="F8" s="324" t="str">
        <f aca="false">IFERROR(TRIM(RIGHT('1. Artikeldata Grund'!E8,LEN('1. Artikeldata Grund'!E8)-30)),"")</f>
        <v/>
      </c>
      <c r="G8" s="325" t="str">
        <f aca="false">TRIM('APH KIC KIA PC'!L8)</f>
        <v>Välj….</v>
      </c>
      <c r="H8" s="326" t="n">
        <f aca="false">'APH KIC KIA PC'!M8</f>
        <v>910</v>
      </c>
      <c r="I8" s="326" t="n">
        <v>99</v>
      </c>
      <c r="J8" s="334"/>
      <c r="K8" s="325" t="s">
        <v>1922</v>
      </c>
      <c r="L8" s="325" t="str">
        <f aca="false">IF('APH MD APH Specifika'!BD8="J","J","N")</f>
        <v>N</v>
      </c>
      <c r="M8" s="335"/>
      <c r="N8" s="325" t="s">
        <v>1925</v>
      </c>
      <c r="O8" s="336"/>
      <c r="P8" s="325" t="s">
        <v>1924</v>
      </c>
      <c r="Q8" s="326" t="n">
        <v>0</v>
      </c>
      <c r="R8" s="334"/>
      <c r="S8" s="334"/>
      <c r="T8" s="334"/>
      <c r="U8" s="334"/>
      <c r="V8" s="334"/>
      <c r="W8" s="326" t="n">
        <v>1</v>
      </c>
      <c r="X8" s="326" t="n">
        <v>1</v>
      </c>
      <c r="Y8" s="325" t="s">
        <v>1925</v>
      </c>
      <c r="Z8" s="325" t="s">
        <v>1925</v>
      </c>
      <c r="AA8" s="325" t="s">
        <v>1925</v>
      </c>
      <c r="AB8" s="336"/>
      <c r="AC8" s="336"/>
      <c r="AD8" s="336"/>
      <c r="AE8" s="336"/>
      <c r="AF8" s="336"/>
      <c r="AG8" s="336"/>
      <c r="AH8" s="325" t="s">
        <v>1925</v>
      </c>
      <c r="AI8" s="326" t="str">
        <f aca="false">TRIM(LEFT('1. Artikeldata Grund'!G8,6))</f>
        <v/>
      </c>
      <c r="AJ8" s="327" t="n">
        <f aca="false" t="array" ref="AJ8:AJ8">_xlfn.IFS(AV8="1",20,AV8="2",20,AV8="3",20,AV8="0",99,AV8="",99)</f>
        <v>99</v>
      </c>
      <c r="AK8" s="328" t="s">
        <v>114</v>
      </c>
      <c r="AL8" s="328" t="s">
        <v>114</v>
      </c>
      <c r="AM8" s="334"/>
      <c r="AN8" s="325"/>
      <c r="AO8" s="325"/>
      <c r="AP8" s="328" t="s">
        <v>114</v>
      </c>
      <c r="AQ8" s="329" t="n">
        <v>1</v>
      </c>
      <c r="AR8" s="326" t="str">
        <f aca="false">TRIM('APH KIC KIA PC'!O8)</f>
        <v/>
      </c>
      <c r="AS8" s="335"/>
      <c r="AT8" s="325" t="str">
        <f aca="false">LEFT('1. Artikeldata Grund'!H8,2)</f>
        <v>Vä</v>
      </c>
      <c r="AU8" s="326" t="str">
        <f aca="false" t="array" ref="AU8:AU8">_xlfn.IFS('1. Artikeldata Grund'!I8="","",'1. Artikeldata Grund'!I8=Tabeller!$I$3,"",'1. Artikeldata Grund'!I8=Tabeller!$I$4,"",'1. Artikeldata Grund'!I8=Tabeller!$I$5,LEFT('1. Artikeldata Grund'!I8,1),'1. Artikeldata Grund'!I8=Tabeller!$I$6,LEFT('1. Artikeldata Grund'!I8,1))</f>
        <v/>
      </c>
      <c r="AV8" s="326" t="str">
        <f aca="false" t="array" ref="AV8:AV8">_xlfn.IFS('1. Artikeldata Grund'!J8="","",'1. Artikeldata Grund'!J8=Tabeller!$J$3,"",'1. Artikeldata Grund'!J8=Tabeller!$J$4,"",'1. Artikeldata Grund'!J8=Tabeller!$J$5,LEFT('1. Artikeldata Grund'!J8,1),'1. Artikeldata Grund'!J8=Tabeller!$J$6,LEFT('1. Artikeldata Grund'!J8,1),'1. Artikeldata Grund'!J8=Tabeller!$J$7,LEFT('1. Artikeldata Grund'!J8,1))</f>
        <v/>
      </c>
      <c r="AW8" s="326"/>
      <c r="AX8" s="326" t="n">
        <f aca="false">IF('APH KIC KIA PC'!K8=Tabeller!$AH$4,2,1)</f>
        <v>1</v>
      </c>
      <c r="AY8" s="326" t="str">
        <f aca="false" t="array" ref="AY8:AY8">IF('APH KIC KIA PC'!K8=Tabeller!$AH$4,99,IFERROR(_xlfn.IFS('4. Inköpsdata'!L8=25%,41,'4. Inköpsdata'!L8=12%,42,'4. Inköpsdata'!L8=6%,43,'4. Inköpsdata'!L8="Momsfritt",38),""))</f>
        <v/>
      </c>
      <c r="AZ8" s="330" t="e">
        <f aca="false">IF('APH KIC KIA PC'!K8=Tabeller!$AH$4,'4. Inköpsdata'!J8,ROUND('APH KIC KIA PC'!AB8,2))</f>
        <v>#VALUE!</v>
      </c>
      <c r="BA8" s="330" t="e">
        <f aca="false">IF('APH KIC KIA PC'!K8=Tabeller!$AH$4,0.01,ROUND('APH KIC KIA PC'!AA8,2))</f>
        <v>#VALUE!</v>
      </c>
      <c r="BB8" s="326" t="str">
        <f aca="false">TRIM(RIGHT('1. Artikeldata Grund'!G8,2))</f>
        <v/>
      </c>
      <c r="BC8" s="337"/>
      <c r="BD8" s="325" t="s">
        <v>1925</v>
      </c>
      <c r="BE8" s="325"/>
      <c r="BF8" s="328" t="s">
        <v>114</v>
      </c>
      <c r="BG8" s="337"/>
      <c r="BH8" s="330"/>
      <c r="BI8" s="330"/>
      <c r="BJ8" s="330"/>
      <c r="BK8" s="330"/>
      <c r="BL8" s="331" t="s">
        <v>35</v>
      </c>
      <c r="BM8" s="332" t="str">
        <f aca="false">TRIM('1. Artikeldata Grund'!D8)</f>
        <v/>
      </c>
    </row>
    <row r="9" s="12" customFormat="true" ht="15" hidden="false" customHeight="true" outlineLevel="0" collapsed="false">
      <c r="A9" s="321" t="n">
        <v>5</v>
      </c>
      <c r="B9" s="322" t="str">
        <f aca="false">'APH KIC KIA PC'!I9</f>
        <v>Välj…</v>
      </c>
      <c r="C9" s="322" t="str">
        <f aca="false">'APH KIC KIA PC'!K9</f>
        <v>Välj…</v>
      </c>
      <c r="D9" s="323" t="n">
        <f aca="false">'APH KIC KIA PC'!D9</f>
        <v>0</v>
      </c>
      <c r="E9" s="324" t="str">
        <f aca="false">TRIM(LEFT('1. Artikeldata Grund'!E9,30))</f>
        <v/>
      </c>
      <c r="F9" s="324" t="str">
        <f aca="false">IFERROR(TRIM(RIGHT('1. Artikeldata Grund'!E9,LEN('1. Artikeldata Grund'!E9)-30)),"")</f>
        <v/>
      </c>
      <c r="G9" s="325" t="str">
        <f aca="false">TRIM('APH KIC KIA PC'!L9)</f>
        <v>Välj….</v>
      </c>
      <c r="H9" s="326" t="n">
        <f aca="false">'APH KIC KIA PC'!M9</f>
        <v>910</v>
      </c>
      <c r="I9" s="326" t="n">
        <v>99</v>
      </c>
      <c r="J9" s="334"/>
      <c r="K9" s="325" t="s">
        <v>1922</v>
      </c>
      <c r="L9" s="325" t="str">
        <f aca="false">IF('APH MD APH Specifika'!BD9="J","J","N")</f>
        <v>N</v>
      </c>
      <c r="M9" s="335"/>
      <c r="N9" s="325" t="s">
        <v>1925</v>
      </c>
      <c r="O9" s="336"/>
      <c r="P9" s="325" t="s">
        <v>1924</v>
      </c>
      <c r="Q9" s="326" t="n">
        <v>0</v>
      </c>
      <c r="R9" s="334"/>
      <c r="S9" s="334"/>
      <c r="T9" s="334"/>
      <c r="U9" s="334"/>
      <c r="V9" s="334"/>
      <c r="W9" s="326" t="n">
        <v>1</v>
      </c>
      <c r="X9" s="326" t="n">
        <v>1</v>
      </c>
      <c r="Y9" s="325" t="s">
        <v>1925</v>
      </c>
      <c r="Z9" s="325" t="s">
        <v>1925</v>
      </c>
      <c r="AA9" s="325" t="s">
        <v>1925</v>
      </c>
      <c r="AB9" s="336"/>
      <c r="AC9" s="336"/>
      <c r="AD9" s="336"/>
      <c r="AE9" s="336"/>
      <c r="AF9" s="336"/>
      <c r="AG9" s="336"/>
      <c r="AH9" s="325" t="s">
        <v>1925</v>
      </c>
      <c r="AI9" s="326" t="str">
        <f aca="false">TRIM(LEFT('1. Artikeldata Grund'!G9,6))</f>
        <v/>
      </c>
      <c r="AJ9" s="327" t="n">
        <f aca="false" t="array" ref="AJ9:AJ9">_xlfn.IFS(AV9="1",20,AV9="2",20,AV9="3",20,AV9="0",99,AV9="",99)</f>
        <v>99</v>
      </c>
      <c r="AK9" s="328" t="s">
        <v>114</v>
      </c>
      <c r="AL9" s="328" t="s">
        <v>114</v>
      </c>
      <c r="AM9" s="334"/>
      <c r="AN9" s="325"/>
      <c r="AO9" s="325"/>
      <c r="AP9" s="328" t="s">
        <v>114</v>
      </c>
      <c r="AQ9" s="329" t="n">
        <v>1</v>
      </c>
      <c r="AR9" s="326" t="str">
        <f aca="false">TRIM('APH KIC KIA PC'!O9)</f>
        <v/>
      </c>
      <c r="AS9" s="335"/>
      <c r="AT9" s="325" t="str">
        <f aca="false">LEFT('1. Artikeldata Grund'!H9,2)</f>
        <v>Vä</v>
      </c>
      <c r="AU9" s="326" t="str">
        <f aca="false" t="array" ref="AU9:AU9">_xlfn.IFS('1. Artikeldata Grund'!I9="","",'1. Artikeldata Grund'!I9=Tabeller!$I$3,"",'1. Artikeldata Grund'!I9=Tabeller!$I$4,"",'1. Artikeldata Grund'!I9=Tabeller!$I$5,LEFT('1. Artikeldata Grund'!I9,1),'1. Artikeldata Grund'!I9=Tabeller!$I$6,LEFT('1. Artikeldata Grund'!I9,1))</f>
        <v/>
      </c>
      <c r="AV9" s="326" t="str">
        <f aca="false" t="array" ref="AV9:AV9">_xlfn.IFS('1. Artikeldata Grund'!J9="","",'1. Artikeldata Grund'!J9=Tabeller!$J$3,"",'1. Artikeldata Grund'!J9=Tabeller!$J$4,"",'1. Artikeldata Grund'!J9=Tabeller!$J$5,LEFT('1. Artikeldata Grund'!J9,1),'1. Artikeldata Grund'!J9=Tabeller!$J$6,LEFT('1. Artikeldata Grund'!J9,1),'1. Artikeldata Grund'!J9=Tabeller!$J$7,LEFT('1. Artikeldata Grund'!J9,1))</f>
        <v/>
      </c>
      <c r="AW9" s="326"/>
      <c r="AX9" s="326" t="n">
        <f aca="false">IF('APH KIC KIA PC'!K9=Tabeller!$AH$4,2,1)</f>
        <v>1</v>
      </c>
      <c r="AY9" s="326" t="str">
        <f aca="false" t="array" ref="AY9:AY9">IF('APH KIC KIA PC'!K9=Tabeller!$AH$4,99,IFERROR(_xlfn.IFS('4. Inköpsdata'!L9=25%,41,'4. Inköpsdata'!L9=12%,42,'4. Inköpsdata'!L9=6%,43,'4. Inköpsdata'!L9="Momsfritt",38),""))</f>
        <v/>
      </c>
      <c r="AZ9" s="330" t="e">
        <f aca="false">IF('APH KIC KIA PC'!K9=Tabeller!$AH$4,'4. Inköpsdata'!J9,ROUND('APH KIC KIA PC'!AB9,2))</f>
        <v>#VALUE!</v>
      </c>
      <c r="BA9" s="330" t="e">
        <f aca="false">IF('APH KIC KIA PC'!K9=Tabeller!$AH$4,0.01,ROUND('APH KIC KIA PC'!AA9,2))</f>
        <v>#VALUE!</v>
      </c>
      <c r="BB9" s="326" t="str">
        <f aca="false">TRIM(RIGHT('1. Artikeldata Grund'!G9,2))</f>
        <v/>
      </c>
      <c r="BC9" s="337"/>
      <c r="BD9" s="325" t="s">
        <v>1925</v>
      </c>
      <c r="BE9" s="325"/>
      <c r="BF9" s="328" t="s">
        <v>114</v>
      </c>
      <c r="BG9" s="337"/>
      <c r="BH9" s="330"/>
      <c r="BI9" s="330"/>
      <c r="BJ9" s="330"/>
      <c r="BK9" s="330"/>
      <c r="BL9" s="331" t="s">
        <v>35</v>
      </c>
      <c r="BM9" s="332" t="str">
        <f aca="false">TRIM('1. Artikeldata Grund'!D9)</f>
        <v/>
      </c>
    </row>
    <row r="10" s="12" customFormat="true" ht="15" hidden="false" customHeight="true" outlineLevel="0" collapsed="false">
      <c r="A10" s="321" t="n">
        <v>6</v>
      </c>
      <c r="B10" s="322" t="str">
        <f aca="false">'APH KIC KIA PC'!I10</f>
        <v>Välj…</v>
      </c>
      <c r="C10" s="322" t="str">
        <f aca="false">'APH KIC KIA PC'!K10</f>
        <v>Välj…</v>
      </c>
      <c r="D10" s="323" t="n">
        <f aca="false">'APH KIC KIA PC'!D10</f>
        <v>0</v>
      </c>
      <c r="E10" s="324" t="str">
        <f aca="false">TRIM(LEFT('1. Artikeldata Grund'!E10,30))</f>
        <v/>
      </c>
      <c r="F10" s="324" t="str">
        <f aca="false">IFERROR(TRIM(RIGHT('1. Artikeldata Grund'!E10,LEN('1. Artikeldata Grund'!E10)-30)),"")</f>
        <v/>
      </c>
      <c r="G10" s="325" t="str">
        <f aca="false">TRIM('APH KIC KIA PC'!L10)</f>
        <v>Välj….</v>
      </c>
      <c r="H10" s="326" t="n">
        <f aca="false">'APH KIC KIA PC'!M10</f>
        <v>910</v>
      </c>
      <c r="I10" s="326" t="n">
        <v>99</v>
      </c>
      <c r="J10" s="334"/>
      <c r="K10" s="325" t="s">
        <v>1922</v>
      </c>
      <c r="L10" s="325" t="str">
        <f aca="false">IF('APH MD APH Specifika'!BD10="J","J","N")</f>
        <v>N</v>
      </c>
      <c r="M10" s="335"/>
      <c r="N10" s="325" t="s">
        <v>1925</v>
      </c>
      <c r="O10" s="336"/>
      <c r="P10" s="325" t="s">
        <v>1924</v>
      </c>
      <c r="Q10" s="326" t="n">
        <v>0</v>
      </c>
      <c r="R10" s="334"/>
      <c r="S10" s="334"/>
      <c r="T10" s="334"/>
      <c r="U10" s="334"/>
      <c r="V10" s="334"/>
      <c r="W10" s="326" t="n">
        <v>1</v>
      </c>
      <c r="X10" s="326" t="n">
        <v>1</v>
      </c>
      <c r="Y10" s="325" t="s">
        <v>1925</v>
      </c>
      <c r="Z10" s="325" t="s">
        <v>1925</v>
      </c>
      <c r="AA10" s="325" t="s">
        <v>1925</v>
      </c>
      <c r="AB10" s="336"/>
      <c r="AC10" s="336"/>
      <c r="AD10" s="336"/>
      <c r="AE10" s="336"/>
      <c r="AF10" s="336"/>
      <c r="AG10" s="336"/>
      <c r="AH10" s="325" t="s">
        <v>1925</v>
      </c>
      <c r="AI10" s="326" t="str">
        <f aca="false">TRIM(LEFT('1. Artikeldata Grund'!G10,6))</f>
        <v/>
      </c>
      <c r="AJ10" s="327" t="n">
        <f aca="false" t="array" ref="AJ10:AJ10">_xlfn.IFS(AV10="1",20,AV10="2",20,AV10="3",20,AV10="0",99,AV10="",99)</f>
        <v>99</v>
      </c>
      <c r="AK10" s="328" t="s">
        <v>114</v>
      </c>
      <c r="AL10" s="328" t="s">
        <v>114</v>
      </c>
      <c r="AM10" s="334"/>
      <c r="AN10" s="325"/>
      <c r="AO10" s="325"/>
      <c r="AP10" s="328" t="s">
        <v>114</v>
      </c>
      <c r="AQ10" s="329" t="n">
        <v>1</v>
      </c>
      <c r="AR10" s="326" t="str">
        <f aca="false">TRIM('APH KIC KIA PC'!O10)</f>
        <v/>
      </c>
      <c r="AS10" s="335"/>
      <c r="AT10" s="325" t="str">
        <f aca="false">LEFT('1. Artikeldata Grund'!H10,2)</f>
        <v>Vä</v>
      </c>
      <c r="AU10" s="326" t="str">
        <f aca="false" t="array" ref="AU10:AU10">_xlfn.IFS('1. Artikeldata Grund'!I10="","",'1. Artikeldata Grund'!I10=Tabeller!$I$3,"",'1. Artikeldata Grund'!I10=Tabeller!$I$4,"",'1. Artikeldata Grund'!I10=Tabeller!$I$5,LEFT('1. Artikeldata Grund'!I10,1),'1. Artikeldata Grund'!I10=Tabeller!$I$6,LEFT('1. Artikeldata Grund'!I10,1))</f>
        <v/>
      </c>
      <c r="AV10" s="326" t="str">
        <f aca="false" t="array" ref="AV10:AV10">_xlfn.IFS('1. Artikeldata Grund'!J10="","",'1. Artikeldata Grund'!J10=Tabeller!$J$3,"",'1. Artikeldata Grund'!J10=Tabeller!$J$4,"",'1. Artikeldata Grund'!J10=Tabeller!$J$5,LEFT('1. Artikeldata Grund'!J10,1),'1. Artikeldata Grund'!J10=Tabeller!$J$6,LEFT('1. Artikeldata Grund'!J10,1),'1. Artikeldata Grund'!J10=Tabeller!$J$7,LEFT('1. Artikeldata Grund'!J10,1))</f>
        <v/>
      </c>
      <c r="AW10" s="326"/>
      <c r="AX10" s="326" t="n">
        <f aca="false">IF('APH KIC KIA PC'!K10=Tabeller!$AH$4,2,1)</f>
        <v>1</v>
      </c>
      <c r="AY10" s="326" t="str">
        <f aca="false" t="array" ref="AY10:AY10">IF('APH KIC KIA PC'!K10=Tabeller!$AH$4,99,IFERROR(_xlfn.IFS('4. Inköpsdata'!L10=25%,41,'4. Inköpsdata'!L10=12%,42,'4. Inköpsdata'!L10=6%,43,'4. Inköpsdata'!L10="Momsfritt",38),""))</f>
        <v/>
      </c>
      <c r="AZ10" s="330" t="e">
        <f aca="false">IF('APH KIC KIA PC'!K10=Tabeller!$AH$4,'4. Inköpsdata'!J10,ROUND('APH KIC KIA PC'!AB10,2))</f>
        <v>#VALUE!</v>
      </c>
      <c r="BA10" s="330" t="e">
        <f aca="false">IF('APH KIC KIA PC'!K10=Tabeller!$AH$4,0.01,ROUND('APH KIC KIA PC'!AA10,2))</f>
        <v>#VALUE!</v>
      </c>
      <c r="BB10" s="326" t="str">
        <f aca="false">TRIM(RIGHT('1. Artikeldata Grund'!G10,2))</f>
        <v/>
      </c>
      <c r="BC10" s="337"/>
      <c r="BD10" s="325" t="s">
        <v>1925</v>
      </c>
      <c r="BE10" s="325"/>
      <c r="BF10" s="328" t="s">
        <v>114</v>
      </c>
      <c r="BG10" s="337"/>
      <c r="BH10" s="330"/>
      <c r="BI10" s="330"/>
      <c r="BJ10" s="330"/>
      <c r="BK10" s="330"/>
      <c r="BL10" s="331" t="s">
        <v>35</v>
      </c>
      <c r="BM10" s="332" t="str">
        <f aca="false">TRIM('1. Artikeldata Grund'!D10)</f>
        <v/>
      </c>
    </row>
    <row r="11" s="12" customFormat="true" ht="15" hidden="false" customHeight="true" outlineLevel="0" collapsed="false">
      <c r="A11" s="321" t="n">
        <v>7</v>
      </c>
      <c r="B11" s="322" t="str">
        <f aca="false">'APH KIC KIA PC'!I11</f>
        <v>Välj…</v>
      </c>
      <c r="C11" s="322" t="str">
        <f aca="false">'APH KIC KIA PC'!K11</f>
        <v>Välj…</v>
      </c>
      <c r="D11" s="323" t="n">
        <f aca="false">'APH KIC KIA PC'!D11</f>
        <v>0</v>
      </c>
      <c r="E11" s="324" t="str">
        <f aca="false">TRIM(LEFT('1. Artikeldata Grund'!E11,30))</f>
        <v/>
      </c>
      <c r="F11" s="324" t="str">
        <f aca="false">IFERROR(TRIM(RIGHT('1. Artikeldata Grund'!E11,LEN('1. Artikeldata Grund'!E11)-30)),"")</f>
        <v/>
      </c>
      <c r="G11" s="325" t="str">
        <f aca="false">TRIM('APH KIC KIA PC'!L11)</f>
        <v>Välj….</v>
      </c>
      <c r="H11" s="326" t="n">
        <f aca="false">'APH KIC KIA PC'!M11</f>
        <v>910</v>
      </c>
      <c r="I11" s="326" t="n">
        <v>99</v>
      </c>
      <c r="J11" s="334"/>
      <c r="K11" s="325" t="s">
        <v>1922</v>
      </c>
      <c r="L11" s="325" t="str">
        <f aca="false">IF('APH MD APH Specifika'!BD11="J","J","N")</f>
        <v>N</v>
      </c>
      <c r="M11" s="335"/>
      <c r="N11" s="325" t="s">
        <v>1925</v>
      </c>
      <c r="O11" s="336"/>
      <c r="P11" s="325" t="s">
        <v>1924</v>
      </c>
      <c r="Q11" s="326" t="n">
        <v>0</v>
      </c>
      <c r="R11" s="334"/>
      <c r="S11" s="334"/>
      <c r="T11" s="334"/>
      <c r="U11" s="334"/>
      <c r="V11" s="334"/>
      <c r="W11" s="326" t="n">
        <v>1</v>
      </c>
      <c r="X11" s="326" t="n">
        <v>1</v>
      </c>
      <c r="Y11" s="325" t="s">
        <v>1925</v>
      </c>
      <c r="Z11" s="325" t="s">
        <v>1925</v>
      </c>
      <c r="AA11" s="325" t="s">
        <v>1925</v>
      </c>
      <c r="AB11" s="336"/>
      <c r="AC11" s="336"/>
      <c r="AD11" s="336"/>
      <c r="AE11" s="336"/>
      <c r="AF11" s="336"/>
      <c r="AG11" s="336"/>
      <c r="AH11" s="325" t="s">
        <v>1925</v>
      </c>
      <c r="AI11" s="326" t="str">
        <f aca="false">TRIM(LEFT('1. Artikeldata Grund'!G11,6))</f>
        <v/>
      </c>
      <c r="AJ11" s="327" t="n">
        <f aca="false" t="array" ref="AJ11:AJ11">_xlfn.IFS(AV11="1",20,AV11="2",20,AV11="3",20,AV11="0",99,AV11="",99)</f>
        <v>99</v>
      </c>
      <c r="AK11" s="328" t="s">
        <v>114</v>
      </c>
      <c r="AL11" s="328" t="s">
        <v>114</v>
      </c>
      <c r="AM11" s="334"/>
      <c r="AN11" s="325"/>
      <c r="AO11" s="325"/>
      <c r="AP11" s="328" t="s">
        <v>114</v>
      </c>
      <c r="AQ11" s="329" t="n">
        <v>1</v>
      </c>
      <c r="AR11" s="326" t="str">
        <f aca="false">TRIM('APH KIC KIA PC'!O11)</f>
        <v/>
      </c>
      <c r="AS11" s="335"/>
      <c r="AT11" s="325" t="str">
        <f aca="false">LEFT('1. Artikeldata Grund'!H11,2)</f>
        <v>Vä</v>
      </c>
      <c r="AU11" s="326" t="str">
        <f aca="false" t="array" ref="AU11:AU11">_xlfn.IFS('1. Artikeldata Grund'!I11="","",'1. Artikeldata Grund'!I11=Tabeller!$I$3,"",'1. Artikeldata Grund'!I11=Tabeller!$I$4,"",'1. Artikeldata Grund'!I11=Tabeller!$I$5,LEFT('1. Artikeldata Grund'!I11,1),'1. Artikeldata Grund'!I11=Tabeller!$I$6,LEFT('1. Artikeldata Grund'!I11,1))</f>
        <v/>
      </c>
      <c r="AV11" s="326" t="str">
        <f aca="false" t="array" ref="AV11:AV11">_xlfn.IFS('1. Artikeldata Grund'!J11="","",'1. Artikeldata Grund'!J11=Tabeller!$J$3,"",'1. Artikeldata Grund'!J11=Tabeller!$J$4,"",'1. Artikeldata Grund'!J11=Tabeller!$J$5,LEFT('1. Artikeldata Grund'!J11,1),'1. Artikeldata Grund'!J11=Tabeller!$J$6,LEFT('1. Artikeldata Grund'!J11,1),'1. Artikeldata Grund'!J11=Tabeller!$J$7,LEFT('1. Artikeldata Grund'!J11,1))</f>
        <v/>
      </c>
      <c r="AW11" s="326"/>
      <c r="AX11" s="326" t="n">
        <f aca="false">IF('APH KIC KIA PC'!K11=Tabeller!$AH$4,2,1)</f>
        <v>1</v>
      </c>
      <c r="AY11" s="326" t="str">
        <f aca="false" t="array" ref="AY11:AY11">IF('APH KIC KIA PC'!K11=Tabeller!$AH$4,99,IFERROR(_xlfn.IFS('4. Inköpsdata'!L11=25%,41,'4. Inköpsdata'!L11=12%,42,'4. Inköpsdata'!L11=6%,43,'4. Inköpsdata'!L11="Momsfritt",38),""))</f>
        <v/>
      </c>
      <c r="AZ11" s="330" t="e">
        <f aca="false">IF('APH KIC KIA PC'!K11=Tabeller!$AH$4,'4. Inköpsdata'!J11,ROUND('APH KIC KIA PC'!AB11,2))</f>
        <v>#VALUE!</v>
      </c>
      <c r="BA11" s="330" t="e">
        <f aca="false">IF('APH KIC KIA PC'!K11=Tabeller!$AH$4,0.01,ROUND('APH KIC KIA PC'!AA11,2))</f>
        <v>#VALUE!</v>
      </c>
      <c r="BB11" s="326" t="str">
        <f aca="false">TRIM(RIGHT('1. Artikeldata Grund'!G11,2))</f>
        <v/>
      </c>
      <c r="BC11" s="337"/>
      <c r="BD11" s="325" t="s">
        <v>1925</v>
      </c>
      <c r="BE11" s="336"/>
      <c r="BF11" s="328" t="s">
        <v>114</v>
      </c>
      <c r="BG11" s="337"/>
      <c r="BH11" s="330"/>
      <c r="BI11" s="330"/>
      <c r="BJ11" s="330"/>
      <c r="BK11" s="330"/>
      <c r="BL11" s="331" t="s">
        <v>35</v>
      </c>
      <c r="BM11" s="332" t="str">
        <f aca="false">TRIM('1. Artikeldata Grund'!D11)</f>
        <v/>
      </c>
    </row>
    <row r="12" s="12" customFormat="true" ht="15" hidden="false" customHeight="true" outlineLevel="0" collapsed="false">
      <c r="A12" s="321" t="n">
        <v>8</v>
      </c>
      <c r="B12" s="322" t="str">
        <f aca="false">'APH KIC KIA PC'!I12</f>
        <v>Välj…</v>
      </c>
      <c r="C12" s="322" t="str">
        <f aca="false">'APH KIC KIA PC'!K12</f>
        <v>Välj…</v>
      </c>
      <c r="D12" s="323" t="n">
        <f aca="false">'APH KIC KIA PC'!D12</f>
        <v>0</v>
      </c>
      <c r="E12" s="324" t="str">
        <f aca="false">TRIM(LEFT('1. Artikeldata Grund'!E12,30))</f>
        <v/>
      </c>
      <c r="F12" s="324" t="str">
        <f aca="false">IFERROR(TRIM(RIGHT('1. Artikeldata Grund'!E12,LEN('1. Artikeldata Grund'!E12)-30)),"")</f>
        <v/>
      </c>
      <c r="G12" s="325" t="str">
        <f aca="false">TRIM('APH KIC KIA PC'!L12)</f>
        <v>Välj….</v>
      </c>
      <c r="H12" s="326" t="n">
        <f aca="false">'APH KIC KIA PC'!M12</f>
        <v>910</v>
      </c>
      <c r="I12" s="326" t="n">
        <v>99</v>
      </c>
      <c r="J12" s="334"/>
      <c r="K12" s="325" t="s">
        <v>1922</v>
      </c>
      <c r="L12" s="325" t="str">
        <f aca="false">IF('APH MD APH Specifika'!BD12="J","J","N")</f>
        <v>N</v>
      </c>
      <c r="M12" s="335"/>
      <c r="N12" s="325" t="s">
        <v>1925</v>
      </c>
      <c r="O12" s="336"/>
      <c r="P12" s="325" t="s">
        <v>1924</v>
      </c>
      <c r="Q12" s="326" t="n">
        <v>0</v>
      </c>
      <c r="R12" s="334"/>
      <c r="S12" s="334"/>
      <c r="T12" s="334"/>
      <c r="U12" s="334"/>
      <c r="V12" s="334"/>
      <c r="W12" s="326" t="n">
        <v>1</v>
      </c>
      <c r="X12" s="326" t="n">
        <v>1</v>
      </c>
      <c r="Y12" s="325" t="s">
        <v>1925</v>
      </c>
      <c r="Z12" s="325" t="s">
        <v>1925</v>
      </c>
      <c r="AA12" s="325" t="s">
        <v>1925</v>
      </c>
      <c r="AB12" s="336"/>
      <c r="AC12" s="336"/>
      <c r="AD12" s="336"/>
      <c r="AE12" s="336"/>
      <c r="AF12" s="336"/>
      <c r="AG12" s="336"/>
      <c r="AH12" s="325" t="s">
        <v>1925</v>
      </c>
      <c r="AI12" s="326" t="str">
        <f aca="false">TRIM(LEFT('1. Artikeldata Grund'!G12,6))</f>
        <v/>
      </c>
      <c r="AJ12" s="327" t="n">
        <f aca="false" t="array" ref="AJ12:AJ12">_xlfn.IFS(AV12="1",20,AV12="2",20,AV12="3",20,AV12="0",99,AV12="",99)</f>
        <v>99</v>
      </c>
      <c r="AK12" s="328" t="s">
        <v>114</v>
      </c>
      <c r="AL12" s="328" t="s">
        <v>114</v>
      </c>
      <c r="AM12" s="334"/>
      <c r="AN12" s="325"/>
      <c r="AO12" s="325"/>
      <c r="AP12" s="328" t="s">
        <v>114</v>
      </c>
      <c r="AQ12" s="329" t="n">
        <v>1</v>
      </c>
      <c r="AR12" s="326" t="str">
        <f aca="false">TRIM('APH KIC KIA PC'!O12)</f>
        <v/>
      </c>
      <c r="AS12" s="335"/>
      <c r="AT12" s="325" t="str">
        <f aca="false">LEFT('1. Artikeldata Grund'!H12,2)</f>
        <v>Vä</v>
      </c>
      <c r="AU12" s="326" t="str">
        <f aca="false" t="array" ref="AU12:AU12">_xlfn.IFS('1. Artikeldata Grund'!I12="","",'1. Artikeldata Grund'!I12=Tabeller!$I$3,"",'1. Artikeldata Grund'!I12=Tabeller!$I$4,"",'1. Artikeldata Grund'!I12=Tabeller!$I$5,LEFT('1. Artikeldata Grund'!I12,1),'1. Artikeldata Grund'!I12=Tabeller!$I$6,LEFT('1. Artikeldata Grund'!I12,1))</f>
        <v/>
      </c>
      <c r="AV12" s="326" t="str">
        <f aca="false" t="array" ref="AV12:AV12">_xlfn.IFS('1. Artikeldata Grund'!J12="","",'1. Artikeldata Grund'!J12=Tabeller!$J$3,"",'1. Artikeldata Grund'!J12=Tabeller!$J$4,"",'1. Artikeldata Grund'!J12=Tabeller!$J$5,LEFT('1. Artikeldata Grund'!J12,1),'1. Artikeldata Grund'!J12=Tabeller!$J$6,LEFT('1. Artikeldata Grund'!J12,1),'1. Artikeldata Grund'!J12=Tabeller!$J$7,LEFT('1. Artikeldata Grund'!J12,1))</f>
        <v/>
      </c>
      <c r="AW12" s="326"/>
      <c r="AX12" s="326" t="n">
        <f aca="false">IF('APH KIC KIA PC'!K12=Tabeller!$AH$4,2,1)</f>
        <v>1</v>
      </c>
      <c r="AY12" s="326" t="str">
        <f aca="false" t="array" ref="AY12:AY12">IF('APH KIC KIA PC'!K12=Tabeller!$AH$4,99,IFERROR(_xlfn.IFS('4. Inköpsdata'!L12=25%,41,'4. Inköpsdata'!L12=12%,42,'4. Inköpsdata'!L12=6%,43,'4. Inköpsdata'!L12="Momsfritt",38),""))</f>
        <v/>
      </c>
      <c r="AZ12" s="330" t="e">
        <f aca="false">IF('APH KIC KIA PC'!K12=Tabeller!$AH$4,'4. Inköpsdata'!J12,ROUND('APH KIC KIA PC'!AB12,2))</f>
        <v>#VALUE!</v>
      </c>
      <c r="BA12" s="330" t="e">
        <f aca="false">IF('APH KIC KIA PC'!K12=Tabeller!$AH$4,0.01,ROUND('APH KIC KIA PC'!AA12,2))</f>
        <v>#VALUE!</v>
      </c>
      <c r="BB12" s="326" t="str">
        <f aca="false">TRIM(RIGHT('1. Artikeldata Grund'!G12,2))</f>
        <v/>
      </c>
      <c r="BC12" s="337"/>
      <c r="BD12" s="325" t="s">
        <v>1925</v>
      </c>
      <c r="BE12" s="336"/>
      <c r="BF12" s="328" t="s">
        <v>114</v>
      </c>
      <c r="BG12" s="337"/>
      <c r="BH12" s="330"/>
      <c r="BI12" s="330"/>
      <c r="BJ12" s="330"/>
      <c r="BK12" s="330"/>
      <c r="BL12" s="331" t="s">
        <v>35</v>
      </c>
      <c r="BM12" s="332" t="str">
        <f aca="false">TRIM('1. Artikeldata Grund'!D12)</f>
        <v/>
      </c>
    </row>
    <row r="13" s="12" customFormat="true" ht="15" hidden="false" customHeight="true" outlineLevel="0" collapsed="false">
      <c r="A13" s="321" t="n">
        <v>9</v>
      </c>
      <c r="B13" s="322" t="str">
        <f aca="false">'APH KIC KIA PC'!I13</f>
        <v>Välj…</v>
      </c>
      <c r="C13" s="322" t="str">
        <f aca="false">'APH KIC KIA PC'!K13</f>
        <v>Välj…</v>
      </c>
      <c r="D13" s="323" t="n">
        <f aca="false">'APH KIC KIA PC'!D13</f>
        <v>0</v>
      </c>
      <c r="E13" s="324" t="str">
        <f aca="false">TRIM(LEFT('1. Artikeldata Grund'!E13,30))</f>
        <v/>
      </c>
      <c r="F13" s="324" t="str">
        <f aca="false">IFERROR(TRIM(RIGHT('1. Artikeldata Grund'!E13,LEN('1. Artikeldata Grund'!E13)-30)),"")</f>
        <v/>
      </c>
      <c r="G13" s="325" t="str">
        <f aca="false">TRIM('APH KIC KIA PC'!L13)</f>
        <v>Välj….</v>
      </c>
      <c r="H13" s="326" t="n">
        <f aca="false">'APH KIC KIA PC'!M13</f>
        <v>910</v>
      </c>
      <c r="I13" s="326" t="n">
        <v>99</v>
      </c>
      <c r="J13" s="334"/>
      <c r="K13" s="325" t="s">
        <v>1922</v>
      </c>
      <c r="L13" s="325" t="str">
        <f aca="false">IF('APH MD APH Specifika'!BD13="J","J","N")</f>
        <v>N</v>
      </c>
      <c r="M13" s="335"/>
      <c r="N13" s="325" t="s">
        <v>1925</v>
      </c>
      <c r="O13" s="336"/>
      <c r="P13" s="325" t="s">
        <v>1924</v>
      </c>
      <c r="Q13" s="326" t="n">
        <v>0</v>
      </c>
      <c r="R13" s="334"/>
      <c r="S13" s="334"/>
      <c r="T13" s="334"/>
      <c r="U13" s="334"/>
      <c r="V13" s="334"/>
      <c r="W13" s="326" t="n">
        <v>1</v>
      </c>
      <c r="X13" s="326" t="n">
        <v>1</v>
      </c>
      <c r="Y13" s="325" t="s">
        <v>1925</v>
      </c>
      <c r="Z13" s="325" t="s">
        <v>1925</v>
      </c>
      <c r="AA13" s="325" t="s">
        <v>1925</v>
      </c>
      <c r="AB13" s="336"/>
      <c r="AC13" s="336"/>
      <c r="AD13" s="336"/>
      <c r="AE13" s="336"/>
      <c r="AF13" s="336"/>
      <c r="AG13" s="336"/>
      <c r="AH13" s="325" t="s">
        <v>1925</v>
      </c>
      <c r="AI13" s="326" t="str">
        <f aca="false">TRIM(LEFT('1. Artikeldata Grund'!G13,6))</f>
        <v/>
      </c>
      <c r="AJ13" s="327" t="n">
        <f aca="false" t="array" ref="AJ13:AJ13">_xlfn.IFS(AV13="1",20,AV13="2",20,AV13="3",20,AV13="0",99,AV13="",99)</f>
        <v>99</v>
      </c>
      <c r="AK13" s="328" t="s">
        <v>114</v>
      </c>
      <c r="AL13" s="328" t="s">
        <v>114</v>
      </c>
      <c r="AM13" s="334"/>
      <c r="AN13" s="325"/>
      <c r="AO13" s="325"/>
      <c r="AP13" s="328" t="s">
        <v>114</v>
      </c>
      <c r="AQ13" s="329" t="n">
        <v>1</v>
      </c>
      <c r="AR13" s="326" t="str">
        <f aca="false">TRIM('APH KIC KIA PC'!O13)</f>
        <v/>
      </c>
      <c r="AS13" s="335"/>
      <c r="AT13" s="325" t="str">
        <f aca="false">LEFT('1. Artikeldata Grund'!H13,2)</f>
        <v>Vä</v>
      </c>
      <c r="AU13" s="326" t="str">
        <f aca="false" t="array" ref="AU13:AU13">_xlfn.IFS('1. Artikeldata Grund'!I13="","",'1. Artikeldata Grund'!I13=Tabeller!$I$3,"",'1. Artikeldata Grund'!I13=Tabeller!$I$4,"",'1. Artikeldata Grund'!I13=Tabeller!$I$5,LEFT('1. Artikeldata Grund'!I13,1),'1. Artikeldata Grund'!I13=Tabeller!$I$6,LEFT('1. Artikeldata Grund'!I13,1))</f>
        <v/>
      </c>
      <c r="AV13" s="326" t="str">
        <f aca="false" t="array" ref="AV13:AV13">_xlfn.IFS('1. Artikeldata Grund'!J13="","",'1. Artikeldata Grund'!J13=Tabeller!$J$3,"",'1. Artikeldata Grund'!J13=Tabeller!$J$4,"",'1. Artikeldata Grund'!J13=Tabeller!$J$5,LEFT('1. Artikeldata Grund'!J13,1),'1. Artikeldata Grund'!J13=Tabeller!$J$6,LEFT('1. Artikeldata Grund'!J13,1),'1. Artikeldata Grund'!J13=Tabeller!$J$7,LEFT('1. Artikeldata Grund'!J13,1))</f>
        <v/>
      </c>
      <c r="AW13" s="326"/>
      <c r="AX13" s="326" t="n">
        <f aca="false">IF('APH KIC KIA PC'!K13=Tabeller!$AH$4,2,1)</f>
        <v>1</v>
      </c>
      <c r="AY13" s="326" t="str">
        <f aca="false" t="array" ref="AY13:AY13">IF('APH KIC KIA PC'!K13=Tabeller!$AH$4,99,IFERROR(_xlfn.IFS('4. Inköpsdata'!L13=25%,41,'4. Inköpsdata'!L13=12%,42,'4. Inköpsdata'!L13=6%,43,'4. Inköpsdata'!L13="Momsfritt",38),""))</f>
        <v/>
      </c>
      <c r="AZ13" s="330" t="e">
        <f aca="false">IF('APH KIC KIA PC'!K13=Tabeller!$AH$4,'4. Inköpsdata'!J13,ROUND('APH KIC KIA PC'!AB13,2))</f>
        <v>#VALUE!</v>
      </c>
      <c r="BA13" s="330" t="e">
        <f aca="false">IF('APH KIC KIA PC'!K13=Tabeller!$AH$4,0.01,ROUND('APH KIC KIA PC'!AA13,2))</f>
        <v>#VALUE!</v>
      </c>
      <c r="BB13" s="326" t="str">
        <f aca="false">TRIM(RIGHT('1. Artikeldata Grund'!G13,2))</f>
        <v/>
      </c>
      <c r="BC13" s="337"/>
      <c r="BD13" s="325" t="s">
        <v>1925</v>
      </c>
      <c r="BE13" s="336"/>
      <c r="BF13" s="328" t="s">
        <v>114</v>
      </c>
      <c r="BG13" s="337"/>
      <c r="BH13" s="330"/>
      <c r="BI13" s="330"/>
      <c r="BJ13" s="330"/>
      <c r="BK13" s="330"/>
      <c r="BL13" s="331" t="s">
        <v>35</v>
      </c>
      <c r="BM13" s="332" t="str">
        <f aca="false">TRIM('1. Artikeldata Grund'!D13)</f>
        <v/>
      </c>
    </row>
    <row r="14" s="12" customFormat="true" ht="15" hidden="false" customHeight="true" outlineLevel="0" collapsed="false">
      <c r="A14" s="321" t="n">
        <v>10</v>
      </c>
      <c r="B14" s="322" t="str">
        <f aca="false">'APH KIC KIA PC'!I14</f>
        <v>Välj…</v>
      </c>
      <c r="C14" s="322" t="str">
        <f aca="false">'APH KIC KIA PC'!K14</f>
        <v>Välj…</v>
      </c>
      <c r="D14" s="323" t="n">
        <f aca="false">'APH KIC KIA PC'!D14</f>
        <v>0</v>
      </c>
      <c r="E14" s="324" t="str">
        <f aca="false">TRIM(LEFT('1. Artikeldata Grund'!E14,30))</f>
        <v/>
      </c>
      <c r="F14" s="324" t="str">
        <f aca="false">IFERROR(TRIM(RIGHT('1. Artikeldata Grund'!E14,LEN('1. Artikeldata Grund'!E14)-30)),"")</f>
        <v/>
      </c>
      <c r="G14" s="325" t="str">
        <f aca="false">TRIM('APH KIC KIA PC'!L14)</f>
        <v>Välj….</v>
      </c>
      <c r="H14" s="326" t="n">
        <f aca="false">'APH KIC KIA PC'!M14</f>
        <v>910</v>
      </c>
      <c r="I14" s="326" t="n">
        <v>99</v>
      </c>
      <c r="J14" s="334"/>
      <c r="K14" s="325" t="s">
        <v>1922</v>
      </c>
      <c r="L14" s="325" t="str">
        <f aca="false">IF('APH MD APH Specifika'!BD14="J","J","N")</f>
        <v>N</v>
      </c>
      <c r="M14" s="335"/>
      <c r="N14" s="325" t="s">
        <v>1925</v>
      </c>
      <c r="O14" s="336"/>
      <c r="P14" s="325" t="s">
        <v>1924</v>
      </c>
      <c r="Q14" s="326" t="n">
        <v>0</v>
      </c>
      <c r="R14" s="334"/>
      <c r="S14" s="334"/>
      <c r="T14" s="334"/>
      <c r="U14" s="334"/>
      <c r="V14" s="334"/>
      <c r="W14" s="326" t="n">
        <v>1</v>
      </c>
      <c r="X14" s="326" t="n">
        <v>1</v>
      </c>
      <c r="Y14" s="325" t="s">
        <v>1925</v>
      </c>
      <c r="Z14" s="325" t="s">
        <v>1925</v>
      </c>
      <c r="AA14" s="325" t="s">
        <v>1925</v>
      </c>
      <c r="AB14" s="336"/>
      <c r="AC14" s="336"/>
      <c r="AD14" s="336"/>
      <c r="AE14" s="336"/>
      <c r="AF14" s="336"/>
      <c r="AG14" s="336"/>
      <c r="AH14" s="325" t="s">
        <v>1925</v>
      </c>
      <c r="AI14" s="326" t="str">
        <f aca="false">TRIM(LEFT('1. Artikeldata Grund'!G14,6))</f>
        <v/>
      </c>
      <c r="AJ14" s="327" t="n">
        <f aca="false" t="array" ref="AJ14:AJ14">_xlfn.IFS(AV14="1",20,AV14="2",20,AV14="3",20,AV14="0",99,AV14="",99)</f>
        <v>99</v>
      </c>
      <c r="AK14" s="328" t="s">
        <v>114</v>
      </c>
      <c r="AL14" s="328" t="s">
        <v>114</v>
      </c>
      <c r="AM14" s="334"/>
      <c r="AN14" s="325"/>
      <c r="AO14" s="325"/>
      <c r="AP14" s="328" t="s">
        <v>114</v>
      </c>
      <c r="AQ14" s="329" t="n">
        <v>1</v>
      </c>
      <c r="AR14" s="326" t="str">
        <f aca="false">TRIM('APH KIC KIA PC'!O14)</f>
        <v/>
      </c>
      <c r="AS14" s="335"/>
      <c r="AT14" s="325" t="str">
        <f aca="false">LEFT('1. Artikeldata Grund'!H14,2)</f>
        <v>Vä</v>
      </c>
      <c r="AU14" s="326" t="str">
        <f aca="false" t="array" ref="AU14:AU14">_xlfn.IFS('1. Artikeldata Grund'!I14="","",'1. Artikeldata Grund'!I14=Tabeller!$I$3,"",'1. Artikeldata Grund'!I14=Tabeller!$I$4,"",'1. Artikeldata Grund'!I14=Tabeller!$I$5,LEFT('1. Artikeldata Grund'!I14,1),'1. Artikeldata Grund'!I14=Tabeller!$I$6,LEFT('1. Artikeldata Grund'!I14,1))</f>
        <v/>
      </c>
      <c r="AV14" s="326" t="str">
        <f aca="false" t="array" ref="AV14:AV14">_xlfn.IFS('1. Artikeldata Grund'!J14="","",'1. Artikeldata Grund'!J14=Tabeller!$J$3,"",'1. Artikeldata Grund'!J14=Tabeller!$J$4,"",'1. Artikeldata Grund'!J14=Tabeller!$J$5,LEFT('1. Artikeldata Grund'!J14,1),'1. Artikeldata Grund'!J14=Tabeller!$J$6,LEFT('1. Artikeldata Grund'!J14,1),'1. Artikeldata Grund'!J14=Tabeller!$J$7,LEFT('1. Artikeldata Grund'!J14,1))</f>
        <v/>
      </c>
      <c r="AW14" s="326"/>
      <c r="AX14" s="326" t="n">
        <f aca="false">IF('APH KIC KIA PC'!K14=Tabeller!$AH$4,2,1)</f>
        <v>1</v>
      </c>
      <c r="AY14" s="326" t="str">
        <f aca="false" t="array" ref="AY14:AY14">IF('APH KIC KIA PC'!K14=Tabeller!$AH$4,99,IFERROR(_xlfn.IFS('4. Inköpsdata'!L14=25%,41,'4. Inköpsdata'!L14=12%,42,'4. Inköpsdata'!L14=6%,43,'4. Inköpsdata'!L14="Momsfritt",38),""))</f>
        <v/>
      </c>
      <c r="AZ14" s="330" t="e">
        <f aca="false">IF('APH KIC KIA PC'!K14=Tabeller!$AH$4,'4. Inköpsdata'!J14,ROUND('APH KIC KIA PC'!AB14,2))</f>
        <v>#VALUE!</v>
      </c>
      <c r="BA14" s="330" t="e">
        <f aca="false">IF('APH KIC KIA PC'!K14=Tabeller!$AH$4,0.01,ROUND('APH KIC KIA PC'!AA14,2))</f>
        <v>#VALUE!</v>
      </c>
      <c r="BB14" s="326" t="str">
        <f aca="false">TRIM(RIGHT('1. Artikeldata Grund'!G14,2))</f>
        <v/>
      </c>
      <c r="BC14" s="337"/>
      <c r="BD14" s="325" t="s">
        <v>1925</v>
      </c>
      <c r="BE14" s="336"/>
      <c r="BF14" s="328" t="s">
        <v>114</v>
      </c>
      <c r="BG14" s="337"/>
      <c r="BH14" s="330"/>
      <c r="BI14" s="330"/>
      <c r="BJ14" s="330"/>
      <c r="BK14" s="330"/>
      <c r="BL14" s="331" t="s">
        <v>35</v>
      </c>
      <c r="BM14" s="332" t="str">
        <f aca="false">TRIM('1. Artikeldata Grund'!D14)</f>
        <v/>
      </c>
    </row>
    <row r="15" s="12" customFormat="true" ht="15" hidden="false" customHeight="true" outlineLevel="0" collapsed="false">
      <c r="A15" s="321" t="n">
        <v>11</v>
      </c>
      <c r="B15" s="322" t="str">
        <f aca="false">'APH KIC KIA PC'!I15</f>
        <v>Välj…</v>
      </c>
      <c r="C15" s="322" t="str">
        <f aca="false">'APH KIC KIA PC'!K15</f>
        <v>Välj…</v>
      </c>
      <c r="D15" s="323" t="n">
        <f aca="false">'APH KIC KIA PC'!D15</f>
        <v>0</v>
      </c>
      <c r="E15" s="324" t="str">
        <f aca="false">TRIM(LEFT('1. Artikeldata Grund'!E15,30))</f>
        <v/>
      </c>
      <c r="F15" s="324" t="str">
        <f aca="false">IFERROR(TRIM(RIGHT('1. Artikeldata Grund'!E15,LEN('1. Artikeldata Grund'!E15)-30)),"")</f>
        <v/>
      </c>
      <c r="G15" s="325" t="str">
        <f aca="false">TRIM('APH KIC KIA PC'!L15)</f>
        <v>Välj….</v>
      </c>
      <c r="H15" s="326" t="n">
        <f aca="false">'APH KIC KIA PC'!M15</f>
        <v>910</v>
      </c>
      <c r="I15" s="326" t="n">
        <v>99</v>
      </c>
      <c r="J15" s="334"/>
      <c r="K15" s="325" t="s">
        <v>1922</v>
      </c>
      <c r="L15" s="325" t="str">
        <f aca="false">IF('APH MD APH Specifika'!BD15="J","J","N")</f>
        <v>N</v>
      </c>
      <c r="M15" s="335"/>
      <c r="N15" s="325" t="s">
        <v>1925</v>
      </c>
      <c r="O15" s="336"/>
      <c r="P15" s="325" t="s">
        <v>1924</v>
      </c>
      <c r="Q15" s="326" t="n">
        <v>0</v>
      </c>
      <c r="R15" s="334"/>
      <c r="S15" s="334"/>
      <c r="T15" s="334"/>
      <c r="U15" s="334"/>
      <c r="V15" s="334"/>
      <c r="W15" s="326" t="n">
        <v>1</v>
      </c>
      <c r="X15" s="326" t="n">
        <v>1</v>
      </c>
      <c r="Y15" s="325" t="s">
        <v>1925</v>
      </c>
      <c r="Z15" s="325" t="s">
        <v>1925</v>
      </c>
      <c r="AA15" s="325" t="s">
        <v>1925</v>
      </c>
      <c r="AB15" s="336"/>
      <c r="AC15" s="336"/>
      <c r="AD15" s="336"/>
      <c r="AE15" s="336"/>
      <c r="AF15" s="336"/>
      <c r="AG15" s="336"/>
      <c r="AH15" s="325" t="s">
        <v>1925</v>
      </c>
      <c r="AI15" s="326" t="str">
        <f aca="false">TRIM(LEFT('1. Artikeldata Grund'!G15,6))</f>
        <v/>
      </c>
      <c r="AJ15" s="327" t="n">
        <f aca="false" t="array" ref="AJ15:AJ15">_xlfn.IFS(AV15="1",20,AV15="2",20,AV15="3",20,AV15="0",99,AV15="",99)</f>
        <v>99</v>
      </c>
      <c r="AK15" s="328" t="s">
        <v>114</v>
      </c>
      <c r="AL15" s="328" t="s">
        <v>114</v>
      </c>
      <c r="AM15" s="334"/>
      <c r="AN15" s="325"/>
      <c r="AO15" s="325"/>
      <c r="AP15" s="328" t="s">
        <v>114</v>
      </c>
      <c r="AQ15" s="329" t="n">
        <v>1</v>
      </c>
      <c r="AR15" s="326" t="str">
        <f aca="false">TRIM('APH KIC KIA PC'!O15)</f>
        <v/>
      </c>
      <c r="AS15" s="335"/>
      <c r="AT15" s="325" t="str">
        <f aca="false">LEFT('1. Artikeldata Grund'!H15,2)</f>
        <v>Vä</v>
      </c>
      <c r="AU15" s="326" t="str">
        <f aca="false" t="array" ref="AU15:AU15">_xlfn.IFS('1. Artikeldata Grund'!I15="","",'1. Artikeldata Grund'!I15=Tabeller!$I$3,"",'1. Artikeldata Grund'!I15=Tabeller!$I$4,"",'1. Artikeldata Grund'!I15=Tabeller!$I$5,LEFT('1. Artikeldata Grund'!I15,1),'1. Artikeldata Grund'!I15=Tabeller!$I$6,LEFT('1. Artikeldata Grund'!I15,1))</f>
        <v/>
      </c>
      <c r="AV15" s="326" t="str">
        <f aca="false" t="array" ref="AV15:AV15">_xlfn.IFS('1. Artikeldata Grund'!J15="","",'1. Artikeldata Grund'!J15=Tabeller!$J$3,"",'1. Artikeldata Grund'!J15=Tabeller!$J$4,"",'1. Artikeldata Grund'!J15=Tabeller!$J$5,LEFT('1. Artikeldata Grund'!J15,1),'1. Artikeldata Grund'!J15=Tabeller!$J$6,LEFT('1. Artikeldata Grund'!J15,1),'1. Artikeldata Grund'!J15=Tabeller!$J$7,LEFT('1. Artikeldata Grund'!J15,1))</f>
        <v/>
      </c>
      <c r="AW15" s="326"/>
      <c r="AX15" s="326" t="n">
        <f aca="false">IF('APH KIC KIA PC'!K15=Tabeller!$AH$4,2,1)</f>
        <v>1</v>
      </c>
      <c r="AY15" s="326" t="str">
        <f aca="false" t="array" ref="AY15:AY15">IF('APH KIC KIA PC'!K15=Tabeller!$AH$4,99,IFERROR(_xlfn.IFS('4. Inköpsdata'!L15=25%,41,'4. Inköpsdata'!L15=12%,42,'4. Inköpsdata'!L15=6%,43,'4. Inköpsdata'!L15="Momsfritt",38),""))</f>
        <v/>
      </c>
      <c r="AZ15" s="330" t="e">
        <f aca="false">IF('APH KIC KIA PC'!K15=Tabeller!$AH$4,'4. Inköpsdata'!J15,ROUND('APH KIC KIA PC'!AB15,2))</f>
        <v>#VALUE!</v>
      </c>
      <c r="BA15" s="330" t="e">
        <f aca="false">IF('APH KIC KIA PC'!K15=Tabeller!$AH$4,0.01,ROUND('APH KIC KIA PC'!AA15,2))</f>
        <v>#VALUE!</v>
      </c>
      <c r="BB15" s="326" t="str">
        <f aca="false">TRIM(RIGHT('1. Artikeldata Grund'!G15,2))</f>
        <v/>
      </c>
      <c r="BC15" s="337"/>
      <c r="BD15" s="325" t="s">
        <v>1925</v>
      </c>
      <c r="BE15" s="336"/>
      <c r="BF15" s="328" t="s">
        <v>114</v>
      </c>
      <c r="BG15" s="337"/>
      <c r="BH15" s="330"/>
      <c r="BI15" s="330"/>
      <c r="BJ15" s="330"/>
      <c r="BK15" s="330"/>
      <c r="BL15" s="331" t="s">
        <v>35</v>
      </c>
      <c r="BM15" s="332" t="str">
        <f aca="false">TRIM('1. Artikeldata Grund'!D15)</f>
        <v/>
      </c>
    </row>
    <row r="16" s="12" customFormat="true" ht="15" hidden="false" customHeight="true" outlineLevel="0" collapsed="false">
      <c r="A16" s="321" t="n">
        <v>12</v>
      </c>
      <c r="B16" s="322" t="str">
        <f aca="false">'APH KIC KIA PC'!I16</f>
        <v>Välj…</v>
      </c>
      <c r="C16" s="322" t="str">
        <f aca="false">'APH KIC KIA PC'!K16</f>
        <v>Välj…</v>
      </c>
      <c r="D16" s="323" t="n">
        <f aca="false">'APH KIC KIA PC'!D16</f>
        <v>0</v>
      </c>
      <c r="E16" s="324" t="str">
        <f aca="false">TRIM(LEFT('1. Artikeldata Grund'!E16,30))</f>
        <v/>
      </c>
      <c r="F16" s="324" t="str">
        <f aca="false">IFERROR(TRIM(RIGHT('1. Artikeldata Grund'!E16,LEN('1. Artikeldata Grund'!E16)-30)),"")</f>
        <v/>
      </c>
      <c r="G16" s="325" t="str">
        <f aca="false">TRIM('APH KIC KIA PC'!L16)</f>
        <v>Välj….</v>
      </c>
      <c r="H16" s="326" t="n">
        <f aca="false">'APH KIC KIA PC'!M16</f>
        <v>910</v>
      </c>
      <c r="I16" s="326" t="n">
        <v>99</v>
      </c>
      <c r="J16" s="334"/>
      <c r="K16" s="325" t="s">
        <v>1922</v>
      </c>
      <c r="L16" s="325" t="str">
        <f aca="false">IF('APH MD APH Specifika'!BD16="J","J","N")</f>
        <v>N</v>
      </c>
      <c r="M16" s="335"/>
      <c r="N16" s="325" t="s">
        <v>1925</v>
      </c>
      <c r="O16" s="336"/>
      <c r="P16" s="325" t="s">
        <v>1924</v>
      </c>
      <c r="Q16" s="326" t="n">
        <v>0</v>
      </c>
      <c r="R16" s="334"/>
      <c r="S16" s="334"/>
      <c r="T16" s="334"/>
      <c r="U16" s="334"/>
      <c r="V16" s="334"/>
      <c r="W16" s="326" t="n">
        <v>1</v>
      </c>
      <c r="X16" s="326" t="n">
        <v>1</v>
      </c>
      <c r="Y16" s="325" t="s">
        <v>1925</v>
      </c>
      <c r="Z16" s="325" t="s">
        <v>1925</v>
      </c>
      <c r="AA16" s="325" t="s">
        <v>1925</v>
      </c>
      <c r="AB16" s="336"/>
      <c r="AC16" s="336"/>
      <c r="AD16" s="336"/>
      <c r="AE16" s="336"/>
      <c r="AF16" s="336"/>
      <c r="AG16" s="336"/>
      <c r="AH16" s="325" t="s">
        <v>1925</v>
      </c>
      <c r="AI16" s="326" t="str">
        <f aca="false">TRIM(LEFT('1. Artikeldata Grund'!G16,6))</f>
        <v/>
      </c>
      <c r="AJ16" s="327" t="n">
        <f aca="false" t="array" ref="AJ16:AJ16">_xlfn.IFS(AV16="1",20,AV16="2",20,AV16="3",20,AV16="0",99,AV16="",99)</f>
        <v>99</v>
      </c>
      <c r="AK16" s="328" t="s">
        <v>114</v>
      </c>
      <c r="AL16" s="328" t="s">
        <v>114</v>
      </c>
      <c r="AM16" s="334"/>
      <c r="AN16" s="325"/>
      <c r="AO16" s="325"/>
      <c r="AP16" s="328" t="s">
        <v>114</v>
      </c>
      <c r="AQ16" s="329" t="n">
        <v>1</v>
      </c>
      <c r="AR16" s="326" t="str">
        <f aca="false">TRIM('APH KIC KIA PC'!O16)</f>
        <v/>
      </c>
      <c r="AS16" s="335"/>
      <c r="AT16" s="325" t="str">
        <f aca="false">LEFT('1. Artikeldata Grund'!H16,2)</f>
        <v>Vä</v>
      </c>
      <c r="AU16" s="326" t="str">
        <f aca="false" t="array" ref="AU16:AU16">_xlfn.IFS('1. Artikeldata Grund'!I16="","",'1. Artikeldata Grund'!I16=Tabeller!$I$3,"",'1. Artikeldata Grund'!I16=Tabeller!$I$4,"",'1. Artikeldata Grund'!I16=Tabeller!$I$5,LEFT('1. Artikeldata Grund'!I16,1),'1. Artikeldata Grund'!I16=Tabeller!$I$6,LEFT('1. Artikeldata Grund'!I16,1))</f>
        <v/>
      </c>
      <c r="AV16" s="326" t="str">
        <f aca="false" t="array" ref="AV16:AV16">_xlfn.IFS('1. Artikeldata Grund'!J16="","",'1. Artikeldata Grund'!J16=Tabeller!$J$3,"",'1. Artikeldata Grund'!J16=Tabeller!$J$4,"",'1. Artikeldata Grund'!J16=Tabeller!$J$5,LEFT('1. Artikeldata Grund'!J16,1),'1. Artikeldata Grund'!J16=Tabeller!$J$6,LEFT('1. Artikeldata Grund'!J16,1),'1. Artikeldata Grund'!J16=Tabeller!$J$7,LEFT('1. Artikeldata Grund'!J16,1))</f>
        <v/>
      </c>
      <c r="AW16" s="326"/>
      <c r="AX16" s="326" t="n">
        <f aca="false">IF('APH KIC KIA PC'!K16=Tabeller!$AH$4,2,1)</f>
        <v>1</v>
      </c>
      <c r="AY16" s="326" t="str">
        <f aca="false" t="array" ref="AY16:AY16">IF('APH KIC KIA PC'!K16=Tabeller!$AH$4,99,IFERROR(_xlfn.IFS('4. Inköpsdata'!L16=25%,41,'4. Inköpsdata'!L16=12%,42,'4. Inköpsdata'!L16=6%,43,'4. Inköpsdata'!L16="Momsfritt",38),""))</f>
        <v/>
      </c>
      <c r="AZ16" s="330" t="e">
        <f aca="false">IF('APH KIC KIA PC'!K16=Tabeller!$AH$4,'4. Inköpsdata'!J16,ROUND('APH KIC KIA PC'!AB16,2))</f>
        <v>#VALUE!</v>
      </c>
      <c r="BA16" s="330" t="e">
        <f aca="false">IF('APH KIC KIA PC'!K16=Tabeller!$AH$4,0.01,ROUND('APH KIC KIA PC'!AA16,2))</f>
        <v>#VALUE!</v>
      </c>
      <c r="BB16" s="326" t="str">
        <f aca="false">TRIM(RIGHT('1. Artikeldata Grund'!G16,2))</f>
        <v/>
      </c>
      <c r="BC16" s="337"/>
      <c r="BD16" s="325" t="s">
        <v>1925</v>
      </c>
      <c r="BE16" s="336"/>
      <c r="BF16" s="328" t="s">
        <v>114</v>
      </c>
      <c r="BG16" s="337"/>
      <c r="BH16" s="330"/>
      <c r="BI16" s="330"/>
      <c r="BJ16" s="330"/>
      <c r="BK16" s="330"/>
      <c r="BL16" s="331" t="s">
        <v>35</v>
      </c>
      <c r="BM16" s="332" t="str">
        <f aca="false">TRIM('1. Artikeldata Grund'!D16)</f>
        <v/>
      </c>
    </row>
    <row r="17" s="12" customFormat="true" ht="15" hidden="false" customHeight="true" outlineLevel="0" collapsed="false">
      <c r="A17" s="321" t="n">
        <v>13</v>
      </c>
      <c r="B17" s="322" t="str">
        <f aca="false">'APH KIC KIA PC'!I17</f>
        <v>Välj…</v>
      </c>
      <c r="C17" s="322" t="str">
        <f aca="false">'APH KIC KIA PC'!K17</f>
        <v>Välj…</v>
      </c>
      <c r="D17" s="323" t="n">
        <f aca="false">'APH KIC KIA PC'!D17</f>
        <v>0</v>
      </c>
      <c r="E17" s="324" t="str">
        <f aca="false">TRIM(LEFT('1. Artikeldata Grund'!E17,30))</f>
        <v/>
      </c>
      <c r="F17" s="324" t="str">
        <f aca="false">IFERROR(TRIM(RIGHT('1. Artikeldata Grund'!E17,LEN('1. Artikeldata Grund'!E17)-30)),"")</f>
        <v/>
      </c>
      <c r="G17" s="325" t="str">
        <f aca="false">TRIM('APH KIC KIA PC'!L17)</f>
        <v>Välj….</v>
      </c>
      <c r="H17" s="326" t="n">
        <f aca="false">'APH KIC KIA PC'!M17</f>
        <v>910</v>
      </c>
      <c r="I17" s="326" t="n">
        <v>99</v>
      </c>
      <c r="J17" s="334"/>
      <c r="K17" s="325" t="s">
        <v>1922</v>
      </c>
      <c r="L17" s="325" t="str">
        <f aca="false">IF('APH MD APH Specifika'!BD17="J","J","N")</f>
        <v>N</v>
      </c>
      <c r="M17" s="335"/>
      <c r="N17" s="325" t="s">
        <v>1925</v>
      </c>
      <c r="O17" s="336"/>
      <c r="P17" s="325" t="s">
        <v>1924</v>
      </c>
      <c r="Q17" s="326" t="n">
        <v>0</v>
      </c>
      <c r="R17" s="334"/>
      <c r="S17" s="334"/>
      <c r="T17" s="334"/>
      <c r="U17" s="334"/>
      <c r="V17" s="334"/>
      <c r="W17" s="326" t="n">
        <v>1</v>
      </c>
      <c r="X17" s="326" t="n">
        <v>1</v>
      </c>
      <c r="Y17" s="325" t="s">
        <v>1925</v>
      </c>
      <c r="Z17" s="325" t="s">
        <v>1925</v>
      </c>
      <c r="AA17" s="325" t="s">
        <v>1925</v>
      </c>
      <c r="AB17" s="336"/>
      <c r="AC17" s="336"/>
      <c r="AD17" s="336"/>
      <c r="AE17" s="336"/>
      <c r="AF17" s="336"/>
      <c r="AG17" s="336"/>
      <c r="AH17" s="325" t="s">
        <v>1925</v>
      </c>
      <c r="AI17" s="326" t="str">
        <f aca="false">TRIM(LEFT('1. Artikeldata Grund'!G17,6))</f>
        <v/>
      </c>
      <c r="AJ17" s="327" t="n">
        <f aca="false" t="array" ref="AJ17:AJ17">_xlfn.IFS(AV17="1",20,AV17="2",20,AV17="3",20,AV17="0",99,AV17="",99)</f>
        <v>99</v>
      </c>
      <c r="AK17" s="328" t="s">
        <v>114</v>
      </c>
      <c r="AL17" s="328" t="s">
        <v>114</v>
      </c>
      <c r="AM17" s="334"/>
      <c r="AN17" s="325"/>
      <c r="AO17" s="325"/>
      <c r="AP17" s="328" t="s">
        <v>114</v>
      </c>
      <c r="AQ17" s="329" t="n">
        <v>1</v>
      </c>
      <c r="AR17" s="326" t="str">
        <f aca="false">TRIM('APH KIC KIA PC'!O17)</f>
        <v/>
      </c>
      <c r="AS17" s="335"/>
      <c r="AT17" s="325" t="str">
        <f aca="false">LEFT('1. Artikeldata Grund'!H17,2)</f>
        <v>Vä</v>
      </c>
      <c r="AU17" s="326" t="str">
        <f aca="false" t="array" ref="AU17:AU17">_xlfn.IFS('1. Artikeldata Grund'!I17="","",'1. Artikeldata Grund'!I17=Tabeller!$I$3,"",'1. Artikeldata Grund'!I17=Tabeller!$I$4,"",'1. Artikeldata Grund'!I17=Tabeller!$I$5,LEFT('1. Artikeldata Grund'!I17,1),'1. Artikeldata Grund'!I17=Tabeller!$I$6,LEFT('1. Artikeldata Grund'!I17,1))</f>
        <v/>
      </c>
      <c r="AV17" s="326" t="str">
        <f aca="false" t="array" ref="AV17:AV17">_xlfn.IFS('1. Artikeldata Grund'!J17="","",'1. Artikeldata Grund'!J17=Tabeller!$J$3,"",'1. Artikeldata Grund'!J17=Tabeller!$J$4,"",'1. Artikeldata Grund'!J17=Tabeller!$J$5,LEFT('1. Artikeldata Grund'!J17,1),'1. Artikeldata Grund'!J17=Tabeller!$J$6,LEFT('1. Artikeldata Grund'!J17,1),'1. Artikeldata Grund'!J17=Tabeller!$J$7,LEFT('1. Artikeldata Grund'!J17,1))</f>
        <v/>
      </c>
      <c r="AW17" s="326"/>
      <c r="AX17" s="326" t="n">
        <f aca="false">IF('APH KIC KIA PC'!K17=Tabeller!$AH$4,2,1)</f>
        <v>1</v>
      </c>
      <c r="AY17" s="326" t="str">
        <f aca="false" t="array" ref="AY17:AY17">IF('APH KIC KIA PC'!K17=Tabeller!$AH$4,99,IFERROR(_xlfn.IFS('4. Inköpsdata'!L17=25%,41,'4. Inköpsdata'!L17=12%,42,'4. Inköpsdata'!L17=6%,43,'4. Inköpsdata'!L17="Momsfritt",38),""))</f>
        <v/>
      </c>
      <c r="AZ17" s="330" t="e">
        <f aca="false">IF('APH KIC KIA PC'!K17=Tabeller!$AH$4,'4. Inköpsdata'!J17,ROUND('APH KIC KIA PC'!AB17,2))</f>
        <v>#VALUE!</v>
      </c>
      <c r="BA17" s="330" t="e">
        <f aca="false">IF('APH KIC KIA PC'!K17=Tabeller!$AH$4,0.01,ROUND('APH KIC KIA PC'!AA17,2))</f>
        <v>#VALUE!</v>
      </c>
      <c r="BB17" s="326" t="str">
        <f aca="false">TRIM(RIGHT('1. Artikeldata Grund'!G17,2))</f>
        <v/>
      </c>
      <c r="BC17" s="337"/>
      <c r="BD17" s="325" t="s">
        <v>1925</v>
      </c>
      <c r="BE17" s="336"/>
      <c r="BF17" s="328" t="s">
        <v>114</v>
      </c>
      <c r="BG17" s="337"/>
      <c r="BH17" s="330"/>
      <c r="BI17" s="330"/>
      <c r="BJ17" s="330"/>
      <c r="BK17" s="330"/>
      <c r="BL17" s="331" t="s">
        <v>35</v>
      </c>
      <c r="BM17" s="332" t="str">
        <f aca="false">TRIM('1. Artikeldata Grund'!D17)</f>
        <v/>
      </c>
    </row>
    <row r="18" s="12" customFormat="true" ht="15" hidden="false" customHeight="true" outlineLevel="0" collapsed="false">
      <c r="A18" s="321" t="n">
        <v>14</v>
      </c>
      <c r="B18" s="322" t="str">
        <f aca="false">'APH KIC KIA PC'!I18</f>
        <v>Välj…</v>
      </c>
      <c r="C18" s="322" t="str">
        <f aca="false">'APH KIC KIA PC'!K18</f>
        <v>Välj…</v>
      </c>
      <c r="D18" s="323" t="n">
        <f aca="false">'APH KIC KIA PC'!D18</f>
        <v>0</v>
      </c>
      <c r="E18" s="324" t="str">
        <f aca="false">TRIM(LEFT('1. Artikeldata Grund'!E18,30))</f>
        <v/>
      </c>
      <c r="F18" s="324" t="str">
        <f aca="false">IFERROR(TRIM(RIGHT('1. Artikeldata Grund'!E18,LEN('1. Artikeldata Grund'!E18)-30)),"")</f>
        <v/>
      </c>
      <c r="G18" s="325" t="str">
        <f aca="false">TRIM('APH KIC KIA PC'!L18)</f>
        <v>Välj….</v>
      </c>
      <c r="H18" s="326" t="n">
        <f aca="false">'APH KIC KIA PC'!M18</f>
        <v>910</v>
      </c>
      <c r="I18" s="326" t="n">
        <v>99</v>
      </c>
      <c r="J18" s="334"/>
      <c r="K18" s="325" t="s">
        <v>1922</v>
      </c>
      <c r="L18" s="325" t="str">
        <f aca="false">IF('APH MD APH Specifika'!BD18="J","J","N")</f>
        <v>N</v>
      </c>
      <c r="M18" s="335"/>
      <c r="N18" s="325" t="s">
        <v>1925</v>
      </c>
      <c r="O18" s="336"/>
      <c r="P18" s="325" t="s">
        <v>1924</v>
      </c>
      <c r="Q18" s="326" t="n">
        <v>0</v>
      </c>
      <c r="R18" s="334"/>
      <c r="S18" s="334"/>
      <c r="T18" s="334"/>
      <c r="U18" s="334"/>
      <c r="V18" s="334"/>
      <c r="W18" s="326" t="n">
        <v>1</v>
      </c>
      <c r="X18" s="326" t="n">
        <v>1</v>
      </c>
      <c r="Y18" s="325" t="s">
        <v>1925</v>
      </c>
      <c r="Z18" s="325" t="s">
        <v>1925</v>
      </c>
      <c r="AA18" s="325" t="s">
        <v>1925</v>
      </c>
      <c r="AB18" s="336"/>
      <c r="AC18" s="336"/>
      <c r="AD18" s="336"/>
      <c r="AE18" s="336"/>
      <c r="AF18" s="336"/>
      <c r="AG18" s="336"/>
      <c r="AH18" s="325" t="s">
        <v>1925</v>
      </c>
      <c r="AI18" s="326" t="str">
        <f aca="false">TRIM(LEFT('1. Artikeldata Grund'!G18,6))</f>
        <v/>
      </c>
      <c r="AJ18" s="327" t="n">
        <f aca="false" t="array" ref="AJ18:AJ18">_xlfn.IFS(AV18="1",20,AV18="2",20,AV18="3",20,AV18="0",99,AV18="",99)</f>
        <v>99</v>
      </c>
      <c r="AK18" s="328" t="s">
        <v>114</v>
      </c>
      <c r="AL18" s="328" t="s">
        <v>114</v>
      </c>
      <c r="AM18" s="334"/>
      <c r="AN18" s="325"/>
      <c r="AO18" s="325"/>
      <c r="AP18" s="328" t="s">
        <v>114</v>
      </c>
      <c r="AQ18" s="329" t="n">
        <v>1</v>
      </c>
      <c r="AR18" s="326" t="str">
        <f aca="false">TRIM('APH KIC KIA PC'!O18)</f>
        <v/>
      </c>
      <c r="AS18" s="335"/>
      <c r="AT18" s="325" t="str">
        <f aca="false">LEFT('1. Artikeldata Grund'!H18,2)</f>
        <v>Vä</v>
      </c>
      <c r="AU18" s="326" t="str">
        <f aca="false" t="array" ref="AU18:AU18">_xlfn.IFS('1. Artikeldata Grund'!I18="","",'1. Artikeldata Grund'!I18=Tabeller!$I$3,"",'1. Artikeldata Grund'!I18=Tabeller!$I$4,"",'1. Artikeldata Grund'!I18=Tabeller!$I$5,LEFT('1. Artikeldata Grund'!I18,1),'1. Artikeldata Grund'!I18=Tabeller!$I$6,LEFT('1. Artikeldata Grund'!I18,1))</f>
        <v/>
      </c>
      <c r="AV18" s="326" t="str">
        <f aca="false" t="array" ref="AV18:AV18">_xlfn.IFS('1. Artikeldata Grund'!J18="","",'1. Artikeldata Grund'!J18=Tabeller!$J$3,"",'1. Artikeldata Grund'!J18=Tabeller!$J$4,"",'1. Artikeldata Grund'!J18=Tabeller!$J$5,LEFT('1. Artikeldata Grund'!J18,1),'1. Artikeldata Grund'!J18=Tabeller!$J$6,LEFT('1. Artikeldata Grund'!J18,1),'1. Artikeldata Grund'!J18=Tabeller!$J$7,LEFT('1. Artikeldata Grund'!J18,1))</f>
        <v/>
      </c>
      <c r="AW18" s="326"/>
      <c r="AX18" s="326" t="n">
        <f aca="false">IF('APH KIC KIA PC'!K18=Tabeller!$AH$4,2,1)</f>
        <v>1</v>
      </c>
      <c r="AY18" s="326" t="str">
        <f aca="false" t="array" ref="AY18:AY18">IF('APH KIC KIA PC'!K18=Tabeller!$AH$4,99,IFERROR(_xlfn.IFS('4. Inköpsdata'!L18=25%,41,'4. Inköpsdata'!L18=12%,42,'4. Inköpsdata'!L18=6%,43,'4. Inköpsdata'!L18="Momsfritt",38),""))</f>
        <v/>
      </c>
      <c r="AZ18" s="330" t="e">
        <f aca="false">IF('APH KIC KIA PC'!K18=Tabeller!$AH$4,'4. Inköpsdata'!J18,ROUND('APH KIC KIA PC'!AB18,2))</f>
        <v>#VALUE!</v>
      </c>
      <c r="BA18" s="330" t="e">
        <f aca="false">IF('APH KIC KIA PC'!K18=Tabeller!$AH$4,0.01,ROUND('APH KIC KIA PC'!AA18,2))</f>
        <v>#VALUE!</v>
      </c>
      <c r="BB18" s="326" t="str">
        <f aca="false">TRIM(RIGHT('1. Artikeldata Grund'!G18,2))</f>
        <v/>
      </c>
      <c r="BC18" s="337"/>
      <c r="BD18" s="325" t="s">
        <v>1925</v>
      </c>
      <c r="BE18" s="336"/>
      <c r="BF18" s="328" t="s">
        <v>114</v>
      </c>
      <c r="BG18" s="337"/>
      <c r="BH18" s="330"/>
      <c r="BI18" s="330"/>
      <c r="BJ18" s="330"/>
      <c r="BK18" s="330"/>
      <c r="BL18" s="331" t="s">
        <v>35</v>
      </c>
      <c r="BM18" s="332" t="str">
        <f aca="false">TRIM('1. Artikeldata Grund'!D18)</f>
        <v/>
      </c>
    </row>
    <row r="19" s="12" customFormat="true" ht="15" hidden="false" customHeight="true" outlineLevel="0" collapsed="false">
      <c r="A19" s="321" t="n">
        <v>15</v>
      </c>
      <c r="B19" s="322" t="str">
        <f aca="false">'APH KIC KIA PC'!I19</f>
        <v>Välj…</v>
      </c>
      <c r="C19" s="322" t="str">
        <f aca="false">'APH KIC KIA PC'!K19</f>
        <v>Välj…</v>
      </c>
      <c r="D19" s="323" t="n">
        <f aca="false">'APH KIC KIA PC'!D19</f>
        <v>0</v>
      </c>
      <c r="E19" s="324" t="str">
        <f aca="false">TRIM(LEFT('1. Artikeldata Grund'!E19,30))</f>
        <v/>
      </c>
      <c r="F19" s="324" t="str">
        <f aca="false">IFERROR(TRIM(RIGHT('1. Artikeldata Grund'!E19,LEN('1. Artikeldata Grund'!E19)-30)),"")</f>
        <v/>
      </c>
      <c r="G19" s="325" t="str">
        <f aca="false">TRIM('APH KIC KIA PC'!L19)</f>
        <v>Välj….</v>
      </c>
      <c r="H19" s="326" t="n">
        <f aca="false">'APH KIC KIA PC'!M19</f>
        <v>910</v>
      </c>
      <c r="I19" s="326" t="n">
        <v>99</v>
      </c>
      <c r="J19" s="334"/>
      <c r="K19" s="325" t="s">
        <v>1922</v>
      </c>
      <c r="L19" s="325" t="str">
        <f aca="false">IF('APH MD APH Specifika'!BD19="J","J","N")</f>
        <v>N</v>
      </c>
      <c r="M19" s="335"/>
      <c r="N19" s="325" t="s">
        <v>1925</v>
      </c>
      <c r="O19" s="336"/>
      <c r="P19" s="325" t="s">
        <v>1924</v>
      </c>
      <c r="Q19" s="326" t="n">
        <v>0</v>
      </c>
      <c r="R19" s="334"/>
      <c r="S19" s="334"/>
      <c r="T19" s="334"/>
      <c r="U19" s="334"/>
      <c r="V19" s="334"/>
      <c r="W19" s="326" t="n">
        <v>1</v>
      </c>
      <c r="X19" s="326" t="n">
        <v>1</v>
      </c>
      <c r="Y19" s="325" t="s">
        <v>1925</v>
      </c>
      <c r="Z19" s="325" t="s">
        <v>1925</v>
      </c>
      <c r="AA19" s="325" t="s">
        <v>1925</v>
      </c>
      <c r="AB19" s="336"/>
      <c r="AC19" s="336"/>
      <c r="AD19" s="336"/>
      <c r="AE19" s="336"/>
      <c r="AF19" s="336"/>
      <c r="AG19" s="336"/>
      <c r="AH19" s="325" t="s">
        <v>1925</v>
      </c>
      <c r="AI19" s="326" t="str">
        <f aca="false">TRIM(LEFT('1. Artikeldata Grund'!G19,6))</f>
        <v/>
      </c>
      <c r="AJ19" s="327" t="n">
        <f aca="false" t="array" ref="AJ19:AJ19">_xlfn.IFS(AV19="1",20,AV19="2",20,AV19="3",20,AV19="0",99,AV19="",99)</f>
        <v>99</v>
      </c>
      <c r="AK19" s="328" t="s">
        <v>114</v>
      </c>
      <c r="AL19" s="328" t="s">
        <v>114</v>
      </c>
      <c r="AM19" s="334"/>
      <c r="AN19" s="325"/>
      <c r="AO19" s="325"/>
      <c r="AP19" s="328" t="s">
        <v>114</v>
      </c>
      <c r="AQ19" s="329" t="n">
        <v>1</v>
      </c>
      <c r="AR19" s="326" t="str">
        <f aca="false">TRIM('APH KIC KIA PC'!O19)</f>
        <v/>
      </c>
      <c r="AS19" s="335"/>
      <c r="AT19" s="325" t="str">
        <f aca="false">LEFT('1. Artikeldata Grund'!H19,2)</f>
        <v>Vä</v>
      </c>
      <c r="AU19" s="326" t="str">
        <f aca="false" t="array" ref="AU19:AU19">_xlfn.IFS('1. Artikeldata Grund'!I19="","",'1. Artikeldata Grund'!I19=Tabeller!$I$3,"",'1. Artikeldata Grund'!I19=Tabeller!$I$4,"",'1. Artikeldata Grund'!I19=Tabeller!$I$5,LEFT('1. Artikeldata Grund'!I19,1),'1. Artikeldata Grund'!I19=Tabeller!$I$6,LEFT('1. Artikeldata Grund'!I19,1))</f>
        <v/>
      </c>
      <c r="AV19" s="326" t="str">
        <f aca="false" t="array" ref="AV19:AV19">_xlfn.IFS('1. Artikeldata Grund'!J19="","",'1. Artikeldata Grund'!J19=Tabeller!$J$3,"",'1. Artikeldata Grund'!J19=Tabeller!$J$4,"",'1. Artikeldata Grund'!J19=Tabeller!$J$5,LEFT('1. Artikeldata Grund'!J19,1),'1. Artikeldata Grund'!J19=Tabeller!$J$6,LEFT('1. Artikeldata Grund'!J19,1),'1. Artikeldata Grund'!J19=Tabeller!$J$7,LEFT('1. Artikeldata Grund'!J19,1))</f>
        <v/>
      </c>
      <c r="AW19" s="326"/>
      <c r="AX19" s="326" t="n">
        <f aca="false">IF('APH KIC KIA PC'!K19=Tabeller!$AH$4,2,1)</f>
        <v>1</v>
      </c>
      <c r="AY19" s="326" t="str">
        <f aca="false" t="array" ref="AY19:AY19">IF('APH KIC KIA PC'!K19=Tabeller!$AH$4,99,IFERROR(_xlfn.IFS('4. Inköpsdata'!L19=25%,41,'4. Inköpsdata'!L19=12%,42,'4. Inköpsdata'!L19=6%,43,'4. Inköpsdata'!L19="Momsfritt",38),""))</f>
        <v/>
      </c>
      <c r="AZ19" s="330" t="e">
        <f aca="false">IF('APH KIC KIA PC'!K19=Tabeller!$AH$4,'4. Inköpsdata'!J19,ROUND('APH KIC KIA PC'!AB19,2))</f>
        <v>#VALUE!</v>
      </c>
      <c r="BA19" s="330" t="e">
        <f aca="false">IF('APH KIC KIA PC'!K19=Tabeller!$AH$4,0.01,ROUND('APH KIC KIA PC'!AA19,2))</f>
        <v>#VALUE!</v>
      </c>
      <c r="BB19" s="326" t="str">
        <f aca="false">TRIM(RIGHT('1. Artikeldata Grund'!G19,2))</f>
        <v/>
      </c>
      <c r="BC19" s="337"/>
      <c r="BD19" s="325" t="s">
        <v>1925</v>
      </c>
      <c r="BE19" s="336"/>
      <c r="BF19" s="328" t="s">
        <v>114</v>
      </c>
      <c r="BG19" s="337"/>
      <c r="BH19" s="330"/>
      <c r="BI19" s="330"/>
      <c r="BJ19" s="330"/>
      <c r="BK19" s="330"/>
      <c r="BL19" s="331" t="s">
        <v>35</v>
      </c>
      <c r="BM19" s="332" t="str">
        <f aca="false">TRIM('1. Artikeldata Grund'!D19)</f>
        <v/>
      </c>
    </row>
    <row r="20" s="12" customFormat="true" ht="15" hidden="false" customHeight="true" outlineLevel="0" collapsed="false">
      <c r="A20" s="321" t="n">
        <v>16</v>
      </c>
      <c r="B20" s="322" t="str">
        <f aca="false">'APH KIC KIA PC'!I20</f>
        <v>Välj…</v>
      </c>
      <c r="C20" s="322" t="str">
        <f aca="false">'APH KIC KIA PC'!K20</f>
        <v>Välj…</v>
      </c>
      <c r="D20" s="323" t="n">
        <f aca="false">'APH KIC KIA PC'!D20</f>
        <v>0</v>
      </c>
      <c r="E20" s="324" t="str">
        <f aca="false">TRIM(LEFT('1. Artikeldata Grund'!E20,30))</f>
        <v/>
      </c>
      <c r="F20" s="324" t="str">
        <f aca="false">IFERROR(TRIM(RIGHT('1. Artikeldata Grund'!E20,LEN('1. Artikeldata Grund'!E20)-30)),"")</f>
        <v/>
      </c>
      <c r="G20" s="325" t="str">
        <f aca="false">TRIM('APH KIC KIA PC'!L20)</f>
        <v>Välj….</v>
      </c>
      <c r="H20" s="326" t="n">
        <f aca="false">'APH KIC KIA PC'!M20</f>
        <v>910</v>
      </c>
      <c r="I20" s="326" t="n">
        <v>99</v>
      </c>
      <c r="J20" s="334"/>
      <c r="K20" s="325" t="s">
        <v>1922</v>
      </c>
      <c r="L20" s="325" t="str">
        <f aca="false">IF('APH MD APH Specifika'!BD20="J","J","N")</f>
        <v>N</v>
      </c>
      <c r="M20" s="335"/>
      <c r="N20" s="325" t="s">
        <v>1925</v>
      </c>
      <c r="O20" s="336"/>
      <c r="P20" s="325" t="s">
        <v>1924</v>
      </c>
      <c r="Q20" s="326" t="n">
        <v>0</v>
      </c>
      <c r="R20" s="334"/>
      <c r="S20" s="334"/>
      <c r="T20" s="334"/>
      <c r="U20" s="334"/>
      <c r="V20" s="334"/>
      <c r="W20" s="326" t="n">
        <v>1</v>
      </c>
      <c r="X20" s="326" t="n">
        <v>1</v>
      </c>
      <c r="Y20" s="325" t="s">
        <v>1925</v>
      </c>
      <c r="Z20" s="325" t="s">
        <v>1925</v>
      </c>
      <c r="AA20" s="325" t="s">
        <v>1925</v>
      </c>
      <c r="AB20" s="336"/>
      <c r="AC20" s="336"/>
      <c r="AD20" s="336"/>
      <c r="AE20" s="336"/>
      <c r="AF20" s="336"/>
      <c r="AG20" s="336"/>
      <c r="AH20" s="325" t="s">
        <v>1925</v>
      </c>
      <c r="AI20" s="326" t="str">
        <f aca="false">TRIM(LEFT('1. Artikeldata Grund'!G20,6))</f>
        <v/>
      </c>
      <c r="AJ20" s="327" t="n">
        <f aca="false" t="array" ref="AJ20:AJ20">_xlfn.IFS(AV20="1",20,AV20="2",20,AV20="3",20,AV20="0",99,AV20="",99)</f>
        <v>99</v>
      </c>
      <c r="AK20" s="328" t="s">
        <v>114</v>
      </c>
      <c r="AL20" s="328" t="s">
        <v>114</v>
      </c>
      <c r="AM20" s="334"/>
      <c r="AN20" s="325"/>
      <c r="AO20" s="325"/>
      <c r="AP20" s="328" t="s">
        <v>114</v>
      </c>
      <c r="AQ20" s="329" t="n">
        <v>1</v>
      </c>
      <c r="AR20" s="326" t="str">
        <f aca="false">TRIM('APH KIC KIA PC'!O20)</f>
        <v/>
      </c>
      <c r="AS20" s="335"/>
      <c r="AT20" s="325" t="str">
        <f aca="false">LEFT('1. Artikeldata Grund'!H20,2)</f>
        <v>Vä</v>
      </c>
      <c r="AU20" s="326" t="str">
        <f aca="false" t="array" ref="AU20:AU20">_xlfn.IFS('1. Artikeldata Grund'!I20="","",'1. Artikeldata Grund'!I20=Tabeller!$I$3,"",'1. Artikeldata Grund'!I20=Tabeller!$I$4,"",'1. Artikeldata Grund'!I20=Tabeller!$I$5,LEFT('1. Artikeldata Grund'!I20,1),'1. Artikeldata Grund'!I20=Tabeller!$I$6,LEFT('1. Artikeldata Grund'!I20,1))</f>
        <v/>
      </c>
      <c r="AV20" s="326" t="str">
        <f aca="false" t="array" ref="AV20:AV20">_xlfn.IFS('1. Artikeldata Grund'!J20="","",'1. Artikeldata Grund'!J20=Tabeller!$J$3,"",'1. Artikeldata Grund'!J20=Tabeller!$J$4,"",'1. Artikeldata Grund'!J20=Tabeller!$J$5,LEFT('1. Artikeldata Grund'!J20,1),'1. Artikeldata Grund'!J20=Tabeller!$J$6,LEFT('1. Artikeldata Grund'!J20,1),'1. Artikeldata Grund'!J20=Tabeller!$J$7,LEFT('1. Artikeldata Grund'!J20,1))</f>
        <v/>
      </c>
      <c r="AW20" s="326"/>
      <c r="AX20" s="326" t="n">
        <f aca="false">IF('APH KIC KIA PC'!K20=Tabeller!$AH$4,2,1)</f>
        <v>1</v>
      </c>
      <c r="AY20" s="326" t="str">
        <f aca="false" t="array" ref="AY20:AY20">IF('APH KIC KIA PC'!K20=Tabeller!$AH$4,99,IFERROR(_xlfn.IFS('4. Inköpsdata'!L20=25%,41,'4. Inköpsdata'!L20=12%,42,'4. Inköpsdata'!L20=6%,43,'4. Inköpsdata'!L20="Momsfritt",38),""))</f>
        <v/>
      </c>
      <c r="AZ20" s="330" t="e">
        <f aca="false">IF('APH KIC KIA PC'!K20=Tabeller!$AH$4,'4. Inköpsdata'!J20,ROUND('APH KIC KIA PC'!AB20,2))</f>
        <v>#VALUE!</v>
      </c>
      <c r="BA20" s="330" t="e">
        <f aca="false">IF('APH KIC KIA PC'!K20=Tabeller!$AH$4,0.01,ROUND('APH KIC KIA PC'!AA20,2))</f>
        <v>#VALUE!</v>
      </c>
      <c r="BB20" s="326" t="str">
        <f aca="false">TRIM(RIGHT('1. Artikeldata Grund'!G20,2))</f>
        <v/>
      </c>
      <c r="BC20" s="337"/>
      <c r="BD20" s="325" t="s">
        <v>1925</v>
      </c>
      <c r="BE20" s="336"/>
      <c r="BF20" s="328" t="s">
        <v>114</v>
      </c>
      <c r="BG20" s="337"/>
      <c r="BH20" s="330"/>
      <c r="BI20" s="330"/>
      <c r="BJ20" s="330"/>
      <c r="BK20" s="330"/>
      <c r="BL20" s="331" t="s">
        <v>35</v>
      </c>
      <c r="BM20" s="332" t="str">
        <f aca="false">TRIM('1. Artikeldata Grund'!D20)</f>
        <v/>
      </c>
    </row>
    <row r="21" s="12" customFormat="true" ht="15" hidden="false" customHeight="true" outlineLevel="0" collapsed="false">
      <c r="A21" s="321" t="n">
        <v>17</v>
      </c>
      <c r="B21" s="322" t="str">
        <f aca="false">'APH KIC KIA PC'!I21</f>
        <v>Välj…</v>
      </c>
      <c r="C21" s="322" t="str">
        <f aca="false">'APH KIC KIA PC'!K21</f>
        <v>Välj…</v>
      </c>
      <c r="D21" s="323" t="n">
        <f aca="false">'APH KIC KIA PC'!D21</f>
        <v>0</v>
      </c>
      <c r="E21" s="324" t="str">
        <f aca="false">TRIM(LEFT('1. Artikeldata Grund'!E21,30))</f>
        <v/>
      </c>
      <c r="F21" s="324" t="str">
        <f aca="false">IFERROR(TRIM(RIGHT('1. Artikeldata Grund'!E21,LEN('1. Artikeldata Grund'!E21)-30)),"")</f>
        <v/>
      </c>
      <c r="G21" s="325" t="str">
        <f aca="false">TRIM('APH KIC KIA PC'!L21)</f>
        <v>Välj….</v>
      </c>
      <c r="H21" s="326" t="n">
        <f aca="false">'APH KIC KIA PC'!M21</f>
        <v>910</v>
      </c>
      <c r="I21" s="326" t="n">
        <v>99</v>
      </c>
      <c r="J21" s="334"/>
      <c r="K21" s="325" t="s">
        <v>1922</v>
      </c>
      <c r="L21" s="325" t="str">
        <f aca="false">IF('APH MD APH Specifika'!BD21="J","J","N")</f>
        <v>N</v>
      </c>
      <c r="M21" s="335"/>
      <c r="N21" s="325" t="s">
        <v>1925</v>
      </c>
      <c r="O21" s="336"/>
      <c r="P21" s="325" t="s">
        <v>1924</v>
      </c>
      <c r="Q21" s="326" t="n">
        <v>0</v>
      </c>
      <c r="R21" s="334"/>
      <c r="S21" s="334"/>
      <c r="T21" s="334"/>
      <c r="U21" s="334"/>
      <c r="V21" s="334"/>
      <c r="W21" s="326" t="n">
        <v>1</v>
      </c>
      <c r="X21" s="326" t="n">
        <v>1</v>
      </c>
      <c r="Y21" s="325" t="s">
        <v>1925</v>
      </c>
      <c r="Z21" s="325" t="s">
        <v>1925</v>
      </c>
      <c r="AA21" s="325" t="s">
        <v>1925</v>
      </c>
      <c r="AB21" s="336"/>
      <c r="AC21" s="336"/>
      <c r="AD21" s="336"/>
      <c r="AE21" s="336"/>
      <c r="AF21" s="336"/>
      <c r="AG21" s="336"/>
      <c r="AH21" s="325" t="s">
        <v>1925</v>
      </c>
      <c r="AI21" s="326" t="str">
        <f aca="false">TRIM(LEFT('1. Artikeldata Grund'!G21,6))</f>
        <v/>
      </c>
      <c r="AJ21" s="327" t="n">
        <f aca="false" t="array" ref="AJ21:AJ21">_xlfn.IFS(AV21="1",20,AV21="2",20,AV21="3",20,AV21="0",99,AV21="",99)</f>
        <v>99</v>
      </c>
      <c r="AK21" s="328" t="s">
        <v>114</v>
      </c>
      <c r="AL21" s="328" t="s">
        <v>114</v>
      </c>
      <c r="AM21" s="334"/>
      <c r="AN21" s="325"/>
      <c r="AO21" s="325"/>
      <c r="AP21" s="328" t="s">
        <v>114</v>
      </c>
      <c r="AQ21" s="329" t="n">
        <v>1</v>
      </c>
      <c r="AR21" s="326" t="str">
        <f aca="false">TRIM('APH KIC KIA PC'!O21)</f>
        <v/>
      </c>
      <c r="AS21" s="335"/>
      <c r="AT21" s="325" t="str">
        <f aca="false">LEFT('1. Artikeldata Grund'!H21,2)</f>
        <v>Vä</v>
      </c>
      <c r="AU21" s="326" t="str">
        <f aca="false" t="array" ref="AU21:AU21">_xlfn.IFS('1. Artikeldata Grund'!I21="","",'1. Artikeldata Grund'!I21=Tabeller!$I$3,"",'1. Artikeldata Grund'!I21=Tabeller!$I$4,"",'1. Artikeldata Grund'!I21=Tabeller!$I$5,LEFT('1. Artikeldata Grund'!I21,1),'1. Artikeldata Grund'!I21=Tabeller!$I$6,LEFT('1. Artikeldata Grund'!I21,1))</f>
        <v/>
      </c>
      <c r="AV21" s="326" t="str">
        <f aca="false" t="array" ref="AV21:AV21">_xlfn.IFS('1. Artikeldata Grund'!J21="","",'1. Artikeldata Grund'!J21=Tabeller!$J$3,"",'1. Artikeldata Grund'!J21=Tabeller!$J$4,"",'1. Artikeldata Grund'!J21=Tabeller!$J$5,LEFT('1. Artikeldata Grund'!J21,1),'1. Artikeldata Grund'!J21=Tabeller!$J$6,LEFT('1. Artikeldata Grund'!J21,1),'1. Artikeldata Grund'!J21=Tabeller!$J$7,LEFT('1. Artikeldata Grund'!J21,1))</f>
        <v/>
      </c>
      <c r="AW21" s="326"/>
      <c r="AX21" s="326" t="n">
        <f aca="false">IF('APH KIC KIA PC'!K21=Tabeller!$AH$4,2,1)</f>
        <v>1</v>
      </c>
      <c r="AY21" s="326" t="str">
        <f aca="false" t="array" ref="AY21:AY21">IF('APH KIC KIA PC'!K21=Tabeller!$AH$4,99,IFERROR(_xlfn.IFS('4. Inköpsdata'!L21=25%,41,'4. Inköpsdata'!L21=12%,42,'4. Inköpsdata'!L21=6%,43,'4. Inköpsdata'!L21="Momsfritt",38),""))</f>
        <v/>
      </c>
      <c r="AZ21" s="330" t="e">
        <f aca="false">IF('APH KIC KIA PC'!K21=Tabeller!$AH$4,'4. Inköpsdata'!J21,ROUND('APH KIC KIA PC'!AB21,2))</f>
        <v>#VALUE!</v>
      </c>
      <c r="BA21" s="330" t="e">
        <f aca="false">IF('APH KIC KIA PC'!K21=Tabeller!$AH$4,0.01,ROUND('APH KIC KIA PC'!AA21,2))</f>
        <v>#VALUE!</v>
      </c>
      <c r="BB21" s="326" t="str">
        <f aca="false">TRIM(RIGHT('1. Artikeldata Grund'!G21,2))</f>
        <v/>
      </c>
      <c r="BC21" s="337"/>
      <c r="BD21" s="325" t="s">
        <v>1925</v>
      </c>
      <c r="BE21" s="336"/>
      <c r="BF21" s="328" t="s">
        <v>114</v>
      </c>
      <c r="BG21" s="337"/>
      <c r="BH21" s="330"/>
      <c r="BI21" s="330"/>
      <c r="BJ21" s="330"/>
      <c r="BK21" s="330"/>
      <c r="BL21" s="331" t="s">
        <v>35</v>
      </c>
      <c r="BM21" s="332" t="str">
        <f aca="false">TRIM('1. Artikeldata Grund'!D21)</f>
        <v/>
      </c>
    </row>
    <row r="22" s="12" customFormat="true" ht="15" hidden="false" customHeight="true" outlineLevel="0" collapsed="false">
      <c r="A22" s="321" t="n">
        <v>18</v>
      </c>
      <c r="B22" s="322" t="str">
        <f aca="false">'APH KIC KIA PC'!I22</f>
        <v>Välj…</v>
      </c>
      <c r="C22" s="322" t="str">
        <f aca="false">'APH KIC KIA PC'!K22</f>
        <v>Välj…</v>
      </c>
      <c r="D22" s="323" t="n">
        <f aca="false">'APH KIC KIA PC'!D22</f>
        <v>0</v>
      </c>
      <c r="E22" s="324" t="str">
        <f aca="false">TRIM(LEFT('1. Artikeldata Grund'!E22,30))</f>
        <v/>
      </c>
      <c r="F22" s="324" t="str">
        <f aca="false">IFERROR(TRIM(RIGHT('1. Artikeldata Grund'!E22,LEN('1. Artikeldata Grund'!E22)-30)),"")</f>
        <v/>
      </c>
      <c r="G22" s="325" t="str">
        <f aca="false">TRIM('APH KIC KIA PC'!L22)</f>
        <v>Välj….</v>
      </c>
      <c r="H22" s="326" t="n">
        <f aca="false">'APH KIC KIA PC'!M22</f>
        <v>910</v>
      </c>
      <c r="I22" s="326" t="n">
        <v>99</v>
      </c>
      <c r="J22" s="334"/>
      <c r="K22" s="325" t="s">
        <v>1922</v>
      </c>
      <c r="L22" s="325" t="str">
        <f aca="false">IF('APH MD APH Specifika'!BD22="J","J","N")</f>
        <v>N</v>
      </c>
      <c r="M22" s="335"/>
      <c r="N22" s="325" t="s">
        <v>1925</v>
      </c>
      <c r="O22" s="336"/>
      <c r="P22" s="325" t="s">
        <v>1924</v>
      </c>
      <c r="Q22" s="326" t="n">
        <v>0</v>
      </c>
      <c r="R22" s="334"/>
      <c r="S22" s="334"/>
      <c r="T22" s="334"/>
      <c r="U22" s="334"/>
      <c r="V22" s="334"/>
      <c r="W22" s="326" t="n">
        <v>1</v>
      </c>
      <c r="X22" s="326" t="n">
        <v>1</v>
      </c>
      <c r="Y22" s="325" t="s">
        <v>1925</v>
      </c>
      <c r="Z22" s="325" t="s">
        <v>1925</v>
      </c>
      <c r="AA22" s="325" t="s">
        <v>1925</v>
      </c>
      <c r="AB22" s="336"/>
      <c r="AC22" s="336"/>
      <c r="AD22" s="336"/>
      <c r="AE22" s="336"/>
      <c r="AF22" s="336"/>
      <c r="AG22" s="336"/>
      <c r="AH22" s="325" t="s">
        <v>1925</v>
      </c>
      <c r="AI22" s="326" t="str">
        <f aca="false">TRIM(LEFT('1. Artikeldata Grund'!G22,6))</f>
        <v/>
      </c>
      <c r="AJ22" s="327" t="n">
        <f aca="false" t="array" ref="AJ22:AJ22">_xlfn.IFS(AV22="1",20,AV22="2",20,AV22="3",20,AV22="0",99,AV22="",99)</f>
        <v>99</v>
      </c>
      <c r="AK22" s="328" t="s">
        <v>114</v>
      </c>
      <c r="AL22" s="328" t="s">
        <v>114</v>
      </c>
      <c r="AM22" s="334"/>
      <c r="AN22" s="325"/>
      <c r="AO22" s="325"/>
      <c r="AP22" s="328" t="s">
        <v>114</v>
      </c>
      <c r="AQ22" s="329" t="n">
        <v>1</v>
      </c>
      <c r="AR22" s="326" t="str">
        <f aca="false">TRIM('APH KIC KIA PC'!O22)</f>
        <v/>
      </c>
      <c r="AS22" s="335"/>
      <c r="AT22" s="325" t="str">
        <f aca="false">LEFT('1. Artikeldata Grund'!H22,2)</f>
        <v>Vä</v>
      </c>
      <c r="AU22" s="326" t="str">
        <f aca="false" t="array" ref="AU22:AU22">_xlfn.IFS('1. Artikeldata Grund'!I22="","",'1. Artikeldata Grund'!I22=Tabeller!$I$3,"",'1. Artikeldata Grund'!I22=Tabeller!$I$4,"",'1. Artikeldata Grund'!I22=Tabeller!$I$5,LEFT('1. Artikeldata Grund'!I22,1),'1. Artikeldata Grund'!I22=Tabeller!$I$6,LEFT('1. Artikeldata Grund'!I22,1))</f>
        <v/>
      </c>
      <c r="AV22" s="326" t="str">
        <f aca="false" t="array" ref="AV22:AV22">_xlfn.IFS('1. Artikeldata Grund'!J22="","",'1. Artikeldata Grund'!J22=Tabeller!$J$3,"",'1. Artikeldata Grund'!J22=Tabeller!$J$4,"",'1. Artikeldata Grund'!J22=Tabeller!$J$5,LEFT('1. Artikeldata Grund'!J22,1),'1. Artikeldata Grund'!J22=Tabeller!$J$6,LEFT('1. Artikeldata Grund'!J22,1),'1. Artikeldata Grund'!J22=Tabeller!$J$7,LEFT('1. Artikeldata Grund'!J22,1))</f>
        <v/>
      </c>
      <c r="AW22" s="326"/>
      <c r="AX22" s="326" t="n">
        <f aca="false">IF('APH KIC KIA PC'!K22=Tabeller!$AH$4,2,1)</f>
        <v>1</v>
      </c>
      <c r="AY22" s="326" t="str">
        <f aca="false" t="array" ref="AY22:AY22">IF('APH KIC KIA PC'!K22=Tabeller!$AH$4,99,IFERROR(_xlfn.IFS('4. Inköpsdata'!L22=25%,41,'4. Inköpsdata'!L22=12%,42,'4. Inköpsdata'!L22=6%,43,'4. Inköpsdata'!L22="Momsfritt",38),""))</f>
        <v/>
      </c>
      <c r="AZ22" s="330" t="e">
        <f aca="false">IF('APH KIC KIA PC'!K22=Tabeller!$AH$4,'4. Inköpsdata'!J22,ROUND('APH KIC KIA PC'!AB22,2))</f>
        <v>#VALUE!</v>
      </c>
      <c r="BA22" s="330" t="e">
        <f aca="false">IF('APH KIC KIA PC'!K22=Tabeller!$AH$4,0.01,ROUND('APH KIC KIA PC'!AA22,2))</f>
        <v>#VALUE!</v>
      </c>
      <c r="BB22" s="326" t="str">
        <f aca="false">TRIM(RIGHT('1. Artikeldata Grund'!G22,2))</f>
        <v/>
      </c>
      <c r="BC22" s="337"/>
      <c r="BD22" s="325" t="s">
        <v>1925</v>
      </c>
      <c r="BE22" s="336"/>
      <c r="BF22" s="328" t="s">
        <v>114</v>
      </c>
      <c r="BG22" s="337"/>
      <c r="BH22" s="330"/>
      <c r="BI22" s="330"/>
      <c r="BJ22" s="330"/>
      <c r="BK22" s="330"/>
      <c r="BL22" s="331" t="s">
        <v>35</v>
      </c>
      <c r="BM22" s="332" t="str">
        <f aca="false">TRIM('1. Artikeldata Grund'!D22)</f>
        <v/>
      </c>
    </row>
    <row r="23" s="12" customFormat="true" ht="15" hidden="false" customHeight="true" outlineLevel="0" collapsed="false">
      <c r="A23" s="321" t="n">
        <v>19</v>
      </c>
      <c r="B23" s="322" t="str">
        <f aca="false">'APH KIC KIA PC'!I23</f>
        <v>Välj…</v>
      </c>
      <c r="C23" s="322" t="str">
        <f aca="false">'APH KIC KIA PC'!K23</f>
        <v>Välj…</v>
      </c>
      <c r="D23" s="323" t="n">
        <f aca="false">'APH KIC KIA PC'!D23</f>
        <v>0</v>
      </c>
      <c r="E23" s="324" t="str">
        <f aca="false">TRIM(LEFT('1. Artikeldata Grund'!E23,30))</f>
        <v/>
      </c>
      <c r="F23" s="324" t="str">
        <f aca="false">IFERROR(TRIM(RIGHT('1. Artikeldata Grund'!E23,LEN('1. Artikeldata Grund'!E23)-30)),"")</f>
        <v/>
      </c>
      <c r="G23" s="325" t="str">
        <f aca="false">TRIM('APH KIC KIA PC'!L23)</f>
        <v>Välj….</v>
      </c>
      <c r="H23" s="326" t="n">
        <f aca="false">'APH KIC KIA PC'!M23</f>
        <v>910</v>
      </c>
      <c r="I23" s="326" t="n">
        <v>99</v>
      </c>
      <c r="J23" s="334"/>
      <c r="K23" s="325" t="s">
        <v>1922</v>
      </c>
      <c r="L23" s="325" t="str">
        <f aca="false">IF('APH MD APH Specifika'!BD23="J","J","N")</f>
        <v>N</v>
      </c>
      <c r="M23" s="335"/>
      <c r="N23" s="325" t="s">
        <v>1925</v>
      </c>
      <c r="O23" s="336"/>
      <c r="P23" s="325" t="s">
        <v>1924</v>
      </c>
      <c r="Q23" s="326" t="n">
        <v>0</v>
      </c>
      <c r="R23" s="334"/>
      <c r="S23" s="334"/>
      <c r="T23" s="334"/>
      <c r="U23" s="334"/>
      <c r="V23" s="334"/>
      <c r="W23" s="326" t="n">
        <v>1</v>
      </c>
      <c r="X23" s="326" t="n">
        <v>1</v>
      </c>
      <c r="Y23" s="325" t="s">
        <v>1925</v>
      </c>
      <c r="Z23" s="325" t="s">
        <v>1925</v>
      </c>
      <c r="AA23" s="325" t="s">
        <v>1925</v>
      </c>
      <c r="AB23" s="336"/>
      <c r="AC23" s="336"/>
      <c r="AD23" s="336"/>
      <c r="AE23" s="336"/>
      <c r="AF23" s="336"/>
      <c r="AG23" s="336"/>
      <c r="AH23" s="325" t="s">
        <v>1925</v>
      </c>
      <c r="AI23" s="326" t="str">
        <f aca="false">TRIM(LEFT('1. Artikeldata Grund'!G23,6))</f>
        <v/>
      </c>
      <c r="AJ23" s="327" t="n">
        <f aca="false" t="array" ref="AJ23:AJ23">_xlfn.IFS(AV23="1",20,AV23="2",20,AV23="3",20,AV23="0",99,AV23="",99)</f>
        <v>99</v>
      </c>
      <c r="AK23" s="328" t="s">
        <v>114</v>
      </c>
      <c r="AL23" s="328" t="s">
        <v>114</v>
      </c>
      <c r="AM23" s="334"/>
      <c r="AN23" s="325"/>
      <c r="AO23" s="325"/>
      <c r="AP23" s="328" t="s">
        <v>114</v>
      </c>
      <c r="AQ23" s="329" t="n">
        <v>1</v>
      </c>
      <c r="AR23" s="326" t="str">
        <f aca="false">TRIM('APH KIC KIA PC'!O23)</f>
        <v/>
      </c>
      <c r="AS23" s="335"/>
      <c r="AT23" s="325" t="str">
        <f aca="false">LEFT('1. Artikeldata Grund'!H23,2)</f>
        <v>Vä</v>
      </c>
      <c r="AU23" s="326" t="str">
        <f aca="false" t="array" ref="AU23:AU23">_xlfn.IFS('1. Artikeldata Grund'!I23="","",'1. Artikeldata Grund'!I23=Tabeller!$I$3,"",'1. Artikeldata Grund'!I23=Tabeller!$I$4,"",'1. Artikeldata Grund'!I23=Tabeller!$I$5,LEFT('1. Artikeldata Grund'!I23,1),'1. Artikeldata Grund'!I23=Tabeller!$I$6,LEFT('1. Artikeldata Grund'!I23,1))</f>
        <v/>
      </c>
      <c r="AV23" s="326" t="str">
        <f aca="false" t="array" ref="AV23:AV23">_xlfn.IFS('1. Artikeldata Grund'!J23="","",'1. Artikeldata Grund'!J23=Tabeller!$J$3,"",'1. Artikeldata Grund'!J23=Tabeller!$J$4,"",'1. Artikeldata Grund'!J23=Tabeller!$J$5,LEFT('1. Artikeldata Grund'!J23,1),'1. Artikeldata Grund'!J23=Tabeller!$J$6,LEFT('1. Artikeldata Grund'!J23,1),'1. Artikeldata Grund'!J23=Tabeller!$J$7,LEFT('1. Artikeldata Grund'!J23,1))</f>
        <v/>
      </c>
      <c r="AW23" s="326"/>
      <c r="AX23" s="326" t="n">
        <f aca="false">IF('APH KIC KIA PC'!K23=Tabeller!$AH$4,2,1)</f>
        <v>1</v>
      </c>
      <c r="AY23" s="326" t="str">
        <f aca="false" t="array" ref="AY23:AY23">IF('APH KIC KIA PC'!K23=Tabeller!$AH$4,99,IFERROR(_xlfn.IFS('4. Inköpsdata'!L23=25%,41,'4. Inköpsdata'!L23=12%,42,'4. Inköpsdata'!L23=6%,43,'4. Inköpsdata'!L23="Momsfritt",38),""))</f>
        <v/>
      </c>
      <c r="AZ23" s="330" t="e">
        <f aca="false">IF('APH KIC KIA PC'!K23=Tabeller!$AH$4,'4. Inköpsdata'!J23,ROUND('APH KIC KIA PC'!AB23,2))</f>
        <v>#VALUE!</v>
      </c>
      <c r="BA23" s="330" t="e">
        <f aca="false">IF('APH KIC KIA PC'!K23=Tabeller!$AH$4,0.01,ROUND('APH KIC KIA PC'!AA23,2))</f>
        <v>#VALUE!</v>
      </c>
      <c r="BB23" s="326" t="str">
        <f aca="false">TRIM(RIGHT('1. Artikeldata Grund'!G23,2))</f>
        <v/>
      </c>
      <c r="BC23" s="337"/>
      <c r="BD23" s="325" t="s">
        <v>1925</v>
      </c>
      <c r="BE23" s="336"/>
      <c r="BF23" s="328" t="s">
        <v>114</v>
      </c>
      <c r="BG23" s="337"/>
      <c r="BH23" s="330"/>
      <c r="BI23" s="330"/>
      <c r="BJ23" s="330"/>
      <c r="BK23" s="330"/>
      <c r="BL23" s="331" t="s">
        <v>35</v>
      </c>
      <c r="BM23" s="332" t="str">
        <f aca="false">TRIM('1. Artikeldata Grund'!D23)</f>
        <v/>
      </c>
    </row>
    <row r="24" s="12" customFormat="true" ht="15" hidden="false" customHeight="true" outlineLevel="0" collapsed="false">
      <c r="A24" s="321" t="n">
        <v>20</v>
      </c>
      <c r="B24" s="322" t="str">
        <f aca="false">'APH KIC KIA PC'!I24</f>
        <v>Välj…</v>
      </c>
      <c r="C24" s="322" t="str">
        <f aca="false">'APH KIC KIA PC'!K24</f>
        <v>Välj…</v>
      </c>
      <c r="D24" s="323" t="n">
        <f aca="false">'APH KIC KIA PC'!D24</f>
        <v>0</v>
      </c>
      <c r="E24" s="324" t="str">
        <f aca="false">TRIM(LEFT('1. Artikeldata Grund'!E24,30))</f>
        <v/>
      </c>
      <c r="F24" s="324" t="str">
        <f aca="false">IFERROR(TRIM(RIGHT('1. Artikeldata Grund'!E24,LEN('1. Artikeldata Grund'!E24)-30)),"")</f>
        <v/>
      </c>
      <c r="G24" s="325" t="str">
        <f aca="false">TRIM('APH KIC KIA PC'!L24)</f>
        <v>Välj….</v>
      </c>
      <c r="H24" s="326" t="n">
        <f aca="false">'APH KIC KIA PC'!M24</f>
        <v>910</v>
      </c>
      <c r="I24" s="326" t="n">
        <v>99</v>
      </c>
      <c r="J24" s="334"/>
      <c r="K24" s="325" t="s">
        <v>1922</v>
      </c>
      <c r="L24" s="325" t="str">
        <f aca="false">IF('APH MD APH Specifika'!BD24="J","J","N")</f>
        <v>N</v>
      </c>
      <c r="M24" s="335"/>
      <c r="N24" s="325" t="s">
        <v>1925</v>
      </c>
      <c r="O24" s="336"/>
      <c r="P24" s="325" t="s">
        <v>1924</v>
      </c>
      <c r="Q24" s="326" t="n">
        <v>0</v>
      </c>
      <c r="R24" s="334"/>
      <c r="S24" s="334"/>
      <c r="T24" s="334"/>
      <c r="U24" s="334"/>
      <c r="V24" s="334"/>
      <c r="W24" s="326" t="n">
        <v>1</v>
      </c>
      <c r="X24" s="326" t="n">
        <v>1</v>
      </c>
      <c r="Y24" s="325" t="s">
        <v>1925</v>
      </c>
      <c r="Z24" s="325" t="s">
        <v>1925</v>
      </c>
      <c r="AA24" s="325" t="s">
        <v>1925</v>
      </c>
      <c r="AB24" s="336"/>
      <c r="AC24" s="336"/>
      <c r="AD24" s="336"/>
      <c r="AE24" s="336"/>
      <c r="AF24" s="336"/>
      <c r="AG24" s="336"/>
      <c r="AH24" s="325" t="s">
        <v>1925</v>
      </c>
      <c r="AI24" s="326" t="str">
        <f aca="false">TRIM(LEFT('1. Artikeldata Grund'!G24,6))</f>
        <v/>
      </c>
      <c r="AJ24" s="327" t="n">
        <f aca="false" t="array" ref="AJ24:AJ24">_xlfn.IFS(AV24="1",20,AV24="2",20,AV24="3",20,AV24="0",99,AV24="",99)</f>
        <v>99</v>
      </c>
      <c r="AK24" s="328" t="s">
        <v>114</v>
      </c>
      <c r="AL24" s="328" t="s">
        <v>114</v>
      </c>
      <c r="AM24" s="334"/>
      <c r="AN24" s="325"/>
      <c r="AO24" s="325"/>
      <c r="AP24" s="328" t="s">
        <v>114</v>
      </c>
      <c r="AQ24" s="329" t="n">
        <v>1</v>
      </c>
      <c r="AR24" s="326" t="str">
        <f aca="false">TRIM('APH KIC KIA PC'!O24)</f>
        <v/>
      </c>
      <c r="AS24" s="335"/>
      <c r="AT24" s="325" t="str">
        <f aca="false">LEFT('1. Artikeldata Grund'!H24,2)</f>
        <v>Vä</v>
      </c>
      <c r="AU24" s="326" t="str">
        <f aca="false" t="array" ref="AU24:AU24">_xlfn.IFS('1. Artikeldata Grund'!I24="","",'1. Artikeldata Grund'!I24=Tabeller!$I$3,"",'1. Artikeldata Grund'!I24=Tabeller!$I$4,"",'1. Artikeldata Grund'!I24=Tabeller!$I$5,LEFT('1. Artikeldata Grund'!I24,1),'1. Artikeldata Grund'!I24=Tabeller!$I$6,LEFT('1. Artikeldata Grund'!I24,1))</f>
        <v/>
      </c>
      <c r="AV24" s="326" t="str">
        <f aca="false" t="array" ref="AV24:AV24">_xlfn.IFS('1. Artikeldata Grund'!J24="","",'1. Artikeldata Grund'!J24=Tabeller!$J$3,"",'1. Artikeldata Grund'!J24=Tabeller!$J$4,"",'1. Artikeldata Grund'!J24=Tabeller!$J$5,LEFT('1. Artikeldata Grund'!J24,1),'1. Artikeldata Grund'!J24=Tabeller!$J$6,LEFT('1. Artikeldata Grund'!J24,1),'1. Artikeldata Grund'!J24=Tabeller!$J$7,LEFT('1. Artikeldata Grund'!J24,1))</f>
        <v/>
      </c>
      <c r="AW24" s="326"/>
      <c r="AX24" s="326" t="n">
        <f aca="false">IF('APH KIC KIA PC'!K24=Tabeller!$AH$4,2,1)</f>
        <v>1</v>
      </c>
      <c r="AY24" s="326" t="str">
        <f aca="false" t="array" ref="AY24:AY24">IF('APH KIC KIA PC'!K24=Tabeller!$AH$4,99,IFERROR(_xlfn.IFS('4. Inköpsdata'!L24=25%,41,'4. Inköpsdata'!L24=12%,42,'4. Inköpsdata'!L24=6%,43,'4. Inköpsdata'!L24="Momsfritt",38),""))</f>
        <v/>
      </c>
      <c r="AZ24" s="330" t="e">
        <f aca="false">IF('APH KIC KIA PC'!K24=Tabeller!$AH$4,'4. Inköpsdata'!J24,ROUND('APH KIC KIA PC'!AB24,2))</f>
        <v>#VALUE!</v>
      </c>
      <c r="BA24" s="330" t="e">
        <f aca="false">IF('APH KIC KIA PC'!K24=Tabeller!$AH$4,0.01,ROUND('APH KIC KIA PC'!AA24,2))</f>
        <v>#VALUE!</v>
      </c>
      <c r="BB24" s="326" t="str">
        <f aca="false">TRIM(RIGHT('1. Artikeldata Grund'!G24,2))</f>
        <v/>
      </c>
      <c r="BC24" s="337"/>
      <c r="BD24" s="325" t="s">
        <v>1925</v>
      </c>
      <c r="BE24" s="336"/>
      <c r="BF24" s="328" t="s">
        <v>114</v>
      </c>
      <c r="BG24" s="337"/>
      <c r="BH24" s="330"/>
      <c r="BI24" s="330"/>
      <c r="BJ24" s="330"/>
      <c r="BK24" s="330"/>
      <c r="BL24" s="331" t="s">
        <v>35</v>
      </c>
      <c r="BM24" s="332" t="str">
        <f aca="false">TRIM('1. Artikeldata Grund'!D24)</f>
        <v/>
      </c>
    </row>
    <row r="25" s="12" customFormat="true" ht="15" hidden="false" customHeight="true" outlineLevel="0" collapsed="false">
      <c r="A25" s="321" t="n">
        <v>21</v>
      </c>
      <c r="B25" s="322" t="str">
        <f aca="false">'APH KIC KIA PC'!I25</f>
        <v>Välj…</v>
      </c>
      <c r="C25" s="322" t="str">
        <f aca="false">'APH KIC KIA PC'!K25</f>
        <v>Välj…</v>
      </c>
      <c r="D25" s="323" t="n">
        <f aca="false">'APH KIC KIA PC'!D25</f>
        <v>0</v>
      </c>
      <c r="E25" s="324" t="str">
        <f aca="false">TRIM(LEFT('1. Artikeldata Grund'!E25,30))</f>
        <v/>
      </c>
      <c r="F25" s="324" t="str">
        <f aca="false">IFERROR(TRIM(RIGHT('1. Artikeldata Grund'!E25,LEN('1. Artikeldata Grund'!E25)-30)),"")</f>
        <v/>
      </c>
      <c r="G25" s="325" t="str">
        <f aca="false">TRIM('APH KIC KIA PC'!L25)</f>
        <v>Välj….</v>
      </c>
      <c r="H25" s="326" t="n">
        <f aca="false">'APH KIC KIA PC'!M25</f>
        <v>910</v>
      </c>
      <c r="I25" s="326" t="n">
        <v>99</v>
      </c>
      <c r="J25" s="334"/>
      <c r="K25" s="325" t="s">
        <v>1922</v>
      </c>
      <c r="L25" s="325" t="str">
        <f aca="false">IF('APH MD APH Specifika'!BD25="J","J","N")</f>
        <v>N</v>
      </c>
      <c r="M25" s="335"/>
      <c r="N25" s="325" t="s">
        <v>1925</v>
      </c>
      <c r="O25" s="336"/>
      <c r="P25" s="325" t="s">
        <v>1924</v>
      </c>
      <c r="Q25" s="326" t="n">
        <v>0</v>
      </c>
      <c r="R25" s="334"/>
      <c r="S25" s="334"/>
      <c r="T25" s="334"/>
      <c r="U25" s="334"/>
      <c r="V25" s="334"/>
      <c r="W25" s="326" t="n">
        <v>1</v>
      </c>
      <c r="X25" s="326" t="n">
        <v>1</v>
      </c>
      <c r="Y25" s="325" t="s">
        <v>1925</v>
      </c>
      <c r="Z25" s="325" t="s">
        <v>1925</v>
      </c>
      <c r="AA25" s="325" t="s">
        <v>1925</v>
      </c>
      <c r="AB25" s="336"/>
      <c r="AC25" s="336"/>
      <c r="AD25" s="336"/>
      <c r="AE25" s="336"/>
      <c r="AF25" s="336"/>
      <c r="AG25" s="336"/>
      <c r="AH25" s="325" t="s">
        <v>1925</v>
      </c>
      <c r="AI25" s="326" t="str">
        <f aca="false">TRIM(LEFT('1. Artikeldata Grund'!G25,6))</f>
        <v/>
      </c>
      <c r="AJ25" s="327" t="n">
        <f aca="false" t="array" ref="AJ25:AJ25">_xlfn.IFS(AV25="1",20,AV25="2",20,AV25="3",20,AV25="0",99,AV25="",99)</f>
        <v>99</v>
      </c>
      <c r="AK25" s="328" t="s">
        <v>114</v>
      </c>
      <c r="AL25" s="328" t="s">
        <v>114</v>
      </c>
      <c r="AM25" s="334"/>
      <c r="AN25" s="325"/>
      <c r="AO25" s="325"/>
      <c r="AP25" s="328" t="s">
        <v>114</v>
      </c>
      <c r="AQ25" s="329" t="n">
        <v>1</v>
      </c>
      <c r="AR25" s="326" t="str">
        <f aca="false">TRIM('APH KIC KIA PC'!O25)</f>
        <v/>
      </c>
      <c r="AS25" s="335"/>
      <c r="AT25" s="325" t="str">
        <f aca="false">LEFT('1. Artikeldata Grund'!H25,2)</f>
        <v>Vä</v>
      </c>
      <c r="AU25" s="326" t="str">
        <f aca="false" t="array" ref="AU25:AU25">_xlfn.IFS('1. Artikeldata Grund'!I25="","",'1. Artikeldata Grund'!I25=Tabeller!$I$3,"",'1. Artikeldata Grund'!I25=Tabeller!$I$4,"",'1. Artikeldata Grund'!I25=Tabeller!$I$5,LEFT('1. Artikeldata Grund'!I25,1),'1. Artikeldata Grund'!I25=Tabeller!$I$6,LEFT('1. Artikeldata Grund'!I25,1))</f>
        <v/>
      </c>
      <c r="AV25" s="326" t="str">
        <f aca="false" t="array" ref="AV25:AV25">_xlfn.IFS('1. Artikeldata Grund'!J25="","",'1. Artikeldata Grund'!J25=Tabeller!$J$3,"",'1. Artikeldata Grund'!J25=Tabeller!$J$4,"",'1. Artikeldata Grund'!J25=Tabeller!$J$5,LEFT('1. Artikeldata Grund'!J25,1),'1. Artikeldata Grund'!J25=Tabeller!$J$6,LEFT('1. Artikeldata Grund'!J25,1),'1. Artikeldata Grund'!J25=Tabeller!$J$7,LEFT('1. Artikeldata Grund'!J25,1))</f>
        <v/>
      </c>
      <c r="AW25" s="326"/>
      <c r="AX25" s="326" t="n">
        <f aca="false">IF('APH KIC KIA PC'!K25=Tabeller!$AH$4,2,1)</f>
        <v>1</v>
      </c>
      <c r="AY25" s="326" t="str">
        <f aca="false" t="array" ref="AY25:AY25">IF('APH KIC KIA PC'!K25=Tabeller!$AH$4,99,IFERROR(_xlfn.IFS('4. Inköpsdata'!L25=25%,41,'4. Inköpsdata'!L25=12%,42,'4. Inköpsdata'!L25=6%,43,'4. Inköpsdata'!L25="Momsfritt",38),""))</f>
        <v/>
      </c>
      <c r="AZ25" s="330" t="e">
        <f aca="false">IF('APH KIC KIA PC'!K25=Tabeller!$AH$4,'4. Inköpsdata'!J25,ROUND('APH KIC KIA PC'!AB25,2))</f>
        <v>#VALUE!</v>
      </c>
      <c r="BA25" s="330" t="e">
        <f aca="false">IF('APH KIC KIA PC'!K25=Tabeller!$AH$4,0.01,ROUND('APH KIC KIA PC'!AA25,2))</f>
        <v>#VALUE!</v>
      </c>
      <c r="BB25" s="326" t="str">
        <f aca="false">TRIM(RIGHT('1. Artikeldata Grund'!G25,2))</f>
        <v/>
      </c>
      <c r="BC25" s="337"/>
      <c r="BD25" s="325" t="s">
        <v>1925</v>
      </c>
      <c r="BE25" s="336"/>
      <c r="BF25" s="328" t="s">
        <v>114</v>
      </c>
      <c r="BG25" s="337"/>
      <c r="BH25" s="330"/>
      <c r="BI25" s="330"/>
      <c r="BJ25" s="330"/>
      <c r="BK25" s="330"/>
      <c r="BL25" s="331" t="s">
        <v>35</v>
      </c>
      <c r="BM25" s="332" t="str">
        <f aca="false">TRIM('1. Artikeldata Grund'!D25)</f>
        <v/>
      </c>
    </row>
    <row r="26" s="12" customFormat="true" ht="15" hidden="false" customHeight="true" outlineLevel="0" collapsed="false">
      <c r="A26" s="321" t="n">
        <v>22</v>
      </c>
      <c r="B26" s="322" t="str">
        <f aca="false">'APH KIC KIA PC'!I26</f>
        <v>Välj…</v>
      </c>
      <c r="C26" s="322" t="str">
        <f aca="false">'APH KIC KIA PC'!K26</f>
        <v>Välj…</v>
      </c>
      <c r="D26" s="323" t="n">
        <f aca="false">'APH KIC KIA PC'!D26</f>
        <v>0</v>
      </c>
      <c r="E26" s="324" t="str">
        <f aca="false">TRIM(LEFT('1. Artikeldata Grund'!E26,30))</f>
        <v/>
      </c>
      <c r="F26" s="324" t="str">
        <f aca="false">IFERROR(TRIM(RIGHT('1. Artikeldata Grund'!E26,LEN('1. Artikeldata Grund'!E26)-30)),"")</f>
        <v/>
      </c>
      <c r="G26" s="325" t="str">
        <f aca="false">TRIM('APH KIC KIA PC'!L26)</f>
        <v>Välj….</v>
      </c>
      <c r="H26" s="326" t="n">
        <f aca="false">'APH KIC KIA PC'!M26</f>
        <v>910</v>
      </c>
      <c r="I26" s="326" t="n">
        <v>99</v>
      </c>
      <c r="J26" s="334"/>
      <c r="K26" s="325" t="s">
        <v>1922</v>
      </c>
      <c r="L26" s="325" t="str">
        <f aca="false">IF('APH MD APH Specifika'!BD26="J","J","N")</f>
        <v>N</v>
      </c>
      <c r="M26" s="335"/>
      <c r="N26" s="325" t="s">
        <v>1925</v>
      </c>
      <c r="O26" s="336"/>
      <c r="P26" s="325" t="s">
        <v>1924</v>
      </c>
      <c r="Q26" s="326" t="n">
        <v>0</v>
      </c>
      <c r="R26" s="334"/>
      <c r="S26" s="334"/>
      <c r="T26" s="334"/>
      <c r="U26" s="334"/>
      <c r="V26" s="334"/>
      <c r="W26" s="326" t="n">
        <v>1</v>
      </c>
      <c r="X26" s="326" t="n">
        <v>1</v>
      </c>
      <c r="Y26" s="325" t="s">
        <v>1925</v>
      </c>
      <c r="Z26" s="325" t="s">
        <v>1925</v>
      </c>
      <c r="AA26" s="325" t="s">
        <v>1925</v>
      </c>
      <c r="AB26" s="336"/>
      <c r="AC26" s="336"/>
      <c r="AD26" s="336"/>
      <c r="AE26" s="336"/>
      <c r="AF26" s="336"/>
      <c r="AG26" s="336"/>
      <c r="AH26" s="325" t="s">
        <v>1925</v>
      </c>
      <c r="AI26" s="326" t="str">
        <f aca="false">TRIM(LEFT('1. Artikeldata Grund'!G26,6))</f>
        <v/>
      </c>
      <c r="AJ26" s="327" t="n">
        <f aca="false" t="array" ref="AJ26:AJ26">_xlfn.IFS(AV26="1",20,AV26="2",20,AV26="3",20,AV26="0",99,AV26="",99)</f>
        <v>99</v>
      </c>
      <c r="AK26" s="328" t="s">
        <v>114</v>
      </c>
      <c r="AL26" s="328" t="s">
        <v>114</v>
      </c>
      <c r="AM26" s="334"/>
      <c r="AN26" s="325"/>
      <c r="AO26" s="325"/>
      <c r="AP26" s="328" t="s">
        <v>114</v>
      </c>
      <c r="AQ26" s="329" t="n">
        <v>1</v>
      </c>
      <c r="AR26" s="326" t="str">
        <f aca="false">TRIM('APH KIC KIA PC'!O26)</f>
        <v/>
      </c>
      <c r="AS26" s="335"/>
      <c r="AT26" s="325" t="str">
        <f aca="false">LEFT('1. Artikeldata Grund'!H26,2)</f>
        <v>Vä</v>
      </c>
      <c r="AU26" s="326" t="str">
        <f aca="false" t="array" ref="AU26:AU26">_xlfn.IFS('1. Artikeldata Grund'!I26="","",'1. Artikeldata Grund'!I26=Tabeller!$I$3,"",'1. Artikeldata Grund'!I26=Tabeller!$I$4,"",'1. Artikeldata Grund'!I26=Tabeller!$I$5,LEFT('1. Artikeldata Grund'!I26,1),'1. Artikeldata Grund'!I26=Tabeller!$I$6,LEFT('1. Artikeldata Grund'!I26,1))</f>
        <v/>
      </c>
      <c r="AV26" s="326" t="str">
        <f aca="false" t="array" ref="AV26:AV26">_xlfn.IFS('1. Artikeldata Grund'!J26="","",'1. Artikeldata Grund'!J26=Tabeller!$J$3,"",'1. Artikeldata Grund'!J26=Tabeller!$J$4,"",'1. Artikeldata Grund'!J26=Tabeller!$J$5,LEFT('1. Artikeldata Grund'!J26,1),'1. Artikeldata Grund'!J26=Tabeller!$J$6,LEFT('1. Artikeldata Grund'!J26,1),'1. Artikeldata Grund'!J26=Tabeller!$J$7,LEFT('1. Artikeldata Grund'!J26,1))</f>
        <v/>
      </c>
      <c r="AW26" s="326"/>
      <c r="AX26" s="326" t="n">
        <f aca="false">IF('APH KIC KIA PC'!K26=Tabeller!$AH$4,2,1)</f>
        <v>1</v>
      </c>
      <c r="AY26" s="326" t="str">
        <f aca="false" t="array" ref="AY26:AY26">IF('APH KIC KIA PC'!K26=Tabeller!$AH$4,99,IFERROR(_xlfn.IFS('4. Inköpsdata'!L26=25%,41,'4. Inköpsdata'!L26=12%,42,'4. Inköpsdata'!L26=6%,43,'4. Inköpsdata'!L26="Momsfritt",38),""))</f>
        <v/>
      </c>
      <c r="AZ26" s="330" t="e">
        <f aca="false">IF('APH KIC KIA PC'!K26=Tabeller!$AH$4,'4. Inköpsdata'!J26,ROUND('APH KIC KIA PC'!AB26,2))</f>
        <v>#VALUE!</v>
      </c>
      <c r="BA26" s="330" t="e">
        <f aca="false">IF('APH KIC KIA PC'!K26=Tabeller!$AH$4,0.01,ROUND('APH KIC KIA PC'!AA26,2))</f>
        <v>#VALUE!</v>
      </c>
      <c r="BB26" s="326" t="str">
        <f aca="false">TRIM(RIGHT('1. Artikeldata Grund'!G26,2))</f>
        <v/>
      </c>
      <c r="BC26" s="337"/>
      <c r="BD26" s="325" t="s">
        <v>1925</v>
      </c>
      <c r="BE26" s="336"/>
      <c r="BF26" s="328" t="s">
        <v>114</v>
      </c>
      <c r="BG26" s="337"/>
      <c r="BH26" s="330"/>
      <c r="BI26" s="330"/>
      <c r="BJ26" s="330"/>
      <c r="BK26" s="330"/>
      <c r="BL26" s="331" t="s">
        <v>35</v>
      </c>
      <c r="BM26" s="332" t="str">
        <f aca="false">TRIM('1. Artikeldata Grund'!D26)</f>
        <v/>
      </c>
    </row>
    <row r="27" s="12" customFormat="true" ht="15" hidden="false" customHeight="true" outlineLevel="0" collapsed="false">
      <c r="A27" s="321" t="n">
        <v>23</v>
      </c>
      <c r="B27" s="322" t="str">
        <f aca="false">'APH KIC KIA PC'!I27</f>
        <v>Välj…</v>
      </c>
      <c r="C27" s="322" t="str">
        <f aca="false">'APH KIC KIA PC'!K27</f>
        <v>Välj…</v>
      </c>
      <c r="D27" s="323" t="n">
        <f aca="false">'APH KIC KIA PC'!D27</f>
        <v>0</v>
      </c>
      <c r="E27" s="324" t="str">
        <f aca="false">TRIM(LEFT('1. Artikeldata Grund'!E27,30))</f>
        <v/>
      </c>
      <c r="F27" s="324" t="str">
        <f aca="false">IFERROR(TRIM(RIGHT('1. Artikeldata Grund'!E27,LEN('1. Artikeldata Grund'!E27)-30)),"")</f>
        <v/>
      </c>
      <c r="G27" s="325" t="str">
        <f aca="false">TRIM('APH KIC KIA PC'!L27)</f>
        <v>Välj….</v>
      </c>
      <c r="H27" s="326" t="n">
        <f aca="false">'APH KIC KIA PC'!M27</f>
        <v>910</v>
      </c>
      <c r="I27" s="326" t="n">
        <v>99</v>
      </c>
      <c r="J27" s="334"/>
      <c r="K27" s="325" t="s">
        <v>1922</v>
      </c>
      <c r="L27" s="325" t="str">
        <f aca="false">IF('APH MD APH Specifika'!BD27="J","J","N")</f>
        <v>N</v>
      </c>
      <c r="M27" s="335"/>
      <c r="N27" s="325" t="s">
        <v>1925</v>
      </c>
      <c r="O27" s="336"/>
      <c r="P27" s="325" t="s">
        <v>1924</v>
      </c>
      <c r="Q27" s="326" t="n">
        <v>0</v>
      </c>
      <c r="R27" s="334"/>
      <c r="S27" s="334"/>
      <c r="T27" s="334"/>
      <c r="U27" s="334"/>
      <c r="V27" s="334"/>
      <c r="W27" s="326" t="n">
        <v>1</v>
      </c>
      <c r="X27" s="326" t="n">
        <v>1</v>
      </c>
      <c r="Y27" s="325" t="s">
        <v>1925</v>
      </c>
      <c r="Z27" s="325" t="s">
        <v>1925</v>
      </c>
      <c r="AA27" s="325" t="s">
        <v>1925</v>
      </c>
      <c r="AB27" s="336"/>
      <c r="AC27" s="336"/>
      <c r="AD27" s="336"/>
      <c r="AE27" s="336"/>
      <c r="AF27" s="336"/>
      <c r="AG27" s="336"/>
      <c r="AH27" s="325" t="s">
        <v>1925</v>
      </c>
      <c r="AI27" s="326" t="str">
        <f aca="false">TRIM(LEFT('1. Artikeldata Grund'!G27,6))</f>
        <v/>
      </c>
      <c r="AJ27" s="327" t="n">
        <f aca="false" t="array" ref="AJ27:AJ27">_xlfn.IFS(AV27="1",20,AV27="2",20,AV27="3",20,AV27="0",99,AV27="",99)</f>
        <v>99</v>
      </c>
      <c r="AK27" s="328" t="s">
        <v>114</v>
      </c>
      <c r="AL27" s="328" t="s">
        <v>114</v>
      </c>
      <c r="AM27" s="334"/>
      <c r="AN27" s="325"/>
      <c r="AO27" s="325"/>
      <c r="AP27" s="328" t="s">
        <v>114</v>
      </c>
      <c r="AQ27" s="329" t="n">
        <v>1</v>
      </c>
      <c r="AR27" s="326" t="str">
        <f aca="false">TRIM('APH KIC KIA PC'!O27)</f>
        <v/>
      </c>
      <c r="AS27" s="335"/>
      <c r="AT27" s="325" t="str">
        <f aca="false">LEFT('1. Artikeldata Grund'!H27,2)</f>
        <v>Vä</v>
      </c>
      <c r="AU27" s="326" t="str">
        <f aca="false" t="array" ref="AU27:AU27">_xlfn.IFS('1. Artikeldata Grund'!I27="","",'1. Artikeldata Grund'!I27=Tabeller!$I$3,"",'1. Artikeldata Grund'!I27=Tabeller!$I$4,"",'1. Artikeldata Grund'!I27=Tabeller!$I$5,LEFT('1. Artikeldata Grund'!I27,1),'1. Artikeldata Grund'!I27=Tabeller!$I$6,LEFT('1. Artikeldata Grund'!I27,1))</f>
        <v/>
      </c>
      <c r="AV27" s="326" t="str">
        <f aca="false" t="array" ref="AV27:AV27">_xlfn.IFS('1. Artikeldata Grund'!J27="","",'1. Artikeldata Grund'!J27=Tabeller!$J$3,"",'1. Artikeldata Grund'!J27=Tabeller!$J$4,"",'1. Artikeldata Grund'!J27=Tabeller!$J$5,LEFT('1. Artikeldata Grund'!J27,1),'1. Artikeldata Grund'!J27=Tabeller!$J$6,LEFT('1. Artikeldata Grund'!J27,1),'1. Artikeldata Grund'!J27=Tabeller!$J$7,LEFT('1. Artikeldata Grund'!J27,1))</f>
        <v/>
      </c>
      <c r="AW27" s="326"/>
      <c r="AX27" s="326" t="n">
        <f aca="false">IF('APH KIC KIA PC'!K27=Tabeller!$AH$4,2,1)</f>
        <v>1</v>
      </c>
      <c r="AY27" s="326" t="str">
        <f aca="false" t="array" ref="AY27:AY27">IF('APH KIC KIA PC'!K27=Tabeller!$AH$4,99,IFERROR(_xlfn.IFS('4. Inköpsdata'!L27=25%,41,'4. Inköpsdata'!L27=12%,42,'4. Inköpsdata'!L27=6%,43,'4. Inköpsdata'!L27="Momsfritt",38),""))</f>
        <v/>
      </c>
      <c r="AZ27" s="330" t="e">
        <f aca="false">IF('APH KIC KIA PC'!K27=Tabeller!$AH$4,'4. Inköpsdata'!J27,ROUND('APH KIC KIA PC'!AB27,2))</f>
        <v>#VALUE!</v>
      </c>
      <c r="BA27" s="330" t="e">
        <f aca="false">IF('APH KIC KIA PC'!K27=Tabeller!$AH$4,0.01,ROUND('APH KIC KIA PC'!AA27,2))</f>
        <v>#VALUE!</v>
      </c>
      <c r="BB27" s="326" t="str">
        <f aca="false">TRIM(RIGHT('1. Artikeldata Grund'!G27,2))</f>
        <v/>
      </c>
      <c r="BC27" s="337"/>
      <c r="BD27" s="325" t="s">
        <v>1925</v>
      </c>
      <c r="BE27" s="336"/>
      <c r="BF27" s="328" t="s">
        <v>114</v>
      </c>
      <c r="BG27" s="337"/>
      <c r="BH27" s="330"/>
      <c r="BI27" s="330"/>
      <c r="BJ27" s="330"/>
      <c r="BK27" s="330"/>
      <c r="BL27" s="331" t="s">
        <v>35</v>
      </c>
      <c r="BM27" s="332" t="str">
        <f aca="false">TRIM('1. Artikeldata Grund'!D27)</f>
        <v/>
      </c>
    </row>
    <row r="28" s="12" customFormat="true" ht="15" hidden="false" customHeight="true" outlineLevel="0" collapsed="false">
      <c r="A28" s="321" t="n">
        <v>24</v>
      </c>
      <c r="B28" s="322" t="str">
        <f aca="false">'APH KIC KIA PC'!I28</f>
        <v>Välj…</v>
      </c>
      <c r="C28" s="322" t="str">
        <f aca="false">'APH KIC KIA PC'!K28</f>
        <v>Välj…</v>
      </c>
      <c r="D28" s="323" t="n">
        <f aca="false">'APH KIC KIA PC'!D28</f>
        <v>0</v>
      </c>
      <c r="E28" s="324" t="str">
        <f aca="false">TRIM(LEFT('1. Artikeldata Grund'!E28,30))</f>
        <v/>
      </c>
      <c r="F28" s="324" t="str">
        <f aca="false">IFERROR(TRIM(RIGHT('1. Artikeldata Grund'!E28,LEN('1. Artikeldata Grund'!E28)-30)),"")</f>
        <v/>
      </c>
      <c r="G28" s="325" t="str">
        <f aca="false">TRIM('APH KIC KIA PC'!L28)</f>
        <v>Välj….</v>
      </c>
      <c r="H28" s="326" t="n">
        <f aca="false">'APH KIC KIA PC'!M28</f>
        <v>910</v>
      </c>
      <c r="I28" s="326" t="n">
        <v>99</v>
      </c>
      <c r="J28" s="334"/>
      <c r="K28" s="325" t="s">
        <v>1922</v>
      </c>
      <c r="L28" s="325" t="str">
        <f aca="false">IF('APH MD APH Specifika'!BD28="J","J","N")</f>
        <v>N</v>
      </c>
      <c r="M28" s="335"/>
      <c r="N28" s="325" t="s">
        <v>1925</v>
      </c>
      <c r="O28" s="336"/>
      <c r="P28" s="325" t="s">
        <v>1924</v>
      </c>
      <c r="Q28" s="326" t="n">
        <v>0</v>
      </c>
      <c r="R28" s="334"/>
      <c r="S28" s="334"/>
      <c r="T28" s="334"/>
      <c r="U28" s="334"/>
      <c r="V28" s="334"/>
      <c r="W28" s="326" t="n">
        <v>1</v>
      </c>
      <c r="X28" s="326" t="n">
        <v>1</v>
      </c>
      <c r="Y28" s="325" t="s">
        <v>1925</v>
      </c>
      <c r="Z28" s="325" t="s">
        <v>1925</v>
      </c>
      <c r="AA28" s="325" t="s">
        <v>1925</v>
      </c>
      <c r="AB28" s="336"/>
      <c r="AC28" s="336"/>
      <c r="AD28" s="336"/>
      <c r="AE28" s="336"/>
      <c r="AF28" s="336"/>
      <c r="AG28" s="336"/>
      <c r="AH28" s="325" t="s">
        <v>1925</v>
      </c>
      <c r="AI28" s="326" t="str">
        <f aca="false">TRIM(LEFT('1. Artikeldata Grund'!G28,6))</f>
        <v/>
      </c>
      <c r="AJ28" s="327" t="n">
        <f aca="false" t="array" ref="AJ28:AJ28">_xlfn.IFS(AV28="1",20,AV28="2",20,AV28="3",20,AV28="0",99,AV28="",99)</f>
        <v>99</v>
      </c>
      <c r="AK28" s="328" t="s">
        <v>114</v>
      </c>
      <c r="AL28" s="328" t="s">
        <v>114</v>
      </c>
      <c r="AM28" s="334"/>
      <c r="AN28" s="325"/>
      <c r="AO28" s="325"/>
      <c r="AP28" s="328" t="s">
        <v>114</v>
      </c>
      <c r="AQ28" s="329" t="n">
        <v>1</v>
      </c>
      <c r="AR28" s="326" t="str">
        <f aca="false">TRIM('APH KIC KIA PC'!O28)</f>
        <v/>
      </c>
      <c r="AS28" s="335"/>
      <c r="AT28" s="325" t="str">
        <f aca="false">LEFT('1. Artikeldata Grund'!H28,2)</f>
        <v>Vä</v>
      </c>
      <c r="AU28" s="326" t="str">
        <f aca="false" t="array" ref="AU28:AU28">_xlfn.IFS('1. Artikeldata Grund'!I28="","",'1. Artikeldata Grund'!I28=Tabeller!$I$3,"",'1. Artikeldata Grund'!I28=Tabeller!$I$4,"",'1. Artikeldata Grund'!I28=Tabeller!$I$5,LEFT('1. Artikeldata Grund'!I28,1),'1. Artikeldata Grund'!I28=Tabeller!$I$6,LEFT('1. Artikeldata Grund'!I28,1))</f>
        <v/>
      </c>
      <c r="AV28" s="326" t="str">
        <f aca="false" t="array" ref="AV28:AV28">_xlfn.IFS('1. Artikeldata Grund'!J28="","",'1. Artikeldata Grund'!J28=Tabeller!$J$3,"",'1. Artikeldata Grund'!J28=Tabeller!$J$4,"",'1. Artikeldata Grund'!J28=Tabeller!$J$5,LEFT('1. Artikeldata Grund'!J28,1),'1. Artikeldata Grund'!J28=Tabeller!$J$6,LEFT('1. Artikeldata Grund'!J28,1),'1. Artikeldata Grund'!J28=Tabeller!$J$7,LEFT('1. Artikeldata Grund'!J28,1))</f>
        <v/>
      </c>
      <c r="AW28" s="326"/>
      <c r="AX28" s="326" t="n">
        <f aca="false">IF('APH KIC KIA PC'!K28=Tabeller!$AH$4,2,1)</f>
        <v>1</v>
      </c>
      <c r="AY28" s="326" t="str">
        <f aca="false" t="array" ref="AY28:AY28">IF('APH KIC KIA PC'!K28=Tabeller!$AH$4,99,IFERROR(_xlfn.IFS('4. Inköpsdata'!L28=25%,41,'4. Inköpsdata'!L28=12%,42,'4. Inköpsdata'!L28=6%,43,'4. Inköpsdata'!L28="Momsfritt",38),""))</f>
        <v/>
      </c>
      <c r="AZ28" s="330" t="e">
        <f aca="false">IF('APH KIC KIA PC'!K28=Tabeller!$AH$4,'4. Inköpsdata'!J28,ROUND('APH KIC KIA PC'!AB28,2))</f>
        <v>#VALUE!</v>
      </c>
      <c r="BA28" s="330" t="e">
        <f aca="false">IF('APH KIC KIA PC'!K28=Tabeller!$AH$4,0.01,ROUND('APH KIC KIA PC'!AA28,2))</f>
        <v>#VALUE!</v>
      </c>
      <c r="BB28" s="326" t="str">
        <f aca="false">TRIM(RIGHT('1. Artikeldata Grund'!G28,2))</f>
        <v/>
      </c>
      <c r="BC28" s="337"/>
      <c r="BD28" s="325" t="s">
        <v>1925</v>
      </c>
      <c r="BE28" s="336"/>
      <c r="BF28" s="328" t="s">
        <v>114</v>
      </c>
      <c r="BG28" s="337"/>
      <c r="BH28" s="330"/>
      <c r="BI28" s="330"/>
      <c r="BJ28" s="330"/>
      <c r="BK28" s="330"/>
      <c r="BL28" s="331" t="s">
        <v>35</v>
      </c>
      <c r="BM28" s="332" t="str">
        <f aca="false">TRIM('1. Artikeldata Grund'!D28)</f>
        <v/>
      </c>
    </row>
    <row r="29" s="12" customFormat="true" ht="15" hidden="false" customHeight="true" outlineLevel="0" collapsed="false">
      <c r="A29" s="321" t="n">
        <v>25</v>
      </c>
      <c r="B29" s="322" t="str">
        <f aca="false">'APH KIC KIA PC'!I29</f>
        <v>Välj…</v>
      </c>
      <c r="C29" s="322" t="str">
        <f aca="false">'APH KIC KIA PC'!K29</f>
        <v>Välj…</v>
      </c>
      <c r="D29" s="323" t="n">
        <f aca="false">'APH KIC KIA PC'!D29</f>
        <v>0</v>
      </c>
      <c r="E29" s="324" t="str">
        <f aca="false">TRIM(LEFT('1. Artikeldata Grund'!E29,30))</f>
        <v/>
      </c>
      <c r="F29" s="324" t="str">
        <f aca="false">IFERROR(TRIM(RIGHT('1. Artikeldata Grund'!E29,LEN('1. Artikeldata Grund'!E29)-30)),"")</f>
        <v/>
      </c>
      <c r="G29" s="325" t="str">
        <f aca="false">TRIM('APH KIC KIA PC'!L29)</f>
        <v>Välj….</v>
      </c>
      <c r="H29" s="326" t="n">
        <f aca="false">'APH KIC KIA PC'!M29</f>
        <v>910</v>
      </c>
      <c r="I29" s="326" t="n">
        <v>99</v>
      </c>
      <c r="J29" s="334"/>
      <c r="K29" s="325" t="s">
        <v>1922</v>
      </c>
      <c r="L29" s="325" t="str">
        <f aca="false">IF('APH MD APH Specifika'!BD29="J","J","N")</f>
        <v>N</v>
      </c>
      <c r="M29" s="335"/>
      <c r="N29" s="325" t="s">
        <v>1925</v>
      </c>
      <c r="O29" s="336"/>
      <c r="P29" s="325" t="s">
        <v>1924</v>
      </c>
      <c r="Q29" s="326" t="n">
        <v>0</v>
      </c>
      <c r="R29" s="334"/>
      <c r="S29" s="334"/>
      <c r="T29" s="334"/>
      <c r="U29" s="334"/>
      <c r="V29" s="334"/>
      <c r="W29" s="326" t="n">
        <v>1</v>
      </c>
      <c r="X29" s="326" t="n">
        <v>1</v>
      </c>
      <c r="Y29" s="325" t="s">
        <v>1925</v>
      </c>
      <c r="Z29" s="325" t="s">
        <v>1925</v>
      </c>
      <c r="AA29" s="325" t="s">
        <v>1925</v>
      </c>
      <c r="AB29" s="336"/>
      <c r="AC29" s="336"/>
      <c r="AD29" s="336"/>
      <c r="AE29" s="336"/>
      <c r="AF29" s="336"/>
      <c r="AG29" s="336"/>
      <c r="AH29" s="325" t="s">
        <v>1925</v>
      </c>
      <c r="AI29" s="326" t="str">
        <f aca="false">TRIM(LEFT('1. Artikeldata Grund'!G29,6))</f>
        <v/>
      </c>
      <c r="AJ29" s="327" t="n">
        <f aca="false" t="array" ref="AJ29:AJ29">_xlfn.IFS(AV29="1",20,AV29="2",20,AV29="3",20,AV29="0",99,AV29="",99)</f>
        <v>99</v>
      </c>
      <c r="AK29" s="328" t="s">
        <v>114</v>
      </c>
      <c r="AL29" s="328" t="s">
        <v>114</v>
      </c>
      <c r="AM29" s="334"/>
      <c r="AN29" s="325"/>
      <c r="AO29" s="325"/>
      <c r="AP29" s="328" t="s">
        <v>114</v>
      </c>
      <c r="AQ29" s="329" t="n">
        <v>1</v>
      </c>
      <c r="AR29" s="326" t="str">
        <f aca="false">TRIM('APH KIC KIA PC'!O29)</f>
        <v/>
      </c>
      <c r="AS29" s="335"/>
      <c r="AT29" s="325" t="str">
        <f aca="false">LEFT('1. Artikeldata Grund'!H29,2)</f>
        <v>Vä</v>
      </c>
      <c r="AU29" s="326" t="str">
        <f aca="false" t="array" ref="AU29:AU29">_xlfn.IFS('1. Artikeldata Grund'!I29="","",'1. Artikeldata Grund'!I29=Tabeller!$I$3,"",'1. Artikeldata Grund'!I29=Tabeller!$I$4,"",'1. Artikeldata Grund'!I29=Tabeller!$I$5,LEFT('1. Artikeldata Grund'!I29,1),'1. Artikeldata Grund'!I29=Tabeller!$I$6,LEFT('1. Artikeldata Grund'!I29,1))</f>
        <v/>
      </c>
      <c r="AV29" s="326" t="str">
        <f aca="false" t="array" ref="AV29:AV29">_xlfn.IFS('1. Artikeldata Grund'!J29="","",'1. Artikeldata Grund'!J29=Tabeller!$J$3,"",'1. Artikeldata Grund'!J29=Tabeller!$J$4,"",'1. Artikeldata Grund'!J29=Tabeller!$J$5,LEFT('1. Artikeldata Grund'!J29,1),'1. Artikeldata Grund'!J29=Tabeller!$J$6,LEFT('1. Artikeldata Grund'!J29,1),'1. Artikeldata Grund'!J29=Tabeller!$J$7,LEFT('1. Artikeldata Grund'!J29,1))</f>
        <v/>
      </c>
      <c r="AW29" s="326"/>
      <c r="AX29" s="326" t="n">
        <f aca="false">IF('APH KIC KIA PC'!K29=Tabeller!$AH$4,2,1)</f>
        <v>1</v>
      </c>
      <c r="AY29" s="326" t="str">
        <f aca="false" t="array" ref="AY29:AY29">IF('APH KIC KIA PC'!K29=Tabeller!$AH$4,99,IFERROR(_xlfn.IFS('4. Inköpsdata'!L29=25%,41,'4. Inköpsdata'!L29=12%,42,'4. Inköpsdata'!L29=6%,43,'4. Inköpsdata'!L29="Momsfritt",38),""))</f>
        <v/>
      </c>
      <c r="AZ29" s="330" t="e">
        <f aca="false">IF('APH KIC KIA PC'!K29=Tabeller!$AH$4,'4. Inköpsdata'!J29,ROUND('APH KIC KIA PC'!AB29,2))</f>
        <v>#VALUE!</v>
      </c>
      <c r="BA29" s="330" t="e">
        <f aca="false">IF('APH KIC KIA PC'!K29=Tabeller!$AH$4,0.01,ROUND('APH KIC KIA PC'!AA29,2))</f>
        <v>#VALUE!</v>
      </c>
      <c r="BB29" s="326" t="str">
        <f aca="false">TRIM(RIGHT('1. Artikeldata Grund'!G29,2))</f>
        <v/>
      </c>
      <c r="BC29" s="337"/>
      <c r="BD29" s="325" t="s">
        <v>1925</v>
      </c>
      <c r="BE29" s="336"/>
      <c r="BF29" s="328" t="s">
        <v>114</v>
      </c>
      <c r="BG29" s="337"/>
      <c r="BH29" s="330"/>
      <c r="BI29" s="330"/>
      <c r="BJ29" s="330"/>
      <c r="BK29" s="330"/>
      <c r="BL29" s="331" t="s">
        <v>35</v>
      </c>
      <c r="BM29" s="332" t="str">
        <f aca="false">TRIM('1. Artikeldata Grund'!D29)</f>
        <v/>
      </c>
    </row>
    <row r="30" s="12" customFormat="true" ht="15" hidden="false" customHeight="true" outlineLevel="0" collapsed="false">
      <c r="A30" s="321" t="n">
        <v>26</v>
      </c>
      <c r="B30" s="322" t="str">
        <f aca="false">'APH KIC KIA PC'!I30</f>
        <v>Välj…</v>
      </c>
      <c r="C30" s="322" t="str">
        <f aca="false">'APH KIC KIA PC'!K30</f>
        <v>Välj…</v>
      </c>
      <c r="D30" s="323" t="n">
        <f aca="false">'APH KIC KIA PC'!D30</f>
        <v>0</v>
      </c>
      <c r="E30" s="324" t="str">
        <f aca="false">TRIM(LEFT('1. Artikeldata Grund'!E30,30))</f>
        <v/>
      </c>
      <c r="F30" s="324" t="str">
        <f aca="false">IFERROR(TRIM(RIGHT('1. Artikeldata Grund'!E30,LEN('1. Artikeldata Grund'!E30)-30)),"")</f>
        <v/>
      </c>
      <c r="G30" s="325" t="str">
        <f aca="false">TRIM('APH KIC KIA PC'!L30)</f>
        <v>Välj….</v>
      </c>
      <c r="H30" s="326" t="n">
        <f aca="false">'APH KIC KIA PC'!M30</f>
        <v>910</v>
      </c>
      <c r="I30" s="326" t="n">
        <v>99</v>
      </c>
      <c r="J30" s="334"/>
      <c r="K30" s="325" t="s">
        <v>1922</v>
      </c>
      <c r="L30" s="325" t="str">
        <f aca="false">IF('APH MD APH Specifika'!BD30="J","J","N")</f>
        <v>N</v>
      </c>
      <c r="M30" s="335"/>
      <c r="N30" s="325" t="s">
        <v>1925</v>
      </c>
      <c r="O30" s="336"/>
      <c r="P30" s="325" t="s">
        <v>1924</v>
      </c>
      <c r="Q30" s="326" t="n">
        <v>0</v>
      </c>
      <c r="R30" s="334"/>
      <c r="S30" s="334"/>
      <c r="T30" s="334"/>
      <c r="U30" s="334"/>
      <c r="V30" s="334"/>
      <c r="W30" s="326" t="n">
        <v>1</v>
      </c>
      <c r="X30" s="326" t="n">
        <v>1</v>
      </c>
      <c r="Y30" s="325" t="s">
        <v>1925</v>
      </c>
      <c r="Z30" s="325" t="s">
        <v>1925</v>
      </c>
      <c r="AA30" s="325" t="s">
        <v>1925</v>
      </c>
      <c r="AB30" s="336"/>
      <c r="AC30" s="336"/>
      <c r="AD30" s="336"/>
      <c r="AE30" s="336"/>
      <c r="AF30" s="336"/>
      <c r="AG30" s="336"/>
      <c r="AH30" s="325" t="s">
        <v>1925</v>
      </c>
      <c r="AI30" s="326" t="str">
        <f aca="false">TRIM(LEFT('1. Artikeldata Grund'!G30,6))</f>
        <v/>
      </c>
      <c r="AJ30" s="327" t="n">
        <f aca="false" t="array" ref="AJ30:AJ30">_xlfn.IFS(AV30="1",20,AV30="2",20,AV30="3",20,AV30="0",99,AV30="",99)</f>
        <v>99</v>
      </c>
      <c r="AK30" s="328" t="s">
        <v>114</v>
      </c>
      <c r="AL30" s="328" t="s">
        <v>114</v>
      </c>
      <c r="AM30" s="334"/>
      <c r="AN30" s="325"/>
      <c r="AO30" s="325"/>
      <c r="AP30" s="328" t="s">
        <v>114</v>
      </c>
      <c r="AQ30" s="329" t="n">
        <v>1</v>
      </c>
      <c r="AR30" s="326" t="str">
        <f aca="false">TRIM('APH KIC KIA PC'!O30)</f>
        <v/>
      </c>
      <c r="AS30" s="335"/>
      <c r="AT30" s="325" t="str">
        <f aca="false">LEFT('1. Artikeldata Grund'!H30,2)</f>
        <v>Vä</v>
      </c>
      <c r="AU30" s="326" t="str">
        <f aca="false" t="array" ref="AU30:AU30">_xlfn.IFS('1. Artikeldata Grund'!I30="","",'1. Artikeldata Grund'!I30=Tabeller!$I$3,"",'1. Artikeldata Grund'!I30=Tabeller!$I$4,"",'1. Artikeldata Grund'!I30=Tabeller!$I$5,LEFT('1. Artikeldata Grund'!I30,1),'1. Artikeldata Grund'!I30=Tabeller!$I$6,LEFT('1. Artikeldata Grund'!I30,1))</f>
        <v/>
      </c>
      <c r="AV30" s="326" t="str">
        <f aca="false" t="array" ref="AV30:AV30">_xlfn.IFS('1. Artikeldata Grund'!J30="","",'1. Artikeldata Grund'!J30=Tabeller!$J$3,"",'1. Artikeldata Grund'!J30=Tabeller!$J$4,"",'1. Artikeldata Grund'!J30=Tabeller!$J$5,LEFT('1. Artikeldata Grund'!J30,1),'1. Artikeldata Grund'!J30=Tabeller!$J$6,LEFT('1. Artikeldata Grund'!J30,1),'1. Artikeldata Grund'!J30=Tabeller!$J$7,LEFT('1. Artikeldata Grund'!J30,1))</f>
        <v/>
      </c>
      <c r="AW30" s="326"/>
      <c r="AX30" s="326" t="n">
        <f aca="false">IF('APH KIC KIA PC'!K30=Tabeller!$AH$4,2,1)</f>
        <v>1</v>
      </c>
      <c r="AY30" s="326" t="str">
        <f aca="false" t="array" ref="AY30:AY30">IF('APH KIC KIA PC'!K30=Tabeller!$AH$4,99,IFERROR(_xlfn.IFS('4. Inköpsdata'!L30=25%,41,'4. Inköpsdata'!L30=12%,42,'4. Inköpsdata'!L30=6%,43,'4. Inköpsdata'!L30="Momsfritt",38),""))</f>
        <v/>
      </c>
      <c r="AZ30" s="330" t="e">
        <f aca="false">IF('APH KIC KIA PC'!K30=Tabeller!$AH$4,'4. Inköpsdata'!J30,ROUND('APH KIC KIA PC'!AB30,2))</f>
        <v>#VALUE!</v>
      </c>
      <c r="BA30" s="330" t="e">
        <f aca="false">IF('APH KIC KIA PC'!K30=Tabeller!$AH$4,0.01,ROUND('APH KIC KIA PC'!AA30,2))</f>
        <v>#VALUE!</v>
      </c>
      <c r="BB30" s="326" t="str">
        <f aca="false">TRIM(RIGHT('1. Artikeldata Grund'!G30,2))</f>
        <v/>
      </c>
      <c r="BC30" s="337"/>
      <c r="BD30" s="325" t="s">
        <v>1925</v>
      </c>
      <c r="BE30" s="336"/>
      <c r="BF30" s="328" t="s">
        <v>114</v>
      </c>
      <c r="BG30" s="337"/>
      <c r="BH30" s="330"/>
      <c r="BI30" s="330"/>
      <c r="BJ30" s="330"/>
      <c r="BK30" s="330"/>
      <c r="BL30" s="331" t="s">
        <v>35</v>
      </c>
      <c r="BM30" s="332" t="str">
        <f aca="false">TRIM('1. Artikeldata Grund'!D30)</f>
        <v/>
      </c>
    </row>
    <row r="31" s="12" customFormat="true" ht="15" hidden="false" customHeight="true" outlineLevel="0" collapsed="false">
      <c r="A31" s="321" t="n">
        <v>27</v>
      </c>
      <c r="B31" s="322" t="str">
        <f aca="false">'APH KIC KIA PC'!I31</f>
        <v>Välj…</v>
      </c>
      <c r="C31" s="322" t="str">
        <f aca="false">'APH KIC KIA PC'!K31</f>
        <v>Välj…</v>
      </c>
      <c r="D31" s="323" t="n">
        <f aca="false">'APH KIC KIA PC'!D31</f>
        <v>0</v>
      </c>
      <c r="E31" s="324" t="str">
        <f aca="false">TRIM(LEFT('1. Artikeldata Grund'!E31,30))</f>
        <v/>
      </c>
      <c r="F31" s="324" t="str">
        <f aca="false">IFERROR(TRIM(RIGHT('1. Artikeldata Grund'!E31,LEN('1. Artikeldata Grund'!E31)-30)),"")</f>
        <v/>
      </c>
      <c r="G31" s="325" t="str">
        <f aca="false">TRIM('APH KIC KIA PC'!L31)</f>
        <v>Välj….</v>
      </c>
      <c r="H31" s="326" t="n">
        <f aca="false">'APH KIC KIA PC'!M31</f>
        <v>910</v>
      </c>
      <c r="I31" s="326" t="n">
        <v>99</v>
      </c>
      <c r="J31" s="334"/>
      <c r="K31" s="325" t="s">
        <v>1922</v>
      </c>
      <c r="L31" s="325" t="str">
        <f aca="false">IF('APH MD APH Specifika'!BD31="J","J","N")</f>
        <v>N</v>
      </c>
      <c r="M31" s="335"/>
      <c r="N31" s="325" t="s">
        <v>1925</v>
      </c>
      <c r="O31" s="336"/>
      <c r="P31" s="325" t="s">
        <v>1924</v>
      </c>
      <c r="Q31" s="326" t="n">
        <v>0</v>
      </c>
      <c r="R31" s="334"/>
      <c r="S31" s="334"/>
      <c r="T31" s="334"/>
      <c r="U31" s="334"/>
      <c r="V31" s="334"/>
      <c r="W31" s="326" t="n">
        <v>1</v>
      </c>
      <c r="X31" s="326" t="n">
        <v>1</v>
      </c>
      <c r="Y31" s="325" t="s">
        <v>1925</v>
      </c>
      <c r="Z31" s="325" t="s">
        <v>1925</v>
      </c>
      <c r="AA31" s="325" t="s">
        <v>1925</v>
      </c>
      <c r="AB31" s="336"/>
      <c r="AC31" s="336"/>
      <c r="AD31" s="336"/>
      <c r="AE31" s="336"/>
      <c r="AF31" s="336"/>
      <c r="AG31" s="336"/>
      <c r="AH31" s="325" t="s">
        <v>1925</v>
      </c>
      <c r="AI31" s="326" t="str">
        <f aca="false">TRIM(LEFT('1. Artikeldata Grund'!G31,6))</f>
        <v/>
      </c>
      <c r="AJ31" s="327" t="n">
        <f aca="false" t="array" ref="AJ31:AJ31">_xlfn.IFS(AV31="1",20,AV31="2",20,AV31="3",20,AV31="0",99,AV31="",99)</f>
        <v>99</v>
      </c>
      <c r="AK31" s="328" t="s">
        <v>114</v>
      </c>
      <c r="AL31" s="328" t="s">
        <v>114</v>
      </c>
      <c r="AM31" s="334"/>
      <c r="AN31" s="325"/>
      <c r="AO31" s="325"/>
      <c r="AP31" s="328" t="s">
        <v>114</v>
      </c>
      <c r="AQ31" s="329" t="n">
        <v>1</v>
      </c>
      <c r="AR31" s="326" t="str">
        <f aca="false">TRIM('APH KIC KIA PC'!O31)</f>
        <v/>
      </c>
      <c r="AS31" s="335"/>
      <c r="AT31" s="325" t="str">
        <f aca="false">LEFT('1. Artikeldata Grund'!H31,2)</f>
        <v>Vä</v>
      </c>
      <c r="AU31" s="326" t="str">
        <f aca="false" t="array" ref="AU31:AU31">_xlfn.IFS('1. Artikeldata Grund'!I31="","",'1. Artikeldata Grund'!I31=Tabeller!$I$3,"",'1. Artikeldata Grund'!I31=Tabeller!$I$4,"",'1. Artikeldata Grund'!I31=Tabeller!$I$5,LEFT('1. Artikeldata Grund'!I31,1),'1. Artikeldata Grund'!I31=Tabeller!$I$6,LEFT('1. Artikeldata Grund'!I31,1))</f>
        <v/>
      </c>
      <c r="AV31" s="326" t="str">
        <f aca="false" t="array" ref="AV31:AV31">_xlfn.IFS('1. Artikeldata Grund'!J31="","",'1. Artikeldata Grund'!J31=Tabeller!$J$3,"",'1. Artikeldata Grund'!J31=Tabeller!$J$4,"",'1. Artikeldata Grund'!J31=Tabeller!$J$5,LEFT('1. Artikeldata Grund'!J31,1),'1. Artikeldata Grund'!J31=Tabeller!$J$6,LEFT('1. Artikeldata Grund'!J31,1),'1. Artikeldata Grund'!J31=Tabeller!$J$7,LEFT('1. Artikeldata Grund'!J31,1))</f>
        <v/>
      </c>
      <c r="AW31" s="326"/>
      <c r="AX31" s="326" t="n">
        <f aca="false">IF('APH KIC KIA PC'!K31=Tabeller!$AH$4,2,1)</f>
        <v>1</v>
      </c>
      <c r="AY31" s="326" t="str">
        <f aca="false" t="array" ref="AY31:AY31">IF('APH KIC KIA PC'!K31=Tabeller!$AH$4,99,IFERROR(_xlfn.IFS('4. Inköpsdata'!L31=25%,41,'4. Inköpsdata'!L31=12%,42,'4. Inköpsdata'!L31=6%,43,'4. Inköpsdata'!L31="Momsfritt",38),""))</f>
        <v/>
      </c>
      <c r="AZ31" s="330" t="e">
        <f aca="false">IF('APH KIC KIA PC'!K31=Tabeller!$AH$4,'4. Inköpsdata'!J31,ROUND('APH KIC KIA PC'!AB31,2))</f>
        <v>#VALUE!</v>
      </c>
      <c r="BA31" s="330" t="e">
        <f aca="false">IF('APH KIC KIA PC'!K31=Tabeller!$AH$4,0.01,ROUND('APH KIC KIA PC'!AA31,2))</f>
        <v>#VALUE!</v>
      </c>
      <c r="BB31" s="326" t="str">
        <f aca="false">TRIM(RIGHT('1. Artikeldata Grund'!G31,2))</f>
        <v/>
      </c>
      <c r="BC31" s="337"/>
      <c r="BD31" s="325" t="s">
        <v>1925</v>
      </c>
      <c r="BE31" s="336"/>
      <c r="BF31" s="328" t="s">
        <v>114</v>
      </c>
      <c r="BG31" s="337"/>
      <c r="BH31" s="330"/>
      <c r="BI31" s="330"/>
      <c r="BJ31" s="330"/>
      <c r="BK31" s="330"/>
      <c r="BL31" s="331" t="s">
        <v>35</v>
      </c>
      <c r="BM31" s="332" t="str">
        <f aca="false">TRIM('1. Artikeldata Grund'!D31)</f>
        <v/>
      </c>
    </row>
    <row r="32" s="12" customFormat="true" ht="15" hidden="false" customHeight="true" outlineLevel="0" collapsed="false">
      <c r="A32" s="321" t="n">
        <v>28</v>
      </c>
      <c r="B32" s="322" t="str">
        <f aca="false">'APH KIC KIA PC'!I32</f>
        <v>Välj…</v>
      </c>
      <c r="C32" s="322" t="str">
        <f aca="false">'APH KIC KIA PC'!K32</f>
        <v>Välj…</v>
      </c>
      <c r="D32" s="323" t="n">
        <f aca="false">'APH KIC KIA PC'!D32</f>
        <v>0</v>
      </c>
      <c r="E32" s="324" t="str">
        <f aca="false">TRIM(LEFT('1. Artikeldata Grund'!E32,30))</f>
        <v/>
      </c>
      <c r="F32" s="324" t="str">
        <f aca="false">IFERROR(TRIM(RIGHT('1. Artikeldata Grund'!E32,LEN('1. Artikeldata Grund'!E32)-30)),"")</f>
        <v/>
      </c>
      <c r="G32" s="325" t="str">
        <f aca="false">TRIM('APH KIC KIA PC'!L32)</f>
        <v>Välj….</v>
      </c>
      <c r="H32" s="326" t="n">
        <f aca="false">'APH KIC KIA PC'!M32</f>
        <v>910</v>
      </c>
      <c r="I32" s="326" t="n">
        <v>99</v>
      </c>
      <c r="J32" s="334"/>
      <c r="K32" s="325" t="s">
        <v>1922</v>
      </c>
      <c r="L32" s="325" t="str">
        <f aca="false">IF('APH MD APH Specifika'!BD32="J","J","N")</f>
        <v>N</v>
      </c>
      <c r="M32" s="335"/>
      <c r="N32" s="325" t="s">
        <v>1925</v>
      </c>
      <c r="O32" s="336"/>
      <c r="P32" s="325" t="s">
        <v>1924</v>
      </c>
      <c r="Q32" s="326" t="n">
        <v>0</v>
      </c>
      <c r="R32" s="334"/>
      <c r="S32" s="334"/>
      <c r="T32" s="334"/>
      <c r="U32" s="334"/>
      <c r="V32" s="334"/>
      <c r="W32" s="326" t="n">
        <v>1</v>
      </c>
      <c r="X32" s="326" t="n">
        <v>1</v>
      </c>
      <c r="Y32" s="325" t="s">
        <v>1925</v>
      </c>
      <c r="Z32" s="325" t="s">
        <v>1925</v>
      </c>
      <c r="AA32" s="325" t="s">
        <v>1925</v>
      </c>
      <c r="AB32" s="336"/>
      <c r="AC32" s="336"/>
      <c r="AD32" s="336"/>
      <c r="AE32" s="336"/>
      <c r="AF32" s="336"/>
      <c r="AG32" s="336"/>
      <c r="AH32" s="325" t="s">
        <v>1925</v>
      </c>
      <c r="AI32" s="326" t="str">
        <f aca="false">TRIM(LEFT('1. Artikeldata Grund'!G32,6))</f>
        <v/>
      </c>
      <c r="AJ32" s="327" t="n">
        <f aca="false" t="array" ref="AJ32:AJ32">_xlfn.IFS(AV32="1",20,AV32="2",20,AV32="3",20,AV32="0",99,AV32="",99)</f>
        <v>99</v>
      </c>
      <c r="AK32" s="328" t="s">
        <v>114</v>
      </c>
      <c r="AL32" s="328" t="s">
        <v>114</v>
      </c>
      <c r="AM32" s="334"/>
      <c r="AN32" s="325"/>
      <c r="AO32" s="325"/>
      <c r="AP32" s="328" t="s">
        <v>114</v>
      </c>
      <c r="AQ32" s="329" t="n">
        <v>1</v>
      </c>
      <c r="AR32" s="326" t="str">
        <f aca="false">TRIM('APH KIC KIA PC'!O32)</f>
        <v/>
      </c>
      <c r="AS32" s="335"/>
      <c r="AT32" s="325" t="str">
        <f aca="false">LEFT('1. Artikeldata Grund'!H32,2)</f>
        <v>Vä</v>
      </c>
      <c r="AU32" s="326" t="str">
        <f aca="false" t="array" ref="AU32:AU32">_xlfn.IFS('1. Artikeldata Grund'!I32="","",'1. Artikeldata Grund'!I32=Tabeller!$I$3,"",'1. Artikeldata Grund'!I32=Tabeller!$I$4,"",'1. Artikeldata Grund'!I32=Tabeller!$I$5,LEFT('1. Artikeldata Grund'!I32,1),'1. Artikeldata Grund'!I32=Tabeller!$I$6,LEFT('1. Artikeldata Grund'!I32,1))</f>
        <v/>
      </c>
      <c r="AV32" s="326" t="str">
        <f aca="false" t="array" ref="AV32:AV32">_xlfn.IFS('1. Artikeldata Grund'!J32="","",'1. Artikeldata Grund'!J32=Tabeller!$J$3,"",'1. Artikeldata Grund'!J32=Tabeller!$J$4,"",'1. Artikeldata Grund'!J32=Tabeller!$J$5,LEFT('1. Artikeldata Grund'!J32,1),'1. Artikeldata Grund'!J32=Tabeller!$J$6,LEFT('1. Artikeldata Grund'!J32,1),'1. Artikeldata Grund'!J32=Tabeller!$J$7,LEFT('1. Artikeldata Grund'!J32,1))</f>
        <v/>
      </c>
      <c r="AW32" s="326"/>
      <c r="AX32" s="326" t="n">
        <f aca="false">IF('APH KIC KIA PC'!K32=Tabeller!$AH$4,2,1)</f>
        <v>1</v>
      </c>
      <c r="AY32" s="326" t="str">
        <f aca="false" t="array" ref="AY32:AY32">IF('APH KIC KIA PC'!K32=Tabeller!$AH$4,99,IFERROR(_xlfn.IFS('4. Inköpsdata'!L32=25%,41,'4. Inköpsdata'!L32=12%,42,'4. Inköpsdata'!L32=6%,43,'4. Inköpsdata'!L32="Momsfritt",38),""))</f>
        <v/>
      </c>
      <c r="AZ32" s="330" t="e">
        <f aca="false">IF('APH KIC KIA PC'!K32=Tabeller!$AH$4,'4. Inköpsdata'!J32,ROUND('APH KIC KIA PC'!AB32,2))</f>
        <v>#VALUE!</v>
      </c>
      <c r="BA32" s="330" t="e">
        <f aca="false">IF('APH KIC KIA PC'!K32=Tabeller!$AH$4,0.01,ROUND('APH KIC KIA PC'!AA32,2))</f>
        <v>#VALUE!</v>
      </c>
      <c r="BB32" s="326" t="str">
        <f aca="false">TRIM(RIGHT('1. Artikeldata Grund'!G32,2))</f>
        <v/>
      </c>
      <c r="BC32" s="337"/>
      <c r="BD32" s="325" t="s">
        <v>1925</v>
      </c>
      <c r="BE32" s="336"/>
      <c r="BF32" s="328" t="s">
        <v>114</v>
      </c>
      <c r="BG32" s="337"/>
      <c r="BH32" s="330"/>
      <c r="BI32" s="330"/>
      <c r="BJ32" s="330"/>
      <c r="BK32" s="330"/>
      <c r="BL32" s="331" t="s">
        <v>35</v>
      </c>
      <c r="BM32" s="332" t="str">
        <f aca="false">TRIM('1. Artikeldata Grund'!D32)</f>
        <v/>
      </c>
    </row>
    <row r="33" s="12" customFormat="true" ht="15" hidden="false" customHeight="true" outlineLevel="0" collapsed="false">
      <c r="A33" s="321" t="n">
        <v>29</v>
      </c>
      <c r="B33" s="322" t="str">
        <f aca="false">'APH KIC KIA PC'!I33</f>
        <v>Välj…</v>
      </c>
      <c r="C33" s="322" t="str">
        <f aca="false">'APH KIC KIA PC'!K33</f>
        <v>Välj…</v>
      </c>
      <c r="D33" s="323" t="n">
        <f aca="false">'APH KIC KIA PC'!D33</f>
        <v>0</v>
      </c>
      <c r="E33" s="324" t="str">
        <f aca="false">TRIM(LEFT('1. Artikeldata Grund'!E33,30))</f>
        <v/>
      </c>
      <c r="F33" s="324" t="str">
        <f aca="false">IFERROR(TRIM(RIGHT('1. Artikeldata Grund'!E33,LEN('1. Artikeldata Grund'!E33)-30)),"")</f>
        <v/>
      </c>
      <c r="G33" s="325" t="str">
        <f aca="false">TRIM('APH KIC KIA PC'!L33)</f>
        <v>Välj….</v>
      </c>
      <c r="H33" s="326" t="n">
        <f aca="false">'APH KIC KIA PC'!M33</f>
        <v>910</v>
      </c>
      <c r="I33" s="326" t="n">
        <v>99</v>
      </c>
      <c r="J33" s="334"/>
      <c r="K33" s="325" t="s">
        <v>1922</v>
      </c>
      <c r="L33" s="325" t="str">
        <f aca="false">IF('APH MD APH Specifika'!BD33="J","J","N")</f>
        <v>N</v>
      </c>
      <c r="M33" s="335"/>
      <c r="N33" s="325" t="s">
        <v>1925</v>
      </c>
      <c r="O33" s="336"/>
      <c r="P33" s="325" t="s">
        <v>1924</v>
      </c>
      <c r="Q33" s="326" t="n">
        <v>0</v>
      </c>
      <c r="R33" s="334"/>
      <c r="S33" s="334"/>
      <c r="T33" s="334"/>
      <c r="U33" s="334"/>
      <c r="V33" s="334"/>
      <c r="W33" s="326" t="n">
        <v>1</v>
      </c>
      <c r="X33" s="326" t="n">
        <v>1</v>
      </c>
      <c r="Y33" s="325" t="s">
        <v>1925</v>
      </c>
      <c r="Z33" s="325" t="s">
        <v>1925</v>
      </c>
      <c r="AA33" s="325" t="s">
        <v>1925</v>
      </c>
      <c r="AB33" s="336"/>
      <c r="AC33" s="336"/>
      <c r="AD33" s="336"/>
      <c r="AE33" s="336"/>
      <c r="AF33" s="336"/>
      <c r="AG33" s="336"/>
      <c r="AH33" s="325" t="s">
        <v>1925</v>
      </c>
      <c r="AI33" s="326" t="str">
        <f aca="false">TRIM(LEFT('1. Artikeldata Grund'!G33,6))</f>
        <v/>
      </c>
      <c r="AJ33" s="327" t="n">
        <f aca="false" t="array" ref="AJ33:AJ33">_xlfn.IFS(AV33="1",20,AV33="2",20,AV33="3",20,AV33="0",99,AV33="",99)</f>
        <v>99</v>
      </c>
      <c r="AK33" s="328" t="s">
        <v>114</v>
      </c>
      <c r="AL33" s="328" t="s">
        <v>114</v>
      </c>
      <c r="AM33" s="334"/>
      <c r="AN33" s="325"/>
      <c r="AO33" s="325"/>
      <c r="AP33" s="328" t="s">
        <v>114</v>
      </c>
      <c r="AQ33" s="329" t="n">
        <v>1</v>
      </c>
      <c r="AR33" s="326" t="str">
        <f aca="false">TRIM('APH KIC KIA PC'!O33)</f>
        <v/>
      </c>
      <c r="AS33" s="335"/>
      <c r="AT33" s="325" t="str">
        <f aca="false">LEFT('1. Artikeldata Grund'!H33,2)</f>
        <v>Vä</v>
      </c>
      <c r="AU33" s="326" t="str">
        <f aca="false" t="array" ref="AU33:AU33">_xlfn.IFS('1. Artikeldata Grund'!I33="","",'1. Artikeldata Grund'!I33=Tabeller!$I$3,"",'1. Artikeldata Grund'!I33=Tabeller!$I$4,"",'1. Artikeldata Grund'!I33=Tabeller!$I$5,LEFT('1. Artikeldata Grund'!I33,1),'1. Artikeldata Grund'!I33=Tabeller!$I$6,LEFT('1. Artikeldata Grund'!I33,1))</f>
        <v/>
      </c>
      <c r="AV33" s="326" t="str">
        <f aca="false" t="array" ref="AV33:AV33">_xlfn.IFS('1. Artikeldata Grund'!J33="","",'1. Artikeldata Grund'!J33=Tabeller!$J$3,"",'1. Artikeldata Grund'!J33=Tabeller!$J$4,"",'1. Artikeldata Grund'!J33=Tabeller!$J$5,LEFT('1. Artikeldata Grund'!J33,1),'1. Artikeldata Grund'!J33=Tabeller!$J$6,LEFT('1. Artikeldata Grund'!J33,1),'1. Artikeldata Grund'!J33=Tabeller!$J$7,LEFT('1. Artikeldata Grund'!J33,1))</f>
        <v/>
      </c>
      <c r="AW33" s="326"/>
      <c r="AX33" s="326" t="n">
        <f aca="false">IF('APH KIC KIA PC'!K33=Tabeller!$AH$4,2,1)</f>
        <v>1</v>
      </c>
      <c r="AY33" s="326" t="str">
        <f aca="false" t="array" ref="AY33:AY33">IF('APH KIC KIA PC'!K33=Tabeller!$AH$4,99,IFERROR(_xlfn.IFS('4. Inköpsdata'!L33=25%,41,'4. Inköpsdata'!L33=12%,42,'4. Inköpsdata'!L33=6%,43,'4. Inköpsdata'!L33="Momsfritt",38),""))</f>
        <v/>
      </c>
      <c r="AZ33" s="330" t="e">
        <f aca="false">IF('APH KIC KIA PC'!K33=Tabeller!$AH$4,'4. Inköpsdata'!J33,ROUND('APH KIC KIA PC'!AB33,2))</f>
        <v>#VALUE!</v>
      </c>
      <c r="BA33" s="330" t="e">
        <f aca="false">IF('APH KIC KIA PC'!K33=Tabeller!$AH$4,0.01,ROUND('APH KIC KIA PC'!AA33,2))</f>
        <v>#VALUE!</v>
      </c>
      <c r="BB33" s="326" t="str">
        <f aca="false">TRIM(RIGHT('1. Artikeldata Grund'!G33,2))</f>
        <v/>
      </c>
      <c r="BC33" s="337"/>
      <c r="BD33" s="325" t="s">
        <v>1925</v>
      </c>
      <c r="BE33" s="336"/>
      <c r="BF33" s="328" t="s">
        <v>114</v>
      </c>
      <c r="BG33" s="337"/>
      <c r="BH33" s="330"/>
      <c r="BI33" s="330"/>
      <c r="BJ33" s="330"/>
      <c r="BK33" s="330"/>
      <c r="BL33" s="331" t="s">
        <v>35</v>
      </c>
      <c r="BM33" s="332" t="str">
        <f aca="false">TRIM('1. Artikeldata Grund'!D33)</f>
        <v/>
      </c>
    </row>
    <row r="34" s="12" customFormat="true" ht="15" hidden="false" customHeight="true" outlineLevel="0" collapsed="false">
      <c r="A34" s="321" t="n">
        <v>30</v>
      </c>
      <c r="B34" s="322" t="str">
        <f aca="false">'APH KIC KIA PC'!I34</f>
        <v>Välj…</v>
      </c>
      <c r="C34" s="322" t="str">
        <f aca="false">'APH KIC KIA PC'!K34</f>
        <v>Välj…</v>
      </c>
      <c r="D34" s="323" t="n">
        <f aca="false">'APH KIC KIA PC'!D34</f>
        <v>0</v>
      </c>
      <c r="E34" s="324" t="str">
        <f aca="false">TRIM(LEFT('1. Artikeldata Grund'!E34,30))</f>
        <v/>
      </c>
      <c r="F34" s="324" t="str">
        <f aca="false">IFERROR(TRIM(RIGHT('1. Artikeldata Grund'!E34,LEN('1. Artikeldata Grund'!E34)-30)),"")</f>
        <v/>
      </c>
      <c r="G34" s="325" t="str">
        <f aca="false">TRIM('APH KIC KIA PC'!L34)</f>
        <v>Välj….</v>
      </c>
      <c r="H34" s="326" t="n">
        <f aca="false">'APH KIC KIA PC'!M34</f>
        <v>910</v>
      </c>
      <c r="I34" s="326" t="n">
        <v>99</v>
      </c>
      <c r="J34" s="334"/>
      <c r="K34" s="325" t="s">
        <v>1922</v>
      </c>
      <c r="L34" s="325" t="str">
        <f aca="false">IF('APH MD APH Specifika'!BD34="J","J","N")</f>
        <v>N</v>
      </c>
      <c r="M34" s="335"/>
      <c r="N34" s="325" t="s">
        <v>1925</v>
      </c>
      <c r="O34" s="336"/>
      <c r="P34" s="325" t="s">
        <v>1924</v>
      </c>
      <c r="Q34" s="326" t="n">
        <v>0</v>
      </c>
      <c r="R34" s="334"/>
      <c r="S34" s="334"/>
      <c r="T34" s="334"/>
      <c r="U34" s="334"/>
      <c r="V34" s="334"/>
      <c r="W34" s="326" t="n">
        <v>1</v>
      </c>
      <c r="X34" s="326" t="n">
        <v>1</v>
      </c>
      <c r="Y34" s="325" t="s">
        <v>1925</v>
      </c>
      <c r="Z34" s="325" t="s">
        <v>1925</v>
      </c>
      <c r="AA34" s="325" t="s">
        <v>1925</v>
      </c>
      <c r="AB34" s="336"/>
      <c r="AC34" s="336"/>
      <c r="AD34" s="336"/>
      <c r="AE34" s="336"/>
      <c r="AF34" s="336"/>
      <c r="AG34" s="336"/>
      <c r="AH34" s="325" t="s">
        <v>1925</v>
      </c>
      <c r="AI34" s="326" t="str">
        <f aca="false">TRIM(LEFT('1. Artikeldata Grund'!G34,6))</f>
        <v/>
      </c>
      <c r="AJ34" s="327" t="n">
        <f aca="false" t="array" ref="AJ34:AJ34">_xlfn.IFS(AV34="1",20,AV34="2",20,AV34="3",20,AV34="0",99,AV34="",99)</f>
        <v>99</v>
      </c>
      <c r="AK34" s="328" t="s">
        <v>114</v>
      </c>
      <c r="AL34" s="328" t="s">
        <v>114</v>
      </c>
      <c r="AM34" s="334"/>
      <c r="AN34" s="325"/>
      <c r="AO34" s="325"/>
      <c r="AP34" s="328" t="s">
        <v>114</v>
      </c>
      <c r="AQ34" s="329" t="n">
        <v>1</v>
      </c>
      <c r="AR34" s="326" t="str">
        <f aca="false">TRIM('APH KIC KIA PC'!O34)</f>
        <v/>
      </c>
      <c r="AS34" s="335"/>
      <c r="AT34" s="325" t="str">
        <f aca="false">LEFT('1. Artikeldata Grund'!H34,2)</f>
        <v>Vä</v>
      </c>
      <c r="AU34" s="326" t="str">
        <f aca="false" t="array" ref="AU34:AU34">_xlfn.IFS('1. Artikeldata Grund'!I34="","",'1. Artikeldata Grund'!I34=Tabeller!$I$3,"",'1. Artikeldata Grund'!I34=Tabeller!$I$4,"",'1. Artikeldata Grund'!I34=Tabeller!$I$5,LEFT('1. Artikeldata Grund'!I34,1),'1. Artikeldata Grund'!I34=Tabeller!$I$6,LEFT('1. Artikeldata Grund'!I34,1))</f>
        <v/>
      </c>
      <c r="AV34" s="326" t="str">
        <f aca="false" t="array" ref="AV34:AV34">_xlfn.IFS('1. Artikeldata Grund'!J34="","",'1. Artikeldata Grund'!J34=Tabeller!$J$3,"",'1. Artikeldata Grund'!J34=Tabeller!$J$4,"",'1. Artikeldata Grund'!J34=Tabeller!$J$5,LEFT('1. Artikeldata Grund'!J34,1),'1. Artikeldata Grund'!J34=Tabeller!$J$6,LEFT('1. Artikeldata Grund'!J34,1),'1. Artikeldata Grund'!J34=Tabeller!$J$7,LEFT('1. Artikeldata Grund'!J34,1))</f>
        <v/>
      </c>
      <c r="AW34" s="326"/>
      <c r="AX34" s="326" t="n">
        <f aca="false">IF('APH KIC KIA PC'!K34=Tabeller!$AH$4,2,1)</f>
        <v>1</v>
      </c>
      <c r="AY34" s="326" t="str">
        <f aca="false" t="array" ref="AY34:AY34">IF('APH KIC KIA PC'!K34=Tabeller!$AH$4,99,IFERROR(_xlfn.IFS('4. Inköpsdata'!L34=25%,41,'4. Inköpsdata'!L34=12%,42,'4. Inköpsdata'!L34=6%,43,'4. Inköpsdata'!L34="Momsfritt",38),""))</f>
        <v/>
      </c>
      <c r="AZ34" s="330" t="e">
        <f aca="false">IF('APH KIC KIA PC'!K34=Tabeller!$AH$4,'4. Inköpsdata'!J34,ROUND('APH KIC KIA PC'!AB34,2))</f>
        <v>#VALUE!</v>
      </c>
      <c r="BA34" s="330" t="e">
        <f aca="false">IF('APH KIC KIA PC'!K34=Tabeller!$AH$4,0.01,ROUND('APH KIC KIA PC'!AA34,2))</f>
        <v>#VALUE!</v>
      </c>
      <c r="BB34" s="326" t="str">
        <f aca="false">TRIM(RIGHT('1. Artikeldata Grund'!G34,2))</f>
        <v/>
      </c>
      <c r="BC34" s="337"/>
      <c r="BD34" s="325" t="s">
        <v>1925</v>
      </c>
      <c r="BE34" s="336"/>
      <c r="BF34" s="328" t="s">
        <v>114</v>
      </c>
      <c r="BG34" s="337"/>
      <c r="BH34" s="330"/>
      <c r="BI34" s="330"/>
      <c r="BJ34" s="330"/>
      <c r="BK34" s="330"/>
      <c r="BL34" s="331" t="s">
        <v>35</v>
      </c>
      <c r="BM34" s="332" t="str">
        <f aca="false">TRIM('1. Artikeldata Grund'!D34)</f>
        <v/>
      </c>
    </row>
    <row r="35" s="12" customFormat="true" ht="15" hidden="false" customHeight="true" outlineLevel="0" collapsed="false">
      <c r="A35" s="321" t="n">
        <v>31</v>
      </c>
      <c r="B35" s="322" t="str">
        <f aca="false">'APH KIC KIA PC'!I35</f>
        <v>Välj…</v>
      </c>
      <c r="C35" s="322" t="str">
        <f aca="false">'APH KIC KIA PC'!K35</f>
        <v>Välj…</v>
      </c>
      <c r="D35" s="323" t="n">
        <f aca="false">'APH KIC KIA PC'!D35</f>
        <v>0</v>
      </c>
      <c r="E35" s="324" t="str">
        <f aca="false">TRIM(LEFT('1. Artikeldata Grund'!E35,30))</f>
        <v/>
      </c>
      <c r="F35" s="324" t="str">
        <f aca="false">IFERROR(TRIM(RIGHT('1. Artikeldata Grund'!E35,LEN('1. Artikeldata Grund'!E35)-30)),"")</f>
        <v/>
      </c>
      <c r="G35" s="325" t="str">
        <f aca="false">TRIM('APH KIC KIA PC'!L35)</f>
        <v>Välj….</v>
      </c>
      <c r="H35" s="326" t="n">
        <f aca="false">'APH KIC KIA PC'!M35</f>
        <v>910</v>
      </c>
      <c r="I35" s="326" t="n">
        <v>99</v>
      </c>
      <c r="J35" s="334"/>
      <c r="K35" s="325" t="s">
        <v>1922</v>
      </c>
      <c r="L35" s="325" t="str">
        <f aca="false">IF('APH MD APH Specifika'!BD35="J","J","N")</f>
        <v>N</v>
      </c>
      <c r="M35" s="335"/>
      <c r="N35" s="325" t="s">
        <v>1925</v>
      </c>
      <c r="O35" s="336"/>
      <c r="P35" s="325" t="s">
        <v>1924</v>
      </c>
      <c r="Q35" s="326" t="n">
        <v>0</v>
      </c>
      <c r="R35" s="334"/>
      <c r="S35" s="334"/>
      <c r="T35" s="334"/>
      <c r="U35" s="334"/>
      <c r="V35" s="334"/>
      <c r="W35" s="326" t="n">
        <v>1</v>
      </c>
      <c r="X35" s="326" t="n">
        <v>1</v>
      </c>
      <c r="Y35" s="325" t="s">
        <v>1925</v>
      </c>
      <c r="Z35" s="325" t="s">
        <v>1925</v>
      </c>
      <c r="AA35" s="325" t="s">
        <v>1925</v>
      </c>
      <c r="AB35" s="336"/>
      <c r="AC35" s="336"/>
      <c r="AD35" s="336"/>
      <c r="AE35" s="336"/>
      <c r="AF35" s="336"/>
      <c r="AG35" s="336"/>
      <c r="AH35" s="325" t="s">
        <v>1925</v>
      </c>
      <c r="AI35" s="326" t="str">
        <f aca="false">TRIM(LEFT('1. Artikeldata Grund'!G35,6))</f>
        <v/>
      </c>
      <c r="AJ35" s="327" t="n">
        <f aca="false" t="array" ref="AJ35:AJ35">_xlfn.IFS(AV35="1",20,AV35="2",20,AV35="3",20,AV35="0",99,AV35="",99)</f>
        <v>99</v>
      </c>
      <c r="AK35" s="328" t="s">
        <v>114</v>
      </c>
      <c r="AL35" s="328" t="s">
        <v>114</v>
      </c>
      <c r="AM35" s="334"/>
      <c r="AN35" s="325"/>
      <c r="AO35" s="325"/>
      <c r="AP35" s="328" t="s">
        <v>114</v>
      </c>
      <c r="AQ35" s="329" t="n">
        <v>1</v>
      </c>
      <c r="AR35" s="326" t="str">
        <f aca="false">TRIM('APH KIC KIA PC'!O35)</f>
        <v/>
      </c>
      <c r="AS35" s="335"/>
      <c r="AT35" s="325" t="str">
        <f aca="false">LEFT('1. Artikeldata Grund'!H35,2)</f>
        <v>Vä</v>
      </c>
      <c r="AU35" s="326" t="str">
        <f aca="false" t="array" ref="AU35:AU35">_xlfn.IFS('1. Artikeldata Grund'!I35="","",'1. Artikeldata Grund'!I35=Tabeller!$I$3,"",'1. Artikeldata Grund'!I35=Tabeller!$I$4,"",'1. Artikeldata Grund'!I35=Tabeller!$I$5,LEFT('1. Artikeldata Grund'!I35,1),'1. Artikeldata Grund'!I35=Tabeller!$I$6,LEFT('1. Artikeldata Grund'!I35,1))</f>
        <v/>
      </c>
      <c r="AV35" s="326" t="str">
        <f aca="false" t="array" ref="AV35:AV35">_xlfn.IFS('1. Artikeldata Grund'!J35="","",'1. Artikeldata Grund'!J35=Tabeller!$J$3,"",'1. Artikeldata Grund'!J35=Tabeller!$J$4,"",'1. Artikeldata Grund'!J35=Tabeller!$J$5,LEFT('1. Artikeldata Grund'!J35,1),'1. Artikeldata Grund'!J35=Tabeller!$J$6,LEFT('1. Artikeldata Grund'!J35,1),'1. Artikeldata Grund'!J35=Tabeller!$J$7,LEFT('1. Artikeldata Grund'!J35,1))</f>
        <v/>
      </c>
      <c r="AW35" s="326"/>
      <c r="AX35" s="326" t="n">
        <f aca="false">IF('APH KIC KIA PC'!K35=Tabeller!$AH$4,2,1)</f>
        <v>1</v>
      </c>
      <c r="AY35" s="326" t="str">
        <f aca="false" t="array" ref="AY35:AY35">IF('APH KIC KIA PC'!K35=Tabeller!$AH$4,99,IFERROR(_xlfn.IFS('4. Inköpsdata'!L35=25%,41,'4. Inköpsdata'!L35=12%,42,'4. Inköpsdata'!L35=6%,43,'4. Inköpsdata'!L35="Momsfritt",38),""))</f>
        <v/>
      </c>
      <c r="AZ35" s="330" t="e">
        <f aca="false">IF('APH KIC KIA PC'!K35=Tabeller!$AH$4,'4. Inköpsdata'!J35,ROUND('APH KIC KIA PC'!AB35,2))</f>
        <v>#VALUE!</v>
      </c>
      <c r="BA35" s="330" t="e">
        <f aca="false">IF('APH KIC KIA PC'!K35=Tabeller!$AH$4,0.01,ROUND('APH KIC KIA PC'!AA35,2))</f>
        <v>#VALUE!</v>
      </c>
      <c r="BB35" s="326" t="str">
        <f aca="false">TRIM(RIGHT('1. Artikeldata Grund'!G35,2))</f>
        <v/>
      </c>
      <c r="BC35" s="337"/>
      <c r="BD35" s="325" t="s">
        <v>1925</v>
      </c>
      <c r="BE35" s="336"/>
      <c r="BF35" s="328" t="s">
        <v>114</v>
      </c>
      <c r="BG35" s="337"/>
      <c r="BH35" s="330"/>
      <c r="BI35" s="330"/>
      <c r="BJ35" s="330"/>
      <c r="BK35" s="330"/>
      <c r="BL35" s="331" t="s">
        <v>35</v>
      </c>
      <c r="BM35" s="332" t="str">
        <f aca="false">TRIM('1. Artikeldata Grund'!D35)</f>
        <v/>
      </c>
    </row>
    <row r="36" s="12" customFormat="true" ht="15" hidden="false" customHeight="true" outlineLevel="0" collapsed="false">
      <c r="A36" s="321" t="n">
        <v>32</v>
      </c>
      <c r="B36" s="322" t="str">
        <f aca="false">'APH KIC KIA PC'!I36</f>
        <v>Välj…</v>
      </c>
      <c r="C36" s="322" t="str">
        <f aca="false">'APH KIC KIA PC'!K36</f>
        <v>Välj…</v>
      </c>
      <c r="D36" s="323" t="n">
        <f aca="false">'APH KIC KIA PC'!D36</f>
        <v>0</v>
      </c>
      <c r="E36" s="324" t="str">
        <f aca="false">TRIM(LEFT('1. Artikeldata Grund'!E36,30))</f>
        <v/>
      </c>
      <c r="F36" s="324" t="str">
        <f aca="false">IFERROR(TRIM(RIGHT('1. Artikeldata Grund'!E36,LEN('1. Artikeldata Grund'!E36)-30)),"")</f>
        <v/>
      </c>
      <c r="G36" s="325" t="str">
        <f aca="false">TRIM('APH KIC KIA PC'!L36)</f>
        <v>Välj….</v>
      </c>
      <c r="H36" s="326" t="n">
        <f aca="false">'APH KIC KIA PC'!M36</f>
        <v>910</v>
      </c>
      <c r="I36" s="326" t="n">
        <v>99</v>
      </c>
      <c r="J36" s="334"/>
      <c r="K36" s="325" t="s">
        <v>1922</v>
      </c>
      <c r="L36" s="325" t="str">
        <f aca="false">IF('APH MD APH Specifika'!BD36="J","J","N")</f>
        <v>N</v>
      </c>
      <c r="M36" s="335"/>
      <c r="N36" s="325" t="s">
        <v>1925</v>
      </c>
      <c r="O36" s="336"/>
      <c r="P36" s="325" t="s">
        <v>1924</v>
      </c>
      <c r="Q36" s="326" t="n">
        <v>0</v>
      </c>
      <c r="R36" s="334"/>
      <c r="S36" s="334"/>
      <c r="T36" s="334"/>
      <c r="U36" s="334"/>
      <c r="V36" s="334"/>
      <c r="W36" s="326" t="n">
        <v>1</v>
      </c>
      <c r="X36" s="326" t="n">
        <v>1</v>
      </c>
      <c r="Y36" s="325" t="s">
        <v>1925</v>
      </c>
      <c r="Z36" s="325" t="s">
        <v>1925</v>
      </c>
      <c r="AA36" s="325" t="s">
        <v>1925</v>
      </c>
      <c r="AB36" s="336"/>
      <c r="AC36" s="336"/>
      <c r="AD36" s="336"/>
      <c r="AE36" s="336"/>
      <c r="AF36" s="336"/>
      <c r="AG36" s="336"/>
      <c r="AH36" s="325" t="s">
        <v>1925</v>
      </c>
      <c r="AI36" s="326" t="str">
        <f aca="false">TRIM(LEFT('1. Artikeldata Grund'!G36,6))</f>
        <v/>
      </c>
      <c r="AJ36" s="327" t="n">
        <f aca="false" t="array" ref="AJ36:AJ36">_xlfn.IFS(AV36="1",20,AV36="2",20,AV36="3",20,AV36="0",99,AV36="",99)</f>
        <v>99</v>
      </c>
      <c r="AK36" s="328" t="s">
        <v>114</v>
      </c>
      <c r="AL36" s="328" t="s">
        <v>114</v>
      </c>
      <c r="AM36" s="334"/>
      <c r="AN36" s="325"/>
      <c r="AO36" s="325"/>
      <c r="AP36" s="328" t="s">
        <v>114</v>
      </c>
      <c r="AQ36" s="329" t="n">
        <v>1</v>
      </c>
      <c r="AR36" s="326" t="str">
        <f aca="false">TRIM('APH KIC KIA PC'!O36)</f>
        <v/>
      </c>
      <c r="AS36" s="335"/>
      <c r="AT36" s="325" t="str">
        <f aca="false">LEFT('1. Artikeldata Grund'!H36,2)</f>
        <v>Vä</v>
      </c>
      <c r="AU36" s="326" t="str">
        <f aca="false" t="array" ref="AU36:AU36">_xlfn.IFS('1. Artikeldata Grund'!I36="","",'1. Artikeldata Grund'!I36=Tabeller!$I$3,"",'1. Artikeldata Grund'!I36=Tabeller!$I$4,"",'1. Artikeldata Grund'!I36=Tabeller!$I$5,LEFT('1. Artikeldata Grund'!I36,1),'1. Artikeldata Grund'!I36=Tabeller!$I$6,LEFT('1. Artikeldata Grund'!I36,1))</f>
        <v/>
      </c>
      <c r="AV36" s="326" t="str">
        <f aca="false" t="array" ref="AV36:AV36">_xlfn.IFS('1. Artikeldata Grund'!J36="","",'1. Artikeldata Grund'!J36=Tabeller!$J$3,"",'1. Artikeldata Grund'!J36=Tabeller!$J$4,"",'1. Artikeldata Grund'!J36=Tabeller!$J$5,LEFT('1. Artikeldata Grund'!J36,1),'1. Artikeldata Grund'!J36=Tabeller!$J$6,LEFT('1. Artikeldata Grund'!J36,1),'1. Artikeldata Grund'!J36=Tabeller!$J$7,LEFT('1. Artikeldata Grund'!J36,1))</f>
        <v/>
      </c>
      <c r="AW36" s="326"/>
      <c r="AX36" s="326" t="n">
        <f aca="false">IF('APH KIC KIA PC'!K36=Tabeller!$AH$4,2,1)</f>
        <v>1</v>
      </c>
      <c r="AY36" s="326" t="str">
        <f aca="false" t="array" ref="AY36:AY36">IF('APH KIC KIA PC'!K36=Tabeller!$AH$4,99,IFERROR(_xlfn.IFS('4. Inköpsdata'!L36=25%,41,'4. Inköpsdata'!L36=12%,42,'4. Inköpsdata'!L36=6%,43,'4. Inköpsdata'!L36="Momsfritt",38),""))</f>
        <v/>
      </c>
      <c r="AZ36" s="330" t="e">
        <f aca="false">IF('APH KIC KIA PC'!K36=Tabeller!$AH$4,'4. Inköpsdata'!J36,ROUND('APH KIC KIA PC'!AB36,2))</f>
        <v>#VALUE!</v>
      </c>
      <c r="BA36" s="330" t="e">
        <f aca="false">IF('APH KIC KIA PC'!K36=Tabeller!$AH$4,0.01,ROUND('APH KIC KIA PC'!AA36,2))</f>
        <v>#VALUE!</v>
      </c>
      <c r="BB36" s="326" t="str">
        <f aca="false">TRIM(RIGHT('1. Artikeldata Grund'!G36,2))</f>
        <v/>
      </c>
      <c r="BC36" s="337"/>
      <c r="BD36" s="325" t="s">
        <v>1925</v>
      </c>
      <c r="BE36" s="336"/>
      <c r="BF36" s="328" t="s">
        <v>114</v>
      </c>
      <c r="BG36" s="337"/>
      <c r="BH36" s="330"/>
      <c r="BI36" s="330"/>
      <c r="BJ36" s="330"/>
      <c r="BK36" s="330"/>
      <c r="BL36" s="331" t="s">
        <v>35</v>
      </c>
      <c r="BM36" s="332" t="str">
        <f aca="false">TRIM('1. Artikeldata Grund'!D36)</f>
        <v/>
      </c>
    </row>
    <row r="37" s="12" customFormat="true" ht="15" hidden="false" customHeight="true" outlineLevel="0" collapsed="false">
      <c r="A37" s="321" t="n">
        <v>33</v>
      </c>
      <c r="B37" s="322" t="str">
        <f aca="false">'APH KIC KIA PC'!I37</f>
        <v>Välj…</v>
      </c>
      <c r="C37" s="322" t="str">
        <f aca="false">'APH KIC KIA PC'!K37</f>
        <v>Välj…</v>
      </c>
      <c r="D37" s="323" t="n">
        <f aca="false">'APH KIC KIA PC'!D37</f>
        <v>0</v>
      </c>
      <c r="E37" s="324" t="str">
        <f aca="false">TRIM(LEFT('1. Artikeldata Grund'!E37,30))</f>
        <v/>
      </c>
      <c r="F37" s="324" t="str">
        <f aca="false">IFERROR(TRIM(RIGHT('1. Artikeldata Grund'!E37,LEN('1. Artikeldata Grund'!E37)-30)),"")</f>
        <v/>
      </c>
      <c r="G37" s="325" t="str">
        <f aca="false">TRIM('APH KIC KIA PC'!L37)</f>
        <v>Välj….</v>
      </c>
      <c r="H37" s="326" t="n">
        <f aca="false">'APH KIC KIA PC'!M37</f>
        <v>910</v>
      </c>
      <c r="I37" s="326" t="n">
        <v>99</v>
      </c>
      <c r="J37" s="334"/>
      <c r="K37" s="325" t="s">
        <v>1922</v>
      </c>
      <c r="L37" s="325" t="str">
        <f aca="false">IF('APH MD APH Specifika'!BD37="J","J","N")</f>
        <v>N</v>
      </c>
      <c r="M37" s="335"/>
      <c r="N37" s="325" t="s">
        <v>1925</v>
      </c>
      <c r="O37" s="336"/>
      <c r="P37" s="325" t="s">
        <v>1924</v>
      </c>
      <c r="Q37" s="326" t="n">
        <v>0</v>
      </c>
      <c r="R37" s="334"/>
      <c r="S37" s="334"/>
      <c r="T37" s="334"/>
      <c r="U37" s="334"/>
      <c r="V37" s="334"/>
      <c r="W37" s="326" t="n">
        <v>1</v>
      </c>
      <c r="X37" s="326" t="n">
        <v>1</v>
      </c>
      <c r="Y37" s="325" t="s">
        <v>1925</v>
      </c>
      <c r="Z37" s="325" t="s">
        <v>1925</v>
      </c>
      <c r="AA37" s="325" t="s">
        <v>1925</v>
      </c>
      <c r="AB37" s="336"/>
      <c r="AC37" s="336"/>
      <c r="AD37" s="336"/>
      <c r="AE37" s="336"/>
      <c r="AF37" s="336"/>
      <c r="AG37" s="336"/>
      <c r="AH37" s="325" t="s">
        <v>1925</v>
      </c>
      <c r="AI37" s="326" t="str">
        <f aca="false">TRIM(LEFT('1. Artikeldata Grund'!G37,6))</f>
        <v/>
      </c>
      <c r="AJ37" s="327" t="n">
        <f aca="false" t="array" ref="AJ37:AJ37">_xlfn.IFS(AV37="1",20,AV37="2",20,AV37="3",20,AV37="0",99,AV37="",99)</f>
        <v>99</v>
      </c>
      <c r="AK37" s="328" t="s">
        <v>114</v>
      </c>
      <c r="AL37" s="328" t="s">
        <v>114</v>
      </c>
      <c r="AM37" s="334"/>
      <c r="AN37" s="325"/>
      <c r="AO37" s="325"/>
      <c r="AP37" s="328" t="s">
        <v>114</v>
      </c>
      <c r="AQ37" s="329" t="n">
        <v>1</v>
      </c>
      <c r="AR37" s="326" t="str">
        <f aca="false">TRIM('APH KIC KIA PC'!O37)</f>
        <v/>
      </c>
      <c r="AS37" s="335"/>
      <c r="AT37" s="325" t="str">
        <f aca="false">LEFT('1. Artikeldata Grund'!H37,2)</f>
        <v>Vä</v>
      </c>
      <c r="AU37" s="326" t="str">
        <f aca="false" t="array" ref="AU37:AU37">_xlfn.IFS('1. Artikeldata Grund'!I37="","",'1. Artikeldata Grund'!I37=Tabeller!$I$3,"",'1. Artikeldata Grund'!I37=Tabeller!$I$4,"",'1. Artikeldata Grund'!I37=Tabeller!$I$5,LEFT('1. Artikeldata Grund'!I37,1),'1. Artikeldata Grund'!I37=Tabeller!$I$6,LEFT('1. Artikeldata Grund'!I37,1))</f>
        <v/>
      </c>
      <c r="AV37" s="326" t="str">
        <f aca="false" t="array" ref="AV37:AV37">_xlfn.IFS('1. Artikeldata Grund'!J37="","",'1. Artikeldata Grund'!J37=Tabeller!$J$3,"",'1. Artikeldata Grund'!J37=Tabeller!$J$4,"",'1. Artikeldata Grund'!J37=Tabeller!$J$5,LEFT('1. Artikeldata Grund'!J37,1),'1. Artikeldata Grund'!J37=Tabeller!$J$6,LEFT('1. Artikeldata Grund'!J37,1),'1. Artikeldata Grund'!J37=Tabeller!$J$7,LEFT('1. Artikeldata Grund'!J37,1))</f>
        <v/>
      </c>
      <c r="AW37" s="326"/>
      <c r="AX37" s="326" t="n">
        <f aca="false">IF('APH KIC KIA PC'!K37=Tabeller!$AH$4,2,1)</f>
        <v>1</v>
      </c>
      <c r="AY37" s="326" t="str">
        <f aca="false" t="array" ref="AY37:AY37">IF('APH KIC KIA PC'!K37=Tabeller!$AH$4,99,IFERROR(_xlfn.IFS('4. Inköpsdata'!L37=25%,41,'4. Inköpsdata'!L37=12%,42,'4. Inköpsdata'!L37=6%,43,'4. Inköpsdata'!L37="Momsfritt",38),""))</f>
        <v/>
      </c>
      <c r="AZ37" s="330" t="e">
        <f aca="false">IF('APH KIC KIA PC'!K37=Tabeller!$AH$4,'4. Inköpsdata'!J37,ROUND('APH KIC KIA PC'!AB37,2))</f>
        <v>#VALUE!</v>
      </c>
      <c r="BA37" s="330" t="e">
        <f aca="false">IF('APH KIC KIA PC'!K37=Tabeller!$AH$4,0.01,ROUND('APH KIC KIA PC'!AA37,2))</f>
        <v>#VALUE!</v>
      </c>
      <c r="BB37" s="326" t="str">
        <f aca="false">TRIM(RIGHT('1. Artikeldata Grund'!G37,2))</f>
        <v/>
      </c>
      <c r="BC37" s="337"/>
      <c r="BD37" s="325" t="s">
        <v>1925</v>
      </c>
      <c r="BE37" s="336"/>
      <c r="BF37" s="328" t="s">
        <v>114</v>
      </c>
      <c r="BG37" s="337"/>
      <c r="BH37" s="330"/>
      <c r="BI37" s="330"/>
      <c r="BJ37" s="330"/>
      <c r="BK37" s="330"/>
      <c r="BL37" s="331" t="s">
        <v>35</v>
      </c>
      <c r="BM37" s="332" t="str">
        <f aca="false">TRIM('1. Artikeldata Grund'!D37)</f>
        <v/>
      </c>
    </row>
    <row r="38" s="12" customFormat="true" ht="15" hidden="false" customHeight="true" outlineLevel="0" collapsed="false">
      <c r="A38" s="321" t="n">
        <v>34</v>
      </c>
      <c r="B38" s="322" t="str">
        <f aca="false">'APH KIC KIA PC'!I38</f>
        <v>Välj…</v>
      </c>
      <c r="C38" s="322" t="str">
        <f aca="false">'APH KIC KIA PC'!K38</f>
        <v>Välj…</v>
      </c>
      <c r="D38" s="323" t="n">
        <f aca="false">'APH KIC KIA PC'!D38</f>
        <v>0</v>
      </c>
      <c r="E38" s="324" t="str">
        <f aca="false">TRIM(LEFT('1. Artikeldata Grund'!E38,30))</f>
        <v/>
      </c>
      <c r="F38" s="324" t="str">
        <f aca="false">IFERROR(TRIM(RIGHT('1. Artikeldata Grund'!E38,LEN('1. Artikeldata Grund'!E38)-30)),"")</f>
        <v/>
      </c>
      <c r="G38" s="325" t="str">
        <f aca="false">TRIM('APH KIC KIA PC'!L38)</f>
        <v>Välj….</v>
      </c>
      <c r="H38" s="326" t="n">
        <f aca="false">'APH KIC KIA PC'!M38</f>
        <v>910</v>
      </c>
      <c r="I38" s="326" t="n">
        <v>99</v>
      </c>
      <c r="J38" s="334"/>
      <c r="K38" s="325" t="s">
        <v>1922</v>
      </c>
      <c r="L38" s="325" t="str">
        <f aca="false">IF('APH MD APH Specifika'!BD38="J","J","N")</f>
        <v>N</v>
      </c>
      <c r="M38" s="335"/>
      <c r="N38" s="325" t="s">
        <v>1925</v>
      </c>
      <c r="O38" s="336"/>
      <c r="P38" s="325" t="s">
        <v>1924</v>
      </c>
      <c r="Q38" s="326" t="n">
        <v>0</v>
      </c>
      <c r="R38" s="334"/>
      <c r="S38" s="334"/>
      <c r="T38" s="334"/>
      <c r="U38" s="334"/>
      <c r="V38" s="334"/>
      <c r="W38" s="326" t="n">
        <v>1</v>
      </c>
      <c r="X38" s="326" t="n">
        <v>1</v>
      </c>
      <c r="Y38" s="325" t="s">
        <v>1925</v>
      </c>
      <c r="Z38" s="325" t="s">
        <v>1925</v>
      </c>
      <c r="AA38" s="325" t="s">
        <v>1925</v>
      </c>
      <c r="AB38" s="336"/>
      <c r="AC38" s="336"/>
      <c r="AD38" s="336"/>
      <c r="AE38" s="336"/>
      <c r="AF38" s="336"/>
      <c r="AG38" s="336"/>
      <c r="AH38" s="325" t="s">
        <v>1925</v>
      </c>
      <c r="AI38" s="326" t="str">
        <f aca="false">TRIM(LEFT('1. Artikeldata Grund'!G38,6))</f>
        <v/>
      </c>
      <c r="AJ38" s="327" t="n">
        <f aca="false" t="array" ref="AJ38:AJ38">_xlfn.IFS(AV38="1",20,AV38="2",20,AV38="3",20,AV38="0",99,AV38="",99)</f>
        <v>99</v>
      </c>
      <c r="AK38" s="328" t="s">
        <v>114</v>
      </c>
      <c r="AL38" s="328" t="s">
        <v>114</v>
      </c>
      <c r="AM38" s="334"/>
      <c r="AN38" s="325"/>
      <c r="AO38" s="325"/>
      <c r="AP38" s="328" t="s">
        <v>114</v>
      </c>
      <c r="AQ38" s="329" t="n">
        <v>1</v>
      </c>
      <c r="AR38" s="326" t="str">
        <f aca="false">TRIM('APH KIC KIA PC'!O38)</f>
        <v/>
      </c>
      <c r="AS38" s="335"/>
      <c r="AT38" s="325" t="str">
        <f aca="false">LEFT('1. Artikeldata Grund'!H38,2)</f>
        <v>Vä</v>
      </c>
      <c r="AU38" s="326" t="str">
        <f aca="false" t="array" ref="AU38:AU38">_xlfn.IFS('1. Artikeldata Grund'!I38="","",'1. Artikeldata Grund'!I38=Tabeller!$I$3,"",'1. Artikeldata Grund'!I38=Tabeller!$I$4,"",'1. Artikeldata Grund'!I38=Tabeller!$I$5,LEFT('1. Artikeldata Grund'!I38,1),'1. Artikeldata Grund'!I38=Tabeller!$I$6,LEFT('1. Artikeldata Grund'!I38,1))</f>
        <v/>
      </c>
      <c r="AV38" s="326" t="str">
        <f aca="false" t="array" ref="AV38:AV38">_xlfn.IFS('1. Artikeldata Grund'!J38="","",'1. Artikeldata Grund'!J38=Tabeller!$J$3,"",'1. Artikeldata Grund'!J38=Tabeller!$J$4,"",'1. Artikeldata Grund'!J38=Tabeller!$J$5,LEFT('1. Artikeldata Grund'!J38,1),'1. Artikeldata Grund'!J38=Tabeller!$J$6,LEFT('1. Artikeldata Grund'!J38,1),'1. Artikeldata Grund'!J38=Tabeller!$J$7,LEFT('1. Artikeldata Grund'!J38,1))</f>
        <v/>
      </c>
      <c r="AW38" s="326"/>
      <c r="AX38" s="326" t="n">
        <f aca="false">IF('APH KIC KIA PC'!K38=Tabeller!$AH$4,2,1)</f>
        <v>1</v>
      </c>
      <c r="AY38" s="326" t="str">
        <f aca="false" t="array" ref="AY38:AY38">IF('APH KIC KIA PC'!K38=Tabeller!$AH$4,99,IFERROR(_xlfn.IFS('4. Inköpsdata'!L38=25%,41,'4. Inköpsdata'!L38=12%,42,'4. Inköpsdata'!L38=6%,43,'4. Inköpsdata'!L38="Momsfritt",38),""))</f>
        <v/>
      </c>
      <c r="AZ38" s="330" t="e">
        <f aca="false">IF('APH KIC KIA PC'!K38=Tabeller!$AH$4,'4. Inköpsdata'!J38,ROUND('APH KIC KIA PC'!AB38,2))</f>
        <v>#VALUE!</v>
      </c>
      <c r="BA38" s="330" t="e">
        <f aca="false">IF('APH KIC KIA PC'!K38=Tabeller!$AH$4,0.01,ROUND('APH KIC KIA PC'!AA38,2))</f>
        <v>#VALUE!</v>
      </c>
      <c r="BB38" s="326" t="str">
        <f aca="false">TRIM(RIGHT('1. Artikeldata Grund'!G38,2))</f>
        <v/>
      </c>
      <c r="BC38" s="337"/>
      <c r="BD38" s="325" t="s">
        <v>1925</v>
      </c>
      <c r="BE38" s="336"/>
      <c r="BF38" s="328" t="s">
        <v>114</v>
      </c>
      <c r="BG38" s="337"/>
      <c r="BH38" s="330"/>
      <c r="BI38" s="330"/>
      <c r="BJ38" s="330"/>
      <c r="BK38" s="330"/>
      <c r="BL38" s="331" t="s">
        <v>35</v>
      </c>
      <c r="BM38" s="332" t="str">
        <f aca="false">TRIM('1. Artikeldata Grund'!D38)</f>
        <v/>
      </c>
    </row>
    <row r="39" s="12" customFormat="true" ht="15" hidden="false" customHeight="true" outlineLevel="0" collapsed="false">
      <c r="A39" s="321" t="n">
        <v>35</v>
      </c>
      <c r="B39" s="322" t="str">
        <f aca="false">'APH KIC KIA PC'!I39</f>
        <v>Välj…</v>
      </c>
      <c r="C39" s="322" t="str">
        <f aca="false">'APH KIC KIA PC'!K39</f>
        <v>Välj…</v>
      </c>
      <c r="D39" s="323" t="n">
        <f aca="false">'APH KIC KIA PC'!D39</f>
        <v>0</v>
      </c>
      <c r="E39" s="324" t="str">
        <f aca="false">TRIM(LEFT('1. Artikeldata Grund'!E39,30))</f>
        <v/>
      </c>
      <c r="F39" s="324" t="str">
        <f aca="false">IFERROR(TRIM(RIGHT('1. Artikeldata Grund'!E39,LEN('1. Artikeldata Grund'!E39)-30)),"")</f>
        <v/>
      </c>
      <c r="G39" s="325" t="str">
        <f aca="false">TRIM('APH KIC KIA PC'!L39)</f>
        <v>Välj….</v>
      </c>
      <c r="H39" s="326" t="n">
        <f aca="false">'APH KIC KIA PC'!M39</f>
        <v>910</v>
      </c>
      <c r="I39" s="326" t="n">
        <v>99</v>
      </c>
      <c r="J39" s="334"/>
      <c r="K39" s="325" t="s">
        <v>1922</v>
      </c>
      <c r="L39" s="325" t="str">
        <f aca="false">IF('APH MD APH Specifika'!BD39="J","J","N")</f>
        <v>N</v>
      </c>
      <c r="M39" s="335"/>
      <c r="N39" s="325" t="s">
        <v>1925</v>
      </c>
      <c r="O39" s="336"/>
      <c r="P39" s="325" t="s">
        <v>1924</v>
      </c>
      <c r="Q39" s="326" t="n">
        <v>0</v>
      </c>
      <c r="R39" s="334"/>
      <c r="S39" s="334"/>
      <c r="T39" s="334"/>
      <c r="U39" s="334"/>
      <c r="V39" s="334"/>
      <c r="W39" s="326" t="n">
        <v>1</v>
      </c>
      <c r="X39" s="326" t="n">
        <v>1</v>
      </c>
      <c r="Y39" s="325" t="s">
        <v>1925</v>
      </c>
      <c r="Z39" s="325" t="s">
        <v>1925</v>
      </c>
      <c r="AA39" s="325" t="s">
        <v>1925</v>
      </c>
      <c r="AB39" s="336"/>
      <c r="AC39" s="336"/>
      <c r="AD39" s="336"/>
      <c r="AE39" s="336"/>
      <c r="AF39" s="336"/>
      <c r="AG39" s="336"/>
      <c r="AH39" s="325" t="s">
        <v>1925</v>
      </c>
      <c r="AI39" s="326" t="str">
        <f aca="false">TRIM(LEFT('1. Artikeldata Grund'!G39,6))</f>
        <v/>
      </c>
      <c r="AJ39" s="327" t="n">
        <f aca="false" t="array" ref="AJ39:AJ39">_xlfn.IFS(AV39="1",20,AV39="2",20,AV39="3",20,AV39="0",99,AV39="",99)</f>
        <v>99</v>
      </c>
      <c r="AK39" s="328" t="s">
        <v>114</v>
      </c>
      <c r="AL39" s="328" t="s">
        <v>114</v>
      </c>
      <c r="AM39" s="334"/>
      <c r="AN39" s="325"/>
      <c r="AO39" s="325"/>
      <c r="AP39" s="328" t="s">
        <v>114</v>
      </c>
      <c r="AQ39" s="329" t="n">
        <v>1</v>
      </c>
      <c r="AR39" s="326" t="str">
        <f aca="false">TRIM('APH KIC KIA PC'!O39)</f>
        <v/>
      </c>
      <c r="AS39" s="335"/>
      <c r="AT39" s="325" t="str">
        <f aca="false">LEFT('1. Artikeldata Grund'!H39,2)</f>
        <v>Vä</v>
      </c>
      <c r="AU39" s="326" t="str">
        <f aca="false" t="array" ref="AU39:AU39">_xlfn.IFS('1. Artikeldata Grund'!I39="","",'1. Artikeldata Grund'!I39=Tabeller!$I$3,"",'1. Artikeldata Grund'!I39=Tabeller!$I$4,"",'1. Artikeldata Grund'!I39=Tabeller!$I$5,LEFT('1. Artikeldata Grund'!I39,1),'1. Artikeldata Grund'!I39=Tabeller!$I$6,LEFT('1. Artikeldata Grund'!I39,1))</f>
        <v/>
      </c>
      <c r="AV39" s="326" t="str">
        <f aca="false" t="array" ref="AV39:AV39">_xlfn.IFS('1. Artikeldata Grund'!J39="","",'1. Artikeldata Grund'!J39=Tabeller!$J$3,"",'1. Artikeldata Grund'!J39=Tabeller!$J$4,"",'1. Artikeldata Grund'!J39=Tabeller!$J$5,LEFT('1. Artikeldata Grund'!J39,1),'1. Artikeldata Grund'!J39=Tabeller!$J$6,LEFT('1. Artikeldata Grund'!J39,1),'1. Artikeldata Grund'!J39=Tabeller!$J$7,LEFT('1. Artikeldata Grund'!J39,1))</f>
        <v/>
      </c>
      <c r="AW39" s="326"/>
      <c r="AX39" s="326" t="n">
        <f aca="false">IF('APH KIC KIA PC'!K39=Tabeller!$AH$4,2,1)</f>
        <v>1</v>
      </c>
      <c r="AY39" s="326" t="str">
        <f aca="false" t="array" ref="AY39:AY39">IF('APH KIC KIA PC'!K39=Tabeller!$AH$4,99,IFERROR(_xlfn.IFS('4. Inköpsdata'!L39=25%,41,'4. Inköpsdata'!L39=12%,42,'4. Inköpsdata'!L39=6%,43,'4. Inköpsdata'!L39="Momsfritt",38),""))</f>
        <v/>
      </c>
      <c r="AZ39" s="330" t="e">
        <f aca="false">IF('APH KIC KIA PC'!K39=Tabeller!$AH$4,'4. Inköpsdata'!J39,ROUND('APH KIC KIA PC'!AB39,2))</f>
        <v>#VALUE!</v>
      </c>
      <c r="BA39" s="330" t="e">
        <f aca="false">IF('APH KIC KIA PC'!K39=Tabeller!$AH$4,0.01,ROUND('APH KIC KIA PC'!AA39,2))</f>
        <v>#VALUE!</v>
      </c>
      <c r="BB39" s="326" t="str">
        <f aca="false">TRIM(RIGHT('1. Artikeldata Grund'!G39,2))</f>
        <v/>
      </c>
      <c r="BC39" s="337"/>
      <c r="BD39" s="325" t="s">
        <v>1925</v>
      </c>
      <c r="BE39" s="336"/>
      <c r="BF39" s="328" t="s">
        <v>114</v>
      </c>
      <c r="BG39" s="337"/>
      <c r="BH39" s="330"/>
      <c r="BI39" s="330"/>
      <c r="BJ39" s="330"/>
      <c r="BK39" s="330"/>
      <c r="BL39" s="331" t="s">
        <v>35</v>
      </c>
      <c r="BM39" s="332" t="str">
        <f aca="false">TRIM('1. Artikeldata Grund'!D39)</f>
        <v/>
      </c>
    </row>
    <row r="40" s="12" customFormat="true" ht="15" hidden="false" customHeight="true" outlineLevel="0" collapsed="false">
      <c r="A40" s="321" t="n">
        <v>36</v>
      </c>
      <c r="B40" s="322" t="str">
        <f aca="false">'APH KIC KIA PC'!I40</f>
        <v>Välj…</v>
      </c>
      <c r="C40" s="322" t="str">
        <f aca="false">'APH KIC KIA PC'!K40</f>
        <v>Välj…</v>
      </c>
      <c r="D40" s="323" t="n">
        <f aca="false">'APH KIC KIA PC'!D40</f>
        <v>0</v>
      </c>
      <c r="E40" s="324" t="str">
        <f aca="false">TRIM(LEFT('1. Artikeldata Grund'!E40,30))</f>
        <v/>
      </c>
      <c r="F40" s="324" t="str">
        <f aca="false">IFERROR(TRIM(RIGHT('1. Artikeldata Grund'!E40,LEN('1. Artikeldata Grund'!E40)-30)),"")</f>
        <v/>
      </c>
      <c r="G40" s="325" t="str">
        <f aca="false">TRIM('APH KIC KIA PC'!L40)</f>
        <v>Välj….</v>
      </c>
      <c r="H40" s="326" t="n">
        <f aca="false">'APH KIC KIA PC'!M40</f>
        <v>910</v>
      </c>
      <c r="I40" s="326" t="n">
        <v>99</v>
      </c>
      <c r="J40" s="334"/>
      <c r="K40" s="325" t="s">
        <v>1922</v>
      </c>
      <c r="L40" s="325" t="str">
        <f aca="false">IF('APH MD APH Specifika'!BD40="J","J","N")</f>
        <v>N</v>
      </c>
      <c r="M40" s="335"/>
      <c r="N40" s="325" t="s">
        <v>1925</v>
      </c>
      <c r="O40" s="336"/>
      <c r="P40" s="325" t="s">
        <v>1924</v>
      </c>
      <c r="Q40" s="326" t="n">
        <v>0</v>
      </c>
      <c r="R40" s="334"/>
      <c r="S40" s="334"/>
      <c r="T40" s="334"/>
      <c r="U40" s="334"/>
      <c r="V40" s="334"/>
      <c r="W40" s="326" t="n">
        <v>1</v>
      </c>
      <c r="X40" s="326" t="n">
        <v>1</v>
      </c>
      <c r="Y40" s="325" t="s">
        <v>1925</v>
      </c>
      <c r="Z40" s="325" t="s">
        <v>1925</v>
      </c>
      <c r="AA40" s="325" t="s">
        <v>1925</v>
      </c>
      <c r="AB40" s="336"/>
      <c r="AC40" s="336"/>
      <c r="AD40" s="336"/>
      <c r="AE40" s="336"/>
      <c r="AF40" s="336"/>
      <c r="AG40" s="336"/>
      <c r="AH40" s="325" t="s">
        <v>1925</v>
      </c>
      <c r="AI40" s="326" t="str">
        <f aca="false">TRIM(LEFT('1. Artikeldata Grund'!G40,6))</f>
        <v/>
      </c>
      <c r="AJ40" s="327" t="n">
        <f aca="false" t="array" ref="AJ40:AJ40">_xlfn.IFS(AV40="1",20,AV40="2",20,AV40="3",20,AV40="0",99,AV40="",99)</f>
        <v>99</v>
      </c>
      <c r="AK40" s="328" t="s">
        <v>114</v>
      </c>
      <c r="AL40" s="328" t="s">
        <v>114</v>
      </c>
      <c r="AM40" s="334"/>
      <c r="AN40" s="325"/>
      <c r="AO40" s="325"/>
      <c r="AP40" s="328" t="s">
        <v>114</v>
      </c>
      <c r="AQ40" s="329" t="n">
        <v>1</v>
      </c>
      <c r="AR40" s="326" t="str">
        <f aca="false">TRIM('APH KIC KIA PC'!O40)</f>
        <v/>
      </c>
      <c r="AS40" s="335"/>
      <c r="AT40" s="325" t="str">
        <f aca="false">LEFT('1. Artikeldata Grund'!H40,2)</f>
        <v>Vä</v>
      </c>
      <c r="AU40" s="326" t="str">
        <f aca="false" t="array" ref="AU40:AU40">_xlfn.IFS('1. Artikeldata Grund'!I40="","",'1. Artikeldata Grund'!I40=Tabeller!$I$3,"",'1. Artikeldata Grund'!I40=Tabeller!$I$4,"",'1. Artikeldata Grund'!I40=Tabeller!$I$5,LEFT('1. Artikeldata Grund'!I40,1),'1. Artikeldata Grund'!I40=Tabeller!$I$6,LEFT('1. Artikeldata Grund'!I40,1))</f>
        <v/>
      </c>
      <c r="AV40" s="326" t="str">
        <f aca="false" t="array" ref="AV40:AV40">_xlfn.IFS('1. Artikeldata Grund'!J40="","",'1. Artikeldata Grund'!J40=Tabeller!$J$3,"",'1. Artikeldata Grund'!J40=Tabeller!$J$4,"",'1. Artikeldata Grund'!J40=Tabeller!$J$5,LEFT('1. Artikeldata Grund'!J40,1),'1. Artikeldata Grund'!J40=Tabeller!$J$6,LEFT('1. Artikeldata Grund'!J40,1),'1. Artikeldata Grund'!J40=Tabeller!$J$7,LEFT('1. Artikeldata Grund'!J40,1))</f>
        <v/>
      </c>
      <c r="AW40" s="326"/>
      <c r="AX40" s="326" t="n">
        <f aca="false">IF('APH KIC KIA PC'!K40=Tabeller!$AH$4,2,1)</f>
        <v>1</v>
      </c>
      <c r="AY40" s="326" t="str">
        <f aca="false" t="array" ref="AY40:AY40">IF('APH KIC KIA PC'!K40=Tabeller!$AH$4,99,IFERROR(_xlfn.IFS('4. Inköpsdata'!L40=25%,41,'4. Inköpsdata'!L40=12%,42,'4. Inköpsdata'!L40=6%,43,'4. Inköpsdata'!L40="Momsfritt",38),""))</f>
        <v/>
      </c>
      <c r="AZ40" s="330" t="e">
        <f aca="false">IF('APH KIC KIA PC'!K40=Tabeller!$AH$4,'4. Inköpsdata'!J40,ROUND('APH KIC KIA PC'!AB40,2))</f>
        <v>#VALUE!</v>
      </c>
      <c r="BA40" s="330" t="e">
        <f aca="false">IF('APH KIC KIA PC'!K40=Tabeller!$AH$4,0.01,ROUND('APH KIC KIA PC'!AA40,2))</f>
        <v>#VALUE!</v>
      </c>
      <c r="BB40" s="326" t="str">
        <f aca="false">TRIM(RIGHT('1. Artikeldata Grund'!G40,2))</f>
        <v/>
      </c>
      <c r="BC40" s="337"/>
      <c r="BD40" s="325" t="s">
        <v>1925</v>
      </c>
      <c r="BE40" s="336"/>
      <c r="BF40" s="328" t="s">
        <v>114</v>
      </c>
      <c r="BG40" s="337"/>
      <c r="BH40" s="330"/>
      <c r="BI40" s="330"/>
      <c r="BJ40" s="330"/>
      <c r="BK40" s="330"/>
      <c r="BL40" s="331" t="s">
        <v>35</v>
      </c>
      <c r="BM40" s="332" t="str">
        <f aca="false">TRIM('1. Artikeldata Grund'!D40)</f>
        <v/>
      </c>
    </row>
    <row r="41" s="12" customFormat="true" ht="15" hidden="false" customHeight="true" outlineLevel="0" collapsed="false">
      <c r="A41" s="321" t="n">
        <v>37</v>
      </c>
      <c r="B41" s="322" t="str">
        <f aca="false">'APH KIC KIA PC'!I41</f>
        <v>Välj…</v>
      </c>
      <c r="C41" s="322" t="str">
        <f aca="false">'APH KIC KIA PC'!K41</f>
        <v>Välj…</v>
      </c>
      <c r="D41" s="323" t="n">
        <f aca="false">'APH KIC KIA PC'!D41</f>
        <v>0</v>
      </c>
      <c r="E41" s="324" t="str">
        <f aca="false">TRIM(LEFT('1. Artikeldata Grund'!E41,30))</f>
        <v/>
      </c>
      <c r="F41" s="324" t="str">
        <f aca="false">IFERROR(TRIM(RIGHT('1. Artikeldata Grund'!E41,LEN('1. Artikeldata Grund'!E41)-30)),"")</f>
        <v/>
      </c>
      <c r="G41" s="325" t="str">
        <f aca="false">TRIM('APH KIC KIA PC'!L41)</f>
        <v>Välj….</v>
      </c>
      <c r="H41" s="326" t="n">
        <f aca="false">'APH KIC KIA PC'!M41</f>
        <v>910</v>
      </c>
      <c r="I41" s="326" t="n">
        <v>99</v>
      </c>
      <c r="J41" s="334"/>
      <c r="K41" s="325" t="s">
        <v>1922</v>
      </c>
      <c r="L41" s="325" t="str">
        <f aca="false">IF('APH MD APH Specifika'!BD41="J","J","N")</f>
        <v>N</v>
      </c>
      <c r="M41" s="335"/>
      <c r="N41" s="325" t="s">
        <v>1925</v>
      </c>
      <c r="O41" s="336"/>
      <c r="P41" s="325" t="s">
        <v>1924</v>
      </c>
      <c r="Q41" s="326" t="n">
        <v>0</v>
      </c>
      <c r="R41" s="334"/>
      <c r="S41" s="334"/>
      <c r="T41" s="334"/>
      <c r="U41" s="334"/>
      <c r="V41" s="334"/>
      <c r="W41" s="326" t="n">
        <v>1</v>
      </c>
      <c r="X41" s="326" t="n">
        <v>1</v>
      </c>
      <c r="Y41" s="325" t="s">
        <v>1925</v>
      </c>
      <c r="Z41" s="325" t="s">
        <v>1925</v>
      </c>
      <c r="AA41" s="325" t="s">
        <v>1925</v>
      </c>
      <c r="AB41" s="336"/>
      <c r="AC41" s="336"/>
      <c r="AD41" s="336"/>
      <c r="AE41" s="336"/>
      <c r="AF41" s="336"/>
      <c r="AG41" s="336"/>
      <c r="AH41" s="325" t="s">
        <v>1925</v>
      </c>
      <c r="AI41" s="326" t="str">
        <f aca="false">TRIM(LEFT('1. Artikeldata Grund'!G41,6))</f>
        <v/>
      </c>
      <c r="AJ41" s="327" t="n">
        <f aca="false" t="array" ref="AJ41:AJ41">_xlfn.IFS(AV41="1",20,AV41="2",20,AV41="3",20,AV41="0",99,AV41="",99)</f>
        <v>99</v>
      </c>
      <c r="AK41" s="328" t="s">
        <v>114</v>
      </c>
      <c r="AL41" s="328" t="s">
        <v>114</v>
      </c>
      <c r="AM41" s="334"/>
      <c r="AN41" s="325"/>
      <c r="AO41" s="325"/>
      <c r="AP41" s="328" t="s">
        <v>114</v>
      </c>
      <c r="AQ41" s="329" t="n">
        <v>1</v>
      </c>
      <c r="AR41" s="326" t="str">
        <f aca="false">TRIM('APH KIC KIA PC'!O41)</f>
        <v/>
      </c>
      <c r="AS41" s="335"/>
      <c r="AT41" s="325" t="str">
        <f aca="false">LEFT('1. Artikeldata Grund'!H41,2)</f>
        <v>Vä</v>
      </c>
      <c r="AU41" s="326" t="str">
        <f aca="false" t="array" ref="AU41:AU41">_xlfn.IFS('1. Artikeldata Grund'!I41="","",'1. Artikeldata Grund'!I41=Tabeller!$I$3,"",'1. Artikeldata Grund'!I41=Tabeller!$I$4,"",'1. Artikeldata Grund'!I41=Tabeller!$I$5,LEFT('1. Artikeldata Grund'!I41,1),'1. Artikeldata Grund'!I41=Tabeller!$I$6,LEFT('1. Artikeldata Grund'!I41,1))</f>
        <v/>
      </c>
      <c r="AV41" s="326" t="str">
        <f aca="false" t="array" ref="AV41:AV41">_xlfn.IFS('1. Artikeldata Grund'!J41="","",'1. Artikeldata Grund'!J41=Tabeller!$J$3,"",'1. Artikeldata Grund'!J41=Tabeller!$J$4,"",'1. Artikeldata Grund'!J41=Tabeller!$J$5,LEFT('1. Artikeldata Grund'!J41,1),'1. Artikeldata Grund'!J41=Tabeller!$J$6,LEFT('1. Artikeldata Grund'!J41,1),'1. Artikeldata Grund'!J41=Tabeller!$J$7,LEFT('1. Artikeldata Grund'!J41,1))</f>
        <v/>
      </c>
      <c r="AW41" s="326"/>
      <c r="AX41" s="326" t="n">
        <f aca="false">IF('APH KIC KIA PC'!K41=Tabeller!$AH$4,2,1)</f>
        <v>1</v>
      </c>
      <c r="AY41" s="326" t="str">
        <f aca="false" t="array" ref="AY41:AY41">IF('APH KIC KIA PC'!K41=Tabeller!$AH$4,99,IFERROR(_xlfn.IFS('4. Inköpsdata'!L41=25%,41,'4. Inköpsdata'!L41=12%,42,'4. Inköpsdata'!L41=6%,43,'4. Inköpsdata'!L41="Momsfritt",38),""))</f>
        <v/>
      </c>
      <c r="AZ41" s="330" t="e">
        <f aca="false">IF('APH KIC KIA PC'!K41=Tabeller!$AH$4,'4. Inköpsdata'!J41,ROUND('APH KIC KIA PC'!AB41,2))</f>
        <v>#VALUE!</v>
      </c>
      <c r="BA41" s="330" t="e">
        <f aca="false">IF('APH KIC KIA PC'!K41=Tabeller!$AH$4,0.01,ROUND('APH KIC KIA PC'!AA41,2))</f>
        <v>#VALUE!</v>
      </c>
      <c r="BB41" s="326" t="str">
        <f aca="false">TRIM(RIGHT('1. Artikeldata Grund'!G41,2))</f>
        <v/>
      </c>
      <c r="BC41" s="337"/>
      <c r="BD41" s="325" t="s">
        <v>1925</v>
      </c>
      <c r="BE41" s="336"/>
      <c r="BF41" s="328" t="s">
        <v>114</v>
      </c>
      <c r="BG41" s="337"/>
      <c r="BH41" s="330"/>
      <c r="BI41" s="330"/>
      <c r="BJ41" s="330"/>
      <c r="BK41" s="330"/>
      <c r="BL41" s="331" t="s">
        <v>35</v>
      </c>
      <c r="BM41" s="332" t="str">
        <f aca="false">TRIM('1. Artikeldata Grund'!D41)</f>
        <v/>
      </c>
    </row>
    <row r="42" s="12" customFormat="true" ht="15" hidden="false" customHeight="true" outlineLevel="0" collapsed="false">
      <c r="A42" s="321" t="n">
        <v>38</v>
      </c>
      <c r="B42" s="322" t="str">
        <f aca="false">'APH KIC KIA PC'!I42</f>
        <v>Välj…</v>
      </c>
      <c r="C42" s="322" t="str">
        <f aca="false">'APH KIC KIA PC'!K42</f>
        <v>Välj…</v>
      </c>
      <c r="D42" s="323" t="n">
        <f aca="false">'APH KIC KIA PC'!D42</f>
        <v>0</v>
      </c>
      <c r="E42" s="324" t="str">
        <f aca="false">TRIM(LEFT('1. Artikeldata Grund'!E42,30))</f>
        <v/>
      </c>
      <c r="F42" s="324" t="str">
        <f aca="false">IFERROR(TRIM(RIGHT('1. Artikeldata Grund'!E42,LEN('1. Artikeldata Grund'!E42)-30)),"")</f>
        <v/>
      </c>
      <c r="G42" s="325" t="str">
        <f aca="false">TRIM('APH KIC KIA PC'!L42)</f>
        <v>Välj….</v>
      </c>
      <c r="H42" s="326" t="n">
        <f aca="false">'APH KIC KIA PC'!M42</f>
        <v>910</v>
      </c>
      <c r="I42" s="326" t="n">
        <v>99</v>
      </c>
      <c r="J42" s="334"/>
      <c r="K42" s="325" t="s">
        <v>1922</v>
      </c>
      <c r="L42" s="325" t="str">
        <f aca="false">IF('APH MD APH Specifika'!BD42="J","J","N")</f>
        <v>N</v>
      </c>
      <c r="M42" s="335"/>
      <c r="N42" s="325" t="s">
        <v>1925</v>
      </c>
      <c r="O42" s="336"/>
      <c r="P42" s="325" t="s">
        <v>1924</v>
      </c>
      <c r="Q42" s="326" t="n">
        <v>0</v>
      </c>
      <c r="R42" s="334"/>
      <c r="S42" s="334"/>
      <c r="T42" s="334"/>
      <c r="U42" s="334"/>
      <c r="V42" s="334"/>
      <c r="W42" s="326" t="n">
        <v>1</v>
      </c>
      <c r="X42" s="326" t="n">
        <v>1</v>
      </c>
      <c r="Y42" s="325" t="s">
        <v>1925</v>
      </c>
      <c r="Z42" s="325" t="s">
        <v>1925</v>
      </c>
      <c r="AA42" s="325" t="s">
        <v>1925</v>
      </c>
      <c r="AB42" s="336"/>
      <c r="AC42" s="336"/>
      <c r="AD42" s="336"/>
      <c r="AE42" s="336"/>
      <c r="AF42" s="336"/>
      <c r="AG42" s="336"/>
      <c r="AH42" s="325" t="s">
        <v>1925</v>
      </c>
      <c r="AI42" s="326" t="str">
        <f aca="false">TRIM(LEFT('1. Artikeldata Grund'!G42,6))</f>
        <v/>
      </c>
      <c r="AJ42" s="327" t="n">
        <f aca="false" t="array" ref="AJ42:AJ42">_xlfn.IFS(AV42="1",20,AV42="2",20,AV42="3",20,AV42="0",99,AV42="",99)</f>
        <v>99</v>
      </c>
      <c r="AK42" s="328" t="s">
        <v>114</v>
      </c>
      <c r="AL42" s="328" t="s">
        <v>114</v>
      </c>
      <c r="AM42" s="334"/>
      <c r="AN42" s="325"/>
      <c r="AO42" s="325"/>
      <c r="AP42" s="328" t="s">
        <v>114</v>
      </c>
      <c r="AQ42" s="329" t="n">
        <v>1</v>
      </c>
      <c r="AR42" s="326" t="str">
        <f aca="false">TRIM('APH KIC KIA PC'!O42)</f>
        <v/>
      </c>
      <c r="AS42" s="335"/>
      <c r="AT42" s="325" t="str">
        <f aca="false">LEFT('1. Artikeldata Grund'!H42,2)</f>
        <v>Vä</v>
      </c>
      <c r="AU42" s="326" t="str">
        <f aca="false" t="array" ref="AU42:AU42">_xlfn.IFS('1. Artikeldata Grund'!I42="","",'1. Artikeldata Grund'!I42=Tabeller!$I$3,"",'1. Artikeldata Grund'!I42=Tabeller!$I$4,"",'1. Artikeldata Grund'!I42=Tabeller!$I$5,LEFT('1. Artikeldata Grund'!I42,1),'1. Artikeldata Grund'!I42=Tabeller!$I$6,LEFT('1. Artikeldata Grund'!I42,1))</f>
        <v/>
      </c>
      <c r="AV42" s="326" t="str">
        <f aca="false" t="array" ref="AV42:AV42">_xlfn.IFS('1. Artikeldata Grund'!J42="","",'1. Artikeldata Grund'!J42=Tabeller!$J$3,"",'1. Artikeldata Grund'!J42=Tabeller!$J$4,"",'1. Artikeldata Grund'!J42=Tabeller!$J$5,LEFT('1. Artikeldata Grund'!J42,1),'1. Artikeldata Grund'!J42=Tabeller!$J$6,LEFT('1. Artikeldata Grund'!J42,1),'1. Artikeldata Grund'!J42=Tabeller!$J$7,LEFT('1. Artikeldata Grund'!J42,1))</f>
        <v/>
      </c>
      <c r="AW42" s="326"/>
      <c r="AX42" s="326" t="n">
        <f aca="false">IF('APH KIC KIA PC'!K42=Tabeller!$AH$4,2,1)</f>
        <v>1</v>
      </c>
      <c r="AY42" s="326" t="str">
        <f aca="false" t="array" ref="AY42:AY42">IF('APH KIC KIA PC'!K42=Tabeller!$AH$4,99,IFERROR(_xlfn.IFS('4. Inköpsdata'!L42=25%,41,'4. Inköpsdata'!L42=12%,42,'4. Inköpsdata'!L42=6%,43,'4. Inköpsdata'!L42="Momsfritt",38),""))</f>
        <v/>
      </c>
      <c r="AZ42" s="330" t="e">
        <f aca="false">IF('APH KIC KIA PC'!K42=Tabeller!$AH$4,'4. Inköpsdata'!J42,ROUND('APH KIC KIA PC'!AB42,2))</f>
        <v>#VALUE!</v>
      </c>
      <c r="BA42" s="330" t="e">
        <f aca="false">IF('APH KIC KIA PC'!K42=Tabeller!$AH$4,0.01,ROUND('APH KIC KIA PC'!AA42,2))</f>
        <v>#VALUE!</v>
      </c>
      <c r="BB42" s="326" t="str">
        <f aca="false">TRIM(RIGHT('1. Artikeldata Grund'!G42,2))</f>
        <v/>
      </c>
      <c r="BC42" s="337"/>
      <c r="BD42" s="325" t="s">
        <v>1925</v>
      </c>
      <c r="BE42" s="336"/>
      <c r="BF42" s="328" t="s">
        <v>114</v>
      </c>
      <c r="BG42" s="337"/>
      <c r="BH42" s="330"/>
      <c r="BI42" s="330"/>
      <c r="BJ42" s="330"/>
      <c r="BK42" s="330"/>
      <c r="BL42" s="331" t="s">
        <v>35</v>
      </c>
      <c r="BM42" s="332" t="str">
        <f aca="false">TRIM('1. Artikeldata Grund'!D42)</f>
        <v/>
      </c>
    </row>
    <row r="43" s="12" customFormat="true" ht="15" hidden="false" customHeight="true" outlineLevel="0" collapsed="false">
      <c r="A43" s="321" t="n">
        <v>39</v>
      </c>
      <c r="B43" s="322" t="str">
        <f aca="false">'APH KIC KIA PC'!I43</f>
        <v>Välj…</v>
      </c>
      <c r="C43" s="322" t="str">
        <f aca="false">'APH KIC KIA PC'!K43</f>
        <v>Välj…</v>
      </c>
      <c r="D43" s="323" t="n">
        <f aca="false">'APH KIC KIA PC'!D43</f>
        <v>0</v>
      </c>
      <c r="E43" s="324" t="str">
        <f aca="false">TRIM(LEFT('1. Artikeldata Grund'!E43,30))</f>
        <v/>
      </c>
      <c r="F43" s="324" t="str">
        <f aca="false">IFERROR(TRIM(RIGHT('1. Artikeldata Grund'!E43,LEN('1. Artikeldata Grund'!E43)-30)),"")</f>
        <v/>
      </c>
      <c r="G43" s="325" t="str">
        <f aca="false">TRIM('APH KIC KIA PC'!L43)</f>
        <v>Välj….</v>
      </c>
      <c r="H43" s="326" t="n">
        <f aca="false">'APH KIC KIA PC'!M43</f>
        <v>910</v>
      </c>
      <c r="I43" s="326" t="n">
        <v>99</v>
      </c>
      <c r="J43" s="334"/>
      <c r="K43" s="325" t="s">
        <v>1922</v>
      </c>
      <c r="L43" s="325" t="str">
        <f aca="false">IF('APH MD APH Specifika'!BD43="J","J","N")</f>
        <v>N</v>
      </c>
      <c r="M43" s="335"/>
      <c r="N43" s="325" t="s">
        <v>1925</v>
      </c>
      <c r="O43" s="336"/>
      <c r="P43" s="325" t="s">
        <v>1924</v>
      </c>
      <c r="Q43" s="326" t="n">
        <v>0</v>
      </c>
      <c r="R43" s="334"/>
      <c r="S43" s="334"/>
      <c r="T43" s="334"/>
      <c r="U43" s="334"/>
      <c r="V43" s="334"/>
      <c r="W43" s="326" t="n">
        <v>1</v>
      </c>
      <c r="X43" s="326" t="n">
        <v>1</v>
      </c>
      <c r="Y43" s="325" t="s">
        <v>1925</v>
      </c>
      <c r="Z43" s="325" t="s">
        <v>1925</v>
      </c>
      <c r="AA43" s="325" t="s">
        <v>1925</v>
      </c>
      <c r="AB43" s="336"/>
      <c r="AC43" s="336"/>
      <c r="AD43" s="336"/>
      <c r="AE43" s="336"/>
      <c r="AF43" s="336"/>
      <c r="AG43" s="336"/>
      <c r="AH43" s="325" t="s">
        <v>1925</v>
      </c>
      <c r="AI43" s="326" t="str">
        <f aca="false">TRIM(LEFT('1. Artikeldata Grund'!G43,6))</f>
        <v/>
      </c>
      <c r="AJ43" s="327" t="n">
        <f aca="false" t="array" ref="AJ43:AJ43">_xlfn.IFS(AV43="1",20,AV43="2",20,AV43="3",20,AV43="0",99,AV43="",99)</f>
        <v>99</v>
      </c>
      <c r="AK43" s="328" t="s">
        <v>114</v>
      </c>
      <c r="AL43" s="328" t="s">
        <v>114</v>
      </c>
      <c r="AM43" s="334"/>
      <c r="AN43" s="325"/>
      <c r="AO43" s="325"/>
      <c r="AP43" s="328" t="s">
        <v>114</v>
      </c>
      <c r="AQ43" s="329" t="n">
        <v>1</v>
      </c>
      <c r="AR43" s="326" t="str">
        <f aca="false">TRIM('APH KIC KIA PC'!O43)</f>
        <v/>
      </c>
      <c r="AS43" s="335"/>
      <c r="AT43" s="325" t="str">
        <f aca="false">LEFT('1. Artikeldata Grund'!H43,2)</f>
        <v>Vä</v>
      </c>
      <c r="AU43" s="326" t="str">
        <f aca="false" t="array" ref="AU43:AU43">_xlfn.IFS('1. Artikeldata Grund'!I43="","",'1. Artikeldata Grund'!I43=Tabeller!$I$3,"",'1. Artikeldata Grund'!I43=Tabeller!$I$4,"",'1. Artikeldata Grund'!I43=Tabeller!$I$5,LEFT('1. Artikeldata Grund'!I43,1),'1. Artikeldata Grund'!I43=Tabeller!$I$6,LEFT('1. Artikeldata Grund'!I43,1))</f>
        <v/>
      </c>
      <c r="AV43" s="326" t="str">
        <f aca="false" t="array" ref="AV43:AV43">_xlfn.IFS('1. Artikeldata Grund'!J43="","",'1. Artikeldata Grund'!J43=Tabeller!$J$3,"",'1. Artikeldata Grund'!J43=Tabeller!$J$4,"",'1. Artikeldata Grund'!J43=Tabeller!$J$5,LEFT('1. Artikeldata Grund'!J43,1),'1. Artikeldata Grund'!J43=Tabeller!$J$6,LEFT('1. Artikeldata Grund'!J43,1),'1. Artikeldata Grund'!J43=Tabeller!$J$7,LEFT('1. Artikeldata Grund'!J43,1))</f>
        <v/>
      </c>
      <c r="AW43" s="326"/>
      <c r="AX43" s="326" t="n">
        <f aca="false">IF('APH KIC KIA PC'!K43=Tabeller!$AH$4,2,1)</f>
        <v>1</v>
      </c>
      <c r="AY43" s="326" t="str">
        <f aca="false" t="array" ref="AY43:AY43">IF('APH KIC KIA PC'!K43=Tabeller!$AH$4,99,IFERROR(_xlfn.IFS('4. Inköpsdata'!L43=25%,41,'4. Inköpsdata'!L43=12%,42,'4. Inköpsdata'!L43=6%,43,'4. Inköpsdata'!L43="Momsfritt",38),""))</f>
        <v/>
      </c>
      <c r="AZ43" s="330" t="e">
        <f aca="false">IF('APH KIC KIA PC'!K43=Tabeller!$AH$4,'4. Inköpsdata'!J43,ROUND('APH KIC KIA PC'!AB43,2))</f>
        <v>#VALUE!</v>
      </c>
      <c r="BA43" s="330" t="e">
        <f aca="false">IF('APH KIC KIA PC'!K43=Tabeller!$AH$4,0.01,ROUND('APH KIC KIA PC'!AA43,2))</f>
        <v>#VALUE!</v>
      </c>
      <c r="BB43" s="326" t="str">
        <f aca="false">TRIM(RIGHT('1. Artikeldata Grund'!G43,2))</f>
        <v/>
      </c>
      <c r="BC43" s="337"/>
      <c r="BD43" s="325" t="s">
        <v>1925</v>
      </c>
      <c r="BE43" s="336"/>
      <c r="BF43" s="328" t="s">
        <v>114</v>
      </c>
      <c r="BG43" s="337"/>
      <c r="BH43" s="330"/>
      <c r="BI43" s="330"/>
      <c r="BJ43" s="330"/>
      <c r="BK43" s="330"/>
      <c r="BL43" s="331" t="s">
        <v>35</v>
      </c>
      <c r="BM43" s="332" t="str">
        <f aca="false">TRIM('1. Artikeldata Grund'!D43)</f>
        <v/>
      </c>
    </row>
    <row r="44" s="12" customFormat="true" ht="15" hidden="false" customHeight="true" outlineLevel="0" collapsed="false">
      <c r="A44" s="321" t="n">
        <v>40</v>
      </c>
      <c r="B44" s="322" t="str">
        <f aca="false">'APH KIC KIA PC'!I44</f>
        <v>Välj…</v>
      </c>
      <c r="C44" s="322" t="str">
        <f aca="false">'APH KIC KIA PC'!K44</f>
        <v>Välj…</v>
      </c>
      <c r="D44" s="323" t="n">
        <f aca="false">'APH KIC KIA PC'!D44</f>
        <v>0</v>
      </c>
      <c r="E44" s="324" t="str">
        <f aca="false">TRIM(LEFT('1. Artikeldata Grund'!E44,30))</f>
        <v/>
      </c>
      <c r="F44" s="324" t="str">
        <f aca="false">IFERROR(TRIM(RIGHT('1. Artikeldata Grund'!E44,LEN('1. Artikeldata Grund'!E44)-30)),"")</f>
        <v/>
      </c>
      <c r="G44" s="325" t="str">
        <f aca="false">TRIM('APH KIC KIA PC'!L44)</f>
        <v>Välj….</v>
      </c>
      <c r="H44" s="326" t="n">
        <f aca="false">'APH KIC KIA PC'!M44</f>
        <v>910</v>
      </c>
      <c r="I44" s="326" t="n">
        <v>99</v>
      </c>
      <c r="J44" s="334"/>
      <c r="K44" s="325" t="s">
        <v>1922</v>
      </c>
      <c r="L44" s="325" t="str">
        <f aca="false">IF('APH MD APH Specifika'!BD44="J","J","N")</f>
        <v>N</v>
      </c>
      <c r="M44" s="335"/>
      <c r="N44" s="325" t="s">
        <v>1925</v>
      </c>
      <c r="O44" s="336"/>
      <c r="P44" s="325" t="s">
        <v>1924</v>
      </c>
      <c r="Q44" s="326" t="n">
        <v>0</v>
      </c>
      <c r="R44" s="334"/>
      <c r="S44" s="334"/>
      <c r="T44" s="334"/>
      <c r="U44" s="334"/>
      <c r="V44" s="334"/>
      <c r="W44" s="326" t="n">
        <v>1</v>
      </c>
      <c r="X44" s="326" t="n">
        <v>1</v>
      </c>
      <c r="Y44" s="325" t="s">
        <v>1925</v>
      </c>
      <c r="Z44" s="325" t="s">
        <v>1925</v>
      </c>
      <c r="AA44" s="325" t="s">
        <v>1925</v>
      </c>
      <c r="AB44" s="336"/>
      <c r="AC44" s="336"/>
      <c r="AD44" s="336"/>
      <c r="AE44" s="336"/>
      <c r="AF44" s="336"/>
      <c r="AG44" s="336"/>
      <c r="AH44" s="325" t="s">
        <v>1925</v>
      </c>
      <c r="AI44" s="326" t="str">
        <f aca="false">TRIM(LEFT('1. Artikeldata Grund'!G44,6))</f>
        <v/>
      </c>
      <c r="AJ44" s="327" t="n">
        <f aca="false" t="array" ref="AJ44:AJ44">_xlfn.IFS(AV44="1",20,AV44="2",20,AV44="3",20,AV44="0",99,AV44="",99)</f>
        <v>99</v>
      </c>
      <c r="AK44" s="328" t="s">
        <v>114</v>
      </c>
      <c r="AL44" s="328" t="s">
        <v>114</v>
      </c>
      <c r="AM44" s="334"/>
      <c r="AN44" s="325"/>
      <c r="AO44" s="325"/>
      <c r="AP44" s="328" t="s">
        <v>114</v>
      </c>
      <c r="AQ44" s="329" t="n">
        <v>1</v>
      </c>
      <c r="AR44" s="326" t="str">
        <f aca="false">TRIM('APH KIC KIA PC'!O44)</f>
        <v/>
      </c>
      <c r="AS44" s="335"/>
      <c r="AT44" s="325" t="str">
        <f aca="false">LEFT('1. Artikeldata Grund'!H44,2)</f>
        <v>Vä</v>
      </c>
      <c r="AU44" s="326" t="str">
        <f aca="false" t="array" ref="AU44:AU44">_xlfn.IFS('1. Artikeldata Grund'!I44="","",'1. Artikeldata Grund'!I44=Tabeller!$I$3,"",'1. Artikeldata Grund'!I44=Tabeller!$I$4,"",'1. Artikeldata Grund'!I44=Tabeller!$I$5,LEFT('1. Artikeldata Grund'!I44,1),'1. Artikeldata Grund'!I44=Tabeller!$I$6,LEFT('1. Artikeldata Grund'!I44,1))</f>
        <v/>
      </c>
      <c r="AV44" s="326" t="str">
        <f aca="false" t="array" ref="AV44:AV44">_xlfn.IFS('1. Artikeldata Grund'!J44="","",'1. Artikeldata Grund'!J44=Tabeller!$J$3,"",'1. Artikeldata Grund'!J44=Tabeller!$J$4,"",'1. Artikeldata Grund'!J44=Tabeller!$J$5,LEFT('1. Artikeldata Grund'!J44,1),'1. Artikeldata Grund'!J44=Tabeller!$J$6,LEFT('1. Artikeldata Grund'!J44,1),'1. Artikeldata Grund'!J44=Tabeller!$J$7,LEFT('1. Artikeldata Grund'!J44,1))</f>
        <v/>
      </c>
      <c r="AW44" s="326"/>
      <c r="AX44" s="326" t="n">
        <f aca="false">IF('APH KIC KIA PC'!K44=Tabeller!$AH$4,2,1)</f>
        <v>1</v>
      </c>
      <c r="AY44" s="326" t="str">
        <f aca="false" t="array" ref="AY44:AY44">IF('APH KIC KIA PC'!K44=Tabeller!$AH$4,99,IFERROR(_xlfn.IFS('4. Inköpsdata'!L44=25%,41,'4. Inköpsdata'!L44=12%,42,'4. Inköpsdata'!L44=6%,43,'4. Inköpsdata'!L44="Momsfritt",38),""))</f>
        <v/>
      </c>
      <c r="AZ44" s="330" t="e">
        <f aca="false">IF('APH KIC KIA PC'!K44=Tabeller!$AH$4,'4. Inköpsdata'!J44,ROUND('APH KIC KIA PC'!AB44,2))</f>
        <v>#VALUE!</v>
      </c>
      <c r="BA44" s="330" t="e">
        <f aca="false">IF('APH KIC KIA PC'!K44=Tabeller!$AH$4,0.01,ROUND('APH KIC KIA PC'!AA44,2))</f>
        <v>#VALUE!</v>
      </c>
      <c r="BB44" s="326" t="str">
        <f aca="false">TRIM(RIGHT('1. Artikeldata Grund'!G44,2))</f>
        <v/>
      </c>
      <c r="BC44" s="337"/>
      <c r="BD44" s="325" t="s">
        <v>1925</v>
      </c>
      <c r="BE44" s="336"/>
      <c r="BF44" s="328" t="s">
        <v>114</v>
      </c>
      <c r="BG44" s="337"/>
      <c r="BH44" s="330"/>
      <c r="BI44" s="330"/>
      <c r="BJ44" s="330"/>
      <c r="BK44" s="330"/>
      <c r="BL44" s="331" t="s">
        <v>35</v>
      </c>
      <c r="BM44" s="332" t="str">
        <f aca="false">TRIM('1. Artikeldata Grund'!D44)</f>
        <v/>
      </c>
    </row>
    <row r="45" customFormat="false" ht="14.25" hidden="false" customHeight="false" outlineLevel="0" collapsed="false">
      <c r="A45" s="321" t="n">
        <v>41</v>
      </c>
      <c r="B45" s="322" t="str">
        <f aca="false">'APH KIC KIA PC'!I45</f>
        <v>Välj…</v>
      </c>
      <c r="C45" s="322" t="str">
        <f aca="false">'APH KIC KIA PC'!K45</f>
        <v>Välj…</v>
      </c>
      <c r="D45" s="323" t="n">
        <f aca="false">'APH KIC KIA PC'!D45</f>
        <v>0</v>
      </c>
      <c r="E45" s="324" t="str">
        <f aca="false">TRIM(LEFT('1. Artikeldata Grund'!E45,30))</f>
        <v/>
      </c>
      <c r="F45" s="324" t="str">
        <f aca="false">IFERROR(TRIM(RIGHT('1. Artikeldata Grund'!E45,LEN('1. Artikeldata Grund'!E45)-30)),"")</f>
        <v/>
      </c>
      <c r="G45" s="325" t="str">
        <f aca="false">TRIM('APH KIC KIA PC'!L45)</f>
        <v>Välj….</v>
      </c>
      <c r="H45" s="326" t="n">
        <f aca="false">'APH KIC KIA PC'!M45</f>
        <v>910</v>
      </c>
      <c r="I45" s="326" t="n">
        <v>99</v>
      </c>
      <c r="J45" s="334"/>
      <c r="K45" s="325" t="s">
        <v>1922</v>
      </c>
      <c r="L45" s="325" t="str">
        <f aca="false">IF('APH MD APH Specifika'!BD45="J","J","N")</f>
        <v>N</v>
      </c>
      <c r="M45" s="335"/>
      <c r="N45" s="325" t="s">
        <v>1925</v>
      </c>
      <c r="O45" s="336"/>
      <c r="P45" s="325" t="s">
        <v>1924</v>
      </c>
      <c r="Q45" s="326" t="n">
        <v>0</v>
      </c>
      <c r="R45" s="334"/>
      <c r="S45" s="334"/>
      <c r="T45" s="334"/>
      <c r="U45" s="334"/>
      <c r="V45" s="334"/>
      <c r="W45" s="326" t="n">
        <v>1</v>
      </c>
      <c r="X45" s="326" t="n">
        <v>1</v>
      </c>
      <c r="Y45" s="325" t="s">
        <v>1925</v>
      </c>
      <c r="Z45" s="325" t="s">
        <v>1925</v>
      </c>
      <c r="AA45" s="325" t="s">
        <v>1925</v>
      </c>
      <c r="AB45" s="336"/>
      <c r="AC45" s="336"/>
      <c r="AD45" s="336"/>
      <c r="AE45" s="336"/>
      <c r="AF45" s="336"/>
      <c r="AG45" s="336"/>
      <c r="AH45" s="325" t="s">
        <v>1925</v>
      </c>
      <c r="AI45" s="326" t="str">
        <f aca="false">TRIM(LEFT('1. Artikeldata Grund'!G45,6))</f>
        <v/>
      </c>
      <c r="AJ45" s="327" t="n">
        <f aca="false" t="array" ref="AJ45:AJ45">_xlfn.IFS(AV45="1",20,AV45="2",20,AV45="3",20,AV45="0",99,AV45="",99)</f>
        <v>99</v>
      </c>
      <c r="AK45" s="328" t="s">
        <v>114</v>
      </c>
      <c r="AL45" s="328" t="s">
        <v>114</v>
      </c>
      <c r="AM45" s="334"/>
      <c r="AN45" s="325"/>
      <c r="AO45" s="325"/>
      <c r="AP45" s="328" t="s">
        <v>114</v>
      </c>
      <c r="AQ45" s="329" t="n">
        <v>1</v>
      </c>
      <c r="AR45" s="326" t="str">
        <f aca="false">TRIM('APH KIC KIA PC'!O45)</f>
        <v/>
      </c>
      <c r="AS45" s="335"/>
      <c r="AT45" s="325" t="str">
        <f aca="false">LEFT('1. Artikeldata Grund'!H45,2)</f>
        <v>Vä</v>
      </c>
      <c r="AU45" s="326" t="str">
        <f aca="false" t="array" ref="AU45:AU45">_xlfn.IFS('1. Artikeldata Grund'!I45="","",'1. Artikeldata Grund'!I45=Tabeller!$I$3,"",'1. Artikeldata Grund'!I45=Tabeller!$I$4,"",'1. Artikeldata Grund'!I45=Tabeller!$I$5,LEFT('1. Artikeldata Grund'!I45,1),'1. Artikeldata Grund'!I45=Tabeller!$I$6,LEFT('1. Artikeldata Grund'!I45,1))</f>
        <v/>
      </c>
      <c r="AV45" s="326" t="str">
        <f aca="false" t="array" ref="AV45:AV45">_xlfn.IFS('1. Artikeldata Grund'!J45="","",'1. Artikeldata Grund'!J45=Tabeller!$J$3,"",'1. Artikeldata Grund'!J45=Tabeller!$J$4,"",'1. Artikeldata Grund'!J45=Tabeller!$J$5,LEFT('1. Artikeldata Grund'!J45,1),'1. Artikeldata Grund'!J45=Tabeller!$J$6,LEFT('1. Artikeldata Grund'!J45,1),'1. Artikeldata Grund'!J45=Tabeller!$J$7,LEFT('1. Artikeldata Grund'!J45,1))</f>
        <v/>
      </c>
      <c r="AW45" s="326"/>
      <c r="AX45" s="326" t="n">
        <f aca="false">IF('APH KIC KIA PC'!K45=Tabeller!$AH$4,2,1)</f>
        <v>1</v>
      </c>
      <c r="AY45" s="326" t="str">
        <f aca="false" t="array" ref="AY45:AY45">IF('APH KIC KIA PC'!K45=Tabeller!$AH$4,99,IFERROR(_xlfn.IFS('4. Inköpsdata'!L45=25%,41,'4. Inköpsdata'!L45=12%,42,'4. Inköpsdata'!L45=6%,43,'4. Inköpsdata'!L45="Momsfritt",38),""))</f>
        <v/>
      </c>
      <c r="AZ45" s="330" t="e">
        <f aca="false">IF('APH KIC KIA PC'!K45=Tabeller!$AH$4,'4. Inköpsdata'!J45,ROUND('APH KIC KIA PC'!AB45,2))</f>
        <v>#VALUE!</v>
      </c>
      <c r="BA45" s="330" t="e">
        <f aca="false">IF('APH KIC KIA PC'!K45=Tabeller!$AH$4,0.01,ROUND('APH KIC KIA PC'!AA45,2))</f>
        <v>#VALUE!</v>
      </c>
      <c r="BB45" s="326" t="str">
        <f aca="false">TRIM(RIGHT('1. Artikeldata Grund'!G45,2))</f>
        <v/>
      </c>
      <c r="BC45" s="337"/>
      <c r="BD45" s="325" t="s">
        <v>1925</v>
      </c>
      <c r="BE45" s="336"/>
      <c r="BF45" s="328" t="s">
        <v>114</v>
      </c>
      <c r="BG45" s="337"/>
      <c r="BH45" s="330"/>
      <c r="BI45" s="330"/>
      <c r="BJ45" s="330"/>
      <c r="BK45" s="330"/>
      <c r="BL45" s="331" t="s">
        <v>35</v>
      </c>
      <c r="BM45" s="332" t="str">
        <f aca="false">TRIM('1. Artikeldata Grund'!D45)</f>
        <v/>
      </c>
    </row>
    <row r="46" customFormat="false" ht="14.25" hidden="false" customHeight="false" outlineLevel="0" collapsed="false">
      <c r="A46" s="321" t="n">
        <v>42</v>
      </c>
      <c r="B46" s="322" t="str">
        <f aca="false">'APH KIC KIA PC'!I46</f>
        <v>Välj…</v>
      </c>
      <c r="C46" s="322" t="str">
        <f aca="false">'APH KIC KIA PC'!K46</f>
        <v>Välj…</v>
      </c>
      <c r="D46" s="323" t="n">
        <f aca="false">'APH KIC KIA PC'!D46</f>
        <v>0</v>
      </c>
      <c r="E46" s="324" t="str">
        <f aca="false">TRIM(LEFT('1. Artikeldata Grund'!E46,30))</f>
        <v/>
      </c>
      <c r="F46" s="324" t="str">
        <f aca="false">IFERROR(TRIM(RIGHT('1. Artikeldata Grund'!E46,LEN('1. Artikeldata Grund'!E46)-30)),"")</f>
        <v/>
      </c>
      <c r="G46" s="325" t="str">
        <f aca="false">TRIM('APH KIC KIA PC'!L46)</f>
        <v>Välj….</v>
      </c>
      <c r="H46" s="326" t="n">
        <f aca="false">'APH KIC KIA PC'!M46</f>
        <v>910</v>
      </c>
      <c r="I46" s="326" t="n">
        <v>99</v>
      </c>
      <c r="J46" s="334"/>
      <c r="K46" s="325" t="s">
        <v>1922</v>
      </c>
      <c r="L46" s="325" t="str">
        <f aca="false">IF('APH MD APH Specifika'!BD46="J","J","N")</f>
        <v>N</v>
      </c>
      <c r="M46" s="335"/>
      <c r="N46" s="325" t="s">
        <v>1925</v>
      </c>
      <c r="O46" s="336"/>
      <c r="P46" s="325" t="s">
        <v>1924</v>
      </c>
      <c r="Q46" s="326" t="n">
        <v>0</v>
      </c>
      <c r="R46" s="334"/>
      <c r="S46" s="334"/>
      <c r="T46" s="334"/>
      <c r="U46" s="334"/>
      <c r="V46" s="334"/>
      <c r="W46" s="326" t="n">
        <v>1</v>
      </c>
      <c r="X46" s="326" t="n">
        <v>1</v>
      </c>
      <c r="Y46" s="325" t="s">
        <v>1925</v>
      </c>
      <c r="Z46" s="325" t="s">
        <v>1925</v>
      </c>
      <c r="AA46" s="325" t="s">
        <v>1925</v>
      </c>
      <c r="AB46" s="336"/>
      <c r="AC46" s="336"/>
      <c r="AD46" s="336"/>
      <c r="AE46" s="336"/>
      <c r="AF46" s="336"/>
      <c r="AG46" s="336"/>
      <c r="AH46" s="325" t="s">
        <v>1925</v>
      </c>
      <c r="AI46" s="326" t="str">
        <f aca="false">TRIM(LEFT('1. Artikeldata Grund'!G46,6))</f>
        <v/>
      </c>
      <c r="AJ46" s="327" t="n">
        <f aca="false" t="array" ref="AJ46:AJ46">_xlfn.IFS(AV46="1",20,AV46="2",20,AV46="3",20,AV46="0",99,AV46="",99)</f>
        <v>99</v>
      </c>
      <c r="AK46" s="328" t="s">
        <v>114</v>
      </c>
      <c r="AL46" s="328" t="s">
        <v>114</v>
      </c>
      <c r="AM46" s="334"/>
      <c r="AN46" s="325"/>
      <c r="AO46" s="325"/>
      <c r="AP46" s="328" t="s">
        <v>114</v>
      </c>
      <c r="AQ46" s="329" t="n">
        <v>1</v>
      </c>
      <c r="AR46" s="326" t="str">
        <f aca="false">TRIM('APH KIC KIA PC'!O46)</f>
        <v/>
      </c>
      <c r="AS46" s="335"/>
      <c r="AT46" s="325" t="str">
        <f aca="false">LEFT('1. Artikeldata Grund'!H46,2)</f>
        <v>Vä</v>
      </c>
      <c r="AU46" s="326" t="str">
        <f aca="false" t="array" ref="AU46:AU46">_xlfn.IFS('1. Artikeldata Grund'!I46="","",'1. Artikeldata Grund'!I46=Tabeller!$I$3,"",'1. Artikeldata Grund'!I46=Tabeller!$I$4,"",'1. Artikeldata Grund'!I46=Tabeller!$I$5,LEFT('1. Artikeldata Grund'!I46,1),'1. Artikeldata Grund'!I46=Tabeller!$I$6,LEFT('1. Artikeldata Grund'!I46,1))</f>
        <v/>
      </c>
      <c r="AV46" s="326" t="str">
        <f aca="false" t="array" ref="AV46:AV46">_xlfn.IFS('1. Artikeldata Grund'!J46="","",'1. Artikeldata Grund'!J46=Tabeller!$J$3,"",'1. Artikeldata Grund'!J46=Tabeller!$J$4,"",'1. Artikeldata Grund'!J46=Tabeller!$J$5,LEFT('1. Artikeldata Grund'!J46,1),'1. Artikeldata Grund'!J46=Tabeller!$J$6,LEFT('1. Artikeldata Grund'!J46,1),'1. Artikeldata Grund'!J46=Tabeller!$J$7,LEFT('1. Artikeldata Grund'!J46,1))</f>
        <v/>
      </c>
      <c r="AW46" s="326"/>
      <c r="AX46" s="326" t="n">
        <f aca="false">IF('APH KIC KIA PC'!K46=Tabeller!$AH$4,2,1)</f>
        <v>1</v>
      </c>
      <c r="AY46" s="326" t="str">
        <f aca="false" t="array" ref="AY46:AY46">IF('APH KIC KIA PC'!K46=Tabeller!$AH$4,99,IFERROR(_xlfn.IFS('4. Inköpsdata'!L46=25%,41,'4. Inköpsdata'!L46=12%,42,'4. Inköpsdata'!L46=6%,43,'4. Inköpsdata'!L46="Momsfritt",38),""))</f>
        <v/>
      </c>
      <c r="AZ46" s="330" t="e">
        <f aca="false">IF('APH KIC KIA PC'!K46=Tabeller!$AH$4,'4. Inköpsdata'!J46,ROUND('APH KIC KIA PC'!AB46,2))</f>
        <v>#VALUE!</v>
      </c>
      <c r="BA46" s="330" t="e">
        <f aca="false">IF('APH KIC KIA PC'!K46=Tabeller!$AH$4,0.01,ROUND('APH KIC KIA PC'!AA46,2))</f>
        <v>#VALUE!</v>
      </c>
      <c r="BB46" s="326" t="str">
        <f aca="false">TRIM(RIGHT('1. Artikeldata Grund'!G46,2))</f>
        <v/>
      </c>
      <c r="BC46" s="337"/>
      <c r="BD46" s="325" t="s">
        <v>1925</v>
      </c>
      <c r="BE46" s="336"/>
      <c r="BF46" s="328" t="s">
        <v>114</v>
      </c>
      <c r="BG46" s="337"/>
      <c r="BH46" s="330"/>
      <c r="BI46" s="330"/>
      <c r="BJ46" s="330"/>
      <c r="BK46" s="330"/>
      <c r="BL46" s="331" t="s">
        <v>35</v>
      </c>
      <c r="BM46" s="332" t="str">
        <f aca="false">TRIM('1. Artikeldata Grund'!D46)</f>
        <v/>
      </c>
    </row>
    <row r="47" customFormat="false" ht="14.25" hidden="false" customHeight="false" outlineLevel="0" collapsed="false">
      <c r="A47" s="321" t="n">
        <v>43</v>
      </c>
      <c r="B47" s="322" t="str">
        <f aca="false">'APH KIC KIA PC'!I47</f>
        <v>Välj…</v>
      </c>
      <c r="C47" s="322" t="str">
        <f aca="false">'APH KIC KIA PC'!K47</f>
        <v>Välj…</v>
      </c>
      <c r="D47" s="323" t="n">
        <f aca="false">'APH KIC KIA PC'!D47</f>
        <v>0</v>
      </c>
      <c r="E47" s="324" t="str">
        <f aca="false">TRIM(LEFT('1. Artikeldata Grund'!E47,30))</f>
        <v/>
      </c>
      <c r="F47" s="324" t="str">
        <f aca="false">IFERROR(TRIM(RIGHT('1. Artikeldata Grund'!E47,LEN('1. Artikeldata Grund'!E47)-30)),"")</f>
        <v/>
      </c>
      <c r="G47" s="325" t="str">
        <f aca="false">TRIM('APH KIC KIA PC'!L47)</f>
        <v>Välj….</v>
      </c>
      <c r="H47" s="326" t="n">
        <f aca="false">'APH KIC KIA PC'!M47</f>
        <v>910</v>
      </c>
      <c r="I47" s="326" t="n">
        <v>99</v>
      </c>
      <c r="J47" s="334"/>
      <c r="K47" s="325" t="s">
        <v>1922</v>
      </c>
      <c r="L47" s="325" t="str">
        <f aca="false">IF('APH MD APH Specifika'!BD47="J","J","N")</f>
        <v>N</v>
      </c>
      <c r="M47" s="335"/>
      <c r="N47" s="325" t="s">
        <v>1925</v>
      </c>
      <c r="O47" s="336"/>
      <c r="P47" s="325" t="s">
        <v>1924</v>
      </c>
      <c r="Q47" s="326" t="n">
        <v>0</v>
      </c>
      <c r="R47" s="334"/>
      <c r="S47" s="334"/>
      <c r="T47" s="334"/>
      <c r="U47" s="334"/>
      <c r="V47" s="334"/>
      <c r="W47" s="326" t="n">
        <v>1</v>
      </c>
      <c r="X47" s="326" t="n">
        <v>1</v>
      </c>
      <c r="Y47" s="325" t="s">
        <v>1925</v>
      </c>
      <c r="Z47" s="325" t="s">
        <v>1925</v>
      </c>
      <c r="AA47" s="325" t="s">
        <v>1925</v>
      </c>
      <c r="AB47" s="336"/>
      <c r="AC47" s="336"/>
      <c r="AD47" s="336"/>
      <c r="AE47" s="336"/>
      <c r="AF47" s="336"/>
      <c r="AG47" s="336"/>
      <c r="AH47" s="325" t="s">
        <v>1925</v>
      </c>
      <c r="AI47" s="326" t="str">
        <f aca="false">TRIM(LEFT('1. Artikeldata Grund'!G47,6))</f>
        <v/>
      </c>
      <c r="AJ47" s="327" t="n">
        <f aca="false" t="array" ref="AJ47:AJ47">_xlfn.IFS(AV47="1",20,AV47="2",20,AV47="3",20,AV47="0",99,AV47="",99)</f>
        <v>99</v>
      </c>
      <c r="AK47" s="328" t="s">
        <v>114</v>
      </c>
      <c r="AL47" s="328" t="s">
        <v>114</v>
      </c>
      <c r="AM47" s="334"/>
      <c r="AN47" s="325"/>
      <c r="AO47" s="325"/>
      <c r="AP47" s="328" t="s">
        <v>114</v>
      </c>
      <c r="AQ47" s="329" t="n">
        <v>1</v>
      </c>
      <c r="AR47" s="326" t="str">
        <f aca="false">TRIM('APH KIC KIA PC'!O47)</f>
        <v/>
      </c>
      <c r="AS47" s="335"/>
      <c r="AT47" s="325" t="str">
        <f aca="false">LEFT('1. Artikeldata Grund'!H47,2)</f>
        <v>Vä</v>
      </c>
      <c r="AU47" s="326" t="str">
        <f aca="false" t="array" ref="AU47:AU47">_xlfn.IFS('1. Artikeldata Grund'!I47="","",'1. Artikeldata Grund'!I47=Tabeller!$I$3,"",'1. Artikeldata Grund'!I47=Tabeller!$I$4,"",'1. Artikeldata Grund'!I47=Tabeller!$I$5,LEFT('1. Artikeldata Grund'!I47,1),'1. Artikeldata Grund'!I47=Tabeller!$I$6,LEFT('1. Artikeldata Grund'!I47,1))</f>
        <v/>
      </c>
      <c r="AV47" s="326" t="str">
        <f aca="false" t="array" ref="AV47:AV47">_xlfn.IFS('1. Artikeldata Grund'!J47="","",'1. Artikeldata Grund'!J47=Tabeller!$J$3,"",'1. Artikeldata Grund'!J47=Tabeller!$J$4,"",'1. Artikeldata Grund'!J47=Tabeller!$J$5,LEFT('1. Artikeldata Grund'!J47,1),'1. Artikeldata Grund'!J47=Tabeller!$J$6,LEFT('1. Artikeldata Grund'!J47,1),'1. Artikeldata Grund'!J47=Tabeller!$J$7,LEFT('1. Artikeldata Grund'!J47,1))</f>
        <v/>
      </c>
      <c r="AW47" s="326"/>
      <c r="AX47" s="326" t="n">
        <f aca="false">IF('APH KIC KIA PC'!K47=Tabeller!$AH$4,2,1)</f>
        <v>1</v>
      </c>
      <c r="AY47" s="326" t="str">
        <f aca="false" t="array" ref="AY47:AY47">IF('APH KIC KIA PC'!K47=Tabeller!$AH$4,99,IFERROR(_xlfn.IFS('4. Inköpsdata'!L47=25%,41,'4. Inköpsdata'!L47=12%,42,'4. Inköpsdata'!L47=6%,43,'4. Inköpsdata'!L47="Momsfritt",38),""))</f>
        <v/>
      </c>
      <c r="AZ47" s="330" t="e">
        <f aca="false">IF('APH KIC KIA PC'!K47=Tabeller!$AH$4,'4. Inköpsdata'!J47,ROUND('APH KIC KIA PC'!AB47,2))</f>
        <v>#VALUE!</v>
      </c>
      <c r="BA47" s="330" t="e">
        <f aca="false">IF('APH KIC KIA PC'!K47=Tabeller!$AH$4,0.01,ROUND('APH KIC KIA PC'!AA47,2))</f>
        <v>#VALUE!</v>
      </c>
      <c r="BB47" s="326" t="str">
        <f aca="false">TRIM(RIGHT('1. Artikeldata Grund'!G47,2))</f>
        <v/>
      </c>
      <c r="BC47" s="337"/>
      <c r="BD47" s="325" t="s">
        <v>1925</v>
      </c>
      <c r="BE47" s="336"/>
      <c r="BF47" s="328" t="s">
        <v>114</v>
      </c>
      <c r="BG47" s="337"/>
      <c r="BH47" s="330"/>
      <c r="BI47" s="330"/>
      <c r="BJ47" s="330"/>
      <c r="BK47" s="330"/>
      <c r="BL47" s="331" t="s">
        <v>35</v>
      </c>
      <c r="BM47" s="332" t="str">
        <f aca="false">TRIM('1. Artikeldata Grund'!D47)</f>
        <v/>
      </c>
    </row>
    <row r="48" customFormat="false" ht="14.25" hidden="false" customHeight="false" outlineLevel="0" collapsed="false">
      <c r="A48" s="321" t="n">
        <v>44</v>
      </c>
      <c r="B48" s="322" t="str">
        <f aca="false">'APH KIC KIA PC'!I48</f>
        <v>Välj…</v>
      </c>
      <c r="C48" s="322" t="str">
        <f aca="false">'APH KIC KIA PC'!K48</f>
        <v>Välj…</v>
      </c>
      <c r="D48" s="323" t="n">
        <f aca="false">'APH KIC KIA PC'!D48</f>
        <v>0</v>
      </c>
      <c r="E48" s="324" t="str">
        <f aca="false">TRIM(LEFT('1. Artikeldata Grund'!E48,30))</f>
        <v/>
      </c>
      <c r="F48" s="324" t="str">
        <f aca="false">IFERROR(TRIM(RIGHT('1. Artikeldata Grund'!E48,LEN('1. Artikeldata Grund'!E48)-30)),"")</f>
        <v/>
      </c>
      <c r="G48" s="325" t="str">
        <f aca="false">TRIM('APH KIC KIA PC'!L48)</f>
        <v>Välj….</v>
      </c>
      <c r="H48" s="326" t="n">
        <f aca="false">'APH KIC KIA PC'!M48</f>
        <v>910</v>
      </c>
      <c r="I48" s="326" t="n">
        <v>99</v>
      </c>
      <c r="J48" s="334"/>
      <c r="K48" s="325" t="s">
        <v>1922</v>
      </c>
      <c r="L48" s="325" t="str">
        <f aca="false">IF('APH MD APH Specifika'!BD48="J","J","N")</f>
        <v>N</v>
      </c>
      <c r="M48" s="335"/>
      <c r="N48" s="325" t="s">
        <v>1925</v>
      </c>
      <c r="O48" s="336"/>
      <c r="P48" s="325" t="s">
        <v>1924</v>
      </c>
      <c r="Q48" s="326" t="n">
        <v>0</v>
      </c>
      <c r="R48" s="334"/>
      <c r="S48" s="334"/>
      <c r="T48" s="334"/>
      <c r="U48" s="334"/>
      <c r="V48" s="334"/>
      <c r="W48" s="326" t="n">
        <v>1</v>
      </c>
      <c r="X48" s="326" t="n">
        <v>1</v>
      </c>
      <c r="Y48" s="325" t="s">
        <v>1925</v>
      </c>
      <c r="Z48" s="325" t="s">
        <v>1925</v>
      </c>
      <c r="AA48" s="325" t="s">
        <v>1925</v>
      </c>
      <c r="AB48" s="336"/>
      <c r="AC48" s="336"/>
      <c r="AD48" s="336"/>
      <c r="AE48" s="336"/>
      <c r="AF48" s="336"/>
      <c r="AG48" s="336"/>
      <c r="AH48" s="325" t="s">
        <v>1925</v>
      </c>
      <c r="AI48" s="326" t="str">
        <f aca="false">TRIM(LEFT('1. Artikeldata Grund'!G48,6))</f>
        <v/>
      </c>
      <c r="AJ48" s="327" t="n">
        <f aca="false" t="array" ref="AJ48:AJ48">_xlfn.IFS(AV48="1",20,AV48="2",20,AV48="3",20,AV48="0",99,AV48="",99)</f>
        <v>99</v>
      </c>
      <c r="AK48" s="328" t="s">
        <v>114</v>
      </c>
      <c r="AL48" s="328" t="s">
        <v>114</v>
      </c>
      <c r="AM48" s="334"/>
      <c r="AN48" s="325"/>
      <c r="AO48" s="325"/>
      <c r="AP48" s="328" t="s">
        <v>114</v>
      </c>
      <c r="AQ48" s="329" t="n">
        <v>1</v>
      </c>
      <c r="AR48" s="326" t="str">
        <f aca="false">TRIM('APH KIC KIA PC'!O48)</f>
        <v/>
      </c>
      <c r="AS48" s="335"/>
      <c r="AT48" s="325" t="str">
        <f aca="false">LEFT('1. Artikeldata Grund'!H48,2)</f>
        <v>Vä</v>
      </c>
      <c r="AU48" s="326" t="str">
        <f aca="false" t="array" ref="AU48:AU48">_xlfn.IFS('1. Artikeldata Grund'!I48="","",'1. Artikeldata Grund'!I48=Tabeller!$I$3,"",'1. Artikeldata Grund'!I48=Tabeller!$I$4,"",'1. Artikeldata Grund'!I48=Tabeller!$I$5,LEFT('1. Artikeldata Grund'!I48,1),'1. Artikeldata Grund'!I48=Tabeller!$I$6,LEFT('1. Artikeldata Grund'!I48,1))</f>
        <v/>
      </c>
      <c r="AV48" s="326" t="str">
        <f aca="false" t="array" ref="AV48:AV48">_xlfn.IFS('1. Artikeldata Grund'!J48="","",'1. Artikeldata Grund'!J48=Tabeller!$J$3,"",'1. Artikeldata Grund'!J48=Tabeller!$J$4,"",'1. Artikeldata Grund'!J48=Tabeller!$J$5,LEFT('1. Artikeldata Grund'!J48,1),'1. Artikeldata Grund'!J48=Tabeller!$J$6,LEFT('1. Artikeldata Grund'!J48,1),'1. Artikeldata Grund'!J48=Tabeller!$J$7,LEFT('1. Artikeldata Grund'!J48,1))</f>
        <v/>
      </c>
      <c r="AW48" s="326"/>
      <c r="AX48" s="326" t="n">
        <f aca="false">IF('APH KIC KIA PC'!K48=Tabeller!$AH$4,2,1)</f>
        <v>1</v>
      </c>
      <c r="AY48" s="326" t="str">
        <f aca="false" t="array" ref="AY48:AY48">IF('APH KIC KIA PC'!K48=Tabeller!$AH$4,99,IFERROR(_xlfn.IFS('4. Inköpsdata'!L48=25%,41,'4. Inköpsdata'!L48=12%,42,'4. Inköpsdata'!L48=6%,43,'4. Inköpsdata'!L48="Momsfritt",38),""))</f>
        <v/>
      </c>
      <c r="AZ48" s="330" t="e">
        <f aca="false">IF('APH KIC KIA PC'!K48=Tabeller!$AH$4,'4. Inköpsdata'!J48,ROUND('APH KIC KIA PC'!AB48,2))</f>
        <v>#VALUE!</v>
      </c>
      <c r="BA48" s="330" t="e">
        <f aca="false">IF('APH KIC KIA PC'!K48=Tabeller!$AH$4,0.01,ROUND('APH KIC KIA PC'!AA48,2))</f>
        <v>#VALUE!</v>
      </c>
      <c r="BB48" s="326" t="str">
        <f aca="false">TRIM(RIGHT('1. Artikeldata Grund'!G48,2))</f>
        <v/>
      </c>
      <c r="BC48" s="337"/>
      <c r="BD48" s="325" t="s">
        <v>1925</v>
      </c>
      <c r="BE48" s="336"/>
      <c r="BF48" s="328" t="s">
        <v>114</v>
      </c>
      <c r="BG48" s="337"/>
      <c r="BH48" s="330"/>
      <c r="BI48" s="330"/>
      <c r="BJ48" s="330"/>
      <c r="BK48" s="330"/>
      <c r="BL48" s="331" t="s">
        <v>35</v>
      </c>
      <c r="BM48" s="332" t="str">
        <f aca="false">TRIM('1. Artikeldata Grund'!D48)</f>
        <v/>
      </c>
    </row>
    <row r="49" customFormat="false" ht="14.25" hidden="false" customHeight="false" outlineLevel="0" collapsed="false">
      <c r="A49" s="321" t="n">
        <v>45</v>
      </c>
      <c r="B49" s="322" t="str">
        <f aca="false">'APH KIC KIA PC'!I49</f>
        <v>Välj…</v>
      </c>
      <c r="C49" s="322" t="str">
        <f aca="false">'APH KIC KIA PC'!K49</f>
        <v>Välj…</v>
      </c>
      <c r="D49" s="323" t="n">
        <f aca="false">'APH KIC KIA PC'!D49</f>
        <v>0</v>
      </c>
      <c r="E49" s="324" t="str">
        <f aca="false">TRIM(LEFT('1. Artikeldata Grund'!E49,30))</f>
        <v/>
      </c>
      <c r="F49" s="324" t="str">
        <f aca="false">IFERROR(TRIM(RIGHT('1. Artikeldata Grund'!E49,LEN('1. Artikeldata Grund'!E49)-30)),"")</f>
        <v/>
      </c>
      <c r="G49" s="325" t="str">
        <f aca="false">TRIM('APH KIC KIA PC'!L49)</f>
        <v>Välj….</v>
      </c>
      <c r="H49" s="326" t="n">
        <f aca="false">'APH KIC KIA PC'!M49</f>
        <v>910</v>
      </c>
      <c r="I49" s="326" t="n">
        <v>99</v>
      </c>
      <c r="J49" s="334"/>
      <c r="K49" s="325" t="s">
        <v>1922</v>
      </c>
      <c r="L49" s="325" t="str">
        <f aca="false">IF('APH MD APH Specifika'!BD49="J","J","N")</f>
        <v>N</v>
      </c>
      <c r="M49" s="335"/>
      <c r="N49" s="325" t="s">
        <v>1925</v>
      </c>
      <c r="O49" s="336"/>
      <c r="P49" s="325" t="s">
        <v>1924</v>
      </c>
      <c r="Q49" s="326" t="n">
        <v>0</v>
      </c>
      <c r="R49" s="334"/>
      <c r="S49" s="334"/>
      <c r="T49" s="334"/>
      <c r="U49" s="334"/>
      <c r="V49" s="334"/>
      <c r="W49" s="326" t="n">
        <v>1</v>
      </c>
      <c r="X49" s="326" t="n">
        <v>1</v>
      </c>
      <c r="Y49" s="325" t="s">
        <v>1925</v>
      </c>
      <c r="Z49" s="325" t="s">
        <v>1925</v>
      </c>
      <c r="AA49" s="325" t="s">
        <v>1925</v>
      </c>
      <c r="AB49" s="336"/>
      <c r="AC49" s="336"/>
      <c r="AD49" s="336"/>
      <c r="AE49" s="336"/>
      <c r="AF49" s="336"/>
      <c r="AG49" s="336"/>
      <c r="AH49" s="325" t="s">
        <v>1925</v>
      </c>
      <c r="AI49" s="326" t="str">
        <f aca="false">TRIM(LEFT('1. Artikeldata Grund'!G49,6))</f>
        <v/>
      </c>
      <c r="AJ49" s="327" t="n">
        <f aca="false" t="array" ref="AJ49:AJ49">_xlfn.IFS(AV49="1",20,AV49="2",20,AV49="3",20,AV49="0",99,AV49="",99)</f>
        <v>99</v>
      </c>
      <c r="AK49" s="328" t="s">
        <v>114</v>
      </c>
      <c r="AL49" s="328" t="s">
        <v>114</v>
      </c>
      <c r="AM49" s="334"/>
      <c r="AN49" s="325"/>
      <c r="AO49" s="325"/>
      <c r="AP49" s="328" t="s">
        <v>114</v>
      </c>
      <c r="AQ49" s="329" t="n">
        <v>1</v>
      </c>
      <c r="AR49" s="326" t="str">
        <f aca="false">TRIM('APH KIC KIA PC'!O49)</f>
        <v/>
      </c>
      <c r="AS49" s="335"/>
      <c r="AT49" s="325" t="str">
        <f aca="false">LEFT('1. Artikeldata Grund'!H49,2)</f>
        <v>Vä</v>
      </c>
      <c r="AU49" s="326" t="str">
        <f aca="false" t="array" ref="AU49:AU49">_xlfn.IFS('1. Artikeldata Grund'!I49="","",'1. Artikeldata Grund'!I49=Tabeller!$I$3,"",'1. Artikeldata Grund'!I49=Tabeller!$I$4,"",'1. Artikeldata Grund'!I49=Tabeller!$I$5,LEFT('1. Artikeldata Grund'!I49,1),'1. Artikeldata Grund'!I49=Tabeller!$I$6,LEFT('1. Artikeldata Grund'!I49,1))</f>
        <v/>
      </c>
      <c r="AV49" s="326" t="str">
        <f aca="false" t="array" ref="AV49:AV49">_xlfn.IFS('1. Artikeldata Grund'!J49="","",'1. Artikeldata Grund'!J49=Tabeller!$J$3,"",'1. Artikeldata Grund'!J49=Tabeller!$J$4,"",'1. Artikeldata Grund'!J49=Tabeller!$J$5,LEFT('1. Artikeldata Grund'!J49,1),'1. Artikeldata Grund'!J49=Tabeller!$J$6,LEFT('1. Artikeldata Grund'!J49,1),'1. Artikeldata Grund'!J49=Tabeller!$J$7,LEFT('1. Artikeldata Grund'!J49,1))</f>
        <v/>
      </c>
      <c r="AW49" s="326"/>
      <c r="AX49" s="326" t="n">
        <f aca="false">IF('APH KIC KIA PC'!K49=Tabeller!$AH$4,2,1)</f>
        <v>1</v>
      </c>
      <c r="AY49" s="326" t="str">
        <f aca="false" t="array" ref="AY49:AY49">IF('APH KIC KIA PC'!K49=Tabeller!$AH$4,99,IFERROR(_xlfn.IFS('4. Inköpsdata'!L49=25%,41,'4. Inköpsdata'!L49=12%,42,'4. Inköpsdata'!L49=6%,43,'4. Inköpsdata'!L49="Momsfritt",38),""))</f>
        <v/>
      </c>
      <c r="AZ49" s="330" t="e">
        <f aca="false">IF('APH KIC KIA PC'!K49=Tabeller!$AH$4,'4. Inköpsdata'!J49,ROUND('APH KIC KIA PC'!AB49,2))</f>
        <v>#VALUE!</v>
      </c>
      <c r="BA49" s="330" t="e">
        <f aca="false">IF('APH KIC KIA PC'!K49=Tabeller!$AH$4,0.01,ROUND('APH KIC KIA PC'!AA49,2))</f>
        <v>#VALUE!</v>
      </c>
      <c r="BB49" s="326" t="str">
        <f aca="false">TRIM(RIGHT('1. Artikeldata Grund'!G49,2))</f>
        <v/>
      </c>
      <c r="BC49" s="337"/>
      <c r="BD49" s="325" t="s">
        <v>1925</v>
      </c>
      <c r="BE49" s="336"/>
      <c r="BF49" s="328" t="s">
        <v>114</v>
      </c>
      <c r="BG49" s="337"/>
      <c r="BH49" s="330"/>
      <c r="BI49" s="330"/>
      <c r="BJ49" s="330"/>
      <c r="BK49" s="330"/>
      <c r="BL49" s="331" t="s">
        <v>35</v>
      </c>
      <c r="BM49" s="332" t="str">
        <f aca="false">TRIM('1. Artikeldata Grund'!D49)</f>
        <v/>
      </c>
    </row>
    <row r="50" customFormat="false" ht="14.25" hidden="false" customHeight="false" outlineLevel="0" collapsed="false">
      <c r="A50" s="321" t="n">
        <v>46</v>
      </c>
      <c r="B50" s="322" t="str">
        <f aca="false">'APH KIC KIA PC'!I50</f>
        <v>Välj…</v>
      </c>
      <c r="C50" s="322" t="str">
        <f aca="false">'APH KIC KIA PC'!K50</f>
        <v>Välj…</v>
      </c>
      <c r="D50" s="323" t="n">
        <f aca="false">'APH KIC KIA PC'!D50</f>
        <v>0</v>
      </c>
      <c r="E50" s="324" t="str">
        <f aca="false">TRIM(LEFT('1. Artikeldata Grund'!E50,30))</f>
        <v/>
      </c>
      <c r="F50" s="324" t="str">
        <f aca="false">IFERROR(TRIM(RIGHT('1. Artikeldata Grund'!E50,LEN('1. Artikeldata Grund'!E50)-30)),"")</f>
        <v/>
      </c>
      <c r="G50" s="325" t="str">
        <f aca="false">TRIM('APH KIC KIA PC'!L50)</f>
        <v>Välj….</v>
      </c>
      <c r="H50" s="326" t="n">
        <f aca="false">'APH KIC KIA PC'!M50</f>
        <v>910</v>
      </c>
      <c r="I50" s="326" t="n">
        <v>99</v>
      </c>
      <c r="J50" s="334"/>
      <c r="K50" s="325" t="s">
        <v>1922</v>
      </c>
      <c r="L50" s="325" t="str">
        <f aca="false">IF('APH MD APH Specifika'!BD50="J","J","N")</f>
        <v>N</v>
      </c>
      <c r="M50" s="335"/>
      <c r="N50" s="325" t="s">
        <v>1925</v>
      </c>
      <c r="O50" s="336"/>
      <c r="P50" s="325" t="s">
        <v>1924</v>
      </c>
      <c r="Q50" s="326" t="n">
        <v>0</v>
      </c>
      <c r="R50" s="334"/>
      <c r="S50" s="334"/>
      <c r="T50" s="334"/>
      <c r="U50" s="334"/>
      <c r="V50" s="334"/>
      <c r="W50" s="326" t="n">
        <v>1</v>
      </c>
      <c r="X50" s="326" t="n">
        <v>1</v>
      </c>
      <c r="Y50" s="325" t="s">
        <v>1925</v>
      </c>
      <c r="Z50" s="325" t="s">
        <v>1925</v>
      </c>
      <c r="AA50" s="325" t="s">
        <v>1925</v>
      </c>
      <c r="AB50" s="336"/>
      <c r="AC50" s="336"/>
      <c r="AD50" s="336"/>
      <c r="AE50" s="336"/>
      <c r="AF50" s="336"/>
      <c r="AG50" s="336"/>
      <c r="AH50" s="325" t="s">
        <v>1925</v>
      </c>
      <c r="AI50" s="326" t="str">
        <f aca="false">TRIM(LEFT('1. Artikeldata Grund'!G50,6))</f>
        <v/>
      </c>
      <c r="AJ50" s="327" t="n">
        <f aca="false" t="array" ref="AJ50:AJ50">_xlfn.IFS(AV50="1",20,AV50="2",20,AV50="3",20,AV50="0",99,AV50="",99)</f>
        <v>99</v>
      </c>
      <c r="AK50" s="328" t="s">
        <v>114</v>
      </c>
      <c r="AL50" s="328" t="s">
        <v>114</v>
      </c>
      <c r="AM50" s="334"/>
      <c r="AN50" s="325"/>
      <c r="AO50" s="325"/>
      <c r="AP50" s="328" t="s">
        <v>114</v>
      </c>
      <c r="AQ50" s="329" t="n">
        <v>1</v>
      </c>
      <c r="AR50" s="326" t="str">
        <f aca="false">TRIM('APH KIC KIA PC'!O50)</f>
        <v/>
      </c>
      <c r="AS50" s="335"/>
      <c r="AT50" s="325" t="str">
        <f aca="false">LEFT('1. Artikeldata Grund'!H50,2)</f>
        <v>Vä</v>
      </c>
      <c r="AU50" s="326" t="str">
        <f aca="false" t="array" ref="AU50:AU50">_xlfn.IFS('1. Artikeldata Grund'!I50="","",'1. Artikeldata Grund'!I50=Tabeller!$I$3,"",'1. Artikeldata Grund'!I50=Tabeller!$I$4,"",'1. Artikeldata Grund'!I50=Tabeller!$I$5,LEFT('1. Artikeldata Grund'!I50,1),'1. Artikeldata Grund'!I50=Tabeller!$I$6,LEFT('1. Artikeldata Grund'!I50,1))</f>
        <v/>
      </c>
      <c r="AV50" s="326" t="str">
        <f aca="false" t="array" ref="AV50:AV50">_xlfn.IFS('1. Artikeldata Grund'!J50="","",'1. Artikeldata Grund'!J50=Tabeller!$J$3,"",'1. Artikeldata Grund'!J50=Tabeller!$J$4,"",'1. Artikeldata Grund'!J50=Tabeller!$J$5,LEFT('1. Artikeldata Grund'!J50,1),'1. Artikeldata Grund'!J50=Tabeller!$J$6,LEFT('1. Artikeldata Grund'!J50,1),'1. Artikeldata Grund'!J50=Tabeller!$J$7,LEFT('1. Artikeldata Grund'!J50,1))</f>
        <v/>
      </c>
      <c r="AW50" s="326"/>
      <c r="AX50" s="326" t="n">
        <f aca="false">IF('APH KIC KIA PC'!K50=Tabeller!$AH$4,2,1)</f>
        <v>1</v>
      </c>
      <c r="AY50" s="326" t="str">
        <f aca="false" t="array" ref="AY50:AY50">IF('APH KIC KIA PC'!K50=Tabeller!$AH$4,99,IFERROR(_xlfn.IFS('4. Inköpsdata'!L50=25%,41,'4. Inköpsdata'!L50=12%,42,'4. Inköpsdata'!L50=6%,43,'4. Inköpsdata'!L50="Momsfritt",38),""))</f>
        <v/>
      </c>
      <c r="AZ50" s="330" t="e">
        <f aca="false">IF('APH KIC KIA PC'!K50=Tabeller!$AH$4,'4. Inköpsdata'!J50,ROUND('APH KIC KIA PC'!AB50,2))</f>
        <v>#VALUE!</v>
      </c>
      <c r="BA50" s="330" t="e">
        <f aca="false">IF('APH KIC KIA PC'!K50=Tabeller!$AH$4,0.01,ROUND('APH KIC KIA PC'!AA50,2))</f>
        <v>#VALUE!</v>
      </c>
      <c r="BB50" s="326" t="str">
        <f aca="false">TRIM(RIGHT('1. Artikeldata Grund'!G50,2))</f>
        <v/>
      </c>
      <c r="BC50" s="337"/>
      <c r="BD50" s="325" t="s">
        <v>1925</v>
      </c>
      <c r="BE50" s="336"/>
      <c r="BF50" s="328" t="s">
        <v>114</v>
      </c>
      <c r="BG50" s="337"/>
      <c r="BH50" s="330"/>
      <c r="BI50" s="330"/>
      <c r="BJ50" s="330"/>
      <c r="BK50" s="330"/>
      <c r="BL50" s="331" t="s">
        <v>35</v>
      </c>
      <c r="BM50" s="332" t="str">
        <f aca="false">TRIM('1. Artikeldata Grund'!D50)</f>
        <v/>
      </c>
    </row>
    <row r="51" customFormat="false" ht="14.25" hidden="false" customHeight="false" outlineLevel="0" collapsed="false">
      <c r="A51" s="321" t="n">
        <v>47</v>
      </c>
      <c r="B51" s="322" t="str">
        <f aca="false">'APH KIC KIA PC'!I51</f>
        <v>Välj…</v>
      </c>
      <c r="C51" s="322" t="str">
        <f aca="false">'APH KIC KIA PC'!K51</f>
        <v>Välj…</v>
      </c>
      <c r="D51" s="323" t="n">
        <f aca="false">'APH KIC KIA PC'!D51</f>
        <v>0</v>
      </c>
      <c r="E51" s="324" t="str">
        <f aca="false">TRIM(LEFT('1. Artikeldata Grund'!E51,30))</f>
        <v/>
      </c>
      <c r="F51" s="324" t="str">
        <f aca="false">IFERROR(TRIM(RIGHT('1. Artikeldata Grund'!E51,LEN('1. Artikeldata Grund'!E51)-30)),"")</f>
        <v/>
      </c>
      <c r="G51" s="325" t="str">
        <f aca="false">TRIM('APH KIC KIA PC'!L51)</f>
        <v>Välj….</v>
      </c>
      <c r="H51" s="326" t="n">
        <f aca="false">'APH KIC KIA PC'!M51</f>
        <v>910</v>
      </c>
      <c r="I51" s="326" t="n">
        <v>99</v>
      </c>
      <c r="J51" s="334"/>
      <c r="K51" s="325" t="s">
        <v>1922</v>
      </c>
      <c r="L51" s="325" t="str">
        <f aca="false">IF('APH MD APH Specifika'!BD51="J","J","N")</f>
        <v>N</v>
      </c>
      <c r="M51" s="335"/>
      <c r="N51" s="325" t="s">
        <v>1925</v>
      </c>
      <c r="O51" s="336"/>
      <c r="P51" s="325" t="s">
        <v>1924</v>
      </c>
      <c r="Q51" s="326" t="n">
        <v>0</v>
      </c>
      <c r="R51" s="334"/>
      <c r="S51" s="334"/>
      <c r="T51" s="334"/>
      <c r="U51" s="334"/>
      <c r="V51" s="334"/>
      <c r="W51" s="326" t="n">
        <v>1</v>
      </c>
      <c r="X51" s="326" t="n">
        <v>1</v>
      </c>
      <c r="Y51" s="325" t="s">
        <v>1925</v>
      </c>
      <c r="Z51" s="325" t="s">
        <v>1925</v>
      </c>
      <c r="AA51" s="325" t="s">
        <v>1925</v>
      </c>
      <c r="AB51" s="336"/>
      <c r="AC51" s="336"/>
      <c r="AD51" s="336"/>
      <c r="AE51" s="336"/>
      <c r="AF51" s="336"/>
      <c r="AG51" s="336"/>
      <c r="AH51" s="325" t="s">
        <v>1925</v>
      </c>
      <c r="AI51" s="326" t="str">
        <f aca="false">TRIM(LEFT('1. Artikeldata Grund'!G51,6))</f>
        <v/>
      </c>
      <c r="AJ51" s="327" t="n">
        <f aca="false" t="array" ref="AJ51:AJ51">_xlfn.IFS(AV51="1",20,AV51="2",20,AV51="3",20,AV51="0",99,AV51="",99)</f>
        <v>99</v>
      </c>
      <c r="AK51" s="328" t="s">
        <v>114</v>
      </c>
      <c r="AL51" s="328" t="s">
        <v>114</v>
      </c>
      <c r="AM51" s="334"/>
      <c r="AN51" s="325"/>
      <c r="AO51" s="325"/>
      <c r="AP51" s="328" t="s">
        <v>114</v>
      </c>
      <c r="AQ51" s="329" t="n">
        <v>1</v>
      </c>
      <c r="AR51" s="326" t="str">
        <f aca="false">TRIM('APH KIC KIA PC'!O51)</f>
        <v/>
      </c>
      <c r="AS51" s="335"/>
      <c r="AT51" s="325" t="str">
        <f aca="false">LEFT('1. Artikeldata Grund'!H51,2)</f>
        <v>Vä</v>
      </c>
      <c r="AU51" s="326" t="str">
        <f aca="false" t="array" ref="AU51:AU51">_xlfn.IFS('1. Artikeldata Grund'!I51="","",'1. Artikeldata Grund'!I51=Tabeller!$I$3,"",'1. Artikeldata Grund'!I51=Tabeller!$I$4,"",'1. Artikeldata Grund'!I51=Tabeller!$I$5,LEFT('1. Artikeldata Grund'!I51,1),'1. Artikeldata Grund'!I51=Tabeller!$I$6,LEFT('1. Artikeldata Grund'!I51,1))</f>
        <v/>
      </c>
      <c r="AV51" s="326" t="str">
        <f aca="false" t="array" ref="AV51:AV51">_xlfn.IFS('1. Artikeldata Grund'!J51="","",'1. Artikeldata Grund'!J51=Tabeller!$J$3,"",'1. Artikeldata Grund'!J51=Tabeller!$J$4,"",'1. Artikeldata Grund'!J51=Tabeller!$J$5,LEFT('1. Artikeldata Grund'!J51,1),'1. Artikeldata Grund'!J51=Tabeller!$J$6,LEFT('1. Artikeldata Grund'!J51,1),'1. Artikeldata Grund'!J51=Tabeller!$J$7,LEFT('1. Artikeldata Grund'!J51,1))</f>
        <v/>
      </c>
      <c r="AW51" s="326"/>
      <c r="AX51" s="326" t="n">
        <f aca="false">IF('APH KIC KIA PC'!K51=Tabeller!$AH$4,2,1)</f>
        <v>1</v>
      </c>
      <c r="AY51" s="326" t="str">
        <f aca="false" t="array" ref="AY51:AY51">IF('APH KIC KIA PC'!K51=Tabeller!$AH$4,99,IFERROR(_xlfn.IFS('4. Inköpsdata'!L51=25%,41,'4. Inköpsdata'!L51=12%,42,'4. Inköpsdata'!L51=6%,43,'4. Inköpsdata'!L51="Momsfritt",38),""))</f>
        <v/>
      </c>
      <c r="AZ51" s="330" t="e">
        <f aca="false">IF('APH KIC KIA PC'!K51=Tabeller!$AH$4,'4. Inköpsdata'!J51,ROUND('APH KIC KIA PC'!AB51,2))</f>
        <v>#VALUE!</v>
      </c>
      <c r="BA51" s="330" t="e">
        <f aca="false">IF('APH KIC KIA PC'!K51=Tabeller!$AH$4,0.01,ROUND('APH KIC KIA PC'!AA51,2))</f>
        <v>#VALUE!</v>
      </c>
      <c r="BB51" s="326" t="str">
        <f aca="false">TRIM(RIGHT('1. Artikeldata Grund'!G51,2))</f>
        <v/>
      </c>
      <c r="BC51" s="337"/>
      <c r="BD51" s="325" t="s">
        <v>1925</v>
      </c>
      <c r="BE51" s="336"/>
      <c r="BF51" s="328" t="s">
        <v>114</v>
      </c>
      <c r="BG51" s="337"/>
      <c r="BH51" s="330"/>
      <c r="BI51" s="330"/>
      <c r="BJ51" s="330"/>
      <c r="BK51" s="330"/>
      <c r="BL51" s="331" t="s">
        <v>35</v>
      </c>
      <c r="BM51" s="332" t="str">
        <f aca="false">TRIM('1. Artikeldata Grund'!D51)</f>
        <v/>
      </c>
    </row>
    <row r="52" customFormat="false" ht="14.25" hidden="false" customHeight="false" outlineLevel="0" collapsed="false">
      <c r="A52" s="321" t="n">
        <v>48</v>
      </c>
      <c r="B52" s="322" t="str">
        <f aca="false">'APH KIC KIA PC'!I52</f>
        <v>Välj…</v>
      </c>
      <c r="C52" s="322" t="str">
        <f aca="false">'APH KIC KIA PC'!K52</f>
        <v>Välj…</v>
      </c>
      <c r="D52" s="323" t="n">
        <f aca="false">'APH KIC KIA PC'!D52</f>
        <v>0</v>
      </c>
      <c r="E52" s="324" t="str">
        <f aca="false">TRIM(LEFT('1. Artikeldata Grund'!E52,30))</f>
        <v/>
      </c>
      <c r="F52" s="324" t="str">
        <f aca="false">IFERROR(TRIM(RIGHT('1. Artikeldata Grund'!E52,LEN('1. Artikeldata Grund'!E52)-30)),"")</f>
        <v/>
      </c>
      <c r="G52" s="325" t="str">
        <f aca="false">TRIM('APH KIC KIA PC'!L52)</f>
        <v>Välj….</v>
      </c>
      <c r="H52" s="326" t="n">
        <f aca="false">'APH KIC KIA PC'!M52</f>
        <v>910</v>
      </c>
      <c r="I52" s="326" t="n">
        <v>99</v>
      </c>
      <c r="J52" s="334"/>
      <c r="K52" s="325" t="s">
        <v>1922</v>
      </c>
      <c r="L52" s="325" t="str">
        <f aca="false">IF('APH MD APH Specifika'!BD52="J","J","N")</f>
        <v>N</v>
      </c>
      <c r="M52" s="335"/>
      <c r="N52" s="325" t="s">
        <v>1925</v>
      </c>
      <c r="O52" s="336"/>
      <c r="P52" s="325" t="s">
        <v>1924</v>
      </c>
      <c r="Q52" s="326" t="n">
        <v>0</v>
      </c>
      <c r="R52" s="334"/>
      <c r="S52" s="334"/>
      <c r="T52" s="334"/>
      <c r="U52" s="334"/>
      <c r="V52" s="334"/>
      <c r="W52" s="326" t="n">
        <v>1</v>
      </c>
      <c r="X52" s="326" t="n">
        <v>1</v>
      </c>
      <c r="Y52" s="325" t="s">
        <v>1925</v>
      </c>
      <c r="Z52" s="325" t="s">
        <v>1925</v>
      </c>
      <c r="AA52" s="325" t="s">
        <v>1925</v>
      </c>
      <c r="AB52" s="336"/>
      <c r="AC52" s="336"/>
      <c r="AD52" s="336"/>
      <c r="AE52" s="336"/>
      <c r="AF52" s="336"/>
      <c r="AG52" s="336"/>
      <c r="AH52" s="325" t="s">
        <v>1925</v>
      </c>
      <c r="AI52" s="326" t="str">
        <f aca="false">TRIM(LEFT('1. Artikeldata Grund'!G52,6))</f>
        <v/>
      </c>
      <c r="AJ52" s="327" t="n">
        <f aca="false" t="array" ref="AJ52:AJ52">_xlfn.IFS(AV52="1",20,AV52="2",20,AV52="3",20,AV52="0",99,AV52="",99)</f>
        <v>99</v>
      </c>
      <c r="AK52" s="328" t="s">
        <v>114</v>
      </c>
      <c r="AL52" s="328" t="s">
        <v>114</v>
      </c>
      <c r="AM52" s="334"/>
      <c r="AN52" s="325"/>
      <c r="AO52" s="325"/>
      <c r="AP52" s="328" t="s">
        <v>114</v>
      </c>
      <c r="AQ52" s="329" t="n">
        <v>1</v>
      </c>
      <c r="AR52" s="326" t="str">
        <f aca="false">TRIM('APH KIC KIA PC'!O52)</f>
        <v/>
      </c>
      <c r="AS52" s="335"/>
      <c r="AT52" s="325" t="str">
        <f aca="false">LEFT('1. Artikeldata Grund'!H52,2)</f>
        <v>Vä</v>
      </c>
      <c r="AU52" s="326" t="str">
        <f aca="false" t="array" ref="AU52:AU52">_xlfn.IFS('1. Artikeldata Grund'!I52="","",'1. Artikeldata Grund'!I52=Tabeller!$I$3,"",'1. Artikeldata Grund'!I52=Tabeller!$I$4,"",'1. Artikeldata Grund'!I52=Tabeller!$I$5,LEFT('1. Artikeldata Grund'!I52,1),'1. Artikeldata Grund'!I52=Tabeller!$I$6,LEFT('1. Artikeldata Grund'!I52,1))</f>
        <v/>
      </c>
      <c r="AV52" s="326" t="str">
        <f aca="false" t="array" ref="AV52:AV52">_xlfn.IFS('1. Artikeldata Grund'!J52="","",'1. Artikeldata Grund'!J52=Tabeller!$J$3,"",'1. Artikeldata Grund'!J52=Tabeller!$J$4,"",'1. Artikeldata Grund'!J52=Tabeller!$J$5,LEFT('1. Artikeldata Grund'!J52,1),'1. Artikeldata Grund'!J52=Tabeller!$J$6,LEFT('1. Artikeldata Grund'!J52,1),'1. Artikeldata Grund'!J52=Tabeller!$J$7,LEFT('1. Artikeldata Grund'!J52,1))</f>
        <v/>
      </c>
      <c r="AW52" s="326"/>
      <c r="AX52" s="326" t="n">
        <f aca="false">IF('APH KIC KIA PC'!K52=Tabeller!$AH$4,2,1)</f>
        <v>1</v>
      </c>
      <c r="AY52" s="326" t="str">
        <f aca="false" t="array" ref="AY52:AY52">IF('APH KIC KIA PC'!K52=Tabeller!$AH$4,99,IFERROR(_xlfn.IFS('4. Inköpsdata'!L52=25%,41,'4. Inköpsdata'!L52=12%,42,'4. Inköpsdata'!L52=6%,43,'4. Inköpsdata'!L52="Momsfritt",38),""))</f>
        <v/>
      </c>
      <c r="AZ52" s="330" t="e">
        <f aca="false">IF('APH KIC KIA PC'!K52=Tabeller!$AH$4,'4. Inköpsdata'!J52,ROUND('APH KIC KIA PC'!AB52,2))</f>
        <v>#VALUE!</v>
      </c>
      <c r="BA52" s="330" t="e">
        <f aca="false">IF('APH KIC KIA PC'!K52=Tabeller!$AH$4,0.01,ROUND('APH KIC KIA PC'!AA52,2))</f>
        <v>#VALUE!</v>
      </c>
      <c r="BB52" s="326" t="str">
        <f aca="false">TRIM(RIGHT('1. Artikeldata Grund'!G52,2))</f>
        <v/>
      </c>
      <c r="BC52" s="337"/>
      <c r="BD52" s="325" t="s">
        <v>1925</v>
      </c>
      <c r="BE52" s="336"/>
      <c r="BF52" s="328" t="s">
        <v>114</v>
      </c>
      <c r="BG52" s="337"/>
      <c r="BH52" s="330"/>
      <c r="BI52" s="330"/>
      <c r="BJ52" s="330"/>
      <c r="BK52" s="330"/>
      <c r="BL52" s="331" t="s">
        <v>35</v>
      </c>
      <c r="BM52" s="332" t="str">
        <f aca="false">TRIM('1. Artikeldata Grund'!D52)</f>
        <v/>
      </c>
    </row>
    <row r="53" customFormat="false" ht="14.25" hidden="false" customHeight="false" outlineLevel="0" collapsed="false">
      <c r="A53" s="321" t="n">
        <v>49</v>
      </c>
      <c r="B53" s="322" t="str">
        <f aca="false">'APH KIC KIA PC'!I53</f>
        <v>Välj…</v>
      </c>
      <c r="C53" s="322" t="str">
        <f aca="false">'APH KIC KIA PC'!K53</f>
        <v>Välj…</v>
      </c>
      <c r="D53" s="323" t="n">
        <f aca="false">'APH KIC KIA PC'!D53</f>
        <v>0</v>
      </c>
      <c r="E53" s="324" t="str">
        <f aca="false">TRIM(LEFT('1. Artikeldata Grund'!E53,30))</f>
        <v/>
      </c>
      <c r="F53" s="324" t="str">
        <f aca="false">IFERROR(TRIM(RIGHT('1. Artikeldata Grund'!E53,LEN('1. Artikeldata Grund'!E53)-30)),"")</f>
        <v/>
      </c>
      <c r="G53" s="325" t="str">
        <f aca="false">TRIM('APH KIC KIA PC'!L53)</f>
        <v>Välj….</v>
      </c>
      <c r="H53" s="326" t="n">
        <f aca="false">'APH KIC KIA PC'!M53</f>
        <v>910</v>
      </c>
      <c r="I53" s="326" t="n">
        <v>99</v>
      </c>
      <c r="J53" s="334"/>
      <c r="K53" s="325" t="s">
        <v>1922</v>
      </c>
      <c r="L53" s="325" t="str">
        <f aca="false">IF('APH MD APH Specifika'!BD53="J","J","N")</f>
        <v>N</v>
      </c>
      <c r="M53" s="335"/>
      <c r="N53" s="325" t="s">
        <v>1925</v>
      </c>
      <c r="O53" s="336"/>
      <c r="P53" s="325" t="s">
        <v>1924</v>
      </c>
      <c r="Q53" s="326" t="n">
        <v>0</v>
      </c>
      <c r="R53" s="334"/>
      <c r="S53" s="334"/>
      <c r="T53" s="334"/>
      <c r="U53" s="334"/>
      <c r="V53" s="334"/>
      <c r="W53" s="326" t="n">
        <v>1</v>
      </c>
      <c r="X53" s="326" t="n">
        <v>1</v>
      </c>
      <c r="Y53" s="325" t="s">
        <v>1925</v>
      </c>
      <c r="Z53" s="325" t="s">
        <v>1925</v>
      </c>
      <c r="AA53" s="325" t="s">
        <v>1925</v>
      </c>
      <c r="AB53" s="336"/>
      <c r="AC53" s="336"/>
      <c r="AD53" s="336"/>
      <c r="AE53" s="336"/>
      <c r="AF53" s="336"/>
      <c r="AG53" s="336"/>
      <c r="AH53" s="325" t="s">
        <v>1925</v>
      </c>
      <c r="AI53" s="326" t="str">
        <f aca="false">TRIM(LEFT('1. Artikeldata Grund'!G53,6))</f>
        <v/>
      </c>
      <c r="AJ53" s="327" t="n">
        <f aca="false" t="array" ref="AJ53:AJ53">_xlfn.IFS(AV53="1",20,AV53="2",20,AV53="3",20,AV53="0",99,AV53="",99)</f>
        <v>99</v>
      </c>
      <c r="AK53" s="328" t="s">
        <v>114</v>
      </c>
      <c r="AL53" s="328" t="s">
        <v>114</v>
      </c>
      <c r="AM53" s="334"/>
      <c r="AN53" s="325"/>
      <c r="AO53" s="325"/>
      <c r="AP53" s="328" t="s">
        <v>114</v>
      </c>
      <c r="AQ53" s="329" t="n">
        <v>1</v>
      </c>
      <c r="AR53" s="326" t="str">
        <f aca="false">TRIM('APH KIC KIA PC'!O53)</f>
        <v/>
      </c>
      <c r="AS53" s="335"/>
      <c r="AT53" s="325" t="str">
        <f aca="false">LEFT('1. Artikeldata Grund'!H53,2)</f>
        <v>Vä</v>
      </c>
      <c r="AU53" s="326" t="str">
        <f aca="false" t="array" ref="AU53:AU53">_xlfn.IFS('1. Artikeldata Grund'!I53="","",'1. Artikeldata Grund'!I53=Tabeller!$I$3,"",'1. Artikeldata Grund'!I53=Tabeller!$I$4,"",'1. Artikeldata Grund'!I53=Tabeller!$I$5,LEFT('1. Artikeldata Grund'!I53,1),'1. Artikeldata Grund'!I53=Tabeller!$I$6,LEFT('1. Artikeldata Grund'!I53,1))</f>
        <v/>
      </c>
      <c r="AV53" s="326" t="str">
        <f aca="false" t="array" ref="AV53:AV53">_xlfn.IFS('1. Artikeldata Grund'!J53="","",'1. Artikeldata Grund'!J53=Tabeller!$J$3,"",'1. Artikeldata Grund'!J53=Tabeller!$J$4,"",'1. Artikeldata Grund'!J53=Tabeller!$J$5,LEFT('1. Artikeldata Grund'!J53,1),'1. Artikeldata Grund'!J53=Tabeller!$J$6,LEFT('1. Artikeldata Grund'!J53,1),'1. Artikeldata Grund'!J53=Tabeller!$J$7,LEFT('1. Artikeldata Grund'!J53,1))</f>
        <v/>
      </c>
      <c r="AW53" s="326"/>
      <c r="AX53" s="326" t="n">
        <f aca="false">IF('APH KIC KIA PC'!K53=Tabeller!$AH$4,2,1)</f>
        <v>1</v>
      </c>
      <c r="AY53" s="326" t="str">
        <f aca="false" t="array" ref="AY53:AY53">IF('APH KIC KIA PC'!K53=Tabeller!$AH$4,99,IFERROR(_xlfn.IFS('4. Inköpsdata'!L53=25%,41,'4. Inköpsdata'!L53=12%,42,'4. Inköpsdata'!L53=6%,43,'4. Inköpsdata'!L53="Momsfritt",38),""))</f>
        <v/>
      </c>
      <c r="AZ53" s="330" t="e">
        <f aca="false">IF('APH KIC KIA PC'!K53=Tabeller!$AH$4,'4. Inköpsdata'!J53,ROUND('APH KIC KIA PC'!AB53,2))</f>
        <v>#VALUE!</v>
      </c>
      <c r="BA53" s="330" t="e">
        <f aca="false">IF('APH KIC KIA PC'!K53=Tabeller!$AH$4,0.01,ROUND('APH KIC KIA PC'!AA53,2))</f>
        <v>#VALUE!</v>
      </c>
      <c r="BB53" s="326" t="str">
        <f aca="false">TRIM(RIGHT('1. Artikeldata Grund'!G53,2))</f>
        <v/>
      </c>
      <c r="BC53" s="337"/>
      <c r="BD53" s="325" t="s">
        <v>1925</v>
      </c>
      <c r="BE53" s="336"/>
      <c r="BF53" s="328" t="s">
        <v>114</v>
      </c>
      <c r="BG53" s="337"/>
      <c r="BH53" s="330"/>
      <c r="BI53" s="330"/>
      <c r="BJ53" s="330"/>
      <c r="BK53" s="330"/>
      <c r="BL53" s="331" t="s">
        <v>35</v>
      </c>
      <c r="BM53" s="332" t="str">
        <f aca="false">TRIM('1. Artikeldata Grund'!D53)</f>
        <v/>
      </c>
    </row>
    <row r="54" customFormat="false" ht="14.25" hidden="false" customHeight="false" outlineLevel="0" collapsed="false">
      <c r="A54" s="321" t="n">
        <v>50</v>
      </c>
      <c r="B54" s="322" t="str">
        <f aca="false">'APH KIC KIA PC'!I54</f>
        <v>Välj…</v>
      </c>
      <c r="C54" s="322" t="str">
        <f aca="false">'APH KIC KIA PC'!K54</f>
        <v>Välj…</v>
      </c>
      <c r="D54" s="323" t="n">
        <f aca="false">'APH KIC KIA PC'!D54</f>
        <v>0</v>
      </c>
      <c r="E54" s="324" t="str">
        <f aca="false">TRIM(LEFT('1. Artikeldata Grund'!E54,30))</f>
        <v/>
      </c>
      <c r="F54" s="324" t="str">
        <f aca="false">IFERROR(TRIM(RIGHT('1. Artikeldata Grund'!E54,LEN('1. Artikeldata Grund'!E54)-30)),"")</f>
        <v/>
      </c>
      <c r="G54" s="325" t="str">
        <f aca="false">TRIM('APH KIC KIA PC'!L54)</f>
        <v>Välj….</v>
      </c>
      <c r="H54" s="326" t="n">
        <f aca="false">'APH KIC KIA PC'!M54</f>
        <v>910</v>
      </c>
      <c r="I54" s="326" t="n">
        <v>99</v>
      </c>
      <c r="J54" s="334"/>
      <c r="K54" s="325" t="s">
        <v>1922</v>
      </c>
      <c r="L54" s="325" t="str">
        <f aca="false">IF('APH MD APH Specifika'!BD54="J","J","N")</f>
        <v>N</v>
      </c>
      <c r="M54" s="335"/>
      <c r="N54" s="325" t="s">
        <v>1925</v>
      </c>
      <c r="O54" s="336"/>
      <c r="P54" s="325" t="s">
        <v>1924</v>
      </c>
      <c r="Q54" s="326" t="n">
        <v>0</v>
      </c>
      <c r="R54" s="334"/>
      <c r="S54" s="334"/>
      <c r="T54" s="334"/>
      <c r="U54" s="334"/>
      <c r="V54" s="334"/>
      <c r="W54" s="326" t="n">
        <v>1</v>
      </c>
      <c r="X54" s="326" t="n">
        <v>1</v>
      </c>
      <c r="Y54" s="325" t="s">
        <v>1925</v>
      </c>
      <c r="Z54" s="325" t="s">
        <v>1925</v>
      </c>
      <c r="AA54" s="325" t="s">
        <v>1925</v>
      </c>
      <c r="AB54" s="336"/>
      <c r="AC54" s="336"/>
      <c r="AD54" s="336"/>
      <c r="AE54" s="336"/>
      <c r="AF54" s="336"/>
      <c r="AG54" s="336"/>
      <c r="AH54" s="325" t="s">
        <v>1925</v>
      </c>
      <c r="AI54" s="326" t="str">
        <f aca="false">TRIM(LEFT('1. Artikeldata Grund'!G54,6))</f>
        <v/>
      </c>
      <c r="AJ54" s="327" t="n">
        <f aca="false" t="array" ref="AJ54:AJ54">_xlfn.IFS(AV54="1",20,AV54="2",20,AV54="3",20,AV54="0",99,AV54="",99)</f>
        <v>99</v>
      </c>
      <c r="AK54" s="328" t="s">
        <v>114</v>
      </c>
      <c r="AL54" s="328" t="s">
        <v>114</v>
      </c>
      <c r="AM54" s="334"/>
      <c r="AN54" s="325"/>
      <c r="AO54" s="325"/>
      <c r="AP54" s="328" t="s">
        <v>114</v>
      </c>
      <c r="AQ54" s="329" t="n">
        <v>1</v>
      </c>
      <c r="AR54" s="326" t="str">
        <f aca="false">TRIM('APH KIC KIA PC'!O54)</f>
        <v/>
      </c>
      <c r="AS54" s="335"/>
      <c r="AT54" s="325" t="str">
        <f aca="false">LEFT('1. Artikeldata Grund'!H54,2)</f>
        <v>Vä</v>
      </c>
      <c r="AU54" s="326" t="str">
        <f aca="false" t="array" ref="AU54:AU54">_xlfn.IFS('1. Artikeldata Grund'!I54="","",'1. Artikeldata Grund'!I54=Tabeller!$I$3,"",'1. Artikeldata Grund'!I54=Tabeller!$I$4,"",'1. Artikeldata Grund'!I54=Tabeller!$I$5,LEFT('1. Artikeldata Grund'!I54,1),'1. Artikeldata Grund'!I54=Tabeller!$I$6,LEFT('1. Artikeldata Grund'!I54,1))</f>
        <v/>
      </c>
      <c r="AV54" s="326" t="str">
        <f aca="false" t="array" ref="AV54:AV54">_xlfn.IFS('1. Artikeldata Grund'!J54="","",'1. Artikeldata Grund'!J54=Tabeller!$J$3,"",'1. Artikeldata Grund'!J54=Tabeller!$J$4,"",'1. Artikeldata Grund'!J54=Tabeller!$J$5,LEFT('1. Artikeldata Grund'!J54,1),'1. Artikeldata Grund'!J54=Tabeller!$J$6,LEFT('1. Artikeldata Grund'!J54,1),'1. Artikeldata Grund'!J54=Tabeller!$J$7,LEFT('1. Artikeldata Grund'!J54,1))</f>
        <v/>
      </c>
      <c r="AW54" s="326"/>
      <c r="AX54" s="326" t="n">
        <f aca="false">IF('APH KIC KIA PC'!K54=Tabeller!$AH$4,2,1)</f>
        <v>1</v>
      </c>
      <c r="AY54" s="326" t="str">
        <f aca="false" t="array" ref="AY54:AY54">IF('APH KIC KIA PC'!K54=Tabeller!$AH$4,99,IFERROR(_xlfn.IFS('4. Inköpsdata'!L54=25%,41,'4. Inköpsdata'!L54=12%,42,'4. Inköpsdata'!L54=6%,43,'4. Inköpsdata'!L54="Momsfritt",38),""))</f>
        <v/>
      </c>
      <c r="AZ54" s="330" t="e">
        <f aca="false">IF('APH KIC KIA PC'!K54=Tabeller!$AH$4,'4. Inköpsdata'!J54,ROUND('APH KIC KIA PC'!AB54,2))</f>
        <v>#VALUE!</v>
      </c>
      <c r="BA54" s="330" t="e">
        <f aca="false">IF('APH KIC KIA PC'!K54=Tabeller!$AH$4,0.01,ROUND('APH KIC KIA PC'!AA54,2))</f>
        <v>#VALUE!</v>
      </c>
      <c r="BB54" s="326" t="str">
        <f aca="false">TRIM(RIGHT('1. Artikeldata Grund'!G54,2))</f>
        <v/>
      </c>
      <c r="BC54" s="337"/>
      <c r="BD54" s="325" t="s">
        <v>1925</v>
      </c>
      <c r="BE54" s="336"/>
      <c r="BF54" s="328" t="s">
        <v>114</v>
      </c>
      <c r="BG54" s="337"/>
      <c r="BH54" s="330"/>
      <c r="BI54" s="330"/>
      <c r="BJ54" s="330"/>
      <c r="BK54" s="330"/>
      <c r="BL54" s="331" t="s">
        <v>35</v>
      </c>
      <c r="BM54" s="332" t="str">
        <f aca="false">TRIM('1. Artikeldata Grund'!D54)</f>
        <v/>
      </c>
    </row>
    <row r="55" customFormat="false" ht="14.25" hidden="false" customHeight="false" outlineLevel="0" collapsed="false">
      <c r="A55" s="321" t="n">
        <v>51</v>
      </c>
      <c r="B55" s="322" t="str">
        <f aca="false">'APH KIC KIA PC'!I55</f>
        <v>Välj…</v>
      </c>
      <c r="C55" s="322" t="str">
        <f aca="false">'APH KIC KIA PC'!K55</f>
        <v>Välj…</v>
      </c>
      <c r="D55" s="323" t="n">
        <f aca="false">'APH KIC KIA PC'!D55</f>
        <v>0</v>
      </c>
      <c r="E55" s="324" t="str">
        <f aca="false">TRIM(LEFT('1. Artikeldata Grund'!E55,30))</f>
        <v/>
      </c>
      <c r="F55" s="324" t="str">
        <f aca="false">IFERROR(TRIM(RIGHT('1. Artikeldata Grund'!E55,LEN('1. Artikeldata Grund'!E55)-30)),"")</f>
        <v/>
      </c>
      <c r="G55" s="325" t="str">
        <f aca="false">TRIM('APH KIC KIA PC'!L55)</f>
        <v>Välj….</v>
      </c>
      <c r="H55" s="326" t="n">
        <f aca="false">'APH KIC KIA PC'!M55</f>
        <v>910</v>
      </c>
      <c r="I55" s="326" t="n">
        <v>99</v>
      </c>
      <c r="J55" s="334"/>
      <c r="K55" s="325" t="s">
        <v>1922</v>
      </c>
      <c r="L55" s="325" t="str">
        <f aca="false">IF('APH MD APH Specifika'!BD55="J","J","N")</f>
        <v>N</v>
      </c>
      <c r="M55" s="335"/>
      <c r="N55" s="325" t="s">
        <v>1925</v>
      </c>
      <c r="O55" s="336"/>
      <c r="P55" s="325" t="s">
        <v>1924</v>
      </c>
      <c r="Q55" s="326" t="n">
        <v>0</v>
      </c>
      <c r="R55" s="334"/>
      <c r="S55" s="334"/>
      <c r="T55" s="334"/>
      <c r="U55" s="334"/>
      <c r="V55" s="334"/>
      <c r="W55" s="326" t="n">
        <v>1</v>
      </c>
      <c r="X55" s="326" t="n">
        <v>1</v>
      </c>
      <c r="Y55" s="325" t="s">
        <v>1925</v>
      </c>
      <c r="Z55" s="325" t="s">
        <v>1925</v>
      </c>
      <c r="AA55" s="325" t="s">
        <v>1925</v>
      </c>
      <c r="AB55" s="336"/>
      <c r="AC55" s="336"/>
      <c r="AD55" s="336"/>
      <c r="AE55" s="336"/>
      <c r="AF55" s="336"/>
      <c r="AG55" s="336"/>
      <c r="AH55" s="325" t="s">
        <v>1925</v>
      </c>
      <c r="AI55" s="326" t="str">
        <f aca="false">TRIM(LEFT('1. Artikeldata Grund'!G55,6))</f>
        <v/>
      </c>
      <c r="AJ55" s="327" t="n">
        <f aca="false" t="array" ref="AJ55:AJ55">_xlfn.IFS(AV55="1",20,AV55="2",20,AV55="3",20,AV55="0",99,AV55="",99)</f>
        <v>99</v>
      </c>
      <c r="AK55" s="328" t="s">
        <v>114</v>
      </c>
      <c r="AL55" s="328" t="s">
        <v>114</v>
      </c>
      <c r="AM55" s="334"/>
      <c r="AN55" s="325"/>
      <c r="AO55" s="325"/>
      <c r="AP55" s="328" t="s">
        <v>114</v>
      </c>
      <c r="AQ55" s="329" t="n">
        <v>1</v>
      </c>
      <c r="AR55" s="326" t="str">
        <f aca="false">TRIM('APH KIC KIA PC'!O55)</f>
        <v/>
      </c>
      <c r="AS55" s="335"/>
      <c r="AT55" s="325" t="str">
        <f aca="false">LEFT('1. Artikeldata Grund'!H55,2)</f>
        <v>Vä</v>
      </c>
      <c r="AU55" s="326" t="str">
        <f aca="false" t="array" ref="AU55:AU55">_xlfn.IFS('1. Artikeldata Grund'!I55="","",'1. Artikeldata Grund'!I55=Tabeller!$I$3,"",'1. Artikeldata Grund'!I55=Tabeller!$I$4,"",'1. Artikeldata Grund'!I55=Tabeller!$I$5,LEFT('1. Artikeldata Grund'!I55,1),'1. Artikeldata Grund'!I55=Tabeller!$I$6,LEFT('1. Artikeldata Grund'!I55,1))</f>
        <v/>
      </c>
      <c r="AV55" s="326" t="str">
        <f aca="false" t="array" ref="AV55:AV55">_xlfn.IFS('1. Artikeldata Grund'!J55="","",'1. Artikeldata Grund'!J55=Tabeller!$J$3,"",'1. Artikeldata Grund'!J55=Tabeller!$J$4,"",'1. Artikeldata Grund'!J55=Tabeller!$J$5,LEFT('1. Artikeldata Grund'!J55,1),'1. Artikeldata Grund'!J55=Tabeller!$J$6,LEFT('1. Artikeldata Grund'!J55,1),'1. Artikeldata Grund'!J55=Tabeller!$J$7,LEFT('1. Artikeldata Grund'!J55,1))</f>
        <v/>
      </c>
      <c r="AW55" s="326"/>
      <c r="AX55" s="326" t="n">
        <f aca="false">IF('APH KIC KIA PC'!K55=Tabeller!$AH$4,2,1)</f>
        <v>1</v>
      </c>
      <c r="AY55" s="326" t="str">
        <f aca="false" t="array" ref="AY55:AY55">IF('APH KIC KIA PC'!K55=Tabeller!$AH$4,99,IFERROR(_xlfn.IFS('4. Inköpsdata'!L55=25%,41,'4. Inköpsdata'!L55=12%,42,'4. Inköpsdata'!L55=6%,43,'4. Inköpsdata'!L55="Momsfritt",38),""))</f>
        <v/>
      </c>
      <c r="AZ55" s="330" t="e">
        <f aca="false">IF('APH KIC KIA PC'!K55=Tabeller!$AH$4,'4. Inköpsdata'!J55,ROUND('APH KIC KIA PC'!AB55,2))</f>
        <v>#VALUE!</v>
      </c>
      <c r="BA55" s="330" t="e">
        <f aca="false">IF('APH KIC KIA PC'!K55=Tabeller!$AH$4,0.01,ROUND('APH KIC KIA PC'!AA55,2))</f>
        <v>#VALUE!</v>
      </c>
      <c r="BB55" s="326" t="str">
        <f aca="false">TRIM(RIGHT('1. Artikeldata Grund'!G55,2))</f>
        <v/>
      </c>
      <c r="BC55" s="337"/>
      <c r="BD55" s="325" t="s">
        <v>1925</v>
      </c>
      <c r="BE55" s="336"/>
      <c r="BF55" s="328" t="s">
        <v>114</v>
      </c>
      <c r="BG55" s="337"/>
      <c r="BH55" s="330"/>
      <c r="BI55" s="330"/>
      <c r="BJ55" s="330"/>
      <c r="BK55" s="330"/>
      <c r="BL55" s="331" t="s">
        <v>35</v>
      </c>
      <c r="BM55" s="332" t="str">
        <f aca="false">TRIM('1. Artikeldata Grund'!D55)</f>
        <v/>
      </c>
    </row>
    <row r="56" customFormat="false" ht="14.25" hidden="false" customHeight="false" outlineLevel="0" collapsed="false">
      <c r="A56" s="321" t="n">
        <v>52</v>
      </c>
      <c r="B56" s="322" t="str">
        <f aca="false">'APH KIC KIA PC'!I56</f>
        <v>Välj…</v>
      </c>
      <c r="C56" s="322" t="str">
        <f aca="false">'APH KIC KIA PC'!K56</f>
        <v>Välj…</v>
      </c>
      <c r="D56" s="323" t="n">
        <f aca="false">'APH KIC KIA PC'!D56</f>
        <v>0</v>
      </c>
      <c r="E56" s="324" t="str">
        <f aca="false">TRIM(LEFT('1. Artikeldata Grund'!E56,30))</f>
        <v/>
      </c>
      <c r="F56" s="324" t="str">
        <f aca="false">IFERROR(TRIM(RIGHT('1. Artikeldata Grund'!E56,LEN('1. Artikeldata Grund'!E56)-30)),"")</f>
        <v/>
      </c>
      <c r="G56" s="325" t="str">
        <f aca="false">TRIM('APH KIC KIA PC'!L56)</f>
        <v>Välj….</v>
      </c>
      <c r="H56" s="326" t="n">
        <f aca="false">'APH KIC KIA PC'!M56</f>
        <v>910</v>
      </c>
      <c r="I56" s="326" t="n">
        <v>99</v>
      </c>
      <c r="J56" s="334"/>
      <c r="K56" s="325" t="s">
        <v>1922</v>
      </c>
      <c r="L56" s="325" t="str">
        <f aca="false">IF('APH MD APH Specifika'!BD56="J","J","N")</f>
        <v>N</v>
      </c>
      <c r="M56" s="335"/>
      <c r="N56" s="325" t="s">
        <v>1925</v>
      </c>
      <c r="O56" s="336"/>
      <c r="P56" s="325" t="s">
        <v>1924</v>
      </c>
      <c r="Q56" s="326" t="n">
        <v>0</v>
      </c>
      <c r="R56" s="334"/>
      <c r="S56" s="334"/>
      <c r="T56" s="334"/>
      <c r="U56" s="334"/>
      <c r="V56" s="334"/>
      <c r="W56" s="326" t="n">
        <v>1</v>
      </c>
      <c r="X56" s="326" t="n">
        <v>1</v>
      </c>
      <c r="Y56" s="325" t="s">
        <v>1925</v>
      </c>
      <c r="Z56" s="325" t="s">
        <v>1925</v>
      </c>
      <c r="AA56" s="325" t="s">
        <v>1925</v>
      </c>
      <c r="AB56" s="336"/>
      <c r="AC56" s="336"/>
      <c r="AD56" s="336"/>
      <c r="AE56" s="336"/>
      <c r="AF56" s="336"/>
      <c r="AG56" s="336"/>
      <c r="AH56" s="325" t="s">
        <v>1925</v>
      </c>
      <c r="AI56" s="326" t="str">
        <f aca="false">TRIM(LEFT('1. Artikeldata Grund'!G56,6))</f>
        <v/>
      </c>
      <c r="AJ56" s="327" t="n">
        <f aca="false" t="array" ref="AJ56:AJ56">_xlfn.IFS(AV56="1",20,AV56="2",20,AV56="3",20,AV56="0",99,AV56="",99)</f>
        <v>99</v>
      </c>
      <c r="AK56" s="328" t="s">
        <v>114</v>
      </c>
      <c r="AL56" s="328" t="s">
        <v>114</v>
      </c>
      <c r="AM56" s="334"/>
      <c r="AN56" s="325"/>
      <c r="AO56" s="325"/>
      <c r="AP56" s="328" t="s">
        <v>114</v>
      </c>
      <c r="AQ56" s="329" t="n">
        <v>1</v>
      </c>
      <c r="AR56" s="326" t="str">
        <f aca="false">TRIM('APH KIC KIA PC'!O56)</f>
        <v/>
      </c>
      <c r="AS56" s="335"/>
      <c r="AT56" s="325" t="str">
        <f aca="false">LEFT('1. Artikeldata Grund'!H56,2)</f>
        <v>Vä</v>
      </c>
      <c r="AU56" s="326" t="str">
        <f aca="false" t="array" ref="AU56:AU56">_xlfn.IFS('1. Artikeldata Grund'!I56="","",'1. Artikeldata Grund'!I56=Tabeller!$I$3,"",'1. Artikeldata Grund'!I56=Tabeller!$I$4,"",'1. Artikeldata Grund'!I56=Tabeller!$I$5,LEFT('1. Artikeldata Grund'!I56,1),'1. Artikeldata Grund'!I56=Tabeller!$I$6,LEFT('1. Artikeldata Grund'!I56,1))</f>
        <v/>
      </c>
      <c r="AV56" s="326" t="str">
        <f aca="false" t="array" ref="AV56:AV56">_xlfn.IFS('1. Artikeldata Grund'!J56="","",'1. Artikeldata Grund'!J56=Tabeller!$J$3,"",'1. Artikeldata Grund'!J56=Tabeller!$J$4,"",'1. Artikeldata Grund'!J56=Tabeller!$J$5,LEFT('1. Artikeldata Grund'!J56,1),'1. Artikeldata Grund'!J56=Tabeller!$J$6,LEFT('1. Artikeldata Grund'!J56,1),'1. Artikeldata Grund'!J56=Tabeller!$J$7,LEFT('1. Artikeldata Grund'!J56,1))</f>
        <v/>
      </c>
      <c r="AW56" s="326"/>
      <c r="AX56" s="326" t="n">
        <f aca="false">IF('APH KIC KIA PC'!K56=Tabeller!$AH$4,2,1)</f>
        <v>1</v>
      </c>
      <c r="AY56" s="326" t="str">
        <f aca="false" t="array" ref="AY56:AY56">IF('APH KIC KIA PC'!K56=Tabeller!$AH$4,99,IFERROR(_xlfn.IFS('4. Inköpsdata'!L56=25%,41,'4. Inköpsdata'!L56=12%,42,'4. Inköpsdata'!L56=6%,43,'4. Inköpsdata'!L56="Momsfritt",38),""))</f>
        <v/>
      </c>
      <c r="AZ56" s="330" t="e">
        <f aca="false">IF('APH KIC KIA PC'!K56=Tabeller!$AH$4,'4. Inköpsdata'!J56,ROUND('APH KIC KIA PC'!AB56,2))</f>
        <v>#VALUE!</v>
      </c>
      <c r="BA56" s="330" t="e">
        <f aca="false">IF('APH KIC KIA PC'!K56=Tabeller!$AH$4,0.01,ROUND('APH KIC KIA PC'!AA56,2))</f>
        <v>#VALUE!</v>
      </c>
      <c r="BB56" s="326" t="str">
        <f aca="false">TRIM(RIGHT('1. Artikeldata Grund'!G56,2))</f>
        <v/>
      </c>
      <c r="BC56" s="337"/>
      <c r="BD56" s="325" t="s">
        <v>1925</v>
      </c>
      <c r="BE56" s="336"/>
      <c r="BF56" s="328" t="s">
        <v>114</v>
      </c>
      <c r="BG56" s="337"/>
      <c r="BH56" s="330"/>
      <c r="BI56" s="330"/>
      <c r="BJ56" s="330"/>
      <c r="BK56" s="330"/>
      <c r="BL56" s="331" t="s">
        <v>35</v>
      </c>
      <c r="BM56" s="332" t="str">
        <f aca="false">TRIM('1. Artikeldata Grund'!D56)</f>
        <v/>
      </c>
    </row>
    <row r="57" customFormat="false" ht="14.25" hidden="false" customHeight="false" outlineLevel="0" collapsed="false">
      <c r="A57" s="321" t="n">
        <v>53</v>
      </c>
      <c r="B57" s="322" t="str">
        <f aca="false">'APH KIC KIA PC'!I57</f>
        <v>Välj…</v>
      </c>
      <c r="C57" s="322" t="str">
        <f aca="false">'APH KIC KIA PC'!K57</f>
        <v>Välj…</v>
      </c>
      <c r="D57" s="323" t="n">
        <f aca="false">'APH KIC KIA PC'!D57</f>
        <v>0</v>
      </c>
      <c r="E57" s="324" t="str">
        <f aca="false">TRIM(LEFT('1. Artikeldata Grund'!E57,30))</f>
        <v/>
      </c>
      <c r="F57" s="324" t="str">
        <f aca="false">IFERROR(TRIM(RIGHT('1. Artikeldata Grund'!E57,LEN('1. Artikeldata Grund'!E57)-30)),"")</f>
        <v/>
      </c>
      <c r="G57" s="325" t="str">
        <f aca="false">TRIM('APH KIC KIA PC'!L57)</f>
        <v>Välj….</v>
      </c>
      <c r="H57" s="326" t="n">
        <f aca="false">'APH KIC KIA PC'!M57</f>
        <v>910</v>
      </c>
      <c r="I57" s="326" t="n">
        <v>99</v>
      </c>
      <c r="J57" s="334"/>
      <c r="K57" s="325" t="s">
        <v>1922</v>
      </c>
      <c r="L57" s="325" t="str">
        <f aca="false">IF('APH MD APH Specifika'!BD57="J","J","N")</f>
        <v>N</v>
      </c>
      <c r="M57" s="335"/>
      <c r="N57" s="325" t="s">
        <v>1925</v>
      </c>
      <c r="O57" s="336"/>
      <c r="P57" s="325" t="s">
        <v>1924</v>
      </c>
      <c r="Q57" s="326" t="n">
        <v>0</v>
      </c>
      <c r="R57" s="334"/>
      <c r="S57" s="334"/>
      <c r="T57" s="334"/>
      <c r="U57" s="334"/>
      <c r="V57" s="334"/>
      <c r="W57" s="326" t="n">
        <v>1</v>
      </c>
      <c r="X57" s="326" t="n">
        <v>1</v>
      </c>
      <c r="Y57" s="325" t="s">
        <v>1925</v>
      </c>
      <c r="Z57" s="325" t="s">
        <v>1925</v>
      </c>
      <c r="AA57" s="325" t="s">
        <v>1925</v>
      </c>
      <c r="AB57" s="336"/>
      <c r="AC57" s="336"/>
      <c r="AD57" s="336"/>
      <c r="AE57" s="336"/>
      <c r="AF57" s="336"/>
      <c r="AG57" s="336"/>
      <c r="AH57" s="325" t="s">
        <v>1925</v>
      </c>
      <c r="AI57" s="326" t="str">
        <f aca="false">TRIM(LEFT('1. Artikeldata Grund'!G57,6))</f>
        <v/>
      </c>
      <c r="AJ57" s="327" t="n">
        <f aca="false" t="array" ref="AJ57:AJ57">_xlfn.IFS(AV57="1",20,AV57="2",20,AV57="3",20,AV57="0",99,AV57="",99)</f>
        <v>99</v>
      </c>
      <c r="AK57" s="328" t="s">
        <v>114</v>
      </c>
      <c r="AL57" s="328" t="s">
        <v>114</v>
      </c>
      <c r="AM57" s="334"/>
      <c r="AN57" s="325"/>
      <c r="AO57" s="325"/>
      <c r="AP57" s="328" t="s">
        <v>114</v>
      </c>
      <c r="AQ57" s="329" t="n">
        <v>1</v>
      </c>
      <c r="AR57" s="326" t="str">
        <f aca="false">TRIM('APH KIC KIA PC'!O57)</f>
        <v/>
      </c>
      <c r="AS57" s="335"/>
      <c r="AT57" s="325" t="str">
        <f aca="false">LEFT('1. Artikeldata Grund'!H57,2)</f>
        <v>Vä</v>
      </c>
      <c r="AU57" s="326" t="str">
        <f aca="false" t="array" ref="AU57:AU57">_xlfn.IFS('1. Artikeldata Grund'!I57="","",'1. Artikeldata Grund'!I57=Tabeller!$I$3,"",'1. Artikeldata Grund'!I57=Tabeller!$I$4,"",'1. Artikeldata Grund'!I57=Tabeller!$I$5,LEFT('1. Artikeldata Grund'!I57,1),'1. Artikeldata Grund'!I57=Tabeller!$I$6,LEFT('1. Artikeldata Grund'!I57,1))</f>
        <v/>
      </c>
      <c r="AV57" s="326" t="str">
        <f aca="false" t="array" ref="AV57:AV57">_xlfn.IFS('1. Artikeldata Grund'!J57="","",'1. Artikeldata Grund'!J57=Tabeller!$J$3,"",'1. Artikeldata Grund'!J57=Tabeller!$J$4,"",'1. Artikeldata Grund'!J57=Tabeller!$J$5,LEFT('1. Artikeldata Grund'!J57,1),'1. Artikeldata Grund'!J57=Tabeller!$J$6,LEFT('1. Artikeldata Grund'!J57,1),'1. Artikeldata Grund'!J57=Tabeller!$J$7,LEFT('1. Artikeldata Grund'!J57,1))</f>
        <v/>
      </c>
      <c r="AW57" s="326"/>
      <c r="AX57" s="326" t="n">
        <f aca="false">IF('APH KIC KIA PC'!K57=Tabeller!$AH$4,2,1)</f>
        <v>1</v>
      </c>
      <c r="AY57" s="326" t="str">
        <f aca="false" t="array" ref="AY57:AY57">IF('APH KIC KIA PC'!K57=Tabeller!$AH$4,99,IFERROR(_xlfn.IFS('4. Inköpsdata'!L57=25%,41,'4. Inköpsdata'!L57=12%,42,'4. Inköpsdata'!L57=6%,43,'4. Inköpsdata'!L57="Momsfritt",38),""))</f>
        <v/>
      </c>
      <c r="AZ57" s="330" t="e">
        <f aca="false">IF('APH KIC KIA PC'!K57=Tabeller!$AH$4,'4. Inköpsdata'!J57,ROUND('APH KIC KIA PC'!AB57,2))</f>
        <v>#VALUE!</v>
      </c>
      <c r="BA57" s="330" t="e">
        <f aca="false">IF('APH KIC KIA PC'!K57=Tabeller!$AH$4,0.01,ROUND('APH KIC KIA PC'!AA57,2))</f>
        <v>#VALUE!</v>
      </c>
      <c r="BB57" s="326" t="str">
        <f aca="false">TRIM(RIGHT('1. Artikeldata Grund'!G57,2))</f>
        <v/>
      </c>
      <c r="BC57" s="337"/>
      <c r="BD57" s="325" t="s">
        <v>1925</v>
      </c>
      <c r="BE57" s="336"/>
      <c r="BF57" s="328" t="s">
        <v>114</v>
      </c>
      <c r="BG57" s="337"/>
      <c r="BH57" s="330"/>
      <c r="BI57" s="330"/>
      <c r="BJ57" s="330"/>
      <c r="BK57" s="330"/>
      <c r="BL57" s="331" t="s">
        <v>35</v>
      </c>
      <c r="BM57" s="332" t="str">
        <f aca="false">TRIM('1. Artikeldata Grund'!D57)</f>
        <v/>
      </c>
    </row>
    <row r="58" customFormat="false" ht="14.25" hidden="false" customHeight="false" outlineLevel="0" collapsed="false">
      <c r="A58" s="321" t="n">
        <v>54</v>
      </c>
      <c r="B58" s="322" t="str">
        <f aca="false">'APH KIC KIA PC'!I58</f>
        <v>Välj…</v>
      </c>
      <c r="C58" s="322" t="str">
        <f aca="false">'APH KIC KIA PC'!K58</f>
        <v>Välj…</v>
      </c>
      <c r="D58" s="323" t="n">
        <f aca="false">'APH KIC KIA PC'!D58</f>
        <v>0</v>
      </c>
      <c r="E58" s="324" t="str">
        <f aca="false">TRIM(LEFT('1. Artikeldata Grund'!E58,30))</f>
        <v/>
      </c>
      <c r="F58" s="324" t="str">
        <f aca="false">IFERROR(TRIM(RIGHT('1. Artikeldata Grund'!E58,LEN('1. Artikeldata Grund'!E58)-30)),"")</f>
        <v/>
      </c>
      <c r="G58" s="325" t="str">
        <f aca="false">TRIM('APH KIC KIA PC'!L58)</f>
        <v>Välj….</v>
      </c>
      <c r="H58" s="326" t="n">
        <f aca="false">'APH KIC KIA PC'!M58</f>
        <v>910</v>
      </c>
      <c r="I58" s="326" t="n">
        <v>99</v>
      </c>
      <c r="J58" s="334"/>
      <c r="K58" s="325" t="s">
        <v>1922</v>
      </c>
      <c r="L58" s="325" t="str">
        <f aca="false">IF('APH MD APH Specifika'!BD58="J","J","N")</f>
        <v>N</v>
      </c>
      <c r="M58" s="335"/>
      <c r="N58" s="325" t="s">
        <v>1925</v>
      </c>
      <c r="O58" s="336"/>
      <c r="P58" s="325" t="s">
        <v>1924</v>
      </c>
      <c r="Q58" s="326" t="n">
        <v>0</v>
      </c>
      <c r="R58" s="334"/>
      <c r="S58" s="334"/>
      <c r="T58" s="334"/>
      <c r="U58" s="334"/>
      <c r="V58" s="334"/>
      <c r="W58" s="326" t="n">
        <v>1</v>
      </c>
      <c r="X58" s="326" t="n">
        <v>1</v>
      </c>
      <c r="Y58" s="325" t="s">
        <v>1925</v>
      </c>
      <c r="Z58" s="325" t="s">
        <v>1925</v>
      </c>
      <c r="AA58" s="325" t="s">
        <v>1925</v>
      </c>
      <c r="AB58" s="336"/>
      <c r="AC58" s="336"/>
      <c r="AD58" s="336"/>
      <c r="AE58" s="336"/>
      <c r="AF58" s="336"/>
      <c r="AG58" s="336"/>
      <c r="AH58" s="325" t="s">
        <v>1925</v>
      </c>
      <c r="AI58" s="326" t="str">
        <f aca="false">TRIM(LEFT('1. Artikeldata Grund'!G58,6))</f>
        <v/>
      </c>
      <c r="AJ58" s="327" t="n">
        <f aca="false" t="array" ref="AJ58:AJ58">_xlfn.IFS(AV58="1",20,AV58="2",20,AV58="3",20,AV58="0",99,AV58="",99)</f>
        <v>99</v>
      </c>
      <c r="AK58" s="328" t="s">
        <v>114</v>
      </c>
      <c r="AL58" s="328" t="s">
        <v>114</v>
      </c>
      <c r="AM58" s="334"/>
      <c r="AN58" s="325"/>
      <c r="AO58" s="325"/>
      <c r="AP58" s="328" t="s">
        <v>114</v>
      </c>
      <c r="AQ58" s="329" t="n">
        <v>1</v>
      </c>
      <c r="AR58" s="326" t="str">
        <f aca="false">TRIM('APH KIC KIA PC'!O58)</f>
        <v/>
      </c>
      <c r="AS58" s="335"/>
      <c r="AT58" s="325" t="str">
        <f aca="false">LEFT('1. Artikeldata Grund'!H58,2)</f>
        <v>Vä</v>
      </c>
      <c r="AU58" s="326" t="str">
        <f aca="false" t="array" ref="AU58:AU58">_xlfn.IFS('1. Artikeldata Grund'!I58="","",'1. Artikeldata Grund'!I58=Tabeller!$I$3,"",'1. Artikeldata Grund'!I58=Tabeller!$I$4,"",'1. Artikeldata Grund'!I58=Tabeller!$I$5,LEFT('1. Artikeldata Grund'!I58,1),'1. Artikeldata Grund'!I58=Tabeller!$I$6,LEFT('1. Artikeldata Grund'!I58,1))</f>
        <v/>
      </c>
      <c r="AV58" s="326" t="str">
        <f aca="false" t="array" ref="AV58:AV58">_xlfn.IFS('1. Artikeldata Grund'!J58="","",'1. Artikeldata Grund'!J58=Tabeller!$J$3,"",'1. Artikeldata Grund'!J58=Tabeller!$J$4,"",'1. Artikeldata Grund'!J58=Tabeller!$J$5,LEFT('1. Artikeldata Grund'!J58,1),'1. Artikeldata Grund'!J58=Tabeller!$J$6,LEFT('1. Artikeldata Grund'!J58,1),'1. Artikeldata Grund'!J58=Tabeller!$J$7,LEFT('1. Artikeldata Grund'!J58,1))</f>
        <v/>
      </c>
      <c r="AW58" s="326"/>
      <c r="AX58" s="326" t="n">
        <f aca="false">IF('APH KIC KIA PC'!K58=Tabeller!$AH$4,2,1)</f>
        <v>1</v>
      </c>
      <c r="AY58" s="326" t="str">
        <f aca="false" t="array" ref="AY58:AY58">IF('APH KIC KIA PC'!K58=Tabeller!$AH$4,99,IFERROR(_xlfn.IFS('4. Inköpsdata'!L58=25%,41,'4. Inköpsdata'!L58=12%,42,'4. Inköpsdata'!L58=6%,43,'4. Inköpsdata'!L58="Momsfritt",38),""))</f>
        <v/>
      </c>
      <c r="AZ58" s="330" t="e">
        <f aca="false">IF('APH KIC KIA PC'!K58=Tabeller!$AH$4,'4. Inköpsdata'!J58,ROUND('APH KIC KIA PC'!AB58,2))</f>
        <v>#VALUE!</v>
      </c>
      <c r="BA58" s="330" t="e">
        <f aca="false">IF('APH KIC KIA PC'!K58=Tabeller!$AH$4,0.01,ROUND('APH KIC KIA PC'!AA58,2))</f>
        <v>#VALUE!</v>
      </c>
      <c r="BB58" s="326" t="str">
        <f aca="false">TRIM(RIGHT('1. Artikeldata Grund'!G58,2))</f>
        <v/>
      </c>
      <c r="BC58" s="337"/>
      <c r="BD58" s="325" t="s">
        <v>1925</v>
      </c>
      <c r="BE58" s="336"/>
      <c r="BF58" s="328" t="s">
        <v>114</v>
      </c>
      <c r="BG58" s="337"/>
      <c r="BH58" s="330"/>
      <c r="BI58" s="330"/>
      <c r="BJ58" s="330"/>
      <c r="BK58" s="330"/>
      <c r="BL58" s="331" t="s">
        <v>35</v>
      </c>
      <c r="BM58" s="332" t="str">
        <f aca="false">TRIM('1. Artikeldata Grund'!D58)</f>
        <v/>
      </c>
    </row>
    <row r="59" customFormat="false" ht="14.25" hidden="false" customHeight="false" outlineLevel="0" collapsed="false">
      <c r="A59" s="321" t="n">
        <v>55</v>
      </c>
      <c r="B59" s="322" t="str">
        <f aca="false">'APH KIC KIA PC'!I59</f>
        <v>Välj…</v>
      </c>
      <c r="C59" s="322" t="str">
        <f aca="false">'APH KIC KIA PC'!K59</f>
        <v>Välj…</v>
      </c>
      <c r="D59" s="323" t="n">
        <f aca="false">'APH KIC KIA PC'!D59</f>
        <v>0</v>
      </c>
      <c r="E59" s="324" t="str">
        <f aca="false">TRIM(LEFT('1. Artikeldata Grund'!E59,30))</f>
        <v/>
      </c>
      <c r="F59" s="324" t="str">
        <f aca="false">IFERROR(TRIM(RIGHT('1. Artikeldata Grund'!E59,LEN('1. Artikeldata Grund'!E59)-30)),"")</f>
        <v/>
      </c>
      <c r="G59" s="325" t="str">
        <f aca="false">TRIM('APH KIC KIA PC'!L59)</f>
        <v>Välj….</v>
      </c>
      <c r="H59" s="326" t="n">
        <f aca="false">'APH KIC KIA PC'!M59</f>
        <v>910</v>
      </c>
      <c r="I59" s="326" t="n">
        <v>99</v>
      </c>
      <c r="J59" s="334"/>
      <c r="K59" s="325" t="s">
        <v>1922</v>
      </c>
      <c r="L59" s="325" t="str">
        <f aca="false">IF('APH MD APH Specifika'!BD59="J","J","N")</f>
        <v>N</v>
      </c>
      <c r="M59" s="335"/>
      <c r="N59" s="325" t="s">
        <v>1925</v>
      </c>
      <c r="O59" s="336"/>
      <c r="P59" s="325" t="s">
        <v>1924</v>
      </c>
      <c r="Q59" s="326" t="n">
        <v>0</v>
      </c>
      <c r="R59" s="334"/>
      <c r="S59" s="334"/>
      <c r="T59" s="334"/>
      <c r="U59" s="334"/>
      <c r="V59" s="334"/>
      <c r="W59" s="326" t="n">
        <v>1</v>
      </c>
      <c r="X59" s="326" t="n">
        <v>1</v>
      </c>
      <c r="Y59" s="325" t="s">
        <v>1925</v>
      </c>
      <c r="Z59" s="325" t="s">
        <v>1925</v>
      </c>
      <c r="AA59" s="325" t="s">
        <v>1925</v>
      </c>
      <c r="AB59" s="336"/>
      <c r="AC59" s="336"/>
      <c r="AD59" s="336"/>
      <c r="AE59" s="336"/>
      <c r="AF59" s="336"/>
      <c r="AG59" s="336"/>
      <c r="AH59" s="325" t="s">
        <v>1925</v>
      </c>
      <c r="AI59" s="326" t="str">
        <f aca="false">TRIM(LEFT('1. Artikeldata Grund'!G59,6))</f>
        <v/>
      </c>
      <c r="AJ59" s="327" t="n">
        <f aca="false" t="array" ref="AJ59:AJ59">_xlfn.IFS(AV59="1",20,AV59="2",20,AV59="3",20,AV59="0",99,AV59="",99)</f>
        <v>99</v>
      </c>
      <c r="AK59" s="328" t="s">
        <v>114</v>
      </c>
      <c r="AL59" s="328" t="s">
        <v>114</v>
      </c>
      <c r="AM59" s="334"/>
      <c r="AN59" s="325"/>
      <c r="AO59" s="325"/>
      <c r="AP59" s="328" t="s">
        <v>114</v>
      </c>
      <c r="AQ59" s="329" t="n">
        <v>1</v>
      </c>
      <c r="AR59" s="326" t="str">
        <f aca="false">TRIM('APH KIC KIA PC'!O59)</f>
        <v/>
      </c>
      <c r="AS59" s="335"/>
      <c r="AT59" s="325" t="str">
        <f aca="false">LEFT('1. Artikeldata Grund'!H59,2)</f>
        <v>Vä</v>
      </c>
      <c r="AU59" s="326" t="str">
        <f aca="false" t="array" ref="AU59:AU59">_xlfn.IFS('1. Artikeldata Grund'!I59="","",'1. Artikeldata Grund'!I59=Tabeller!$I$3,"",'1. Artikeldata Grund'!I59=Tabeller!$I$4,"",'1. Artikeldata Grund'!I59=Tabeller!$I$5,LEFT('1. Artikeldata Grund'!I59,1),'1. Artikeldata Grund'!I59=Tabeller!$I$6,LEFT('1. Artikeldata Grund'!I59,1))</f>
        <v/>
      </c>
      <c r="AV59" s="326" t="str">
        <f aca="false" t="array" ref="AV59:AV59">_xlfn.IFS('1. Artikeldata Grund'!J59="","",'1. Artikeldata Grund'!J59=Tabeller!$J$3,"",'1. Artikeldata Grund'!J59=Tabeller!$J$4,"",'1. Artikeldata Grund'!J59=Tabeller!$J$5,LEFT('1. Artikeldata Grund'!J59,1),'1. Artikeldata Grund'!J59=Tabeller!$J$6,LEFT('1. Artikeldata Grund'!J59,1),'1. Artikeldata Grund'!J59=Tabeller!$J$7,LEFT('1. Artikeldata Grund'!J59,1))</f>
        <v/>
      </c>
      <c r="AW59" s="326"/>
      <c r="AX59" s="326" t="n">
        <f aca="false">IF('APH KIC KIA PC'!K59=Tabeller!$AH$4,2,1)</f>
        <v>1</v>
      </c>
      <c r="AY59" s="326" t="str">
        <f aca="false" t="array" ref="AY59:AY59">IF('APH KIC KIA PC'!K59=Tabeller!$AH$4,99,IFERROR(_xlfn.IFS('4. Inköpsdata'!L59=25%,41,'4. Inköpsdata'!L59=12%,42,'4. Inköpsdata'!L59=6%,43,'4. Inköpsdata'!L59="Momsfritt",38),""))</f>
        <v/>
      </c>
      <c r="AZ59" s="330" t="e">
        <f aca="false">IF('APH KIC KIA PC'!K59=Tabeller!$AH$4,'4. Inköpsdata'!J59,ROUND('APH KIC KIA PC'!AB59,2))</f>
        <v>#VALUE!</v>
      </c>
      <c r="BA59" s="330" t="e">
        <f aca="false">IF('APH KIC KIA PC'!K59=Tabeller!$AH$4,0.01,ROUND('APH KIC KIA PC'!AA59,2))</f>
        <v>#VALUE!</v>
      </c>
      <c r="BB59" s="326" t="str">
        <f aca="false">TRIM(RIGHT('1. Artikeldata Grund'!G59,2))</f>
        <v/>
      </c>
      <c r="BC59" s="337"/>
      <c r="BD59" s="325" t="s">
        <v>1925</v>
      </c>
      <c r="BE59" s="336"/>
      <c r="BF59" s="328" t="s">
        <v>114</v>
      </c>
      <c r="BG59" s="337"/>
      <c r="BH59" s="330"/>
      <c r="BI59" s="330"/>
      <c r="BJ59" s="330"/>
      <c r="BK59" s="330"/>
      <c r="BL59" s="331" t="s">
        <v>35</v>
      </c>
      <c r="BM59" s="332" t="str">
        <f aca="false">TRIM('1. Artikeldata Grund'!D59)</f>
        <v/>
      </c>
    </row>
    <row r="60" customFormat="false" ht="14.25" hidden="false" customHeight="false" outlineLevel="0" collapsed="false">
      <c r="A60" s="321" t="n">
        <v>56</v>
      </c>
      <c r="B60" s="322" t="str">
        <f aca="false">'APH KIC KIA PC'!I60</f>
        <v>Välj…</v>
      </c>
      <c r="C60" s="322" t="str">
        <f aca="false">'APH KIC KIA PC'!K60</f>
        <v>Välj…</v>
      </c>
      <c r="D60" s="323" t="n">
        <f aca="false">'APH KIC KIA PC'!D60</f>
        <v>0</v>
      </c>
      <c r="E60" s="324" t="str">
        <f aca="false">TRIM(LEFT('1. Artikeldata Grund'!E60,30))</f>
        <v/>
      </c>
      <c r="F60" s="324" t="str">
        <f aca="false">IFERROR(TRIM(RIGHT('1. Artikeldata Grund'!E60,LEN('1. Artikeldata Grund'!E60)-30)),"")</f>
        <v/>
      </c>
      <c r="G60" s="325" t="str">
        <f aca="false">TRIM('APH KIC KIA PC'!L60)</f>
        <v>Välj….</v>
      </c>
      <c r="H60" s="326" t="n">
        <f aca="false">'APH KIC KIA PC'!M60</f>
        <v>910</v>
      </c>
      <c r="I60" s="326" t="n">
        <v>99</v>
      </c>
      <c r="J60" s="334"/>
      <c r="K60" s="325" t="s">
        <v>1922</v>
      </c>
      <c r="L60" s="325" t="str">
        <f aca="false">IF('APH MD APH Specifika'!BD60="J","J","N")</f>
        <v>N</v>
      </c>
      <c r="M60" s="335"/>
      <c r="N60" s="325" t="s">
        <v>1925</v>
      </c>
      <c r="O60" s="336"/>
      <c r="P60" s="325" t="s">
        <v>1924</v>
      </c>
      <c r="Q60" s="326" t="n">
        <v>0</v>
      </c>
      <c r="R60" s="334"/>
      <c r="S60" s="334"/>
      <c r="T60" s="334"/>
      <c r="U60" s="334"/>
      <c r="V60" s="334"/>
      <c r="W60" s="326" t="n">
        <v>1</v>
      </c>
      <c r="X60" s="326" t="n">
        <v>1</v>
      </c>
      <c r="Y60" s="325" t="s">
        <v>1925</v>
      </c>
      <c r="Z60" s="325" t="s">
        <v>1925</v>
      </c>
      <c r="AA60" s="325" t="s">
        <v>1925</v>
      </c>
      <c r="AB60" s="336"/>
      <c r="AC60" s="336"/>
      <c r="AD60" s="336"/>
      <c r="AE60" s="336"/>
      <c r="AF60" s="336"/>
      <c r="AG60" s="336"/>
      <c r="AH60" s="325" t="s">
        <v>1925</v>
      </c>
      <c r="AI60" s="326" t="str">
        <f aca="false">TRIM(LEFT('1. Artikeldata Grund'!G60,6))</f>
        <v/>
      </c>
      <c r="AJ60" s="327" t="n">
        <f aca="false" t="array" ref="AJ60:AJ60">_xlfn.IFS(AV60="1",20,AV60="2",20,AV60="3",20,AV60="0",99,AV60="",99)</f>
        <v>99</v>
      </c>
      <c r="AK60" s="328" t="s">
        <v>114</v>
      </c>
      <c r="AL60" s="328" t="s">
        <v>114</v>
      </c>
      <c r="AM60" s="334"/>
      <c r="AN60" s="325"/>
      <c r="AO60" s="325"/>
      <c r="AP60" s="328" t="s">
        <v>114</v>
      </c>
      <c r="AQ60" s="329" t="n">
        <v>1</v>
      </c>
      <c r="AR60" s="326" t="str">
        <f aca="false">TRIM('APH KIC KIA PC'!O60)</f>
        <v/>
      </c>
      <c r="AS60" s="335"/>
      <c r="AT60" s="325" t="str">
        <f aca="false">LEFT('1. Artikeldata Grund'!H60,2)</f>
        <v>Vä</v>
      </c>
      <c r="AU60" s="326" t="str">
        <f aca="false" t="array" ref="AU60:AU60">_xlfn.IFS('1. Artikeldata Grund'!I60="","",'1. Artikeldata Grund'!I60=Tabeller!$I$3,"",'1. Artikeldata Grund'!I60=Tabeller!$I$4,"",'1. Artikeldata Grund'!I60=Tabeller!$I$5,LEFT('1. Artikeldata Grund'!I60,1),'1. Artikeldata Grund'!I60=Tabeller!$I$6,LEFT('1. Artikeldata Grund'!I60,1))</f>
        <v/>
      </c>
      <c r="AV60" s="326" t="str">
        <f aca="false" t="array" ref="AV60:AV60">_xlfn.IFS('1. Artikeldata Grund'!J60="","",'1. Artikeldata Grund'!J60=Tabeller!$J$3,"",'1. Artikeldata Grund'!J60=Tabeller!$J$4,"",'1. Artikeldata Grund'!J60=Tabeller!$J$5,LEFT('1. Artikeldata Grund'!J60,1),'1. Artikeldata Grund'!J60=Tabeller!$J$6,LEFT('1. Artikeldata Grund'!J60,1),'1. Artikeldata Grund'!J60=Tabeller!$J$7,LEFT('1. Artikeldata Grund'!J60,1))</f>
        <v/>
      </c>
      <c r="AW60" s="326"/>
      <c r="AX60" s="326" t="n">
        <f aca="false">IF('APH KIC KIA PC'!K60=Tabeller!$AH$4,2,1)</f>
        <v>1</v>
      </c>
      <c r="AY60" s="326" t="str">
        <f aca="false" t="array" ref="AY60:AY60">IF('APH KIC KIA PC'!K60=Tabeller!$AH$4,99,IFERROR(_xlfn.IFS('4. Inköpsdata'!L60=25%,41,'4. Inköpsdata'!L60=12%,42,'4. Inköpsdata'!L60=6%,43,'4. Inköpsdata'!L60="Momsfritt",38),""))</f>
        <v/>
      </c>
      <c r="AZ60" s="330" t="e">
        <f aca="false">IF('APH KIC KIA PC'!K60=Tabeller!$AH$4,'4. Inköpsdata'!J60,ROUND('APH KIC KIA PC'!AB60,2))</f>
        <v>#VALUE!</v>
      </c>
      <c r="BA60" s="330" t="e">
        <f aca="false">IF('APH KIC KIA PC'!K60=Tabeller!$AH$4,0.01,ROUND('APH KIC KIA PC'!AA60,2))</f>
        <v>#VALUE!</v>
      </c>
      <c r="BB60" s="326" t="str">
        <f aca="false">TRIM(RIGHT('1. Artikeldata Grund'!G60,2))</f>
        <v/>
      </c>
      <c r="BC60" s="337"/>
      <c r="BD60" s="325" t="s">
        <v>1925</v>
      </c>
      <c r="BE60" s="336"/>
      <c r="BF60" s="328" t="s">
        <v>114</v>
      </c>
      <c r="BG60" s="337"/>
      <c r="BH60" s="330"/>
      <c r="BI60" s="330"/>
      <c r="BJ60" s="330"/>
      <c r="BK60" s="330"/>
      <c r="BL60" s="331" t="s">
        <v>35</v>
      </c>
      <c r="BM60" s="332" t="str">
        <f aca="false">TRIM('1. Artikeldata Grund'!D60)</f>
        <v/>
      </c>
    </row>
    <row r="61" customFormat="false" ht="14.25" hidden="false" customHeight="false" outlineLevel="0" collapsed="false">
      <c r="A61" s="321" t="n">
        <v>57</v>
      </c>
      <c r="B61" s="322" t="str">
        <f aca="false">'APH KIC KIA PC'!I61</f>
        <v>Välj…</v>
      </c>
      <c r="C61" s="322" t="str">
        <f aca="false">'APH KIC KIA PC'!K61</f>
        <v>Välj…</v>
      </c>
      <c r="D61" s="323" t="n">
        <f aca="false">'APH KIC KIA PC'!D61</f>
        <v>0</v>
      </c>
      <c r="E61" s="324" t="str">
        <f aca="false">TRIM(LEFT('1. Artikeldata Grund'!E61,30))</f>
        <v/>
      </c>
      <c r="F61" s="324" t="str">
        <f aca="false">IFERROR(TRIM(RIGHT('1. Artikeldata Grund'!E61,LEN('1. Artikeldata Grund'!E61)-30)),"")</f>
        <v/>
      </c>
      <c r="G61" s="325" t="str">
        <f aca="false">TRIM('APH KIC KIA PC'!L61)</f>
        <v>Välj….</v>
      </c>
      <c r="H61" s="326" t="n">
        <f aca="false">'APH KIC KIA PC'!M61</f>
        <v>910</v>
      </c>
      <c r="I61" s="326" t="n">
        <v>99</v>
      </c>
      <c r="J61" s="334"/>
      <c r="K61" s="325" t="s">
        <v>1922</v>
      </c>
      <c r="L61" s="325" t="str">
        <f aca="false">IF('APH MD APH Specifika'!BD61="J","J","N")</f>
        <v>N</v>
      </c>
      <c r="M61" s="335"/>
      <c r="N61" s="325" t="s">
        <v>1925</v>
      </c>
      <c r="O61" s="336"/>
      <c r="P61" s="325" t="s">
        <v>1924</v>
      </c>
      <c r="Q61" s="326" t="n">
        <v>0</v>
      </c>
      <c r="R61" s="334"/>
      <c r="S61" s="334"/>
      <c r="T61" s="334"/>
      <c r="U61" s="334"/>
      <c r="V61" s="334"/>
      <c r="W61" s="326" t="n">
        <v>1</v>
      </c>
      <c r="X61" s="326" t="n">
        <v>1</v>
      </c>
      <c r="Y61" s="325" t="s">
        <v>1925</v>
      </c>
      <c r="Z61" s="325" t="s">
        <v>1925</v>
      </c>
      <c r="AA61" s="325" t="s">
        <v>1925</v>
      </c>
      <c r="AB61" s="336"/>
      <c r="AC61" s="336"/>
      <c r="AD61" s="336"/>
      <c r="AE61" s="336"/>
      <c r="AF61" s="336"/>
      <c r="AG61" s="336"/>
      <c r="AH61" s="325" t="s">
        <v>1925</v>
      </c>
      <c r="AI61" s="326" t="str">
        <f aca="false">TRIM(LEFT('1. Artikeldata Grund'!G61,6))</f>
        <v/>
      </c>
      <c r="AJ61" s="327" t="n">
        <f aca="false" t="array" ref="AJ61:AJ61">_xlfn.IFS(AV61="1",20,AV61="2",20,AV61="3",20,AV61="0",99,AV61="",99)</f>
        <v>99</v>
      </c>
      <c r="AK61" s="328" t="s">
        <v>114</v>
      </c>
      <c r="AL61" s="328" t="s">
        <v>114</v>
      </c>
      <c r="AM61" s="334"/>
      <c r="AN61" s="325"/>
      <c r="AO61" s="325"/>
      <c r="AP61" s="328" t="s">
        <v>114</v>
      </c>
      <c r="AQ61" s="329" t="n">
        <v>1</v>
      </c>
      <c r="AR61" s="326" t="str">
        <f aca="false">TRIM('APH KIC KIA PC'!O61)</f>
        <v/>
      </c>
      <c r="AS61" s="335"/>
      <c r="AT61" s="325" t="str">
        <f aca="false">LEFT('1. Artikeldata Grund'!H61,2)</f>
        <v>Vä</v>
      </c>
      <c r="AU61" s="326" t="str">
        <f aca="false" t="array" ref="AU61:AU61">_xlfn.IFS('1. Artikeldata Grund'!I61="","",'1. Artikeldata Grund'!I61=Tabeller!$I$3,"",'1. Artikeldata Grund'!I61=Tabeller!$I$4,"",'1. Artikeldata Grund'!I61=Tabeller!$I$5,LEFT('1. Artikeldata Grund'!I61,1),'1. Artikeldata Grund'!I61=Tabeller!$I$6,LEFT('1. Artikeldata Grund'!I61,1))</f>
        <v/>
      </c>
      <c r="AV61" s="326" t="str">
        <f aca="false" t="array" ref="AV61:AV61">_xlfn.IFS('1. Artikeldata Grund'!J61="","",'1. Artikeldata Grund'!J61=Tabeller!$J$3,"",'1. Artikeldata Grund'!J61=Tabeller!$J$4,"",'1. Artikeldata Grund'!J61=Tabeller!$J$5,LEFT('1. Artikeldata Grund'!J61,1),'1. Artikeldata Grund'!J61=Tabeller!$J$6,LEFT('1. Artikeldata Grund'!J61,1),'1. Artikeldata Grund'!J61=Tabeller!$J$7,LEFT('1. Artikeldata Grund'!J61,1))</f>
        <v/>
      </c>
      <c r="AW61" s="326"/>
      <c r="AX61" s="326" t="n">
        <f aca="false">IF('APH KIC KIA PC'!K61=Tabeller!$AH$4,2,1)</f>
        <v>1</v>
      </c>
      <c r="AY61" s="326" t="str">
        <f aca="false" t="array" ref="AY61:AY61">IF('APH KIC KIA PC'!K61=Tabeller!$AH$4,99,IFERROR(_xlfn.IFS('4. Inköpsdata'!L61=25%,41,'4. Inköpsdata'!L61=12%,42,'4. Inköpsdata'!L61=6%,43,'4. Inköpsdata'!L61="Momsfritt",38),""))</f>
        <v/>
      </c>
      <c r="AZ61" s="330" t="e">
        <f aca="false">IF('APH KIC KIA PC'!K61=Tabeller!$AH$4,'4. Inköpsdata'!J61,ROUND('APH KIC KIA PC'!AB61,2))</f>
        <v>#VALUE!</v>
      </c>
      <c r="BA61" s="330" t="e">
        <f aca="false">IF('APH KIC KIA PC'!K61=Tabeller!$AH$4,0.01,ROUND('APH KIC KIA PC'!AA61,2))</f>
        <v>#VALUE!</v>
      </c>
      <c r="BB61" s="326" t="str">
        <f aca="false">TRIM(RIGHT('1. Artikeldata Grund'!G61,2))</f>
        <v/>
      </c>
      <c r="BC61" s="337"/>
      <c r="BD61" s="325" t="s">
        <v>1925</v>
      </c>
      <c r="BE61" s="336"/>
      <c r="BF61" s="328" t="s">
        <v>114</v>
      </c>
      <c r="BG61" s="337"/>
      <c r="BH61" s="330"/>
      <c r="BI61" s="330"/>
      <c r="BJ61" s="330"/>
      <c r="BK61" s="330"/>
      <c r="BL61" s="331" t="s">
        <v>35</v>
      </c>
      <c r="BM61" s="332" t="str">
        <f aca="false">TRIM('1. Artikeldata Grund'!D61)</f>
        <v/>
      </c>
    </row>
    <row r="62" customFormat="false" ht="14.25" hidden="false" customHeight="false" outlineLevel="0" collapsed="false">
      <c r="A62" s="321" t="n">
        <v>58</v>
      </c>
      <c r="B62" s="322" t="str">
        <f aca="false">'APH KIC KIA PC'!I62</f>
        <v>Välj…</v>
      </c>
      <c r="C62" s="322" t="str">
        <f aca="false">'APH KIC KIA PC'!K62</f>
        <v>Välj…</v>
      </c>
      <c r="D62" s="323" t="n">
        <f aca="false">'APH KIC KIA PC'!D62</f>
        <v>0</v>
      </c>
      <c r="E62" s="324" t="str">
        <f aca="false">TRIM(LEFT('1. Artikeldata Grund'!E62,30))</f>
        <v/>
      </c>
      <c r="F62" s="324" t="str">
        <f aca="false">IFERROR(TRIM(RIGHT('1. Artikeldata Grund'!E62,LEN('1. Artikeldata Grund'!E62)-30)),"")</f>
        <v/>
      </c>
      <c r="G62" s="325" t="str">
        <f aca="false">TRIM('APH KIC KIA PC'!L62)</f>
        <v>Välj….</v>
      </c>
      <c r="H62" s="326" t="n">
        <f aca="false">'APH KIC KIA PC'!M62</f>
        <v>910</v>
      </c>
      <c r="I62" s="326" t="n">
        <v>99</v>
      </c>
      <c r="J62" s="334"/>
      <c r="K62" s="325" t="s">
        <v>1922</v>
      </c>
      <c r="L62" s="325" t="str">
        <f aca="false">IF('APH MD APH Specifika'!BD62="J","J","N")</f>
        <v>N</v>
      </c>
      <c r="M62" s="335"/>
      <c r="N62" s="325" t="s">
        <v>1925</v>
      </c>
      <c r="O62" s="336"/>
      <c r="P62" s="325" t="s">
        <v>1924</v>
      </c>
      <c r="Q62" s="326" t="n">
        <v>0</v>
      </c>
      <c r="R62" s="334"/>
      <c r="S62" s="334"/>
      <c r="T62" s="334"/>
      <c r="U62" s="334"/>
      <c r="V62" s="334"/>
      <c r="W62" s="326" t="n">
        <v>1</v>
      </c>
      <c r="X62" s="326" t="n">
        <v>1</v>
      </c>
      <c r="Y62" s="325" t="s">
        <v>1925</v>
      </c>
      <c r="Z62" s="325" t="s">
        <v>1925</v>
      </c>
      <c r="AA62" s="325" t="s">
        <v>1925</v>
      </c>
      <c r="AB62" s="336"/>
      <c r="AC62" s="336"/>
      <c r="AD62" s="336"/>
      <c r="AE62" s="336"/>
      <c r="AF62" s="336"/>
      <c r="AG62" s="336"/>
      <c r="AH62" s="325" t="s">
        <v>1925</v>
      </c>
      <c r="AI62" s="326" t="str">
        <f aca="false">TRIM(LEFT('1. Artikeldata Grund'!G62,6))</f>
        <v/>
      </c>
      <c r="AJ62" s="327" t="n">
        <f aca="false" t="array" ref="AJ62:AJ62">_xlfn.IFS(AV62="1",20,AV62="2",20,AV62="3",20,AV62="0",99,AV62="",99)</f>
        <v>99</v>
      </c>
      <c r="AK62" s="328" t="s">
        <v>114</v>
      </c>
      <c r="AL62" s="328" t="s">
        <v>114</v>
      </c>
      <c r="AM62" s="334"/>
      <c r="AN62" s="325"/>
      <c r="AO62" s="325"/>
      <c r="AP62" s="328" t="s">
        <v>114</v>
      </c>
      <c r="AQ62" s="329" t="n">
        <v>1</v>
      </c>
      <c r="AR62" s="326" t="str">
        <f aca="false">TRIM('APH KIC KIA PC'!O62)</f>
        <v/>
      </c>
      <c r="AS62" s="335"/>
      <c r="AT62" s="325" t="str">
        <f aca="false">LEFT('1. Artikeldata Grund'!H62,2)</f>
        <v>Vä</v>
      </c>
      <c r="AU62" s="326" t="str">
        <f aca="false" t="array" ref="AU62:AU62">_xlfn.IFS('1. Artikeldata Grund'!I62="","",'1. Artikeldata Grund'!I62=Tabeller!$I$3,"",'1. Artikeldata Grund'!I62=Tabeller!$I$4,"",'1. Artikeldata Grund'!I62=Tabeller!$I$5,LEFT('1. Artikeldata Grund'!I62,1),'1. Artikeldata Grund'!I62=Tabeller!$I$6,LEFT('1. Artikeldata Grund'!I62,1))</f>
        <v/>
      </c>
      <c r="AV62" s="326" t="str">
        <f aca="false" t="array" ref="AV62:AV62">_xlfn.IFS('1. Artikeldata Grund'!J62="","",'1. Artikeldata Grund'!J62=Tabeller!$J$3,"",'1. Artikeldata Grund'!J62=Tabeller!$J$4,"",'1. Artikeldata Grund'!J62=Tabeller!$J$5,LEFT('1. Artikeldata Grund'!J62,1),'1. Artikeldata Grund'!J62=Tabeller!$J$6,LEFT('1. Artikeldata Grund'!J62,1),'1. Artikeldata Grund'!J62=Tabeller!$J$7,LEFT('1. Artikeldata Grund'!J62,1))</f>
        <v/>
      </c>
      <c r="AW62" s="326"/>
      <c r="AX62" s="326" t="n">
        <f aca="false">IF('APH KIC KIA PC'!K62=Tabeller!$AH$4,2,1)</f>
        <v>1</v>
      </c>
      <c r="AY62" s="326" t="str">
        <f aca="false" t="array" ref="AY62:AY62">IF('APH KIC KIA PC'!K62=Tabeller!$AH$4,99,IFERROR(_xlfn.IFS('4. Inköpsdata'!L62=25%,41,'4. Inköpsdata'!L62=12%,42,'4. Inköpsdata'!L62=6%,43,'4. Inköpsdata'!L62="Momsfritt",38),""))</f>
        <v/>
      </c>
      <c r="AZ62" s="330" t="e">
        <f aca="false">IF('APH KIC KIA PC'!K62=Tabeller!$AH$4,'4. Inköpsdata'!J62,ROUND('APH KIC KIA PC'!AB62,2))</f>
        <v>#VALUE!</v>
      </c>
      <c r="BA62" s="330" t="e">
        <f aca="false">IF('APH KIC KIA PC'!K62=Tabeller!$AH$4,0.01,ROUND('APH KIC KIA PC'!AA62,2))</f>
        <v>#VALUE!</v>
      </c>
      <c r="BB62" s="326" t="str">
        <f aca="false">TRIM(RIGHT('1. Artikeldata Grund'!G62,2))</f>
        <v/>
      </c>
      <c r="BC62" s="337"/>
      <c r="BD62" s="325" t="s">
        <v>1925</v>
      </c>
      <c r="BE62" s="336"/>
      <c r="BF62" s="328" t="s">
        <v>114</v>
      </c>
      <c r="BG62" s="337"/>
      <c r="BH62" s="330"/>
      <c r="BI62" s="330"/>
      <c r="BJ62" s="330"/>
      <c r="BK62" s="330"/>
      <c r="BL62" s="331" t="s">
        <v>35</v>
      </c>
      <c r="BM62" s="332" t="str">
        <f aca="false">TRIM('1. Artikeldata Grund'!D62)</f>
        <v/>
      </c>
    </row>
    <row r="63" customFormat="false" ht="14.25" hidden="false" customHeight="false" outlineLevel="0" collapsed="false">
      <c r="A63" s="321" t="n">
        <v>59</v>
      </c>
      <c r="B63" s="322" t="str">
        <f aca="false">'APH KIC KIA PC'!I63</f>
        <v>Välj…</v>
      </c>
      <c r="C63" s="322" t="str">
        <f aca="false">'APH KIC KIA PC'!K63</f>
        <v>Välj…</v>
      </c>
      <c r="D63" s="323" t="n">
        <f aca="false">'APH KIC KIA PC'!D63</f>
        <v>0</v>
      </c>
      <c r="E63" s="324" t="str">
        <f aca="false">TRIM(LEFT('1. Artikeldata Grund'!E63,30))</f>
        <v/>
      </c>
      <c r="F63" s="324" t="str">
        <f aca="false">IFERROR(TRIM(RIGHT('1. Artikeldata Grund'!E63,LEN('1. Artikeldata Grund'!E63)-30)),"")</f>
        <v/>
      </c>
      <c r="G63" s="325" t="str">
        <f aca="false">TRIM('APH KIC KIA PC'!L63)</f>
        <v>Välj….</v>
      </c>
      <c r="H63" s="326" t="n">
        <f aca="false">'APH KIC KIA PC'!M63</f>
        <v>910</v>
      </c>
      <c r="I63" s="326" t="n">
        <v>99</v>
      </c>
      <c r="J63" s="334"/>
      <c r="K63" s="325" t="s">
        <v>1922</v>
      </c>
      <c r="L63" s="325" t="str">
        <f aca="false">IF('APH MD APH Specifika'!BD63="J","J","N")</f>
        <v>N</v>
      </c>
      <c r="M63" s="335"/>
      <c r="N63" s="325" t="s">
        <v>1925</v>
      </c>
      <c r="O63" s="336"/>
      <c r="P63" s="325" t="s">
        <v>1924</v>
      </c>
      <c r="Q63" s="326" t="n">
        <v>0</v>
      </c>
      <c r="R63" s="334"/>
      <c r="S63" s="334"/>
      <c r="T63" s="334"/>
      <c r="U63" s="334"/>
      <c r="V63" s="334"/>
      <c r="W63" s="326" t="n">
        <v>1</v>
      </c>
      <c r="X63" s="326" t="n">
        <v>1</v>
      </c>
      <c r="Y63" s="325" t="s">
        <v>1925</v>
      </c>
      <c r="Z63" s="325" t="s">
        <v>1925</v>
      </c>
      <c r="AA63" s="325" t="s">
        <v>1925</v>
      </c>
      <c r="AB63" s="336"/>
      <c r="AC63" s="336"/>
      <c r="AD63" s="336"/>
      <c r="AE63" s="336"/>
      <c r="AF63" s="336"/>
      <c r="AG63" s="336"/>
      <c r="AH63" s="325" t="s">
        <v>1925</v>
      </c>
      <c r="AI63" s="326" t="str">
        <f aca="false">TRIM(LEFT('1. Artikeldata Grund'!G63,6))</f>
        <v/>
      </c>
      <c r="AJ63" s="327" t="n">
        <f aca="false" t="array" ref="AJ63:AJ63">_xlfn.IFS(AV63="1",20,AV63="2",20,AV63="3",20,AV63="0",99,AV63="",99)</f>
        <v>99</v>
      </c>
      <c r="AK63" s="328" t="s">
        <v>114</v>
      </c>
      <c r="AL63" s="328" t="s">
        <v>114</v>
      </c>
      <c r="AM63" s="334"/>
      <c r="AN63" s="325"/>
      <c r="AO63" s="325"/>
      <c r="AP63" s="328" t="s">
        <v>114</v>
      </c>
      <c r="AQ63" s="329" t="n">
        <v>1</v>
      </c>
      <c r="AR63" s="326" t="str">
        <f aca="false">TRIM('APH KIC KIA PC'!O63)</f>
        <v/>
      </c>
      <c r="AS63" s="335"/>
      <c r="AT63" s="325" t="str">
        <f aca="false">LEFT('1. Artikeldata Grund'!H63,2)</f>
        <v>Vä</v>
      </c>
      <c r="AU63" s="326" t="str">
        <f aca="false" t="array" ref="AU63:AU63">_xlfn.IFS('1. Artikeldata Grund'!I63="","",'1. Artikeldata Grund'!I63=Tabeller!$I$3,"",'1. Artikeldata Grund'!I63=Tabeller!$I$4,"",'1. Artikeldata Grund'!I63=Tabeller!$I$5,LEFT('1. Artikeldata Grund'!I63,1),'1. Artikeldata Grund'!I63=Tabeller!$I$6,LEFT('1. Artikeldata Grund'!I63,1))</f>
        <v/>
      </c>
      <c r="AV63" s="326" t="str">
        <f aca="false" t="array" ref="AV63:AV63">_xlfn.IFS('1. Artikeldata Grund'!J63="","",'1. Artikeldata Grund'!J63=Tabeller!$J$3,"",'1. Artikeldata Grund'!J63=Tabeller!$J$4,"",'1. Artikeldata Grund'!J63=Tabeller!$J$5,LEFT('1. Artikeldata Grund'!J63,1),'1. Artikeldata Grund'!J63=Tabeller!$J$6,LEFT('1. Artikeldata Grund'!J63,1),'1. Artikeldata Grund'!J63=Tabeller!$J$7,LEFT('1. Artikeldata Grund'!J63,1))</f>
        <v/>
      </c>
      <c r="AW63" s="326"/>
      <c r="AX63" s="326" t="n">
        <f aca="false">IF('APH KIC KIA PC'!K63=Tabeller!$AH$4,2,1)</f>
        <v>1</v>
      </c>
      <c r="AY63" s="326" t="str">
        <f aca="false" t="array" ref="AY63:AY63">IF('APH KIC KIA PC'!K63=Tabeller!$AH$4,99,IFERROR(_xlfn.IFS('4. Inköpsdata'!L63=25%,41,'4. Inköpsdata'!L63=12%,42,'4. Inköpsdata'!L63=6%,43,'4. Inköpsdata'!L63="Momsfritt",38),""))</f>
        <v/>
      </c>
      <c r="AZ63" s="330" t="e">
        <f aca="false">IF('APH KIC KIA PC'!K63=Tabeller!$AH$4,'4. Inköpsdata'!J63,ROUND('APH KIC KIA PC'!AB63,2))</f>
        <v>#VALUE!</v>
      </c>
      <c r="BA63" s="330" t="e">
        <f aca="false">IF('APH KIC KIA PC'!K63=Tabeller!$AH$4,0.01,ROUND('APH KIC KIA PC'!AA63,2))</f>
        <v>#VALUE!</v>
      </c>
      <c r="BB63" s="326" t="str">
        <f aca="false">TRIM(RIGHT('1. Artikeldata Grund'!G63,2))</f>
        <v/>
      </c>
      <c r="BC63" s="337"/>
      <c r="BD63" s="325" t="s">
        <v>1925</v>
      </c>
      <c r="BE63" s="336"/>
      <c r="BF63" s="328" t="s">
        <v>114</v>
      </c>
      <c r="BG63" s="337"/>
      <c r="BH63" s="330"/>
      <c r="BI63" s="330"/>
      <c r="BJ63" s="330"/>
      <c r="BK63" s="330"/>
      <c r="BL63" s="331" t="s">
        <v>35</v>
      </c>
      <c r="BM63" s="332" t="str">
        <f aca="false">TRIM('1. Artikeldata Grund'!D63)</f>
        <v/>
      </c>
    </row>
    <row r="64" customFormat="false" ht="14.25" hidden="false" customHeight="false" outlineLevel="0" collapsed="false">
      <c r="A64" s="321" t="n">
        <v>60</v>
      </c>
      <c r="B64" s="322" t="str">
        <f aca="false">'APH KIC KIA PC'!I64</f>
        <v>Välj…</v>
      </c>
      <c r="C64" s="322" t="str">
        <f aca="false">'APH KIC KIA PC'!K64</f>
        <v>Välj…</v>
      </c>
      <c r="D64" s="323" t="n">
        <f aca="false">'APH KIC KIA PC'!D64</f>
        <v>0</v>
      </c>
      <c r="E64" s="324" t="str">
        <f aca="false">TRIM(LEFT('1. Artikeldata Grund'!E64,30))</f>
        <v/>
      </c>
      <c r="F64" s="324" t="str">
        <f aca="false">IFERROR(TRIM(RIGHT('1. Artikeldata Grund'!E64,LEN('1. Artikeldata Grund'!E64)-30)),"")</f>
        <v/>
      </c>
      <c r="G64" s="325" t="str">
        <f aca="false">TRIM('APH KIC KIA PC'!L64)</f>
        <v>Välj….</v>
      </c>
      <c r="H64" s="326" t="n">
        <f aca="false">'APH KIC KIA PC'!M64</f>
        <v>910</v>
      </c>
      <c r="I64" s="326" t="n">
        <v>99</v>
      </c>
      <c r="J64" s="334"/>
      <c r="K64" s="325" t="s">
        <v>1922</v>
      </c>
      <c r="L64" s="325" t="str">
        <f aca="false">IF('APH MD APH Specifika'!BD64="J","J","N")</f>
        <v>N</v>
      </c>
      <c r="M64" s="335"/>
      <c r="N64" s="325" t="s">
        <v>1925</v>
      </c>
      <c r="O64" s="336"/>
      <c r="P64" s="325" t="s">
        <v>1924</v>
      </c>
      <c r="Q64" s="326" t="n">
        <v>0</v>
      </c>
      <c r="R64" s="334"/>
      <c r="S64" s="334"/>
      <c r="T64" s="334"/>
      <c r="U64" s="334"/>
      <c r="V64" s="334"/>
      <c r="W64" s="326" t="n">
        <v>1</v>
      </c>
      <c r="X64" s="326" t="n">
        <v>1</v>
      </c>
      <c r="Y64" s="325" t="s">
        <v>1925</v>
      </c>
      <c r="Z64" s="325" t="s">
        <v>1925</v>
      </c>
      <c r="AA64" s="325" t="s">
        <v>1925</v>
      </c>
      <c r="AB64" s="336"/>
      <c r="AC64" s="336"/>
      <c r="AD64" s="336"/>
      <c r="AE64" s="336"/>
      <c r="AF64" s="336"/>
      <c r="AG64" s="336"/>
      <c r="AH64" s="325" t="s">
        <v>1925</v>
      </c>
      <c r="AI64" s="326" t="str">
        <f aca="false">TRIM(LEFT('1. Artikeldata Grund'!G64,6))</f>
        <v/>
      </c>
      <c r="AJ64" s="327" t="n">
        <f aca="false" t="array" ref="AJ64:AJ64">_xlfn.IFS(AV64="1",20,AV64="2",20,AV64="3",20,AV64="0",99,AV64="",99)</f>
        <v>99</v>
      </c>
      <c r="AK64" s="328" t="s">
        <v>114</v>
      </c>
      <c r="AL64" s="328" t="s">
        <v>114</v>
      </c>
      <c r="AM64" s="334"/>
      <c r="AN64" s="325"/>
      <c r="AO64" s="325"/>
      <c r="AP64" s="328" t="s">
        <v>114</v>
      </c>
      <c r="AQ64" s="329" t="n">
        <v>1</v>
      </c>
      <c r="AR64" s="326" t="str">
        <f aca="false">TRIM('APH KIC KIA PC'!O64)</f>
        <v/>
      </c>
      <c r="AS64" s="335"/>
      <c r="AT64" s="325" t="str">
        <f aca="false">LEFT('1. Artikeldata Grund'!H64,2)</f>
        <v>Vä</v>
      </c>
      <c r="AU64" s="326" t="str">
        <f aca="false" t="array" ref="AU64:AU64">_xlfn.IFS('1. Artikeldata Grund'!I64="","",'1. Artikeldata Grund'!I64=Tabeller!$I$3,"",'1. Artikeldata Grund'!I64=Tabeller!$I$4,"",'1. Artikeldata Grund'!I64=Tabeller!$I$5,LEFT('1. Artikeldata Grund'!I64,1),'1. Artikeldata Grund'!I64=Tabeller!$I$6,LEFT('1. Artikeldata Grund'!I64,1))</f>
        <v/>
      </c>
      <c r="AV64" s="326" t="str">
        <f aca="false" t="array" ref="AV64:AV64">_xlfn.IFS('1. Artikeldata Grund'!J64="","",'1. Artikeldata Grund'!J64=Tabeller!$J$3,"",'1. Artikeldata Grund'!J64=Tabeller!$J$4,"",'1. Artikeldata Grund'!J64=Tabeller!$J$5,LEFT('1. Artikeldata Grund'!J64,1),'1. Artikeldata Grund'!J64=Tabeller!$J$6,LEFT('1. Artikeldata Grund'!J64,1),'1. Artikeldata Grund'!J64=Tabeller!$J$7,LEFT('1. Artikeldata Grund'!J64,1))</f>
        <v/>
      </c>
      <c r="AW64" s="326"/>
      <c r="AX64" s="326" t="n">
        <f aca="false">IF('APH KIC KIA PC'!K64=Tabeller!$AH$4,2,1)</f>
        <v>1</v>
      </c>
      <c r="AY64" s="326" t="str">
        <f aca="false" t="array" ref="AY64:AY64">IF('APH KIC KIA PC'!K64=Tabeller!$AH$4,99,IFERROR(_xlfn.IFS('4. Inköpsdata'!L64=25%,41,'4. Inköpsdata'!L64=12%,42,'4. Inköpsdata'!L64=6%,43,'4. Inköpsdata'!L64="Momsfritt",38),""))</f>
        <v/>
      </c>
      <c r="AZ64" s="330" t="e">
        <f aca="false">IF('APH KIC KIA PC'!K64=Tabeller!$AH$4,'4. Inköpsdata'!J64,ROUND('APH KIC KIA PC'!AB64,2))</f>
        <v>#VALUE!</v>
      </c>
      <c r="BA64" s="330" t="e">
        <f aca="false">IF('APH KIC KIA PC'!K64=Tabeller!$AH$4,0.01,ROUND('APH KIC KIA PC'!AA64,2))</f>
        <v>#VALUE!</v>
      </c>
      <c r="BB64" s="326" t="str">
        <f aca="false">TRIM(RIGHT('1. Artikeldata Grund'!G64,2))</f>
        <v/>
      </c>
      <c r="BC64" s="337"/>
      <c r="BD64" s="325" t="s">
        <v>1925</v>
      </c>
      <c r="BE64" s="336"/>
      <c r="BF64" s="328" t="s">
        <v>114</v>
      </c>
      <c r="BG64" s="337"/>
      <c r="BH64" s="330"/>
      <c r="BI64" s="330"/>
      <c r="BJ64" s="330"/>
      <c r="BK64" s="330"/>
      <c r="BL64" s="331" t="s">
        <v>35</v>
      </c>
      <c r="BM64" s="332" t="str">
        <f aca="false">TRIM('1. Artikeldata Grund'!D64)</f>
        <v/>
      </c>
    </row>
    <row r="65" customFormat="false" ht="14.25" hidden="false" customHeight="false" outlineLevel="0" collapsed="false">
      <c r="A65" s="321" t="n">
        <v>61</v>
      </c>
      <c r="B65" s="322" t="str">
        <f aca="false">'APH KIC KIA PC'!I65</f>
        <v>Välj…</v>
      </c>
      <c r="C65" s="322" t="str">
        <f aca="false">'APH KIC KIA PC'!K65</f>
        <v>Välj…</v>
      </c>
      <c r="D65" s="323" t="n">
        <f aca="false">'APH KIC KIA PC'!D65</f>
        <v>0</v>
      </c>
      <c r="E65" s="324" t="str">
        <f aca="false">TRIM(LEFT('1. Artikeldata Grund'!E65,30))</f>
        <v/>
      </c>
      <c r="F65" s="324" t="str">
        <f aca="false">IFERROR(TRIM(RIGHT('1. Artikeldata Grund'!E65,LEN('1. Artikeldata Grund'!E65)-30)),"")</f>
        <v/>
      </c>
      <c r="G65" s="325" t="str">
        <f aca="false">TRIM('APH KIC KIA PC'!L65)</f>
        <v>Välj….</v>
      </c>
      <c r="H65" s="326" t="n">
        <f aca="false">'APH KIC KIA PC'!M65</f>
        <v>910</v>
      </c>
      <c r="I65" s="326" t="n">
        <v>99</v>
      </c>
      <c r="J65" s="334"/>
      <c r="K65" s="325" t="s">
        <v>1922</v>
      </c>
      <c r="L65" s="325" t="str">
        <f aca="false">IF('APH MD APH Specifika'!BD65="J","J","N")</f>
        <v>N</v>
      </c>
      <c r="M65" s="335"/>
      <c r="N65" s="325" t="s">
        <v>1925</v>
      </c>
      <c r="O65" s="336"/>
      <c r="P65" s="325" t="s">
        <v>1924</v>
      </c>
      <c r="Q65" s="326" t="n">
        <v>0</v>
      </c>
      <c r="R65" s="334"/>
      <c r="S65" s="334"/>
      <c r="T65" s="334"/>
      <c r="U65" s="334"/>
      <c r="V65" s="334"/>
      <c r="W65" s="326" t="n">
        <v>1</v>
      </c>
      <c r="X65" s="326" t="n">
        <v>1</v>
      </c>
      <c r="Y65" s="325" t="s">
        <v>1925</v>
      </c>
      <c r="Z65" s="325" t="s">
        <v>1925</v>
      </c>
      <c r="AA65" s="325" t="s">
        <v>1925</v>
      </c>
      <c r="AB65" s="336"/>
      <c r="AC65" s="336"/>
      <c r="AD65" s="336"/>
      <c r="AE65" s="336"/>
      <c r="AF65" s="336"/>
      <c r="AG65" s="336"/>
      <c r="AH65" s="325" t="s">
        <v>1925</v>
      </c>
      <c r="AI65" s="326" t="str">
        <f aca="false">TRIM(LEFT('1. Artikeldata Grund'!G65,6))</f>
        <v/>
      </c>
      <c r="AJ65" s="327" t="n">
        <f aca="false" t="array" ref="AJ65:AJ65">_xlfn.IFS(AV65="1",20,AV65="2",20,AV65="3",20,AV65="0",99,AV65="",99)</f>
        <v>99</v>
      </c>
      <c r="AK65" s="328" t="s">
        <v>114</v>
      </c>
      <c r="AL65" s="328" t="s">
        <v>114</v>
      </c>
      <c r="AM65" s="334"/>
      <c r="AN65" s="325"/>
      <c r="AO65" s="325"/>
      <c r="AP65" s="328" t="s">
        <v>114</v>
      </c>
      <c r="AQ65" s="329" t="n">
        <v>1</v>
      </c>
      <c r="AR65" s="326" t="str">
        <f aca="false">TRIM('APH KIC KIA PC'!O65)</f>
        <v/>
      </c>
      <c r="AS65" s="335"/>
      <c r="AT65" s="325" t="str">
        <f aca="false">LEFT('1. Artikeldata Grund'!H65,2)</f>
        <v>Vä</v>
      </c>
      <c r="AU65" s="326" t="str">
        <f aca="false" t="array" ref="AU65:AU65">_xlfn.IFS('1. Artikeldata Grund'!I65="","",'1. Artikeldata Grund'!I65=Tabeller!$I$3,"",'1. Artikeldata Grund'!I65=Tabeller!$I$4,"",'1. Artikeldata Grund'!I65=Tabeller!$I$5,LEFT('1. Artikeldata Grund'!I65,1),'1. Artikeldata Grund'!I65=Tabeller!$I$6,LEFT('1. Artikeldata Grund'!I65,1))</f>
        <v/>
      </c>
      <c r="AV65" s="326" t="str">
        <f aca="false" t="array" ref="AV65:AV65">_xlfn.IFS('1. Artikeldata Grund'!J65="","",'1. Artikeldata Grund'!J65=Tabeller!$J$3,"",'1. Artikeldata Grund'!J65=Tabeller!$J$4,"",'1. Artikeldata Grund'!J65=Tabeller!$J$5,LEFT('1. Artikeldata Grund'!J65,1),'1. Artikeldata Grund'!J65=Tabeller!$J$6,LEFT('1. Artikeldata Grund'!J65,1),'1. Artikeldata Grund'!J65=Tabeller!$J$7,LEFT('1. Artikeldata Grund'!J65,1))</f>
        <v/>
      </c>
      <c r="AW65" s="326"/>
      <c r="AX65" s="326" t="n">
        <f aca="false">IF('APH KIC KIA PC'!K65=Tabeller!$AH$4,2,1)</f>
        <v>1</v>
      </c>
      <c r="AY65" s="326" t="str">
        <f aca="false" t="array" ref="AY65:AY65">IF('APH KIC KIA PC'!K65=Tabeller!$AH$4,99,IFERROR(_xlfn.IFS('4. Inköpsdata'!L65=25%,41,'4. Inköpsdata'!L65=12%,42,'4. Inköpsdata'!L65=6%,43,'4. Inköpsdata'!L65="Momsfritt",38),""))</f>
        <v/>
      </c>
      <c r="AZ65" s="330" t="e">
        <f aca="false">IF('APH KIC KIA PC'!K65=Tabeller!$AH$4,'4. Inköpsdata'!J65,ROUND('APH KIC KIA PC'!AB65,2))</f>
        <v>#VALUE!</v>
      </c>
      <c r="BA65" s="330" t="e">
        <f aca="false">IF('APH KIC KIA PC'!K65=Tabeller!$AH$4,0.01,ROUND('APH KIC KIA PC'!AA65,2))</f>
        <v>#VALUE!</v>
      </c>
      <c r="BB65" s="326" t="str">
        <f aca="false">TRIM(RIGHT('1. Artikeldata Grund'!G65,2))</f>
        <v/>
      </c>
      <c r="BC65" s="337"/>
      <c r="BD65" s="325" t="s">
        <v>1925</v>
      </c>
      <c r="BE65" s="336"/>
      <c r="BF65" s="328" t="s">
        <v>114</v>
      </c>
      <c r="BG65" s="337"/>
      <c r="BH65" s="330"/>
      <c r="BI65" s="330"/>
      <c r="BJ65" s="330"/>
      <c r="BK65" s="330"/>
      <c r="BL65" s="331" t="s">
        <v>35</v>
      </c>
      <c r="BM65" s="332" t="str">
        <f aca="false">TRIM('1. Artikeldata Grund'!D65)</f>
        <v/>
      </c>
    </row>
    <row r="66" customFormat="false" ht="14.25" hidden="false" customHeight="false" outlineLevel="0" collapsed="false">
      <c r="A66" s="321" t="n">
        <v>62</v>
      </c>
      <c r="B66" s="322" t="str">
        <f aca="false">'APH KIC KIA PC'!I66</f>
        <v>Välj…</v>
      </c>
      <c r="C66" s="322" t="str">
        <f aca="false">'APH KIC KIA PC'!K66</f>
        <v>Välj…</v>
      </c>
      <c r="D66" s="323" t="n">
        <f aca="false">'APH KIC KIA PC'!D66</f>
        <v>0</v>
      </c>
      <c r="E66" s="324" t="str">
        <f aca="false">TRIM(LEFT('1. Artikeldata Grund'!E66,30))</f>
        <v/>
      </c>
      <c r="F66" s="324" t="str">
        <f aca="false">IFERROR(TRIM(RIGHT('1. Artikeldata Grund'!E66,LEN('1. Artikeldata Grund'!E66)-30)),"")</f>
        <v/>
      </c>
      <c r="G66" s="325" t="str">
        <f aca="false">TRIM('APH KIC KIA PC'!L66)</f>
        <v>Välj….</v>
      </c>
      <c r="H66" s="326" t="n">
        <f aca="false">'APH KIC KIA PC'!M66</f>
        <v>910</v>
      </c>
      <c r="I66" s="326" t="n">
        <v>99</v>
      </c>
      <c r="J66" s="334"/>
      <c r="K66" s="325" t="s">
        <v>1922</v>
      </c>
      <c r="L66" s="325" t="str">
        <f aca="false">IF('APH MD APH Specifika'!BD66="J","J","N")</f>
        <v>N</v>
      </c>
      <c r="M66" s="335"/>
      <c r="N66" s="325" t="s">
        <v>1925</v>
      </c>
      <c r="O66" s="336"/>
      <c r="P66" s="325" t="s">
        <v>1924</v>
      </c>
      <c r="Q66" s="326" t="n">
        <v>0</v>
      </c>
      <c r="R66" s="334"/>
      <c r="S66" s="334"/>
      <c r="T66" s="334"/>
      <c r="U66" s="334"/>
      <c r="V66" s="334"/>
      <c r="W66" s="326" t="n">
        <v>1</v>
      </c>
      <c r="X66" s="326" t="n">
        <v>1</v>
      </c>
      <c r="Y66" s="325" t="s">
        <v>1925</v>
      </c>
      <c r="Z66" s="325" t="s">
        <v>1925</v>
      </c>
      <c r="AA66" s="325" t="s">
        <v>1925</v>
      </c>
      <c r="AB66" s="336"/>
      <c r="AC66" s="336"/>
      <c r="AD66" s="336"/>
      <c r="AE66" s="336"/>
      <c r="AF66" s="336"/>
      <c r="AG66" s="336"/>
      <c r="AH66" s="325" t="s">
        <v>1925</v>
      </c>
      <c r="AI66" s="326" t="str">
        <f aca="false">TRIM(LEFT('1. Artikeldata Grund'!G66,6))</f>
        <v/>
      </c>
      <c r="AJ66" s="327" t="n">
        <f aca="false" t="array" ref="AJ66:AJ66">_xlfn.IFS(AV66="1",20,AV66="2",20,AV66="3",20,AV66="0",99,AV66="",99)</f>
        <v>99</v>
      </c>
      <c r="AK66" s="328" t="s">
        <v>114</v>
      </c>
      <c r="AL66" s="328" t="s">
        <v>114</v>
      </c>
      <c r="AM66" s="334"/>
      <c r="AN66" s="325"/>
      <c r="AO66" s="325"/>
      <c r="AP66" s="328" t="s">
        <v>114</v>
      </c>
      <c r="AQ66" s="329" t="n">
        <v>1</v>
      </c>
      <c r="AR66" s="326" t="str">
        <f aca="false">TRIM('APH KIC KIA PC'!O66)</f>
        <v/>
      </c>
      <c r="AS66" s="335"/>
      <c r="AT66" s="325" t="str">
        <f aca="false">LEFT('1. Artikeldata Grund'!H66,2)</f>
        <v>Vä</v>
      </c>
      <c r="AU66" s="326" t="str">
        <f aca="false" t="array" ref="AU66:AU66">_xlfn.IFS('1. Artikeldata Grund'!I66="","",'1. Artikeldata Grund'!I66=Tabeller!$I$3,"",'1. Artikeldata Grund'!I66=Tabeller!$I$4,"",'1. Artikeldata Grund'!I66=Tabeller!$I$5,LEFT('1. Artikeldata Grund'!I66,1),'1. Artikeldata Grund'!I66=Tabeller!$I$6,LEFT('1. Artikeldata Grund'!I66,1))</f>
        <v/>
      </c>
      <c r="AV66" s="326" t="str">
        <f aca="false" t="array" ref="AV66:AV66">_xlfn.IFS('1. Artikeldata Grund'!J66="","",'1. Artikeldata Grund'!J66=Tabeller!$J$3,"",'1. Artikeldata Grund'!J66=Tabeller!$J$4,"",'1. Artikeldata Grund'!J66=Tabeller!$J$5,LEFT('1. Artikeldata Grund'!J66,1),'1. Artikeldata Grund'!J66=Tabeller!$J$6,LEFT('1. Artikeldata Grund'!J66,1),'1. Artikeldata Grund'!J66=Tabeller!$J$7,LEFT('1. Artikeldata Grund'!J66,1))</f>
        <v/>
      </c>
      <c r="AW66" s="326"/>
      <c r="AX66" s="326" t="n">
        <f aca="false">IF('APH KIC KIA PC'!K66=Tabeller!$AH$4,2,1)</f>
        <v>1</v>
      </c>
      <c r="AY66" s="326" t="str">
        <f aca="false" t="array" ref="AY66:AY66">IF('APH KIC KIA PC'!K66=Tabeller!$AH$4,99,IFERROR(_xlfn.IFS('4. Inköpsdata'!L66=25%,41,'4. Inköpsdata'!L66=12%,42,'4. Inköpsdata'!L66=6%,43,'4. Inköpsdata'!L66="Momsfritt",38),""))</f>
        <v/>
      </c>
      <c r="AZ66" s="330" t="e">
        <f aca="false">IF('APH KIC KIA PC'!K66=Tabeller!$AH$4,'4. Inköpsdata'!J66,ROUND('APH KIC KIA PC'!AB66,2))</f>
        <v>#VALUE!</v>
      </c>
      <c r="BA66" s="330" t="e">
        <f aca="false">IF('APH KIC KIA PC'!K66=Tabeller!$AH$4,0.01,ROUND('APH KIC KIA PC'!AA66,2))</f>
        <v>#VALUE!</v>
      </c>
      <c r="BB66" s="326" t="str">
        <f aca="false">TRIM(RIGHT('1. Artikeldata Grund'!G66,2))</f>
        <v/>
      </c>
      <c r="BC66" s="337"/>
      <c r="BD66" s="325" t="s">
        <v>1925</v>
      </c>
      <c r="BE66" s="336"/>
      <c r="BF66" s="328" t="s">
        <v>114</v>
      </c>
      <c r="BG66" s="337"/>
      <c r="BH66" s="330"/>
      <c r="BI66" s="330"/>
      <c r="BJ66" s="330"/>
      <c r="BK66" s="330"/>
      <c r="BL66" s="331" t="s">
        <v>35</v>
      </c>
      <c r="BM66" s="332" t="str">
        <f aca="false">TRIM('1. Artikeldata Grund'!D66)</f>
        <v/>
      </c>
    </row>
    <row r="67" customFormat="false" ht="14.25" hidden="false" customHeight="false" outlineLevel="0" collapsed="false">
      <c r="A67" s="321" t="n">
        <v>63</v>
      </c>
      <c r="B67" s="322" t="str">
        <f aca="false">'APH KIC KIA PC'!I67</f>
        <v>Välj…</v>
      </c>
      <c r="C67" s="322" t="str">
        <f aca="false">'APH KIC KIA PC'!K67</f>
        <v>Välj…</v>
      </c>
      <c r="D67" s="323" t="n">
        <f aca="false">'APH KIC KIA PC'!D67</f>
        <v>0</v>
      </c>
      <c r="E67" s="324" t="str">
        <f aca="false">TRIM(LEFT('1. Artikeldata Grund'!E67,30))</f>
        <v/>
      </c>
      <c r="F67" s="324" t="str">
        <f aca="false">IFERROR(TRIM(RIGHT('1. Artikeldata Grund'!E67,LEN('1. Artikeldata Grund'!E67)-30)),"")</f>
        <v/>
      </c>
      <c r="G67" s="325" t="str">
        <f aca="false">TRIM('APH KIC KIA PC'!L67)</f>
        <v>Välj….</v>
      </c>
      <c r="H67" s="326" t="n">
        <f aca="false">'APH KIC KIA PC'!M67</f>
        <v>910</v>
      </c>
      <c r="I67" s="326" t="n">
        <v>99</v>
      </c>
      <c r="J67" s="334"/>
      <c r="K67" s="325" t="s">
        <v>1922</v>
      </c>
      <c r="L67" s="325" t="str">
        <f aca="false">IF('APH MD APH Specifika'!BD67="J","J","N")</f>
        <v>N</v>
      </c>
      <c r="M67" s="335"/>
      <c r="N67" s="325" t="s">
        <v>1925</v>
      </c>
      <c r="O67" s="336"/>
      <c r="P67" s="325" t="s">
        <v>1924</v>
      </c>
      <c r="Q67" s="326" t="n">
        <v>0</v>
      </c>
      <c r="R67" s="334"/>
      <c r="S67" s="334"/>
      <c r="T67" s="334"/>
      <c r="U67" s="334"/>
      <c r="V67" s="334"/>
      <c r="W67" s="326" t="n">
        <v>1</v>
      </c>
      <c r="X67" s="326" t="n">
        <v>1</v>
      </c>
      <c r="Y67" s="325" t="s">
        <v>1925</v>
      </c>
      <c r="Z67" s="325" t="s">
        <v>1925</v>
      </c>
      <c r="AA67" s="325" t="s">
        <v>1925</v>
      </c>
      <c r="AB67" s="336"/>
      <c r="AC67" s="336"/>
      <c r="AD67" s="336"/>
      <c r="AE67" s="336"/>
      <c r="AF67" s="336"/>
      <c r="AG67" s="336"/>
      <c r="AH67" s="325" t="s">
        <v>1925</v>
      </c>
      <c r="AI67" s="326" t="str">
        <f aca="false">TRIM(LEFT('1. Artikeldata Grund'!G67,6))</f>
        <v/>
      </c>
      <c r="AJ67" s="327" t="n">
        <f aca="false" t="array" ref="AJ67:AJ67">_xlfn.IFS(AV67="1",20,AV67="2",20,AV67="3",20,AV67="0",99,AV67="",99)</f>
        <v>99</v>
      </c>
      <c r="AK67" s="328" t="s">
        <v>114</v>
      </c>
      <c r="AL67" s="328" t="s">
        <v>114</v>
      </c>
      <c r="AM67" s="334"/>
      <c r="AN67" s="325"/>
      <c r="AO67" s="325"/>
      <c r="AP67" s="328" t="s">
        <v>114</v>
      </c>
      <c r="AQ67" s="329" t="n">
        <v>1</v>
      </c>
      <c r="AR67" s="326" t="str">
        <f aca="false">TRIM('APH KIC KIA PC'!O67)</f>
        <v/>
      </c>
      <c r="AS67" s="335"/>
      <c r="AT67" s="325" t="str">
        <f aca="false">LEFT('1. Artikeldata Grund'!H67,2)</f>
        <v>Vä</v>
      </c>
      <c r="AU67" s="326" t="str">
        <f aca="false" t="array" ref="AU67:AU67">_xlfn.IFS('1. Artikeldata Grund'!I67="","",'1. Artikeldata Grund'!I67=Tabeller!$I$3,"",'1. Artikeldata Grund'!I67=Tabeller!$I$4,"",'1. Artikeldata Grund'!I67=Tabeller!$I$5,LEFT('1. Artikeldata Grund'!I67,1),'1. Artikeldata Grund'!I67=Tabeller!$I$6,LEFT('1. Artikeldata Grund'!I67,1))</f>
        <v/>
      </c>
      <c r="AV67" s="326" t="str">
        <f aca="false" t="array" ref="AV67:AV67">_xlfn.IFS('1. Artikeldata Grund'!J67="","",'1. Artikeldata Grund'!J67=Tabeller!$J$3,"",'1. Artikeldata Grund'!J67=Tabeller!$J$4,"",'1. Artikeldata Grund'!J67=Tabeller!$J$5,LEFT('1. Artikeldata Grund'!J67,1),'1. Artikeldata Grund'!J67=Tabeller!$J$6,LEFT('1. Artikeldata Grund'!J67,1),'1. Artikeldata Grund'!J67=Tabeller!$J$7,LEFT('1. Artikeldata Grund'!J67,1))</f>
        <v/>
      </c>
      <c r="AW67" s="326"/>
      <c r="AX67" s="326" t="n">
        <f aca="false">IF('APH KIC KIA PC'!K67=Tabeller!$AH$4,2,1)</f>
        <v>1</v>
      </c>
      <c r="AY67" s="326" t="str">
        <f aca="false" t="array" ref="AY67:AY67">IF('APH KIC KIA PC'!K67=Tabeller!$AH$4,99,IFERROR(_xlfn.IFS('4. Inköpsdata'!L67=25%,41,'4. Inköpsdata'!L67=12%,42,'4. Inköpsdata'!L67=6%,43,'4. Inköpsdata'!L67="Momsfritt",38),""))</f>
        <v/>
      </c>
      <c r="AZ67" s="330" t="e">
        <f aca="false">IF('APH KIC KIA PC'!K67=Tabeller!$AH$4,'4. Inköpsdata'!J67,ROUND('APH KIC KIA PC'!AB67,2))</f>
        <v>#VALUE!</v>
      </c>
      <c r="BA67" s="330" t="e">
        <f aca="false">IF('APH KIC KIA PC'!K67=Tabeller!$AH$4,0.01,ROUND('APH KIC KIA PC'!AA67,2))</f>
        <v>#VALUE!</v>
      </c>
      <c r="BB67" s="326" t="str">
        <f aca="false">TRIM(RIGHT('1. Artikeldata Grund'!G67,2))</f>
        <v/>
      </c>
      <c r="BC67" s="337"/>
      <c r="BD67" s="325" t="s">
        <v>1925</v>
      </c>
      <c r="BE67" s="336"/>
      <c r="BF67" s="328" t="s">
        <v>114</v>
      </c>
      <c r="BG67" s="337"/>
      <c r="BH67" s="330"/>
      <c r="BI67" s="330"/>
      <c r="BJ67" s="330"/>
      <c r="BK67" s="330"/>
      <c r="BL67" s="331" t="s">
        <v>35</v>
      </c>
      <c r="BM67" s="332" t="str">
        <f aca="false">TRIM('1. Artikeldata Grund'!D67)</f>
        <v/>
      </c>
    </row>
    <row r="68" customFormat="false" ht="14.25" hidden="false" customHeight="false" outlineLevel="0" collapsed="false">
      <c r="A68" s="321" t="n">
        <v>64</v>
      </c>
      <c r="B68" s="322" t="str">
        <f aca="false">'APH KIC KIA PC'!I68</f>
        <v>Välj…</v>
      </c>
      <c r="C68" s="322" t="str">
        <f aca="false">'APH KIC KIA PC'!K68</f>
        <v>Välj…</v>
      </c>
      <c r="D68" s="323" t="n">
        <f aca="false">'APH KIC KIA PC'!D68</f>
        <v>0</v>
      </c>
      <c r="E68" s="324" t="str">
        <f aca="false">TRIM(LEFT('1. Artikeldata Grund'!E68,30))</f>
        <v/>
      </c>
      <c r="F68" s="324" t="str">
        <f aca="false">IFERROR(TRIM(RIGHT('1. Artikeldata Grund'!E68,LEN('1. Artikeldata Grund'!E68)-30)),"")</f>
        <v/>
      </c>
      <c r="G68" s="325" t="str">
        <f aca="false">TRIM('APH KIC KIA PC'!L68)</f>
        <v>Välj….</v>
      </c>
      <c r="H68" s="326" t="n">
        <f aca="false">'APH KIC KIA PC'!M68</f>
        <v>910</v>
      </c>
      <c r="I68" s="326" t="n">
        <v>99</v>
      </c>
      <c r="J68" s="334"/>
      <c r="K68" s="325" t="s">
        <v>1922</v>
      </c>
      <c r="L68" s="325" t="str">
        <f aca="false">IF('APH MD APH Specifika'!BD68="J","J","N")</f>
        <v>N</v>
      </c>
      <c r="M68" s="335"/>
      <c r="N68" s="325" t="s">
        <v>1925</v>
      </c>
      <c r="O68" s="336"/>
      <c r="P68" s="325" t="s">
        <v>1924</v>
      </c>
      <c r="Q68" s="326" t="n">
        <v>0</v>
      </c>
      <c r="R68" s="334"/>
      <c r="S68" s="334"/>
      <c r="T68" s="334"/>
      <c r="U68" s="334"/>
      <c r="V68" s="334"/>
      <c r="W68" s="326" t="n">
        <v>1</v>
      </c>
      <c r="X68" s="326" t="n">
        <v>1</v>
      </c>
      <c r="Y68" s="325" t="s">
        <v>1925</v>
      </c>
      <c r="Z68" s="325" t="s">
        <v>1925</v>
      </c>
      <c r="AA68" s="325" t="s">
        <v>1925</v>
      </c>
      <c r="AB68" s="336"/>
      <c r="AC68" s="336"/>
      <c r="AD68" s="336"/>
      <c r="AE68" s="336"/>
      <c r="AF68" s="336"/>
      <c r="AG68" s="336"/>
      <c r="AH68" s="325" t="s">
        <v>1925</v>
      </c>
      <c r="AI68" s="326" t="str">
        <f aca="false">TRIM(LEFT('1. Artikeldata Grund'!G68,6))</f>
        <v/>
      </c>
      <c r="AJ68" s="327" t="n">
        <f aca="false" t="array" ref="AJ68:AJ68">_xlfn.IFS(AV68="1",20,AV68="2",20,AV68="3",20,AV68="0",99,AV68="",99)</f>
        <v>99</v>
      </c>
      <c r="AK68" s="328" t="s">
        <v>114</v>
      </c>
      <c r="AL68" s="328" t="s">
        <v>114</v>
      </c>
      <c r="AM68" s="334"/>
      <c r="AN68" s="325"/>
      <c r="AO68" s="325"/>
      <c r="AP68" s="328" t="s">
        <v>114</v>
      </c>
      <c r="AQ68" s="329" t="n">
        <v>1</v>
      </c>
      <c r="AR68" s="326" t="str">
        <f aca="false">TRIM('APH KIC KIA PC'!O68)</f>
        <v/>
      </c>
      <c r="AS68" s="335"/>
      <c r="AT68" s="325" t="str">
        <f aca="false">LEFT('1. Artikeldata Grund'!H68,2)</f>
        <v>Vä</v>
      </c>
      <c r="AU68" s="326" t="str">
        <f aca="false" t="array" ref="AU68:AU68">_xlfn.IFS('1. Artikeldata Grund'!I68="","",'1. Artikeldata Grund'!I68=Tabeller!$I$3,"",'1. Artikeldata Grund'!I68=Tabeller!$I$4,"",'1. Artikeldata Grund'!I68=Tabeller!$I$5,LEFT('1. Artikeldata Grund'!I68,1),'1. Artikeldata Grund'!I68=Tabeller!$I$6,LEFT('1. Artikeldata Grund'!I68,1))</f>
        <v/>
      </c>
      <c r="AV68" s="326" t="str">
        <f aca="false" t="array" ref="AV68:AV68">_xlfn.IFS('1. Artikeldata Grund'!J68="","",'1. Artikeldata Grund'!J68=Tabeller!$J$3,"",'1. Artikeldata Grund'!J68=Tabeller!$J$4,"",'1. Artikeldata Grund'!J68=Tabeller!$J$5,LEFT('1. Artikeldata Grund'!J68,1),'1. Artikeldata Grund'!J68=Tabeller!$J$6,LEFT('1. Artikeldata Grund'!J68,1),'1. Artikeldata Grund'!J68=Tabeller!$J$7,LEFT('1. Artikeldata Grund'!J68,1))</f>
        <v/>
      </c>
      <c r="AW68" s="326"/>
      <c r="AX68" s="326" t="n">
        <f aca="false">IF('APH KIC KIA PC'!K68=Tabeller!$AH$4,2,1)</f>
        <v>1</v>
      </c>
      <c r="AY68" s="326" t="str">
        <f aca="false" t="array" ref="AY68:AY68">IF('APH KIC KIA PC'!K68=Tabeller!$AH$4,99,IFERROR(_xlfn.IFS('4. Inköpsdata'!L68=25%,41,'4. Inköpsdata'!L68=12%,42,'4. Inköpsdata'!L68=6%,43,'4. Inköpsdata'!L68="Momsfritt",38),""))</f>
        <v/>
      </c>
      <c r="AZ68" s="330" t="e">
        <f aca="false">IF('APH KIC KIA PC'!K68=Tabeller!$AH$4,'4. Inköpsdata'!J68,ROUND('APH KIC KIA PC'!AB68,2))</f>
        <v>#VALUE!</v>
      </c>
      <c r="BA68" s="330" t="e">
        <f aca="false">IF('APH KIC KIA PC'!K68=Tabeller!$AH$4,0.01,ROUND('APH KIC KIA PC'!AA68,2))</f>
        <v>#VALUE!</v>
      </c>
      <c r="BB68" s="326" t="str">
        <f aca="false">TRIM(RIGHT('1. Artikeldata Grund'!G68,2))</f>
        <v/>
      </c>
      <c r="BC68" s="337"/>
      <c r="BD68" s="325" t="s">
        <v>1925</v>
      </c>
      <c r="BE68" s="336"/>
      <c r="BF68" s="328" t="s">
        <v>114</v>
      </c>
      <c r="BG68" s="337"/>
      <c r="BH68" s="330"/>
      <c r="BI68" s="330"/>
      <c r="BJ68" s="330"/>
      <c r="BK68" s="330"/>
      <c r="BL68" s="331" t="s">
        <v>35</v>
      </c>
      <c r="BM68" s="332" t="str">
        <f aca="false">TRIM('1. Artikeldata Grund'!D68)</f>
        <v/>
      </c>
    </row>
    <row r="69" customFormat="false" ht="14.25" hidden="false" customHeight="false" outlineLevel="0" collapsed="false">
      <c r="A69" s="321" t="n">
        <v>65</v>
      </c>
      <c r="B69" s="322" t="str">
        <f aca="false">'APH KIC KIA PC'!I69</f>
        <v>Välj…</v>
      </c>
      <c r="C69" s="322" t="str">
        <f aca="false">'APH KIC KIA PC'!K69</f>
        <v>Välj…</v>
      </c>
      <c r="D69" s="323" t="n">
        <f aca="false">'APH KIC KIA PC'!D69</f>
        <v>0</v>
      </c>
      <c r="E69" s="324" t="str">
        <f aca="false">TRIM(LEFT('1. Artikeldata Grund'!E69,30))</f>
        <v/>
      </c>
      <c r="F69" s="324" t="str">
        <f aca="false">IFERROR(TRIM(RIGHT('1. Artikeldata Grund'!E69,LEN('1. Artikeldata Grund'!E69)-30)),"")</f>
        <v/>
      </c>
      <c r="G69" s="325" t="str">
        <f aca="false">TRIM('APH KIC KIA PC'!L69)</f>
        <v>Välj….</v>
      </c>
      <c r="H69" s="326" t="n">
        <f aca="false">'APH KIC KIA PC'!M69</f>
        <v>910</v>
      </c>
      <c r="I69" s="326" t="n">
        <v>99</v>
      </c>
      <c r="J69" s="334"/>
      <c r="K69" s="325" t="s">
        <v>1922</v>
      </c>
      <c r="L69" s="325" t="str">
        <f aca="false">IF('APH MD APH Specifika'!BD69="J","J","N")</f>
        <v>N</v>
      </c>
      <c r="M69" s="335"/>
      <c r="N69" s="325" t="s">
        <v>1925</v>
      </c>
      <c r="O69" s="336"/>
      <c r="P69" s="325" t="s">
        <v>1924</v>
      </c>
      <c r="Q69" s="326" t="n">
        <v>0</v>
      </c>
      <c r="R69" s="334"/>
      <c r="S69" s="334"/>
      <c r="T69" s="334"/>
      <c r="U69" s="334"/>
      <c r="V69" s="334"/>
      <c r="W69" s="326" t="n">
        <v>1</v>
      </c>
      <c r="X69" s="326" t="n">
        <v>1</v>
      </c>
      <c r="Y69" s="325" t="s">
        <v>1925</v>
      </c>
      <c r="Z69" s="325" t="s">
        <v>1925</v>
      </c>
      <c r="AA69" s="325" t="s">
        <v>1925</v>
      </c>
      <c r="AB69" s="336"/>
      <c r="AC69" s="336"/>
      <c r="AD69" s="336"/>
      <c r="AE69" s="336"/>
      <c r="AF69" s="336"/>
      <c r="AG69" s="336"/>
      <c r="AH69" s="325" t="s">
        <v>1925</v>
      </c>
      <c r="AI69" s="326" t="str">
        <f aca="false">TRIM(LEFT('1. Artikeldata Grund'!G69,6))</f>
        <v/>
      </c>
      <c r="AJ69" s="327" t="n">
        <f aca="false" t="array" ref="AJ69:AJ69">_xlfn.IFS(AV69="1",20,AV69="2",20,AV69="3",20,AV69="0",99,AV69="",99)</f>
        <v>99</v>
      </c>
      <c r="AK69" s="328" t="s">
        <v>114</v>
      </c>
      <c r="AL69" s="328" t="s">
        <v>114</v>
      </c>
      <c r="AM69" s="334"/>
      <c r="AN69" s="325"/>
      <c r="AO69" s="325"/>
      <c r="AP69" s="328" t="s">
        <v>114</v>
      </c>
      <c r="AQ69" s="329" t="n">
        <v>1</v>
      </c>
      <c r="AR69" s="326" t="str">
        <f aca="false">TRIM('APH KIC KIA PC'!O69)</f>
        <v/>
      </c>
      <c r="AS69" s="335"/>
      <c r="AT69" s="325" t="str">
        <f aca="false">LEFT('1. Artikeldata Grund'!H69,2)</f>
        <v>Vä</v>
      </c>
      <c r="AU69" s="326" t="str">
        <f aca="false" t="array" ref="AU69:AU69">_xlfn.IFS('1. Artikeldata Grund'!I69="","",'1. Artikeldata Grund'!I69=Tabeller!$I$3,"",'1. Artikeldata Grund'!I69=Tabeller!$I$4,"",'1. Artikeldata Grund'!I69=Tabeller!$I$5,LEFT('1. Artikeldata Grund'!I69,1),'1. Artikeldata Grund'!I69=Tabeller!$I$6,LEFT('1. Artikeldata Grund'!I69,1))</f>
        <v/>
      </c>
      <c r="AV69" s="326" t="str">
        <f aca="false" t="array" ref="AV69:AV69">_xlfn.IFS('1. Artikeldata Grund'!J69="","",'1. Artikeldata Grund'!J69=Tabeller!$J$3,"",'1. Artikeldata Grund'!J69=Tabeller!$J$4,"",'1. Artikeldata Grund'!J69=Tabeller!$J$5,LEFT('1. Artikeldata Grund'!J69,1),'1. Artikeldata Grund'!J69=Tabeller!$J$6,LEFT('1. Artikeldata Grund'!J69,1),'1. Artikeldata Grund'!J69=Tabeller!$J$7,LEFT('1. Artikeldata Grund'!J69,1))</f>
        <v/>
      </c>
      <c r="AW69" s="326"/>
      <c r="AX69" s="326" t="n">
        <f aca="false">IF('APH KIC KIA PC'!K69=Tabeller!$AH$4,2,1)</f>
        <v>1</v>
      </c>
      <c r="AY69" s="326" t="str">
        <f aca="false" t="array" ref="AY69:AY69">IF('APH KIC KIA PC'!K69=Tabeller!$AH$4,99,IFERROR(_xlfn.IFS('4. Inköpsdata'!L69=25%,41,'4. Inköpsdata'!L69=12%,42,'4. Inköpsdata'!L69=6%,43,'4. Inköpsdata'!L69="Momsfritt",38),""))</f>
        <v/>
      </c>
      <c r="AZ69" s="330" t="e">
        <f aca="false">IF('APH KIC KIA PC'!K69=Tabeller!$AH$4,'4. Inköpsdata'!J69,ROUND('APH KIC KIA PC'!AB69,2))</f>
        <v>#VALUE!</v>
      </c>
      <c r="BA69" s="330" t="e">
        <f aca="false">IF('APH KIC KIA PC'!K69=Tabeller!$AH$4,0.01,ROUND('APH KIC KIA PC'!AA69,2))</f>
        <v>#VALUE!</v>
      </c>
      <c r="BB69" s="326" t="str">
        <f aca="false">TRIM(RIGHT('1. Artikeldata Grund'!G69,2))</f>
        <v/>
      </c>
      <c r="BC69" s="337"/>
      <c r="BD69" s="325" t="s">
        <v>1925</v>
      </c>
      <c r="BE69" s="336"/>
      <c r="BF69" s="328" t="s">
        <v>114</v>
      </c>
      <c r="BG69" s="337"/>
      <c r="BH69" s="330"/>
      <c r="BI69" s="330"/>
      <c r="BJ69" s="330"/>
      <c r="BK69" s="330"/>
      <c r="BL69" s="331" t="s">
        <v>35</v>
      </c>
      <c r="BM69" s="332" t="str">
        <f aca="false">TRIM('1. Artikeldata Grund'!D69)</f>
        <v/>
      </c>
    </row>
    <row r="70" customFormat="false" ht="14.25" hidden="false" customHeight="false" outlineLevel="0" collapsed="false">
      <c r="A70" s="321" t="n">
        <v>66</v>
      </c>
      <c r="B70" s="322" t="str">
        <f aca="false">'APH KIC KIA PC'!I70</f>
        <v>Välj…</v>
      </c>
      <c r="C70" s="322" t="str">
        <f aca="false">'APH KIC KIA PC'!K70</f>
        <v>Välj…</v>
      </c>
      <c r="D70" s="323" t="n">
        <f aca="false">'APH KIC KIA PC'!D70</f>
        <v>0</v>
      </c>
      <c r="E70" s="324" t="str">
        <f aca="false">TRIM(LEFT('1. Artikeldata Grund'!E70,30))</f>
        <v/>
      </c>
      <c r="F70" s="324" t="str">
        <f aca="false">IFERROR(TRIM(RIGHT('1. Artikeldata Grund'!E70,LEN('1. Artikeldata Grund'!E70)-30)),"")</f>
        <v/>
      </c>
      <c r="G70" s="325" t="str">
        <f aca="false">TRIM('APH KIC KIA PC'!L70)</f>
        <v>Välj….</v>
      </c>
      <c r="H70" s="326" t="n">
        <f aca="false">'APH KIC KIA PC'!M70</f>
        <v>910</v>
      </c>
      <c r="I70" s="326" t="n">
        <v>99</v>
      </c>
      <c r="J70" s="334"/>
      <c r="K70" s="325" t="s">
        <v>1922</v>
      </c>
      <c r="L70" s="325" t="str">
        <f aca="false">IF('APH MD APH Specifika'!BD70="J","J","N")</f>
        <v>N</v>
      </c>
      <c r="M70" s="335"/>
      <c r="N70" s="325" t="s">
        <v>1925</v>
      </c>
      <c r="O70" s="336"/>
      <c r="P70" s="325" t="s">
        <v>1924</v>
      </c>
      <c r="Q70" s="326" t="n">
        <v>0</v>
      </c>
      <c r="R70" s="334"/>
      <c r="S70" s="334"/>
      <c r="T70" s="334"/>
      <c r="U70" s="334"/>
      <c r="V70" s="334"/>
      <c r="W70" s="326" t="n">
        <v>1</v>
      </c>
      <c r="X70" s="326" t="n">
        <v>1</v>
      </c>
      <c r="Y70" s="325" t="s">
        <v>1925</v>
      </c>
      <c r="Z70" s="325" t="s">
        <v>1925</v>
      </c>
      <c r="AA70" s="325" t="s">
        <v>1925</v>
      </c>
      <c r="AB70" s="336"/>
      <c r="AC70" s="336"/>
      <c r="AD70" s="336"/>
      <c r="AE70" s="336"/>
      <c r="AF70" s="336"/>
      <c r="AG70" s="336"/>
      <c r="AH70" s="325" t="s">
        <v>1925</v>
      </c>
      <c r="AI70" s="326" t="str">
        <f aca="false">TRIM(LEFT('1. Artikeldata Grund'!G70,6))</f>
        <v/>
      </c>
      <c r="AJ70" s="327" t="n">
        <f aca="false" t="array" ref="AJ70:AJ70">_xlfn.IFS(AV70="1",20,AV70="2",20,AV70="3",20,AV70="0",99,AV70="",99)</f>
        <v>99</v>
      </c>
      <c r="AK70" s="328" t="s">
        <v>114</v>
      </c>
      <c r="AL70" s="328" t="s">
        <v>114</v>
      </c>
      <c r="AM70" s="334"/>
      <c r="AN70" s="325"/>
      <c r="AO70" s="325"/>
      <c r="AP70" s="328" t="s">
        <v>114</v>
      </c>
      <c r="AQ70" s="329" t="n">
        <v>1</v>
      </c>
      <c r="AR70" s="326" t="str">
        <f aca="false">TRIM('APH KIC KIA PC'!O70)</f>
        <v/>
      </c>
      <c r="AS70" s="335"/>
      <c r="AT70" s="325" t="str">
        <f aca="false">LEFT('1. Artikeldata Grund'!H70,2)</f>
        <v>Vä</v>
      </c>
      <c r="AU70" s="326" t="str">
        <f aca="false" t="array" ref="AU70:AU70">_xlfn.IFS('1. Artikeldata Grund'!I70="","",'1. Artikeldata Grund'!I70=Tabeller!$I$3,"",'1. Artikeldata Grund'!I70=Tabeller!$I$4,"",'1. Artikeldata Grund'!I70=Tabeller!$I$5,LEFT('1. Artikeldata Grund'!I70,1),'1. Artikeldata Grund'!I70=Tabeller!$I$6,LEFT('1. Artikeldata Grund'!I70,1))</f>
        <v/>
      </c>
      <c r="AV70" s="326" t="str">
        <f aca="false" t="array" ref="AV70:AV70">_xlfn.IFS('1. Artikeldata Grund'!J70="","",'1. Artikeldata Grund'!J70=Tabeller!$J$3,"",'1. Artikeldata Grund'!J70=Tabeller!$J$4,"",'1. Artikeldata Grund'!J70=Tabeller!$J$5,LEFT('1. Artikeldata Grund'!J70,1),'1. Artikeldata Grund'!J70=Tabeller!$J$6,LEFT('1. Artikeldata Grund'!J70,1),'1. Artikeldata Grund'!J70=Tabeller!$J$7,LEFT('1. Artikeldata Grund'!J70,1))</f>
        <v/>
      </c>
      <c r="AW70" s="326"/>
      <c r="AX70" s="326" t="n">
        <f aca="false">IF('APH KIC KIA PC'!K70=Tabeller!$AH$4,2,1)</f>
        <v>1</v>
      </c>
      <c r="AY70" s="326" t="str">
        <f aca="false" t="array" ref="AY70:AY70">IF('APH KIC KIA PC'!K70=Tabeller!$AH$4,99,IFERROR(_xlfn.IFS('4. Inköpsdata'!L70=25%,41,'4. Inköpsdata'!L70=12%,42,'4. Inköpsdata'!L70=6%,43,'4. Inköpsdata'!L70="Momsfritt",38),""))</f>
        <v/>
      </c>
      <c r="AZ70" s="330" t="e">
        <f aca="false">IF('APH KIC KIA PC'!K70=Tabeller!$AH$4,'4. Inköpsdata'!J70,ROUND('APH KIC KIA PC'!AB70,2))</f>
        <v>#VALUE!</v>
      </c>
      <c r="BA70" s="330" t="e">
        <f aca="false">IF('APH KIC KIA PC'!K70=Tabeller!$AH$4,0.01,ROUND('APH KIC KIA PC'!AA70,2))</f>
        <v>#VALUE!</v>
      </c>
      <c r="BB70" s="326" t="str">
        <f aca="false">TRIM(RIGHT('1. Artikeldata Grund'!G70,2))</f>
        <v/>
      </c>
      <c r="BC70" s="337"/>
      <c r="BD70" s="325" t="s">
        <v>1925</v>
      </c>
      <c r="BE70" s="336"/>
      <c r="BF70" s="328" t="s">
        <v>114</v>
      </c>
      <c r="BG70" s="337"/>
      <c r="BH70" s="330"/>
      <c r="BI70" s="330"/>
      <c r="BJ70" s="330"/>
      <c r="BK70" s="330"/>
      <c r="BL70" s="331" t="s">
        <v>35</v>
      </c>
      <c r="BM70" s="332" t="str">
        <f aca="false">TRIM('1. Artikeldata Grund'!D70)</f>
        <v/>
      </c>
    </row>
    <row r="71" customFormat="false" ht="14.25" hidden="false" customHeight="false" outlineLevel="0" collapsed="false">
      <c r="A71" s="321" t="n">
        <v>67</v>
      </c>
      <c r="B71" s="322" t="str">
        <f aca="false">'APH KIC KIA PC'!I71</f>
        <v>Välj…</v>
      </c>
      <c r="C71" s="322" t="str">
        <f aca="false">'APH KIC KIA PC'!K71</f>
        <v>Välj…</v>
      </c>
      <c r="D71" s="323" t="n">
        <f aca="false">'APH KIC KIA PC'!D71</f>
        <v>0</v>
      </c>
      <c r="E71" s="324" t="str">
        <f aca="false">TRIM(LEFT('1. Artikeldata Grund'!E71,30))</f>
        <v/>
      </c>
      <c r="F71" s="324" t="str">
        <f aca="false">IFERROR(TRIM(RIGHT('1. Artikeldata Grund'!E71,LEN('1. Artikeldata Grund'!E71)-30)),"")</f>
        <v/>
      </c>
      <c r="G71" s="325" t="str">
        <f aca="false">TRIM('APH KIC KIA PC'!L71)</f>
        <v>Välj….</v>
      </c>
      <c r="H71" s="326" t="n">
        <f aca="false">'APH KIC KIA PC'!M71</f>
        <v>910</v>
      </c>
      <c r="I71" s="326" t="n">
        <v>99</v>
      </c>
      <c r="J71" s="334"/>
      <c r="K71" s="325" t="s">
        <v>1922</v>
      </c>
      <c r="L71" s="325" t="str">
        <f aca="false">IF('APH MD APH Specifika'!BD71="J","J","N")</f>
        <v>N</v>
      </c>
      <c r="M71" s="335"/>
      <c r="N71" s="325" t="s">
        <v>1925</v>
      </c>
      <c r="O71" s="336"/>
      <c r="P71" s="325" t="s">
        <v>1924</v>
      </c>
      <c r="Q71" s="326" t="n">
        <v>0</v>
      </c>
      <c r="R71" s="334"/>
      <c r="S71" s="334"/>
      <c r="T71" s="334"/>
      <c r="U71" s="334"/>
      <c r="V71" s="334"/>
      <c r="W71" s="326" t="n">
        <v>1</v>
      </c>
      <c r="X71" s="326" t="n">
        <v>1</v>
      </c>
      <c r="Y71" s="325" t="s">
        <v>1925</v>
      </c>
      <c r="Z71" s="325" t="s">
        <v>1925</v>
      </c>
      <c r="AA71" s="325" t="s">
        <v>1925</v>
      </c>
      <c r="AB71" s="336"/>
      <c r="AC71" s="336"/>
      <c r="AD71" s="336"/>
      <c r="AE71" s="336"/>
      <c r="AF71" s="336"/>
      <c r="AG71" s="336"/>
      <c r="AH71" s="325" t="s">
        <v>1925</v>
      </c>
      <c r="AI71" s="326" t="str">
        <f aca="false">TRIM(LEFT('1. Artikeldata Grund'!G71,6))</f>
        <v/>
      </c>
      <c r="AJ71" s="327" t="n">
        <f aca="false" t="array" ref="AJ71:AJ71">_xlfn.IFS(AV71="1",20,AV71="2",20,AV71="3",20,AV71="0",99,AV71="",99)</f>
        <v>99</v>
      </c>
      <c r="AK71" s="328" t="s">
        <v>114</v>
      </c>
      <c r="AL71" s="328" t="s">
        <v>114</v>
      </c>
      <c r="AM71" s="334"/>
      <c r="AN71" s="325"/>
      <c r="AO71" s="325"/>
      <c r="AP71" s="328" t="s">
        <v>114</v>
      </c>
      <c r="AQ71" s="329" t="n">
        <v>1</v>
      </c>
      <c r="AR71" s="326" t="str">
        <f aca="false">TRIM('APH KIC KIA PC'!O71)</f>
        <v/>
      </c>
      <c r="AS71" s="335"/>
      <c r="AT71" s="325" t="str">
        <f aca="false">LEFT('1. Artikeldata Grund'!H71,2)</f>
        <v>Vä</v>
      </c>
      <c r="AU71" s="326" t="str">
        <f aca="false" t="array" ref="AU71:AU71">_xlfn.IFS('1. Artikeldata Grund'!I71="","",'1. Artikeldata Grund'!I71=Tabeller!$I$3,"",'1. Artikeldata Grund'!I71=Tabeller!$I$4,"",'1. Artikeldata Grund'!I71=Tabeller!$I$5,LEFT('1. Artikeldata Grund'!I71,1),'1. Artikeldata Grund'!I71=Tabeller!$I$6,LEFT('1. Artikeldata Grund'!I71,1))</f>
        <v/>
      </c>
      <c r="AV71" s="326" t="str">
        <f aca="false" t="array" ref="AV71:AV71">_xlfn.IFS('1. Artikeldata Grund'!J71="","",'1. Artikeldata Grund'!J71=Tabeller!$J$3,"",'1. Artikeldata Grund'!J71=Tabeller!$J$4,"",'1. Artikeldata Grund'!J71=Tabeller!$J$5,LEFT('1. Artikeldata Grund'!J71,1),'1. Artikeldata Grund'!J71=Tabeller!$J$6,LEFT('1. Artikeldata Grund'!J71,1),'1. Artikeldata Grund'!J71=Tabeller!$J$7,LEFT('1. Artikeldata Grund'!J71,1))</f>
        <v/>
      </c>
      <c r="AW71" s="326"/>
      <c r="AX71" s="326" t="n">
        <f aca="false">IF('APH KIC KIA PC'!K71=Tabeller!$AH$4,2,1)</f>
        <v>1</v>
      </c>
      <c r="AY71" s="326" t="str">
        <f aca="false" t="array" ref="AY71:AY71">IF('APH KIC KIA PC'!K71=Tabeller!$AH$4,99,IFERROR(_xlfn.IFS('4. Inköpsdata'!L71=25%,41,'4. Inköpsdata'!L71=12%,42,'4. Inköpsdata'!L71=6%,43,'4. Inköpsdata'!L71="Momsfritt",38),""))</f>
        <v/>
      </c>
      <c r="AZ71" s="330" t="e">
        <f aca="false">IF('APH KIC KIA PC'!K71=Tabeller!$AH$4,'4. Inköpsdata'!J71,ROUND('APH KIC KIA PC'!AB71,2))</f>
        <v>#VALUE!</v>
      </c>
      <c r="BA71" s="330" t="e">
        <f aca="false">IF('APH KIC KIA PC'!K71=Tabeller!$AH$4,0.01,ROUND('APH KIC KIA PC'!AA71,2))</f>
        <v>#VALUE!</v>
      </c>
      <c r="BB71" s="326" t="str">
        <f aca="false">TRIM(RIGHT('1. Artikeldata Grund'!G71,2))</f>
        <v/>
      </c>
      <c r="BC71" s="337"/>
      <c r="BD71" s="325" t="s">
        <v>1925</v>
      </c>
      <c r="BE71" s="336"/>
      <c r="BF71" s="328" t="s">
        <v>114</v>
      </c>
      <c r="BG71" s="337"/>
      <c r="BH71" s="330"/>
      <c r="BI71" s="330"/>
      <c r="BJ71" s="330"/>
      <c r="BK71" s="330"/>
      <c r="BL71" s="331" t="s">
        <v>35</v>
      </c>
      <c r="BM71" s="332" t="str">
        <f aca="false">TRIM('1. Artikeldata Grund'!D71)</f>
        <v/>
      </c>
    </row>
    <row r="72" customFormat="false" ht="14.25" hidden="false" customHeight="false" outlineLevel="0" collapsed="false">
      <c r="A72" s="321" t="n">
        <v>68</v>
      </c>
      <c r="B72" s="322" t="str">
        <f aca="false">'APH KIC KIA PC'!I72</f>
        <v>Välj…</v>
      </c>
      <c r="C72" s="322" t="str">
        <f aca="false">'APH KIC KIA PC'!K72</f>
        <v>Välj…</v>
      </c>
      <c r="D72" s="323" t="n">
        <f aca="false">'APH KIC KIA PC'!D72</f>
        <v>0</v>
      </c>
      <c r="E72" s="324" t="str">
        <f aca="false">TRIM(LEFT('1. Artikeldata Grund'!E72,30))</f>
        <v/>
      </c>
      <c r="F72" s="324" t="str">
        <f aca="false">IFERROR(TRIM(RIGHT('1. Artikeldata Grund'!E72,LEN('1. Artikeldata Grund'!E72)-30)),"")</f>
        <v/>
      </c>
      <c r="G72" s="325" t="str">
        <f aca="false">TRIM('APH KIC KIA PC'!L72)</f>
        <v>Välj….</v>
      </c>
      <c r="H72" s="326" t="n">
        <f aca="false">'APH KIC KIA PC'!M72</f>
        <v>910</v>
      </c>
      <c r="I72" s="326" t="n">
        <v>99</v>
      </c>
      <c r="J72" s="334"/>
      <c r="K72" s="325" t="s">
        <v>1922</v>
      </c>
      <c r="L72" s="325" t="str">
        <f aca="false">IF('APH MD APH Specifika'!BD72="J","J","N")</f>
        <v>N</v>
      </c>
      <c r="M72" s="335"/>
      <c r="N72" s="325" t="s">
        <v>1925</v>
      </c>
      <c r="O72" s="336"/>
      <c r="P72" s="325" t="s">
        <v>1924</v>
      </c>
      <c r="Q72" s="326" t="n">
        <v>0</v>
      </c>
      <c r="R72" s="334"/>
      <c r="S72" s="334"/>
      <c r="T72" s="334"/>
      <c r="U72" s="334"/>
      <c r="V72" s="334"/>
      <c r="W72" s="326" t="n">
        <v>1</v>
      </c>
      <c r="X72" s="326" t="n">
        <v>1</v>
      </c>
      <c r="Y72" s="325" t="s">
        <v>1925</v>
      </c>
      <c r="Z72" s="325" t="s">
        <v>1925</v>
      </c>
      <c r="AA72" s="325" t="s">
        <v>1925</v>
      </c>
      <c r="AB72" s="336"/>
      <c r="AC72" s="336"/>
      <c r="AD72" s="336"/>
      <c r="AE72" s="336"/>
      <c r="AF72" s="336"/>
      <c r="AG72" s="336"/>
      <c r="AH72" s="325" t="s">
        <v>1925</v>
      </c>
      <c r="AI72" s="326" t="str">
        <f aca="false">TRIM(LEFT('1. Artikeldata Grund'!G72,6))</f>
        <v/>
      </c>
      <c r="AJ72" s="327" t="n">
        <f aca="false" t="array" ref="AJ72:AJ72">_xlfn.IFS(AV72="1",20,AV72="2",20,AV72="3",20,AV72="0",99,AV72="",99)</f>
        <v>99</v>
      </c>
      <c r="AK72" s="328" t="s">
        <v>114</v>
      </c>
      <c r="AL72" s="328" t="s">
        <v>114</v>
      </c>
      <c r="AM72" s="334"/>
      <c r="AN72" s="325"/>
      <c r="AO72" s="325"/>
      <c r="AP72" s="328" t="s">
        <v>114</v>
      </c>
      <c r="AQ72" s="329" t="n">
        <v>1</v>
      </c>
      <c r="AR72" s="326" t="str">
        <f aca="false">TRIM('APH KIC KIA PC'!O72)</f>
        <v/>
      </c>
      <c r="AS72" s="335"/>
      <c r="AT72" s="325" t="str">
        <f aca="false">LEFT('1. Artikeldata Grund'!H72,2)</f>
        <v>Vä</v>
      </c>
      <c r="AU72" s="326" t="str">
        <f aca="false" t="array" ref="AU72:AU72">_xlfn.IFS('1. Artikeldata Grund'!I72="","",'1. Artikeldata Grund'!I72=Tabeller!$I$3,"",'1. Artikeldata Grund'!I72=Tabeller!$I$4,"",'1. Artikeldata Grund'!I72=Tabeller!$I$5,LEFT('1. Artikeldata Grund'!I72,1),'1. Artikeldata Grund'!I72=Tabeller!$I$6,LEFT('1. Artikeldata Grund'!I72,1))</f>
        <v/>
      </c>
      <c r="AV72" s="326" t="str">
        <f aca="false" t="array" ref="AV72:AV72">_xlfn.IFS('1. Artikeldata Grund'!J72="","",'1. Artikeldata Grund'!J72=Tabeller!$J$3,"",'1. Artikeldata Grund'!J72=Tabeller!$J$4,"",'1. Artikeldata Grund'!J72=Tabeller!$J$5,LEFT('1. Artikeldata Grund'!J72,1),'1. Artikeldata Grund'!J72=Tabeller!$J$6,LEFT('1. Artikeldata Grund'!J72,1),'1. Artikeldata Grund'!J72=Tabeller!$J$7,LEFT('1. Artikeldata Grund'!J72,1))</f>
        <v/>
      </c>
      <c r="AW72" s="326"/>
      <c r="AX72" s="326" t="n">
        <f aca="false">IF('APH KIC KIA PC'!K72=Tabeller!$AH$4,2,1)</f>
        <v>1</v>
      </c>
      <c r="AY72" s="326" t="str">
        <f aca="false" t="array" ref="AY72:AY72">IF('APH KIC KIA PC'!K72=Tabeller!$AH$4,99,IFERROR(_xlfn.IFS('4. Inköpsdata'!L72=25%,41,'4. Inköpsdata'!L72=12%,42,'4. Inköpsdata'!L72=6%,43,'4. Inköpsdata'!L72="Momsfritt",38),""))</f>
        <v/>
      </c>
      <c r="AZ72" s="330" t="e">
        <f aca="false">IF('APH KIC KIA PC'!K72=Tabeller!$AH$4,'4. Inköpsdata'!J72,ROUND('APH KIC KIA PC'!AB72,2))</f>
        <v>#VALUE!</v>
      </c>
      <c r="BA72" s="330" t="e">
        <f aca="false">IF('APH KIC KIA PC'!K72=Tabeller!$AH$4,0.01,ROUND('APH KIC KIA PC'!AA72,2))</f>
        <v>#VALUE!</v>
      </c>
      <c r="BB72" s="326" t="str">
        <f aca="false">TRIM(RIGHT('1. Artikeldata Grund'!G72,2))</f>
        <v/>
      </c>
      <c r="BC72" s="337"/>
      <c r="BD72" s="325" t="s">
        <v>1925</v>
      </c>
      <c r="BE72" s="336"/>
      <c r="BF72" s="328" t="s">
        <v>114</v>
      </c>
      <c r="BG72" s="337"/>
      <c r="BH72" s="330"/>
      <c r="BI72" s="330"/>
      <c r="BJ72" s="330"/>
      <c r="BK72" s="330"/>
      <c r="BL72" s="331" t="s">
        <v>35</v>
      </c>
      <c r="BM72" s="332" t="str">
        <f aca="false">TRIM('1. Artikeldata Grund'!D72)</f>
        <v/>
      </c>
    </row>
    <row r="73" customFormat="false" ht="14.25" hidden="false" customHeight="false" outlineLevel="0" collapsed="false">
      <c r="A73" s="321" t="n">
        <v>69</v>
      </c>
      <c r="B73" s="322" t="str">
        <f aca="false">'APH KIC KIA PC'!I73</f>
        <v>Välj…</v>
      </c>
      <c r="C73" s="322" t="str">
        <f aca="false">'APH KIC KIA PC'!K73</f>
        <v>Välj…</v>
      </c>
      <c r="D73" s="323" t="n">
        <f aca="false">'APH KIC KIA PC'!D73</f>
        <v>0</v>
      </c>
      <c r="E73" s="324" t="str">
        <f aca="false">TRIM(LEFT('1. Artikeldata Grund'!E73,30))</f>
        <v/>
      </c>
      <c r="F73" s="324" t="str">
        <f aca="false">IFERROR(TRIM(RIGHT('1. Artikeldata Grund'!E73,LEN('1. Artikeldata Grund'!E73)-30)),"")</f>
        <v/>
      </c>
      <c r="G73" s="325" t="str">
        <f aca="false">TRIM('APH KIC KIA PC'!L73)</f>
        <v>Välj….</v>
      </c>
      <c r="H73" s="326" t="n">
        <f aca="false">'APH KIC KIA PC'!M73</f>
        <v>910</v>
      </c>
      <c r="I73" s="326" t="n">
        <v>99</v>
      </c>
      <c r="J73" s="334"/>
      <c r="K73" s="325" t="s">
        <v>1922</v>
      </c>
      <c r="L73" s="325" t="str">
        <f aca="false">IF('APH MD APH Specifika'!BD73="J","J","N")</f>
        <v>N</v>
      </c>
      <c r="M73" s="335"/>
      <c r="N73" s="325" t="s">
        <v>1925</v>
      </c>
      <c r="O73" s="336"/>
      <c r="P73" s="325" t="s">
        <v>1924</v>
      </c>
      <c r="Q73" s="326" t="n">
        <v>0</v>
      </c>
      <c r="R73" s="334"/>
      <c r="S73" s="334"/>
      <c r="T73" s="334"/>
      <c r="U73" s="334"/>
      <c r="V73" s="334"/>
      <c r="W73" s="326" t="n">
        <v>1</v>
      </c>
      <c r="X73" s="326" t="n">
        <v>1</v>
      </c>
      <c r="Y73" s="325" t="s">
        <v>1925</v>
      </c>
      <c r="Z73" s="325" t="s">
        <v>1925</v>
      </c>
      <c r="AA73" s="325" t="s">
        <v>1925</v>
      </c>
      <c r="AB73" s="336"/>
      <c r="AC73" s="336"/>
      <c r="AD73" s="336"/>
      <c r="AE73" s="336"/>
      <c r="AF73" s="336"/>
      <c r="AG73" s="336"/>
      <c r="AH73" s="325" t="s">
        <v>1925</v>
      </c>
      <c r="AI73" s="326" t="str">
        <f aca="false">TRIM(LEFT('1. Artikeldata Grund'!G73,6))</f>
        <v/>
      </c>
      <c r="AJ73" s="327" t="n">
        <f aca="false" t="array" ref="AJ73:AJ73">_xlfn.IFS(AV73="1",20,AV73="2",20,AV73="3",20,AV73="0",99,AV73="",99)</f>
        <v>99</v>
      </c>
      <c r="AK73" s="328" t="s">
        <v>114</v>
      </c>
      <c r="AL73" s="328" t="s">
        <v>114</v>
      </c>
      <c r="AM73" s="334"/>
      <c r="AN73" s="325"/>
      <c r="AO73" s="325"/>
      <c r="AP73" s="328" t="s">
        <v>114</v>
      </c>
      <c r="AQ73" s="329" t="n">
        <v>1</v>
      </c>
      <c r="AR73" s="326" t="str">
        <f aca="false">TRIM('APH KIC KIA PC'!O73)</f>
        <v/>
      </c>
      <c r="AS73" s="335"/>
      <c r="AT73" s="325" t="str">
        <f aca="false">LEFT('1. Artikeldata Grund'!H73,2)</f>
        <v>Vä</v>
      </c>
      <c r="AU73" s="326" t="str">
        <f aca="false" t="array" ref="AU73:AU73">_xlfn.IFS('1. Artikeldata Grund'!I73="","",'1. Artikeldata Grund'!I73=Tabeller!$I$3,"",'1. Artikeldata Grund'!I73=Tabeller!$I$4,"",'1. Artikeldata Grund'!I73=Tabeller!$I$5,LEFT('1. Artikeldata Grund'!I73,1),'1. Artikeldata Grund'!I73=Tabeller!$I$6,LEFT('1. Artikeldata Grund'!I73,1))</f>
        <v/>
      </c>
      <c r="AV73" s="326" t="str">
        <f aca="false" t="array" ref="AV73:AV73">_xlfn.IFS('1. Artikeldata Grund'!J73="","",'1. Artikeldata Grund'!J73=Tabeller!$J$3,"",'1. Artikeldata Grund'!J73=Tabeller!$J$4,"",'1. Artikeldata Grund'!J73=Tabeller!$J$5,LEFT('1. Artikeldata Grund'!J73,1),'1. Artikeldata Grund'!J73=Tabeller!$J$6,LEFT('1. Artikeldata Grund'!J73,1),'1. Artikeldata Grund'!J73=Tabeller!$J$7,LEFT('1. Artikeldata Grund'!J73,1))</f>
        <v/>
      </c>
      <c r="AW73" s="326"/>
      <c r="AX73" s="326" t="n">
        <f aca="false">IF('APH KIC KIA PC'!K73=Tabeller!$AH$4,2,1)</f>
        <v>1</v>
      </c>
      <c r="AY73" s="326" t="str">
        <f aca="false" t="array" ref="AY73:AY73">IF('APH KIC KIA PC'!K73=Tabeller!$AH$4,99,IFERROR(_xlfn.IFS('4. Inköpsdata'!L73=25%,41,'4. Inköpsdata'!L73=12%,42,'4. Inköpsdata'!L73=6%,43,'4. Inköpsdata'!L73="Momsfritt",38),""))</f>
        <v/>
      </c>
      <c r="AZ73" s="330" t="e">
        <f aca="false">IF('APH KIC KIA PC'!K73=Tabeller!$AH$4,'4. Inköpsdata'!J73,ROUND('APH KIC KIA PC'!AB73,2))</f>
        <v>#VALUE!</v>
      </c>
      <c r="BA73" s="330" t="e">
        <f aca="false">IF('APH KIC KIA PC'!K73=Tabeller!$AH$4,0.01,ROUND('APH KIC KIA PC'!AA73,2))</f>
        <v>#VALUE!</v>
      </c>
      <c r="BB73" s="326" t="str">
        <f aca="false">TRIM(RIGHT('1. Artikeldata Grund'!G73,2))</f>
        <v/>
      </c>
      <c r="BC73" s="337"/>
      <c r="BD73" s="325" t="s">
        <v>1925</v>
      </c>
      <c r="BE73" s="336"/>
      <c r="BF73" s="328" t="s">
        <v>114</v>
      </c>
      <c r="BG73" s="337"/>
      <c r="BH73" s="330"/>
      <c r="BI73" s="330"/>
      <c r="BJ73" s="330"/>
      <c r="BK73" s="330"/>
      <c r="BL73" s="331" t="s">
        <v>35</v>
      </c>
      <c r="BM73" s="332" t="str">
        <f aca="false">TRIM('1. Artikeldata Grund'!D73)</f>
        <v/>
      </c>
    </row>
    <row r="74" customFormat="false" ht="14.25" hidden="false" customHeight="false" outlineLevel="0" collapsed="false">
      <c r="A74" s="321" t="n">
        <v>70</v>
      </c>
      <c r="B74" s="322" t="str">
        <f aca="false">'APH KIC KIA PC'!I74</f>
        <v>Välj…</v>
      </c>
      <c r="C74" s="322" t="str">
        <f aca="false">'APH KIC KIA PC'!K74</f>
        <v>Välj…</v>
      </c>
      <c r="D74" s="323" t="n">
        <f aca="false">'APH KIC KIA PC'!D74</f>
        <v>0</v>
      </c>
      <c r="E74" s="324" t="str">
        <f aca="false">TRIM(LEFT('1. Artikeldata Grund'!E74,30))</f>
        <v/>
      </c>
      <c r="F74" s="324" t="str">
        <f aca="false">IFERROR(TRIM(RIGHT('1. Artikeldata Grund'!E74,LEN('1. Artikeldata Grund'!E74)-30)),"")</f>
        <v/>
      </c>
      <c r="G74" s="325" t="str">
        <f aca="false">TRIM('APH KIC KIA PC'!L74)</f>
        <v>Välj….</v>
      </c>
      <c r="H74" s="326" t="n">
        <f aca="false">'APH KIC KIA PC'!M74</f>
        <v>910</v>
      </c>
      <c r="I74" s="326" t="n">
        <v>99</v>
      </c>
      <c r="J74" s="334"/>
      <c r="K74" s="325" t="s">
        <v>1922</v>
      </c>
      <c r="L74" s="325" t="str">
        <f aca="false">IF('APH MD APH Specifika'!BD74="J","J","N")</f>
        <v>N</v>
      </c>
      <c r="M74" s="335"/>
      <c r="N74" s="325" t="s">
        <v>1925</v>
      </c>
      <c r="O74" s="336"/>
      <c r="P74" s="325" t="s">
        <v>1924</v>
      </c>
      <c r="Q74" s="326" t="n">
        <v>0</v>
      </c>
      <c r="R74" s="334"/>
      <c r="S74" s="334"/>
      <c r="T74" s="334"/>
      <c r="U74" s="334"/>
      <c r="V74" s="334"/>
      <c r="W74" s="326" t="n">
        <v>1</v>
      </c>
      <c r="X74" s="326" t="n">
        <v>1</v>
      </c>
      <c r="Y74" s="325" t="s">
        <v>1925</v>
      </c>
      <c r="Z74" s="325" t="s">
        <v>1925</v>
      </c>
      <c r="AA74" s="325" t="s">
        <v>1925</v>
      </c>
      <c r="AB74" s="336"/>
      <c r="AC74" s="336"/>
      <c r="AD74" s="336"/>
      <c r="AE74" s="336"/>
      <c r="AF74" s="336"/>
      <c r="AG74" s="336"/>
      <c r="AH74" s="325" t="s">
        <v>1925</v>
      </c>
      <c r="AI74" s="326" t="str">
        <f aca="false">TRIM(LEFT('1. Artikeldata Grund'!G74,6))</f>
        <v/>
      </c>
      <c r="AJ74" s="327" t="n">
        <f aca="false" t="array" ref="AJ74:AJ74">_xlfn.IFS(AV74="1",20,AV74="2",20,AV74="3",20,AV74="0",99,AV74="",99)</f>
        <v>99</v>
      </c>
      <c r="AK74" s="328" t="s">
        <v>114</v>
      </c>
      <c r="AL74" s="328" t="s">
        <v>114</v>
      </c>
      <c r="AM74" s="334"/>
      <c r="AN74" s="325"/>
      <c r="AO74" s="325"/>
      <c r="AP74" s="328" t="s">
        <v>114</v>
      </c>
      <c r="AQ74" s="329" t="n">
        <v>1</v>
      </c>
      <c r="AR74" s="326" t="str">
        <f aca="false">TRIM('APH KIC KIA PC'!O74)</f>
        <v/>
      </c>
      <c r="AS74" s="335"/>
      <c r="AT74" s="325" t="str">
        <f aca="false">LEFT('1. Artikeldata Grund'!H74,2)</f>
        <v>Vä</v>
      </c>
      <c r="AU74" s="326" t="str">
        <f aca="false" t="array" ref="AU74:AU74">_xlfn.IFS('1. Artikeldata Grund'!I74="","",'1. Artikeldata Grund'!I74=Tabeller!$I$3,"",'1. Artikeldata Grund'!I74=Tabeller!$I$4,"",'1. Artikeldata Grund'!I74=Tabeller!$I$5,LEFT('1. Artikeldata Grund'!I74,1),'1. Artikeldata Grund'!I74=Tabeller!$I$6,LEFT('1. Artikeldata Grund'!I74,1))</f>
        <v/>
      </c>
      <c r="AV74" s="326" t="str">
        <f aca="false" t="array" ref="AV74:AV74">_xlfn.IFS('1. Artikeldata Grund'!J74="","",'1. Artikeldata Grund'!J74=Tabeller!$J$3,"",'1. Artikeldata Grund'!J74=Tabeller!$J$4,"",'1. Artikeldata Grund'!J74=Tabeller!$J$5,LEFT('1. Artikeldata Grund'!J74,1),'1. Artikeldata Grund'!J74=Tabeller!$J$6,LEFT('1. Artikeldata Grund'!J74,1),'1. Artikeldata Grund'!J74=Tabeller!$J$7,LEFT('1. Artikeldata Grund'!J74,1))</f>
        <v/>
      </c>
      <c r="AW74" s="326"/>
      <c r="AX74" s="326" t="n">
        <f aca="false">IF('APH KIC KIA PC'!K74=Tabeller!$AH$4,2,1)</f>
        <v>1</v>
      </c>
      <c r="AY74" s="326" t="str">
        <f aca="false" t="array" ref="AY74:AY74">IF('APH KIC KIA PC'!K74=Tabeller!$AH$4,99,IFERROR(_xlfn.IFS('4. Inköpsdata'!L74=25%,41,'4. Inköpsdata'!L74=12%,42,'4. Inköpsdata'!L74=6%,43,'4. Inköpsdata'!L74="Momsfritt",38),""))</f>
        <v/>
      </c>
      <c r="AZ74" s="330" t="e">
        <f aca="false">IF('APH KIC KIA PC'!K74=Tabeller!$AH$4,'4. Inköpsdata'!J74,ROUND('APH KIC KIA PC'!AB74,2))</f>
        <v>#VALUE!</v>
      </c>
      <c r="BA74" s="330" t="e">
        <f aca="false">IF('APH KIC KIA PC'!K74=Tabeller!$AH$4,0.01,ROUND('APH KIC KIA PC'!AA74,2))</f>
        <v>#VALUE!</v>
      </c>
      <c r="BB74" s="326" t="str">
        <f aca="false">TRIM(RIGHT('1. Artikeldata Grund'!G74,2))</f>
        <v/>
      </c>
      <c r="BC74" s="337"/>
      <c r="BD74" s="325" t="s">
        <v>1925</v>
      </c>
      <c r="BE74" s="336"/>
      <c r="BF74" s="328" t="s">
        <v>114</v>
      </c>
      <c r="BG74" s="337"/>
      <c r="BH74" s="330"/>
      <c r="BI74" s="330"/>
      <c r="BJ74" s="330"/>
      <c r="BK74" s="330"/>
      <c r="BL74" s="331" t="s">
        <v>35</v>
      </c>
      <c r="BM74" s="332" t="str">
        <f aca="false">TRIM('1. Artikeldata Grund'!D74)</f>
        <v/>
      </c>
    </row>
    <row r="75" customFormat="false" ht="14.25" hidden="false" customHeight="false" outlineLevel="0" collapsed="false">
      <c r="A75" s="321" t="n">
        <v>71</v>
      </c>
      <c r="B75" s="322" t="str">
        <f aca="false">'APH KIC KIA PC'!I75</f>
        <v>Välj…</v>
      </c>
      <c r="C75" s="322" t="str">
        <f aca="false">'APH KIC KIA PC'!K75</f>
        <v>Välj…</v>
      </c>
      <c r="D75" s="323" t="n">
        <f aca="false">'APH KIC KIA PC'!D75</f>
        <v>0</v>
      </c>
      <c r="E75" s="324" t="str">
        <f aca="false">TRIM(LEFT('1. Artikeldata Grund'!E75,30))</f>
        <v/>
      </c>
      <c r="F75" s="324" t="str">
        <f aca="false">IFERROR(TRIM(RIGHT('1. Artikeldata Grund'!E75,LEN('1. Artikeldata Grund'!E75)-30)),"")</f>
        <v/>
      </c>
      <c r="G75" s="325" t="str">
        <f aca="false">TRIM('APH KIC KIA PC'!L75)</f>
        <v>Välj….</v>
      </c>
      <c r="H75" s="326" t="n">
        <f aca="false">'APH KIC KIA PC'!M75</f>
        <v>910</v>
      </c>
      <c r="I75" s="326" t="n">
        <v>99</v>
      </c>
      <c r="J75" s="334"/>
      <c r="K75" s="325" t="s">
        <v>1922</v>
      </c>
      <c r="L75" s="325" t="str">
        <f aca="false">IF('APH MD APH Specifika'!BD75="J","J","N")</f>
        <v>N</v>
      </c>
      <c r="M75" s="335"/>
      <c r="N75" s="325" t="s">
        <v>1925</v>
      </c>
      <c r="O75" s="336"/>
      <c r="P75" s="325" t="s">
        <v>1924</v>
      </c>
      <c r="Q75" s="326" t="n">
        <v>0</v>
      </c>
      <c r="R75" s="334"/>
      <c r="S75" s="334"/>
      <c r="T75" s="334"/>
      <c r="U75" s="334"/>
      <c r="V75" s="334"/>
      <c r="W75" s="326" t="n">
        <v>1</v>
      </c>
      <c r="X75" s="326" t="n">
        <v>1</v>
      </c>
      <c r="Y75" s="325" t="s">
        <v>1925</v>
      </c>
      <c r="Z75" s="325" t="s">
        <v>1925</v>
      </c>
      <c r="AA75" s="325" t="s">
        <v>1925</v>
      </c>
      <c r="AB75" s="336"/>
      <c r="AC75" s="336"/>
      <c r="AD75" s="336"/>
      <c r="AE75" s="336"/>
      <c r="AF75" s="336"/>
      <c r="AG75" s="336"/>
      <c r="AH75" s="325" t="s">
        <v>1925</v>
      </c>
      <c r="AI75" s="326" t="str">
        <f aca="false">TRIM(LEFT('1. Artikeldata Grund'!G75,6))</f>
        <v/>
      </c>
      <c r="AJ75" s="327" t="n">
        <f aca="false" t="array" ref="AJ75:AJ75">_xlfn.IFS(AV75="1",20,AV75="2",20,AV75="3",20,AV75="0",99,AV75="",99)</f>
        <v>99</v>
      </c>
      <c r="AK75" s="328" t="s">
        <v>114</v>
      </c>
      <c r="AL75" s="328" t="s">
        <v>114</v>
      </c>
      <c r="AM75" s="334"/>
      <c r="AN75" s="325"/>
      <c r="AO75" s="325"/>
      <c r="AP75" s="328" t="s">
        <v>114</v>
      </c>
      <c r="AQ75" s="329" t="n">
        <v>1</v>
      </c>
      <c r="AR75" s="326" t="str">
        <f aca="false">TRIM('APH KIC KIA PC'!O75)</f>
        <v/>
      </c>
      <c r="AS75" s="335"/>
      <c r="AT75" s="325" t="str">
        <f aca="false">LEFT('1. Artikeldata Grund'!H75,2)</f>
        <v>Vä</v>
      </c>
      <c r="AU75" s="326" t="str">
        <f aca="false" t="array" ref="AU75:AU75">_xlfn.IFS('1. Artikeldata Grund'!I75="","",'1. Artikeldata Grund'!I75=Tabeller!$I$3,"",'1. Artikeldata Grund'!I75=Tabeller!$I$4,"",'1. Artikeldata Grund'!I75=Tabeller!$I$5,LEFT('1. Artikeldata Grund'!I75,1),'1. Artikeldata Grund'!I75=Tabeller!$I$6,LEFT('1. Artikeldata Grund'!I75,1))</f>
        <v/>
      </c>
      <c r="AV75" s="326" t="str">
        <f aca="false" t="array" ref="AV75:AV75">_xlfn.IFS('1. Artikeldata Grund'!J75="","",'1. Artikeldata Grund'!J75=Tabeller!$J$3,"",'1. Artikeldata Grund'!J75=Tabeller!$J$4,"",'1. Artikeldata Grund'!J75=Tabeller!$J$5,LEFT('1. Artikeldata Grund'!J75,1),'1. Artikeldata Grund'!J75=Tabeller!$J$6,LEFT('1. Artikeldata Grund'!J75,1),'1. Artikeldata Grund'!J75=Tabeller!$J$7,LEFT('1. Artikeldata Grund'!J75,1))</f>
        <v/>
      </c>
      <c r="AW75" s="326"/>
      <c r="AX75" s="326" t="n">
        <f aca="false">IF('APH KIC KIA PC'!K75=Tabeller!$AH$4,2,1)</f>
        <v>1</v>
      </c>
      <c r="AY75" s="326" t="str">
        <f aca="false" t="array" ref="AY75:AY75">IF('APH KIC KIA PC'!K75=Tabeller!$AH$4,99,IFERROR(_xlfn.IFS('4. Inköpsdata'!L75=25%,41,'4. Inköpsdata'!L75=12%,42,'4. Inköpsdata'!L75=6%,43,'4. Inköpsdata'!L75="Momsfritt",38),""))</f>
        <v/>
      </c>
      <c r="AZ75" s="330" t="e">
        <f aca="false">IF('APH KIC KIA PC'!K75=Tabeller!$AH$4,'4. Inköpsdata'!J75,ROUND('APH KIC KIA PC'!AB75,2))</f>
        <v>#VALUE!</v>
      </c>
      <c r="BA75" s="330" t="e">
        <f aca="false">IF('APH KIC KIA PC'!K75=Tabeller!$AH$4,0.01,ROUND('APH KIC KIA PC'!AA75,2))</f>
        <v>#VALUE!</v>
      </c>
      <c r="BB75" s="326" t="str">
        <f aca="false">TRIM(RIGHT('1. Artikeldata Grund'!G75,2))</f>
        <v/>
      </c>
      <c r="BC75" s="337"/>
      <c r="BD75" s="325" t="s">
        <v>1925</v>
      </c>
      <c r="BE75" s="336"/>
      <c r="BF75" s="328" t="s">
        <v>114</v>
      </c>
      <c r="BG75" s="337"/>
      <c r="BH75" s="330"/>
      <c r="BI75" s="330"/>
      <c r="BJ75" s="330"/>
      <c r="BK75" s="330"/>
      <c r="BL75" s="331" t="s">
        <v>35</v>
      </c>
      <c r="BM75" s="332" t="str">
        <f aca="false">TRIM('1. Artikeldata Grund'!D75)</f>
        <v/>
      </c>
    </row>
    <row r="76" customFormat="false" ht="14.25" hidden="false" customHeight="false" outlineLevel="0" collapsed="false">
      <c r="A76" s="321" t="n">
        <v>72</v>
      </c>
      <c r="B76" s="322" t="str">
        <f aca="false">'APH KIC KIA PC'!I76</f>
        <v>Välj…</v>
      </c>
      <c r="C76" s="322" t="str">
        <f aca="false">'APH KIC KIA PC'!K76</f>
        <v>Välj…</v>
      </c>
      <c r="D76" s="323" t="n">
        <f aca="false">'APH KIC KIA PC'!D76</f>
        <v>0</v>
      </c>
      <c r="E76" s="324" t="str">
        <f aca="false">TRIM(LEFT('1. Artikeldata Grund'!E76,30))</f>
        <v/>
      </c>
      <c r="F76" s="324" t="str">
        <f aca="false">IFERROR(TRIM(RIGHT('1. Artikeldata Grund'!E76,LEN('1. Artikeldata Grund'!E76)-30)),"")</f>
        <v/>
      </c>
      <c r="G76" s="325" t="str">
        <f aca="false">TRIM('APH KIC KIA PC'!L76)</f>
        <v>Välj….</v>
      </c>
      <c r="H76" s="326" t="n">
        <f aca="false">'APH KIC KIA PC'!M76</f>
        <v>910</v>
      </c>
      <c r="I76" s="326" t="n">
        <v>99</v>
      </c>
      <c r="J76" s="334"/>
      <c r="K76" s="325" t="s">
        <v>1922</v>
      </c>
      <c r="L76" s="325" t="str">
        <f aca="false">IF('APH MD APH Specifika'!BD76="J","J","N")</f>
        <v>N</v>
      </c>
      <c r="M76" s="335"/>
      <c r="N76" s="325" t="s">
        <v>1925</v>
      </c>
      <c r="O76" s="336"/>
      <c r="P76" s="325" t="s">
        <v>1924</v>
      </c>
      <c r="Q76" s="326" t="n">
        <v>0</v>
      </c>
      <c r="R76" s="334"/>
      <c r="S76" s="334"/>
      <c r="T76" s="334"/>
      <c r="U76" s="334"/>
      <c r="V76" s="334"/>
      <c r="W76" s="326" t="n">
        <v>1</v>
      </c>
      <c r="X76" s="326" t="n">
        <v>1</v>
      </c>
      <c r="Y76" s="325" t="s">
        <v>1925</v>
      </c>
      <c r="Z76" s="325" t="s">
        <v>1925</v>
      </c>
      <c r="AA76" s="325" t="s">
        <v>1925</v>
      </c>
      <c r="AB76" s="336"/>
      <c r="AC76" s="336"/>
      <c r="AD76" s="336"/>
      <c r="AE76" s="336"/>
      <c r="AF76" s="336"/>
      <c r="AG76" s="336"/>
      <c r="AH76" s="325" t="s">
        <v>1925</v>
      </c>
      <c r="AI76" s="326" t="str">
        <f aca="false">TRIM(LEFT('1. Artikeldata Grund'!G76,6))</f>
        <v/>
      </c>
      <c r="AJ76" s="327" t="n">
        <f aca="false" t="array" ref="AJ76:AJ76">_xlfn.IFS(AV76="1",20,AV76="2",20,AV76="3",20,AV76="0",99,AV76="",99)</f>
        <v>99</v>
      </c>
      <c r="AK76" s="328" t="s">
        <v>114</v>
      </c>
      <c r="AL76" s="328" t="s">
        <v>114</v>
      </c>
      <c r="AM76" s="334"/>
      <c r="AN76" s="325"/>
      <c r="AO76" s="325"/>
      <c r="AP76" s="328" t="s">
        <v>114</v>
      </c>
      <c r="AQ76" s="329" t="n">
        <v>1</v>
      </c>
      <c r="AR76" s="326" t="str">
        <f aca="false">TRIM('APH KIC KIA PC'!O76)</f>
        <v/>
      </c>
      <c r="AS76" s="335"/>
      <c r="AT76" s="325" t="str">
        <f aca="false">LEFT('1. Artikeldata Grund'!H76,2)</f>
        <v>Vä</v>
      </c>
      <c r="AU76" s="326" t="str">
        <f aca="false" t="array" ref="AU76:AU76">_xlfn.IFS('1. Artikeldata Grund'!I76="","",'1. Artikeldata Grund'!I76=Tabeller!$I$3,"",'1. Artikeldata Grund'!I76=Tabeller!$I$4,"",'1. Artikeldata Grund'!I76=Tabeller!$I$5,LEFT('1. Artikeldata Grund'!I76,1),'1. Artikeldata Grund'!I76=Tabeller!$I$6,LEFT('1. Artikeldata Grund'!I76,1))</f>
        <v/>
      </c>
      <c r="AV76" s="326" t="str">
        <f aca="false" t="array" ref="AV76:AV76">_xlfn.IFS('1. Artikeldata Grund'!J76="","",'1. Artikeldata Grund'!J76=Tabeller!$J$3,"",'1. Artikeldata Grund'!J76=Tabeller!$J$4,"",'1. Artikeldata Grund'!J76=Tabeller!$J$5,LEFT('1. Artikeldata Grund'!J76,1),'1. Artikeldata Grund'!J76=Tabeller!$J$6,LEFT('1. Artikeldata Grund'!J76,1),'1. Artikeldata Grund'!J76=Tabeller!$J$7,LEFT('1. Artikeldata Grund'!J76,1))</f>
        <v/>
      </c>
      <c r="AW76" s="326"/>
      <c r="AX76" s="326" t="n">
        <f aca="false">IF('APH KIC KIA PC'!K76=Tabeller!$AH$4,2,1)</f>
        <v>1</v>
      </c>
      <c r="AY76" s="326" t="str">
        <f aca="false" t="array" ref="AY76:AY76">IF('APH KIC KIA PC'!K76=Tabeller!$AH$4,99,IFERROR(_xlfn.IFS('4. Inköpsdata'!L76=25%,41,'4. Inköpsdata'!L76=12%,42,'4. Inköpsdata'!L76=6%,43,'4. Inköpsdata'!L76="Momsfritt",38),""))</f>
        <v/>
      </c>
      <c r="AZ76" s="330" t="e">
        <f aca="false">IF('APH KIC KIA PC'!K76=Tabeller!$AH$4,'4. Inköpsdata'!J76,ROUND('APH KIC KIA PC'!AB76,2))</f>
        <v>#VALUE!</v>
      </c>
      <c r="BA76" s="330" t="e">
        <f aca="false">IF('APH KIC KIA PC'!K76=Tabeller!$AH$4,0.01,ROUND('APH KIC KIA PC'!AA76,2))</f>
        <v>#VALUE!</v>
      </c>
      <c r="BB76" s="326" t="str">
        <f aca="false">TRIM(RIGHT('1. Artikeldata Grund'!G76,2))</f>
        <v/>
      </c>
      <c r="BC76" s="337"/>
      <c r="BD76" s="325" t="s">
        <v>1925</v>
      </c>
      <c r="BE76" s="336"/>
      <c r="BF76" s="328" t="s">
        <v>114</v>
      </c>
      <c r="BG76" s="337"/>
      <c r="BH76" s="330"/>
      <c r="BI76" s="330"/>
      <c r="BJ76" s="330"/>
      <c r="BK76" s="330"/>
      <c r="BL76" s="331" t="s">
        <v>35</v>
      </c>
      <c r="BM76" s="332" t="str">
        <f aca="false">TRIM('1. Artikeldata Grund'!D76)</f>
        <v/>
      </c>
    </row>
    <row r="77" customFormat="false" ht="14.25" hidden="false" customHeight="false" outlineLevel="0" collapsed="false">
      <c r="A77" s="321" t="n">
        <v>73</v>
      </c>
      <c r="B77" s="322" t="str">
        <f aca="false">'APH KIC KIA PC'!I77</f>
        <v>Välj…</v>
      </c>
      <c r="C77" s="322" t="str">
        <f aca="false">'APH KIC KIA PC'!K77</f>
        <v>Välj…</v>
      </c>
      <c r="D77" s="323" t="n">
        <f aca="false">'APH KIC KIA PC'!D77</f>
        <v>0</v>
      </c>
      <c r="E77" s="324" t="str">
        <f aca="false">TRIM(LEFT('1. Artikeldata Grund'!E77,30))</f>
        <v/>
      </c>
      <c r="F77" s="324" t="str">
        <f aca="false">IFERROR(TRIM(RIGHT('1. Artikeldata Grund'!E77,LEN('1. Artikeldata Grund'!E77)-30)),"")</f>
        <v/>
      </c>
      <c r="G77" s="325" t="str">
        <f aca="false">TRIM('APH KIC KIA PC'!L77)</f>
        <v>Välj….</v>
      </c>
      <c r="H77" s="326" t="n">
        <f aca="false">'APH KIC KIA PC'!M77</f>
        <v>910</v>
      </c>
      <c r="I77" s="326" t="n">
        <v>99</v>
      </c>
      <c r="J77" s="334"/>
      <c r="K77" s="325" t="s">
        <v>1922</v>
      </c>
      <c r="L77" s="325" t="str">
        <f aca="false">IF('APH MD APH Specifika'!BD77="J","J","N")</f>
        <v>N</v>
      </c>
      <c r="M77" s="335"/>
      <c r="N77" s="325" t="s">
        <v>1925</v>
      </c>
      <c r="O77" s="336"/>
      <c r="P77" s="325" t="s">
        <v>1924</v>
      </c>
      <c r="Q77" s="326" t="n">
        <v>0</v>
      </c>
      <c r="R77" s="334"/>
      <c r="S77" s="334"/>
      <c r="T77" s="334"/>
      <c r="U77" s="334"/>
      <c r="V77" s="334"/>
      <c r="W77" s="326" t="n">
        <v>1</v>
      </c>
      <c r="X77" s="326" t="n">
        <v>1</v>
      </c>
      <c r="Y77" s="325" t="s">
        <v>1925</v>
      </c>
      <c r="Z77" s="325" t="s">
        <v>1925</v>
      </c>
      <c r="AA77" s="325" t="s">
        <v>1925</v>
      </c>
      <c r="AB77" s="336"/>
      <c r="AC77" s="336"/>
      <c r="AD77" s="336"/>
      <c r="AE77" s="336"/>
      <c r="AF77" s="336"/>
      <c r="AG77" s="336"/>
      <c r="AH77" s="325" t="s">
        <v>1925</v>
      </c>
      <c r="AI77" s="326" t="str">
        <f aca="false">TRIM(LEFT('1. Artikeldata Grund'!G77,6))</f>
        <v/>
      </c>
      <c r="AJ77" s="327" t="n">
        <f aca="false" t="array" ref="AJ77:AJ77">_xlfn.IFS(AV77="1",20,AV77="2",20,AV77="3",20,AV77="0",99,AV77="",99)</f>
        <v>99</v>
      </c>
      <c r="AK77" s="328" t="s">
        <v>114</v>
      </c>
      <c r="AL77" s="328" t="s">
        <v>114</v>
      </c>
      <c r="AM77" s="334"/>
      <c r="AN77" s="325"/>
      <c r="AO77" s="325"/>
      <c r="AP77" s="328" t="s">
        <v>114</v>
      </c>
      <c r="AQ77" s="329" t="n">
        <v>1</v>
      </c>
      <c r="AR77" s="326" t="str">
        <f aca="false">TRIM('APH KIC KIA PC'!O77)</f>
        <v/>
      </c>
      <c r="AS77" s="335"/>
      <c r="AT77" s="325" t="str">
        <f aca="false">LEFT('1. Artikeldata Grund'!H77,2)</f>
        <v>Vä</v>
      </c>
      <c r="AU77" s="326" t="str">
        <f aca="false" t="array" ref="AU77:AU77">_xlfn.IFS('1. Artikeldata Grund'!I77="","",'1. Artikeldata Grund'!I77=Tabeller!$I$3,"",'1. Artikeldata Grund'!I77=Tabeller!$I$4,"",'1. Artikeldata Grund'!I77=Tabeller!$I$5,LEFT('1. Artikeldata Grund'!I77,1),'1. Artikeldata Grund'!I77=Tabeller!$I$6,LEFT('1. Artikeldata Grund'!I77,1))</f>
        <v/>
      </c>
      <c r="AV77" s="326" t="str">
        <f aca="false" t="array" ref="AV77:AV77">_xlfn.IFS('1. Artikeldata Grund'!J77="","",'1. Artikeldata Grund'!J77=Tabeller!$J$3,"",'1. Artikeldata Grund'!J77=Tabeller!$J$4,"",'1. Artikeldata Grund'!J77=Tabeller!$J$5,LEFT('1. Artikeldata Grund'!J77,1),'1. Artikeldata Grund'!J77=Tabeller!$J$6,LEFT('1. Artikeldata Grund'!J77,1),'1. Artikeldata Grund'!J77=Tabeller!$J$7,LEFT('1. Artikeldata Grund'!J77,1))</f>
        <v/>
      </c>
      <c r="AW77" s="326"/>
      <c r="AX77" s="326" t="n">
        <f aca="false">IF('APH KIC KIA PC'!K77=Tabeller!$AH$4,2,1)</f>
        <v>1</v>
      </c>
      <c r="AY77" s="326" t="str">
        <f aca="false" t="array" ref="AY77:AY77">IF('APH KIC KIA PC'!K77=Tabeller!$AH$4,99,IFERROR(_xlfn.IFS('4. Inköpsdata'!L77=25%,41,'4. Inköpsdata'!L77=12%,42,'4. Inköpsdata'!L77=6%,43,'4. Inköpsdata'!L77="Momsfritt",38),""))</f>
        <v/>
      </c>
      <c r="AZ77" s="330" t="e">
        <f aca="false">IF('APH KIC KIA PC'!K77=Tabeller!$AH$4,'4. Inköpsdata'!J77,ROUND('APH KIC KIA PC'!AB77,2))</f>
        <v>#VALUE!</v>
      </c>
      <c r="BA77" s="330" t="e">
        <f aca="false">IF('APH KIC KIA PC'!K77=Tabeller!$AH$4,0.01,ROUND('APH KIC KIA PC'!AA77,2))</f>
        <v>#VALUE!</v>
      </c>
      <c r="BB77" s="326" t="str">
        <f aca="false">TRIM(RIGHT('1. Artikeldata Grund'!G77,2))</f>
        <v/>
      </c>
      <c r="BC77" s="337"/>
      <c r="BD77" s="325" t="s">
        <v>1925</v>
      </c>
      <c r="BE77" s="336"/>
      <c r="BF77" s="328" t="s">
        <v>114</v>
      </c>
      <c r="BG77" s="337"/>
      <c r="BH77" s="330"/>
      <c r="BI77" s="330"/>
      <c r="BJ77" s="330"/>
      <c r="BK77" s="330"/>
      <c r="BL77" s="331" t="s">
        <v>35</v>
      </c>
      <c r="BM77" s="332" t="str">
        <f aca="false">TRIM('1. Artikeldata Grund'!D77)</f>
        <v/>
      </c>
    </row>
    <row r="78" customFormat="false" ht="14.25" hidden="false" customHeight="false" outlineLevel="0" collapsed="false">
      <c r="A78" s="321" t="n">
        <v>74</v>
      </c>
      <c r="B78" s="322" t="str">
        <f aca="false">'APH KIC KIA PC'!I78</f>
        <v>Välj…</v>
      </c>
      <c r="C78" s="322" t="str">
        <f aca="false">'APH KIC KIA PC'!K78</f>
        <v>Välj…</v>
      </c>
      <c r="D78" s="323" t="n">
        <f aca="false">'APH KIC KIA PC'!D78</f>
        <v>0</v>
      </c>
      <c r="E78" s="324" t="str">
        <f aca="false">TRIM(LEFT('1. Artikeldata Grund'!E78,30))</f>
        <v/>
      </c>
      <c r="F78" s="324" t="str">
        <f aca="false">IFERROR(TRIM(RIGHT('1. Artikeldata Grund'!E78,LEN('1. Artikeldata Grund'!E78)-30)),"")</f>
        <v/>
      </c>
      <c r="G78" s="325" t="str">
        <f aca="false">TRIM('APH KIC KIA PC'!L78)</f>
        <v>Välj….</v>
      </c>
      <c r="H78" s="326" t="n">
        <f aca="false">'APH KIC KIA PC'!M78</f>
        <v>910</v>
      </c>
      <c r="I78" s="326" t="n">
        <v>99</v>
      </c>
      <c r="J78" s="334"/>
      <c r="K78" s="325" t="s">
        <v>1922</v>
      </c>
      <c r="L78" s="325" t="str">
        <f aca="false">IF('APH MD APH Specifika'!BD78="J","J","N")</f>
        <v>N</v>
      </c>
      <c r="M78" s="335"/>
      <c r="N78" s="325" t="s">
        <v>1925</v>
      </c>
      <c r="O78" s="336"/>
      <c r="P78" s="325" t="s">
        <v>1924</v>
      </c>
      <c r="Q78" s="326" t="n">
        <v>0</v>
      </c>
      <c r="R78" s="334"/>
      <c r="S78" s="334"/>
      <c r="T78" s="334"/>
      <c r="U78" s="334"/>
      <c r="V78" s="334"/>
      <c r="W78" s="326" t="n">
        <v>1</v>
      </c>
      <c r="X78" s="326" t="n">
        <v>1</v>
      </c>
      <c r="Y78" s="325" t="s">
        <v>1925</v>
      </c>
      <c r="Z78" s="325" t="s">
        <v>1925</v>
      </c>
      <c r="AA78" s="325" t="s">
        <v>1925</v>
      </c>
      <c r="AB78" s="336"/>
      <c r="AC78" s="336"/>
      <c r="AD78" s="336"/>
      <c r="AE78" s="336"/>
      <c r="AF78" s="336"/>
      <c r="AG78" s="336"/>
      <c r="AH78" s="325" t="s">
        <v>1925</v>
      </c>
      <c r="AI78" s="326" t="str">
        <f aca="false">TRIM(LEFT('1. Artikeldata Grund'!G78,6))</f>
        <v/>
      </c>
      <c r="AJ78" s="327" t="n">
        <f aca="false" t="array" ref="AJ78:AJ78">_xlfn.IFS(AV78="1",20,AV78="2",20,AV78="3",20,AV78="0",99,AV78="",99)</f>
        <v>99</v>
      </c>
      <c r="AK78" s="328" t="s">
        <v>114</v>
      </c>
      <c r="AL78" s="328" t="s">
        <v>114</v>
      </c>
      <c r="AM78" s="334"/>
      <c r="AN78" s="325"/>
      <c r="AO78" s="325"/>
      <c r="AP78" s="328" t="s">
        <v>114</v>
      </c>
      <c r="AQ78" s="329" t="n">
        <v>1</v>
      </c>
      <c r="AR78" s="326" t="str">
        <f aca="false">TRIM('APH KIC KIA PC'!O78)</f>
        <v/>
      </c>
      <c r="AS78" s="335"/>
      <c r="AT78" s="325" t="str">
        <f aca="false">LEFT('1. Artikeldata Grund'!H78,2)</f>
        <v>Vä</v>
      </c>
      <c r="AU78" s="326" t="str">
        <f aca="false" t="array" ref="AU78:AU78">_xlfn.IFS('1. Artikeldata Grund'!I78="","",'1. Artikeldata Grund'!I78=Tabeller!$I$3,"",'1. Artikeldata Grund'!I78=Tabeller!$I$4,"",'1. Artikeldata Grund'!I78=Tabeller!$I$5,LEFT('1. Artikeldata Grund'!I78,1),'1. Artikeldata Grund'!I78=Tabeller!$I$6,LEFT('1. Artikeldata Grund'!I78,1))</f>
        <v/>
      </c>
      <c r="AV78" s="326" t="str">
        <f aca="false" t="array" ref="AV78:AV78">_xlfn.IFS('1. Artikeldata Grund'!J78="","",'1. Artikeldata Grund'!J78=Tabeller!$J$3,"",'1. Artikeldata Grund'!J78=Tabeller!$J$4,"",'1. Artikeldata Grund'!J78=Tabeller!$J$5,LEFT('1. Artikeldata Grund'!J78,1),'1. Artikeldata Grund'!J78=Tabeller!$J$6,LEFT('1. Artikeldata Grund'!J78,1),'1. Artikeldata Grund'!J78=Tabeller!$J$7,LEFT('1. Artikeldata Grund'!J78,1))</f>
        <v/>
      </c>
      <c r="AW78" s="326"/>
      <c r="AX78" s="326" t="n">
        <f aca="false">IF('APH KIC KIA PC'!K78=Tabeller!$AH$4,2,1)</f>
        <v>1</v>
      </c>
      <c r="AY78" s="326" t="str">
        <f aca="false" t="array" ref="AY78:AY78">IF('APH KIC KIA PC'!K78=Tabeller!$AH$4,99,IFERROR(_xlfn.IFS('4. Inköpsdata'!L78=25%,41,'4. Inköpsdata'!L78=12%,42,'4. Inköpsdata'!L78=6%,43,'4. Inköpsdata'!L78="Momsfritt",38),""))</f>
        <v/>
      </c>
      <c r="AZ78" s="330" t="e">
        <f aca="false">IF('APH KIC KIA PC'!K78=Tabeller!$AH$4,'4. Inköpsdata'!J78,ROUND('APH KIC KIA PC'!AB78,2))</f>
        <v>#VALUE!</v>
      </c>
      <c r="BA78" s="330" t="e">
        <f aca="false">IF('APH KIC KIA PC'!K78=Tabeller!$AH$4,0.01,ROUND('APH KIC KIA PC'!AA78,2))</f>
        <v>#VALUE!</v>
      </c>
      <c r="BB78" s="326" t="str">
        <f aca="false">TRIM(RIGHT('1. Artikeldata Grund'!G78,2))</f>
        <v/>
      </c>
      <c r="BC78" s="337"/>
      <c r="BD78" s="325" t="s">
        <v>1925</v>
      </c>
      <c r="BE78" s="336"/>
      <c r="BF78" s="328" t="s">
        <v>114</v>
      </c>
      <c r="BG78" s="337"/>
      <c r="BH78" s="330"/>
      <c r="BI78" s="330"/>
      <c r="BJ78" s="330"/>
      <c r="BK78" s="330"/>
      <c r="BL78" s="331" t="s">
        <v>35</v>
      </c>
      <c r="BM78" s="332" t="str">
        <f aca="false">TRIM('1. Artikeldata Grund'!D78)</f>
        <v/>
      </c>
    </row>
    <row r="79" customFormat="false" ht="14.25" hidden="false" customHeight="false" outlineLevel="0" collapsed="false">
      <c r="A79" s="321" t="n">
        <v>75</v>
      </c>
      <c r="B79" s="322" t="str">
        <f aca="false">'APH KIC KIA PC'!I79</f>
        <v>Välj…</v>
      </c>
      <c r="C79" s="322" t="str">
        <f aca="false">'APH KIC KIA PC'!K79</f>
        <v>Välj…</v>
      </c>
      <c r="D79" s="323" t="n">
        <f aca="false">'APH KIC KIA PC'!D79</f>
        <v>0</v>
      </c>
      <c r="E79" s="324" t="str">
        <f aca="false">TRIM(LEFT('1. Artikeldata Grund'!E79,30))</f>
        <v/>
      </c>
      <c r="F79" s="324" t="str">
        <f aca="false">IFERROR(TRIM(RIGHT('1. Artikeldata Grund'!E79,LEN('1. Artikeldata Grund'!E79)-30)),"")</f>
        <v/>
      </c>
      <c r="G79" s="325" t="str">
        <f aca="false">TRIM('APH KIC KIA PC'!L79)</f>
        <v>Välj….</v>
      </c>
      <c r="H79" s="326" t="n">
        <f aca="false">'APH KIC KIA PC'!M79</f>
        <v>910</v>
      </c>
      <c r="I79" s="326" t="n">
        <v>99</v>
      </c>
      <c r="J79" s="334"/>
      <c r="K79" s="325" t="s">
        <v>1922</v>
      </c>
      <c r="L79" s="325" t="str">
        <f aca="false">IF('APH MD APH Specifika'!BD79="J","J","N")</f>
        <v>N</v>
      </c>
      <c r="M79" s="335"/>
      <c r="N79" s="325" t="s">
        <v>1925</v>
      </c>
      <c r="O79" s="336"/>
      <c r="P79" s="325" t="s">
        <v>1924</v>
      </c>
      <c r="Q79" s="326" t="n">
        <v>0</v>
      </c>
      <c r="R79" s="334"/>
      <c r="S79" s="334"/>
      <c r="T79" s="334"/>
      <c r="U79" s="334"/>
      <c r="V79" s="334"/>
      <c r="W79" s="326" t="n">
        <v>1</v>
      </c>
      <c r="X79" s="326" t="n">
        <v>1</v>
      </c>
      <c r="Y79" s="325" t="s">
        <v>1925</v>
      </c>
      <c r="Z79" s="325" t="s">
        <v>1925</v>
      </c>
      <c r="AA79" s="325" t="s">
        <v>1925</v>
      </c>
      <c r="AB79" s="336"/>
      <c r="AC79" s="336"/>
      <c r="AD79" s="336"/>
      <c r="AE79" s="336"/>
      <c r="AF79" s="336"/>
      <c r="AG79" s="336"/>
      <c r="AH79" s="325" t="s">
        <v>1925</v>
      </c>
      <c r="AI79" s="326" t="str">
        <f aca="false">TRIM(LEFT('1. Artikeldata Grund'!G79,6))</f>
        <v/>
      </c>
      <c r="AJ79" s="327" t="n">
        <f aca="false" t="array" ref="AJ79:AJ79">_xlfn.IFS(AV79="1",20,AV79="2",20,AV79="3",20,AV79="0",99,AV79="",99)</f>
        <v>99</v>
      </c>
      <c r="AK79" s="328" t="s">
        <v>114</v>
      </c>
      <c r="AL79" s="328" t="s">
        <v>114</v>
      </c>
      <c r="AM79" s="334"/>
      <c r="AN79" s="325"/>
      <c r="AO79" s="325"/>
      <c r="AP79" s="328" t="s">
        <v>114</v>
      </c>
      <c r="AQ79" s="329" t="n">
        <v>1</v>
      </c>
      <c r="AR79" s="326" t="str">
        <f aca="false">TRIM('APH KIC KIA PC'!O79)</f>
        <v/>
      </c>
      <c r="AS79" s="335"/>
      <c r="AT79" s="325" t="str">
        <f aca="false">LEFT('1. Artikeldata Grund'!H79,2)</f>
        <v>Vä</v>
      </c>
      <c r="AU79" s="326" t="str">
        <f aca="false" t="array" ref="AU79:AU79">_xlfn.IFS('1. Artikeldata Grund'!I79="","",'1. Artikeldata Grund'!I79=Tabeller!$I$3,"",'1. Artikeldata Grund'!I79=Tabeller!$I$4,"",'1. Artikeldata Grund'!I79=Tabeller!$I$5,LEFT('1. Artikeldata Grund'!I79,1),'1. Artikeldata Grund'!I79=Tabeller!$I$6,LEFT('1. Artikeldata Grund'!I79,1))</f>
        <v/>
      </c>
      <c r="AV79" s="326" t="str">
        <f aca="false" t="array" ref="AV79:AV79">_xlfn.IFS('1. Artikeldata Grund'!J79="","",'1. Artikeldata Grund'!J79=Tabeller!$J$3,"",'1. Artikeldata Grund'!J79=Tabeller!$J$4,"",'1. Artikeldata Grund'!J79=Tabeller!$J$5,LEFT('1. Artikeldata Grund'!J79,1),'1. Artikeldata Grund'!J79=Tabeller!$J$6,LEFT('1. Artikeldata Grund'!J79,1),'1. Artikeldata Grund'!J79=Tabeller!$J$7,LEFT('1. Artikeldata Grund'!J79,1))</f>
        <v/>
      </c>
      <c r="AW79" s="326"/>
      <c r="AX79" s="326" t="n">
        <f aca="false">IF('APH KIC KIA PC'!K79=Tabeller!$AH$4,2,1)</f>
        <v>1</v>
      </c>
      <c r="AY79" s="326" t="str">
        <f aca="false" t="array" ref="AY79:AY79">IF('APH KIC KIA PC'!K79=Tabeller!$AH$4,99,IFERROR(_xlfn.IFS('4. Inköpsdata'!L79=25%,41,'4. Inköpsdata'!L79=12%,42,'4. Inköpsdata'!L79=6%,43,'4. Inköpsdata'!L79="Momsfritt",38),""))</f>
        <v/>
      </c>
      <c r="AZ79" s="330" t="e">
        <f aca="false">IF('APH KIC KIA PC'!K79=Tabeller!$AH$4,'4. Inköpsdata'!J79,ROUND('APH KIC KIA PC'!AB79,2))</f>
        <v>#VALUE!</v>
      </c>
      <c r="BA79" s="330" t="e">
        <f aca="false">IF('APH KIC KIA PC'!K79=Tabeller!$AH$4,0.01,ROUND('APH KIC KIA PC'!AA79,2))</f>
        <v>#VALUE!</v>
      </c>
      <c r="BB79" s="326" t="str">
        <f aca="false">TRIM(RIGHT('1. Artikeldata Grund'!G79,2))</f>
        <v/>
      </c>
      <c r="BC79" s="337"/>
      <c r="BD79" s="325" t="s">
        <v>1925</v>
      </c>
      <c r="BE79" s="336"/>
      <c r="BF79" s="328" t="s">
        <v>114</v>
      </c>
      <c r="BG79" s="337"/>
      <c r="BH79" s="330"/>
      <c r="BI79" s="330"/>
      <c r="BJ79" s="330"/>
      <c r="BK79" s="330"/>
      <c r="BL79" s="331" t="s">
        <v>35</v>
      </c>
      <c r="BM79" s="332" t="str">
        <f aca="false">TRIM('1. Artikeldata Grund'!D79)</f>
        <v/>
      </c>
    </row>
    <row r="80" customFormat="false" ht="14.25" hidden="false" customHeight="false" outlineLevel="0" collapsed="false">
      <c r="A80" s="321" t="n">
        <v>76</v>
      </c>
      <c r="B80" s="322" t="str">
        <f aca="false">'APH KIC KIA PC'!I80</f>
        <v>Välj…</v>
      </c>
      <c r="C80" s="322" t="str">
        <f aca="false">'APH KIC KIA PC'!K80</f>
        <v>Välj…</v>
      </c>
      <c r="D80" s="323" t="n">
        <f aca="false">'APH KIC KIA PC'!D80</f>
        <v>0</v>
      </c>
      <c r="E80" s="324" t="str">
        <f aca="false">TRIM(LEFT('1. Artikeldata Grund'!E80,30))</f>
        <v/>
      </c>
      <c r="F80" s="324" t="str">
        <f aca="false">IFERROR(TRIM(RIGHT('1. Artikeldata Grund'!E80,LEN('1. Artikeldata Grund'!E80)-30)),"")</f>
        <v/>
      </c>
      <c r="G80" s="325" t="str">
        <f aca="false">TRIM('APH KIC KIA PC'!L80)</f>
        <v>Välj….</v>
      </c>
      <c r="H80" s="326" t="n">
        <f aca="false">'APH KIC KIA PC'!M80</f>
        <v>910</v>
      </c>
      <c r="I80" s="326" t="n">
        <v>99</v>
      </c>
      <c r="J80" s="334"/>
      <c r="K80" s="325" t="s">
        <v>1922</v>
      </c>
      <c r="L80" s="325" t="str">
        <f aca="false">IF('APH MD APH Specifika'!BD80="J","J","N")</f>
        <v>N</v>
      </c>
      <c r="M80" s="335"/>
      <c r="N80" s="325" t="s">
        <v>1925</v>
      </c>
      <c r="O80" s="336"/>
      <c r="P80" s="325" t="s">
        <v>1924</v>
      </c>
      <c r="Q80" s="326" t="n">
        <v>0</v>
      </c>
      <c r="R80" s="334"/>
      <c r="S80" s="334"/>
      <c r="T80" s="334"/>
      <c r="U80" s="334"/>
      <c r="V80" s="334"/>
      <c r="W80" s="326" t="n">
        <v>1</v>
      </c>
      <c r="X80" s="326" t="n">
        <v>1</v>
      </c>
      <c r="Y80" s="325" t="s">
        <v>1925</v>
      </c>
      <c r="Z80" s="325" t="s">
        <v>1925</v>
      </c>
      <c r="AA80" s="325" t="s">
        <v>1925</v>
      </c>
      <c r="AB80" s="336"/>
      <c r="AC80" s="336"/>
      <c r="AD80" s="336"/>
      <c r="AE80" s="336"/>
      <c r="AF80" s="336"/>
      <c r="AG80" s="336"/>
      <c r="AH80" s="325" t="s">
        <v>1925</v>
      </c>
      <c r="AI80" s="326" t="str">
        <f aca="false">TRIM(LEFT('1. Artikeldata Grund'!G80,6))</f>
        <v/>
      </c>
      <c r="AJ80" s="327" t="n">
        <f aca="false" t="array" ref="AJ80:AJ80">_xlfn.IFS(AV80="1",20,AV80="2",20,AV80="3",20,AV80="0",99,AV80="",99)</f>
        <v>99</v>
      </c>
      <c r="AK80" s="328" t="s">
        <v>114</v>
      </c>
      <c r="AL80" s="328" t="s">
        <v>114</v>
      </c>
      <c r="AM80" s="334"/>
      <c r="AN80" s="325"/>
      <c r="AO80" s="325"/>
      <c r="AP80" s="328" t="s">
        <v>114</v>
      </c>
      <c r="AQ80" s="329" t="n">
        <v>1</v>
      </c>
      <c r="AR80" s="326" t="str">
        <f aca="false">TRIM('APH KIC KIA PC'!O80)</f>
        <v/>
      </c>
      <c r="AS80" s="335"/>
      <c r="AT80" s="325" t="str">
        <f aca="false">LEFT('1. Artikeldata Grund'!H80,2)</f>
        <v>Vä</v>
      </c>
      <c r="AU80" s="326" t="str">
        <f aca="false" t="array" ref="AU80:AU80">_xlfn.IFS('1. Artikeldata Grund'!I80="","",'1. Artikeldata Grund'!I80=Tabeller!$I$3,"",'1. Artikeldata Grund'!I80=Tabeller!$I$4,"",'1. Artikeldata Grund'!I80=Tabeller!$I$5,LEFT('1. Artikeldata Grund'!I80,1),'1. Artikeldata Grund'!I80=Tabeller!$I$6,LEFT('1. Artikeldata Grund'!I80,1))</f>
        <v/>
      </c>
      <c r="AV80" s="326" t="str">
        <f aca="false" t="array" ref="AV80:AV80">_xlfn.IFS('1. Artikeldata Grund'!J80="","",'1. Artikeldata Grund'!J80=Tabeller!$J$3,"",'1. Artikeldata Grund'!J80=Tabeller!$J$4,"",'1. Artikeldata Grund'!J80=Tabeller!$J$5,LEFT('1. Artikeldata Grund'!J80,1),'1. Artikeldata Grund'!J80=Tabeller!$J$6,LEFT('1. Artikeldata Grund'!J80,1),'1. Artikeldata Grund'!J80=Tabeller!$J$7,LEFT('1. Artikeldata Grund'!J80,1))</f>
        <v/>
      </c>
      <c r="AW80" s="326"/>
      <c r="AX80" s="326" t="n">
        <f aca="false">IF('APH KIC KIA PC'!K80=Tabeller!$AH$4,2,1)</f>
        <v>1</v>
      </c>
      <c r="AY80" s="326" t="str">
        <f aca="false" t="array" ref="AY80:AY80">IF('APH KIC KIA PC'!K80=Tabeller!$AH$4,99,IFERROR(_xlfn.IFS('4. Inköpsdata'!L80=25%,41,'4. Inköpsdata'!L80=12%,42,'4. Inköpsdata'!L80=6%,43,'4. Inköpsdata'!L80="Momsfritt",38),""))</f>
        <v/>
      </c>
      <c r="AZ80" s="330" t="e">
        <f aca="false">IF('APH KIC KIA PC'!K80=Tabeller!$AH$4,'4. Inköpsdata'!J80,ROUND('APH KIC KIA PC'!AB80,2))</f>
        <v>#VALUE!</v>
      </c>
      <c r="BA80" s="330" t="e">
        <f aca="false">IF('APH KIC KIA PC'!K80=Tabeller!$AH$4,0.01,ROUND('APH KIC KIA PC'!AA80,2))</f>
        <v>#VALUE!</v>
      </c>
      <c r="BB80" s="326" t="str">
        <f aca="false">TRIM(RIGHT('1. Artikeldata Grund'!G80,2))</f>
        <v/>
      </c>
      <c r="BC80" s="337"/>
      <c r="BD80" s="325" t="s">
        <v>1925</v>
      </c>
      <c r="BE80" s="336"/>
      <c r="BF80" s="328" t="s">
        <v>114</v>
      </c>
      <c r="BG80" s="337"/>
      <c r="BH80" s="330"/>
      <c r="BI80" s="330"/>
      <c r="BJ80" s="330"/>
      <c r="BK80" s="330"/>
      <c r="BL80" s="331" t="s">
        <v>35</v>
      </c>
      <c r="BM80" s="332" t="str">
        <f aca="false">TRIM('1. Artikeldata Grund'!D80)</f>
        <v/>
      </c>
    </row>
    <row r="81" customFormat="false" ht="14.25" hidden="false" customHeight="false" outlineLevel="0" collapsed="false">
      <c r="A81" s="321" t="n">
        <v>77</v>
      </c>
      <c r="B81" s="322" t="str">
        <f aca="false">'APH KIC KIA PC'!I81</f>
        <v>Välj…</v>
      </c>
      <c r="C81" s="322" t="str">
        <f aca="false">'APH KIC KIA PC'!K81</f>
        <v>Välj…</v>
      </c>
      <c r="D81" s="323" t="n">
        <f aca="false">'APH KIC KIA PC'!D81</f>
        <v>0</v>
      </c>
      <c r="E81" s="324" t="str">
        <f aca="false">TRIM(LEFT('1. Artikeldata Grund'!E81,30))</f>
        <v/>
      </c>
      <c r="F81" s="324" t="str">
        <f aca="false">IFERROR(TRIM(RIGHT('1. Artikeldata Grund'!E81,LEN('1. Artikeldata Grund'!E81)-30)),"")</f>
        <v/>
      </c>
      <c r="G81" s="325" t="str">
        <f aca="false">TRIM('APH KIC KIA PC'!L81)</f>
        <v>Välj….</v>
      </c>
      <c r="H81" s="326" t="n">
        <f aca="false">'APH KIC KIA PC'!M81</f>
        <v>910</v>
      </c>
      <c r="I81" s="326" t="n">
        <v>99</v>
      </c>
      <c r="J81" s="334"/>
      <c r="K81" s="325" t="s">
        <v>1922</v>
      </c>
      <c r="L81" s="325" t="str">
        <f aca="false">IF('APH MD APH Specifika'!BD81="J","J","N")</f>
        <v>N</v>
      </c>
      <c r="M81" s="335"/>
      <c r="N81" s="325" t="s">
        <v>1925</v>
      </c>
      <c r="O81" s="336"/>
      <c r="P81" s="325" t="s">
        <v>1924</v>
      </c>
      <c r="Q81" s="326" t="n">
        <v>0</v>
      </c>
      <c r="R81" s="334"/>
      <c r="S81" s="334"/>
      <c r="T81" s="334"/>
      <c r="U81" s="334"/>
      <c r="V81" s="334"/>
      <c r="W81" s="326" t="n">
        <v>1</v>
      </c>
      <c r="X81" s="326" t="n">
        <v>1</v>
      </c>
      <c r="Y81" s="325" t="s">
        <v>1925</v>
      </c>
      <c r="Z81" s="325" t="s">
        <v>1925</v>
      </c>
      <c r="AA81" s="325" t="s">
        <v>1925</v>
      </c>
      <c r="AB81" s="336"/>
      <c r="AC81" s="336"/>
      <c r="AD81" s="336"/>
      <c r="AE81" s="336"/>
      <c r="AF81" s="336"/>
      <c r="AG81" s="336"/>
      <c r="AH81" s="325" t="s">
        <v>1925</v>
      </c>
      <c r="AI81" s="326" t="str">
        <f aca="false">TRIM(LEFT('1. Artikeldata Grund'!G81,6))</f>
        <v/>
      </c>
      <c r="AJ81" s="327" t="n">
        <f aca="false" t="array" ref="AJ81:AJ81">_xlfn.IFS(AV81="1",20,AV81="2",20,AV81="3",20,AV81="0",99,AV81="",99)</f>
        <v>99</v>
      </c>
      <c r="AK81" s="328" t="s">
        <v>114</v>
      </c>
      <c r="AL81" s="328" t="s">
        <v>114</v>
      </c>
      <c r="AM81" s="334"/>
      <c r="AN81" s="325"/>
      <c r="AO81" s="325"/>
      <c r="AP81" s="328" t="s">
        <v>114</v>
      </c>
      <c r="AQ81" s="329" t="n">
        <v>1</v>
      </c>
      <c r="AR81" s="326" t="str">
        <f aca="false">TRIM('APH KIC KIA PC'!O81)</f>
        <v/>
      </c>
      <c r="AS81" s="335"/>
      <c r="AT81" s="325" t="str">
        <f aca="false">LEFT('1. Artikeldata Grund'!H81,2)</f>
        <v>Vä</v>
      </c>
      <c r="AU81" s="326" t="str">
        <f aca="false" t="array" ref="AU81:AU81">_xlfn.IFS('1. Artikeldata Grund'!I81="","",'1. Artikeldata Grund'!I81=Tabeller!$I$3,"",'1. Artikeldata Grund'!I81=Tabeller!$I$4,"",'1. Artikeldata Grund'!I81=Tabeller!$I$5,LEFT('1. Artikeldata Grund'!I81,1),'1. Artikeldata Grund'!I81=Tabeller!$I$6,LEFT('1. Artikeldata Grund'!I81,1))</f>
        <v/>
      </c>
      <c r="AV81" s="326" t="str">
        <f aca="false" t="array" ref="AV81:AV81">_xlfn.IFS('1. Artikeldata Grund'!J81="","",'1. Artikeldata Grund'!J81=Tabeller!$J$3,"",'1. Artikeldata Grund'!J81=Tabeller!$J$4,"",'1. Artikeldata Grund'!J81=Tabeller!$J$5,LEFT('1. Artikeldata Grund'!J81,1),'1. Artikeldata Grund'!J81=Tabeller!$J$6,LEFT('1. Artikeldata Grund'!J81,1),'1. Artikeldata Grund'!J81=Tabeller!$J$7,LEFT('1. Artikeldata Grund'!J81,1))</f>
        <v/>
      </c>
      <c r="AW81" s="326"/>
      <c r="AX81" s="326" t="n">
        <f aca="false">IF('APH KIC KIA PC'!K81=Tabeller!$AH$4,2,1)</f>
        <v>1</v>
      </c>
      <c r="AY81" s="326" t="str">
        <f aca="false" t="array" ref="AY81:AY81">IF('APH KIC KIA PC'!K81=Tabeller!$AH$4,99,IFERROR(_xlfn.IFS('4. Inköpsdata'!L81=25%,41,'4. Inköpsdata'!L81=12%,42,'4. Inköpsdata'!L81=6%,43,'4. Inköpsdata'!L81="Momsfritt",38),""))</f>
        <v/>
      </c>
      <c r="AZ81" s="330" t="e">
        <f aca="false">IF('APH KIC KIA PC'!K81=Tabeller!$AH$4,'4. Inköpsdata'!J81,ROUND('APH KIC KIA PC'!AB81,2))</f>
        <v>#VALUE!</v>
      </c>
      <c r="BA81" s="330" t="e">
        <f aca="false">IF('APH KIC KIA PC'!K81=Tabeller!$AH$4,0.01,ROUND('APH KIC KIA PC'!AA81,2))</f>
        <v>#VALUE!</v>
      </c>
      <c r="BB81" s="326" t="str">
        <f aca="false">TRIM(RIGHT('1. Artikeldata Grund'!G81,2))</f>
        <v/>
      </c>
      <c r="BC81" s="337"/>
      <c r="BD81" s="325" t="s">
        <v>1925</v>
      </c>
      <c r="BE81" s="336"/>
      <c r="BF81" s="328" t="s">
        <v>114</v>
      </c>
      <c r="BG81" s="337"/>
      <c r="BH81" s="330"/>
      <c r="BI81" s="330"/>
      <c r="BJ81" s="330"/>
      <c r="BK81" s="330"/>
      <c r="BL81" s="331" t="s">
        <v>35</v>
      </c>
      <c r="BM81" s="332" t="str">
        <f aca="false">TRIM('1. Artikeldata Grund'!D81)</f>
        <v/>
      </c>
    </row>
    <row r="82" customFormat="false" ht="14.25" hidden="false" customHeight="false" outlineLevel="0" collapsed="false">
      <c r="A82" s="321" t="n">
        <v>78</v>
      </c>
      <c r="B82" s="322" t="str">
        <f aca="false">'APH KIC KIA PC'!I82</f>
        <v>Välj…</v>
      </c>
      <c r="C82" s="322" t="str">
        <f aca="false">'APH KIC KIA PC'!K82</f>
        <v>Välj…</v>
      </c>
      <c r="D82" s="323" t="n">
        <f aca="false">'APH KIC KIA PC'!D82</f>
        <v>0</v>
      </c>
      <c r="E82" s="324" t="str">
        <f aca="false">TRIM(LEFT('1. Artikeldata Grund'!E82,30))</f>
        <v/>
      </c>
      <c r="F82" s="324" t="str">
        <f aca="false">IFERROR(TRIM(RIGHT('1. Artikeldata Grund'!E82,LEN('1. Artikeldata Grund'!E82)-30)),"")</f>
        <v/>
      </c>
      <c r="G82" s="325" t="str">
        <f aca="false">TRIM('APH KIC KIA PC'!L82)</f>
        <v>Välj….</v>
      </c>
      <c r="H82" s="326" t="n">
        <f aca="false">'APH KIC KIA PC'!M82</f>
        <v>910</v>
      </c>
      <c r="I82" s="326" t="n">
        <v>99</v>
      </c>
      <c r="J82" s="334"/>
      <c r="K82" s="325" t="s">
        <v>1922</v>
      </c>
      <c r="L82" s="325" t="str">
        <f aca="false">IF('APH MD APH Specifika'!BD82="J","J","N")</f>
        <v>N</v>
      </c>
      <c r="M82" s="335"/>
      <c r="N82" s="325" t="s">
        <v>1925</v>
      </c>
      <c r="O82" s="336"/>
      <c r="P82" s="325" t="s">
        <v>1924</v>
      </c>
      <c r="Q82" s="326" t="n">
        <v>0</v>
      </c>
      <c r="R82" s="334"/>
      <c r="S82" s="334"/>
      <c r="T82" s="334"/>
      <c r="U82" s="334"/>
      <c r="V82" s="334"/>
      <c r="W82" s="326" t="n">
        <v>1</v>
      </c>
      <c r="X82" s="326" t="n">
        <v>1</v>
      </c>
      <c r="Y82" s="325" t="s">
        <v>1925</v>
      </c>
      <c r="Z82" s="325" t="s">
        <v>1925</v>
      </c>
      <c r="AA82" s="325" t="s">
        <v>1925</v>
      </c>
      <c r="AB82" s="336"/>
      <c r="AC82" s="336"/>
      <c r="AD82" s="336"/>
      <c r="AE82" s="336"/>
      <c r="AF82" s="336"/>
      <c r="AG82" s="336"/>
      <c r="AH82" s="325" t="s">
        <v>1925</v>
      </c>
      <c r="AI82" s="326" t="str">
        <f aca="false">TRIM(LEFT('1. Artikeldata Grund'!G82,6))</f>
        <v/>
      </c>
      <c r="AJ82" s="327" t="n">
        <f aca="false" t="array" ref="AJ82:AJ82">_xlfn.IFS(AV82="1",20,AV82="2",20,AV82="3",20,AV82="0",99,AV82="",99)</f>
        <v>99</v>
      </c>
      <c r="AK82" s="328" t="s">
        <v>114</v>
      </c>
      <c r="AL82" s="328" t="s">
        <v>114</v>
      </c>
      <c r="AM82" s="334"/>
      <c r="AN82" s="325"/>
      <c r="AO82" s="325"/>
      <c r="AP82" s="328" t="s">
        <v>114</v>
      </c>
      <c r="AQ82" s="329" t="n">
        <v>1</v>
      </c>
      <c r="AR82" s="326" t="str">
        <f aca="false">TRIM('APH KIC KIA PC'!O82)</f>
        <v/>
      </c>
      <c r="AS82" s="335"/>
      <c r="AT82" s="325" t="str">
        <f aca="false">LEFT('1. Artikeldata Grund'!H82,2)</f>
        <v>Vä</v>
      </c>
      <c r="AU82" s="326" t="str">
        <f aca="false" t="array" ref="AU82:AU82">_xlfn.IFS('1. Artikeldata Grund'!I82="","",'1. Artikeldata Grund'!I82=Tabeller!$I$3,"",'1. Artikeldata Grund'!I82=Tabeller!$I$4,"",'1. Artikeldata Grund'!I82=Tabeller!$I$5,LEFT('1. Artikeldata Grund'!I82,1),'1. Artikeldata Grund'!I82=Tabeller!$I$6,LEFT('1. Artikeldata Grund'!I82,1))</f>
        <v/>
      </c>
      <c r="AV82" s="326" t="str">
        <f aca="false" t="array" ref="AV82:AV82">_xlfn.IFS('1. Artikeldata Grund'!J82="","",'1. Artikeldata Grund'!J82=Tabeller!$J$3,"",'1. Artikeldata Grund'!J82=Tabeller!$J$4,"",'1. Artikeldata Grund'!J82=Tabeller!$J$5,LEFT('1. Artikeldata Grund'!J82,1),'1. Artikeldata Grund'!J82=Tabeller!$J$6,LEFT('1. Artikeldata Grund'!J82,1),'1. Artikeldata Grund'!J82=Tabeller!$J$7,LEFT('1. Artikeldata Grund'!J82,1))</f>
        <v/>
      </c>
      <c r="AW82" s="326"/>
      <c r="AX82" s="326" t="n">
        <f aca="false">IF('APH KIC KIA PC'!K82=Tabeller!$AH$4,2,1)</f>
        <v>1</v>
      </c>
      <c r="AY82" s="326" t="str">
        <f aca="false" t="array" ref="AY82:AY82">IF('APH KIC KIA PC'!K82=Tabeller!$AH$4,99,IFERROR(_xlfn.IFS('4. Inköpsdata'!L82=25%,41,'4. Inköpsdata'!L82=12%,42,'4. Inköpsdata'!L82=6%,43,'4. Inköpsdata'!L82="Momsfritt",38),""))</f>
        <v/>
      </c>
      <c r="AZ82" s="330" t="e">
        <f aca="false">IF('APH KIC KIA PC'!K82=Tabeller!$AH$4,'4. Inköpsdata'!J82,ROUND('APH KIC KIA PC'!AB82,2))</f>
        <v>#VALUE!</v>
      </c>
      <c r="BA82" s="330" t="e">
        <f aca="false">IF('APH KIC KIA PC'!K82=Tabeller!$AH$4,0.01,ROUND('APH KIC KIA PC'!AA82,2))</f>
        <v>#VALUE!</v>
      </c>
      <c r="BB82" s="326" t="str">
        <f aca="false">TRIM(RIGHT('1. Artikeldata Grund'!G82,2))</f>
        <v/>
      </c>
      <c r="BC82" s="337"/>
      <c r="BD82" s="325" t="s">
        <v>1925</v>
      </c>
      <c r="BE82" s="336"/>
      <c r="BF82" s="328" t="s">
        <v>114</v>
      </c>
      <c r="BG82" s="337"/>
      <c r="BH82" s="330"/>
      <c r="BI82" s="330"/>
      <c r="BJ82" s="330"/>
      <c r="BK82" s="330"/>
      <c r="BL82" s="331" t="s">
        <v>35</v>
      </c>
      <c r="BM82" s="332" t="str">
        <f aca="false">TRIM('1. Artikeldata Grund'!D82)</f>
        <v/>
      </c>
    </row>
    <row r="83" customFormat="false" ht="14.25" hidden="false" customHeight="false" outlineLevel="0" collapsed="false">
      <c r="A83" s="321" t="n">
        <v>79</v>
      </c>
      <c r="B83" s="322" t="str">
        <f aca="false">'APH KIC KIA PC'!I83</f>
        <v>Välj…</v>
      </c>
      <c r="C83" s="322" t="str">
        <f aca="false">'APH KIC KIA PC'!K83</f>
        <v>Välj…</v>
      </c>
      <c r="D83" s="323" t="n">
        <f aca="false">'APH KIC KIA PC'!D83</f>
        <v>0</v>
      </c>
      <c r="E83" s="324" t="str">
        <f aca="false">TRIM(LEFT('1. Artikeldata Grund'!E83,30))</f>
        <v/>
      </c>
      <c r="F83" s="324" t="str">
        <f aca="false">IFERROR(TRIM(RIGHT('1. Artikeldata Grund'!E83,LEN('1. Artikeldata Grund'!E83)-30)),"")</f>
        <v/>
      </c>
      <c r="G83" s="325" t="str">
        <f aca="false">TRIM('APH KIC KIA PC'!L83)</f>
        <v>Välj….</v>
      </c>
      <c r="H83" s="326" t="n">
        <f aca="false">'APH KIC KIA PC'!M83</f>
        <v>910</v>
      </c>
      <c r="I83" s="326" t="n">
        <v>99</v>
      </c>
      <c r="J83" s="334"/>
      <c r="K83" s="325" t="s">
        <v>1922</v>
      </c>
      <c r="L83" s="325" t="str">
        <f aca="false">IF('APH MD APH Specifika'!BD83="J","J","N")</f>
        <v>N</v>
      </c>
      <c r="M83" s="335"/>
      <c r="N83" s="325" t="s">
        <v>1925</v>
      </c>
      <c r="O83" s="336"/>
      <c r="P83" s="325" t="s">
        <v>1924</v>
      </c>
      <c r="Q83" s="326" t="n">
        <v>0</v>
      </c>
      <c r="R83" s="334"/>
      <c r="S83" s="334"/>
      <c r="T83" s="334"/>
      <c r="U83" s="334"/>
      <c r="V83" s="334"/>
      <c r="W83" s="326" t="n">
        <v>1</v>
      </c>
      <c r="X83" s="326" t="n">
        <v>1</v>
      </c>
      <c r="Y83" s="325" t="s">
        <v>1925</v>
      </c>
      <c r="Z83" s="325" t="s">
        <v>1925</v>
      </c>
      <c r="AA83" s="325" t="s">
        <v>1925</v>
      </c>
      <c r="AB83" s="336"/>
      <c r="AC83" s="336"/>
      <c r="AD83" s="336"/>
      <c r="AE83" s="336"/>
      <c r="AF83" s="336"/>
      <c r="AG83" s="336"/>
      <c r="AH83" s="325" t="s">
        <v>1925</v>
      </c>
      <c r="AI83" s="326" t="str">
        <f aca="false">TRIM(LEFT('1. Artikeldata Grund'!G83,6))</f>
        <v/>
      </c>
      <c r="AJ83" s="327" t="n">
        <f aca="false" t="array" ref="AJ83:AJ83">_xlfn.IFS(AV83="1",20,AV83="2",20,AV83="3",20,AV83="0",99,AV83="",99)</f>
        <v>99</v>
      </c>
      <c r="AK83" s="328" t="s">
        <v>114</v>
      </c>
      <c r="AL83" s="328" t="s">
        <v>114</v>
      </c>
      <c r="AM83" s="334"/>
      <c r="AN83" s="325"/>
      <c r="AO83" s="325"/>
      <c r="AP83" s="328" t="s">
        <v>114</v>
      </c>
      <c r="AQ83" s="329" t="n">
        <v>1</v>
      </c>
      <c r="AR83" s="326" t="str">
        <f aca="false">TRIM('APH KIC KIA PC'!O83)</f>
        <v/>
      </c>
      <c r="AS83" s="335"/>
      <c r="AT83" s="325" t="str">
        <f aca="false">LEFT('1. Artikeldata Grund'!H83,2)</f>
        <v>Vä</v>
      </c>
      <c r="AU83" s="326" t="str">
        <f aca="false" t="array" ref="AU83:AU83">_xlfn.IFS('1. Artikeldata Grund'!I83="","",'1. Artikeldata Grund'!I83=Tabeller!$I$3,"",'1. Artikeldata Grund'!I83=Tabeller!$I$4,"",'1. Artikeldata Grund'!I83=Tabeller!$I$5,LEFT('1. Artikeldata Grund'!I83,1),'1. Artikeldata Grund'!I83=Tabeller!$I$6,LEFT('1. Artikeldata Grund'!I83,1))</f>
        <v/>
      </c>
      <c r="AV83" s="326" t="str">
        <f aca="false" t="array" ref="AV83:AV83">_xlfn.IFS('1. Artikeldata Grund'!J83="","",'1. Artikeldata Grund'!J83=Tabeller!$J$3,"",'1. Artikeldata Grund'!J83=Tabeller!$J$4,"",'1. Artikeldata Grund'!J83=Tabeller!$J$5,LEFT('1. Artikeldata Grund'!J83,1),'1. Artikeldata Grund'!J83=Tabeller!$J$6,LEFT('1. Artikeldata Grund'!J83,1),'1. Artikeldata Grund'!J83=Tabeller!$J$7,LEFT('1. Artikeldata Grund'!J83,1))</f>
        <v/>
      </c>
      <c r="AW83" s="326"/>
      <c r="AX83" s="326" t="n">
        <f aca="false">IF('APH KIC KIA PC'!K83=Tabeller!$AH$4,2,1)</f>
        <v>1</v>
      </c>
      <c r="AY83" s="326" t="str">
        <f aca="false" t="array" ref="AY83:AY83">IF('APH KIC KIA PC'!K83=Tabeller!$AH$4,99,IFERROR(_xlfn.IFS('4. Inköpsdata'!L83=25%,41,'4. Inköpsdata'!L83=12%,42,'4. Inköpsdata'!L83=6%,43,'4. Inköpsdata'!L83="Momsfritt",38),""))</f>
        <v/>
      </c>
      <c r="AZ83" s="330" t="e">
        <f aca="false">IF('APH KIC KIA PC'!K83=Tabeller!$AH$4,'4. Inköpsdata'!J83,ROUND('APH KIC KIA PC'!AB83,2))</f>
        <v>#VALUE!</v>
      </c>
      <c r="BA83" s="330" t="e">
        <f aca="false">IF('APH KIC KIA PC'!K83=Tabeller!$AH$4,0.01,ROUND('APH KIC KIA PC'!AA83,2))</f>
        <v>#VALUE!</v>
      </c>
      <c r="BB83" s="326" t="str">
        <f aca="false">TRIM(RIGHT('1. Artikeldata Grund'!G83,2))</f>
        <v/>
      </c>
      <c r="BC83" s="337"/>
      <c r="BD83" s="325" t="s">
        <v>1925</v>
      </c>
      <c r="BE83" s="336"/>
      <c r="BF83" s="328" t="s">
        <v>114</v>
      </c>
      <c r="BG83" s="337"/>
      <c r="BH83" s="330"/>
      <c r="BI83" s="330"/>
      <c r="BJ83" s="330"/>
      <c r="BK83" s="330"/>
      <c r="BL83" s="331" t="s">
        <v>35</v>
      </c>
      <c r="BM83" s="332" t="str">
        <f aca="false">TRIM('1. Artikeldata Grund'!D83)</f>
        <v/>
      </c>
    </row>
    <row r="84" customFormat="false" ht="14.25" hidden="false" customHeight="false" outlineLevel="0" collapsed="false">
      <c r="A84" s="321" t="n">
        <v>80</v>
      </c>
      <c r="B84" s="322" t="str">
        <f aca="false">'APH KIC KIA PC'!I84</f>
        <v>Välj…</v>
      </c>
      <c r="C84" s="322" t="str">
        <f aca="false">'APH KIC KIA PC'!K84</f>
        <v>Välj…</v>
      </c>
      <c r="D84" s="323" t="n">
        <f aca="false">'APH KIC KIA PC'!D84</f>
        <v>0</v>
      </c>
      <c r="E84" s="324" t="str">
        <f aca="false">TRIM(LEFT('1. Artikeldata Grund'!E84,30))</f>
        <v/>
      </c>
      <c r="F84" s="324" t="str">
        <f aca="false">IFERROR(TRIM(RIGHT('1. Artikeldata Grund'!E84,LEN('1. Artikeldata Grund'!E84)-30)),"")</f>
        <v/>
      </c>
      <c r="G84" s="325" t="str">
        <f aca="false">TRIM('APH KIC KIA PC'!L84)</f>
        <v>Välj….</v>
      </c>
      <c r="H84" s="326" t="n">
        <f aca="false">'APH KIC KIA PC'!M84</f>
        <v>910</v>
      </c>
      <c r="I84" s="326" t="n">
        <v>99</v>
      </c>
      <c r="J84" s="334"/>
      <c r="K84" s="325" t="s">
        <v>1922</v>
      </c>
      <c r="L84" s="325" t="str">
        <f aca="false">IF('APH MD APH Specifika'!BD84="J","J","N")</f>
        <v>N</v>
      </c>
      <c r="M84" s="335"/>
      <c r="N84" s="325" t="s">
        <v>1925</v>
      </c>
      <c r="O84" s="336"/>
      <c r="P84" s="325" t="s">
        <v>1924</v>
      </c>
      <c r="Q84" s="326" t="n">
        <v>0</v>
      </c>
      <c r="R84" s="334"/>
      <c r="S84" s="334"/>
      <c r="T84" s="334"/>
      <c r="U84" s="334"/>
      <c r="V84" s="334"/>
      <c r="W84" s="326" t="n">
        <v>1</v>
      </c>
      <c r="X84" s="326" t="n">
        <v>1</v>
      </c>
      <c r="Y84" s="325" t="s">
        <v>1925</v>
      </c>
      <c r="Z84" s="325" t="s">
        <v>1925</v>
      </c>
      <c r="AA84" s="325" t="s">
        <v>1925</v>
      </c>
      <c r="AB84" s="336"/>
      <c r="AC84" s="336"/>
      <c r="AD84" s="336"/>
      <c r="AE84" s="336"/>
      <c r="AF84" s="336"/>
      <c r="AG84" s="336"/>
      <c r="AH84" s="325" t="s">
        <v>1925</v>
      </c>
      <c r="AI84" s="326" t="str">
        <f aca="false">TRIM(LEFT('1. Artikeldata Grund'!G84,6))</f>
        <v/>
      </c>
      <c r="AJ84" s="327" t="n">
        <f aca="false" t="array" ref="AJ84:AJ84">_xlfn.IFS(AV84="1",20,AV84="2",20,AV84="3",20,AV84="0",99,AV84="",99)</f>
        <v>99</v>
      </c>
      <c r="AK84" s="328" t="s">
        <v>114</v>
      </c>
      <c r="AL84" s="328" t="s">
        <v>114</v>
      </c>
      <c r="AM84" s="334"/>
      <c r="AN84" s="325"/>
      <c r="AO84" s="325"/>
      <c r="AP84" s="328" t="s">
        <v>114</v>
      </c>
      <c r="AQ84" s="329" t="n">
        <v>1</v>
      </c>
      <c r="AR84" s="326" t="str">
        <f aca="false">TRIM('APH KIC KIA PC'!O84)</f>
        <v/>
      </c>
      <c r="AS84" s="335"/>
      <c r="AT84" s="325" t="str">
        <f aca="false">LEFT('1. Artikeldata Grund'!H84,2)</f>
        <v>Vä</v>
      </c>
      <c r="AU84" s="326" t="str">
        <f aca="false" t="array" ref="AU84:AU84">_xlfn.IFS('1. Artikeldata Grund'!I84="","",'1. Artikeldata Grund'!I84=Tabeller!$I$3,"",'1. Artikeldata Grund'!I84=Tabeller!$I$4,"",'1. Artikeldata Grund'!I84=Tabeller!$I$5,LEFT('1. Artikeldata Grund'!I84,1),'1. Artikeldata Grund'!I84=Tabeller!$I$6,LEFT('1. Artikeldata Grund'!I84,1))</f>
        <v/>
      </c>
      <c r="AV84" s="326" t="str">
        <f aca="false" t="array" ref="AV84:AV84">_xlfn.IFS('1. Artikeldata Grund'!J84="","",'1. Artikeldata Grund'!J84=Tabeller!$J$3,"",'1. Artikeldata Grund'!J84=Tabeller!$J$4,"",'1. Artikeldata Grund'!J84=Tabeller!$J$5,LEFT('1. Artikeldata Grund'!J84,1),'1. Artikeldata Grund'!J84=Tabeller!$J$6,LEFT('1. Artikeldata Grund'!J84,1),'1. Artikeldata Grund'!J84=Tabeller!$J$7,LEFT('1. Artikeldata Grund'!J84,1))</f>
        <v/>
      </c>
      <c r="AW84" s="326"/>
      <c r="AX84" s="326" t="n">
        <f aca="false">IF('APH KIC KIA PC'!K84=Tabeller!$AH$4,2,1)</f>
        <v>1</v>
      </c>
      <c r="AY84" s="326" t="str">
        <f aca="false" t="array" ref="AY84:AY84">IF('APH KIC KIA PC'!K84=Tabeller!$AH$4,99,IFERROR(_xlfn.IFS('4. Inköpsdata'!L84=25%,41,'4. Inköpsdata'!L84=12%,42,'4. Inköpsdata'!L84=6%,43,'4. Inköpsdata'!L84="Momsfritt",38),""))</f>
        <v/>
      </c>
      <c r="AZ84" s="330" t="e">
        <f aca="false">IF('APH KIC KIA PC'!K84=Tabeller!$AH$4,'4. Inköpsdata'!J84,ROUND('APH KIC KIA PC'!AB84,2))</f>
        <v>#VALUE!</v>
      </c>
      <c r="BA84" s="330" t="e">
        <f aca="false">IF('APH KIC KIA PC'!K84=Tabeller!$AH$4,0.01,ROUND('APH KIC KIA PC'!AA84,2))</f>
        <v>#VALUE!</v>
      </c>
      <c r="BB84" s="326" t="str">
        <f aca="false">TRIM(RIGHT('1. Artikeldata Grund'!G84,2))</f>
        <v/>
      </c>
      <c r="BC84" s="337"/>
      <c r="BD84" s="325" t="s">
        <v>1925</v>
      </c>
      <c r="BE84" s="336"/>
      <c r="BF84" s="328" t="s">
        <v>114</v>
      </c>
      <c r="BG84" s="337"/>
      <c r="BH84" s="330"/>
      <c r="BI84" s="330"/>
      <c r="BJ84" s="330"/>
      <c r="BK84" s="330"/>
      <c r="BL84" s="331" t="s">
        <v>35</v>
      </c>
      <c r="BM84" s="332" t="str">
        <f aca="false">TRIM('1. Artikeldata Grund'!D84)</f>
        <v/>
      </c>
    </row>
    <row r="85" customFormat="false" ht="14.25" hidden="false" customHeight="false" outlineLevel="0" collapsed="false">
      <c r="A85" s="321" t="n">
        <v>81</v>
      </c>
      <c r="B85" s="322" t="str">
        <f aca="false">'APH KIC KIA PC'!I85</f>
        <v>Välj…</v>
      </c>
      <c r="C85" s="322" t="str">
        <f aca="false">'APH KIC KIA PC'!K85</f>
        <v>Välj…</v>
      </c>
      <c r="D85" s="323" t="n">
        <f aca="false">'APH KIC KIA PC'!D85</f>
        <v>0</v>
      </c>
      <c r="E85" s="324" t="str">
        <f aca="false">TRIM(LEFT('1. Artikeldata Grund'!E85,30))</f>
        <v/>
      </c>
      <c r="F85" s="324" t="str">
        <f aca="false">IFERROR(TRIM(RIGHT('1. Artikeldata Grund'!E85,LEN('1. Artikeldata Grund'!E85)-30)),"")</f>
        <v/>
      </c>
      <c r="G85" s="325" t="str">
        <f aca="false">TRIM('APH KIC KIA PC'!L85)</f>
        <v>Välj….</v>
      </c>
      <c r="H85" s="326" t="n">
        <f aca="false">'APH KIC KIA PC'!M85</f>
        <v>910</v>
      </c>
      <c r="I85" s="326" t="n">
        <v>99</v>
      </c>
      <c r="J85" s="334"/>
      <c r="K85" s="325" t="s">
        <v>1922</v>
      </c>
      <c r="L85" s="325" t="str">
        <f aca="false">IF('APH MD APH Specifika'!BD85="J","J","N")</f>
        <v>N</v>
      </c>
      <c r="M85" s="335"/>
      <c r="N85" s="325" t="s">
        <v>1925</v>
      </c>
      <c r="O85" s="336"/>
      <c r="P85" s="325" t="s">
        <v>1924</v>
      </c>
      <c r="Q85" s="326" t="n">
        <v>0</v>
      </c>
      <c r="R85" s="334"/>
      <c r="S85" s="334"/>
      <c r="T85" s="334"/>
      <c r="U85" s="334"/>
      <c r="V85" s="334"/>
      <c r="W85" s="326" t="n">
        <v>1</v>
      </c>
      <c r="X85" s="326" t="n">
        <v>1</v>
      </c>
      <c r="Y85" s="325" t="s">
        <v>1925</v>
      </c>
      <c r="Z85" s="325" t="s">
        <v>1925</v>
      </c>
      <c r="AA85" s="325" t="s">
        <v>1925</v>
      </c>
      <c r="AB85" s="336"/>
      <c r="AC85" s="336"/>
      <c r="AD85" s="336"/>
      <c r="AE85" s="336"/>
      <c r="AF85" s="336"/>
      <c r="AG85" s="336"/>
      <c r="AH85" s="325" t="s">
        <v>1925</v>
      </c>
      <c r="AI85" s="326" t="str">
        <f aca="false">TRIM(LEFT('1. Artikeldata Grund'!G85,6))</f>
        <v/>
      </c>
      <c r="AJ85" s="327" t="n">
        <f aca="false" t="array" ref="AJ85:AJ85">_xlfn.IFS(AV85="1",20,AV85="2",20,AV85="3",20,AV85="0",99,AV85="",99)</f>
        <v>99</v>
      </c>
      <c r="AK85" s="328" t="s">
        <v>114</v>
      </c>
      <c r="AL85" s="328" t="s">
        <v>114</v>
      </c>
      <c r="AM85" s="334"/>
      <c r="AN85" s="325"/>
      <c r="AO85" s="325"/>
      <c r="AP85" s="328" t="s">
        <v>114</v>
      </c>
      <c r="AQ85" s="329" t="n">
        <v>1</v>
      </c>
      <c r="AR85" s="326" t="str">
        <f aca="false">TRIM('APH KIC KIA PC'!O85)</f>
        <v/>
      </c>
      <c r="AS85" s="335"/>
      <c r="AT85" s="325" t="str">
        <f aca="false">LEFT('1. Artikeldata Grund'!H85,2)</f>
        <v>Vä</v>
      </c>
      <c r="AU85" s="326" t="str">
        <f aca="false" t="array" ref="AU85:AU85">_xlfn.IFS('1. Artikeldata Grund'!I85="","",'1. Artikeldata Grund'!I85=Tabeller!$I$3,"",'1. Artikeldata Grund'!I85=Tabeller!$I$4,"",'1. Artikeldata Grund'!I85=Tabeller!$I$5,LEFT('1. Artikeldata Grund'!I85,1),'1. Artikeldata Grund'!I85=Tabeller!$I$6,LEFT('1. Artikeldata Grund'!I85,1))</f>
        <v/>
      </c>
      <c r="AV85" s="326" t="str">
        <f aca="false" t="array" ref="AV85:AV85">_xlfn.IFS('1. Artikeldata Grund'!J85="","",'1. Artikeldata Grund'!J85=Tabeller!$J$3,"",'1. Artikeldata Grund'!J85=Tabeller!$J$4,"",'1. Artikeldata Grund'!J85=Tabeller!$J$5,LEFT('1. Artikeldata Grund'!J85,1),'1. Artikeldata Grund'!J85=Tabeller!$J$6,LEFT('1. Artikeldata Grund'!J85,1),'1. Artikeldata Grund'!J85=Tabeller!$J$7,LEFT('1. Artikeldata Grund'!J85,1))</f>
        <v/>
      </c>
      <c r="AW85" s="326"/>
      <c r="AX85" s="326" t="n">
        <f aca="false">IF('APH KIC KIA PC'!K85=Tabeller!$AH$4,2,1)</f>
        <v>1</v>
      </c>
      <c r="AY85" s="326" t="str">
        <f aca="false" t="array" ref="AY85:AY85">IF('APH KIC KIA PC'!K85=Tabeller!$AH$4,99,IFERROR(_xlfn.IFS('4. Inköpsdata'!L85=25%,41,'4. Inköpsdata'!L85=12%,42,'4. Inköpsdata'!L85=6%,43,'4. Inköpsdata'!L85="Momsfritt",38),""))</f>
        <v/>
      </c>
      <c r="AZ85" s="330" t="e">
        <f aca="false">IF('APH KIC KIA PC'!K85=Tabeller!$AH$4,'4. Inköpsdata'!J85,ROUND('APH KIC KIA PC'!AB85,2))</f>
        <v>#VALUE!</v>
      </c>
      <c r="BA85" s="330" t="e">
        <f aca="false">IF('APH KIC KIA PC'!K85=Tabeller!$AH$4,0.01,ROUND('APH KIC KIA PC'!AA85,2))</f>
        <v>#VALUE!</v>
      </c>
      <c r="BB85" s="326" t="str">
        <f aca="false">TRIM(RIGHT('1. Artikeldata Grund'!G85,2))</f>
        <v/>
      </c>
      <c r="BC85" s="337"/>
      <c r="BD85" s="325" t="s">
        <v>1925</v>
      </c>
      <c r="BE85" s="336"/>
      <c r="BF85" s="328" t="s">
        <v>114</v>
      </c>
      <c r="BG85" s="337"/>
      <c r="BH85" s="330"/>
      <c r="BI85" s="330"/>
      <c r="BJ85" s="330"/>
      <c r="BK85" s="330"/>
      <c r="BL85" s="331" t="s">
        <v>35</v>
      </c>
      <c r="BM85" s="332" t="str">
        <f aca="false">TRIM('1. Artikeldata Grund'!D85)</f>
        <v/>
      </c>
    </row>
    <row r="86" customFormat="false" ht="14.25" hidden="false" customHeight="false" outlineLevel="0" collapsed="false">
      <c r="A86" s="321" t="n">
        <v>82</v>
      </c>
      <c r="B86" s="322" t="str">
        <f aca="false">'APH KIC KIA PC'!I86</f>
        <v>Välj…</v>
      </c>
      <c r="C86" s="322" t="str">
        <f aca="false">'APH KIC KIA PC'!K86</f>
        <v>Välj…</v>
      </c>
      <c r="D86" s="323" t="n">
        <f aca="false">'APH KIC KIA PC'!D86</f>
        <v>0</v>
      </c>
      <c r="E86" s="324" t="str">
        <f aca="false">TRIM(LEFT('1. Artikeldata Grund'!E86,30))</f>
        <v/>
      </c>
      <c r="F86" s="324" t="str">
        <f aca="false">IFERROR(TRIM(RIGHT('1. Artikeldata Grund'!E86,LEN('1. Artikeldata Grund'!E86)-30)),"")</f>
        <v/>
      </c>
      <c r="G86" s="325" t="str">
        <f aca="false">TRIM('APH KIC KIA PC'!L86)</f>
        <v>Välj….</v>
      </c>
      <c r="H86" s="326" t="n">
        <f aca="false">'APH KIC KIA PC'!M86</f>
        <v>910</v>
      </c>
      <c r="I86" s="326" t="n">
        <v>99</v>
      </c>
      <c r="J86" s="334"/>
      <c r="K86" s="325" t="s">
        <v>1922</v>
      </c>
      <c r="L86" s="325" t="str">
        <f aca="false">IF('APH MD APH Specifika'!BD86="J","J","N")</f>
        <v>N</v>
      </c>
      <c r="M86" s="335"/>
      <c r="N86" s="325" t="s">
        <v>1925</v>
      </c>
      <c r="O86" s="336"/>
      <c r="P86" s="325" t="s">
        <v>1924</v>
      </c>
      <c r="Q86" s="326" t="n">
        <v>0</v>
      </c>
      <c r="R86" s="334"/>
      <c r="S86" s="334"/>
      <c r="T86" s="334"/>
      <c r="U86" s="334"/>
      <c r="V86" s="334"/>
      <c r="W86" s="326" t="n">
        <v>1</v>
      </c>
      <c r="X86" s="326" t="n">
        <v>1</v>
      </c>
      <c r="Y86" s="325" t="s">
        <v>1925</v>
      </c>
      <c r="Z86" s="325" t="s">
        <v>1925</v>
      </c>
      <c r="AA86" s="325" t="s">
        <v>1925</v>
      </c>
      <c r="AB86" s="336"/>
      <c r="AC86" s="336"/>
      <c r="AD86" s="336"/>
      <c r="AE86" s="336"/>
      <c r="AF86" s="336"/>
      <c r="AG86" s="336"/>
      <c r="AH86" s="325" t="s">
        <v>1925</v>
      </c>
      <c r="AI86" s="326" t="str">
        <f aca="false">TRIM(LEFT('1. Artikeldata Grund'!G86,6))</f>
        <v/>
      </c>
      <c r="AJ86" s="327" t="n">
        <f aca="false" t="array" ref="AJ86:AJ86">_xlfn.IFS(AV86="1",20,AV86="2",20,AV86="3",20,AV86="0",99,AV86="",99)</f>
        <v>99</v>
      </c>
      <c r="AK86" s="328" t="s">
        <v>114</v>
      </c>
      <c r="AL86" s="328" t="s">
        <v>114</v>
      </c>
      <c r="AM86" s="334"/>
      <c r="AN86" s="325"/>
      <c r="AO86" s="325"/>
      <c r="AP86" s="328" t="s">
        <v>114</v>
      </c>
      <c r="AQ86" s="329" t="n">
        <v>1</v>
      </c>
      <c r="AR86" s="326" t="str">
        <f aca="false">TRIM('APH KIC KIA PC'!O86)</f>
        <v/>
      </c>
      <c r="AS86" s="335"/>
      <c r="AT86" s="325" t="str">
        <f aca="false">LEFT('1. Artikeldata Grund'!H86,2)</f>
        <v>Vä</v>
      </c>
      <c r="AU86" s="326" t="str">
        <f aca="false" t="array" ref="AU86:AU86">_xlfn.IFS('1. Artikeldata Grund'!I86="","",'1. Artikeldata Grund'!I86=Tabeller!$I$3,"",'1. Artikeldata Grund'!I86=Tabeller!$I$4,"",'1. Artikeldata Grund'!I86=Tabeller!$I$5,LEFT('1. Artikeldata Grund'!I86,1),'1. Artikeldata Grund'!I86=Tabeller!$I$6,LEFT('1. Artikeldata Grund'!I86,1))</f>
        <v/>
      </c>
      <c r="AV86" s="326" t="str">
        <f aca="false" t="array" ref="AV86:AV86">_xlfn.IFS('1. Artikeldata Grund'!J86="","",'1. Artikeldata Grund'!J86=Tabeller!$J$3,"",'1. Artikeldata Grund'!J86=Tabeller!$J$4,"",'1. Artikeldata Grund'!J86=Tabeller!$J$5,LEFT('1. Artikeldata Grund'!J86,1),'1. Artikeldata Grund'!J86=Tabeller!$J$6,LEFT('1. Artikeldata Grund'!J86,1),'1. Artikeldata Grund'!J86=Tabeller!$J$7,LEFT('1. Artikeldata Grund'!J86,1))</f>
        <v/>
      </c>
      <c r="AW86" s="326"/>
      <c r="AX86" s="326" t="n">
        <f aca="false">IF('APH KIC KIA PC'!K86=Tabeller!$AH$4,2,1)</f>
        <v>1</v>
      </c>
      <c r="AY86" s="326" t="str">
        <f aca="false" t="array" ref="AY86:AY86">IF('APH KIC KIA PC'!K86=Tabeller!$AH$4,99,IFERROR(_xlfn.IFS('4. Inköpsdata'!L86=25%,41,'4. Inköpsdata'!L86=12%,42,'4. Inköpsdata'!L86=6%,43,'4. Inköpsdata'!L86="Momsfritt",38),""))</f>
        <v/>
      </c>
      <c r="AZ86" s="330" t="e">
        <f aca="false">IF('APH KIC KIA PC'!K86=Tabeller!$AH$4,'4. Inköpsdata'!J86,ROUND('APH KIC KIA PC'!AB86,2))</f>
        <v>#VALUE!</v>
      </c>
      <c r="BA86" s="330" t="e">
        <f aca="false">IF('APH KIC KIA PC'!K86=Tabeller!$AH$4,0.01,ROUND('APH KIC KIA PC'!AA86,2))</f>
        <v>#VALUE!</v>
      </c>
      <c r="BB86" s="326" t="str">
        <f aca="false">TRIM(RIGHT('1. Artikeldata Grund'!G86,2))</f>
        <v/>
      </c>
      <c r="BC86" s="337"/>
      <c r="BD86" s="325" t="s">
        <v>1925</v>
      </c>
      <c r="BE86" s="336"/>
      <c r="BF86" s="328" t="s">
        <v>114</v>
      </c>
      <c r="BG86" s="337"/>
      <c r="BH86" s="330"/>
      <c r="BI86" s="330"/>
      <c r="BJ86" s="330"/>
      <c r="BK86" s="330"/>
      <c r="BL86" s="331" t="s">
        <v>35</v>
      </c>
      <c r="BM86" s="332" t="str">
        <f aca="false">TRIM('1. Artikeldata Grund'!D86)</f>
        <v/>
      </c>
    </row>
    <row r="87" customFormat="false" ht="14.25" hidden="false" customHeight="false" outlineLevel="0" collapsed="false">
      <c r="A87" s="321" t="n">
        <v>83</v>
      </c>
      <c r="B87" s="322" t="str">
        <f aca="false">'APH KIC KIA PC'!I87</f>
        <v>Välj…</v>
      </c>
      <c r="C87" s="322" t="str">
        <f aca="false">'APH KIC KIA PC'!K87</f>
        <v>Välj…</v>
      </c>
      <c r="D87" s="323" t="n">
        <f aca="false">'APH KIC KIA PC'!D87</f>
        <v>0</v>
      </c>
      <c r="E87" s="324" t="str">
        <f aca="false">TRIM(LEFT('1. Artikeldata Grund'!E87,30))</f>
        <v/>
      </c>
      <c r="F87" s="324" t="str">
        <f aca="false">IFERROR(TRIM(RIGHT('1. Artikeldata Grund'!E87,LEN('1. Artikeldata Grund'!E87)-30)),"")</f>
        <v/>
      </c>
      <c r="G87" s="325" t="str">
        <f aca="false">TRIM('APH KIC KIA PC'!L87)</f>
        <v>Välj….</v>
      </c>
      <c r="H87" s="326" t="n">
        <f aca="false">'APH KIC KIA PC'!M87</f>
        <v>910</v>
      </c>
      <c r="I87" s="326" t="n">
        <v>99</v>
      </c>
      <c r="J87" s="334"/>
      <c r="K87" s="325" t="s">
        <v>1922</v>
      </c>
      <c r="L87" s="325" t="str">
        <f aca="false">IF('APH MD APH Specifika'!BD87="J","J","N")</f>
        <v>N</v>
      </c>
      <c r="M87" s="335"/>
      <c r="N87" s="325" t="s">
        <v>1925</v>
      </c>
      <c r="O87" s="336"/>
      <c r="P87" s="325" t="s">
        <v>1924</v>
      </c>
      <c r="Q87" s="326" t="n">
        <v>0</v>
      </c>
      <c r="R87" s="334"/>
      <c r="S87" s="334"/>
      <c r="T87" s="334"/>
      <c r="U87" s="334"/>
      <c r="V87" s="334"/>
      <c r="W87" s="326" t="n">
        <v>1</v>
      </c>
      <c r="X87" s="326" t="n">
        <v>1</v>
      </c>
      <c r="Y87" s="325" t="s">
        <v>1925</v>
      </c>
      <c r="Z87" s="325" t="s">
        <v>1925</v>
      </c>
      <c r="AA87" s="325" t="s">
        <v>1925</v>
      </c>
      <c r="AB87" s="336"/>
      <c r="AC87" s="336"/>
      <c r="AD87" s="336"/>
      <c r="AE87" s="336"/>
      <c r="AF87" s="336"/>
      <c r="AG87" s="336"/>
      <c r="AH87" s="325" t="s">
        <v>1925</v>
      </c>
      <c r="AI87" s="326" t="str">
        <f aca="false">TRIM(LEFT('1. Artikeldata Grund'!G87,6))</f>
        <v/>
      </c>
      <c r="AJ87" s="327" t="n">
        <f aca="false" t="array" ref="AJ87:AJ87">_xlfn.IFS(AV87="1",20,AV87="2",20,AV87="3",20,AV87="0",99,AV87="",99)</f>
        <v>99</v>
      </c>
      <c r="AK87" s="328" t="s">
        <v>114</v>
      </c>
      <c r="AL87" s="328" t="s">
        <v>114</v>
      </c>
      <c r="AM87" s="334"/>
      <c r="AN87" s="325"/>
      <c r="AO87" s="325"/>
      <c r="AP87" s="328" t="s">
        <v>114</v>
      </c>
      <c r="AQ87" s="329" t="n">
        <v>1</v>
      </c>
      <c r="AR87" s="326" t="str">
        <f aca="false">TRIM('APH KIC KIA PC'!O87)</f>
        <v/>
      </c>
      <c r="AS87" s="335"/>
      <c r="AT87" s="325" t="str">
        <f aca="false">LEFT('1. Artikeldata Grund'!H87,2)</f>
        <v>Vä</v>
      </c>
      <c r="AU87" s="326" t="str">
        <f aca="false" t="array" ref="AU87:AU87">_xlfn.IFS('1. Artikeldata Grund'!I87="","",'1. Artikeldata Grund'!I87=Tabeller!$I$3,"",'1. Artikeldata Grund'!I87=Tabeller!$I$4,"",'1. Artikeldata Grund'!I87=Tabeller!$I$5,LEFT('1. Artikeldata Grund'!I87,1),'1. Artikeldata Grund'!I87=Tabeller!$I$6,LEFT('1. Artikeldata Grund'!I87,1))</f>
        <v/>
      </c>
      <c r="AV87" s="326" t="str">
        <f aca="false" t="array" ref="AV87:AV87">_xlfn.IFS('1. Artikeldata Grund'!J87="","",'1. Artikeldata Grund'!J87=Tabeller!$J$3,"",'1. Artikeldata Grund'!J87=Tabeller!$J$4,"",'1. Artikeldata Grund'!J87=Tabeller!$J$5,LEFT('1. Artikeldata Grund'!J87,1),'1. Artikeldata Grund'!J87=Tabeller!$J$6,LEFT('1. Artikeldata Grund'!J87,1),'1. Artikeldata Grund'!J87=Tabeller!$J$7,LEFT('1. Artikeldata Grund'!J87,1))</f>
        <v/>
      </c>
      <c r="AW87" s="326"/>
      <c r="AX87" s="326" t="n">
        <f aca="false">IF('APH KIC KIA PC'!K87=Tabeller!$AH$4,2,1)</f>
        <v>1</v>
      </c>
      <c r="AY87" s="326" t="str">
        <f aca="false" t="array" ref="AY87:AY87">IF('APH KIC KIA PC'!K87=Tabeller!$AH$4,99,IFERROR(_xlfn.IFS('4. Inköpsdata'!L87=25%,41,'4. Inköpsdata'!L87=12%,42,'4. Inköpsdata'!L87=6%,43,'4. Inköpsdata'!L87="Momsfritt",38),""))</f>
        <v/>
      </c>
      <c r="AZ87" s="330" t="e">
        <f aca="false">IF('APH KIC KIA PC'!K87=Tabeller!$AH$4,'4. Inköpsdata'!J87,ROUND('APH KIC KIA PC'!AB87,2))</f>
        <v>#VALUE!</v>
      </c>
      <c r="BA87" s="330" t="e">
        <f aca="false">IF('APH KIC KIA PC'!K87=Tabeller!$AH$4,0.01,ROUND('APH KIC KIA PC'!AA87,2))</f>
        <v>#VALUE!</v>
      </c>
      <c r="BB87" s="326" t="str">
        <f aca="false">TRIM(RIGHT('1. Artikeldata Grund'!G87,2))</f>
        <v/>
      </c>
      <c r="BC87" s="337"/>
      <c r="BD87" s="325" t="s">
        <v>1925</v>
      </c>
      <c r="BE87" s="336"/>
      <c r="BF87" s="328" t="s">
        <v>114</v>
      </c>
      <c r="BG87" s="337"/>
      <c r="BH87" s="330"/>
      <c r="BI87" s="330"/>
      <c r="BJ87" s="330"/>
      <c r="BK87" s="330"/>
      <c r="BL87" s="331" t="s">
        <v>35</v>
      </c>
      <c r="BM87" s="332" t="str">
        <f aca="false">TRIM('1. Artikeldata Grund'!D87)</f>
        <v/>
      </c>
    </row>
    <row r="88" customFormat="false" ht="14.25" hidden="false" customHeight="false" outlineLevel="0" collapsed="false">
      <c r="A88" s="321" t="n">
        <v>84</v>
      </c>
      <c r="B88" s="322" t="str">
        <f aca="false">'APH KIC KIA PC'!I88</f>
        <v>Välj…</v>
      </c>
      <c r="C88" s="322" t="str">
        <f aca="false">'APH KIC KIA PC'!K88</f>
        <v>Välj…</v>
      </c>
      <c r="D88" s="323" t="n">
        <f aca="false">'APH KIC KIA PC'!D88</f>
        <v>0</v>
      </c>
      <c r="E88" s="324" t="str">
        <f aca="false">TRIM(LEFT('1. Artikeldata Grund'!E88,30))</f>
        <v/>
      </c>
      <c r="F88" s="324" t="str">
        <f aca="false">IFERROR(TRIM(RIGHT('1. Artikeldata Grund'!E88,LEN('1. Artikeldata Grund'!E88)-30)),"")</f>
        <v/>
      </c>
      <c r="G88" s="325" t="str">
        <f aca="false">TRIM('APH KIC KIA PC'!L88)</f>
        <v>Välj….</v>
      </c>
      <c r="H88" s="326" t="n">
        <f aca="false">'APH KIC KIA PC'!M88</f>
        <v>910</v>
      </c>
      <c r="I88" s="326" t="n">
        <v>99</v>
      </c>
      <c r="J88" s="334"/>
      <c r="K88" s="325" t="s">
        <v>1922</v>
      </c>
      <c r="L88" s="325" t="str">
        <f aca="false">IF('APH MD APH Specifika'!BD88="J","J","N")</f>
        <v>N</v>
      </c>
      <c r="M88" s="335"/>
      <c r="N88" s="325" t="s">
        <v>1925</v>
      </c>
      <c r="O88" s="336"/>
      <c r="P88" s="325" t="s">
        <v>1924</v>
      </c>
      <c r="Q88" s="326" t="n">
        <v>0</v>
      </c>
      <c r="R88" s="334"/>
      <c r="S88" s="334"/>
      <c r="T88" s="334"/>
      <c r="U88" s="334"/>
      <c r="V88" s="334"/>
      <c r="W88" s="326" t="n">
        <v>1</v>
      </c>
      <c r="X88" s="326" t="n">
        <v>1</v>
      </c>
      <c r="Y88" s="325" t="s">
        <v>1925</v>
      </c>
      <c r="Z88" s="325" t="s">
        <v>1925</v>
      </c>
      <c r="AA88" s="325" t="s">
        <v>1925</v>
      </c>
      <c r="AB88" s="336"/>
      <c r="AC88" s="336"/>
      <c r="AD88" s="336"/>
      <c r="AE88" s="336"/>
      <c r="AF88" s="336"/>
      <c r="AG88" s="336"/>
      <c r="AH88" s="325" t="s">
        <v>1925</v>
      </c>
      <c r="AI88" s="326" t="str">
        <f aca="false">TRIM(LEFT('1. Artikeldata Grund'!G88,6))</f>
        <v/>
      </c>
      <c r="AJ88" s="327" t="n">
        <f aca="false" t="array" ref="AJ88:AJ88">_xlfn.IFS(AV88="1",20,AV88="2",20,AV88="3",20,AV88="0",99,AV88="",99)</f>
        <v>99</v>
      </c>
      <c r="AK88" s="328" t="s">
        <v>114</v>
      </c>
      <c r="AL88" s="328" t="s">
        <v>114</v>
      </c>
      <c r="AM88" s="334"/>
      <c r="AN88" s="325"/>
      <c r="AO88" s="325"/>
      <c r="AP88" s="328" t="s">
        <v>114</v>
      </c>
      <c r="AQ88" s="329" t="n">
        <v>1</v>
      </c>
      <c r="AR88" s="326" t="str">
        <f aca="false">TRIM('APH KIC KIA PC'!O88)</f>
        <v/>
      </c>
      <c r="AS88" s="335"/>
      <c r="AT88" s="325" t="str">
        <f aca="false">LEFT('1. Artikeldata Grund'!H88,2)</f>
        <v>Vä</v>
      </c>
      <c r="AU88" s="326" t="str">
        <f aca="false" t="array" ref="AU88:AU88">_xlfn.IFS('1. Artikeldata Grund'!I88="","",'1. Artikeldata Grund'!I88=Tabeller!$I$3,"",'1. Artikeldata Grund'!I88=Tabeller!$I$4,"",'1. Artikeldata Grund'!I88=Tabeller!$I$5,LEFT('1. Artikeldata Grund'!I88,1),'1. Artikeldata Grund'!I88=Tabeller!$I$6,LEFT('1. Artikeldata Grund'!I88,1))</f>
        <v/>
      </c>
      <c r="AV88" s="326" t="str">
        <f aca="false" t="array" ref="AV88:AV88">_xlfn.IFS('1. Artikeldata Grund'!J88="","",'1. Artikeldata Grund'!J88=Tabeller!$J$3,"",'1. Artikeldata Grund'!J88=Tabeller!$J$4,"",'1. Artikeldata Grund'!J88=Tabeller!$J$5,LEFT('1. Artikeldata Grund'!J88,1),'1. Artikeldata Grund'!J88=Tabeller!$J$6,LEFT('1. Artikeldata Grund'!J88,1),'1. Artikeldata Grund'!J88=Tabeller!$J$7,LEFT('1. Artikeldata Grund'!J88,1))</f>
        <v/>
      </c>
      <c r="AW88" s="326"/>
      <c r="AX88" s="326" t="n">
        <f aca="false">IF('APH KIC KIA PC'!K88=Tabeller!$AH$4,2,1)</f>
        <v>1</v>
      </c>
      <c r="AY88" s="326" t="str">
        <f aca="false" t="array" ref="AY88:AY88">IF('APH KIC KIA PC'!K88=Tabeller!$AH$4,99,IFERROR(_xlfn.IFS('4. Inköpsdata'!L88=25%,41,'4. Inköpsdata'!L88=12%,42,'4. Inköpsdata'!L88=6%,43,'4. Inköpsdata'!L88="Momsfritt",38),""))</f>
        <v/>
      </c>
      <c r="AZ88" s="330" t="e">
        <f aca="false">IF('APH KIC KIA PC'!K88=Tabeller!$AH$4,'4. Inköpsdata'!J88,ROUND('APH KIC KIA PC'!AB88,2))</f>
        <v>#VALUE!</v>
      </c>
      <c r="BA88" s="330" t="e">
        <f aca="false">IF('APH KIC KIA PC'!K88=Tabeller!$AH$4,0.01,ROUND('APH KIC KIA PC'!AA88,2))</f>
        <v>#VALUE!</v>
      </c>
      <c r="BB88" s="326" t="str">
        <f aca="false">TRIM(RIGHT('1. Artikeldata Grund'!G88,2))</f>
        <v/>
      </c>
      <c r="BC88" s="337"/>
      <c r="BD88" s="325" t="s">
        <v>1925</v>
      </c>
      <c r="BE88" s="336"/>
      <c r="BF88" s="328" t="s">
        <v>114</v>
      </c>
      <c r="BG88" s="337"/>
      <c r="BH88" s="330"/>
      <c r="BI88" s="330"/>
      <c r="BJ88" s="330"/>
      <c r="BK88" s="330"/>
      <c r="BL88" s="331" t="s">
        <v>35</v>
      </c>
      <c r="BM88" s="332" t="str">
        <f aca="false">TRIM('1. Artikeldata Grund'!D88)</f>
        <v/>
      </c>
    </row>
    <row r="89" customFormat="false" ht="14.25" hidden="false" customHeight="false" outlineLevel="0" collapsed="false">
      <c r="A89" s="321" t="n">
        <v>85</v>
      </c>
      <c r="B89" s="322" t="str">
        <f aca="false">'APH KIC KIA PC'!I89</f>
        <v>Välj…</v>
      </c>
      <c r="C89" s="322" t="str">
        <f aca="false">'APH KIC KIA PC'!K89</f>
        <v>Välj…</v>
      </c>
      <c r="D89" s="323" t="n">
        <f aca="false">'APH KIC KIA PC'!D89</f>
        <v>0</v>
      </c>
      <c r="E89" s="324" t="str">
        <f aca="false">TRIM(LEFT('1. Artikeldata Grund'!E89,30))</f>
        <v/>
      </c>
      <c r="F89" s="324" t="str">
        <f aca="false">IFERROR(TRIM(RIGHT('1. Artikeldata Grund'!E89,LEN('1. Artikeldata Grund'!E89)-30)),"")</f>
        <v/>
      </c>
      <c r="G89" s="325" t="str">
        <f aca="false">TRIM('APH KIC KIA PC'!L89)</f>
        <v>Välj….</v>
      </c>
      <c r="H89" s="326" t="n">
        <f aca="false">'APH KIC KIA PC'!M89</f>
        <v>910</v>
      </c>
      <c r="I89" s="326" t="n">
        <v>99</v>
      </c>
      <c r="J89" s="334"/>
      <c r="K89" s="325" t="s">
        <v>1922</v>
      </c>
      <c r="L89" s="325" t="str">
        <f aca="false">IF('APH MD APH Specifika'!BD89="J","J","N")</f>
        <v>N</v>
      </c>
      <c r="M89" s="335"/>
      <c r="N89" s="325" t="s">
        <v>1925</v>
      </c>
      <c r="O89" s="336"/>
      <c r="P89" s="325" t="s">
        <v>1924</v>
      </c>
      <c r="Q89" s="326" t="n">
        <v>0</v>
      </c>
      <c r="R89" s="334"/>
      <c r="S89" s="334"/>
      <c r="T89" s="334"/>
      <c r="U89" s="334"/>
      <c r="V89" s="334"/>
      <c r="W89" s="326" t="n">
        <v>1</v>
      </c>
      <c r="X89" s="326" t="n">
        <v>1</v>
      </c>
      <c r="Y89" s="325" t="s">
        <v>1925</v>
      </c>
      <c r="Z89" s="325" t="s">
        <v>1925</v>
      </c>
      <c r="AA89" s="325" t="s">
        <v>1925</v>
      </c>
      <c r="AB89" s="336"/>
      <c r="AC89" s="336"/>
      <c r="AD89" s="336"/>
      <c r="AE89" s="336"/>
      <c r="AF89" s="336"/>
      <c r="AG89" s="336"/>
      <c r="AH89" s="325" t="s">
        <v>1925</v>
      </c>
      <c r="AI89" s="326" t="str">
        <f aca="false">TRIM(LEFT('1. Artikeldata Grund'!G89,6))</f>
        <v/>
      </c>
      <c r="AJ89" s="327" t="n">
        <f aca="false" t="array" ref="AJ89:AJ89">_xlfn.IFS(AV89="1",20,AV89="2",20,AV89="3",20,AV89="0",99,AV89="",99)</f>
        <v>99</v>
      </c>
      <c r="AK89" s="328" t="s">
        <v>114</v>
      </c>
      <c r="AL89" s="328" t="s">
        <v>114</v>
      </c>
      <c r="AM89" s="334"/>
      <c r="AN89" s="325"/>
      <c r="AO89" s="325"/>
      <c r="AP89" s="328" t="s">
        <v>114</v>
      </c>
      <c r="AQ89" s="329" t="n">
        <v>1</v>
      </c>
      <c r="AR89" s="326" t="str">
        <f aca="false">TRIM('APH KIC KIA PC'!O89)</f>
        <v/>
      </c>
      <c r="AS89" s="335"/>
      <c r="AT89" s="325" t="str">
        <f aca="false">LEFT('1. Artikeldata Grund'!H89,2)</f>
        <v>Vä</v>
      </c>
      <c r="AU89" s="326" t="str">
        <f aca="false" t="array" ref="AU89:AU89">_xlfn.IFS('1. Artikeldata Grund'!I89="","",'1. Artikeldata Grund'!I89=Tabeller!$I$3,"",'1. Artikeldata Grund'!I89=Tabeller!$I$4,"",'1. Artikeldata Grund'!I89=Tabeller!$I$5,LEFT('1. Artikeldata Grund'!I89,1),'1. Artikeldata Grund'!I89=Tabeller!$I$6,LEFT('1. Artikeldata Grund'!I89,1))</f>
        <v/>
      </c>
      <c r="AV89" s="326" t="str">
        <f aca="false" t="array" ref="AV89:AV89">_xlfn.IFS('1. Artikeldata Grund'!J89="","",'1. Artikeldata Grund'!J89=Tabeller!$J$3,"",'1. Artikeldata Grund'!J89=Tabeller!$J$4,"",'1. Artikeldata Grund'!J89=Tabeller!$J$5,LEFT('1. Artikeldata Grund'!J89,1),'1. Artikeldata Grund'!J89=Tabeller!$J$6,LEFT('1. Artikeldata Grund'!J89,1),'1. Artikeldata Grund'!J89=Tabeller!$J$7,LEFT('1. Artikeldata Grund'!J89,1))</f>
        <v/>
      </c>
      <c r="AW89" s="326"/>
      <c r="AX89" s="326" t="n">
        <f aca="false">IF('APH KIC KIA PC'!K89=Tabeller!$AH$4,2,1)</f>
        <v>1</v>
      </c>
      <c r="AY89" s="326" t="str">
        <f aca="false" t="array" ref="AY89:AY89">IF('APH KIC KIA PC'!K89=Tabeller!$AH$4,99,IFERROR(_xlfn.IFS('4. Inköpsdata'!L89=25%,41,'4. Inköpsdata'!L89=12%,42,'4. Inköpsdata'!L89=6%,43,'4. Inköpsdata'!L89="Momsfritt",38),""))</f>
        <v/>
      </c>
      <c r="AZ89" s="330" t="e">
        <f aca="false">IF('APH KIC KIA PC'!K89=Tabeller!$AH$4,'4. Inköpsdata'!J89,ROUND('APH KIC KIA PC'!AB89,2))</f>
        <v>#VALUE!</v>
      </c>
      <c r="BA89" s="330" t="e">
        <f aca="false">IF('APH KIC KIA PC'!K89=Tabeller!$AH$4,0.01,ROUND('APH KIC KIA PC'!AA89,2))</f>
        <v>#VALUE!</v>
      </c>
      <c r="BB89" s="326" t="str">
        <f aca="false">TRIM(RIGHT('1. Artikeldata Grund'!G89,2))</f>
        <v/>
      </c>
      <c r="BC89" s="337"/>
      <c r="BD89" s="325" t="s">
        <v>1925</v>
      </c>
      <c r="BE89" s="336"/>
      <c r="BF89" s="328" t="s">
        <v>114</v>
      </c>
      <c r="BG89" s="337"/>
      <c r="BH89" s="330"/>
      <c r="BI89" s="330"/>
      <c r="BJ89" s="330"/>
      <c r="BK89" s="330"/>
      <c r="BL89" s="331" t="s">
        <v>35</v>
      </c>
      <c r="BM89" s="332" t="str">
        <f aca="false">TRIM('1. Artikeldata Grund'!D89)</f>
        <v/>
      </c>
    </row>
    <row r="90" customFormat="false" ht="14.25" hidden="false" customHeight="false" outlineLevel="0" collapsed="false">
      <c r="A90" s="321" t="n">
        <v>86</v>
      </c>
      <c r="B90" s="322" t="str">
        <f aca="false">'APH KIC KIA PC'!I90</f>
        <v>Välj…</v>
      </c>
      <c r="C90" s="322" t="str">
        <f aca="false">'APH KIC KIA PC'!K90</f>
        <v>Välj…</v>
      </c>
      <c r="D90" s="323" t="n">
        <f aca="false">'APH KIC KIA PC'!D90</f>
        <v>0</v>
      </c>
      <c r="E90" s="324" t="str">
        <f aca="false">TRIM(LEFT('1. Artikeldata Grund'!E90,30))</f>
        <v/>
      </c>
      <c r="F90" s="324" t="str">
        <f aca="false">IFERROR(TRIM(RIGHT('1. Artikeldata Grund'!E90,LEN('1. Artikeldata Grund'!E90)-30)),"")</f>
        <v/>
      </c>
      <c r="G90" s="325" t="str">
        <f aca="false">TRIM('APH KIC KIA PC'!L90)</f>
        <v>Välj….</v>
      </c>
      <c r="H90" s="326" t="n">
        <f aca="false">'APH KIC KIA PC'!M90</f>
        <v>910</v>
      </c>
      <c r="I90" s="326" t="n">
        <v>99</v>
      </c>
      <c r="J90" s="334"/>
      <c r="K90" s="325" t="s">
        <v>1922</v>
      </c>
      <c r="L90" s="325" t="str">
        <f aca="false">IF('APH MD APH Specifika'!BD90="J","J","N")</f>
        <v>N</v>
      </c>
      <c r="M90" s="335"/>
      <c r="N90" s="325" t="s">
        <v>1925</v>
      </c>
      <c r="O90" s="336"/>
      <c r="P90" s="325" t="s">
        <v>1924</v>
      </c>
      <c r="Q90" s="326" t="n">
        <v>0</v>
      </c>
      <c r="R90" s="334"/>
      <c r="S90" s="334"/>
      <c r="T90" s="334"/>
      <c r="U90" s="334"/>
      <c r="V90" s="334"/>
      <c r="W90" s="326" t="n">
        <v>1</v>
      </c>
      <c r="X90" s="326" t="n">
        <v>1</v>
      </c>
      <c r="Y90" s="325" t="s">
        <v>1925</v>
      </c>
      <c r="Z90" s="325" t="s">
        <v>1925</v>
      </c>
      <c r="AA90" s="325" t="s">
        <v>1925</v>
      </c>
      <c r="AB90" s="336"/>
      <c r="AC90" s="336"/>
      <c r="AD90" s="336"/>
      <c r="AE90" s="336"/>
      <c r="AF90" s="336"/>
      <c r="AG90" s="336"/>
      <c r="AH90" s="325" t="s">
        <v>1925</v>
      </c>
      <c r="AI90" s="326" t="str">
        <f aca="false">TRIM(LEFT('1. Artikeldata Grund'!G90,6))</f>
        <v/>
      </c>
      <c r="AJ90" s="327" t="n">
        <f aca="false" t="array" ref="AJ90:AJ90">_xlfn.IFS(AV90="1",20,AV90="2",20,AV90="3",20,AV90="0",99,AV90="",99)</f>
        <v>99</v>
      </c>
      <c r="AK90" s="328" t="s">
        <v>114</v>
      </c>
      <c r="AL90" s="328" t="s">
        <v>114</v>
      </c>
      <c r="AM90" s="334"/>
      <c r="AN90" s="325"/>
      <c r="AO90" s="325"/>
      <c r="AP90" s="328" t="s">
        <v>114</v>
      </c>
      <c r="AQ90" s="329" t="n">
        <v>1</v>
      </c>
      <c r="AR90" s="326" t="str">
        <f aca="false">TRIM('APH KIC KIA PC'!O90)</f>
        <v/>
      </c>
      <c r="AS90" s="335"/>
      <c r="AT90" s="325" t="str">
        <f aca="false">LEFT('1. Artikeldata Grund'!H90,2)</f>
        <v>Vä</v>
      </c>
      <c r="AU90" s="326" t="str">
        <f aca="false" t="array" ref="AU90:AU90">_xlfn.IFS('1. Artikeldata Grund'!I90="","",'1. Artikeldata Grund'!I90=Tabeller!$I$3,"",'1. Artikeldata Grund'!I90=Tabeller!$I$4,"",'1. Artikeldata Grund'!I90=Tabeller!$I$5,LEFT('1. Artikeldata Grund'!I90,1),'1. Artikeldata Grund'!I90=Tabeller!$I$6,LEFT('1. Artikeldata Grund'!I90,1))</f>
        <v/>
      </c>
      <c r="AV90" s="326" t="str">
        <f aca="false" t="array" ref="AV90:AV90">_xlfn.IFS('1. Artikeldata Grund'!J90="","",'1. Artikeldata Grund'!J90=Tabeller!$J$3,"",'1. Artikeldata Grund'!J90=Tabeller!$J$4,"",'1. Artikeldata Grund'!J90=Tabeller!$J$5,LEFT('1. Artikeldata Grund'!J90,1),'1. Artikeldata Grund'!J90=Tabeller!$J$6,LEFT('1. Artikeldata Grund'!J90,1),'1. Artikeldata Grund'!J90=Tabeller!$J$7,LEFT('1. Artikeldata Grund'!J90,1))</f>
        <v/>
      </c>
      <c r="AW90" s="326"/>
      <c r="AX90" s="326" t="n">
        <f aca="false">IF('APH KIC KIA PC'!K90=Tabeller!$AH$4,2,1)</f>
        <v>1</v>
      </c>
      <c r="AY90" s="326" t="str">
        <f aca="false" t="array" ref="AY90:AY90">IF('APH KIC KIA PC'!K90=Tabeller!$AH$4,99,IFERROR(_xlfn.IFS('4. Inköpsdata'!L90=25%,41,'4. Inköpsdata'!L90=12%,42,'4. Inköpsdata'!L90=6%,43,'4. Inköpsdata'!L90="Momsfritt",38),""))</f>
        <v/>
      </c>
      <c r="AZ90" s="330" t="e">
        <f aca="false">IF('APH KIC KIA PC'!K90=Tabeller!$AH$4,'4. Inköpsdata'!J90,ROUND('APH KIC KIA PC'!AB90,2))</f>
        <v>#VALUE!</v>
      </c>
      <c r="BA90" s="330" t="e">
        <f aca="false">IF('APH KIC KIA PC'!K90=Tabeller!$AH$4,0.01,ROUND('APH KIC KIA PC'!AA90,2))</f>
        <v>#VALUE!</v>
      </c>
      <c r="BB90" s="326" t="str">
        <f aca="false">TRIM(RIGHT('1. Artikeldata Grund'!G90,2))</f>
        <v/>
      </c>
      <c r="BC90" s="337"/>
      <c r="BD90" s="325" t="s">
        <v>1925</v>
      </c>
      <c r="BE90" s="336"/>
      <c r="BF90" s="328" t="s">
        <v>114</v>
      </c>
      <c r="BG90" s="337"/>
      <c r="BH90" s="330"/>
      <c r="BI90" s="330"/>
      <c r="BJ90" s="330"/>
      <c r="BK90" s="330"/>
      <c r="BL90" s="331" t="s">
        <v>35</v>
      </c>
      <c r="BM90" s="332" t="str">
        <f aca="false">TRIM('1. Artikeldata Grund'!D90)</f>
        <v/>
      </c>
    </row>
    <row r="91" customFormat="false" ht="14.25" hidden="false" customHeight="false" outlineLevel="0" collapsed="false">
      <c r="A91" s="321" t="n">
        <v>87</v>
      </c>
      <c r="B91" s="322" t="str">
        <f aca="false">'APH KIC KIA PC'!I91</f>
        <v>Välj…</v>
      </c>
      <c r="C91" s="322" t="str">
        <f aca="false">'APH KIC KIA PC'!K91</f>
        <v>Välj…</v>
      </c>
      <c r="D91" s="323" t="n">
        <f aca="false">'APH KIC KIA PC'!D91</f>
        <v>0</v>
      </c>
      <c r="E91" s="324" t="str">
        <f aca="false">TRIM(LEFT('1. Artikeldata Grund'!E91,30))</f>
        <v/>
      </c>
      <c r="F91" s="324" t="str">
        <f aca="false">IFERROR(TRIM(RIGHT('1. Artikeldata Grund'!E91,LEN('1. Artikeldata Grund'!E91)-30)),"")</f>
        <v/>
      </c>
      <c r="G91" s="325" t="str">
        <f aca="false">TRIM('APH KIC KIA PC'!L91)</f>
        <v>Välj….</v>
      </c>
      <c r="H91" s="326" t="n">
        <f aca="false">'APH KIC KIA PC'!M91</f>
        <v>910</v>
      </c>
      <c r="I91" s="326" t="n">
        <v>99</v>
      </c>
      <c r="J91" s="334"/>
      <c r="K91" s="325" t="s">
        <v>1922</v>
      </c>
      <c r="L91" s="325" t="str">
        <f aca="false">IF('APH MD APH Specifika'!BD91="J","J","N")</f>
        <v>N</v>
      </c>
      <c r="M91" s="335"/>
      <c r="N91" s="325" t="s">
        <v>1925</v>
      </c>
      <c r="O91" s="336"/>
      <c r="P91" s="325" t="s">
        <v>1924</v>
      </c>
      <c r="Q91" s="326" t="n">
        <v>0</v>
      </c>
      <c r="R91" s="334"/>
      <c r="S91" s="334"/>
      <c r="T91" s="334"/>
      <c r="U91" s="334"/>
      <c r="V91" s="334"/>
      <c r="W91" s="326" t="n">
        <v>1</v>
      </c>
      <c r="X91" s="326" t="n">
        <v>1</v>
      </c>
      <c r="Y91" s="325" t="s">
        <v>1925</v>
      </c>
      <c r="Z91" s="325" t="s">
        <v>1925</v>
      </c>
      <c r="AA91" s="325" t="s">
        <v>1925</v>
      </c>
      <c r="AB91" s="336"/>
      <c r="AC91" s="336"/>
      <c r="AD91" s="336"/>
      <c r="AE91" s="336"/>
      <c r="AF91" s="336"/>
      <c r="AG91" s="336"/>
      <c r="AH91" s="325" t="s">
        <v>1925</v>
      </c>
      <c r="AI91" s="326" t="str">
        <f aca="false">TRIM(LEFT('1. Artikeldata Grund'!G91,6))</f>
        <v/>
      </c>
      <c r="AJ91" s="327" t="n">
        <f aca="false" t="array" ref="AJ91:AJ91">_xlfn.IFS(AV91="1",20,AV91="2",20,AV91="3",20,AV91="0",99,AV91="",99)</f>
        <v>99</v>
      </c>
      <c r="AK91" s="328" t="s">
        <v>114</v>
      </c>
      <c r="AL91" s="328" t="s">
        <v>114</v>
      </c>
      <c r="AM91" s="334"/>
      <c r="AN91" s="325"/>
      <c r="AO91" s="325"/>
      <c r="AP91" s="328" t="s">
        <v>114</v>
      </c>
      <c r="AQ91" s="329" t="n">
        <v>1</v>
      </c>
      <c r="AR91" s="326" t="str">
        <f aca="false">TRIM('APH KIC KIA PC'!O91)</f>
        <v/>
      </c>
      <c r="AS91" s="335"/>
      <c r="AT91" s="325" t="str">
        <f aca="false">LEFT('1. Artikeldata Grund'!H91,2)</f>
        <v>Vä</v>
      </c>
      <c r="AU91" s="326" t="str">
        <f aca="false" t="array" ref="AU91:AU91">_xlfn.IFS('1. Artikeldata Grund'!I91="","",'1. Artikeldata Grund'!I91=Tabeller!$I$3,"",'1. Artikeldata Grund'!I91=Tabeller!$I$4,"",'1. Artikeldata Grund'!I91=Tabeller!$I$5,LEFT('1. Artikeldata Grund'!I91,1),'1. Artikeldata Grund'!I91=Tabeller!$I$6,LEFT('1. Artikeldata Grund'!I91,1))</f>
        <v/>
      </c>
      <c r="AV91" s="326" t="str">
        <f aca="false" t="array" ref="AV91:AV91">_xlfn.IFS('1. Artikeldata Grund'!J91="","",'1. Artikeldata Grund'!J91=Tabeller!$J$3,"",'1. Artikeldata Grund'!J91=Tabeller!$J$4,"",'1. Artikeldata Grund'!J91=Tabeller!$J$5,LEFT('1. Artikeldata Grund'!J91,1),'1. Artikeldata Grund'!J91=Tabeller!$J$6,LEFT('1. Artikeldata Grund'!J91,1),'1. Artikeldata Grund'!J91=Tabeller!$J$7,LEFT('1. Artikeldata Grund'!J91,1))</f>
        <v/>
      </c>
      <c r="AW91" s="326"/>
      <c r="AX91" s="326" t="n">
        <f aca="false">IF('APH KIC KIA PC'!K91=Tabeller!$AH$4,2,1)</f>
        <v>1</v>
      </c>
      <c r="AY91" s="326" t="str">
        <f aca="false" t="array" ref="AY91:AY91">IF('APH KIC KIA PC'!K91=Tabeller!$AH$4,99,IFERROR(_xlfn.IFS('4. Inköpsdata'!L91=25%,41,'4. Inköpsdata'!L91=12%,42,'4. Inköpsdata'!L91=6%,43,'4. Inköpsdata'!L91="Momsfritt",38),""))</f>
        <v/>
      </c>
      <c r="AZ91" s="330" t="e">
        <f aca="false">IF('APH KIC KIA PC'!K91=Tabeller!$AH$4,'4. Inköpsdata'!J91,ROUND('APH KIC KIA PC'!AB91,2))</f>
        <v>#VALUE!</v>
      </c>
      <c r="BA91" s="330" t="e">
        <f aca="false">IF('APH KIC KIA PC'!K91=Tabeller!$AH$4,0.01,ROUND('APH KIC KIA PC'!AA91,2))</f>
        <v>#VALUE!</v>
      </c>
      <c r="BB91" s="326" t="str">
        <f aca="false">TRIM(RIGHT('1. Artikeldata Grund'!G91,2))</f>
        <v/>
      </c>
      <c r="BC91" s="337"/>
      <c r="BD91" s="325" t="s">
        <v>1925</v>
      </c>
      <c r="BE91" s="336"/>
      <c r="BF91" s="328" t="s">
        <v>114</v>
      </c>
      <c r="BG91" s="337"/>
      <c r="BH91" s="330"/>
      <c r="BI91" s="330"/>
      <c r="BJ91" s="330"/>
      <c r="BK91" s="330"/>
      <c r="BL91" s="331" t="s">
        <v>35</v>
      </c>
      <c r="BM91" s="332" t="str">
        <f aca="false">TRIM('1. Artikeldata Grund'!D91)</f>
        <v/>
      </c>
    </row>
    <row r="92" customFormat="false" ht="14.25" hidden="false" customHeight="false" outlineLevel="0" collapsed="false">
      <c r="A92" s="321" t="n">
        <v>88</v>
      </c>
      <c r="B92" s="322" t="str">
        <f aca="false">'APH KIC KIA PC'!I92</f>
        <v>Välj…</v>
      </c>
      <c r="C92" s="322" t="str">
        <f aca="false">'APH KIC KIA PC'!K92</f>
        <v>Välj…</v>
      </c>
      <c r="D92" s="323" t="n">
        <f aca="false">'APH KIC KIA PC'!D92</f>
        <v>0</v>
      </c>
      <c r="E92" s="324" t="str">
        <f aca="false">TRIM(LEFT('1. Artikeldata Grund'!E92,30))</f>
        <v/>
      </c>
      <c r="F92" s="324" t="str">
        <f aca="false">IFERROR(TRIM(RIGHT('1. Artikeldata Grund'!E92,LEN('1. Artikeldata Grund'!E92)-30)),"")</f>
        <v/>
      </c>
      <c r="G92" s="325" t="str">
        <f aca="false">TRIM('APH KIC KIA PC'!L92)</f>
        <v>Välj….</v>
      </c>
      <c r="H92" s="326" t="n">
        <f aca="false">'APH KIC KIA PC'!M92</f>
        <v>910</v>
      </c>
      <c r="I92" s="326" t="n">
        <v>99</v>
      </c>
      <c r="J92" s="334"/>
      <c r="K92" s="325" t="s">
        <v>1922</v>
      </c>
      <c r="L92" s="325" t="str">
        <f aca="false">IF('APH MD APH Specifika'!BD92="J","J","N")</f>
        <v>N</v>
      </c>
      <c r="M92" s="335"/>
      <c r="N92" s="325" t="s">
        <v>1925</v>
      </c>
      <c r="O92" s="336"/>
      <c r="P92" s="325" t="s">
        <v>1924</v>
      </c>
      <c r="Q92" s="326" t="n">
        <v>0</v>
      </c>
      <c r="R92" s="334"/>
      <c r="S92" s="334"/>
      <c r="T92" s="334"/>
      <c r="U92" s="334"/>
      <c r="V92" s="334"/>
      <c r="W92" s="326" t="n">
        <v>1</v>
      </c>
      <c r="X92" s="326" t="n">
        <v>1</v>
      </c>
      <c r="Y92" s="325" t="s">
        <v>1925</v>
      </c>
      <c r="Z92" s="325" t="s">
        <v>1925</v>
      </c>
      <c r="AA92" s="325" t="s">
        <v>1925</v>
      </c>
      <c r="AB92" s="336"/>
      <c r="AC92" s="336"/>
      <c r="AD92" s="336"/>
      <c r="AE92" s="336"/>
      <c r="AF92" s="336"/>
      <c r="AG92" s="336"/>
      <c r="AH92" s="325" t="s">
        <v>1925</v>
      </c>
      <c r="AI92" s="326" t="str">
        <f aca="false">TRIM(LEFT('1. Artikeldata Grund'!G92,6))</f>
        <v/>
      </c>
      <c r="AJ92" s="327" t="n">
        <f aca="false" t="array" ref="AJ92:AJ92">_xlfn.IFS(AV92="1",20,AV92="2",20,AV92="3",20,AV92="0",99,AV92="",99)</f>
        <v>99</v>
      </c>
      <c r="AK92" s="328" t="s">
        <v>114</v>
      </c>
      <c r="AL92" s="328" t="s">
        <v>114</v>
      </c>
      <c r="AM92" s="334"/>
      <c r="AN92" s="325"/>
      <c r="AO92" s="325"/>
      <c r="AP92" s="328" t="s">
        <v>114</v>
      </c>
      <c r="AQ92" s="329" t="n">
        <v>1</v>
      </c>
      <c r="AR92" s="326" t="str">
        <f aca="false">TRIM('APH KIC KIA PC'!O92)</f>
        <v/>
      </c>
      <c r="AS92" s="335"/>
      <c r="AT92" s="325" t="str">
        <f aca="false">LEFT('1. Artikeldata Grund'!H92,2)</f>
        <v>Vä</v>
      </c>
      <c r="AU92" s="326" t="str">
        <f aca="false" t="array" ref="AU92:AU92">_xlfn.IFS('1. Artikeldata Grund'!I92="","",'1. Artikeldata Grund'!I92=Tabeller!$I$3,"",'1. Artikeldata Grund'!I92=Tabeller!$I$4,"",'1. Artikeldata Grund'!I92=Tabeller!$I$5,LEFT('1. Artikeldata Grund'!I92,1),'1. Artikeldata Grund'!I92=Tabeller!$I$6,LEFT('1. Artikeldata Grund'!I92,1))</f>
        <v/>
      </c>
      <c r="AV92" s="326" t="str">
        <f aca="false" t="array" ref="AV92:AV92">_xlfn.IFS('1. Artikeldata Grund'!J92="","",'1. Artikeldata Grund'!J92=Tabeller!$J$3,"",'1. Artikeldata Grund'!J92=Tabeller!$J$4,"",'1. Artikeldata Grund'!J92=Tabeller!$J$5,LEFT('1. Artikeldata Grund'!J92,1),'1. Artikeldata Grund'!J92=Tabeller!$J$6,LEFT('1. Artikeldata Grund'!J92,1),'1. Artikeldata Grund'!J92=Tabeller!$J$7,LEFT('1. Artikeldata Grund'!J92,1))</f>
        <v/>
      </c>
      <c r="AW92" s="326"/>
      <c r="AX92" s="326" t="n">
        <f aca="false">IF('APH KIC KIA PC'!K92=Tabeller!$AH$4,2,1)</f>
        <v>1</v>
      </c>
      <c r="AY92" s="326" t="str">
        <f aca="false" t="array" ref="AY92:AY92">IF('APH KIC KIA PC'!K92=Tabeller!$AH$4,99,IFERROR(_xlfn.IFS('4. Inköpsdata'!L92=25%,41,'4. Inköpsdata'!L92=12%,42,'4. Inköpsdata'!L92=6%,43,'4. Inköpsdata'!L92="Momsfritt",38),""))</f>
        <v/>
      </c>
      <c r="AZ92" s="330" t="e">
        <f aca="false">IF('APH KIC KIA PC'!K92=Tabeller!$AH$4,'4. Inköpsdata'!J92,ROUND('APH KIC KIA PC'!AB92,2))</f>
        <v>#VALUE!</v>
      </c>
      <c r="BA92" s="330" t="e">
        <f aca="false">IF('APH KIC KIA PC'!K92=Tabeller!$AH$4,0.01,ROUND('APH KIC KIA PC'!AA92,2))</f>
        <v>#VALUE!</v>
      </c>
      <c r="BB92" s="326" t="str">
        <f aca="false">TRIM(RIGHT('1. Artikeldata Grund'!G92,2))</f>
        <v/>
      </c>
      <c r="BC92" s="337"/>
      <c r="BD92" s="325" t="s">
        <v>1925</v>
      </c>
      <c r="BE92" s="336"/>
      <c r="BF92" s="328" t="s">
        <v>114</v>
      </c>
      <c r="BG92" s="337"/>
      <c r="BH92" s="330"/>
      <c r="BI92" s="330"/>
      <c r="BJ92" s="330"/>
      <c r="BK92" s="330"/>
      <c r="BL92" s="331" t="s">
        <v>35</v>
      </c>
      <c r="BM92" s="332" t="str">
        <f aca="false">TRIM('1. Artikeldata Grund'!D92)</f>
        <v/>
      </c>
    </row>
    <row r="93" customFormat="false" ht="14.25" hidden="false" customHeight="false" outlineLevel="0" collapsed="false">
      <c r="A93" s="321" t="n">
        <v>89</v>
      </c>
      <c r="B93" s="322" t="str">
        <f aca="false">'APH KIC KIA PC'!I93</f>
        <v>Välj…</v>
      </c>
      <c r="C93" s="322" t="str">
        <f aca="false">'APH KIC KIA PC'!K93</f>
        <v>Välj…</v>
      </c>
      <c r="D93" s="323" t="n">
        <f aca="false">'APH KIC KIA PC'!D93</f>
        <v>0</v>
      </c>
      <c r="E93" s="324" t="str">
        <f aca="false">TRIM(LEFT('1. Artikeldata Grund'!E93,30))</f>
        <v/>
      </c>
      <c r="F93" s="324" t="str">
        <f aca="false">IFERROR(TRIM(RIGHT('1. Artikeldata Grund'!E93,LEN('1. Artikeldata Grund'!E93)-30)),"")</f>
        <v/>
      </c>
      <c r="G93" s="325" t="str">
        <f aca="false">TRIM('APH KIC KIA PC'!L93)</f>
        <v>Välj….</v>
      </c>
      <c r="H93" s="326" t="n">
        <f aca="false">'APH KIC KIA PC'!M93</f>
        <v>910</v>
      </c>
      <c r="I93" s="326" t="n">
        <v>99</v>
      </c>
      <c r="J93" s="334"/>
      <c r="K93" s="325" t="s">
        <v>1922</v>
      </c>
      <c r="L93" s="325" t="str">
        <f aca="false">IF('APH MD APH Specifika'!BD93="J","J","N")</f>
        <v>N</v>
      </c>
      <c r="M93" s="335"/>
      <c r="N93" s="325" t="s">
        <v>1925</v>
      </c>
      <c r="O93" s="336"/>
      <c r="P93" s="325" t="s">
        <v>1924</v>
      </c>
      <c r="Q93" s="326" t="n">
        <v>0</v>
      </c>
      <c r="R93" s="334"/>
      <c r="S93" s="334"/>
      <c r="T93" s="334"/>
      <c r="U93" s="334"/>
      <c r="V93" s="334"/>
      <c r="W93" s="326" t="n">
        <v>1</v>
      </c>
      <c r="X93" s="326" t="n">
        <v>1</v>
      </c>
      <c r="Y93" s="325" t="s">
        <v>1925</v>
      </c>
      <c r="Z93" s="325" t="s">
        <v>1925</v>
      </c>
      <c r="AA93" s="325" t="s">
        <v>1925</v>
      </c>
      <c r="AB93" s="336"/>
      <c r="AC93" s="336"/>
      <c r="AD93" s="336"/>
      <c r="AE93" s="336"/>
      <c r="AF93" s="336"/>
      <c r="AG93" s="336"/>
      <c r="AH93" s="325" t="s">
        <v>1925</v>
      </c>
      <c r="AI93" s="326" t="str">
        <f aca="false">TRIM(LEFT('1. Artikeldata Grund'!G93,6))</f>
        <v/>
      </c>
      <c r="AJ93" s="327" t="n">
        <f aca="false" t="array" ref="AJ93:AJ93">_xlfn.IFS(AV93="1",20,AV93="2",20,AV93="3",20,AV93="0",99,AV93="",99)</f>
        <v>99</v>
      </c>
      <c r="AK93" s="328" t="s">
        <v>114</v>
      </c>
      <c r="AL93" s="328" t="s">
        <v>114</v>
      </c>
      <c r="AM93" s="334"/>
      <c r="AN93" s="325"/>
      <c r="AO93" s="325"/>
      <c r="AP93" s="328" t="s">
        <v>114</v>
      </c>
      <c r="AQ93" s="329" t="n">
        <v>1</v>
      </c>
      <c r="AR93" s="326" t="str">
        <f aca="false">TRIM('APH KIC KIA PC'!O93)</f>
        <v/>
      </c>
      <c r="AS93" s="335"/>
      <c r="AT93" s="325" t="str">
        <f aca="false">LEFT('1. Artikeldata Grund'!H93,2)</f>
        <v>Vä</v>
      </c>
      <c r="AU93" s="326" t="str">
        <f aca="false" t="array" ref="AU93:AU93">_xlfn.IFS('1. Artikeldata Grund'!I93="","",'1. Artikeldata Grund'!I93=Tabeller!$I$3,"",'1. Artikeldata Grund'!I93=Tabeller!$I$4,"",'1. Artikeldata Grund'!I93=Tabeller!$I$5,LEFT('1. Artikeldata Grund'!I93,1),'1. Artikeldata Grund'!I93=Tabeller!$I$6,LEFT('1. Artikeldata Grund'!I93,1))</f>
        <v/>
      </c>
      <c r="AV93" s="326" t="str">
        <f aca="false" t="array" ref="AV93:AV93">_xlfn.IFS('1. Artikeldata Grund'!J93="","",'1. Artikeldata Grund'!J93=Tabeller!$J$3,"",'1. Artikeldata Grund'!J93=Tabeller!$J$4,"",'1. Artikeldata Grund'!J93=Tabeller!$J$5,LEFT('1. Artikeldata Grund'!J93,1),'1. Artikeldata Grund'!J93=Tabeller!$J$6,LEFT('1. Artikeldata Grund'!J93,1),'1. Artikeldata Grund'!J93=Tabeller!$J$7,LEFT('1. Artikeldata Grund'!J93,1))</f>
        <v/>
      </c>
      <c r="AW93" s="326"/>
      <c r="AX93" s="326" t="n">
        <f aca="false">IF('APH KIC KIA PC'!K93=Tabeller!$AH$4,2,1)</f>
        <v>1</v>
      </c>
      <c r="AY93" s="326" t="str">
        <f aca="false" t="array" ref="AY93:AY93">IF('APH KIC KIA PC'!K93=Tabeller!$AH$4,99,IFERROR(_xlfn.IFS('4. Inköpsdata'!L93=25%,41,'4. Inköpsdata'!L93=12%,42,'4. Inköpsdata'!L93=6%,43,'4. Inköpsdata'!L93="Momsfritt",38),""))</f>
        <v/>
      </c>
      <c r="AZ93" s="330" t="e">
        <f aca="false">IF('APH KIC KIA PC'!K93=Tabeller!$AH$4,'4. Inköpsdata'!J93,ROUND('APH KIC KIA PC'!AB93,2))</f>
        <v>#VALUE!</v>
      </c>
      <c r="BA93" s="330" t="e">
        <f aca="false">IF('APH KIC KIA PC'!K93=Tabeller!$AH$4,0.01,ROUND('APH KIC KIA PC'!AA93,2))</f>
        <v>#VALUE!</v>
      </c>
      <c r="BB93" s="326" t="str">
        <f aca="false">TRIM(RIGHT('1. Artikeldata Grund'!G93,2))</f>
        <v/>
      </c>
      <c r="BC93" s="337"/>
      <c r="BD93" s="325" t="s">
        <v>1925</v>
      </c>
      <c r="BE93" s="336"/>
      <c r="BF93" s="328" t="s">
        <v>114</v>
      </c>
      <c r="BG93" s="337"/>
      <c r="BH93" s="330"/>
      <c r="BI93" s="330"/>
      <c r="BJ93" s="330"/>
      <c r="BK93" s="330"/>
      <c r="BL93" s="331" t="s">
        <v>35</v>
      </c>
      <c r="BM93" s="332" t="str">
        <f aca="false">TRIM('1. Artikeldata Grund'!D93)</f>
        <v/>
      </c>
    </row>
    <row r="94" customFormat="false" ht="14.25" hidden="false" customHeight="false" outlineLevel="0" collapsed="false">
      <c r="A94" s="321" t="n">
        <v>90</v>
      </c>
      <c r="B94" s="322" t="str">
        <f aca="false">'APH KIC KIA PC'!I94</f>
        <v>Välj…</v>
      </c>
      <c r="C94" s="322" t="str">
        <f aca="false">'APH KIC KIA PC'!K94</f>
        <v>Välj…</v>
      </c>
      <c r="D94" s="323" t="n">
        <f aca="false">'APH KIC KIA PC'!D94</f>
        <v>0</v>
      </c>
      <c r="E94" s="324" t="str">
        <f aca="false">TRIM(LEFT('1. Artikeldata Grund'!E94,30))</f>
        <v/>
      </c>
      <c r="F94" s="324" t="str">
        <f aca="false">IFERROR(TRIM(RIGHT('1. Artikeldata Grund'!E94,LEN('1. Artikeldata Grund'!E94)-30)),"")</f>
        <v/>
      </c>
      <c r="G94" s="325" t="str">
        <f aca="false">TRIM('APH KIC KIA PC'!L94)</f>
        <v>Välj….</v>
      </c>
      <c r="H94" s="326" t="n">
        <f aca="false">'APH KIC KIA PC'!M94</f>
        <v>910</v>
      </c>
      <c r="I94" s="326" t="n">
        <v>99</v>
      </c>
      <c r="J94" s="334"/>
      <c r="K94" s="325" t="s">
        <v>1922</v>
      </c>
      <c r="L94" s="325" t="str">
        <f aca="false">IF('APH MD APH Specifika'!BD94="J","J","N")</f>
        <v>N</v>
      </c>
      <c r="M94" s="335"/>
      <c r="N94" s="325" t="s">
        <v>1925</v>
      </c>
      <c r="O94" s="336"/>
      <c r="P94" s="325" t="s">
        <v>1924</v>
      </c>
      <c r="Q94" s="326" t="n">
        <v>0</v>
      </c>
      <c r="R94" s="334"/>
      <c r="S94" s="334"/>
      <c r="T94" s="334"/>
      <c r="U94" s="334"/>
      <c r="V94" s="334"/>
      <c r="W94" s="326" t="n">
        <v>1</v>
      </c>
      <c r="X94" s="326" t="n">
        <v>1</v>
      </c>
      <c r="Y94" s="325" t="s">
        <v>1925</v>
      </c>
      <c r="Z94" s="325" t="s">
        <v>1925</v>
      </c>
      <c r="AA94" s="325" t="s">
        <v>1925</v>
      </c>
      <c r="AB94" s="336"/>
      <c r="AC94" s="336"/>
      <c r="AD94" s="336"/>
      <c r="AE94" s="336"/>
      <c r="AF94" s="336"/>
      <c r="AG94" s="336"/>
      <c r="AH94" s="325" t="s">
        <v>1925</v>
      </c>
      <c r="AI94" s="326" t="str">
        <f aca="false">TRIM(LEFT('1. Artikeldata Grund'!G94,6))</f>
        <v/>
      </c>
      <c r="AJ94" s="327" t="n">
        <f aca="false" t="array" ref="AJ94:AJ94">_xlfn.IFS(AV94="1",20,AV94="2",20,AV94="3",20,AV94="0",99,AV94="",99)</f>
        <v>99</v>
      </c>
      <c r="AK94" s="328" t="s">
        <v>114</v>
      </c>
      <c r="AL94" s="328" t="s">
        <v>114</v>
      </c>
      <c r="AM94" s="334"/>
      <c r="AN94" s="325"/>
      <c r="AO94" s="325"/>
      <c r="AP94" s="328" t="s">
        <v>114</v>
      </c>
      <c r="AQ94" s="329" t="n">
        <v>1</v>
      </c>
      <c r="AR94" s="326" t="str">
        <f aca="false">TRIM('APH KIC KIA PC'!O94)</f>
        <v/>
      </c>
      <c r="AS94" s="335"/>
      <c r="AT94" s="325" t="str">
        <f aca="false">LEFT('1. Artikeldata Grund'!H94,2)</f>
        <v>Vä</v>
      </c>
      <c r="AU94" s="326" t="str">
        <f aca="false" t="array" ref="AU94:AU94">_xlfn.IFS('1. Artikeldata Grund'!I94="","",'1. Artikeldata Grund'!I94=Tabeller!$I$3,"",'1. Artikeldata Grund'!I94=Tabeller!$I$4,"",'1. Artikeldata Grund'!I94=Tabeller!$I$5,LEFT('1. Artikeldata Grund'!I94,1),'1. Artikeldata Grund'!I94=Tabeller!$I$6,LEFT('1. Artikeldata Grund'!I94,1))</f>
        <v/>
      </c>
      <c r="AV94" s="326" t="str">
        <f aca="false" t="array" ref="AV94:AV94">_xlfn.IFS('1. Artikeldata Grund'!J94="","",'1. Artikeldata Grund'!J94=Tabeller!$J$3,"",'1. Artikeldata Grund'!J94=Tabeller!$J$4,"",'1. Artikeldata Grund'!J94=Tabeller!$J$5,LEFT('1. Artikeldata Grund'!J94,1),'1. Artikeldata Grund'!J94=Tabeller!$J$6,LEFT('1. Artikeldata Grund'!J94,1),'1. Artikeldata Grund'!J94=Tabeller!$J$7,LEFT('1. Artikeldata Grund'!J94,1))</f>
        <v/>
      </c>
      <c r="AW94" s="326"/>
      <c r="AX94" s="326" t="n">
        <f aca="false">IF('APH KIC KIA PC'!K94=Tabeller!$AH$4,2,1)</f>
        <v>1</v>
      </c>
      <c r="AY94" s="326" t="str">
        <f aca="false" t="array" ref="AY94:AY94">IF('APH KIC KIA PC'!K94=Tabeller!$AH$4,99,IFERROR(_xlfn.IFS('4. Inköpsdata'!L94=25%,41,'4. Inköpsdata'!L94=12%,42,'4. Inköpsdata'!L94=6%,43,'4. Inköpsdata'!L94="Momsfritt",38),""))</f>
        <v/>
      </c>
      <c r="AZ94" s="330" t="e">
        <f aca="false">IF('APH KIC KIA PC'!K94=Tabeller!$AH$4,'4. Inköpsdata'!J94,ROUND('APH KIC KIA PC'!AB94,2))</f>
        <v>#VALUE!</v>
      </c>
      <c r="BA94" s="330" t="e">
        <f aca="false">IF('APH KIC KIA PC'!K94=Tabeller!$AH$4,0.01,ROUND('APH KIC KIA PC'!AA94,2))</f>
        <v>#VALUE!</v>
      </c>
      <c r="BB94" s="326" t="str">
        <f aca="false">TRIM(RIGHT('1. Artikeldata Grund'!G94,2))</f>
        <v/>
      </c>
      <c r="BC94" s="337"/>
      <c r="BD94" s="325" t="s">
        <v>1925</v>
      </c>
      <c r="BE94" s="336"/>
      <c r="BF94" s="328" t="s">
        <v>114</v>
      </c>
      <c r="BG94" s="337"/>
      <c r="BH94" s="330"/>
      <c r="BI94" s="330"/>
      <c r="BJ94" s="330"/>
      <c r="BK94" s="330"/>
      <c r="BL94" s="331" t="s">
        <v>35</v>
      </c>
      <c r="BM94" s="332" t="str">
        <f aca="false">TRIM('1. Artikeldata Grund'!D94)</f>
        <v/>
      </c>
    </row>
    <row r="95" customFormat="false" ht="14.25" hidden="false" customHeight="false" outlineLevel="0" collapsed="false">
      <c r="A95" s="321" t="n">
        <v>91</v>
      </c>
      <c r="B95" s="322" t="str">
        <f aca="false">'APH KIC KIA PC'!I95</f>
        <v>Välj…</v>
      </c>
      <c r="C95" s="322" t="str">
        <f aca="false">'APH KIC KIA PC'!K95</f>
        <v>Välj…</v>
      </c>
      <c r="D95" s="323" t="n">
        <f aca="false">'APH KIC KIA PC'!D95</f>
        <v>0</v>
      </c>
      <c r="E95" s="324" t="str">
        <f aca="false">TRIM(LEFT('1. Artikeldata Grund'!E95,30))</f>
        <v/>
      </c>
      <c r="F95" s="324" t="str">
        <f aca="false">IFERROR(TRIM(RIGHT('1. Artikeldata Grund'!E95,LEN('1. Artikeldata Grund'!E95)-30)),"")</f>
        <v/>
      </c>
      <c r="G95" s="325" t="str">
        <f aca="false">TRIM('APH KIC KIA PC'!L95)</f>
        <v>Välj….</v>
      </c>
      <c r="H95" s="326" t="n">
        <f aca="false">'APH KIC KIA PC'!M95</f>
        <v>910</v>
      </c>
      <c r="I95" s="326" t="n">
        <v>99</v>
      </c>
      <c r="J95" s="334"/>
      <c r="K95" s="325" t="s">
        <v>1922</v>
      </c>
      <c r="L95" s="325" t="str">
        <f aca="false">IF('APH MD APH Specifika'!BD95="J","J","N")</f>
        <v>N</v>
      </c>
      <c r="M95" s="335"/>
      <c r="N95" s="325" t="s">
        <v>1925</v>
      </c>
      <c r="O95" s="336"/>
      <c r="P95" s="325" t="s">
        <v>1924</v>
      </c>
      <c r="Q95" s="326" t="n">
        <v>0</v>
      </c>
      <c r="R95" s="334"/>
      <c r="S95" s="334"/>
      <c r="T95" s="334"/>
      <c r="U95" s="334"/>
      <c r="V95" s="334"/>
      <c r="W95" s="326" t="n">
        <v>1</v>
      </c>
      <c r="X95" s="326" t="n">
        <v>1</v>
      </c>
      <c r="Y95" s="325" t="s">
        <v>1925</v>
      </c>
      <c r="Z95" s="325" t="s">
        <v>1925</v>
      </c>
      <c r="AA95" s="325" t="s">
        <v>1925</v>
      </c>
      <c r="AB95" s="336"/>
      <c r="AC95" s="336"/>
      <c r="AD95" s="336"/>
      <c r="AE95" s="336"/>
      <c r="AF95" s="336"/>
      <c r="AG95" s="336"/>
      <c r="AH95" s="325" t="s">
        <v>1925</v>
      </c>
      <c r="AI95" s="326" t="str">
        <f aca="false">TRIM(LEFT('1. Artikeldata Grund'!G95,6))</f>
        <v/>
      </c>
      <c r="AJ95" s="327" t="n">
        <f aca="false" t="array" ref="AJ95:AJ95">_xlfn.IFS(AV95="1",20,AV95="2",20,AV95="3",20,AV95="0",99,AV95="",99)</f>
        <v>99</v>
      </c>
      <c r="AK95" s="328" t="s">
        <v>114</v>
      </c>
      <c r="AL95" s="328" t="s">
        <v>114</v>
      </c>
      <c r="AM95" s="334"/>
      <c r="AN95" s="325"/>
      <c r="AO95" s="325"/>
      <c r="AP95" s="328" t="s">
        <v>114</v>
      </c>
      <c r="AQ95" s="329" t="n">
        <v>1</v>
      </c>
      <c r="AR95" s="326" t="str">
        <f aca="false">TRIM('APH KIC KIA PC'!O95)</f>
        <v/>
      </c>
      <c r="AS95" s="335"/>
      <c r="AT95" s="325" t="str">
        <f aca="false">LEFT('1. Artikeldata Grund'!H95,2)</f>
        <v>Vä</v>
      </c>
      <c r="AU95" s="326" t="str">
        <f aca="false" t="array" ref="AU95:AU95">_xlfn.IFS('1. Artikeldata Grund'!I95="","",'1. Artikeldata Grund'!I95=Tabeller!$I$3,"",'1. Artikeldata Grund'!I95=Tabeller!$I$4,"",'1. Artikeldata Grund'!I95=Tabeller!$I$5,LEFT('1. Artikeldata Grund'!I95,1),'1. Artikeldata Grund'!I95=Tabeller!$I$6,LEFT('1. Artikeldata Grund'!I95,1))</f>
        <v/>
      </c>
      <c r="AV95" s="326" t="str">
        <f aca="false" t="array" ref="AV95:AV95">_xlfn.IFS('1. Artikeldata Grund'!J95="","",'1. Artikeldata Grund'!J95=Tabeller!$J$3,"",'1. Artikeldata Grund'!J95=Tabeller!$J$4,"",'1. Artikeldata Grund'!J95=Tabeller!$J$5,LEFT('1. Artikeldata Grund'!J95,1),'1. Artikeldata Grund'!J95=Tabeller!$J$6,LEFT('1. Artikeldata Grund'!J95,1),'1. Artikeldata Grund'!J95=Tabeller!$J$7,LEFT('1. Artikeldata Grund'!J95,1))</f>
        <v/>
      </c>
      <c r="AW95" s="326"/>
      <c r="AX95" s="326" t="n">
        <f aca="false">IF('APH KIC KIA PC'!K95=Tabeller!$AH$4,2,1)</f>
        <v>1</v>
      </c>
      <c r="AY95" s="326" t="str">
        <f aca="false" t="array" ref="AY95:AY95">IF('APH KIC KIA PC'!K95=Tabeller!$AH$4,99,IFERROR(_xlfn.IFS('4. Inköpsdata'!L95=25%,41,'4. Inköpsdata'!L95=12%,42,'4. Inköpsdata'!L95=6%,43,'4. Inköpsdata'!L95="Momsfritt",38),""))</f>
        <v/>
      </c>
      <c r="AZ95" s="330" t="e">
        <f aca="false">IF('APH KIC KIA PC'!K95=Tabeller!$AH$4,'4. Inköpsdata'!J95,ROUND('APH KIC KIA PC'!AB95,2))</f>
        <v>#VALUE!</v>
      </c>
      <c r="BA95" s="330" t="e">
        <f aca="false">IF('APH KIC KIA PC'!K95=Tabeller!$AH$4,0.01,ROUND('APH KIC KIA PC'!AA95,2))</f>
        <v>#VALUE!</v>
      </c>
      <c r="BB95" s="326" t="str">
        <f aca="false">TRIM(RIGHT('1. Artikeldata Grund'!G95,2))</f>
        <v/>
      </c>
      <c r="BC95" s="337"/>
      <c r="BD95" s="325" t="s">
        <v>1925</v>
      </c>
      <c r="BE95" s="336"/>
      <c r="BF95" s="328" t="s">
        <v>114</v>
      </c>
      <c r="BG95" s="337"/>
      <c r="BH95" s="330"/>
      <c r="BI95" s="330"/>
      <c r="BJ95" s="330"/>
      <c r="BK95" s="330"/>
      <c r="BL95" s="331" t="s">
        <v>35</v>
      </c>
      <c r="BM95" s="332" t="str">
        <f aca="false">TRIM('1. Artikeldata Grund'!D95)</f>
        <v/>
      </c>
    </row>
    <row r="96" customFormat="false" ht="14.25" hidden="false" customHeight="false" outlineLevel="0" collapsed="false">
      <c r="A96" s="321" t="n">
        <v>92</v>
      </c>
      <c r="B96" s="322" t="str">
        <f aca="false">'APH KIC KIA PC'!I96</f>
        <v>Välj…</v>
      </c>
      <c r="C96" s="322" t="str">
        <f aca="false">'APH KIC KIA PC'!K96</f>
        <v>Välj…</v>
      </c>
      <c r="D96" s="323" t="n">
        <f aca="false">'APH KIC KIA PC'!D96</f>
        <v>0</v>
      </c>
      <c r="E96" s="324" t="str">
        <f aca="false">TRIM(LEFT('1. Artikeldata Grund'!E96,30))</f>
        <v/>
      </c>
      <c r="F96" s="324" t="str">
        <f aca="false">IFERROR(TRIM(RIGHT('1. Artikeldata Grund'!E96,LEN('1. Artikeldata Grund'!E96)-30)),"")</f>
        <v/>
      </c>
      <c r="G96" s="325" t="str">
        <f aca="false">TRIM('APH KIC KIA PC'!L96)</f>
        <v>Välj….</v>
      </c>
      <c r="H96" s="326" t="n">
        <f aca="false">'APH KIC KIA PC'!M96</f>
        <v>910</v>
      </c>
      <c r="I96" s="326" t="n">
        <v>99</v>
      </c>
      <c r="J96" s="334"/>
      <c r="K96" s="325" t="s">
        <v>1922</v>
      </c>
      <c r="L96" s="325" t="str">
        <f aca="false">IF('APH MD APH Specifika'!BD96="J","J","N")</f>
        <v>N</v>
      </c>
      <c r="M96" s="335"/>
      <c r="N96" s="325" t="s">
        <v>1925</v>
      </c>
      <c r="O96" s="336"/>
      <c r="P96" s="325" t="s">
        <v>1924</v>
      </c>
      <c r="Q96" s="326" t="n">
        <v>0</v>
      </c>
      <c r="R96" s="334"/>
      <c r="S96" s="334"/>
      <c r="T96" s="334"/>
      <c r="U96" s="334"/>
      <c r="V96" s="334"/>
      <c r="W96" s="326" t="n">
        <v>1</v>
      </c>
      <c r="X96" s="326" t="n">
        <v>1</v>
      </c>
      <c r="Y96" s="325" t="s">
        <v>1925</v>
      </c>
      <c r="Z96" s="325" t="s">
        <v>1925</v>
      </c>
      <c r="AA96" s="325" t="s">
        <v>1925</v>
      </c>
      <c r="AB96" s="336"/>
      <c r="AC96" s="336"/>
      <c r="AD96" s="336"/>
      <c r="AE96" s="336"/>
      <c r="AF96" s="336"/>
      <c r="AG96" s="336"/>
      <c r="AH96" s="325" t="s">
        <v>1925</v>
      </c>
      <c r="AI96" s="326" t="str">
        <f aca="false">TRIM(LEFT('1. Artikeldata Grund'!G96,6))</f>
        <v/>
      </c>
      <c r="AJ96" s="327" t="n">
        <f aca="false" t="array" ref="AJ96:AJ96">_xlfn.IFS(AV96="1",20,AV96="2",20,AV96="3",20,AV96="0",99,AV96="",99)</f>
        <v>99</v>
      </c>
      <c r="AK96" s="328" t="s">
        <v>114</v>
      </c>
      <c r="AL96" s="328" t="s">
        <v>114</v>
      </c>
      <c r="AM96" s="334"/>
      <c r="AN96" s="325"/>
      <c r="AO96" s="325"/>
      <c r="AP96" s="328" t="s">
        <v>114</v>
      </c>
      <c r="AQ96" s="329" t="n">
        <v>1</v>
      </c>
      <c r="AR96" s="326" t="str">
        <f aca="false">TRIM('APH KIC KIA PC'!O96)</f>
        <v/>
      </c>
      <c r="AS96" s="335"/>
      <c r="AT96" s="325" t="str">
        <f aca="false">LEFT('1. Artikeldata Grund'!H96,2)</f>
        <v>Vä</v>
      </c>
      <c r="AU96" s="326" t="str">
        <f aca="false" t="array" ref="AU96:AU96">_xlfn.IFS('1. Artikeldata Grund'!I96="","",'1. Artikeldata Grund'!I96=Tabeller!$I$3,"",'1. Artikeldata Grund'!I96=Tabeller!$I$4,"",'1. Artikeldata Grund'!I96=Tabeller!$I$5,LEFT('1. Artikeldata Grund'!I96,1),'1. Artikeldata Grund'!I96=Tabeller!$I$6,LEFT('1. Artikeldata Grund'!I96,1))</f>
        <v/>
      </c>
      <c r="AV96" s="326" t="str">
        <f aca="false" t="array" ref="AV96:AV96">_xlfn.IFS('1. Artikeldata Grund'!J96="","",'1. Artikeldata Grund'!J96=Tabeller!$J$3,"",'1. Artikeldata Grund'!J96=Tabeller!$J$4,"",'1. Artikeldata Grund'!J96=Tabeller!$J$5,LEFT('1. Artikeldata Grund'!J96,1),'1. Artikeldata Grund'!J96=Tabeller!$J$6,LEFT('1. Artikeldata Grund'!J96,1),'1. Artikeldata Grund'!J96=Tabeller!$J$7,LEFT('1. Artikeldata Grund'!J96,1))</f>
        <v/>
      </c>
      <c r="AW96" s="326"/>
      <c r="AX96" s="326" t="n">
        <f aca="false">IF('APH KIC KIA PC'!K96=Tabeller!$AH$4,2,1)</f>
        <v>1</v>
      </c>
      <c r="AY96" s="326" t="str">
        <f aca="false" t="array" ref="AY96:AY96">IF('APH KIC KIA PC'!K96=Tabeller!$AH$4,99,IFERROR(_xlfn.IFS('4. Inköpsdata'!L96=25%,41,'4. Inköpsdata'!L96=12%,42,'4. Inköpsdata'!L96=6%,43,'4. Inköpsdata'!L96="Momsfritt",38),""))</f>
        <v/>
      </c>
      <c r="AZ96" s="330" t="e">
        <f aca="false">IF('APH KIC KIA PC'!K96=Tabeller!$AH$4,'4. Inköpsdata'!J96,ROUND('APH KIC KIA PC'!AB96,2))</f>
        <v>#VALUE!</v>
      </c>
      <c r="BA96" s="330" t="e">
        <f aca="false">IF('APH KIC KIA PC'!K96=Tabeller!$AH$4,0.01,ROUND('APH KIC KIA PC'!AA96,2))</f>
        <v>#VALUE!</v>
      </c>
      <c r="BB96" s="326" t="str">
        <f aca="false">TRIM(RIGHT('1. Artikeldata Grund'!G96,2))</f>
        <v/>
      </c>
      <c r="BC96" s="337"/>
      <c r="BD96" s="325" t="s">
        <v>1925</v>
      </c>
      <c r="BE96" s="336"/>
      <c r="BF96" s="328" t="s">
        <v>114</v>
      </c>
      <c r="BG96" s="337"/>
      <c r="BH96" s="330"/>
      <c r="BI96" s="330"/>
      <c r="BJ96" s="330"/>
      <c r="BK96" s="330"/>
      <c r="BL96" s="331" t="s">
        <v>35</v>
      </c>
      <c r="BM96" s="332" t="str">
        <f aca="false">TRIM('1. Artikeldata Grund'!D96)</f>
        <v/>
      </c>
    </row>
    <row r="97" customFormat="false" ht="14.25" hidden="false" customHeight="false" outlineLevel="0" collapsed="false">
      <c r="A97" s="321" t="n">
        <v>93</v>
      </c>
      <c r="B97" s="322" t="str">
        <f aca="false">'APH KIC KIA PC'!I97</f>
        <v>Välj…</v>
      </c>
      <c r="C97" s="322" t="str">
        <f aca="false">'APH KIC KIA PC'!K97</f>
        <v>Välj…</v>
      </c>
      <c r="D97" s="323" t="n">
        <f aca="false">'APH KIC KIA PC'!D97</f>
        <v>0</v>
      </c>
      <c r="E97" s="324" t="str">
        <f aca="false">TRIM(LEFT('1. Artikeldata Grund'!E97,30))</f>
        <v/>
      </c>
      <c r="F97" s="324" t="str">
        <f aca="false">IFERROR(TRIM(RIGHT('1. Artikeldata Grund'!E97,LEN('1. Artikeldata Grund'!E97)-30)),"")</f>
        <v/>
      </c>
      <c r="G97" s="325" t="str">
        <f aca="false">TRIM('APH KIC KIA PC'!L97)</f>
        <v>Välj….</v>
      </c>
      <c r="H97" s="326" t="n">
        <f aca="false">'APH KIC KIA PC'!M97</f>
        <v>910</v>
      </c>
      <c r="I97" s="326" t="n">
        <v>99</v>
      </c>
      <c r="J97" s="334"/>
      <c r="K97" s="325" t="s">
        <v>1922</v>
      </c>
      <c r="L97" s="325" t="str">
        <f aca="false">IF('APH MD APH Specifika'!BD97="J","J","N")</f>
        <v>N</v>
      </c>
      <c r="M97" s="335"/>
      <c r="N97" s="325" t="s">
        <v>1925</v>
      </c>
      <c r="O97" s="336"/>
      <c r="P97" s="325" t="s">
        <v>1924</v>
      </c>
      <c r="Q97" s="326" t="n">
        <v>0</v>
      </c>
      <c r="R97" s="334"/>
      <c r="S97" s="334"/>
      <c r="T97" s="334"/>
      <c r="U97" s="334"/>
      <c r="V97" s="334"/>
      <c r="W97" s="326" t="n">
        <v>1</v>
      </c>
      <c r="X97" s="326" t="n">
        <v>1</v>
      </c>
      <c r="Y97" s="325" t="s">
        <v>1925</v>
      </c>
      <c r="Z97" s="325" t="s">
        <v>1925</v>
      </c>
      <c r="AA97" s="325" t="s">
        <v>1925</v>
      </c>
      <c r="AB97" s="336"/>
      <c r="AC97" s="336"/>
      <c r="AD97" s="336"/>
      <c r="AE97" s="336"/>
      <c r="AF97" s="336"/>
      <c r="AG97" s="336"/>
      <c r="AH97" s="325" t="s">
        <v>1925</v>
      </c>
      <c r="AI97" s="326" t="str">
        <f aca="false">TRIM(LEFT('1. Artikeldata Grund'!G97,6))</f>
        <v/>
      </c>
      <c r="AJ97" s="327" t="n">
        <f aca="false" t="array" ref="AJ97:AJ97">_xlfn.IFS(AV97="1",20,AV97="2",20,AV97="3",20,AV97="0",99,AV97="",99)</f>
        <v>99</v>
      </c>
      <c r="AK97" s="328" t="s">
        <v>114</v>
      </c>
      <c r="AL97" s="328" t="s">
        <v>114</v>
      </c>
      <c r="AM97" s="334"/>
      <c r="AN97" s="325"/>
      <c r="AO97" s="325"/>
      <c r="AP97" s="328" t="s">
        <v>114</v>
      </c>
      <c r="AQ97" s="329" t="n">
        <v>1</v>
      </c>
      <c r="AR97" s="326" t="str">
        <f aca="false">TRIM('APH KIC KIA PC'!O97)</f>
        <v/>
      </c>
      <c r="AS97" s="335"/>
      <c r="AT97" s="325" t="str">
        <f aca="false">LEFT('1. Artikeldata Grund'!H97,2)</f>
        <v>Vä</v>
      </c>
      <c r="AU97" s="326" t="str">
        <f aca="false" t="array" ref="AU97:AU97">_xlfn.IFS('1. Artikeldata Grund'!I97="","",'1. Artikeldata Grund'!I97=Tabeller!$I$3,"",'1. Artikeldata Grund'!I97=Tabeller!$I$4,"",'1. Artikeldata Grund'!I97=Tabeller!$I$5,LEFT('1. Artikeldata Grund'!I97,1),'1. Artikeldata Grund'!I97=Tabeller!$I$6,LEFT('1. Artikeldata Grund'!I97,1))</f>
        <v/>
      </c>
      <c r="AV97" s="326" t="str">
        <f aca="false" t="array" ref="AV97:AV97">_xlfn.IFS('1. Artikeldata Grund'!J97="","",'1. Artikeldata Grund'!J97=Tabeller!$J$3,"",'1. Artikeldata Grund'!J97=Tabeller!$J$4,"",'1. Artikeldata Grund'!J97=Tabeller!$J$5,LEFT('1. Artikeldata Grund'!J97,1),'1. Artikeldata Grund'!J97=Tabeller!$J$6,LEFT('1. Artikeldata Grund'!J97,1),'1. Artikeldata Grund'!J97=Tabeller!$J$7,LEFT('1. Artikeldata Grund'!J97,1))</f>
        <v/>
      </c>
      <c r="AW97" s="326"/>
      <c r="AX97" s="326" t="n">
        <f aca="false">IF('APH KIC KIA PC'!K97=Tabeller!$AH$4,2,1)</f>
        <v>1</v>
      </c>
      <c r="AY97" s="326" t="str">
        <f aca="false" t="array" ref="AY97:AY97">IF('APH KIC KIA PC'!K97=Tabeller!$AH$4,99,IFERROR(_xlfn.IFS('4. Inköpsdata'!L97=25%,41,'4. Inköpsdata'!L97=12%,42,'4. Inköpsdata'!L97=6%,43,'4. Inköpsdata'!L97="Momsfritt",38),""))</f>
        <v/>
      </c>
      <c r="AZ97" s="330" t="e">
        <f aca="false">IF('APH KIC KIA PC'!K97=Tabeller!$AH$4,'4. Inköpsdata'!J97,ROUND('APH KIC KIA PC'!AB97,2))</f>
        <v>#VALUE!</v>
      </c>
      <c r="BA97" s="330" t="e">
        <f aca="false">IF('APH KIC KIA PC'!K97=Tabeller!$AH$4,0.01,ROUND('APH KIC KIA PC'!AA97,2))</f>
        <v>#VALUE!</v>
      </c>
      <c r="BB97" s="326" t="str">
        <f aca="false">TRIM(RIGHT('1. Artikeldata Grund'!G97,2))</f>
        <v/>
      </c>
      <c r="BC97" s="337"/>
      <c r="BD97" s="325" t="s">
        <v>1925</v>
      </c>
      <c r="BE97" s="336"/>
      <c r="BF97" s="328" t="s">
        <v>114</v>
      </c>
      <c r="BG97" s="337"/>
      <c r="BH97" s="330"/>
      <c r="BI97" s="330"/>
      <c r="BJ97" s="330"/>
      <c r="BK97" s="330"/>
      <c r="BL97" s="331" t="s">
        <v>35</v>
      </c>
      <c r="BM97" s="332" t="str">
        <f aca="false">TRIM('1. Artikeldata Grund'!D97)</f>
        <v/>
      </c>
    </row>
    <row r="98" customFormat="false" ht="14.25" hidden="false" customHeight="false" outlineLevel="0" collapsed="false">
      <c r="A98" s="321" t="n">
        <v>94</v>
      </c>
      <c r="B98" s="322" t="str">
        <f aca="false">'APH KIC KIA PC'!I98</f>
        <v>Välj…</v>
      </c>
      <c r="C98" s="322" t="str">
        <f aca="false">'APH KIC KIA PC'!K98</f>
        <v>Välj…</v>
      </c>
      <c r="D98" s="323" t="n">
        <f aca="false">'APH KIC KIA PC'!D98</f>
        <v>0</v>
      </c>
      <c r="E98" s="324" t="str">
        <f aca="false">TRIM(LEFT('1. Artikeldata Grund'!E98,30))</f>
        <v/>
      </c>
      <c r="F98" s="324" t="str">
        <f aca="false">IFERROR(TRIM(RIGHT('1. Artikeldata Grund'!E98,LEN('1. Artikeldata Grund'!E98)-30)),"")</f>
        <v/>
      </c>
      <c r="G98" s="325" t="str">
        <f aca="false">TRIM('APH KIC KIA PC'!L98)</f>
        <v>Välj….</v>
      </c>
      <c r="H98" s="326" t="n">
        <f aca="false">'APH KIC KIA PC'!M98</f>
        <v>910</v>
      </c>
      <c r="I98" s="326" t="n">
        <v>99</v>
      </c>
      <c r="J98" s="334"/>
      <c r="K98" s="325" t="s">
        <v>1922</v>
      </c>
      <c r="L98" s="325" t="str">
        <f aca="false">IF('APH MD APH Specifika'!BD98="J","J","N")</f>
        <v>N</v>
      </c>
      <c r="M98" s="335"/>
      <c r="N98" s="325" t="s">
        <v>1925</v>
      </c>
      <c r="O98" s="336"/>
      <c r="P98" s="325" t="s">
        <v>1924</v>
      </c>
      <c r="Q98" s="326" t="n">
        <v>0</v>
      </c>
      <c r="R98" s="334"/>
      <c r="S98" s="334"/>
      <c r="T98" s="334"/>
      <c r="U98" s="334"/>
      <c r="V98" s="334"/>
      <c r="W98" s="326" t="n">
        <v>1</v>
      </c>
      <c r="X98" s="326" t="n">
        <v>1</v>
      </c>
      <c r="Y98" s="325" t="s">
        <v>1925</v>
      </c>
      <c r="Z98" s="325" t="s">
        <v>1925</v>
      </c>
      <c r="AA98" s="325" t="s">
        <v>1925</v>
      </c>
      <c r="AB98" s="336"/>
      <c r="AC98" s="336"/>
      <c r="AD98" s="336"/>
      <c r="AE98" s="336"/>
      <c r="AF98" s="336"/>
      <c r="AG98" s="336"/>
      <c r="AH98" s="325" t="s">
        <v>1925</v>
      </c>
      <c r="AI98" s="326" t="str">
        <f aca="false">TRIM(LEFT('1. Artikeldata Grund'!G98,6))</f>
        <v/>
      </c>
      <c r="AJ98" s="327" t="n">
        <f aca="false" t="array" ref="AJ98:AJ98">_xlfn.IFS(AV98="1",20,AV98="2",20,AV98="3",20,AV98="0",99,AV98="",99)</f>
        <v>99</v>
      </c>
      <c r="AK98" s="328" t="s">
        <v>114</v>
      </c>
      <c r="AL98" s="328" t="s">
        <v>114</v>
      </c>
      <c r="AM98" s="334"/>
      <c r="AN98" s="325"/>
      <c r="AO98" s="325"/>
      <c r="AP98" s="328" t="s">
        <v>114</v>
      </c>
      <c r="AQ98" s="329" t="n">
        <v>1</v>
      </c>
      <c r="AR98" s="326" t="str">
        <f aca="false">TRIM('APH KIC KIA PC'!O98)</f>
        <v/>
      </c>
      <c r="AS98" s="335"/>
      <c r="AT98" s="325" t="str">
        <f aca="false">LEFT('1. Artikeldata Grund'!H98,2)</f>
        <v>Vä</v>
      </c>
      <c r="AU98" s="326" t="str">
        <f aca="false" t="array" ref="AU98:AU98">_xlfn.IFS('1. Artikeldata Grund'!I98="","",'1. Artikeldata Grund'!I98=Tabeller!$I$3,"",'1. Artikeldata Grund'!I98=Tabeller!$I$4,"",'1. Artikeldata Grund'!I98=Tabeller!$I$5,LEFT('1. Artikeldata Grund'!I98,1),'1. Artikeldata Grund'!I98=Tabeller!$I$6,LEFT('1. Artikeldata Grund'!I98,1))</f>
        <v/>
      </c>
      <c r="AV98" s="326" t="str">
        <f aca="false" t="array" ref="AV98:AV98">_xlfn.IFS('1. Artikeldata Grund'!J98="","",'1. Artikeldata Grund'!J98=Tabeller!$J$3,"",'1. Artikeldata Grund'!J98=Tabeller!$J$4,"",'1. Artikeldata Grund'!J98=Tabeller!$J$5,LEFT('1. Artikeldata Grund'!J98,1),'1. Artikeldata Grund'!J98=Tabeller!$J$6,LEFT('1. Artikeldata Grund'!J98,1),'1. Artikeldata Grund'!J98=Tabeller!$J$7,LEFT('1. Artikeldata Grund'!J98,1))</f>
        <v/>
      </c>
      <c r="AW98" s="326"/>
      <c r="AX98" s="326" t="n">
        <f aca="false">IF('APH KIC KIA PC'!K98=Tabeller!$AH$4,2,1)</f>
        <v>1</v>
      </c>
      <c r="AY98" s="326" t="str">
        <f aca="false" t="array" ref="AY98:AY98">IF('APH KIC KIA PC'!K98=Tabeller!$AH$4,99,IFERROR(_xlfn.IFS('4. Inköpsdata'!L98=25%,41,'4. Inköpsdata'!L98=12%,42,'4. Inköpsdata'!L98=6%,43,'4. Inköpsdata'!L98="Momsfritt",38),""))</f>
        <v/>
      </c>
      <c r="AZ98" s="330" t="e">
        <f aca="false">IF('APH KIC KIA PC'!K98=Tabeller!$AH$4,'4. Inköpsdata'!J98,ROUND('APH KIC KIA PC'!AB98,2))</f>
        <v>#VALUE!</v>
      </c>
      <c r="BA98" s="330" t="e">
        <f aca="false">IF('APH KIC KIA PC'!K98=Tabeller!$AH$4,0.01,ROUND('APH KIC KIA PC'!AA98,2))</f>
        <v>#VALUE!</v>
      </c>
      <c r="BB98" s="326" t="str">
        <f aca="false">TRIM(RIGHT('1. Artikeldata Grund'!G98,2))</f>
        <v/>
      </c>
      <c r="BC98" s="337"/>
      <c r="BD98" s="325" t="s">
        <v>1925</v>
      </c>
      <c r="BE98" s="336"/>
      <c r="BF98" s="328" t="s">
        <v>114</v>
      </c>
      <c r="BG98" s="337"/>
      <c r="BH98" s="330"/>
      <c r="BI98" s="330"/>
      <c r="BJ98" s="330"/>
      <c r="BK98" s="330"/>
      <c r="BL98" s="331" t="s">
        <v>35</v>
      </c>
      <c r="BM98" s="332" t="str">
        <f aca="false">TRIM('1. Artikeldata Grund'!D98)</f>
        <v/>
      </c>
    </row>
    <row r="99" customFormat="false" ht="14.25" hidden="false" customHeight="false" outlineLevel="0" collapsed="false">
      <c r="A99" s="321" t="n">
        <v>95</v>
      </c>
      <c r="B99" s="322" t="str">
        <f aca="false">'APH KIC KIA PC'!I99</f>
        <v>Välj…</v>
      </c>
      <c r="C99" s="322" t="str">
        <f aca="false">'APH KIC KIA PC'!K99</f>
        <v>Välj…</v>
      </c>
      <c r="D99" s="323" t="n">
        <f aca="false">'APH KIC KIA PC'!D99</f>
        <v>0</v>
      </c>
      <c r="E99" s="324" t="str">
        <f aca="false">TRIM(LEFT('1. Artikeldata Grund'!E99,30))</f>
        <v/>
      </c>
      <c r="F99" s="324" t="str">
        <f aca="false">IFERROR(TRIM(RIGHT('1. Artikeldata Grund'!E99,LEN('1. Artikeldata Grund'!E99)-30)),"")</f>
        <v/>
      </c>
      <c r="G99" s="325" t="str">
        <f aca="false">TRIM('APH KIC KIA PC'!L99)</f>
        <v>Välj….</v>
      </c>
      <c r="H99" s="326" t="n">
        <f aca="false">'APH KIC KIA PC'!M99</f>
        <v>910</v>
      </c>
      <c r="I99" s="326" t="n">
        <v>99</v>
      </c>
      <c r="J99" s="334"/>
      <c r="K99" s="325" t="s">
        <v>1922</v>
      </c>
      <c r="L99" s="325" t="str">
        <f aca="false">IF('APH MD APH Specifika'!BD99="J","J","N")</f>
        <v>N</v>
      </c>
      <c r="M99" s="335"/>
      <c r="N99" s="325" t="s">
        <v>1925</v>
      </c>
      <c r="O99" s="336"/>
      <c r="P99" s="325" t="s">
        <v>1924</v>
      </c>
      <c r="Q99" s="326" t="n">
        <v>0</v>
      </c>
      <c r="R99" s="334"/>
      <c r="S99" s="334"/>
      <c r="T99" s="334"/>
      <c r="U99" s="334"/>
      <c r="V99" s="334"/>
      <c r="W99" s="326" t="n">
        <v>1</v>
      </c>
      <c r="X99" s="326" t="n">
        <v>1</v>
      </c>
      <c r="Y99" s="325" t="s">
        <v>1925</v>
      </c>
      <c r="Z99" s="325" t="s">
        <v>1925</v>
      </c>
      <c r="AA99" s="325" t="s">
        <v>1925</v>
      </c>
      <c r="AB99" s="336"/>
      <c r="AC99" s="336"/>
      <c r="AD99" s="336"/>
      <c r="AE99" s="336"/>
      <c r="AF99" s="336"/>
      <c r="AG99" s="336"/>
      <c r="AH99" s="325" t="s">
        <v>1925</v>
      </c>
      <c r="AI99" s="326" t="str">
        <f aca="false">TRIM(LEFT('1. Artikeldata Grund'!G99,6))</f>
        <v/>
      </c>
      <c r="AJ99" s="327" t="n">
        <f aca="false" t="array" ref="AJ99:AJ99">_xlfn.IFS(AV99="1",20,AV99="2",20,AV99="3",20,AV99="0",99,AV99="",99)</f>
        <v>99</v>
      </c>
      <c r="AK99" s="328" t="s">
        <v>114</v>
      </c>
      <c r="AL99" s="328" t="s">
        <v>114</v>
      </c>
      <c r="AM99" s="334"/>
      <c r="AN99" s="325"/>
      <c r="AO99" s="325"/>
      <c r="AP99" s="328" t="s">
        <v>114</v>
      </c>
      <c r="AQ99" s="329" t="n">
        <v>1</v>
      </c>
      <c r="AR99" s="326" t="str">
        <f aca="false">TRIM('APH KIC KIA PC'!O99)</f>
        <v/>
      </c>
      <c r="AS99" s="335"/>
      <c r="AT99" s="325" t="str">
        <f aca="false">LEFT('1. Artikeldata Grund'!H99,2)</f>
        <v>Vä</v>
      </c>
      <c r="AU99" s="326" t="str">
        <f aca="false" t="array" ref="AU99:AU99">_xlfn.IFS('1. Artikeldata Grund'!I99="","",'1. Artikeldata Grund'!I99=Tabeller!$I$3,"",'1. Artikeldata Grund'!I99=Tabeller!$I$4,"",'1. Artikeldata Grund'!I99=Tabeller!$I$5,LEFT('1. Artikeldata Grund'!I99,1),'1. Artikeldata Grund'!I99=Tabeller!$I$6,LEFT('1. Artikeldata Grund'!I99,1))</f>
        <v/>
      </c>
      <c r="AV99" s="326" t="str">
        <f aca="false" t="array" ref="AV99:AV99">_xlfn.IFS('1. Artikeldata Grund'!J99="","",'1. Artikeldata Grund'!J99=Tabeller!$J$3,"",'1. Artikeldata Grund'!J99=Tabeller!$J$4,"",'1. Artikeldata Grund'!J99=Tabeller!$J$5,LEFT('1. Artikeldata Grund'!J99,1),'1. Artikeldata Grund'!J99=Tabeller!$J$6,LEFT('1. Artikeldata Grund'!J99,1),'1. Artikeldata Grund'!J99=Tabeller!$J$7,LEFT('1. Artikeldata Grund'!J99,1))</f>
        <v/>
      </c>
      <c r="AW99" s="326"/>
      <c r="AX99" s="326" t="n">
        <f aca="false">IF('APH KIC KIA PC'!K99=Tabeller!$AH$4,2,1)</f>
        <v>1</v>
      </c>
      <c r="AY99" s="326" t="str">
        <f aca="false" t="array" ref="AY99:AY99">IF('APH KIC KIA PC'!K99=Tabeller!$AH$4,99,IFERROR(_xlfn.IFS('4. Inköpsdata'!L99=25%,41,'4. Inköpsdata'!L99=12%,42,'4. Inköpsdata'!L99=6%,43,'4. Inköpsdata'!L99="Momsfritt",38),""))</f>
        <v/>
      </c>
      <c r="AZ99" s="330" t="e">
        <f aca="false">IF('APH KIC KIA PC'!K99=Tabeller!$AH$4,'4. Inköpsdata'!J99,ROUND('APH KIC KIA PC'!AB99,2))</f>
        <v>#VALUE!</v>
      </c>
      <c r="BA99" s="330" t="e">
        <f aca="false">IF('APH KIC KIA PC'!K99=Tabeller!$AH$4,0.01,ROUND('APH KIC KIA PC'!AA99,2))</f>
        <v>#VALUE!</v>
      </c>
      <c r="BB99" s="326" t="str">
        <f aca="false">TRIM(RIGHT('1. Artikeldata Grund'!G99,2))</f>
        <v/>
      </c>
      <c r="BC99" s="337"/>
      <c r="BD99" s="325" t="s">
        <v>1925</v>
      </c>
      <c r="BE99" s="336"/>
      <c r="BF99" s="328" t="s">
        <v>114</v>
      </c>
      <c r="BG99" s="337"/>
      <c r="BH99" s="330"/>
      <c r="BI99" s="330"/>
      <c r="BJ99" s="330"/>
      <c r="BK99" s="330"/>
      <c r="BL99" s="331" t="s">
        <v>35</v>
      </c>
      <c r="BM99" s="332" t="str">
        <f aca="false">TRIM('1. Artikeldata Grund'!D99)</f>
        <v/>
      </c>
    </row>
    <row r="100" customFormat="false" ht="14.25" hidden="false" customHeight="false" outlineLevel="0" collapsed="false">
      <c r="A100" s="321" t="n">
        <v>96</v>
      </c>
      <c r="B100" s="322" t="str">
        <f aca="false">'APH KIC KIA PC'!I100</f>
        <v>Välj…</v>
      </c>
      <c r="C100" s="322" t="str">
        <f aca="false">'APH KIC KIA PC'!K100</f>
        <v>Välj…</v>
      </c>
      <c r="D100" s="323" t="n">
        <f aca="false">'APH KIC KIA PC'!D100</f>
        <v>0</v>
      </c>
      <c r="E100" s="324" t="str">
        <f aca="false">TRIM(LEFT('1. Artikeldata Grund'!E100,30))</f>
        <v/>
      </c>
      <c r="F100" s="324" t="str">
        <f aca="false">IFERROR(TRIM(RIGHT('1. Artikeldata Grund'!E100,LEN('1. Artikeldata Grund'!E100)-30)),"")</f>
        <v/>
      </c>
      <c r="G100" s="325" t="str">
        <f aca="false">TRIM('APH KIC KIA PC'!L100)</f>
        <v>Välj….</v>
      </c>
      <c r="H100" s="326" t="n">
        <f aca="false">'APH KIC KIA PC'!M100</f>
        <v>910</v>
      </c>
      <c r="I100" s="326" t="n">
        <v>99</v>
      </c>
      <c r="J100" s="334"/>
      <c r="K100" s="325" t="s">
        <v>1922</v>
      </c>
      <c r="L100" s="325" t="str">
        <f aca="false">IF('APH MD APH Specifika'!BD100="J","J","N")</f>
        <v>N</v>
      </c>
      <c r="M100" s="335"/>
      <c r="N100" s="325" t="s">
        <v>1925</v>
      </c>
      <c r="O100" s="336"/>
      <c r="P100" s="325" t="s">
        <v>1924</v>
      </c>
      <c r="Q100" s="326" t="n">
        <v>0</v>
      </c>
      <c r="R100" s="334"/>
      <c r="S100" s="334"/>
      <c r="T100" s="334"/>
      <c r="U100" s="334"/>
      <c r="V100" s="334"/>
      <c r="W100" s="326" t="n">
        <v>1</v>
      </c>
      <c r="X100" s="326" t="n">
        <v>1</v>
      </c>
      <c r="Y100" s="325" t="s">
        <v>1925</v>
      </c>
      <c r="Z100" s="325" t="s">
        <v>1925</v>
      </c>
      <c r="AA100" s="325" t="s">
        <v>1925</v>
      </c>
      <c r="AB100" s="336"/>
      <c r="AC100" s="336"/>
      <c r="AD100" s="336"/>
      <c r="AE100" s="336"/>
      <c r="AF100" s="336"/>
      <c r="AG100" s="336"/>
      <c r="AH100" s="325" t="s">
        <v>1925</v>
      </c>
      <c r="AI100" s="326" t="str">
        <f aca="false">TRIM(LEFT('1. Artikeldata Grund'!G100,6))</f>
        <v/>
      </c>
      <c r="AJ100" s="327" t="n">
        <f aca="false" t="array" ref="AJ100:AJ100">_xlfn.IFS(AV100="1",20,AV100="2",20,AV100="3",20,AV100="0",99,AV100="",99)</f>
        <v>99</v>
      </c>
      <c r="AK100" s="328" t="s">
        <v>114</v>
      </c>
      <c r="AL100" s="328" t="s">
        <v>114</v>
      </c>
      <c r="AM100" s="334"/>
      <c r="AN100" s="325"/>
      <c r="AO100" s="325"/>
      <c r="AP100" s="328" t="s">
        <v>114</v>
      </c>
      <c r="AQ100" s="329" t="n">
        <v>1</v>
      </c>
      <c r="AR100" s="326" t="str">
        <f aca="false">TRIM('APH KIC KIA PC'!O100)</f>
        <v/>
      </c>
      <c r="AS100" s="335"/>
      <c r="AT100" s="325" t="str">
        <f aca="false">LEFT('1. Artikeldata Grund'!H100,2)</f>
        <v>Vä</v>
      </c>
      <c r="AU100" s="326" t="str">
        <f aca="false" t="array" ref="AU100:AU100">_xlfn.IFS('1. Artikeldata Grund'!I100="","",'1. Artikeldata Grund'!I100=Tabeller!$I$3,"",'1. Artikeldata Grund'!I100=Tabeller!$I$4,"",'1. Artikeldata Grund'!I100=Tabeller!$I$5,LEFT('1. Artikeldata Grund'!I100,1),'1. Artikeldata Grund'!I100=Tabeller!$I$6,LEFT('1. Artikeldata Grund'!I100,1))</f>
        <v/>
      </c>
      <c r="AV100" s="326" t="str">
        <f aca="false" t="array" ref="AV100:AV100">_xlfn.IFS('1. Artikeldata Grund'!J100="","",'1. Artikeldata Grund'!J100=Tabeller!$J$3,"",'1. Artikeldata Grund'!J100=Tabeller!$J$4,"",'1. Artikeldata Grund'!J100=Tabeller!$J$5,LEFT('1. Artikeldata Grund'!J100,1),'1. Artikeldata Grund'!J100=Tabeller!$J$6,LEFT('1. Artikeldata Grund'!J100,1),'1. Artikeldata Grund'!J100=Tabeller!$J$7,LEFT('1. Artikeldata Grund'!J100,1))</f>
        <v/>
      </c>
      <c r="AW100" s="326"/>
      <c r="AX100" s="326" t="n">
        <f aca="false">IF('APH KIC KIA PC'!K100=Tabeller!$AH$4,2,1)</f>
        <v>1</v>
      </c>
      <c r="AY100" s="326" t="str">
        <f aca="false" t="array" ref="AY100:AY100">IF('APH KIC KIA PC'!K100=Tabeller!$AH$4,99,IFERROR(_xlfn.IFS('4. Inköpsdata'!L100=25%,41,'4. Inköpsdata'!L100=12%,42,'4. Inköpsdata'!L100=6%,43,'4. Inköpsdata'!L100="Momsfritt",38),""))</f>
        <v/>
      </c>
      <c r="AZ100" s="330" t="e">
        <f aca="false">IF('APH KIC KIA PC'!K100=Tabeller!$AH$4,'4. Inköpsdata'!J100,ROUND('APH KIC KIA PC'!AB100,2))</f>
        <v>#VALUE!</v>
      </c>
      <c r="BA100" s="330" t="e">
        <f aca="false">IF('APH KIC KIA PC'!K100=Tabeller!$AH$4,0.01,ROUND('APH KIC KIA PC'!AA100,2))</f>
        <v>#VALUE!</v>
      </c>
      <c r="BB100" s="326" t="str">
        <f aca="false">TRIM(RIGHT('1. Artikeldata Grund'!G100,2))</f>
        <v/>
      </c>
      <c r="BC100" s="337"/>
      <c r="BD100" s="325" t="s">
        <v>1925</v>
      </c>
      <c r="BE100" s="336"/>
      <c r="BF100" s="328" t="s">
        <v>114</v>
      </c>
      <c r="BG100" s="337"/>
      <c r="BH100" s="330"/>
      <c r="BI100" s="330"/>
      <c r="BJ100" s="330"/>
      <c r="BK100" s="330"/>
      <c r="BL100" s="331" t="s">
        <v>35</v>
      </c>
      <c r="BM100" s="332" t="str">
        <f aca="false">TRIM('1. Artikeldata Grund'!D100)</f>
        <v/>
      </c>
    </row>
    <row r="101" customFormat="false" ht="14.25" hidden="false" customHeight="false" outlineLevel="0" collapsed="false">
      <c r="A101" s="321" t="n">
        <v>97</v>
      </c>
      <c r="B101" s="322" t="str">
        <f aca="false">'APH KIC KIA PC'!I101</f>
        <v>Välj…</v>
      </c>
      <c r="C101" s="322" t="str">
        <f aca="false">'APH KIC KIA PC'!K101</f>
        <v>Välj…</v>
      </c>
      <c r="D101" s="323" t="n">
        <f aca="false">'APH KIC KIA PC'!D101</f>
        <v>0</v>
      </c>
      <c r="E101" s="324" t="str">
        <f aca="false">TRIM(LEFT('1. Artikeldata Grund'!E101,30))</f>
        <v/>
      </c>
      <c r="F101" s="324" t="str">
        <f aca="false">IFERROR(TRIM(RIGHT('1. Artikeldata Grund'!E101,LEN('1. Artikeldata Grund'!E101)-30)),"")</f>
        <v/>
      </c>
      <c r="G101" s="325" t="str">
        <f aca="false">TRIM('APH KIC KIA PC'!L101)</f>
        <v>Välj….</v>
      </c>
      <c r="H101" s="326" t="n">
        <f aca="false">'APH KIC KIA PC'!M101</f>
        <v>910</v>
      </c>
      <c r="I101" s="326" t="n">
        <v>99</v>
      </c>
      <c r="J101" s="334"/>
      <c r="K101" s="325" t="s">
        <v>1922</v>
      </c>
      <c r="L101" s="325" t="str">
        <f aca="false">IF('APH MD APH Specifika'!BD101="J","J","N")</f>
        <v>N</v>
      </c>
      <c r="M101" s="335"/>
      <c r="N101" s="325" t="s">
        <v>1925</v>
      </c>
      <c r="O101" s="336"/>
      <c r="P101" s="325" t="s">
        <v>1924</v>
      </c>
      <c r="Q101" s="326" t="n">
        <v>0</v>
      </c>
      <c r="R101" s="334"/>
      <c r="S101" s="334"/>
      <c r="T101" s="334"/>
      <c r="U101" s="334"/>
      <c r="V101" s="334"/>
      <c r="W101" s="326" t="n">
        <v>1</v>
      </c>
      <c r="X101" s="326" t="n">
        <v>1</v>
      </c>
      <c r="Y101" s="325" t="s">
        <v>1925</v>
      </c>
      <c r="Z101" s="325" t="s">
        <v>1925</v>
      </c>
      <c r="AA101" s="325" t="s">
        <v>1925</v>
      </c>
      <c r="AB101" s="336"/>
      <c r="AC101" s="336"/>
      <c r="AD101" s="336"/>
      <c r="AE101" s="336"/>
      <c r="AF101" s="336"/>
      <c r="AG101" s="336"/>
      <c r="AH101" s="325" t="s">
        <v>1925</v>
      </c>
      <c r="AI101" s="326" t="str">
        <f aca="false">TRIM(LEFT('1. Artikeldata Grund'!G101,6))</f>
        <v/>
      </c>
      <c r="AJ101" s="327" t="n">
        <f aca="false" t="array" ref="AJ101:AJ101">_xlfn.IFS(AV101="1",20,AV101="2",20,AV101="3",20,AV101="0",99,AV101="",99)</f>
        <v>99</v>
      </c>
      <c r="AK101" s="328" t="s">
        <v>114</v>
      </c>
      <c r="AL101" s="328" t="s">
        <v>114</v>
      </c>
      <c r="AM101" s="334"/>
      <c r="AN101" s="325"/>
      <c r="AO101" s="325"/>
      <c r="AP101" s="328" t="s">
        <v>114</v>
      </c>
      <c r="AQ101" s="329" t="n">
        <v>1</v>
      </c>
      <c r="AR101" s="326" t="str">
        <f aca="false">TRIM('APH KIC KIA PC'!O101)</f>
        <v/>
      </c>
      <c r="AS101" s="335"/>
      <c r="AT101" s="325" t="str">
        <f aca="false">LEFT('1. Artikeldata Grund'!H101,2)</f>
        <v>Vä</v>
      </c>
      <c r="AU101" s="326" t="str">
        <f aca="false" t="array" ref="AU101:AU101">_xlfn.IFS('1. Artikeldata Grund'!I101="","",'1. Artikeldata Grund'!I101=Tabeller!$I$3,"",'1. Artikeldata Grund'!I101=Tabeller!$I$4,"",'1. Artikeldata Grund'!I101=Tabeller!$I$5,LEFT('1. Artikeldata Grund'!I101,1),'1. Artikeldata Grund'!I101=Tabeller!$I$6,LEFT('1. Artikeldata Grund'!I101,1))</f>
        <v/>
      </c>
      <c r="AV101" s="326" t="str">
        <f aca="false" t="array" ref="AV101:AV101">_xlfn.IFS('1. Artikeldata Grund'!J101="","",'1. Artikeldata Grund'!J101=Tabeller!$J$3,"",'1. Artikeldata Grund'!J101=Tabeller!$J$4,"",'1. Artikeldata Grund'!J101=Tabeller!$J$5,LEFT('1. Artikeldata Grund'!J101,1),'1. Artikeldata Grund'!J101=Tabeller!$J$6,LEFT('1. Artikeldata Grund'!J101,1),'1. Artikeldata Grund'!J101=Tabeller!$J$7,LEFT('1. Artikeldata Grund'!J101,1))</f>
        <v/>
      </c>
      <c r="AW101" s="326"/>
      <c r="AX101" s="326" t="n">
        <f aca="false">IF('APH KIC KIA PC'!K101=Tabeller!$AH$4,2,1)</f>
        <v>1</v>
      </c>
      <c r="AY101" s="326" t="str">
        <f aca="false" t="array" ref="AY101:AY101">IF('APH KIC KIA PC'!K101=Tabeller!$AH$4,99,IFERROR(_xlfn.IFS('4. Inköpsdata'!L101=25%,41,'4. Inköpsdata'!L101=12%,42,'4. Inköpsdata'!L101=6%,43,'4. Inköpsdata'!L101="Momsfritt",38),""))</f>
        <v/>
      </c>
      <c r="AZ101" s="330" t="e">
        <f aca="false">IF('APH KIC KIA PC'!K101=Tabeller!$AH$4,'4. Inköpsdata'!J101,ROUND('APH KIC KIA PC'!AB101,2))</f>
        <v>#VALUE!</v>
      </c>
      <c r="BA101" s="330" t="e">
        <f aca="false">IF('APH KIC KIA PC'!K101=Tabeller!$AH$4,0.01,ROUND('APH KIC KIA PC'!AA101,2))</f>
        <v>#VALUE!</v>
      </c>
      <c r="BB101" s="326" t="str">
        <f aca="false">TRIM(RIGHT('1. Artikeldata Grund'!G101,2))</f>
        <v/>
      </c>
      <c r="BC101" s="337"/>
      <c r="BD101" s="325" t="s">
        <v>1925</v>
      </c>
      <c r="BE101" s="336"/>
      <c r="BF101" s="328" t="s">
        <v>114</v>
      </c>
      <c r="BG101" s="337"/>
      <c r="BH101" s="330"/>
      <c r="BI101" s="330"/>
      <c r="BJ101" s="330"/>
      <c r="BK101" s="330"/>
      <c r="BL101" s="331" t="s">
        <v>35</v>
      </c>
      <c r="BM101" s="332" t="str">
        <f aca="false">TRIM('1. Artikeldata Grund'!D101)</f>
        <v/>
      </c>
    </row>
    <row r="102" customFormat="false" ht="14.25" hidden="false" customHeight="false" outlineLevel="0" collapsed="false">
      <c r="A102" s="321" t="n">
        <v>98</v>
      </c>
      <c r="B102" s="322" t="str">
        <f aca="false">'APH KIC KIA PC'!I102</f>
        <v>Välj…</v>
      </c>
      <c r="C102" s="322" t="str">
        <f aca="false">'APH KIC KIA PC'!K102</f>
        <v>Välj…</v>
      </c>
      <c r="D102" s="323" t="n">
        <f aca="false">'APH KIC KIA PC'!D102</f>
        <v>0</v>
      </c>
      <c r="E102" s="324" t="str">
        <f aca="false">TRIM(LEFT('1. Artikeldata Grund'!E102,30))</f>
        <v/>
      </c>
      <c r="F102" s="324" t="str">
        <f aca="false">IFERROR(TRIM(RIGHT('1. Artikeldata Grund'!E102,LEN('1. Artikeldata Grund'!E102)-30)),"")</f>
        <v/>
      </c>
      <c r="G102" s="325" t="str">
        <f aca="false">TRIM('APH KIC KIA PC'!L102)</f>
        <v>Välj….</v>
      </c>
      <c r="H102" s="326" t="n">
        <f aca="false">'APH KIC KIA PC'!M102</f>
        <v>910</v>
      </c>
      <c r="I102" s="326" t="n">
        <v>99</v>
      </c>
      <c r="J102" s="334"/>
      <c r="K102" s="325" t="s">
        <v>1922</v>
      </c>
      <c r="L102" s="325" t="str">
        <f aca="false">IF('APH MD APH Specifika'!BD102="J","J","N")</f>
        <v>N</v>
      </c>
      <c r="M102" s="335"/>
      <c r="N102" s="325" t="s">
        <v>1925</v>
      </c>
      <c r="O102" s="336"/>
      <c r="P102" s="325" t="s">
        <v>1924</v>
      </c>
      <c r="Q102" s="326" t="n">
        <v>0</v>
      </c>
      <c r="R102" s="334"/>
      <c r="S102" s="334"/>
      <c r="T102" s="334"/>
      <c r="U102" s="334"/>
      <c r="V102" s="334"/>
      <c r="W102" s="326" t="n">
        <v>1</v>
      </c>
      <c r="X102" s="326" t="n">
        <v>1</v>
      </c>
      <c r="Y102" s="325" t="s">
        <v>1925</v>
      </c>
      <c r="Z102" s="325" t="s">
        <v>1925</v>
      </c>
      <c r="AA102" s="325" t="s">
        <v>1925</v>
      </c>
      <c r="AB102" s="336"/>
      <c r="AC102" s="336"/>
      <c r="AD102" s="336"/>
      <c r="AE102" s="336"/>
      <c r="AF102" s="336"/>
      <c r="AG102" s="336"/>
      <c r="AH102" s="325" t="s">
        <v>1925</v>
      </c>
      <c r="AI102" s="326" t="str">
        <f aca="false">TRIM(LEFT('1. Artikeldata Grund'!G102,6))</f>
        <v/>
      </c>
      <c r="AJ102" s="327" t="n">
        <f aca="false" t="array" ref="AJ102:AJ102">_xlfn.IFS(AV102="1",20,AV102="2",20,AV102="3",20,AV102="0",99,AV102="",99)</f>
        <v>99</v>
      </c>
      <c r="AK102" s="328" t="s">
        <v>114</v>
      </c>
      <c r="AL102" s="328" t="s">
        <v>114</v>
      </c>
      <c r="AM102" s="334"/>
      <c r="AN102" s="325"/>
      <c r="AO102" s="325"/>
      <c r="AP102" s="328" t="s">
        <v>114</v>
      </c>
      <c r="AQ102" s="329" t="n">
        <v>1</v>
      </c>
      <c r="AR102" s="326" t="str">
        <f aca="false">TRIM('APH KIC KIA PC'!O102)</f>
        <v/>
      </c>
      <c r="AS102" s="335"/>
      <c r="AT102" s="325" t="str">
        <f aca="false">LEFT('1. Artikeldata Grund'!H102,2)</f>
        <v>Vä</v>
      </c>
      <c r="AU102" s="326" t="str">
        <f aca="false" t="array" ref="AU102:AU102">_xlfn.IFS('1. Artikeldata Grund'!I102="","",'1. Artikeldata Grund'!I102=Tabeller!$I$3,"",'1. Artikeldata Grund'!I102=Tabeller!$I$4,"",'1. Artikeldata Grund'!I102=Tabeller!$I$5,LEFT('1. Artikeldata Grund'!I102,1),'1. Artikeldata Grund'!I102=Tabeller!$I$6,LEFT('1. Artikeldata Grund'!I102,1))</f>
        <v/>
      </c>
      <c r="AV102" s="326" t="str">
        <f aca="false" t="array" ref="AV102:AV102">_xlfn.IFS('1. Artikeldata Grund'!J102="","",'1. Artikeldata Grund'!J102=Tabeller!$J$3,"",'1. Artikeldata Grund'!J102=Tabeller!$J$4,"",'1. Artikeldata Grund'!J102=Tabeller!$J$5,LEFT('1. Artikeldata Grund'!J102,1),'1. Artikeldata Grund'!J102=Tabeller!$J$6,LEFT('1. Artikeldata Grund'!J102,1),'1. Artikeldata Grund'!J102=Tabeller!$J$7,LEFT('1. Artikeldata Grund'!J102,1))</f>
        <v/>
      </c>
      <c r="AW102" s="326"/>
      <c r="AX102" s="326" t="n">
        <f aca="false">IF('APH KIC KIA PC'!K102=Tabeller!$AH$4,2,1)</f>
        <v>1</v>
      </c>
      <c r="AY102" s="326" t="str">
        <f aca="false" t="array" ref="AY102:AY102">IF('APH KIC KIA PC'!K102=Tabeller!$AH$4,99,IFERROR(_xlfn.IFS('4. Inköpsdata'!L102=25%,41,'4. Inköpsdata'!L102=12%,42,'4. Inköpsdata'!L102=6%,43,'4. Inköpsdata'!L102="Momsfritt",38),""))</f>
        <v/>
      </c>
      <c r="AZ102" s="330" t="e">
        <f aca="false">IF('APH KIC KIA PC'!K102=Tabeller!$AH$4,'4. Inköpsdata'!J102,ROUND('APH KIC KIA PC'!AB102,2))</f>
        <v>#VALUE!</v>
      </c>
      <c r="BA102" s="330" t="e">
        <f aca="false">IF('APH KIC KIA PC'!K102=Tabeller!$AH$4,0.01,ROUND('APH KIC KIA PC'!AA102,2))</f>
        <v>#VALUE!</v>
      </c>
      <c r="BB102" s="326" t="str">
        <f aca="false">TRIM(RIGHT('1. Artikeldata Grund'!G102,2))</f>
        <v/>
      </c>
      <c r="BC102" s="337"/>
      <c r="BD102" s="325" t="s">
        <v>1925</v>
      </c>
      <c r="BE102" s="336"/>
      <c r="BF102" s="328" t="s">
        <v>114</v>
      </c>
      <c r="BG102" s="337"/>
      <c r="BH102" s="330"/>
      <c r="BI102" s="330"/>
      <c r="BJ102" s="330"/>
      <c r="BK102" s="330"/>
      <c r="BL102" s="331" t="s">
        <v>35</v>
      </c>
      <c r="BM102" s="332" t="str">
        <f aca="false">TRIM('1. Artikeldata Grund'!D102)</f>
        <v/>
      </c>
    </row>
    <row r="103" customFormat="false" ht="14.25" hidden="false" customHeight="false" outlineLevel="0" collapsed="false">
      <c r="A103" s="321" t="n">
        <v>99</v>
      </c>
      <c r="B103" s="322" t="str">
        <f aca="false">'APH KIC KIA PC'!I103</f>
        <v>Välj…</v>
      </c>
      <c r="C103" s="322" t="str">
        <f aca="false">'APH KIC KIA PC'!K103</f>
        <v>Välj…</v>
      </c>
      <c r="D103" s="323" t="n">
        <f aca="false">'APH KIC KIA PC'!D103</f>
        <v>0</v>
      </c>
      <c r="E103" s="324" t="str">
        <f aca="false">TRIM(LEFT('1. Artikeldata Grund'!E103,30))</f>
        <v/>
      </c>
      <c r="F103" s="324" t="str">
        <f aca="false">IFERROR(TRIM(RIGHT('1. Artikeldata Grund'!E103,LEN('1. Artikeldata Grund'!E103)-30)),"")</f>
        <v/>
      </c>
      <c r="G103" s="325" t="str">
        <f aca="false">TRIM('APH KIC KIA PC'!L103)</f>
        <v>Välj….</v>
      </c>
      <c r="H103" s="326" t="n">
        <f aca="false">'APH KIC KIA PC'!M103</f>
        <v>910</v>
      </c>
      <c r="I103" s="326" t="n">
        <v>99</v>
      </c>
      <c r="J103" s="334"/>
      <c r="K103" s="325" t="s">
        <v>1922</v>
      </c>
      <c r="L103" s="325" t="str">
        <f aca="false">IF('APH MD APH Specifika'!BD103="J","J","N")</f>
        <v>N</v>
      </c>
      <c r="M103" s="335"/>
      <c r="N103" s="325" t="s">
        <v>1925</v>
      </c>
      <c r="O103" s="336"/>
      <c r="P103" s="325" t="s">
        <v>1924</v>
      </c>
      <c r="Q103" s="326" t="n">
        <v>0</v>
      </c>
      <c r="R103" s="334"/>
      <c r="S103" s="334"/>
      <c r="T103" s="334"/>
      <c r="U103" s="334"/>
      <c r="V103" s="334"/>
      <c r="W103" s="326" t="n">
        <v>1</v>
      </c>
      <c r="X103" s="326" t="n">
        <v>1</v>
      </c>
      <c r="Y103" s="325" t="s">
        <v>1925</v>
      </c>
      <c r="Z103" s="325" t="s">
        <v>1925</v>
      </c>
      <c r="AA103" s="325" t="s">
        <v>1925</v>
      </c>
      <c r="AB103" s="336"/>
      <c r="AC103" s="336"/>
      <c r="AD103" s="336"/>
      <c r="AE103" s="336"/>
      <c r="AF103" s="336"/>
      <c r="AG103" s="336"/>
      <c r="AH103" s="325" t="s">
        <v>1925</v>
      </c>
      <c r="AI103" s="326" t="str">
        <f aca="false">TRIM(LEFT('1. Artikeldata Grund'!G103,6))</f>
        <v/>
      </c>
      <c r="AJ103" s="327" t="n">
        <f aca="false" t="array" ref="AJ103:AJ103">_xlfn.IFS(AV103="1",20,AV103="2",20,AV103="3",20,AV103="0",99,AV103="",99)</f>
        <v>99</v>
      </c>
      <c r="AK103" s="328" t="s">
        <v>114</v>
      </c>
      <c r="AL103" s="328" t="s">
        <v>114</v>
      </c>
      <c r="AM103" s="334"/>
      <c r="AN103" s="325"/>
      <c r="AO103" s="325"/>
      <c r="AP103" s="328" t="s">
        <v>114</v>
      </c>
      <c r="AQ103" s="329" t="n">
        <v>1</v>
      </c>
      <c r="AR103" s="326" t="str">
        <f aca="false">TRIM('APH KIC KIA PC'!O103)</f>
        <v/>
      </c>
      <c r="AS103" s="335"/>
      <c r="AT103" s="325" t="str">
        <f aca="false">LEFT('1. Artikeldata Grund'!H103,2)</f>
        <v>Vä</v>
      </c>
      <c r="AU103" s="326" t="str">
        <f aca="false" t="array" ref="AU103:AU103">_xlfn.IFS('1. Artikeldata Grund'!I103="","",'1. Artikeldata Grund'!I103=Tabeller!$I$3,"",'1. Artikeldata Grund'!I103=Tabeller!$I$4,"",'1. Artikeldata Grund'!I103=Tabeller!$I$5,LEFT('1. Artikeldata Grund'!I103,1),'1. Artikeldata Grund'!I103=Tabeller!$I$6,LEFT('1. Artikeldata Grund'!I103,1))</f>
        <v/>
      </c>
      <c r="AV103" s="326" t="str">
        <f aca="false" t="array" ref="AV103:AV103">_xlfn.IFS('1. Artikeldata Grund'!J103="","",'1. Artikeldata Grund'!J103=Tabeller!$J$3,"",'1. Artikeldata Grund'!J103=Tabeller!$J$4,"",'1. Artikeldata Grund'!J103=Tabeller!$J$5,LEFT('1. Artikeldata Grund'!J103,1),'1. Artikeldata Grund'!J103=Tabeller!$J$6,LEFT('1. Artikeldata Grund'!J103,1),'1. Artikeldata Grund'!J103=Tabeller!$J$7,LEFT('1. Artikeldata Grund'!J103,1))</f>
        <v/>
      </c>
      <c r="AW103" s="326"/>
      <c r="AX103" s="326" t="n">
        <f aca="false">IF('APH KIC KIA PC'!K103=Tabeller!$AH$4,2,1)</f>
        <v>1</v>
      </c>
      <c r="AY103" s="326" t="str">
        <f aca="false" t="array" ref="AY103:AY103">IF('APH KIC KIA PC'!K103=Tabeller!$AH$4,99,IFERROR(_xlfn.IFS('4. Inköpsdata'!L103=25%,41,'4. Inköpsdata'!L103=12%,42,'4. Inköpsdata'!L103=6%,43,'4. Inköpsdata'!L103="Momsfritt",38),""))</f>
        <v/>
      </c>
      <c r="AZ103" s="330" t="e">
        <f aca="false">IF('APH KIC KIA PC'!K103=Tabeller!$AH$4,'4. Inköpsdata'!J103,ROUND('APH KIC KIA PC'!AB103,2))</f>
        <v>#VALUE!</v>
      </c>
      <c r="BA103" s="330" t="e">
        <f aca="false">IF('APH KIC KIA PC'!K103=Tabeller!$AH$4,0.01,ROUND('APH KIC KIA PC'!AA103,2))</f>
        <v>#VALUE!</v>
      </c>
      <c r="BB103" s="326" t="str">
        <f aca="false">TRIM(RIGHT('1. Artikeldata Grund'!G103,2))</f>
        <v/>
      </c>
      <c r="BC103" s="337"/>
      <c r="BD103" s="325" t="s">
        <v>1925</v>
      </c>
      <c r="BE103" s="336"/>
      <c r="BF103" s="328" t="s">
        <v>114</v>
      </c>
      <c r="BG103" s="337"/>
      <c r="BH103" s="330"/>
      <c r="BI103" s="330"/>
      <c r="BJ103" s="330"/>
      <c r="BK103" s="330"/>
      <c r="BL103" s="331" t="s">
        <v>35</v>
      </c>
      <c r="BM103" s="332" t="str">
        <f aca="false">TRIM('1. Artikeldata Grund'!D103)</f>
        <v/>
      </c>
    </row>
    <row r="104" customFormat="false" ht="14.25" hidden="false" customHeight="false" outlineLevel="0" collapsed="false">
      <c r="A104" s="321" t="n">
        <v>100</v>
      </c>
      <c r="B104" s="322" t="str">
        <f aca="false">'APH KIC KIA PC'!I104</f>
        <v>Välj…</v>
      </c>
      <c r="C104" s="322" t="str">
        <f aca="false">'APH KIC KIA PC'!K104</f>
        <v>Välj…</v>
      </c>
      <c r="D104" s="323" t="n">
        <f aca="false">'APH KIC KIA PC'!D104</f>
        <v>0</v>
      </c>
      <c r="E104" s="324" t="str">
        <f aca="false">TRIM(LEFT('1. Artikeldata Grund'!E104,30))</f>
        <v/>
      </c>
      <c r="F104" s="324" t="str">
        <f aca="false">IFERROR(TRIM(RIGHT('1. Artikeldata Grund'!E104,LEN('1. Artikeldata Grund'!E104)-30)),"")</f>
        <v/>
      </c>
      <c r="G104" s="325" t="str">
        <f aca="false">TRIM('APH KIC KIA PC'!L104)</f>
        <v>Välj….</v>
      </c>
      <c r="H104" s="326" t="n">
        <f aca="false">'APH KIC KIA PC'!M104</f>
        <v>910</v>
      </c>
      <c r="I104" s="326" t="n">
        <v>99</v>
      </c>
      <c r="J104" s="334"/>
      <c r="K104" s="325" t="s">
        <v>1922</v>
      </c>
      <c r="L104" s="325" t="str">
        <f aca="false">IF('APH MD APH Specifika'!BD104="J","J","N")</f>
        <v>N</v>
      </c>
      <c r="M104" s="335"/>
      <c r="N104" s="325" t="s">
        <v>1925</v>
      </c>
      <c r="O104" s="336"/>
      <c r="P104" s="325" t="s">
        <v>1924</v>
      </c>
      <c r="Q104" s="326" t="n">
        <v>0</v>
      </c>
      <c r="R104" s="334"/>
      <c r="S104" s="334"/>
      <c r="T104" s="334"/>
      <c r="U104" s="334"/>
      <c r="V104" s="334"/>
      <c r="W104" s="326" t="n">
        <v>1</v>
      </c>
      <c r="X104" s="326" t="n">
        <v>1</v>
      </c>
      <c r="Y104" s="325" t="s">
        <v>1925</v>
      </c>
      <c r="Z104" s="325" t="s">
        <v>1925</v>
      </c>
      <c r="AA104" s="325" t="s">
        <v>1925</v>
      </c>
      <c r="AB104" s="336"/>
      <c r="AC104" s="336"/>
      <c r="AD104" s="336"/>
      <c r="AE104" s="336"/>
      <c r="AF104" s="336"/>
      <c r="AG104" s="336"/>
      <c r="AH104" s="325" t="s">
        <v>1925</v>
      </c>
      <c r="AI104" s="326" t="str">
        <f aca="false">TRIM(LEFT('1. Artikeldata Grund'!G104,6))</f>
        <v/>
      </c>
      <c r="AJ104" s="327" t="n">
        <f aca="false" t="array" ref="AJ104:AJ104">_xlfn.IFS(AV104="1",20,AV104="2",20,AV104="3",20,AV104="0",99,AV104="",99)</f>
        <v>99</v>
      </c>
      <c r="AK104" s="328" t="s">
        <v>114</v>
      </c>
      <c r="AL104" s="328" t="s">
        <v>114</v>
      </c>
      <c r="AM104" s="334"/>
      <c r="AN104" s="325"/>
      <c r="AO104" s="325"/>
      <c r="AP104" s="328" t="s">
        <v>114</v>
      </c>
      <c r="AQ104" s="329" t="n">
        <v>1</v>
      </c>
      <c r="AR104" s="326" t="str">
        <f aca="false">TRIM('APH KIC KIA PC'!O104)</f>
        <v/>
      </c>
      <c r="AS104" s="335"/>
      <c r="AT104" s="325" t="str">
        <f aca="false">LEFT('1. Artikeldata Grund'!H104,2)</f>
        <v>Vä</v>
      </c>
      <c r="AU104" s="326" t="str">
        <f aca="false" t="array" ref="AU104:AU104">_xlfn.IFS('1. Artikeldata Grund'!I104="","",'1. Artikeldata Grund'!I104=Tabeller!$I$3,"",'1. Artikeldata Grund'!I104=Tabeller!$I$4,"",'1. Artikeldata Grund'!I104=Tabeller!$I$5,LEFT('1. Artikeldata Grund'!I104,1),'1. Artikeldata Grund'!I104=Tabeller!$I$6,LEFT('1. Artikeldata Grund'!I104,1))</f>
        <v/>
      </c>
      <c r="AV104" s="326" t="str">
        <f aca="false" t="array" ref="AV104:AV104">_xlfn.IFS('1. Artikeldata Grund'!J104="","",'1. Artikeldata Grund'!J104=Tabeller!$J$3,"",'1. Artikeldata Grund'!J104=Tabeller!$J$4,"",'1. Artikeldata Grund'!J104=Tabeller!$J$5,LEFT('1. Artikeldata Grund'!J104,1),'1. Artikeldata Grund'!J104=Tabeller!$J$6,LEFT('1. Artikeldata Grund'!J104,1),'1. Artikeldata Grund'!J104=Tabeller!$J$7,LEFT('1. Artikeldata Grund'!J104,1))</f>
        <v/>
      </c>
      <c r="AW104" s="326"/>
      <c r="AX104" s="326" t="n">
        <f aca="false">IF('APH KIC KIA PC'!K104=Tabeller!$AH$4,2,1)</f>
        <v>1</v>
      </c>
      <c r="AY104" s="326" t="str">
        <f aca="false" t="array" ref="AY104:AY104">IF('APH KIC KIA PC'!K104=Tabeller!$AH$4,99,IFERROR(_xlfn.IFS('4. Inköpsdata'!L104=25%,41,'4. Inköpsdata'!L104=12%,42,'4. Inköpsdata'!L104=6%,43,'4. Inköpsdata'!L104="Momsfritt",38),""))</f>
        <v/>
      </c>
      <c r="AZ104" s="330" t="e">
        <f aca="false">IF('APH KIC KIA PC'!K104=Tabeller!$AH$4,'4. Inköpsdata'!J104,ROUND('APH KIC KIA PC'!AB104,2))</f>
        <v>#VALUE!</v>
      </c>
      <c r="BA104" s="330" t="e">
        <f aca="false">IF('APH KIC KIA PC'!K104=Tabeller!$AH$4,0.01,ROUND('APH KIC KIA PC'!AA104,2))</f>
        <v>#VALUE!</v>
      </c>
      <c r="BB104" s="326" t="str">
        <f aca="false">TRIM(RIGHT('1. Artikeldata Grund'!G104,2))</f>
        <v/>
      </c>
      <c r="BC104" s="337"/>
      <c r="BD104" s="325" t="s">
        <v>1925</v>
      </c>
      <c r="BE104" s="336"/>
      <c r="BF104" s="328" t="s">
        <v>114</v>
      </c>
      <c r="BG104" s="337"/>
      <c r="BH104" s="330"/>
      <c r="BI104" s="330"/>
      <c r="BJ104" s="330"/>
      <c r="BK104" s="330"/>
      <c r="BL104" s="331" t="s">
        <v>35</v>
      </c>
      <c r="BM104" s="332" t="str">
        <f aca="false">TRIM('1. Artikeldata Grund'!D104)</f>
        <v/>
      </c>
    </row>
    <row r="105" customFormat="false" ht="14.25" hidden="false" customHeight="false" outlineLevel="0" collapsed="false">
      <c r="A105" s="321" t="n">
        <v>101</v>
      </c>
      <c r="B105" s="322" t="str">
        <f aca="false">'APH KIC KIA PC'!I105</f>
        <v>Välj…</v>
      </c>
      <c r="C105" s="322" t="str">
        <f aca="false">'APH KIC KIA PC'!K105</f>
        <v>Välj…</v>
      </c>
      <c r="D105" s="323" t="n">
        <f aca="false">'APH KIC KIA PC'!D105</f>
        <v>0</v>
      </c>
      <c r="E105" s="324" t="str">
        <f aca="false">TRIM(LEFT('1. Artikeldata Grund'!E105,30))</f>
        <v/>
      </c>
      <c r="F105" s="324" t="str">
        <f aca="false">IFERROR(TRIM(RIGHT('1. Artikeldata Grund'!E105,LEN('1. Artikeldata Grund'!E105)-30)),"")</f>
        <v/>
      </c>
      <c r="G105" s="325" t="str">
        <f aca="false">TRIM('APH KIC KIA PC'!L105)</f>
        <v>Välj….</v>
      </c>
      <c r="H105" s="326" t="n">
        <f aca="false">'APH KIC KIA PC'!M105</f>
        <v>910</v>
      </c>
      <c r="I105" s="326" t="n">
        <v>99</v>
      </c>
      <c r="J105" s="334"/>
      <c r="K105" s="325" t="s">
        <v>1922</v>
      </c>
      <c r="L105" s="325" t="str">
        <f aca="false">IF('APH MD APH Specifika'!BD105="J","J","N")</f>
        <v>N</v>
      </c>
      <c r="M105" s="335"/>
      <c r="N105" s="325" t="s">
        <v>1925</v>
      </c>
      <c r="O105" s="336"/>
      <c r="P105" s="325" t="s">
        <v>1924</v>
      </c>
      <c r="Q105" s="326" t="n">
        <v>0</v>
      </c>
      <c r="R105" s="334"/>
      <c r="S105" s="334"/>
      <c r="T105" s="334"/>
      <c r="U105" s="334"/>
      <c r="V105" s="334"/>
      <c r="W105" s="326" t="n">
        <v>1</v>
      </c>
      <c r="X105" s="326" t="n">
        <v>1</v>
      </c>
      <c r="Y105" s="325" t="s">
        <v>1925</v>
      </c>
      <c r="Z105" s="325" t="s">
        <v>1925</v>
      </c>
      <c r="AA105" s="325" t="s">
        <v>1925</v>
      </c>
      <c r="AB105" s="336"/>
      <c r="AC105" s="336"/>
      <c r="AD105" s="336"/>
      <c r="AE105" s="336"/>
      <c r="AF105" s="336"/>
      <c r="AG105" s="336"/>
      <c r="AH105" s="325" t="s">
        <v>1925</v>
      </c>
      <c r="AI105" s="326" t="str">
        <f aca="false">TRIM(LEFT('1. Artikeldata Grund'!G105,6))</f>
        <v/>
      </c>
      <c r="AJ105" s="327" t="n">
        <f aca="false" t="array" ref="AJ105:AJ105">_xlfn.IFS(AV105="1",20,AV105="2",20,AV105="3",20,AV105="0",99,AV105="",99)</f>
        <v>99</v>
      </c>
      <c r="AK105" s="328" t="s">
        <v>114</v>
      </c>
      <c r="AL105" s="328" t="s">
        <v>114</v>
      </c>
      <c r="AM105" s="334"/>
      <c r="AN105" s="325"/>
      <c r="AO105" s="325"/>
      <c r="AP105" s="328" t="s">
        <v>114</v>
      </c>
      <c r="AQ105" s="329" t="n">
        <v>1</v>
      </c>
      <c r="AR105" s="326" t="str">
        <f aca="false">TRIM('APH KIC KIA PC'!O105)</f>
        <v/>
      </c>
      <c r="AS105" s="335"/>
      <c r="AT105" s="325" t="str">
        <f aca="false">LEFT('1. Artikeldata Grund'!H105,2)</f>
        <v>Vä</v>
      </c>
      <c r="AU105" s="326" t="str">
        <f aca="false" t="array" ref="AU105:AU105">_xlfn.IFS('1. Artikeldata Grund'!I105="","",'1. Artikeldata Grund'!I105=Tabeller!$I$3,"",'1. Artikeldata Grund'!I105=Tabeller!$I$4,"",'1. Artikeldata Grund'!I105=Tabeller!$I$5,LEFT('1. Artikeldata Grund'!I105,1),'1. Artikeldata Grund'!I105=Tabeller!$I$6,LEFT('1. Artikeldata Grund'!I105,1))</f>
        <v/>
      </c>
      <c r="AV105" s="326" t="str">
        <f aca="false" t="array" ref="AV105:AV105">_xlfn.IFS('1. Artikeldata Grund'!J105="","",'1. Artikeldata Grund'!J105=Tabeller!$J$3,"",'1. Artikeldata Grund'!J105=Tabeller!$J$4,"",'1. Artikeldata Grund'!J105=Tabeller!$J$5,LEFT('1. Artikeldata Grund'!J105,1),'1. Artikeldata Grund'!J105=Tabeller!$J$6,LEFT('1. Artikeldata Grund'!J105,1),'1. Artikeldata Grund'!J105=Tabeller!$J$7,LEFT('1. Artikeldata Grund'!J105,1))</f>
        <v/>
      </c>
      <c r="AW105" s="326"/>
      <c r="AX105" s="326" t="n">
        <f aca="false">IF('APH KIC KIA PC'!K105=Tabeller!$AH$4,2,1)</f>
        <v>1</v>
      </c>
      <c r="AY105" s="326" t="str">
        <f aca="false" t="array" ref="AY105:AY105">IF('APH KIC KIA PC'!K105=Tabeller!$AH$4,99,IFERROR(_xlfn.IFS('4. Inköpsdata'!L105=25%,41,'4. Inköpsdata'!L105=12%,42,'4. Inköpsdata'!L105=6%,43,'4. Inköpsdata'!L105="Momsfritt",38),""))</f>
        <v/>
      </c>
      <c r="AZ105" s="330" t="e">
        <f aca="false">IF('APH KIC KIA PC'!K105=Tabeller!$AH$4,'4. Inköpsdata'!J105,ROUND('APH KIC KIA PC'!AB105,2))</f>
        <v>#VALUE!</v>
      </c>
      <c r="BA105" s="330" t="e">
        <f aca="false">IF('APH KIC KIA PC'!K105=Tabeller!$AH$4,0.01,ROUND('APH KIC KIA PC'!AA105,2))</f>
        <v>#VALUE!</v>
      </c>
      <c r="BB105" s="326" t="str">
        <f aca="false">TRIM(RIGHT('1. Artikeldata Grund'!G105,2))</f>
        <v/>
      </c>
      <c r="BC105" s="337"/>
      <c r="BD105" s="325" t="s">
        <v>1925</v>
      </c>
      <c r="BE105" s="336"/>
      <c r="BF105" s="328" t="s">
        <v>114</v>
      </c>
      <c r="BG105" s="337"/>
      <c r="BH105" s="330"/>
      <c r="BI105" s="330"/>
      <c r="BJ105" s="330"/>
      <c r="BK105" s="330"/>
      <c r="BL105" s="331" t="s">
        <v>35</v>
      </c>
      <c r="BM105" s="332" t="str">
        <f aca="false">TRIM('1. Artikeldata Grund'!D105)</f>
        <v/>
      </c>
    </row>
    <row r="106" customFormat="false" ht="14.25" hidden="false" customHeight="false" outlineLevel="0" collapsed="false">
      <c r="A106" s="321" t="n">
        <v>102</v>
      </c>
      <c r="B106" s="322" t="str">
        <f aca="false">'APH KIC KIA PC'!I106</f>
        <v>Välj…</v>
      </c>
      <c r="C106" s="322" t="str">
        <f aca="false">'APH KIC KIA PC'!K106</f>
        <v>Välj…</v>
      </c>
      <c r="D106" s="323" t="n">
        <f aca="false">'APH KIC KIA PC'!D106</f>
        <v>0</v>
      </c>
      <c r="E106" s="324" t="str">
        <f aca="false">TRIM(LEFT('1. Artikeldata Grund'!E106,30))</f>
        <v/>
      </c>
      <c r="F106" s="324" t="str">
        <f aca="false">IFERROR(TRIM(RIGHT('1. Artikeldata Grund'!E106,LEN('1. Artikeldata Grund'!E106)-30)),"")</f>
        <v/>
      </c>
      <c r="G106" s="325" t="str">
        <f aca="false">TRIM('APH KIC KIA PC'!L106)</f>
        <v>Välj….</v>
      </c>
      <c r="H106" s="326" t="n">
        <f aca="false">'APH KIC KIA PC'!M106</f>
        <v>910</v>
      </c>
      <c r="I106" s="326" t="n">
        <v>99</v>
      </c>
      <c r="J106" s="334"/>
      <c r="K106" s="325" t="s">
        <v>1922</v>
      </c>
      <c r="L106" s="325" t="str">
        <f aca="false">IF('APH MD APH Specifika'!BD106="J","J","N")</f>
        <v>N</v>
      </c>
      <c r="M106" s="335"/>
      <c r="N106" s="325" t="s">
        <v>1925</v>
      </c>
      <c r="O106" s="336"/>
      <c r="P106" s="325" t="s">
        <v>1924</v>
      </c>
      <c r="Q106" s="326" t="n">
        <v>0</v>
      </c>
      <c r="R106" s="334"/>
      <c r="S106" s="334"/>
      <c r="T106" s="334"/>
      <c r="U106" s="334"/>
      <c r="V106" s="334"/>
      <c r="W106" s="326" t="n">
        <v>1</v>
      </c>
      <c r="X106" s="326" t="n">
        <v>1</v>
      </c>
      <c r="Y106" s="325" t="s">
        <v>1925</v>
      </c>
      <c r="Z106" s="325" t="s">
        <v>1925</v>
      </c>
      <c r="AA106" s="325" t="s">
        <v>1925</v>
      </c>
      <c r="AB106" s="336"/>
      <c r="AC106" s="336"/>
      <c r="AD106" s="336"/>
      <c r="AE106" s="336"/>
      <c r="AF106" s="336"/>
      <c r="AG106" s="336"/>
      <c r="AH106" s="325" t="s">
        <v>1925</v>
      </c>
      <c r="AI106" s="326" t="str">
        <f aca="false">TRIM(LEFT('1. Artikeldata Grund'!G106,6))</f>
        <v/>
      </c>
      <c r="AJ106" s="327" t="n">
        <f aca="false" t="array" ref="AJ106:AJ106">_xlfn.IFS(AV106="1",20,AV106="2",20,AV106="3",20,AV106="0",99,AV106="",99)</f>
        <v>99</v>
      </c>
      <c r="AK106" s="328" t="s">
        <v>114</v>
      </c>
      <c r="AL106" s="328" t="s">
        <v>114</v>
      </c>
      <c r="AM106" s="334"/>
      <c r="AN106" s="325"/>
      <c r="AO106" s="325"/>
      <c r="AP106" s="328" t="s">
        <v>114</v>
      </c>
      <c r="AQ106" s="329" t="n">
        <v>1</v>
      </c>
      <c r="AR106" s="326" t="str">
        <f aca="false">TRIM('APH KIC KIA PC'!O106)</f>
        <v/>
      </c>
      <c r="AS106" s="335"/>
      <c r="AT106" s="325" t="str">
        <f aca="false">LEFT('1. Artikeldata Grund'!H106,2)</f>
        <v>Vä</v>
      </c>
      <c r="AU106" s="326" t="str">
        <f aca="false" t="array" ref="AU106:AU106">_xlfn.IFS('1. Artikeldata Grund'!I106="","",'1. Artikeldata Grund'!I106=Tabeller!$I$3,"",'1. Artikeldata Grund'!I106=Tabeller!$I$4,"",'1. Artikeldata Grund'!I106=Tabeller!$I$5,LEFT('1. Artikeldata Grund'!I106,1),'1. Artikeldata Grund'!I106=Tabeller!$I$6,LEFT('1. Artikeldata Grund'!I106,1))</f>
        <v/>
      </c>
      <c r="AV106" s="326" t="str">
        <f aca="false" t="array" ref="AV106:AV106">_xlfn.IFS('1. Artikeldata Grund'!J106="","",'1. Artikeldata Grund'!J106=Tabeller!$J$3,"",'1. Artikeldata Grund'!J106=Tabeller!$J$4,"",'1. Artikeldata Grund'!J106=Tabeller!$J$5,LEFT('1. Artikeldata Grund'!J106,1),'1. Artikeldata Grund'!J106=Tabeller!$J$6,LEFT('1. Artikeldata Grund'!J106,1),'1. Artikeldata Grund'!J106=Tabeller!$J$7,LEFT('1. Artikeldata Grund'!J106,1))</f>
        <v/>
      </c>
      <c r="AW106" s="326"/>
      <c r="AX106" s="326" t="n">
        <f aca="false">IF('APH KIC KIA PC'!K106=Tabeller!$AH$4,2,1)</f>
        <v>1</v>
      </c>
      <c r="AY106" s="326" t="str">
        <f aca="false" t="array" ref="AY106:AY106">IF('APH KIC KIA PC'!K106=Tabeller!$AH$4,99,IFERROR(_xlfn.IFS('4. Inköpsdata'!L106=25%,41,'4. Inköpsdata'!L106=12%,42,'4. Inköpsdata'!L106=6%,43,'4. Inköpsdata'!L106="Momsfritt",38),""))</f>
        <v/>
      </c>
      <c r="AZ106" s="330" t="e">
        <f aca="false">IF('APH KIC KIA PC'!K106=Tabeller!$AH$4,'4. Inköpsdata'!J106,ROUND('APH KIC KIA PC'!AB106,2))</f>
        <v>#VALUE!</v>
      </c>
      <c r="BA106" s="330" t="e">
        <f aca="false">IF('APH KIC KIA PC'!K106=Tabeller!$AH$4,0.01,ROUND('APH KIC KIA PC'!AA106,2))</f>
        <v>#VALUE!</v>
      </c>
      <c r="BB106" s="326" t="str">
        <f aca="false">TRIM(RIGHT('1. Artikeldata Grund'!G106,2))</f>
        <v/>
      </c>
      <c r="BC106" s="337"/>
      <c r="BD106" s="325" t="s">
        <v>1925</v>
      </c>
      <c r="BE106" s="336"/>
      <c r="BF106" s="328" t="s">
        <v>114</v>
      </c>
      <c r="BG106" s="337"/>
      <c r="BH106" s="330"/>
      <c r="BI106" s="330"/>
      <c r="BJ106" s="330"/>
      <c r="BK106" s="330"/>
      <c r="BL106" s="331" t="s">
        <v>35</v>
      </c>
      <c r="BM106" s="332" t="str">
        <f aca="false">TRIM('1. Artikeldata Grund'!D106)</f>
        <v/>
      </c>
    </row>
    <row r="107" customFormat="false" ht="14.25" hidden="false" customHeight="false" outlineLevel="0" collapsed="false">
      <c r="A107" s="321" t="n">
        <v>103</v>
      </c>
      <c r="B107" s="322" t="str">
        <f aca="false">'APH KIC KIA PC'!I107</f>
        <v>Välj…</v>
      </c>
      <c r="C107" s="322" t="str">
        <f aca="false">'APH KIC KIA PC'!K107</f>
        <v>Välj…</v>
      </c>
      <c r="D107" s="323" t="n">
        <f aca="false">'APH KIC KIA PC'!D107</f>
        <v>0</v>
      </c>
      <c r="E107" s="324" t="str">
        <f aca="false">TRIM(LEFT('1. Artikeldata Grund'!E107,30))</f>
        <v/>
      </c>
      <c r="F107" s="324" t="str">
        <f aca="false">IFERROR(TRIM(RIGHT('1. Artikeldata Grund'!E107,LEN('1. Artikeldata Grund'!E107)-30)),"")</f>
        <v/>
      </c>
      <c r="G107" s="325" t="str">
        <f aca="false">TRIM('APH KIC KIA PC'!L107)</f>
        <v>Välj….</v>
      </c>
      <c r="H107" s="326" t="n">
        <f aca="false">'APH KIC KIA PC'!M107</f>
        <v>910</v>
      </c>
      <c r="I107" s="326" t="n">
        <v>99</v>
      </c>
      <c r="J107" s="334"/>
      <c r="K107" s="325" t="s">
        <v>1922</v>
      </c>
      <c r="L107" s="325" t="str">
        <f aca="false">IF('APH MD APH Specifika'!BD107="J","J","N")</f>
        <v>N</v>
      </c>
      <c r="M107" s="335"/>
      <c r="N107" s="325" t="s">
        <v>1925</v>
      </c>
      <c r="O107" s="336"/>
      <c r="P107" s="325" t="s">
        <v>1924</v>
      </c>
      <c r="Q107" s="326" t="n">
        <v>0</v>
      </c>
      <c r="R107" s="334"/>
      <c r="S107" s="334"/>
      <c r="T107" s="334"/>
      <c r="U107" s="334"/>
      <c r="V107" s="334"/>
      <c r="W107" s="326" t="n">
        <v>1</v>
      </c>
      <c r="X107" s="326" t="n">
        <v>1</v>
      </c>
      <c r="Y107" s="325" t="s">
        <v>1925</v>
      </c>
      <c r="Z107" s="325" t="s">
        <v>1925</v>
      </c>
      <c r="AA107" s="325" t="s">
        <v>1925</v>
      </c>
      <c r="AB107" s="336"/>
      <c r="AC107" s="336"/>
      <c r="AD107" s="336"/>
      <c r="AE107" s="336"/>
      <c r="AF107" s="336"/>
      <c r="AG107" s="336"/>
      <c r="AH107" s="325" t="s">
        <v>1925</v>
      </c>
      <c r="AI107" s="326" t="str">
        <f aca="false">TRIM(LEFT('1. Artikeldata Grund'!G107,6))</f>
        <v/>
      </c>
      <c r="AJ107" s="327" t="n">
        <f aca="false" t="array" ref="AJ107:AJ107">_xlfn.IFS(AV107="1",20,AV107="2",20,AV107="3",20,AV107="0",99,AV107="",99)</f>
        <v>99</v>
      </c>
      <c r="AK107" s="328" t="s">
        <v>114</v>
      </c>
      <c r="AL107" s="328" t="s">
        <v>114</v>
      </c>
      <c r="AM107" s="334"/>
      <c r="AN107" s="325"/>
      <c r="AO107" s="325"/>
      <c r="AP107" s="328" t="s">
        <v>114</v>
      </c>
      <c r="AQ107" s="329" t="n">
        <v>1</v>
      </c>
      <c r="AR107" s="326" t="str">
        <f aca="false">TRIM('APH KIC KIA PC'!O107)</f>
        <v/>
      </c>
      <c r="AS107" s="335"/>
      <c r="AT107" s="325" t="str">
        <f aca="false">LEFT('1. Artikeldata Grund'!H107,2)</f>
        <v>Vä</v>
      </c>
      <c r="AU107" s="326" t="str">
        <f aca="false" t="array" ref="AU107:AU107">_xlfn.IFS('1. Artikeldata Grund'!I107="","",'1. Artikeldata Grund'!I107=Tabeller!$I$3,"",'1. Artikeldata Grund'!I107=Tabeller!$I$4,"",'1. Artikeldata Grund'!I107=Tabeller!$I$5,LEFT('1. Artikeldata Grund'!I107,1),'1. Artikeldata Grund'!I107=Tabeller!$I$6,LEFT('1. Artikeldata Grund'!I107,1))</f>
        <v/>
      </c>
      <c r="AV107" s="326" t="str">
        <f aca="false" t="array" ref="AV107:AV107">_xlfn.IFS('1. Artikeldata Grund'!J107="","",'1. Artikeldata Grund'!J107=Tabeller!$J$3,"",'1. Artikeldata Grund'!J107=Tabeller!$J$4,"",'1. Artikeldata Grund'!J107=Tabeller!$J$5,LEFT('1. Artikeldata Grund'!J107,1),'1. Artikeldata Grund'!J107=Tabeller!$J$6,LEFT('1. Artikeldata Grund'!J107,1),'1. Artikeldata Grund'!J107=Tabeller!$J$7,LEFT('1. Artikeldata Grund'!J107,1))</f>
        <v/>
      </c>
      <c r="AW107" s="326"/>
      <c r="AX107" s="326" t="n">
        <f aca="false">IF('APH KIC KIA PC'!K107=Tabeller!$AH$4,2,1)</f>
        <v>1</v>
      </c>
      <c r="AY107" s="326" t="str">
        <f aca="false" t="array" ref="AY107:AY107">IF('APH KIC KIA PC'!K107=Tabeller!$AH$4,99,IFERROR(_xlfn.IFS('4. Inköpsdata'!L107=25%,41,'4. Inköpsdata'!L107=12%,42,'4. Inköpsdata'!L107=6%,43,'4. Inköpsdata'!L107="Momsfritt",38),""))</f>
        <v/>
      </c>
      <c r="AZ107" s="330" t="e">
        <f aca="false">IF('APH KIC KIA PC'!K107=Tabeller!$AH$4,'4. Inköpsdata'!J107,ROUND('APH KIC KIA PC'!AB107,2))</f>
        <v>#VALUE!</v>
      </c>
      <c r="BA107" s="330" t="e">
        <f aca="false">IF('APH KIC KIA PC'!K107=Tabeller!$AH$4,0.01,ROUND('APH KIC KIA PC'!AA107,2))</f>
        <v>#VALUE!</v>
      </c>
      <c r="BB107" s="326" t="str">
        <f aca="false">TRIM(RIGHT('1. Artikeldata Grund'!G107,2))</f>
        <v/>
      </c>
      <c r="BC107" s="337"/>
      <c r="BD107" s="325" t="s">
        <v>1925</v>
      </c>
      <c r="BE107" s="336"/>
      <c r="BF107" s="328" t="s">
        <v>114</v>
      </c>
      <c r="BG107" s="337"/>
      <c r="BH107" s="330"/>
      <c r="BI107" s="330"/>
      <c r="BJ107" s="330"/>
      <c r="BK107" s="330"/>
      <c r="BL107" s="331" t="s">
        <v>35</v>
      </c>
      <c r="BM107" s="332" t="str">
        <f aca="false">TRIM('1. Artikeldata Grund'!D107)</f>
        <v/>
      </c>
    </row>
    <row r="108" customFormat="false" ht="14.25" hidden="false" customHeight="false" outlineLevel="0" collapsed="false">
      <c r="A108" s="321" t="n">
        <v>104</v>
      </c>
      <c r="B108" s="322" t="str">
        <f aca="false">'APH KIC KIA PC'!I108</f>
        <v>Välj…</v>
      </c>
      <c r="C108" s="322" t="str">
        <f aca="false">'APH KIC KIA PC'!K108</f>
        <v>Välj…</v>
      </c>
      <c r="D108" s="323" t="n">
        <f aca="false">'APH KIC KIA PC'!D108</f>
        <v>0</v>
      </c>
      <c r="E108" s="324" t="str">
        <f aca="false">TRIM(LEFT('1. Artikeldata Grund'!E108,30))</f>
        <v/>
      </c>
      <c r="F108" s="324" t="str">
        <f aca="false">IFERROR(TRIM(RIGHT('1. Artikeldata Grund'!E108,LEN('1. Artikeldata Grund'!E108)-30)),"")</f>
        <v/>
      </c>
      <c r="G108" s="325" t="str">
        <f aca="false">TRIM('APH KIC KIA PC'!L108)</f>
        <v>Välj….</v>
      </c>
      <c r="H108" s="326" t="n">
        <f aca="false">'APH KIC KIA PC'!M108</f>
        <v>910</v>
      </c>
      <c r="I108" s="326" t="n">
        <v>99</v>
      </c>
      <c r="J108" s="334"/>
      <c r="K108" s="325" t="s">
        <v>1922</v>
      </c>
      <c r="L108" s="325" t="str">
        <f aca="false">IF('APH MD APH Specifika'!BD108="J","J","N")</f>
        <v>N</v>
      </c>
      <c r="M108" s="335"/>
      <c r="N108" s="325" t="s">
        <v>1925</v>
      </c>
      <c r="O108" s="336"/>
      <c r="P108" s="325" t="s">
        <v>1924</v>
      </c>
      <c r="Q108" s="326" t="n">
        <v>0</v>
      </c>
      <c r="R108" s="334"/>
      <c r="S108" s="334"/>
      <c r="T108" s="334"/>
      <c r="U108" s="334"/>
      <c r="V108" s="334"/>
      <c r="W108" s="326" t="n">
        <v>1</v>
      </c>
      <c r="X108" s="326" t="n">
        <v>1</v>
      </c>
      <c r="Y108" s="325" t="s">
        <v>1925</v>
      </c>
      <c r="Z108" s="325" t="s">
        <v>1925</v>
      </c>
      <c r="AA108" s="325" t="s">
        <v>1925</v>
      </c>
      <c r="AB108" s="336"/>
      <c r="AC108" s="336"/>
      <c r="AD108" s="336"/>
      <c r="AE108" s="336"/>
      <c r="AF108" s="336"/>
      <c r="AG108" s="336"/>
      <c r="AH108" s="325" t="s">
        <v>1925</v>
      </c>
      <c r="AI108" s="326" t="str">
        <f aca="false">TRIM(LEFT('1. Artikeldata Grund'!G108,6))</f>
        <v/>
      </c>
      <c r="AJ108" s="327" t="n">
        <f aca="false" t="array" ref="AJ108:AJ108">_xlfn.IFS(AV108="1",20,AV108="2",20,AV108="3",20,AV108="0",99,AV108="",99)</f>
        <v>99</v>
      </c>
      <c r="AK108" s="328" t="s">
        <v>114</v>
      </c>
      <c r="AL108" s="328" t="s">
        <v>114</v>
      </c>
      <c r="AM108" s="334"/>
      <c r="AN108" s="325"/>
      <c r="AO108" s="325"/>
      <c r="AP108" s="328" t="s">
        <v>114</v>
      </c>
      <c r="AQ108" s="329" t="n">
        <v>1</v>
      </c>
      <c r="AR108" s="326" t="str">
        <f aca="false">TRIM('APH KIC KIA PC'!O108)</f>
        <v/>
      </c>
      <c r="AS108" s="335"/>
      <c r="AT108" s="325" t="str">
        <f aca="false">LEFT('1. Artikeldata Grund'!H108,2)</f>
        <v>Vä</v>
      </c>
      <c r="AU108" s="326" t="str">
        <f aca="false" t="array" ref="AU108:AU108">_xlfn.IFS('1. Artikeldata Grund'!I108="","",'1. Artikeldata Grund'!I108=Tabeller!$I$3,"",'1. Artikeldata Grund'!I108=Tabeller!$I$4,"",'1. Artikeldata Grund'!I108=Tabeller!$I$5,LEFT('1. Artikeldata Grund'!I108,1),'1. Artikeldata Grund'!I108=Tabeller!$I$6,LEFT('1. Artikeldata Grund'!I108,1))</f>
        <v/>
      </c>
      <c r="AV108" s="326" t="str">
        <f aca="false" t="array" ref="AV108:AV108">_xlfn.IFS('1. Artikeldata Grund'!J108="","",'1. Artikeldata Grund'!J108=Tabeller!$J$3,"",'1. Artikeldata Grund'!J108=Tabeller!$J$4,"",'1. Artikeldata Grund'!J108=Tabeller!$J$5,LEFT('1. Artikeldata Grund'!J108,1),'1. Artikeldata Grund'!J108=Tabeller!$J$6,LEFT('1. Artikeldata Grund'!J108,1),'1. Artikeldata Grund'!J108=Tabeller!$J$7,LEFT('1. Artikeldata Grund'!J108,1))</f>
        <v/>
      </c>
      <c r="AW108" s="326"/>
      <c r="AX108" s="326" t="n">
        <f aca="false">IF('APH KIC KIA PC'!K108=Tabeller!$AH$4,2,1)</f>
        <v>1</v>
      </c>
      <c r="AY108" s="326" t="str">
        <f aca="false" t="array" ref="AY108:AY108">IF('APH KIC KIA PC'!K108=Tabeller!$AH$4,99,IFERROR(_xlfn.IFS('4. Inköpsdata'!L108=25%,41,'4. Inköpsdata'!L108=12%,42,'4. Inköpsdata'!L108=6%,43,'4. Inköpsdata'!L108="Momsfritt",38),""))</f>
        <v/>
      </c>
      <c r="AZ108" s="330" t="e">
        <f aca="false">IF('APH KIC KIA PC'!K108=Tabeller!$AH$4,'4. Inköpsdata'!J108,ROUND('APH KIC KIA PC'!AB108,2))</f>
        <v>#VALUE!</v>
      </c>
      <c r="BA108" s="330" t="e">
        <f aca="false">IF('APH KIC KIA PC'!K108=Tabeller!$AH$4,0.01,ROUND('APH KIC KIA PC'!AA108,2))</f>
        <v>#VALUE!</v>
      </c>
      <c r="BB108" s="326" t="str">
        <f aca="false">TRIM(RIGHT('1. Artikeldata Grund'!G108,2))</f>
        <v/>
      </c>
      <c r="BC108" s="337"/>
      <c r="BD108" s="325" t="s">
        <v>1925</v>
      </c>
      <c r="BE108" s="336"/>
      <c r="BF108" s="328" t="s">
        <v>114</v>
      </c>
      <c r="BG108" s="337"/>
      <c r="BH108" s="330"/>
      <c r="BI108" s="330"/>
      <c r="BJ108" s="330"/>
      <c r="BK108" s="330"/>
      <c r="BL108" s="331" t="s">
        <v>35</v>
      </c>
      <c r="BM108" s="332" t="str">
        <f aca="false">TRIM('1. Artikeldata Grund'!D108)</f>
        <v/>
      </c>
    </row>
    <row r="109" customFormat="false" ht="14.25" hidden="false" customHeight="false" outlineLevel="0" collapsed="false">
      <c r="A109" s="321" t="n">
        <v>105</v>
      </c>
      <c r="B109" s="322" t="str">
        <f aca="false">'APH KIC KIA PC'!I109</f>
        <v>Välj…</v>
      </c>
      <c r="C109" s="322" t="str">
        <f aca="false">'APH KIC KIA PC'!K109</f>
        <v>Välj…</v>
      </c>
      <c r="D109" s="323" t="n">
        <f aca="false">'APH KIC KIA PC'!D109</f>
        <v>0</v>
      </c>
      <c r="E109" s="324" t="str">
        <f aca="false">TRIM(LEFT('1. Artikeldata Grund'!E109,30))</f>
        <v/>
      </c>
      <c r="F109" s="324" t="str">
        <f aca="false">IFERROR(TRIM(RIGHT('1. Artikeldata Grund'!E109,LEN('1. Artikeldata Grund'!E109)-30)),"")</f>
        <v/>
      </c>
      <c r="G109" s="325" t="str">
        <f aca="false">TRIM('APH KIC KIA PC'!L109)</f>
        <v>Välj….</v>
      </c>
      <c r="H109" s="326" t="n">
        <f aca="false">'APH KIC KIA PC'!M109</f>
        <v>910</v>
      </c>
      <c r="I109" s="326" t="n">
        <v>99</v>
      </c>
      <c r="J109" s="334"/>
      <c r="K109" s="325" t="s">
        <v>1922</v>
      </c>
      <c r="L109" s="325" t="str">
        <f aca="false">IF('APH MD APH Specifika'!BD109="J","J","N")</f>
        <v>N</v>
      </c>
      <c r="M109" s="335"/>
      <c r="N109" s="325" t="s">
        <v>1925</v>
      </c>
      <c r="O109" s="336"/>
      <c r="P109" s="325" t="s">
        <v>1924</v>
      </c>
      <c r="Q109" s="326" t="n">
        <v>0</v>
      </c>
      <c r="R109" s="334"/>
      <c r="S109" s="334"/>
      <c r="T109" s="334"/>
      <c r="U109" s="334"/>
      <c r="V109" s="334"/>
      <c r="W109" s="326" t="n">
        <v>1</v>
      </c>
      <c r="X109" s="326" t="n">
        <v>1</v>
      </c>
      <c r="Y109" s="325" t="s">
        <v>1925</v>
      </c>
      <c r="Z109" s="325" t="s">
        <v>1925</v>
      </c>
      <c r="AA109" s="325" t="s">
        <v>1925</v>
      </c>
      <c r="AB109" s="336"/>
      <c r="AC109" s="336"/>
      <c r="AD109" s="336"/>
      <c r="AE109" s="336"/>
      <c r="AF109" s="336"/>
      <c r="AG109" s="336"/>
      <c r="AH109" s="325" t="s">
        <v>1925</v>
      </c>
      <c r="AI109" s="326" t="str">
        <f aca="false">TRIM(LEFT('1. Artikeldata Grund'!G109,6))</f>
        <v/>
      </c>
      <c r="AJ109" s="327" t="n">
        <f aca="false" t="array" ref="AJ109:AJ109">_xlfn.IFS(AV109="1",20,AV109="2",20,AV109="3",20,AV109="0",99,AV109="",99)</f>
        <v>99</v>
      </c>
      <c r="AK109" s="328" t="s">
        <v>114</v>
      </c>
      <c r="AL109" s="328" t="s">
        <v>114</v>
      </c>
      <c r="AM109" s="334"/>
      <c r="AN109" s="325"/>
      <c r="AO109" s="325"/>
      <c r="AP109" s="328" t="s">
        <v>114</v>
      </c>
      <c r="AQ109" s="329" t="n">
        <v>1</v>
      </c>
      <c r="AR109" s="326" t="str">
        <f aca="false">TRIM('APH KIC KIA PC'!O109)</f>
        <v/>
      </c>
      <c r="AS109" s="335"/>
      <c r="AT109" s="325" t="str">
        <f aca="false">LEFT('1. Artikeldata Grund'!H109,2)</f>
        <v>Vä</v>
      </c>
      <c r="AU109" s="326" t="str">
        <f aca="false" t="array" ref="AU109:AU109">_xlfn.IFS('1. Artikeldata Grund'!I109="","",'1. Artikeldata Grund'!I109=Tabeller!$I$3,"",'1. Artikeldata Grund'!I109=Tabeller!$I$4,"",'1. Artikeldata Grund'!I109=Tabeller!$I$5,LEFT('1. Artikeldata Grund'!I109,1),'1. Artikeldata Grund'!I109=Tabeller!$I$6,LEFT('1. Artikeldata Grund'!I109,1))</f>
        <v/>
      </c>
      <c r="AV109" s="326" t="str">
        <f aca="false" t="array" ref="AV109:AV109">_xlfn.IFS('1. Artikeldata Grund'!J109="","",'1. Artikeldata Grund'!J109=Tabeller!$J$3,"",'1. Artikeldata Grund'!J109=Tabeller!$J$4,"",'1. Artikeldata Grund'!J109=Tabeller!$J$5,LEFT('1. Artikeldata Grund'!J109,1),'1. Artikeldata Grund'!J109=Tabeller!$J$6,LEFT('1. Artikeldata Grund'!J109,1),'1. Artikeldata Grund'!J109=Tabeller!$J$7,LEFT('1. Artikeldata Grund'!J109,1))</f>
        <v/>
      </c>
      <c r="AW109" s="326"/>
      <c r="AX109" s="326" t="n">
        <f aca="false">IF('APH KIC KIA PC'!K109=Tabeller!$AH$4,2,1)</f>
        <v>1</v>
      </c>
      <c r="AY109" s="326" t="str">
        <f aca="false" t="array" ref="AY109:AY109">IF('APH KIC KIA PC'!K109=Tabeller!$AH$4,99,IFERROR(_xlfn.IFS('4. Inköpsdata'!L109=25%,41,'4. Inköpsdata'!L109=12%,42,'4. Inköpsdata'!L109=6%,43,'4. Inköpsdata'!L109="Momsfritt",38),""))</f>
        <v/>
      </c>
      <c r="AZ109" s="330" t="e">
        <f aca="false">IF('APH KIC KIA PC'!K109=Tabeller!$AH$4,'4. Inköpsdata'!J109,ROUND('APH KIC KIA PC'!AB109,2))</f>
        <v>#VALUE!</v>
      </c>
      <c r="BA109" s="330" t="e">
        <f aca="false">IF('APH KIC KIA PC'!K109=Tabeller!$AH$4,0.01,ROUND('APH KIC KIA PC'!AA109,2))</f>
        <v>#VALUE!</v>
      </c>
      <c r="BB109" s="326" t="str">
        <f aca="false">TRIM(RIGHT('1. Artikeldata Grund'!G109,2))</f>
        <v/>
      </c>
      <c r="BC109" s="337"/>
      <c r="BD109" s="325" t="s">
        <v>1925</v>
      </c>
      <c r="BE109" s="336"/>
      <c r="BF109" s="328" t="s">
        <v>114</v>
      </c>
      <c r="BG109" s="337"/>
      <c r="BH109" s="330"/>
      <c r="BI109" s="330"/>
      <c r="BJ109" s="330"/>
      <c r="BK109" s="330"/>
      <c r="BL109" s="331" t="s">
        <v>35</v>
      </c>
      <c r="BM109" s="332" t="str">
        <f aca="false">TRIM('1. Artikeldata Grund'!D109)</f>
        <v/>
      </c>
    </row>
    <row r="110" customFormat="false" ht="14.25" hidden="false" customHeight="false" outlineLevel="0" collapsed="false">
      <c r="A110" s="321" t="n">
        <v>106</v>
      </c>
      <c r="B110" s="322" t="str">
        <f aca="false">'APH KIC KIA PC'!I110</f>
        <v>Välj…</v>
      </c>
      <c r="C110" s="322" t="str">
        <f aca="false">'APH KIC KIA PC'!K110</f>
        <v>Välj…</v>
      </c>
      <c r="D110" s="323" t="n">
        <f aca="false">'APH KIC KIA PC'!D110</f>
        <v>0</v>
      </c>
      <c r="E110" s="324" t="str">
        <f aca="false">TRIM(LEFT('1. Artikeldata Grund'!E110,30))</f>
        <v/>
      </c>
      <c r="F110" s="324" t="str">
        <f aca="false">IFERROR(TRIM(RIGHT('1. Artikeldata Grund'!E110,LEN('1. Artikeldata Grund'!E110)-30)),"")</f>
        <v/>
      </c>
      <c r="G110" s="325" t="str">
        <f aca="false">TRIM('APH KIC KIA PC'!L110)</f>
        <v>Välj….</v>
      </c>
      <c r="H110" s="326" t="n">
        <f aca="false">'APH KIC KIA PC'!M110</f>
        <v>910</v>
      </c>
      <c r="I110" s="326" t="n">
        <v>99</v>
      </c>
      <c r="J110" s="334"/>
      <c r="K110" s="325" t="s">
        <v>1922</v>
      </c>
      <c r="L110" s="325" t="str">
        <f aca="false">IF('APH MD APH Specifika'!BD110="J","J","N")</f>
        <v>N</v>
      </c>
      <c r="M110" s="335"/>
      <c r="N110" s="325" t="s">
        <v>1925</v>
      </c>
      <c r="O110" s="336"/>
      <c r="P110" s="325" t="s">
        <v>1924</v>
      </c>
      <c r="Q110" s="326" t="n">
        <v>0</v>
      </c>
      <c r="R110" s="334"/>
      <c r="S110" s="334"/>
      <c r="T110" s="334"/>
      <c r="U110" s="334"/>
      <c r="V110" s="334"/>
      <c r="W110" s="326" t="n">
        <v>1</v>
      </c>
      <c r="X110" s="326" t="n">
        <v>1</v>
      </c>
      <c r="Y110" s="325" t="s">
        <v>1925</v>
      </c>
      <c r="Z110" s="325" t="s">
        <v>1925</v>
      </c>
      <c r="AA110" s="325" t="s">
        <v>1925</v>
      </c>
      <c r="AB110" s="336"/>
      <c r="AC110" s="336"/>
      <c r="AD110" s="336"/>
      <c r="AE110" s="336"/>
      <c r="AF110" s="336"/>
      <c r="AG110" s="336"/>
      <c r="AH110" s="325" t="s">
        <v>1925</v>
      </c>
      <c r="AI110" s="326" t="str">
        <f aca="false">TRIM(LEFT('1. Artikeldata Grund'!G110,6))</f>
        <v/>
      </c>
      <c r="AJ110" s="327" t="n">
        <f aca="false" t="array" ref="AJ110:AJ110">_xlfn.IFS(AV110="1",20,AV110="2",20,AV110="3",20,AV110="0",99,AV110="",99)</f>
        <v>99</v>
      </c>
      <c r="AK110" s="328" t="s">
        <v>114</v>
      </c>
      <c r="AL110" s="328" t="s">
        <v>114</v>
      </c>
      <c r="AM110" s="334"/>
      <c r="AN110" s="325"/>
      <c r="AO110" s="325"/>
      <c r="AP110" s="328" t="s">
        <v>114</v>
      </c>
      <c r="AQ110" s="329" t="n">
        <v>1</v>
      </c>
      <c r="AR110" s="326" t="str">
        <f aca="false">TRIM('APH KIC KIA PC'!O110)</f>
        <v/>
      </c>
      <c r="AS110" s="335"/>
      <c r="AT110" s="325" t="str">
        <f aca="false">LEFT('1. Artikeldata Grund'!H110,2)</f>
        <v>Vä</v>
      </c>
      <c r="AU110" s="326" t="str">
        <f aca="false" t="array" ref="AU110:AU110">_xlfn.IFS('1. Artikeldata Grund'!I110="","",'1. Artikeldata Grund'!I110=Tabeller!$I$3,"",'1. Artikeldata Grund'!I110=Tabeller!$I$4,"",'1. Artikeldata Grund'!I110=Tabeller!$I$5,LEFT('1. Artikeldata Grund'!I110,1),'1. Artikeldata Grund'!I110=Tabeller!$I$6,LEFT('1. Artikeldata Grund'!I110,1))</f>
        <v/>
      </c>
      <c r="AV110" s="326" t="str">
        <f aca="false" t="array" ref="AV110:AV110">_xlfn.IFS('1. Artikeldata Grund'!J110="","",'1. Artikeldata Grund'!J110=Tabeller!$J$3,"",'1. Artikeldata Grund'!J110=Tabeller!$J$4,"",'1. Artikeldata Grund'!J110=Tabeller!$J$5,LEFT('1. Artikeldata Grund'!J110,1),'1. Artikeldata Grund'!J110=Tabeller!$J$6,LEFT('1. Artikeldata Grund'!J110,1),'1. Artikeldata Grund'!J110=Tabeller!$J$7,LEFT('1. Artikeldata Grund'!J110,1))</f>
        <v/>
      </c>
      <c r="AW110" s="326"/>
      <c r="AX110" s="326" t="n">
        <f aca="false">IF('APH KIC KIA PC'!K110=Tabeller!$AH$4,2,1)</f>
        <v>1</v>
      </c>
      <c r="AY110" s="326" t="str">
        <f aca="false" t="array" ref="AY110:AY110">IF('APH KIC KIA PC'!K110=Tabeller!$AH$4,99,IFERROR(_xlfn.IFS('4. Inköpsdata'!L110=25%,41,'4. Inköpsdata'!L110=12%,42,'4. Inköpsdata'!L110=6%,43,'4. Inköpsdata'!L110="Momsfritt",38),""))</f>
        <v/>
      </c>
      <c r="AZ110" s="330" t="e">
        <f aca="false">IF('APH KIC KIA PC'!K110=Tabeller!$AH$4,'4. Inköpsdata'!J110,ROUND('APH KIC KIA PC'!AB110,2))</f>
        <v>#VALUE!</v>
      </c>
      <c r="BA110" s="330" t="e">
        <f aca="false">IF('APH KIC KIA PC'!K110=Tabeller!$AH$4,0.01,ROUND('APH KIC KIA PC'!AA110,2))</f>
        <v>#VALUE!</v>
      </c>
      <c r="BB110" s="326" t="str">
        <f aca="false">TRIM(RIGHT('1. Artikeldata Grund'!G110,2))</f>
        <v/>
      </c>
      <c r="BC110" s="337"/>
      <c r="BD110" s="325" t="s">
        <v>1925</v>
      </c>
      <c r="BE110" s="336"/>
      <c r="BF110" s="328" t="s">
        <v>114</v>
      </c>
      <c r="BG110" s="337"/>
      <c r="BH110" s="330"/>
      <c r="BI110" s="330"/>
      <c r="BJ110" s="330"/>
      <c r="BK110" s="330"/>
      <c r="BL110" s="331" t="s">
        <v>35</v>
      </c>
      <c r="BM110" s="332" t="str">
        <f aca="false">TRIM('1. Artikeldata Grund'!D110)</f>
        <v/>
      </c>
    </row>
    <row r="111" customFormat="false" ht="14.25" hidden="false" customHeight="false" outlineLevel="0" collapsed="false">
      <c r="A111" s="321" t="n">
        <v>107</v>
      </c>
      <c r="B111" s="322" t="str">
        <f aca="false">'APH KIC KIA PC'!I111</f>
        <v>Välj…</v>
      </c>
      <c r="C111" s="322" t="str">
        <f aca="false">'APH KIC KIA PC'!K111</f>
        <v>Välj…</v>
      </c>
      <c r="D111" s="323" t="n">
        <f aca="false">'APH KIC KIA PC'!D111</f>
        <v>0</v>
      </c>
      <c r="E111" s="324" t="str">
        <f aca="false">TRIM(LEFT('1. Artikeldata Grund'!E111,30))</f>
        <v/>
      </c>
      <c r="F111" s="324" t="str">
        <f aca="false">IFERROR(TRIM(RIGHT('1. Artikeldata Grund'!E111,LEN('1. Artikeldata Grund'!E111)-30)),"")</f>
        <v/>
      </c>
      <c r="G111" s="325" t="str">
        <f aca="false">TRIM('APH KIC KIA PC'!L111)</f>
        <v>Välj….</v>
      </c>
      <c r="H111" s="326" t="n">
        <f aca="false">'APH KIC KIA PC'!M111</f>
        <v>910</v>
      </c>
      <c r="I111" s="326" t="n">
        <v>99</v>
      </c>
      <c r="J111" s="334"/>
      <c r="K111" s="325" t="s">
        <v>1922</v>
      </c>
      <c r="L111" s="325" t="str">
        <f aca="false">IF('APH MD APH Specifika'!BD111="J","J","N")</f>
        <v>N</v>
      </c>
      <c r="M111" s="335"/>
      <c r="N111" s="325" t="s">
        <v>1925</v>
      </c>
      <c r="O111" s="336"/>
      <c r="P111" s="325" t="s">
        <v>1924</v>
      </c>
      <c r="Q111" s="326" t="n">
        <v>0</v>
      </c>
      <c r="R111" s="334"/>
      <c r="S111" s="334"/>
      <c r="T111" s="334"/>
      <c r="U111" s="334"/>
      <c r="V111" s="334"/>
      <c r="W111" s="326" t="n">
        <v>1</v>
      </c>
      <c r="X111" s="326" t="n">
        <v>1</v>
      </c>
      <c r="Y111" s="325" t="s">
        <v>1925</v>
      </c>
      <c r="Z111" s="325" t="s">
        <v>1925</v>
      </c>
      <c r="AA111" s="325" t="s">
        <v>1925</v>
      </c>
      <c r="AB111" s="336"/>
      <c r="AC111" s="336"/>
      <c r="AD111" s="336"/>
      <c r="AE111" s="336"/>
      <c r="AF111" s="336"/>
      <c r="AG111" s="336"/>
      <c r="AH111" s="325" t="s">
        <v>1925</v>
      </c>
      <c r="AI111" s="326" t="str">
        <f aca="false">TRIM(LEFT('1. Artikeldata Grund'!G111,6))</f>
        <v/>
      </c>
      <c r="AJ111" s="327" t="n">
        <f aca="false" t="array" ref="AJ111:AJ111">_xlfn.IFS(AV111="1",20,AV111="2",20,AV111="3",20,AV111="0",99,AV111="",99)</f>
        <v>99</v>
      </c>
      <c r="AK111" s="328" t="s">
        <v>114</v>
      </c>
      <c r="AL111" s="328" t="s">
        <v>114</v>
      </c>
      <c r="AM111" s="334"/>
      <c r="AN111" s="325"/>
      <c r="AO111" s="325"/>
      <c r="AP111" s="328" t="s">
        <v>114</v>
      </c>
      <c r="AQ111" s="329" t="n">
        <v>1</v>
      </c>
      <c r="AR111" s="326" t="str">
        <f aca="false">TRIM('APH KIC KIA PC'!O111)</f>
        <v/>
      </c>
      <c r="AS111" s="335"/>
      <c r="AT111" s="325" t="str">
        <f aca="false">LEFT('1. Artikeldata Grund'!H111,2)</f>
        <v>Vä</v>
      </c>
      <c r="AU111" s="326" t="str">
        <f aca="false" t="array" ref="AU111:AU111">_xlfn.IFS('1. Artikeldata Grund'!I111="","",'1. Artikeldata Grund'!I111=Tabeller!$I$3,"",'1. Artikeldata Grund'!I111=Tabeller!$I$4,"",'1. Artikeldata Grund'!I111=Tabeller!$I$5,LEFT('1. Artikeldata Grund'!I111,1),'1. Artikeldata Grund'!I111=Tabeller!$I$6,LEFT('1. Artikeldata Grund'!I111,1))</f>
        <v/>
      </c>
      <c r="AV111" s="326" t="str">
        <f aca="false" t="array" ref="AV111:AV111">_xlfn.IFS('1. Artikeldata Grund'!J111="","",'1. Artikeldata Grund'!J111=Tabeller!$J$3,"",'1. Artikeldata Grund'!J111=Tabeller!$J$4,"",'1. Artikeldata Grund'!J111=Tabeller!$J$5,LEFT('1. Artikeldata Grund'!J111,1),'1. Artikeldata Grund'!J111=Tabeller!$J$6,LEFT('1. Artikeldata Grund'!J111,1),'1. Artikeldata Grund'!J111=Tabeller!$J$7,LEFT('1. Artikeldata Grund'!J111,1))</f>
        <v/>
      </c>
      <c r="AW111" s="326"/>
      <c r="AX111" s="326" t="n">
        <f aca="false">IF('APH KIC KIA PC'!K111=Tabeller!$AH$4,2,1)</f>
        <v>1</v>
      </c>
      <c r="AY111" s="326" t="str">
        <f aca="false" t="array" ref="AY111:AY111">IF('APH KIC KIA PC'!K111=Tabeller!$AH$4,99,IFERROR(_xlfn.IFS('4. Inköpsdata'!L111=25%,41,'4. Inköpsdata'!L111=12%,42,'4. Inköpsdata'!L111=6%,43,'4. Inköpsdata'!L111="Momsfritt",38),""))</f>
        <v/>
      </c>
      <c r="AZ111" s="330" t="e">
        <f aca="false">IF('APH KIC KIA PC'!K111=Tabeller!$AH$4,'4. Inköpsdata'!J111,ROUND('APH KIC KIA PC'!AB111,2))</f>
        <v>#VALUE!</v>
      </c>
      <c r="BA111" s="330" t="e">
        <f aca="false">IF('APH KIC KIA PC'!K111=Tabeller!$AH$4,0.01,ROUND('APH KIC KIA PC'!AA111,2))</f>
        <v>#VALUE!</v>
      </c>
      <c r="BB111" s="326" t="str">
        <f aca="false">TRIM(RIGHT('1. Artikeldata Grund'!G111,2))</f>
        <v/>
      </c>
      <c r="BC111" s="337"/>
      <c r="BD111" s="325" t="s">
        <v>1925</v>
      </c>
      <c r="BE111" s="336"/>
      <c r="BF111" s="328" t="s">
        <v>114</v>
      </c>
      <c r="BG111" s="337"/>
      <c r="BH111" s="330"/>
      <c r="BI111" s="330"/>
      <c r="BJ111" s="330"/>
      <c r="BK111" s="330"/>
      <c r="BL111" s="331" t="s">
        <v>35</v>
      </c>
      <c r="BM111" s="332" t="str">
        <f aca="false">TRIM('1. Artikeldata Grund'!D111)</f>
        <v/>
      </c>
    </row>
    <row r="112" customFormat="false" ht="14.25" hidden="false" customHeight="false" outlineLevel="0" collapsed="false">
      <c r="A112" s="321" t="n">
        <v>108</v>
      </c>
      <c r="B112" s="322" t="str">
        <f aca="false">'APH KIC KIA PC'!I112</f>
        <v>Välj…</v>
      </c>
      <c r="C112" s="322" t="str">
        <f aca="false">'APH KIC KIA PC'!K112</f>
        <v>Välj…</v>
      </c>
      <c r="D112" s="323" t="n">
        <f aca="false">'APH KIC KIA PC'!D112</f>
        <v>0</v>
      </c>
      <c r="E112" s="324" t="str">
        <f aca="false">TRIM(LEFT('1. Artikeldata Grund'!E112,30))</f>
        <v/>
      </c>
      <c r="F112" s="324" t="str">
        <f aca="false">IFERROR(TRIM(RIGHT('1. Artikeldata Grund'!E112,LEN('1. Artikeldata Grund'!E112)-30)),"")</f>
        <v/>
      </c>
      <c r="G112" s="325" t="str">
        <f aca="false">TRIM('APH KIC KIA PC'!L112)</f>
        <v>Välj….</v>
      </c>
      <c r="H112" s="326" t="n">
        <f aca="false">'APH KIC KIA PC'!M112</f>
        <v>910</v>
      </c>
      <c r="I112" s="326" t="n">
        <v>99</v>
      </c>
      <c r="J112" s="334"/>
      <c r="K112" s="325" t="s">
        <v>1922</v>
      </c>
      <c r="L112" s="325" t="str">
        <f aca="false">IF('APH MD APH Specifika'!BD112="J","J","N")</f>
        <v>N</v>
      </c>
      <c r="M112" s="335"/>
      <c r="N112" s="325" t="s">
        <v>1925</v>
      </c>
      <c r="O112" s="336"/>
      <c r="P112" s="325" t="s">
        <v>1924</v>
      </c>
      <c r="Q112" s="326" t="n">
        <v>0</v>
      </c>
      <c r="R112" s="334"/>
      <c r="S112" s="334"/>
      <c r="T112" s="334"/>
      <c r="U112" s="334"/>
      <c r="V112" s="334"/>
      <c r="W112" s="326" t="n">
        <v>1</v>
      </c>
      <c r="X112" s="326" t="n">
        <v>1</v>
      </c>
      <c r="Y112" s="325" t="s">
        <v>1925</v>
      </c>
      <c r="Z112" s="325" t="s">
        <v>1925</v>
      </c>
      <c r="AA112" s="325" t="s">
        <v>1925</v>
      </c>
      <c r="AB112" s="336"/>
      <c r="AC112" s="336"/>
      <c r="AD112" s="336"/>
      <c r="AE112" s="336"/>
      <c r="AF112" s="336"/>
      <c r="AG112" s="336"/>
      <c r="AH112" s="325" t="s">
        <v>1925</v>
      </c>
      <c r="AI112" s="326" t="str">
        <f aca="false">TRIM(LEFT('1. Artikeldata Grund'!G112,6))</f>
        <v/>
      </c>
      <c r="AJ112" s="327" t="n">
        <f aca="false" t="array" ref="AJ112:AJ112">_xlfn.IFS(AV112="1",20,AV112="2",20,AV112="3",20,AV112="0",99,AV112="",99)</f>
        <v>99</v>
      </c>
      <c r="AK112" s="328" t="s">
        <v>114</v>
      </c>
      <c r="AL112" s="328" t="s">
        <v>114</v>
      </c>
      <c r="AM112" s="334"/>
      <c r="AN112" s="325"/>
      <c r="AO112" s="325"/>
      <c r="AP112" s="328" t="s">
        <v>114</v>
      </c>
      <c r="AQ112" s="329" t="n">
        <v>1</v>
      </c>
      <c r="AR112" s="326" t="str">
        <f aca="false">TRIM('APH KIC KIA PC'!O112)</f>
        <v/>
      </c>
      <c r="AS112" s="335"/>
      <c r="AT112" s="325" t="str">
        <f aca="false">LEFT('1. Artikeldata Grund'!H112,2)</f>
        <v>Vä</v>
      </c>
      <c r="AU112" s="326" t="str">
        <f aca="false" t="array" ref="AU112:AU112">_xlfn.IFS('1. Artikeldata Grund'!I112="","",'1. Artikeldata Grund'!I112=Tabeller!$I$3,"",'1. Artikeldata Grund'!I112=Tabeller!$I$4,"",'1. Artikeldata Grund'!I112=Tabeller!$I$5,LEFT('1. Artikeldata Grund'!I112,1),'1. Artikeldata Grund'!I112=Tabeller!$I$6,LEFT('1. Artikeldata Grund'!I112,1))</f>
        <v/>
      </c>
      <c r="AV112" s="326" t="str">
        <f aca="false" t="array" ref="AV112:AV112">_xlfn.IFS('1. Artikeldata Grund'!J112="","",'1. Artikeldata Grund'!J112=Tabeller!$J$3,"",'1. Artikeldata Grund'!J112=Tabeller!$J$4,"",'1. Artikeldata Grund'!J112=Tabeller!$J$5,LEFT('1. Artikeldata Grund'!J112,1),'1. Artikeldata Grund'!J112=Tabeller!$J$6,LEFT('1. Artikeldata Grund'!J112,1),'1. Artikeldata Grund'!J112=Tabeller!$J$7,LEFT('1. Artikeldata Grund'!J112,1))</f>
        <v/>
      </c>
      <c r="AW112" s="326"/>
      <c r="AX112" s="326" t="n">
        <f aca="false">IF('APH KIC KIA PC'!K112=Tabeller!$AH$4,2,1)</f>
        <v>1</v>
      </c>
      <c r="AY112" s="326" t="str">
        <f aca="false" t="array" ref="AY112:AY112">IF('APH KIC KIA PC'!K112=Tabeller!$AH$4,99,IFERROR(_xlfn.IFS('4. Inköpsdata'!L112=25%,41,'4. Inköpsdata'!L112=12%,42,'4. Inköpsdata'!L112=6%,43,'4. Inköpsdata'!L112="Momsfritt",38),""))</f>
        <v/>
      </c>
      <c r="AZ112" s="330" t="e">
        <f aca="false">IF('APH KIC KIA PC'!K112=Tabeller!$AH$4,'4. Inköpsdata'!J112,ROUND('APH KIC KIA PC'!AB112,2))</f>
        <v>#VALUE!</v>
      </c>
      <c r="BA112" s="330" t="e">
        <f aca="false">IF('APH KIC KIA PC'!K112=Tabeller!$AH$4,0.01,ROUND('APH KIC KIA PC'!AA112,2))</f>
        <v>#VALUE!</v>
      </c>
      <c r="BB112" s="326" t="str">
        <f aca="false">TRIM(RIGHT('1. Artikeldata Grund'!G112,2))</f>
        <v/>
      </c>
      <c r="BC112" s="337"/>
      <c r="BD112" s="325" t="s">
        <v>1925</v>
      </c>
      <c r="BE112" s="336"/>
      <c r="BF112" s="328" t="s">
        <v>114</v>
      </c>
      <c r="BG112" s="337"/>
      <c r="BH112" s="330"/>
      <c r="BI112" s="330"/>
      <c r="BJ112" s="330"/>
      <c r="BK112" s="330"/>
      <c r="BL112" s="331" t="s">
        <v>35</v>
      </c>
      <c r="BM112" s="332" t="str">
        <f aca="false">TRIM('1. Artikeldata Grund'!D112)</f>
        <v/>
      </c>
    </row>
    <row r="113" customFormat="false" ht="14.25" hidden="false" customHeight="false" outlineLevel="0" collapsed="false">
      <c r="A113" s="321" t="n">
        <v>109</v>
      </c>
      <c r="B113" s="322" t="str">
        <f aca="false">'APH KIC KIA PC'!I113</f>
        <v>Välj…</v>
      </c>
      <c r="C113" s="322" t="str">
        <f aca="false">'APH KIC KIA PC'!K113</f>
        <v>Välj…</v>
      </c>
      <c r="D113" s="323" t="n">
        <f aca="false">'APH KIC KIA PC'!D113</f>
        <v>0</v>
      </c>
      <c r="E113" s="324" t="str">
        <f aca="false">TRIM(LEFT('1. Artikeldata Grund'!E113,30))</f>
        <v/>
      </c>
      <c r="F113" s="324" t="str">
        <f aca="false">IFERROR(TRIM(RIGHT('1. Artikeldata Grund'!E113,LEN('1. Artikeldata Grund'!E113)-30)),"")</f>
        <v/>
      </c>
      <c r="G113" s="325" t="str">
        <f aca="false">TRIM('APH KIC KIA PC'!L113)</f>
        <v>Välj….</v>
      </c>
      <c r="H113" s="326" t="n">
        <f aca="false">'APH KIC KIA PC'!M113</f>
        <v>910</v>
      </c>
      <c r="I113" s="326" t="n">
        <v>99</v>
      </c>
      <c r="J113" s="334"/>
      <c r="K113" s="325" t="s">
        <v>1922</v>
      </c>
      <c r="L113" s="325" t="str">
        <f aca="false">IF('APH MD APH Specifika'!BD113="J","J","N")</f>
        <v>N</v>
      </c>
      <c r="M113" s="335"/>
      <c r="N113" s="325" t="s">
        <v>1925</v>
      </c>
      <c r="O113" s="336"/>
      <c r="P113" s="325" t="s">
        <v>1924</v>
      </c>
      <c r="Q113" s="326" t="n">
        <v>0</v>
      </c>
      <c r="R113" s="334"/>
      <c r="S113" s="334"/>
      <c r="T113" s="334"/>
      <c r="U113" s="334"/>
      <c r="V113" s="334"/>
      <c r="W113" s="326" t="n">
        <v>1</v>
      </c>
      <c r="X113" s="326" t="n">
        <v>1</v>
      </c>
      <c r="Y113" s="325" t="s">
        <v>1925</v>
      </c>
      <c r="Z113" s="325" t="s">
        <v>1925</v>
      </c>
      <c r="AA113" s="325" t="s">
        <v>1925</v>
      </c>
      <c r="AB113" s="336"/>
      <c r="AC113" s="336"/>
      <c r="AD113" s="336"/>
      <c r="AE113" s="336"/>
      <c r="AF113" s="336"/>
      <c r="AG113" s="336"/>
      <c r="AH113" s="325" t="s">
        <v>1925</v>
      </c>
      <c r="AI113" s="326" t="str">
        <f aca="false">TRIM(LEFT('1. Artikeldata Grund'!G113,6))</f>
        <v/>
      </c>
      <c r="AJ113" s="327" t="n">
        <f aca="false" t="array" ref="AJ113:AJ113">_xlfn.IFS(AV113="1",20,AV113="2",20,AV113="3",20,AV113="0",99,AV113="",99)</f>
        <v>99</v>
      </c>
      <c r="AK113" s="328" t="s">
        <v>114</v>
      </c>
      <c r="AL113" s="328" t="s">
        <v>114</v>
      </c>
      <c r="AM113" s="334"/>
      <c r="AN113" s="325"/>
      <c r="AO113" s="325"/>
      <c r="AP113" s="328" t="s">
        <v>114</v>
      </c>
      <c r="AQ113" s="329" t="n">
        <v>1</v>
      </c>
      <c r="AR113" s="326" t="str">
        <f aca="false">TRIM('APH KIC KIA PC'!O113)</f>
        <v/>
      </c>
      <c r="AS113" s="335"/>
      <c r="AT113" s="325" t="str">
        <f aca="false">LEFT('1. Artikeldata Grund'!H113,2)</f>
        <v>Vä</v>
      </c>
      <c r="AU113" s="326" t="str">
        <f aca="false" t="array" ref="AU113:AU113">_xlfn.IFS('1. Artikeldata Grund'!I113="","",'1. Artikeldata Grund'!I113=Tabeller!$I$3,"",'1. Artikeldata Grund'!I113=Tabeller!$I$4,"",'1. Artikeldata Grund'!I113=Tabeller!$I$5,LEFT('1. Artikeldata Grund'!I113,1),'1. Artikeldata Grund'!I113=Tabeller!$I$6,LEFT('1. Artikeldata Grund'!I113,1))</f>
        <v/>
      </c>
      <c r="AV113" s="326" t="str">
        <f aca="false" t="array" ref="AV113:AV113">_xlfn.IFS('1. Artikeldata Grund'!J113="","",'1. Artikeldata Grund'!J113=Tabeller!$J$3,"",'1. Artikeldata Grund'!J113=Tabeller!$J$4,"",'1. Artikeldata Grund'!J113=Tabeller!$J$5,LEFT('1. Artikeldata Grund'!J113,1),'1. Artikeldata Grund'!J113=Tabeller!$J$6,LEFT('1. Artikeldata Grund'!J113,1),'1. Artikeldata Grund'!J113=Tabeller!$J$7,LEFT('1. Artikeldata Grund'!J113,1))</f>
        <v/>
      </c>
      <c r="AW113" s="326"/>
      <c r="AX113" s="326" t="n">
        <f aca="false">IF('APH KIC KIA PC'!K113=Tabeller!$AH$4,2,1)</f>
        <v>1</v>
      </c>
      <c r="AY113" s="326" t="str">
        <f aca="false" t="array" ref="AY113:AY113">IF('APH KIC KIA PC'!K113=Tabeller!$AH$4,99,IFERROR(_xlfn.IFS('4. Inköpsdata'!L113=25%,41,'4. Inköpsdata'!L113=12%,42,'4. Inköpsdata'!L113=6%,43,'4. Inköpsdata'!L113="Momsfritt",38),""))</f>
        <v/>
      </c>
      <c r="AZ113" s="330" t="e">
        <f aca="false">IF('APH KIC KIA PC'!K113=Tabeller!$AH$4,'4. Inköpsdata'!J113,ROUND('APH KIC KIA PC'!AB113,2))</f>
        <v>#VALUE!</v>
      </c>
      <c r="BA113" s="330" t="e">
        <f aca="false">IF('APH KIC KIA PC'!K113=Tabeller!$AH$4,0.01,ROUND('APH KIC KIA PC'!AA113,2))</f>
        <v>#VALUE!</v>
      </c>
      <c r="BB113" s="326" t="str">
        <f aca="false">TRIM(RIGHT('1. Artikeldata Grund'!G113,2))</f>
        <v/>
      </c>
      <c r="BC113" s="337"/>
      <c r="BD113" s="325" t="s">
        <v>1925</v>
      </c>
      <c r="BE113" s="336"/>
      <c r="BF113" s="328" t="s">
        <v>114</v>
      </c>
      <c r="BG113" s="337"/>
      <c r="BH113" s="330"/>
      <c r="BI113" s="330"/>
      <c r="BJ113" s="330"/>
      <c r="BK113" s="330"/>
      <c r="BL113" s="331" t="s">
        <v>35</v>
      </c>
      <c r="BM113" s="332" t="str">
        <f aca="false">TRIM('1. Artikeldata Grund'!D113)</f>
        <v/>
      </c>
    </row>
    <row r="114" customFormat="false" ht="14.25" hidden="false" customHeight="false" outlineLevel="0" collapsed="false">
      <c r="A114" s="321" t="n">
        <v>110</v>
      </c>
      <c r="B114" s="322" t="str">
        <f aca="false">'APH KIC KIA PC'!I114</f>
        <v>Välj…</v>
      </c>
      <c r="C114" s="322" t="str">
        <f aca="false">'APH KIC KIA PC'!K114</f>
        <v>Välj…</v>
      </c>
      <c r="D114" s="323" t="n">
        <f aca="false">'APH KIC KIA PC'!D114</f>
        <v>0</v>
      </c>
      <c r="E114" s="324" t="str">
        <f aca="false">TRIM(LEFT('1. Artikeldata Grund'!E114,30))</f>
        <v/>
      </c>
      <c r="F114" s="324" t="str">
        <f aca="false">IFERROR(TRIM(RIGHT('1. Artikeldata Grund'!E114,LEN('1. Artikeldata Grund'!E114)-30)),"")</f>
        <v/>
      </c>
      <c r="G114" s="325" t="str">
        <f aca="false">TRIM('APH KIC KIA PC'!L114)</f>
        <v>Välj….</v>
      </c>
      <c r="H114" s="326" t="n">
        <f aca="false">'APH KIC KIA PC'!M114</f>
        <v>910</v>
      </c>
      <c r="I114" s="326" t="n">
        <v>99</v>
      </c>
      <c r="J114" s="334"/>
      <c r="K114" s="325" t="s">
        <v>1922</v>
      </c>
      <c r="L114" s="325" t="str">
        <f aca="false">IF('APH MD APH Specifika'!BD114="J","J","N")</f>
        <v>N</v>
      </c>
      <c r="M114" s="335"/>
      <c r="N114" s="325" t="s">
        <v>1925</v>
      </c>
      <c r="O114" s="336"/>
      <c r="P114" s="325" t="s">
        <v>1924</v>
      </c>
      <c r="Q114" s="326" t="n">
        <v>0</v>
      </c>
      <c r="R114" s="334"/>
      <c r="S114" s="334"/>
      <c r="T114" s="334"/>
      <c r="U114" s="334"/>
      <c r="V114" s="334"/>
      <c r="W114" s="326" t="n">
        <v>1</v>
      </c>
      <c r="X114" s="326" t="n">
        <v>1</v>
      </c>
      <c r="Y114" s="325" t="s">
        <v>1925</v>
      </c>
      <c r="Z114" s="325" t="s">
        <v>1925</v>
      </c>
      <c r="AA114" s="325" t="s">
        <v>1925</v>
      </c>
      <c r="AB114" s="336"/>
      <c r="AC114" s="336"/>
      <c r="AD114" s="336"/>
      <c r="AE114" s="336"/>
      <c r="AF114" s="336"/>
      <c r="AG114" s="336"/>
      <c r="AH114" s="325" t="s">
        <v>1925</v>
      </c>
      <c r="AI114" s="326" t="str">
        <f aca="false">TRIM(LEFT('1. Artikeldata Grund'!G114,6))</f>
        <v/>
      </c>
      <c r="AJ114" s="327" t="n">
        <f aca="false" t="array" ref="AJ114:AJ114">_xlfn.IFS(AV114="1",20,AV114="2",20,AV114="3",20,AV114="0",99,AV114="",99)</f>
        <v>99</v>
      </c>
      <c r="AK114" s="328" t="s">
        <v>114</v>
      </c>
      <c r="AL114" s="328" t="s">
        <v>114</v>
      </c>
      <c r="AM114" s="334"/>
      <c r="AN114" s="325"/>
      <c r="AO114" s="325"/>
      <c r="AP114" s="328" t="s">
        <v>114</v>
      </c>
      <c r="AQ114" s="329" t="n">
        <v>1</v>
      </c>
      <c r="AR114" s="326" t="str">
        <f aca="false">TRIM('APH KIC KIA PC'!O114)</f>
        <v/>
      </c>
      <c r="AS114" s="335"/>
      <c r="AT114" s="325" t="str">
        <f aca="false">LEFT('1. Artikeldata Grund'!H114,2)</f>
        <v>Vä</v>
      </c>
      <c r="AU114" s="326" t="str">
        <f aca="false" t="array" ref="AU114:AU114">_xlfn.IFS('1. Artikeldata Grund'!I114="","",'1. Artikeldata Grund'!I114=Tabeller!$I$3,"",'1. Artikeldata Grund'!I114=Tabeller!$I$4,"",'1. Artikeldata Grund'!I114=Tabeller!$I$5,LEFT('1. Artikeldata Grund'!I114,1),'1. Artikeldata Grund'!I114=Tabeller!$I$6,LEFT('1. Artikeldata Grund'!I114,1))</f>
        <v/>
      </c>
      <c r="AV114" s="326" t="str">
        <f aca="false" t="array" ref="AV114:AV114">_xlfn.IFS('1. Artikeldata Grund'!J114="","",'1. Artikeldata Grund'!J114=Tabeller!$J$3,"",'1. Artikeldata Grund'!J114=Tabeller!$J$4,"",'1. Artikeldata Grund'!J114=Tabeller!$J$5,LEFT('1. Artikeldata Grund'!J114,1),'1. Artikeldata Grund'!J114=Tabeller!$J$6,LEFT('1. Artikeldata Grund'!J114,1),'1. Artikeldata Grund'!J114=Tabeller!$J$7,LEFT('1. Artikeldata Grund'!J114,1))</f>
        <v/>
      </c>
      <c r="AW114" s="326"/>
      <c r="AX114" s="326" t="n">
        <f aca="false">IF('APH KIC KIA PC'!K114=Tabeller!$AH$4,2,1)</f>
        <v>1</v>
      </c>
      <c r="AY114" s="326" t="str">
        <f aca="false" t="array" ref="AY114:AY114">IF('APH KIC KIA PC'!K114=Tabeller!$AH$4,99,IFERROR(_xlfn.IFS('4. Inköpsdata'!L114=25%,41,'4. Inköpsdata'!L114=12%,42,'4. Inköpsdata'!L114=6%,43,'4. Inköpsdata'!L114="Momsfritt",38),""))</f>
        <v/>
      </c>
      <c r="AZ114" s="330" t="e">
        <f aca="false">IF('APH KIC KIA PC'!K114=Tabeller!$AH$4,'4. Inköpsdata'!J114,ROUND('APH KIC KIA PC'!AB114,2))</f>
        <v>#VALUE!</v>
      </c>
      <c r="BA114" s="330" t="e">
        <f aca="false">IF('APH KIC KIA PC'!K114=Tabeller!$AH$4,0.01,ROUND('APH KIC KIA PC'!AA114,2))</f>
        <v>#VALUE!</v>
      </c>
      <c r="BB114" s="326" t="str">
        <f aca="false">TRIM(RIGHT('1. Artikeldata Grund'!G114,2))</f>
        <v/>
      </c>
      <c r="BC114" s="337"/>
      <c r="BD114" s="325" t="s">
        <v>1925</v>
      </c>
      <c r="BE114" s="336"/>
      <c r="BF114" s="328" t="s">
        <v>114</v>
      </c>
      <c r="BG114" s="337"/>
      <c r="BH114" s="330"/>
      <c r="BI114" s="330"/>
      <c r="BJ114" s="330"/>
      <c r="BK114" s="330"/>
      <c r="BL114" s="331" t="s">
        <v>35</v>
      </c>
      <c r="BM114" s="332" t="str">
        <f aca="false">TRIM('1. Artikeldata Grund'!D114)</f>
        <v/>
      </c>
    </row>
    <row r="115" customFormat="false" ht="14.25" hidden="false" customHeight="false" outlineLevel="0" collapsed="false">
      <c r="A115" s="321" t="n">
        <v>111</v>
      </c>
      <c r="B115" s="322" t="str">
        <f aca="false">'APH KIC KIA PC'!I115</f>
        <v>Välj…</v>
      </c>
      <c r="C115" s="322" t="str">
        <f aca="false">'APH KIC KIA PC'!K115</f>
        <v>Välj…</v>
      </c>
      <c r="D115" s="323" t="n">
        <f aca="false">'APH KIC KIA PC'!D115</f>
        <v>0</v>
      </c>
      <c r="E115" s="324" t="str">
        <f aca="false">TRIM(LEFT('1. Artikeldata Grund'!E115,30))</f>
        <v/>
      </c>
      <c r="F115" s="324" t="str">
        <f aca="false">IFERROR(TRIM(RIGHT('1. Artikeldata Grund'!E115,LEN('1. Artikeldata Grund'!E115)-30)),"")</f>
        <v/>
      </c>
      <c r="G115" s="325" t="str">
        <f aca="false">TRIM('APH KIC KIA PC'!L115)</f>
        <v>Välj….</v>
      </c>
      <c r="H115" s="326" t="n">
        <f aca="false">'APH KIC KIA PC'!M115</f>
        <v>910</v>
      </c>
      <c r="I115" s="326" t="n">
        <v>99</v>
      </c>
      <c r="J115" s="334"/>
      <c r="K115" s="325" t="s">
        <v>1922</v>
      </c>
      <c r="L115" s="325" t="str">
        <f aca="false">IF('APH MD APH Specifika'!BD115="J","J","N")</f>
        <v>N</v>
      </c>
      <c r="M115" s="335"/>
      <c r="N115" s="325" t="s">
        <v>1925</v>
      </c>
      <c r="O115" s="336"/>
      <c r="P115" s="325" t="s">
        <v>1924</v>
      </c>
      <c r="Q115" s="326" t="n">
        <v>0</v>
      </c>
      <c r="R115" s="334"/>
      <c r="S115" s="334"/>
      <c r="T115" s="334"/>
      <c r="U115" s="334"/>
      <c r="V115" s="334"/>
      <c r="W115" s="326" t="n">
        <v>1</v>
      </c>
      <c r="X115" s="326" t="n">
        <v>1</v>
      </c>
      <c r="Y115" s="325" t="s">
        <v>1925</v>
      </c>
      <c r="Z115" s="325" t="s">
        <v>1925</v>
      </c>
      <c r="AA115" s="325" t="s">
        <v>1925</v>
      </c>
      <c r="AB115" s="336"/>
      <c r="AC115" s="336"/>
      <c r="AD115" s="336"/>
      <c r="AE115" s="336"/>
      <c r="AF115" s="336"/>
      <c r="AG115" s="336"/>
      <c r="AH115" s="325" t="s">
        <v>1925</v>
      </c>
      <c r="AI115" s="326" t="str">
        <f aca="false">TRIM(LEFT('1. Artikeldata Grund'!G115,6))</f>
        <v/>
      </c>
      <c r="AJ115" s="327" t="n">
        <f aca="false" t="array" ref="AJ115:AJ115">_xlfn.IFS(AV115="1",20,AV115="2",20,AV115="3",20,AV115="0",99,AV115="",99)</f>
        <v>99</v>
      </c>
      <c r="AK115" s="328" t="s">
        <v>114</v>
      </c>
      <c r="AL115" s="328" t="s">
        <v>114</v>
      </c>
      <c r="AM115" s="334"/>
      <c r="AN115" s="325"/>
      <c r="AO115" s="325"/>
      <c r="AP115" s="328" t="s">
        <v>114</v>
      </c>
      <c r="AQ115" s="329" t="n">
        <v>1</v>
      </c>
      <c r="AR115" s="326" t="str">
        <f aca="false">TRIM('APH KIC KIA PC'!O115)</f>
        <v/>
      </c>
      <c r="AS115" s="335"/>
      <c r="AT115" s="325" t="str">
        <f aca="false">LEFT('1. Artikeldata Grund'!H115,2)</f>
        <v>Vä</v>
      </c>
      <c r="AU115" s="326" t="str">
        <f aca="false" t="array" ref="AU115:AU115">_xlfn.IFS('1. Artikeldata Grund'!I115="","",'1. Artikeldata Grund'!I115=Tabeller!$I$3,"",'1. Artikeldata Grund'!I115=Tabeller!$I$4,"",'1. Artikeldata Grund'!I115=Tabeller!$I$5,LEFT('1. Artikeldata Grund'!I115,1),'1. Artikeldata Grund'!I115=Tabeller!$I$6,LEFT('1. Artikeldata Grund'!I115,1))</f>
        <v/>
      </c>
      <c r="AV115" s="326" t="str">
        <f aca="false" t="array" ref="AV115:AV115">_xlfn.IFS('1. Artikeldata Grund'!J115="","",'1. Artikeldata Grund'!J115=Tabeller!$J$3,"",'1. Artikeldata Grund'!J115=Tabeller!$J$4,"",'1. Artikeldata Grund'!J115=Tabeller!$J$5,LEFT('1. Artikeldata Grund'!J115,1),'1. Artikeldata Grund'!J115=Tabeller!$J$6,LEFT('1. Artikeldata Grund'!J115,1),'1. Artikeldata Grund'!J115=Tabeller!$J$7,LEFT('1. Artikeldata Grund'!J115,1))</f>
        <v/>
      </c>
      <c r="AW115" s="326"/>
      <c r="AX115" s="326" t="n">
        <f aca="false">IF('APH KIC KIA PC'!K115=Tabeller!$AH$4,2,1)</f>
        <v>1</v>
      </c>
      <c r="AY115" s="326" t="str">
        <f aca="false" t="array" ref="AY115:AY115">IF('APH KIC KIA PC'!K115=Tabeller!$AH$4,99,IFERROR(_xlfn.IFS('4. Inköpsdata'!L115=25%,41,'4. Inköpsdata'!L115=12%,42,'4. Inköpsdata'!L115=6%,43,'4. Inköpsdata'!L115="Momsfritt",38),""))</f>
        <v/>
      </c>
      <c r="AZ115" s="330" t="e">
        <f aca="false">IF('APH KIC KIA PC'!K115=Tabeller!$AH$4,'4. Inköpsdata'!J115,ROUND('APH KIC KIA PC'!AB115,2))</f>
        <v>#VALUE!</v>
      </c>
      <c r="BA115" s="330" t="e">
        <f aca="false">IF('APH KIC KIA PC'!K115=Tabeller!$AH$4,0.01,ROUND('APH KIC KIA PC'!AA115,2))</f>
        <v>#VALUE!</v>
      </c>
      <c r="BB115" s="326" t="str">
        <f aca="false">TRIM(RIGHT('1. Artikeldata Grund'!G115,2))</f>
        <v/>
      </c>
      <c r="BC115" s="337"/>
      <c r="BD115" s="325" t="s">
        <v>1925</v>
      </c>
      <c r="BE115" s="336"/>
      <c r="BF115" s="328" t="s">
        <v>114</v>
      </c>
      <c r="BG115" s="337"/>
      <c r="BH115" s="330"/>
      <c r="BI115" s="330"/>
      <c r="BJ115" s="330"/>
      <c r="BK115" s="330"/>
      <c r="BL115" s="331" t="s">
        <v>35</v>
      </c>
      <c r="BM115" s="332" t="str">
        <f aca="false">TRIM('1. Artikeldata Grund'!D115)</f>
        <v/>
      </c>
    </row>
    <row r="116" customFormat="false" ht="14.25" hidden="false" customHeight="false" outlineLevel="0" collapsed="false">
      <c r="A116" s="321" t="n">
        <v>112</v>
      </c>
      <c r="B116" s="322" t="str">
        <f aca="false">'APH KIC KIA PC'!I116</f>
        <v>Välj…</v>
      </c>
      <c r="C116" s="322" t="str">
        <f aca="false">'APH KIC KIA PC'!K116</f>
        <v>Välj…</v>
      </c>
      <c r="D116" s="323" t="n">
        <f aca="false">'APH KIC KIA PC'!D116</f>
        <v>0</v>
      </c>
      <c r="E116" s="324" t="str">
        <f aca="false">TRIM(LEFT('1. Artikeldata Grund'!E116,30))</f>
        <v/>
      </c>
      <c r="F116" s="324" t="str">
        <f aca="false">IFERROR(TRIM(RIGHT('1. Artikeldata Grund'!E116,LEN('1. Artikeldata Grund'!E116)-30)),"")</f>
        <v/>
      </c>
      <c r="G116" s="325" t="str">
        <f aca="false">TRIM('APH KIC KIA PC'!L116)</f>
        <v>Välj….</v>
      </c>
      <c r="H116" s="326" t="n">
        <f aca="false">'APH KIC KIA PC'!M116</f>
        <v>910</v>
      </c>
      <c r="I116" s="326" t="n">
        <v>99</v>
      </c>
      <c r="J116" s="334"/>
      <c r="K116" s="325" t="s">
        <v>1922</v>
      </c>
      <c r="L116" s="325" t="str">
        <f aca="false">IF('APH MD APH Specifika'!BD116="J","J","N")</f>
        <v>N</v>
      </c>
      <c r="M116" s="335"/>
      <c r="N116" s="325" t="s">
        <v>1925</v>
      </c>
      <c r="O116" s="336"/>
      <c r="P116" s="325" t="s">
        <v>1924</v>
      </c>
      <c r="Q116" s="326" t="n">
        <v>0</v>
      </c>
      <c r="R116" s="334"/>
      <c r="S116" s="334"/>
      <c r="T116" s="334"/>
      <c r="U116" s="334"/>
      <c r="V116" s="334"/>
      <c r="W116" s="326" t="n">
        <v>1</v>
      </c>
      <c r="X116" s="326" t="n">
        <v>1</v>
      </c>
      <c r="Y116" s="325" t="s">
        <v>1925</v>
      </c>
      <c r="Z116" s="325" t="s">
        <v>1925</v>
      </c>
      <c r="AA116" s="325" t="s">
        <v>1925</v>
      </c>
      <c r="AB116" s="336"/>
      <c r="AC116" s="336"/>
      <c r="AD116" s="336"/>
      <c r="AE116" s="336"/>
      <c r="AF116" s="336"/>
      <c r="AG116" s="336"/>
      <c r="AH116" s="325" t="s">
        <v>1925</v>
      </c>
      <c r="AI116" s="326" t="str">
        <f aca="false">TRIM(LEFT('1. Artikeldata Grund'!G116,6))</f>
        <v/>
      </c>
      <c r="AJ116" s="327" t="n">
        <f aca="false" t="array" ref="AJ116:AJ116">_xlfn.IFS(AV116="1",20,AV116="2",20,AV116="3",20,AV116="0",99,AV116="",99)</f>
        <v>99</v>
      </c>
      <c r="AK116" s="328" t="s">
        <v>114</v>
      </c>
      <c r="AL116" s="328" t="s">
        <v>114</v>
      </c>
      <c r="AM116" s="334"/>
      <c r="AN116" s="325"/>
      <c r="AO116" s="325"/>
      <c r="AP116" s="328" t="s">
        <v>114</v>
      </c>
      <c r="AQ116" s="329" t="n">
        <v>1</v>
      </c>
      <c r="AR116" s="326" t="str">
        <f aca="false">TRIM('APH KIC KIA PC'!O116)</f>
        <v/>
      </c>
      <c r="AS116" s="335"/>
      <c r="AT116" s="325" t="str">
        <f aca="false">LEFT('1. Artikeldata Grund'!H116,2)</f>
        <v>Vä</v>
      </c>
      <c r="AU116" s="326" t="str">
        <f aca="false" t="array" ref="AU116:AU116">_xlfn.IFS('1. Artikeldata Grund'!I116="","",'1. Artikeldata Grund'!I116=Tabeller!$I$3,"",'1. Artikeldata Grund'!I116=Tabeller!$I$4,"",'1. Artikeldata Grund'!I116=Tabeller!$I$5,LEFT('1. Artikeldata Grund'!I116,1),'1. Artikeldata Grund'!I116=Tabeller!$I$6,LEFT('1. Artikeldata Grund'!I116,1))</f>
        <v/>
      </c>
      <c r="AV116" s="326" t="str">
        <f aca="false" t="array" ref="AV116:AV116">_xlfn.IFS('1. Artikeldata Grund'!J116="","",'1. Artikeldata Grund'!J116=Tabeller!$J$3,"",'1. Artikeldata Grund'!J116=Tabeller!$J$4,"",'1. Artikeldata Grund'!J116=Tabeller!$J$5,LEFT('1. Artikeldata Grund'!J116,1),'1. Artikeldata Grund'!J116=Tabeller!$J$6,LEFT('1. Artikeldata Grund'!J116,1),'1. Artikeldata Grund'!J116=Tabeller!$J$7,LEFT('1. Artikeldata Grund'!J116,1))</f>
        <v/>
      </c>
      <c r="AW116" s="326"/>
      <c r="AX116" s="326" t="n">
        <f aca="false">IF('APH KIC KIA PC'!K116=Tabeller!$AH$4,2,1)</f>
        <v>1</v>
      </c>
      <c r="AY116" s="326" t="str">
        <f aca="false" t="array" ref="AY116:AY116">IF('APH KIC KIA PC'!K116=Tabeller!$AH$4,99,IFERROR(_xlfn.IFS('4. Inköpsdata'!L116=25%,41,'4. Inköpsdata'!L116=12%,42,'4. Inköpsdata'!L116=6%,43,'4. Inköpsdata'!L116="Momsfritt",38),""))</f>
        <v/>
      </c>
      <c r="AZ116" s="330" t="e">
        <f aca="false">IF('APH KIC KIA PC'!K116=Tabeller!$AH$4,'4. Inköpsdata'!J116,ROUND('APH KIC KIA PC'!AB116,2))</f>
        <v>#VALUE!</v>
      </c>
      <c r="BA116" s="330" t="e">
        <f aca="false">IF('APH KIC KIA PC'!K116=Tabeller!$AH$4,0.01,ROUND('APH KIC KIA PC'!AA116,2))</f>
        <v>#VALUE!</v>
      </c>
      <c r="BB116" s="326" t="str">
        <f aca="false">TRIM(RIGHT('1. Artikeldata Grund'!G116,2))</f>
        <v/>
      </c>
      <c r="BC116" s="337"/>
      <c r="BD116" s="325" t="s">
        <v>1925</v>
      </c>
      <c r="BE116" s="336"/>
      <c r="BF116" s="328" t="s">
        <v>114</v>
      </c>
      <c r="BG116" s="337"/>
      <c r="BH116" s="330"/>
      <c r="BI116" s="330"/>
      <c r="BJ116" s="330"/>
      <c r="BK116" s="330"/>
      <c r="BL116" s="331" t="s">
        <v>35</v>
      </c>
      <c r="BM116" s="332" t="str">
        <f aca="false">TRIM('1. Artikeldata Grund'!D116)</f>
        <v/>
      </c>
    </row>
    <row r="117" customFormat="false" ht="14.25" hidden="false" customHeight="false" outlineLevel="0" collapsed="false">
      <c r="A117" s="321" t="n">
        <v>113</v>
      </c>
      <c r="B117" s="322" t="str">
        <f aca="false">'APH KIC KIA PC'!I117</f>
        <v>Välj…</v>
      </c>
      <c r="C117" s="322" t="str">
        <f aca="false">'APH KIC KIA PC'!K117</f>
        <v>Välj…</v>
      </c>
      <c r="D117" s="323" t="n">
        <f aca="false">'APH KIC KIA PC'!D117</f>
        <v>0</v>
      </c>
      <c r="E117" s="324" t="str">
        <f aca="false">TRIM(LEFT('1. Artikeldata Grund'!E117,30))</f>
        <v/>
      </c>
      <c r="F117" s="324" t="str">
        <f aca="false">IFERROR(TRIM(RIGHT('1. Artikeldata Grund'!E117,LEN('1. Artikeldata Grund'!E117)-30)),"")</f>
        <v/>
      </c>
      <c r="G117" s="325" t="str">
        <f aca="false">TRIM('APH KIC KIA PC'!L117)</f>
        <v>Välj….</v>
      </c>
      <c r="H117" s="326" t="n">
        <f aca="false">'APH KIC KIA PC'!M117</f>
        <v>910</v>
      </c>
      <c r="I117" s="326" t="n">
        <v>99</v>
      </c>
      <c r="J117" s="334"/>
      <c r="K117" s="325" t="s">
        <v>1922</v>
      </c>
      <c r="L117" s="325" t="str">
        <f aca="false">IF('APH MD APH Specifika'!BD117="J","J","N")</f>
        <v>N</v>
      </c>
      <c r="M117" s="335"/>
      <c r="N117" s="325" t="s">
        <v>1925</v>
      </c>
      <c r="O117" s="336"/>
      <c r="P117" s="325" t="s">
        <v>1924</v>
      </c>
      <c r="Q117" s="326" t="n">
        <v>0</v>
      </c>
      <c r="R117" s="334"/>
      <c r="S117" s="334"/>
      <c r="T117" s="334"/>
      <c r="U117" s="334"/>
      <c r="V117" s="334"/>
      <c r="W117" s="326" t="n">
        <v>1</v>
      </c>
      <c r="X117" s="326" t="n">
        <v>1</v>
      </c>
      <c r="Y117" s="325" t="s">
        <v>1925</v>
      </c>
      <c r="Z117" s="325" t="s">
        <v>1925</v>
      </c>
      <c r="AA117" s="325" t="s">
        <v>1925</v>
      </c>
      <c r="AB117" s="336"/>
      <c r="AC117" s="336"/>
      <c r="AD117" s="336"/>
      <c r="AE117" s="336"/>
      <c r="AF117" s="336"/>
      <c r="AG117" s="336"/>
      <c r="AH117" s="325" t="s">
        <v>1925</v>
      </c>
      <c r="AI117" s="326" t="str">
        <f aca="false">TRIM(LEFT('1. Artikeldata Grund'!G117,6))</f>
        <v/>
      </c>
      <c r="AJ117" s="327" t="n">
        <f aca="false" t="array" ref="AJ117:AJ117">_xlfn.IFS(AV117="1",20,AV117="2",20,AV117="3",20,AV117="0",99,AV117="",99)</f>
        <v>99</v>
      </c>
      <c r="AK117" s="328" t="s">
        <v>114</v>
      </c>
      <c r="AL117" s="328" t="s">
        <v>114</v>
      </c>
      <c r="AM117" s="334"/>
      <c r="AN117" s="325"/>
      <c r="AO117" s="325"/>
      <c r="AP117" s="328" t="s">
        <v>114</v>
      </c>
      <c r="AQ117" s="329" t="n">
        <v>1</v>
      </c>
      <c r="AR117" s="326" t="str">
        <f aca="false">TRIM('APH KIC KIA PC'!O117)</f>
        <v/>
      </c>
      <c r="AS117" s="335"/>
      <c r="AT117" s="325" t="str">
        <f aca="false">LEFT('1. Artikeldata Grund'!H117,2)</f>
        <v>Vä</v>
      </c>
      <c r="AU117" s="326" t="str">
        <f aca="false" t="array" ref="AU117:AU117">_xlfn.IFS('1. Artikeldata Grund'!I117="","",'1. Artikeldata Grund'!I117=Tabeller!$I$3,"",'1. Artikeldata Grund'!I117=Tabeller!$I$4,"",'1. Artikeldata Grund'!I117=Tabeller!$I$5,LEFT('1. Artikeldata Grund'!I117,1),'1. Artikeldata Grund'!I117=Tabeller!$I$6,LEFT('1. Artikeldata Grund'!I117,1))</f>
        <v/>
      </c>
      <c r="AV117" s="326" t="str">
        <f aca="false" t="array" ref="AV117:AV117">_xlfn.IFS('1. Artikeldata Grund'!J117="","",'1. Artikeldata Grund'!J117=Tabeller!$J$3,"",'1. Artikeldata Grund'!J117=Tabeller!$J$4,"",'1. Artikeldata Grund'!J117=Tabeller!$J$5,LEFT('1. Artikeldata Grund'!J117,1),'1. Artikeldata Grund'!J117=Tabeller!$J$6,LEFT('1. Artikeldata Grund'!J117,1),'1. Artikeldata Grund'!J117=Tabeller!$J$7,LEFT('1. Artikeldata Grund'!J117,1))</f>
        <v/>
      </c>
      <c r="AW117" s="326"/>
      <c r="AX117" s="326" t="n">
        <f aca="false">IF('APH KIC KIA PC'!K117=Tabeller!$AH$4,2,1)</f>
        <v>1</v>
      </c>
      <c r="AY117" s="326" t="str">
        <f aca="false" t="array" ref="AY117:AY117">IF('APH KIC KIA PC'!K117=Tabeller!$AH$4,99,IFERROR(_xlfn.IFS('4. Inköpsdata'!L117=25%,41,'4. Inköpsdata'!L117=12%,42,'4. Inköpsdata'!L117=6%,43,'4. Inköpsdata'!L117="Momsfritt",38),""))</f>
        <v/>
      </c>
      <c r="AZ117" s="330" t="e">
        <f aca="false">IF('APH KIC KIA PC'!K117=Tabeller!$AH$4,'4. Inköpsdata'!J117,ROUND('APH KIC KIA PC'!AB117,2))</f>
        <v>#VALUE!</v>
      </c>
      <c r="BA117" s="330" t="e">
        <f aca="false">IF('APH KIC KIA PC'!K117=Tabeller!$AH$4,0.01,ROUND('APH KIC KIA PC'!AA117,2))</f>
        <v>#VALUE!</v>
      </c>
      <c r="BB117" s="326" t="str">
        <f aca="false">TRIM(RIGHT('1. Artikeldata Grund'!G117,2))</f>
        <v/>
      </c>
      <c r="BC117" s="337"/>
      <c r="BD117" s="325" t="s">
        <v>1925</v>
      </c>
      <c r="BE117" s="336"/>
      <c r="BF117" s="328" t="s">
        <v>114</v>
      </c>
      <c r="BG117" s="337"/>
      <c r="BH117" s="330"/>
      <c r="BI117" s="330"/>
      <c r="BJ117" s="330"/>
      <c r="BK117" s="330"/>
      <c r="BL117" s="331" t="s">
        <v>35</v>
      </c>
      <c r="BM117" s="332" t="str">
        <f aca="false">TRIM('1. Artikeldata Grund'!D117)</f>
        <v/>
      </c>
    </row>
    <row r="118" customFormat="false" ht="14.25" hidden="false" customHeight="false" outlineLevel="0" collapsed="false">
      <c r="A118" s="321" t="n">
        <v>114</v>
      </c>
      <c r="B118" s="322" t="str">
        <f aca="false">'APH KIC KIA PC'!I118</f>
        <v>Välj…</v>
      </c>
      <c r="C118" s="322" t="str">
        <f aca="false">'APH KIC KIA PC'!K118</f>
        <v>Välj…</v>
      </c>
      <c r="D118" s="323" t="n">
        <f aca="false">'APH KIC KIA PC'!D118</f>
        <v>0</v>
      </c>
      <c r="E118" s="324" t="str">
        <f aca="false">TRIM(LEFT('1. Artikeldata Grund'!E118,30))</f>
        <v/>
      </c>
      <c r="F118" s="324" t="str">
        <f aca="false">IFERROR(TRIM(RIGHT('1. Artikeldata Grund'!E118,LEN('1. Artikeldata Grund'!E118)-30)),"")</f>
        <v/>
      </c>
      <c r="G118" s="325" t="str">
        <f aca="false">TRIM('APH KIC KIA PC'!L118)</f>
        <v>Välj….</v>
      </c>
      <c r="H118" s="326" t="n">
        <f aca="false">'APH KIC KIA PC'!M118</f>
        <v>910</v>
      </c>
      <c r="I118" s="326" t="n">
        <v>99</v>
      </c>
      <c r="J118" s="334"/>
      <c r="K118" s="325" t="s">
        <v>1922</v>
      </c>
      <c r="L118" s="325" t="str">
        <f aca="false">IF('APH MD APH Specifika'!BD118="J","J","N")</f>
        <v>N</v>
      </c>
      <c r="M118" s="335"/>
      <c r="N118" s="325" t="s">
        <v>1925</v>
      </c>
      <c r="O118" s="336"/>
      <c r="P118" s="325" t="s">
        <v>1924</v>
      </c>
      <c r="Q118" s="326" t="n">
        <v>0</v>
      </c>
      <c r="R118" s="334"/>
      <c r="S118" s="334"/>
      <c r="T118" s="334"/>
      <c r="U118" s="334"/>
      <c r="V118" s="334"/>
      <c r="W118" s="326" t="n">
        <v>1</v>
      </c>
      <c r="X118" s="326" t="n">
        <v>1</v>
      </c>
      <c r="Y118" s="325" t="s">
        <v>1925</v>
      </c>
      <c r="Z118" s="325" t="s">
        <v>1925</v>
      </c>
      <c r="AA118" s="325" t="s">
        <v>1925</v>
      </c>
      <c r="AB118" s="336"/>
      <c r="AC118" s="336"/>
      <c r="AD118" s="336"/>
      <c r="AE118" s="336"/>
      <c r="AF118" s="336"/>
      <c r="AG118" s="336"/>
      <c r="AH118" s="325" t="s">
        <v>1925</v>
      </c>
      <c r="AI118" s="326" t="str">
        <f aca="false">TRIM(LEFT('1. Artikeldata Grund'!G118,6))</f>
        <v/>
      </c>
      <c r="AJ118" s="327" t="n">
        <f aca="false" t="array" ref="AJ118:AJ118">_xlfn.IFS(AV118="1",20,AV118="2",20,AV118="3",20,AV118="0",99,AV118="",99)</f>
        <v>99</v>
      </c>
      <c r="AK118" s="328" t="s">
        <v>114</v>
      </c>
      <c r="AL118" s="328" t="s">
        <v>114</v>
      </c>
      <c r="AM118" s="334"/>
      <c r="AN118" s="325"/>
      <c r="AO118" s="325"/>
      <c r="AP118" s="328" t="s">
        <v>114</v>
      </c>
      <c r="AQ118" s="329" t="n">
        <v>1</v>
      </c>
      <c r="AR118" s="326" t="str">
        <f aca="false">TRIM('APH KIC KIA PC'!O118)</f>
        <v/>
      </c>
      <c r="AS118" s="335"/>
      <c r="AT118" s="325" t="str">
        <f aca="false">LEFT('1. Artikeldata Grund'!H118,2)</f>
        <v>Vä</v>
      </c>
      <c r="AU118" s="326" t="str">
        <f aca="false" t="array" ref="AU118:AU118">_xlfn.IFS('1. Artikeldata Grund'!I118="","",'1. Artikeldata Grund'!I118=Tabeller!$I$3,"",'1. Artikeldata Grund'!I118=Tabeller!$I$4,"",'1. Artikeldata Grund'!I118=Tabeller!$I$5,LEFT('1. Artikeldata Grund'!I118,1),'1. Artikeldata Grund'!I118=Tabeller!$I$6,LEFT('1. Artikeldata Grund'!I118,1))</f>
        <v/>
      </c>
      <c r="AV118" s="326" t="str">
        <f aca="false" t="array" ref="AV118:AV118">_xlfn.IFS('1. Artikeldata Grund'!J118="","",'1. Artikeldata Grund'!J118=Tabeller!$J$3,"",'1. Artikeldata Grund'!J118=Tabeller!$J$4,"",'1. Artikeldata Grund'!J118=Tabeller!$J$5,LEFT('1. Artikeldata Grund'!J118,1),'1. Artikeldata Grund'!J118=Tabeller!$J$6,LEFT('1. Artikeldata Grund'!J118,1),'1. Artikeldata Grund'!J118=Tabeller!$J$7,LEFT('1. Artikeldata Grund'!J118,1))</f>
        <v/>
      </c>
      <c r="AW118" s="326"/>
      <c r="AX118" s="326" t="n">
        <f aca="false">IF('APH KIC KIA PC'!K118=Tabeller!$AH$4,2,1)</f>
        <v>1</v>
      </c>
      <c r="AY118" s="326" t="str">
        <f aca="false" t="array" ref="AY118:AY118">IF('APH KIC KIA PC'!K118=Tabeller!$AH$4,99,IFERROR(_xlfn.IFS('4. Inköpsdata'!L118=25%,41,'4. Inköpsdata'!L118=12%,42,'4. Inköpsdata'!L118=6%,43,'4. Inköpsdata'!L118="Momsfritt",38),""))</f>
        <v/>
      </c>
      <c r="AZ118" s="330" t="e">
        <f aca="false">IF('APH KIC KIA PC'!K118=Tabeller!$AH$4,'4. Inköpsdata'!J118,ROUND('APH KIC KIA PC'!AB118,2))</f>
        <v>#VALUE!</v>
      </c>
      <c r="BA118" s="330" t="e">
        <f aca="false">IF('APH KIC KIA PC'!K118=Tabeller!$AH$4,0.01,ROUND('APH KIC KIA PC'!AA118,2))</f>
        <v>#VALUE!</v>
      </c>
      <c r="BB118" s="326" t="str">
        <f aca="false">TRIM(RIGHT('1. Artikeldata Grund'!G118,2))</f>
        <v/>
      </c>
      <c r="BC118" s="337"/>
      <c r="BD118" s="325" t="s">
        <v>1925</v>
      </c>
      <c r="BE118" s="336"/>
      <c r="BF118" s="328" t="s">
        <v>114</v>
      </c>
      <c r="BG118" s="337"/>
      <c r="BH118" s="330"/>
      <c r="BI118" s="330"/>
      <c r="BJ118" s="330"/>
      <c r="BK118" s="330"/>
      <c r="BL118" s="331" t="s">
        <v>35</v>
      </c>
      <c r="BM118" s="332" t="str">
        <f aca="false">TRIM('1. Artikeldata Grund'!D118)</f>
        <v/>
      </c>
    </row>
    <row r="119" customFormat="false" ht="14.25" hidden="false" customHeight="false" outlineLevel="0" collapsed="false">
      <c r="A119" s="321" t="n">
        <v>115</v>
      </c>
      <c r="B119" s="322" t="str">
        <f aca="false">'APH KIC KIA PC'!I119</f>
        <v>Välj…</v>
      </c>
      <c r="C119" s="322" t="str">
        <f aca="false">'APH KIC KIA PC'!K119</f>
        <v>Välj…</v>
      </c>
      <c r="D119" s="323" t="n">
        <f aca="false">'APH KIC KIA PC'!D119</f>
        <v>0</v>
      </c>
      <c r="E119" s="324" t="str">
        <f aca="false">TRIM(LEFT('1. Artikeldata Grund'!E119,30))</f>
        <v/>
      </c>
      <c r="F119" s="324" t="str">
        <f aca="false">IFERROR(TRIM(RIGHT('1. Artikeldata Grund'!E119,LEN('1. Artikeldata Grund'!E119)-30)),"")</f>
        <v/>
      </c>
      <c r="G119" s="325" t="str">
        <f aca="false">TRIM('APH KIC KIA PC'!L119)</f>
        <v>Välj….</v>
      </c>
      <c r="H119" s="326" t="n">
        <f aca="false">'APH KIC KIA PC'!M119</f>
        <v>910</v>
      </c>
      <c r="I119" s="326" t="n">
        <v>99</v>
      </c>
      <c r="J119" s="334"/>
      <c r="K119" s="325" t="s">
        <v>1922</v>
      </c>
      <c r="L119" s="325" t="str">
        <f aca="false">IF('APH MD APH Specifika'!BD119="J","J","N")</f>
        <v>N</v>
      </c>
      <c r="M119" s="335"/>
      <c r="N119" s="325" t="s">
        <v>1925</v>
      </c>
      <c r="O119" s="336"/>
      <c r="P119" s="325" t="s">
        <v>1924</v>
      </c>
      <c r="Q119" s="326" t="n">
        <v>0</v>
      </c>
      <c r="R119" s="334"/>
      <c r="S119" s="334"/>
      <c r="T119" s="334"/>
      <c r="U119" s="334"/>
      <c r="V119" s="334"/>
      <c r="W119" s="326" t="n">
        <v>1</v>
      </c>
      <c r="X119" s="326" t="n">
        <v>1</v>
      </c>
      <c r="Y119" s="325" t="s">
        <v>1925</v>
      </c>
      <c r="Z119" s="325" t="s">
        <v>1925</v>
      </c>
      <c r="AA119" s="325" t="s">
        <v>1925</v>
      </c>
      <c r="AB119" s="336"/>
      <c r="AC119" s="336"/>
      <c r="AD119" s="336"/>
      <c r="AE119" s="336"/>
      <c r="AF119" s="336"/>
      <c r="AG119" s="336"/>
      <c r="AH119" s="325" t="s">
        <v>1925</v>
      </c>
      <c r="AI119" s="326" t="str">
        <f aca="false">TRIM(LEFT('1. Artikeldata Grund'!G119,6))</f>
        <v/>
      </c>
      <c r="AJ119" s="327" t="n">
        <f aca="false" t="array" ref="AJ119:AJ119">_xlfn.IFS(AV119="1",20,AV119="2",20,AV119="3",20,AV119="0",99,AV119="",99)</f>
        <v>99</v>
      </c>
      <c r="AK119" s="328" t="s">
        <v>114</v>
      </c>
      <c r="AL119" s="328" t="s">
        <v>114</v>
      </c>
      <c r="AM119" s="334"/>
      <c r="AN119" s="325"/>
      <c r="AO119" s="325"/>
      <c r="AP119" s="328" t="s">
        <v>114</v>
      </c>
      <c r="AQ119" s="329" t="n">
        <v>1</v>
      </c>
      <c r="AR119" s="326" t="str">
        <f aca="false">TRIM('APH KIC KIA PC'!O119)</f>
        <v/>
      </c>
      <c r="AS119" s="335"/>
      <c r="AT119" s="325" t="str">
        <f aca="false">LEFT('1. Artikeldata Grund'!H119,2)</f>
        <v>Vä</v>
      </c>
      <c r="AU119" s="326" t="str">
        <f aca="false" t="array" ref="AU119:AU119">_xlfn.IFS('1. Artikeldata Grund'!I119="","",'1. Artikeldata Grund'!I119=Tabeller!$I$3,"",'1. Artikeldata Grund'!I119=Tabeller!$I$4,"",'1. Artikeldata Grund'!I119=Tabeller!$I$5,LEFT('1. Artikeldata Grund'!I119,1),'1. Artikeldata Grund'!I119=Tabeller!$I$6,LEFT('1. Artikeldata Grund'!I119,1))</f>
        <v/>
      </c>
      <c r="AV119" s="326" t="str">
        <f aca="false" t="array" ref="AV119:AV119">_xlfn.IFS('1. Artikeldata Grund'!J119="","",'1. Artikeldata Grund'!J119=Tabeller!$J$3,"",'1. Artikeldata Grund'!J119=Tabeller!$J$4,"",'1. Artikeldata Grund'!J119=Tabeller!$J$5,LEFT('1. Artikeldata Grund'!J119,1),'1. Artikeldata Grund'!J119=Tabeller!$J$6,LEFT('1. Artikeldata Grund'!J119,1),'1. Artikeldata Grund'!J119=Tabeller!$J$7,LEFT('1. Artikeldata Grund'!J119,1))</f>
        <v/>
      </c>
      <c r="AW119" s="326"/>
      <c r="AX119" s="326" t="n">
        <f aca="false">IF('APH KIC KIA PC'!K119=Tabeller!$AH$4,2,1)</f>
        <v>1</v>
      </c>
      <c r="AY119" s="326" t="str">
        <f aca="false" t="array" ref="AY119:AY119">IF('APH KIC KIA PC'!K119=Tabeller!$AH$4,99,IFERROR(_xlfn.IFS('4. Inköpsdata'!L119=25%,41,'4. Inköpsdata'!L119=12%,42,'4. Inköpsdata'!L119=6%,43,'4. Inköpsdata'!L119="Momsfritt",38),""))</f>
        <v/>
      </c>
      <c r="AZ119" s="330" t="e">
        <f aca="false">IF('APH KIC KIA PC'!K119=Tabeller!$AH$4,'4. Inköpsdata'!J119,ROUND('APH KIC KIA PC'!AB119,2))</f>
        <v>#VALUE!</v>
      </c>
      <c r="BA119" s="330" t="e">
        <f aca="false">IF('APH KIC KIA PC'!K119=Tabeller!$AH$4,0.01,ROUND('APH KIC KIA PC'!AA119,2))</f>
        <v>#VALUE!</v>
      </c>
      <c r="BB119" s="326" t="str">
        <f aca="false">TRIM(RIGHT('1. Artikeldata Grund'!G119,2))</f>
        <v/>
      </c>
      <c r="BC119" s="337"/>
      <c r="BD119" s="325" t="s">
        <v>1925</v>
      </c>
      <c r="BE119" s="336"/>
      <c r="BF119" s="328" t="s">
        <v>114</v>
      </c>
      <c r="BG119" s="337"/>
      <c r="BH119" s="330"/>
      <c r="BI119" s="330"/>
      <c r="BJ119" s="330"/>
      <c r="BK119" s="330"/>
      <c r="BL119" s="331" t="s">
        <v>35</v>
      </c>
      <c r="BM119" s="332" t="str">
        <f aca="false">TRIM('1. Artikeldata Grund'!D119)</f>
        <v/>
      </c>
    </row>
    <row r="120" customFormat="false" ht="14.25" hidden="false" customHeight="false" outlineLevel="0" collapsed="false">
      <c r="A120" s="321" t="n">
        <v>116</v>
      </c>
      <c r="B120" s="322" t="str">
        <f aca="false">'APH KIC KIA PC'!I120</f>
        <v>Välj…</v>
      </c>
      <c r="C120" s="322" t="str">
        <f aca="false">'APH KIC KIA PC'!K120</f>
        <v>Välj…</v>
      </c>
      <c r="D120" s="323" t="n">
        <f aca="false">'APH KIC KIA PC'!D120</f>
        <v>0</v>
      </c>
      <c r="E120" s="324" t="str">
        <f aca="false">TRIM(LEFT('1. Artikeldata Grund'!E120,30))</f>
        <v/>
      </c>
      <c r="F120" s="324" t="str">
        <f aca="false">IFERROR(TRIM(RIGHT('1. Artikeldata Grund'!E120,LEN('1. Artikeldata Grund'!E120)-30)),"")</f>
        <v/>
      </c>
      <c r="G120" s="325" t="str">
        <f aca="false">TRIM('APH KIC KIA PC'!L120)</f>
        <v>Välj….</v>
      </c>
      <c r="H120" s="326" t="n">
        <f aca="false">'APH KIC KIA PC'!M120</f>
        <v>910</v>
      </c>
      <c r="I120" s="326" t="n">
        <v>99</v>
      </c>
      <c r="J120" s="334"/>
      <c r="K120" s="325" t="s">
        <v>1922</v>
      </c>
      <c r="L120" s="325" t="str">
        <f aca="false">IF('APH MD APH Specifika'!BD120="J","J","N")</f>
        <v>N</v>
      </c>
      <c r="M120" s="335"/>
      <c r="N120" s="325" t="s">
        <v>1925</v>
      </c>
      <c r="O120" s="336"/>
      <c r="P120" s="325" t="s">
        <v>1924</v>
      </c>
      <c r="Q120" s="326" t="n">
        <v>0</v>
      </c>
      <c r="R120" s="334"/>
      <c r="S120" s="334"/>
      <c r="T120" s="334"/>
      <c r="U120" s="334"/>
      <c r="V120" s="334"/>
      <c r="W120" s="326" t="n">
        <v>1</v>
      </c>
      <c r="X120" s="326" t="n">
        <v>1</v>
      </c>
      <c r="Y120" s="325" t="s">
        <v>1925</v>
      </c>
      <c r="Z120" s="325" t="s">
        <v>1925</v>
      </c>
      <c r="AA120" s="325" t="s">
        <v>1925</v>
      </c>
      <c r="AB120" s="336"/>
      <c r="AC120" s="336"/>
      <c r="AD120" s="336"/>
      <c r="AE120" s="336"/>
      <c r="AF120" s="336"/>
      <c r="AG120" s="336"/>
      <c r="AH120" s="325" t="s">
        <v>1925</v>
      </c>
      <c r="AI120" s="326" t="str">
        <f aca="false">TRIM(LEFT('1. Artikeldata Grund'!G120,6))</f>
        <v/>
      </c>
      <c r="AJ120" s="327" t="n">
        <f aca="false" t="array" ref="AJ120:AJ120">_xlfn.IFS(AV120="1",20,AV120="2",20,AV120="3",20,AV120="0",99,AV120="",99)</f>
        <v>99</v>
      </c>
      <c r="AK120" s="328" t="s">
        <v>114</v>
      </c>
      <c r="AL120" s="328" t="s">
        <v>114</v>
      </c>
      <c r="AM120" s="334"/>
      <c r="AN120" s="325"/>
      <c r="AO120" s="325"/>
      <c r="AP120" s="328" t="s">
        <v>114</v>
      </c>
      <c r="AQ120" s="329" t="n">
        <v>1</v>
      </c>
      <c r="AR120" s="326" t="str">
        <f aca="false">TRIM('APH KIC KIA PC'!O120)</f>
        <v/>
      </c>
      <c r="AS120" s="335"/>
      <c r="AT120" s="325" t="str">
        <f aca="false">LEFT('1. Artikeldata Grund'!H120,2)</f>
        <v>Vä</v>
      </c>
      <c r="AU120" s="326" t="str">
        <f aca="false" t="array" ref="AU120:AU120">_xlfn.IFS('1. Artikeldata Grund'!I120="","",'1. Artikeldata Grund'!I120=Tabeller!$I$3,"",'1. Artikeldata Grund'!I120=Tabeller!$I$4,"",'1. Artikeldata Grund'!I120=Tabeller!$I$5,LEFT('1. Artikeldata Grund'!I120,1),'1. Artikeldata Grund'!I120=Tabeller!$I$6,LEFT('1. Artikeldata Grund'!I120,1))</f>
        <v/>
      </c>
      <c r="AV120" s="326" t="str">
        <f aca="false" t="array" ref="AV120:AV120">_xlfn.IFS('1. Artikeldata Grund'!J120="","",'1. Artikeldata Grund'!J120=Tabeller!$J$3,"",'1. Artikeldata Grund'!J120=Tabeller!$J$4,"",'1. Artikeldata Grund'!J120=Tabeller!$J$5,LEFT('1. Artikeldata Grund'!J120,1),'1. Artikeldata Grund'!J120=Tabeller!$J$6,LEFT('1. Artikeldata Grund'!J120,1),'1. Artikeldata Grund'!J120=Tabeller!$J$7,LEFT('1. Artikeldata Grund'!J120,1))</f>
        <v/>
      </c>
      <c r="AW120" s="326"/>
      <c r="AX120" s="326" t="n">
        <f aca="false">IF('APH KIC KIA PC'!K120=Tabeller!$AH$4,2,1)</f>
        <v>1</v>
      </c>
      <c r="AY120" s="326" t="str">
        <f aca="false" t="array" ref="AY120:AY120">IF('APH KIC KIA PC'!K120=Tabeller!$AH$4,99,IFERROR(_xlfn.IFS('4. Inköpsdata'!L120=25%,41,'4. Inköpsdata'!L120=12%,42,'4. Inköpsdata'!L120=6%,43,'4. Inköpsdata'!L120="Momsfritt",38),""))</f>
        <v/>
      </c>
      <c r="AZ120" s="330" t="e">
        <f aca="false">IF('APH KIC KIA PC'!K120=Tabeller!$AH$4,'4. Inköpsdata'!J120,ROUND('APH KIC KIA PC'!AB120,2))</f>
        <v>#VALUE!</v>
      </c>
      <c r="BA120" s="330" t="e">
        <f aca="false">IF('APH KIC KIA PC'!K120=Tabeller!$AH$4,0.01,ROUND('APH KIC KIA PC'!AA120,2))</f>
        <v>#VALUE!</v>
      </c>
      <c r="BB120" s="326" t="str">
        <f aca="false">TRIM(RIGHT('1. Artikeldata Grund'!G120,2))</f>
        <v/>
      </c>
      <c r="BC120" s="337"/>
      <c r="BD120" s="325" t="s">
        <v>1925</v>
      </c>
      <c r="BE120" s="336"/>
      <c r="BF120" s="328" t="s">
        <v>114</v>
      </c>
      <c r="BG120" s="337"/>
      <c r="BH120" s="330"/>
      <c r="BI120" s="330"/>
      <c r="BJ120" s="330"/>
      <c r="BK120" s="330"/>
      <c r="BL120" s="331" t="s">
        <v>35</v>
      </c>
      <c r="BM120" s="332" t="str">
        <f aca="false">TRIM('1. Artikeldata Grund'!D120)</f>
        <v/>
      </c>
    </row>
    <row r="121" customFormat="false" ht="14.25" hidden="false" customHeight="false" outlineLevel="0" collapsed="false">
      <c r="A121" s="321" t="n">
        <v>117</v>
      </c>
      <c r="B121" s="322" t="str">
        <f aca="false">'APH KIC KIA PC'!I121</f>
        <v>Välj…</v>
      </c>
      <c r="C121" s="322" t="str">
        <f aca="false">'APH KIC KIA PC'!K121</f>
        <v>Välj…</v>
      </c>
      <c r="D121" s="323" t="n">
        <f aca="false">'APH KIC KIA PC'!D121</f>
        <v>0</v>
      </c>
      <c r="E121" s="324" t="str">
        <f aca="false">TRIM(LEFT('1. Artikeldata Grund'!E121,30))</f>
        <v/>
      </c>
      <c r="F121" s="324" t="str">
        <f aca="false">IFERROR(TRIM(RIGHT('1. Artikeldata Grund'!E121,LEN('1. Artikeldata Grund'!E121)-30)),"")</f>
        <v/>
      </c>
      <c r="G121" s="325" t="str">
        <f aca="false">TRIM('APH KIC KIA PC'!L121)</f>
        <v>Välj….</v>
      </c>
      <c r="H121" s="326" t="n">
        <f aca="false">'APH KIC KIA PC'!M121</f>
        <v>910</v>
      </c>
      <c r="I121" s="326" t="n">
        <v>99</v>
      </c>
      <c r="J121" s="334"/>
      <c r="K121" s="325" t="s">
        <v>1922</v>
      </c>
      <c r="L121" s="325" t="str">
        <f aca="false">IF('APH MD APH Specifika'!BD121="J","J","N")</f>
        <v>N</v>
      </c>
      <c r="M121" s="335"/>
      <c r="N121" s="325" t="s">
        <v>1925</v>
      </c>
      <c r="O121" s="336"/>
      <c r="P121" s="325" t="s">
        <v>1924</v>
      </c>
      <c r="Q121" s="326" t="n">
        <v>0</v>
      </c>
      <c r="R121" s="334"/>
      <c r="S121" s="334"/>
      <c r="T121" s="334"/>
      <c r="U121" s="334"/>
      <c r="V121" s="334"/>
      <c r="W121" s="326" t="n">
        <v>1</v>
      </c>
      <c r="X121" s="326" t="n">
        <v>1</v>
      </c>
      <c r="Y121" s="325" t="s">
        <v>1925</v>
      </c>
      <c r="Z121" s="325" t="s">
        <v>1925</v>
      </c>
      <c r="AA121" s="325" t="s">
        <v>1925</v>
      </c>
      <c r="AB121" s="336"/>
      <c r="AC121" s="336"/>
      <c r="AD121" s="336"/>
      <c r="AE121" s="336"/>
      <c r="AF121" s="336"/>
      <c r="AG121" s="336"/>
      <c r="AH121" s="325" t="s">
        <v>1925</v>
      </c>
      <c r="AI121" s="326" t="str">
        <f aca="false">TRIM(LEFT('1. Artikeldata Grund'!G121,6))</f>
        <v/>
      </c>
      <c r="AJ121" s="327" t="n">
        <f aca="false" t="array" ref="AJ121:AJ121">_xlfn.IFS(AV121="1",20,AV121="2",20,AV121="3",20,AV121="0",99,AV121="",99)</f>
        <v>99</v>
      </c>
      <c r="AK121" s="328" t="s">
        <v>114</v>
      </c>
      <c r="AL121" s="328" t="s">
        <v>114</v>
      </c>
      <c r="AM121" s="334"/>
      <c r="AN121" s="325"/>
      <c r="AO121" s="325"/>
      <c r="AP121" s="328" t="s">
        <v>114</v>
      </c>
      <c r="AQ121" s="329" t="n">
        <v>1</v>
      </c>
      <c r="AR121" s="326" t="str">
        <f aca="false">TRIM('APH KIC KIA PC'!O121)</f>
        <v/>
      </c>
      <c r="AS121" s="335"/>
      <c r="AT121" s="325" t="str">
        <f aca="false">LEFT('1. Artikeldata Grund'!H121,2)</f>
        <v>Vä</v>
      </c>
      <c r="AU121" s="326" t="str">
        <f aca="false" t="array" ref="AU121:AU121">_xlfn.IFS('1. Artikeldata Grund'!I121="","",'1. Artikeldata Grund'!I121=Tabeller!$I$3,"",'1. Artikeldata Grund'!I121=Tabeller!$I$4,"",'1. Artikeldata Grund'!I121=Tabeller!$I$5,LEFT('1. Artikeldata Grund'!I121,1),'1. Artikeldata Grund'!I121=Tabeller!$I$6,LEFT('1. Artikeldata Grund'!I121,1))</f>
        <v/>
      </c>
      <c r="AV121" s="326" t="str">
        <f aca="false" t="array" ref="AV121:AV121">_xlfn.IFS('1. Artikeldata Grund'!J121="","",'1. Artikeldata Grund'!J121=Tabeller!$J$3,"",'1. Artikeldata Grund'!J121=Tabeller!$J$4,"",'1. Artikeldata Grund'!J121=Tabeller!$J$5,LEFT('1. Artikeldata Grund'!J121,1),'1. Artikeldata Grund'!J121=Tabeller!$J$6,LEFT('1. Artikeldata Grund'!J121,1),'1. Artikeldata Grund'!J121=Tabeller!$J$7,LEFT('1. Artikeldata Grund'!J121,1))</f>
        <v/>
      </c>
      <c r="AW121" s="326"/>
      <c r="AX121" s="326" t="n">
        <f aca="false">IF('APH KIC KIA PC'!K121=Tabeller!$AH$4,2,1)</f>
        <v>1</v>
      </c>
      <c r="AY121" s="326" t="str">
        <f aca="false" t="array" ref="AY121:AY121">IF('APH KIC KIA PC'!K121=Tabeller!$AH$4,99,IFERROR(_xlfn.IFS('4. Inköpsdata'!L121=25%,41,'4. Inköpsdata'!L121=12%,42,'4. Inköpsdata'!L121=6%,43,'4. Inköpsdata'!L121="Momsfritt",38),""))</f>
        <v/>
      </c>
      <c r="AZ121" s="330" t="e">
        <f aca="false">IF('APH KIC KIA PC'!K121=Tabeller!$AH$4,'4. Inköpsdata'!J121,ROUND('APH KIC KIA PC'!AB121,2))</f>
        <v>#VALUE!</v>
      </c>
      <c r="BA121" s="330" t="e">
        <f aca="false">IF('APH KIC KIA PC'!K121=Tabeller!$AH$4,0.01,ROUND('APH KIC KIA PC'!AA121,2))</f>
        <v>#VALUE!</v>
      </c>
      <c r="BB121" s="326" t="str">
        <f aca="false">TRIM(RIGHT('1. Artikeldata Grund'!G121,2))</f>
        <v/>
      </c>
      <c r="BC121" s="337"/>
      <c r="BD121" s="325" t="s">
        <v>1925</v>
      </c>
      <c r="BE121" s="336"/>
      <c r="BF121" s="328" t="s">
        <v>114</v>
      </c>
      <c r="BG121" s="337"/>
      <c r="BH121" s="330"/>
      <c r="BI121" s="330"/>
      <c r="BJ121" s="330"/>
      <c r="BK121" s="330"/>
      <c r="BL121" s="331" t="s">
        <v>35</v>
      </c>
      <c r="BM121" s="332" t="str">
        <f aca="false">TRIM('1. Artikeldata Grund'!D121)</f>
        <v/>
      </c>
    </row>
    <row r="122" customFormat="false" ht="14.25" hidden="false" customHeight="false" outlineLevel="0" collapsed="false">
      <c r="A122" s="321" t="n">
        <v>118</v>
      </c>
      <c r="B122" s="322" t="str">
        <f aca="false">'APH KIC KIA PC'!I122</f>
        <v>Välj…</v>
      </c>
      <c r="C122" s="322" t="str">
        <f aca="false">'APH KIC KIA PC'!K122</f>
        <v>Välj…</v>
      </c>
      <c r="D122" s="323" t="n">
        <f aca="false">'APH KIC KIA PC'!D122</f>
        <v>0</v>
      </c>
      <c r="E122" s="324" t="str">
        <f aca="false">TRIM(LEFT('1. Artikeldata Grund'!E122,30))</f>
        <v/>
      </c>
      <c r="F122" s="324" t="str">
        <f aca="false">IFERROR(TRIM(RIGHT('1. Artikeldata Grund'!E122,LEN('1. Artikeldata Grund'!E122)-30)),"")</f>
        <v/>
      </c>
      <c r="G122" s="325" t="str">
        <f aca="false">TRIM('APH KIC KIA PC'!L122)</f>
        <v>Välj….</v>
      </c>
      <c r="H122" s="326" t="n">
        <f aca="false">'APH KIC KIA PC'!M122</f>
        <v>910</v>
      </c>
      <c r="I122" s="326" t="n">
        <v>99</v>
      </c>
      <c r="J122" s="334"/>
      <c r="K122" s="325" t="s">
        <v>1922</v>
      </c>
      <c r="L122" s="325" t="str">
        <f aca="false">IF('APH MD APH Specifika'!BD122="J","J","N")</f>
        <v>N</v>
      </c>
      <c r="M122" s="335"/>
      <c r="N122" s="325" t="s">
        <v>1925</v>
      </c>
      <c r="O122" s="336"/>
      <c r="P122" s="325" t="s">
        <v>1924</v>
      </c>
      <c r="Q122" s="326" t="n">
        <v>0</v>
      </c>
      <c r="R122" s="334"/>
      <c r="S122" s="334"/>
      <c r="T122" s="334"/>
      <c r="U122" s="334"/>
      <c r="V122" s="334"/>
      <c r="W122" s="326" t="n">
        <v>1</v>
      </c>
      <c r="X122" s="326" t="n">
        <v>1</v>
      </c>
      <c r="Y122" s="325" t="s">
        <v>1925</v>
      </c>
      <c r="Z122" s="325" t="s">
        <v>1925</v>
      </c>
      <c r="AA122" s="325" t="s">
        <v>1925</v>
      </c>
      <c r="AB122" s="336"/>
      <c r="AC122" s="336"/>
      <c r="AD122" s="336"/>
      <c r="AE122" s="336"/>
      <c r="AF122" s="336"/>
      <c r="AG122" s="336"/>
      <c r="AH122" s="325" t="s">
        <v>1925</v>
      </c>
      <c r="AI122" s="326" t="str">
        <f aca="false">TRIM(LEFT('1. Artikeldata Grund'!G122,6))</f>
        <v/>
      </c>
      <c r="AJ122" s="327" t="n">
        <f aca="false" t="array" ref="AJ122:AJ122">_xlfn.IFS(AV122="1",20,AV122="2",20,AV122="3",20,AV122="0",99,AV122="",99)</f>
        <v>99</v>
      </c>
      <c r="AK122" s="328" t="s">
        <v>114</v>
      </c>
      <c r="AL122" s="328" t="s">
        <v>114</v>
      </c>
      <c r="AM122" s="334"/>
      <c r="AN122" s="325"/>
      <c r="AO122" s="325"/>
      <c r="AP122" s="328" t="s">
        <v>114</v>
      </c>
      <c r="AQ122" s="329" t="n">
        <v>1</v>
      </c>
      <c r="AR122" s="326" t="str">
        <f aca="false">TRIM('APH KIC KIA PC'!O122)</f>
        <v/>
      </c>
      <c r="AS122" s="335"/>
      <c r="AT122" s="325" t="str">
        <f aca="false">LEFT('1. Artikeldata Grund'!H122,2)</f>
        <v>Vä</v>
      </c>
      <c r="AU122" s="326" t="str">
        <f aca="false" t="array" ref="AU122:AU122">_xlfn.IFS('1. Artikeldata Grund'!I122="","",'1. Artikeldata Grund'!I122=Tabeller!$I$3,"",'1. Artikeldata Grund'!I122=Tabeller!$I$4,"",'1. Artikeldata Grund'!I122=Tabeller!$I$5,LEFT('1. Artikeldata Grund'!I122,1),'1. Artikeldata Grund'!I122=Tabeller!$I$6,LEFT('1. Artikeldata Grund'!I122,1))</f>
        <v/>
      </c>
      <c r="AV122" s="326" t="str">
        <f aca="false" t="array" ref="AV122:AV122">_xlfn.IFS('1. Artikeldata Grund'!J122="","",'1. Artikeldata Grund'!J122=Tabeller!$J$3,"",'1. Artikeldata Grund'!J122=Tabeller!$J$4,"",'1. Artikeldata Grund'!J122=Tabeller!$J$5,LEFT('1. Artikeldata Grund'!J122,1),'1. Artikeldata Grund'!J122=Tabeller!$J$6,LEFT('1. Artikeldata Grund'!J122,1),'1. Artikeldata Grund'!J122=Tabeller!$J$7,LEFT('1. Artikeldata Grund'!J122,1))</f>
        <v/>
      </c>
      <c r="AW122" s="326"/>
      <c r="AX122" s="326" t="n">
        <f aca="false">IF('APH KIC KIA PC'!K122=Tabeller!$AH$4,2,1)</f>
        <v>1</v>
      </c>
      <c r="AY122" s="326" t="str">
        <f aca="false" t="array" ref="AY122:AY122">IF('APH KIC KIA PC'!K122=Tabeller!$AH$4,99,IFERROR(_xlfn.IFS('4. Inköpsdata'!L122=25%,41,'4. Inköpsdata'!L122=12%,42,'4. Inköpsdata'!L122=6%,43,'4. Inköpsdata'!L122="Momsfritt",38),""))</f>
        <v/>
      </c>
      <c r="AZ122" s="330" t="e">
        <f aca="false">IF('APH KIC KIA PC'!K122=Tabeller!$AH$4,'4. Inköpsdata'!J122,ROUND('APH KIC KIA PC'!AB122,2))</f>
        <v>#VALUE!</v>
      </c>
      <c r="BA122" s="330" t="e">
        <f aca="false">IF('APH KIC KIA PC'!K122=Tabeller!$AH$4,0.01,ROUND('APH KIC KIA PC'!AA122,2))</f>
        <v>#VALUE!</v>
      </c>
      <c r="BB122" s="326" t="str">
        <f aca="false">TRIM(RIGHT('1. Artikeldata Grund'!G122,2))</f>
        <v/>
      </c>
      <c r="BC122" s="337"/>
      <c r="BD122" s="325" t="s">
        <v>1925</v>
      </c>
      <c r="BE122" s="336"/>
      <c r="BF122" s="328" t="s">
        <v>114</v>
      </c>
      <c r="BG122" s="337"/>
      <c r="BH122" s="330"/>
      <c r="BI122" s="330"/>
      <c r="BJ122" s="330"/>
      <c r="BK122" s="330"/>
      <c r="BL122" s="331" t="s">
        <v>35</v>
      </c>
      <c r="BM122" s="332" t="str">
        <f aca="false">TRIM('1. Artikeldata Grund'!D122)</f>
        <v/>
      </c>
    </row>
    <row r="123" customFormat="false" ht="14.25" hidden="false" customHeight="false" outlineLevel="0" collapsed="false">
      <c r="A123" s="321" t="n">
        <v>119</v>
      </c>
      <c r="B123" s="322" t="str">
        <f aca="false">'APH KIC KIA PC'!I123</f>
        <v>Välj…</v>
      </c>
      <c r="C123" s="322" t="str">
        <f aca="false">'APH KIC KIA PC'!K123</f>
        <v>Välj…</v>
      </c>
      <c r="D123" s="323" t="n">
        <f aca="false">'APH KIC KIA PC'!D123</f>
        <v>0</v>
      </c>
      <c r="E123" s="324" t="str">
        <f aca="false">TRIM(LEFT('1. Artikeldata Grund'!E123,30))</f>
        <v/>
      </c>
      <c r="F123" s="324" t="str">
        <f aca="false">IFERROR(TRIM(RIGHT('1. Artikeldata Grund'!E123,LEN('1. Artikeldata Grund'!E123)-30)),"")</f>
        <v/>
      </c>
      <c r="G123" s="325" t="str">
        <f aca="false">TRIM('APH KIC KIA PC'!L123)</f>
        <v>Välj….</v>
      </c>
      <c r="H123" s="326" t="n">
        <f aca="false">'APH KIC KIA PC'!M123</f>
        <v>910</v>
      </c>
      <c r="I123" s="326" t="n">
        <v>99</v>
      </c>
      <c r="J123" s="334"/>
      <c r="K123" s="325" t="s">
        <v>1922</v>
      </c>
      <c r="L123" s="325" t="str">
        <f aca="false">IF('APH MD APH Specifika'!BD123="J","J","N")</f>
        <v>N</v>
      </c>
      <c r="M123" s="335"/>
      <c r="N123" s="325" t="s">
        <v>1925</v>
      </c>
      <c r="O123" s="336"/>
      <c r="P123" s="325" t="s">
        <v>1924</v>
      </c>
      <c r="Q123" s="326" t="n">
        <v>0</v>
      </c>
      <c r="R123" s="334"/>
      <c r="S123" s="334"/>
      <c r="T123" s="334"/>
      <c r="U123" s="334"/>
      <c r="V123" s="334"/>
      <c r="W123" s="326" t="n">
        <v>1</v>
      </c>
      <c r="X123" s="326" t="n">
        <v>1</v>
      </c>
      <c r="Y123" s="325" t="s">
        <v>1925</v>
      </c>
      <c r="Z123" s="325" t="s">
        <v>1925</v>
      </c>
      <c r="AA123" s="325" t="s">
        <v>1925</v>
      </c>
      <c r="AB123" s="336"/>
      <c r="AC123" s="336"/>
      <c r="AD123" s="336"/>
      <c r="AE123" s="336"/>
      <c r="AF123" s="336"/>
      <c r="AG123" s="336"/>
      <c r="AH123" s="325" t="s">
        <v>1925</v>
      </c>
      <c r="AI123" s="326" t="str">
        <f aca="false">TRIM(LEFT('1. Artikeldata Grund'!G123,6))</f>
        <v/>
      </c>
      <c r="AJ123" s="327" t="n">
        <f aca="false" t="array" ref="AJ123:AJ123">_xlfn.IFS(AV123="1",20,AV123="2",20,AV123="3",20,AV123="0",99,AV123="",99)</f>
        <v>99</v>
      </c>
      <c r="AK123" s="328" t="s">
        <v>114</v>
      </c>
      <c r="AL123" s="328" t="s">
        <v>114</v>
      </c>
      <c r="AM123" s="334"/>
      <c r="AN123" s="325"/>
      <c r="AO123" s="325"/>
      <c r="AP123" s="328" t="s">
        <v>114</v>
      </c>
      <c r="AQ123" s="329" t="n">
        <v>1</v>
      </c>
      <c r="AR123" s="326" t="str">
        <f aca="false">TRIM('APH KIC KIA PC'!O123)</f>
        <v/>
      </c>
      <c r="AS123" s="335"/>
      <c r="AT123" s="325" t="str">
        <f aca="false">LEFT('1. Artikeldata Grund'!H123,2)</f>
        <v>Vä</v>
      </c>
      <c r="AU123" s="326" t="str">
        <f aca="false" t="array" ref="AU123:AU123">_xlfn.IFS('1. Artikeldata Grund'!I123="","",'1. Artikeldata Grund'!I123=Tabeller!$I$3,"",'1. Artikeldata Grund'!I123=Tabeller!$I$4,"",'1. Artikeldata Grund'!I123=Tabeller!$I$5,LEFT('1. Artikeldata Grund'!I123,1),'1. Artikeldata Grund'!I123=Tabeller!$I$6,LEFT('1. Artikeldata Grund'!I123,1))</f>
        <v/>
      </c>
      <c r="AV123" s="326" t="str">
        <f aca="false" t="array" ref="AV123:AV123">_xlfn.IFS('1. Artikeldata Grund'!J123="","",'1. Artikeldata Grund'!J123=Tabeller!$J$3,"",'1. Artikeldata Grund'!J123=Tabeller!$J$4,"",'1. Artikeldata Grund'!J123=Tabeller!$J$5,LEFT('1. Artikeldata Grund'!J123,1),'1. Artikeldata Grund'!J123=Tabeller!$J$6,LEFT('1. Artikeldata Grund'!J123,1),'1. Artikeldata Grund'!J123=Tabeller!$J$7,LEFT('1. Artikeldata Grund'!J123,1))</f>
        <v/>
      </c>
      <c r="AW123" s="326"/>
      <c r="AX123" s="326" t="n">
        <f aca="false">IF('APH KIC KIA PC'!K123=Tabeller!$AH$4,2,1)</f>
        <v>1</v>
      </c>
      <c r="AY123" s="326" t="str">
        <f aca="false" t="array" ref="AY123:AY123">IF('APH KIC KIA PC'!K123=Tabeller!$AH$4,99,IFERROR(_xlfn.IFS('4. Inköpsdata'!L123=25%,41,'4. Inköpsdata'!L123=12%,42,'4. Inköpsdata'!L123=6%,43,'4. Inköpsdata'!L123="Momsfritt",38),""))</f>
        <v/>
      </c>
      <c r="AZ123" s="330" t="e">
        <f aca="false">IF('APH KIC KIA PC'!K123=Tabeller!$AH$4,'4. Inköpsdata'!J123,ROUND('APH KIC KIA PC'!AB123,2))</f>
        <v>#VALUE!</v>
      </c>
      <c r="BA123" s="330" t="e">
        <f aca="false">IF('APH KIC KIA PC'!K123=Tabeller!$AH$4,0.01,ROUND('APH KIC KIA PC'!AA123,2))</f>
        <v>#VALUE!</v>
      </c>
      <c r="BB123" s="326" t="str">
        <f aca="false">TRIM(RIGHT('1. Artikeldata Grund'!G123,2))</f>
        <v/>
      </c>
      <c r="BC123" s="337"/>
      <c r="BD123" s="325" t="s">
        <v>1925</v>
      </c>
      <c r="BE123" s="336"/>
      <c r="BF123" s="328" t="s">
        <v>114</v>
      </c>
      <c r="BG123" s="337"/>
      <c r="BH123" s="330"/>
      <c r="BI123" s="330"/>
      <c r="BJ123" s="330"/>
      <c r="BK123" s="330"/>
      <c r="BL123" s="331" t="s">
        <v>35</v>
      </c>
      <c r="BM123" s="332" t="str">
        <f aca="false">TRIM('1. Artikeldata Grund'!D123)</f>
        <v/>
      </c>
    </row>
    <row r="124" customFormat="false" ht="14.25" hidden="false" customHeight="false" outlineLevel="0" collapsed="false">
      <c r="A124" s="321" t="n">
        <v>120</v>
      </c>
      <c r="B124" s="322" t="str">
        <f aca="false">'APH KIC KIA PC'!I124</f>
        <v>Välj…</v>
      </c>
      <c r="C124" s="322" t="str">
        <f aca="false">'APH KIC KIA PC'!K124</f>
        <v>Välj…</v>
      </c>
      <c r="D124" s="323" t="n">
        <f aca="false">'APH KIC KIA PC'!D124</f>
        <v>0</v>
      </c>
      <c r="E124" s="324" t="str">
        <f aca="false">TRIM(LEFT('1. Artikeldata Grund'!E124,30))</f>
        <v/>
      </c>
      <c r="F124" s="324" t="str">
        <f aca="false">IFERROR(TRIM(RIGHT('1. Artikeldata Grund'!E124,LEN('1. Artikeldata Grund'!E124)-30)),"")</f>
        <v/>
      </c>
      <c r="G124" s="325" t="str">
        <f aca="false">TRIM('APH KIC KIA PC'!L124)</f>
        <v>Välj….</v>
      </c>
      <c r="H124" s="326" t="n">
        <f aca="false">'APH KIC KIA PC'!M124</f>
        <v>910</v>
      </c>
      <c r="I124" s="326" t="n">
        <v>99</v>
      </c>
      <c r="J124" s="334"/>
      <c r="K124" s="325" t="s">
        <v>1922</v>
      </c>
      <c r="L124" s="325" t="str">
        <f aca="false">IF('APH MD APH Specifika'!BD124="J","J","N")</f>
        <v>N</v>
      </c>
      <c r="M124" s="335"/>
      <c r="N124" s="325" t="s">
        <v>1925</v>
      </c>
      <c r="O124" s="336"/>
      <c r="P124" s="325" t="s">
        <v>1924</v>
      </c>
      <c r="Q124" s="326" t="n">
        <v>0</v>
      </c>
      <c r="R124" s="334"/>
      <c r="S124" s="334"/>
      <c r="T124" s="334"/>
      <c r="U124" s="334"/>
      <c r="V124" s="334"/>
      <c r="W124" s="326" t="n">
        <v>1</v>
      </c>
      <c r="X124" s="326" t="n">
        <v>1</v>
      </c>
      <c r="Y124" s="325" t="s">
        <v>1925</v>
      </c>
      <c r="Z124" s="325" t="s">
        <v>1925</v>
      </c>
      <c r="AA124" s="325" t="s">
        <v>1925</v>
      </c>
      <c r="AB124" s="336"/>
      <c r="AC124" s="336"/>
      <c r="AD124" s="336"/>
      <c r="AE124" s="336"/>
      <c r="AF124" s="336"/>
      <c r="AG124" s="336"/>
      <c r="AH124" s="325" t="s">
        <v>1925</v>
      </c>
      <c r="AI124" s="326" t="str">
        <f aca="false">TRIM(LEFT('1. Artikeldata Grund'!G124,6))</f>
        <v/>
      </c>
      <c r="AJ124" s="327" t="n">
        <f aca="false" t="array" ref="AJ124:AJ124">_xlfn.IFS(AV124="1",20,AV124="2",20,AV124="3",20,AV124="0",99,AV124="",99)</f>
        <v>99</v>
      </c>
      <c r="AK124" s="328" t="s">
        <v>114</v>
      </c>
      <c r="AL124" s="328" t="s">
        <v>114</v>
      </c>
      <c r="AM124" s="334"/>
      <c r="AN124" s="325"/>
      <c r="AO124" s="325"/>
      <c r="AP124" s="328" t="s">
        <v>114</v>
      </c>
      <c r="AQ124" s="329" t="n">
        <v>1</v>
      </c>
      <c r="AR124" s="326" t="str">
        <f aca="false">TRIM('APH KIC KIA PC'!O124)</f>
        <v/>
      </c>
      <c r="AS124" s="335"/>
      <c r="AT124" s="325" t="str">
        <f aca="false">LEFT('1. Artikeldata Grund'!H124,2)</f>
        <v>Vä</v>
      </c>
      <c r="AU124" s="326" t="str">
        <f aca="false" t="array" ref="AU124:AU124">_xlfn.IFS('1. Artikeldata Grund'!I124="","",'1. Artikeldata Grund'!I124=Tabeller!$I$3,"",'1. Artikeldata Grund'!I124=Tabeller!$I$4,"",'1. Artikeldata Grund'!I124=Tabeller!$I$5,LEFT('1. Artikeldata Grund'!I124,1),'1. Artikeldata Grund'!I124=Tabeller!$I$6,LEFT('1. Artikeldata Grund'!I124,1))</f>
        <v/>
      </c>
      <c r="AV124" s="326" t="str">
        <f aca="false" t="array" ref="AV124:AV124">_xlfn.IFS('1. Artikeldata Grund'!J124="","",'1. Artikeldata Grund'!J124=Tabeller!$J$3,"",'1. Artikeldata Grund'!J124=Tabeller!$J$4,"",'1. Artikeldata Grund'!J124=Tabeller!$J$5,LEFT('1. Artikeldata Grund'!J124,1),'1. Artikeldata Grund'!J124=Tabeller!$J$6,LEFT('1. Artikeldata Grund'!J124,1),'1. Artikeldata Grund'!J124=Tabeller!$J$7,LEFT('1. Artikeldata Grund'!J124,1))</f>
        <v/>
      </c>
      <c r="AW124" s="326"/>
      <c r="AX124" s="326" t="n">
        <f aca="false">IF('APH KIC KIA PC'!K124=Tabeller!$AH$4,2,1)</f>
        <v>1</v>
      </c>
      <c r="AY124" s="326" t="str">
        <f aca="false" t="array" ref="AY124:AY124">IF('APH KIC KIA PC'!K124=Tabeller!$AH$4,99,IFERROR(_xlfn.IFS('4. Inköpsdata'!L124=25%,41,'4. Inköpsdata'!L124=12%,42,'4. Inköpsdata'!L124=6%,43,'4. Inköpsdata'!L124="Momsfritt",38),""))</f>
        <v/>
      </c>
      <c r="AZ124" s="330" t="e">
        <f aca="false">IF('APH KIC KIA PC'!K124=Tabeller!$AH$4,'4. Inköpsdata'!J124,ROUND('APH KIC KIA PC'!AB124,2))</f>
        <v>#VALUE!</v>
      </c>
      <c r="BA124" s="330" t="e">
        <f aca="false">IF('APH KIC KIA PC'!K124=Tabeller!$AH$4,0.01,ROUND('APH KIC KIA PC'!AA124,2))</f>
        <v>#VALUE!</v>
      </c>
      <c r="BB124" s="326" t="str">
        <f aca="false">TRIM(RIGHT('1. Artikeldata Grund'!G124,2))</f>
        <v/>
      </c>
      <c r="BC124" s="337"/>
      <c r="BD124" s="325" t="s">
        <v>1925</v>
      </c>
      <c r="BE124" s="336"/>
      <c r="BF124" s="328" t="s">
        <v>114</v>
      </c>
      <c r="BG124" s="337"/>
      <c r="BH124" s="330"/>
      <c r="BI124" s="330"/>
      <c r="BJ124" s="330"/>
      <c r="BK124" s="330"/>
      <c r="BL124" s="331" t="s">
        <v>35</v>
      </c>
      <c r="BM124" s="332" t="str">
        <f aca="false">TRIM('1. Artikeldata Grund'!D124)</f>
        <v/>
      </c>
    </row>
    <row r="125" customFormat="false" ht="14.25" hidden="false" customHeight="false" outlineLevel="0" collapsed="false">
      <c r="A125" s="321" t="n">
        <v>121</v>
      </c>
      <c r="B125" s="322" t="str">
        <f aca="false">'APH KIC KIA PC'!I125</f>
        <v>Välj…</v>
      </c>
      <c r="C125" s="322" t="str">
        <f aca="false">'APH KIC KIA PC'!K125</f>
        <v>Välj…</v>
      </c>
      <c r="D125" s="323" t="n">
        <f aca="false">'APH KIC KIA PC'!D125</f>
        <v>0</v>
      </c>
      <c r="E125" s="324" t="str">
        <f aca="false">TRIM(LEFT('1. Artikeldata Grund'!E125,30))</f>
        <v/>
      </c>
      <c r="F125" s="324" t="str">
        <f aca="false">IFERROR(TRIM(RIGHT('1. Artikeldata Grund'!E125,LEN('1. Artikeldata Grund'!E125)-30)),"")</f>
        <v/>
      </c>
      <c r="G125" s="325" t="str">
        <f aca="false">TRIM('APH KIC KIA PC'!L125)</f>
        <v>Välj….</v>
      </c>
      <c r="H125" s="326" t="n">
        <f aca="false">'APH KIC KIA PC'!M125</f>
        <v>910</v>
      </c>
      <c r="I125" s="326" t="n">
        <v>99</v>
      </c>
      <c r="J125" s="334"/>
      <c r="K125" s="325" t="s">
        <v>1922</v>
      </c>
      <c r="L125" s="325" t="str">
        <f aca="false">IF('APH MD APH Specifika'!BD125="J","J","N")</f>
        <v>N</v>
      </c>
      <c r="M125" s="335"/>
      <c r="N125" s="325" t="s">
        <v>1925</v>
      </c>
      <c r="O125" s="336"/>
      <c r="P125" s="325" t="s">
        <v>1924</v>
      </c>
      <c r="Q125" s="326" t="n">
        <v>0</v>
      </c>
      <c r="R125" s="334"/>
      <c r="S125" s="334"/>
      <c r="T125" s="334"/>
      <c r="U125" s="334"/>
      <c r="V125" s="334"/>
      <c r="W125" s="326" t="n">
        <v>1</v>
      </c>
      <c r="X125" s="326" t="n">
        <v>1</v>
      </c>
      <c r="Y125" s="325" t="s">
        <v>1925</v>
      </c>
      <c r="Z125" s="325" t="s">
        <v>1925</v>
      </c>
      <c r="AA125" s="325" t="s">
        <v>1925</v>
      </c>
      <c r="AB125" s="336"/>
      <c r="AC125" s="336"/>
      <c r="AD125" s="336"/>
      <c r="AE125" s="336"/>
      <c r="AF125" s="336"/>
      <c r="AG125" s="336"/>
      <c r="AH125" s="325" t="s">
        <v>1925</v>
      </c>
      <c r="AI125" s="326" t="str">
        <f aca="false">TRIM(LEFT('1. Artikeldata Grund'!G125,6))</f>
        <v/>
      </c>
      <c r="AJ125" s="327" t="n">
        <f aca="false" t="array" ref="AJ125:AJ125">_xlfn.IFS(AV125="1",20,AV125="2",20,AV125="3",20,AV125="0",99,AV125="",99)</f>
        <v>99</v>
      </c>
      <c r="AK125" s="328" t="s">
        <v>114</v>
      </c>
      <c r="AL125" s="328" t="s">
        <v>114</v>
      </c>
      <c r="AM125" s="334"/>
      <c r="AN125" s="325"/>
      <c r="AO125" s="325"/>
      <c r="AP125" s="328" t="s">
        <v>114</v>
      </c>
      <c r="AQ125" s="329" t="n">
        <v>1</v>
      </c>
      <c r="AR125" s="326" t="str">
        <f aca="false">TRIM('APH KIC KIA PC'!O125)</f>
        <v/>
      </c>
      <c r="AS125" s="335"/>
      <c r="AT125" s="325" t="str">
        <f aca="false">LEFT('1. Artikeldata Grund'!H125,2)</f>
        <v>Vä</v>
      </c>
      <c r="AU125" s="326" t="str">
        <f aca="false" t="array" ref="AU125:AU125">_xlfn.IFS('1. Artikeldata Grund'!I125="","",'1. Artikeldata Grund'!I125=Tabeller!$I$3,"",'1. Artikeldata Grund'!I125=Tabeller!$I$4,"",'1. Artikeldata Grund'!I125=Tabeller!$I$5,LEFT('1. Artikeldata Grund'!I125,1),'1. Artikeldata Grund'!I125=Tabeller!$I$6,LEFT('1. Artikeldata Grund'!I125,1))</f>
        <v/>
      </c>
      <c r="AV125" s="326" t="str">
        <f aca="false" t="array" ref="AV125:AV125">_xlfn.IFS('1. Artikeldata Grund'!J125="","",'1. Artikeldata Grund'!J125=Tabeller!$J$3,"",'1. Artikeldata Grund'!J125=Tabeller!$J$4,"",'1. Artikeldata Grund'!J125=Tabeller!$J$5,LEFT('1. Artikeldata Grund'!J125,1),'1. Artikeldata Grund'!J125=Tabeller!$J$6,LEFT('1. Artikeldata Grund'!J125,1),'1. Artikeldata Grund'!J125=Tabeller!$J$7,LEFT('1. Artikeldata Grund'!J125,1))</f>
        <v/>
      </c>
      <c r="AW125" s="326"/>
      <c r="AX125" s="326" t="n">
        <f aca="false">IF('APH KIC KIA PC'!K125=Tabeller!$AH$4,2,1)</f>
        <v>1</v>
      </c>
      <c r="AY125" s="326" t="str">
        <f aca="false" t="array" ref="AY125:AY125">IF('APH KIC KIA PC'!K125=Tabeller!$AH$4,99,IFERROR(_xlfn.IFS('4. Inköpsdata'!L125=25%,41,'4. Inköpsdata'!L125=12%,42,'4. Inköpsdata'!L125=6%,43,'4. Inköpsdata'!L125="Momsfritt",38),""))</f>
        <v/>
      </c>
      <c r="AZ125" s="330" t="e">
        <f aca="false">IF('APH KIC KIA PC'!K125=Tabeller!$AH$4,'4. Inköpsdata'!J125,ROUND('APH KIC KIA PC'!AB125,2))</f>
        <v>#VALUE!</v>
      </c>
      <c r="BA125" s="330" t="e">
        <f aca="false">IF('APH KIC KIA PC'!K125=Tabeller!$AH$4,0.01,ROUND('APH KIC KIA PC'!AA125,2))</f>
        <v>#VALUE!</v>
      </c>
      <c r="BB125" s="326" t="str">
        <f aca="false">TRIM(RIGHT('1. Artikeldata Grund'!G125,2))</f>
        <v/>
      </c>
      <c r="BC125" s="337"/>
      <c r="BD125" s="325" t="s">
        <v>1925</v>
      </c>
      <c r="BE125" s="336"/>
      <c r="BF125" s="328" t="s">
        <v>114</v>
      </c>
      <c r="BG125" s="337"/>
      <c r="BH125" s="330"/>
      <c r="BI125" s="330"/>
      <c r="BJ125" s="330"/>
      <c r="BK125" s="330"/>
      <c r="BL125" s="331" t="s">
        <v>35</v>
      </c>
      <c r="BM125" s="332" t="str">
        <f aca="false">TRIM('1. Artikeldata Grund'!D125)</f>
        <v/>
      </c>
    </row>
    <row r="126" customFormat="false" ht="14.25" hidden="false" customHeight="false" outlineLevel="0" collapsed="false">
      <c r="A126" s="321" t="n">
        <v>122</v>
      </c>
      <c r="B126" s="322" t="str">
        <f aca="false">'APH KIC KIA PC'!I126</f>
        <v>Välj…</v>
      </c>
      <c r="C126" s="322" t="str">
        <f aca="false">'APH KIC KIA PC'!K126</f>
        <v>Välj…</v>
      </c>
      <c r="D126" s="323" t="n">
        <f aca="false">'APH KIC KIA PC'!D126</f>
        <v>0</v>
      </c>
      <c r="E126" s="324" t="str">
        <f aca="false">TRIM(LEFT('1. Artikeldata Grund'!E126,30))</f>
        <v/>
      </c>
      <c r="F126" s="324" t="str">
        <f aca="false">IFERROR(TRIM(RIGHT('1. Artikeldata Grund'!E126,LEN('1. Artikeldata Grund'!E126)-30)),"")</f>
        <v/>
      </c>
      <c r="G126" s="325" t="str">
        <f aca="false">TRIM('APH KIC KIA PC'!L126)</f>
        <v>Välj….</v>
      </c>
      <c r="H126" s="326" t="n">
        <f aca="false">'APH KIC KIA PC'!M126</f>
        <v>910</v>
      </c>
      <c r="I126" s="326" t="n">
        <v>99</v>
      </c>
      <c r="J126" s="334"/>
      <c r="K126" s="325" t="s">
        <v>1922</v>
      </c>
      <c r="L126" s="325" t="str">
        <f aca="false">IF('APH MD APH Specifika'!BD126="J","J","N")</f>
        <v>N</v>
      </c>
      <c r="M126" s="335"/>
      <c r="N126" s="325" t="s">
        <v>1925</v>
      </c>
      <c r="O126" s="336"/>
      <c r="P126" s="325" t="s">
        <v>1924</v>
      </c>
      <c r="Q126" s="326" t="n">
        <v>0</v>
      </c>
      <c r="R126" s="334"/>
      <c r="S126" s="334"/>
      <c r="T126" s="334"/>
      <c r="U126" s="334"/>
      <c r="V126" s="334"/>
      <c r="W126" s="326" t="n">
        <v>1</v>
      </c>
      <c r="X126" s="326" t="n">
        <v>1</v>
      </c>
      <c r="Y126" s="325" t="s">
        <v>1925</v>
      </c>
      <c r="Z126" s="325" t="s">
        <v>1925</v>
      </c>
      <c r="AA126" s="325" t="s">
        <v>1925</v>
      </c>
      <c r="AB126" s="336"/>
      <c r="AC126" s="336"/>
      <c r="AD126" s="336"/>
      <c r="AE126" s="336"/>
      <c r="AF126" s="336"/>
      <c r="AG126" s="336"/>
      <c r="AH126" s="325" t="s">
        <v>1925</v>
      </c>
      <c r="AI126" s="326" t="str">
        <f aca="false">TRIM(LEFT('1. Artikeldata Grund'!G126,6))</f>
        <v/>
      </c>
      <c r="AJ126" s="327" t="n">
        <f aca="false" t="array" ref="AJ126:AJ126">_xlfn.IFS(AV126="1",20,AV126="2",20,AV126="3",20,AV126="0",99,AV126="",99)</f>
        <v>99</v>
      </c>
      <c r="AK126" s="328" t="s">
        <v>114</v>
      </c>
      <c r="AL126" s="328" t="s">
        <v>114</v>
      </c>
      <c r="AM126" s="334"/>
      <c r="AN126" s="325"/>
      <c r="AO126" s="325"/>
      <c r="AP126" s="328" t="s">
        <v>114</v>
      </c>
      <c r="AQ126" s="329" t="n">
        <v>1</v>
      </c>
      <c r="AR126" s="326" t="str">
        <f aca="false">TRIM('APH KIC KIA PC'!O126)</f>
        <v/>
      </c>
      <c r="AS126" s="335"/>
      <c r="AT126" s="325" t="str">
        <f aca="false">LEFT('1. Artikeldata Grund'!H126,2)</f>
        <v>Vä</v>
      </c>
      <c r="AU126" s="326" t="str">
        <f aca="false" t="array" ref="AU126:AU126">_xlfn.IFS('1. Artikeldata Grund'!I126="","",'1. Artikeldata Grund'!I126=Tabeller!$I$3,"",'1. Artikeldata Grund'!I126=Tabeller!$I$4,"",'1. Artikeldata Grund'!I126=Tabeller!$I$5,LEFT('1. Artikeldata Grund'!I126,1),'1. Artikeldata Grund'!I126=Tabeller!$I$6,LEFT('1. Artikeldata Grund'!I126,1))</f>
        <v/>
      </c>
      <c r="AV126" s="326" t="str">
        <f aca="false" t="array" ref="AV126:AV126">_xlfn.IFS('1. Artikeldata Grund'!J126="","",'1. Artikeldata Grund'!J126=Tabeller!$J$3,"",'1. Artikeldata Grund'!J126=Tabeller!$J$4,"",'1. Artikeldata Grund'!J126=Tabeller!$J$5,LEFT('1. Artikeldata Grund'!J126,1),'1. Artikeldata Grund'!J126=Tabeller!$J$6,LEFT('1. Artikeldata Grund'!J126,1),'1. Artikeldata Grund'!J126=Tabeller!$J$7,LEFT('1. Artikeldata Grund'!J126,1))</f>
        <v/>
      </c>
      <c r="AW126" s="326"/>
      <c r="AX126" s="326" t="n">
        <f aca="false">IF('APH KIC KIA PC'!K126=Tabeller!$AH$4,2,1)</f>
        <v>1</v>
      </c>
      <c r="AY126" s="326" t="str">
        <f aca="false" t="array" ref="AY126:AY126">IF('APH KIC KIA PC'!K126=Tabeller!$AH$4,99,IFERROR(_xlfn.IFS('4. Inköpsdata'!L126=25%,41,'4. Inköpsdata'!L126=12%,42,'4. Inköpsdata'!L126=6%,43,'4. Inköpsdata'!L126="Momsfritt",38),""))</f>
        <v/>
      </c>
      <c r="AZ126" s="330" t="e">
        <f aca="false">IF('APH KIC KIA PC'!K126=Tabeller!$AH$4,'4. Inköpsdata'!J126,ROUND('APH KIC KIA PC'!AB126,2))</f>
        <v>#VALUE!</v>
      </c>
      <c r="BA126" s="330" t="e">
        <f aca="false">IF('APH KIC KIA PC'!K126=Tabeller!$AH$4,0.01,ROUND('APH KIC KIA PC'!AA126,2))</f>
        <v>#VALUE!</v>
      </c>
      <c r="BB126" s="326" t="str">
        <f aca="false">TRIM(RIGHT('1. Artikeldata Grund'!G126,2))</f>
        <v/>
      </c>
      <c r="BC126" s="337"/>
      <c r="BD126" s="325" t="s">
        <v>1925</v>
      </c>
      <c r="BE126" s="336"/>
      <c r="BF126" s="328" t="s">
        <v>114</v>
      </c>
      <c r="BG126" s="337"/>
      <c r="BH126" s="330"/>
      <c r="BI126" s="330"/>
      <c r="BJ126" s="330"/>
      <c r="BK126" s="330"/>
      <c r="BL126" s="331" t="s">
        <v>35</v>
      </c>
      <c r="BM126" s="332" t="str">
        <f aca="false">TRIM('1. Artikeldata Grund'!D126)</f>
        <v/>
      </c>
    </row>
    <row r="127" customFormat="false" ht="14.25" hidden="false" customHeight="false" outlineLevel="0" collapsed="false">
      <c r="A127" s="321" t="n">
        <v>123</v>
      </c>
      <c r="B127" s="322" t="str">
        <f aca="false">'APH KIC KIA PC'!I127</f>
        <v>Välj…</v>
      </c>
      <c r="C127" s="322" t="str">
        <f aca="false">'APH KIC KIA PC'!K127</f>
        <v>Välj…</v>
      </c>
      <c r="D127" s="323" t="n">
        <f aca="false">'APH KIC KIA PC'!D127</f>
        <v>0</v>
      </c>
      <c r="E127" s="324" t="str">
        <f aca="false">TRIM(LEFT('1. Artikeldata Grund'!E127,30))</f>
        <v/>
      </c>
      <c r="F127" s="324" t="str">
        <f aca="false">IFERROR(TRIM(RIGHT('1. Artikeldata Grund'!E127,LEN('1. Artikeldata Grund'!E127)-30)),"")</f>
        <v/>
      </c>
      <c r="G127" s="325" t="str">
        <f aca="false">TRIM('APH KIC KIA PC'!L127)</f>
        <v>Välj….</v>
      </c>
      <c r="H127" s="326" t="n">
        <f aca="false">'APH KIC KIA PC'!M127</f>
        <v>910</v>
      </c>
      <c r="I127" s="326" t="n">
        <v>99</v>
      </c>
      <c r="J127" s="334"/>
      <c r="K127" s="325" t="s">
        <v>1922</v>
      </c>
      <c r="L127" s="325" t="str">
        <f aca="false">IF('APH MD APH Specifika'!BD127="J","J","N")</f>
        <v>N</v>
      </c>
      <c r="M127" s="335"/>
      <c r="N127" s="325" t="s">
        <v>1925</v>
      </c>
      <c r="O127" s="336"/>
      <c r="P127" s="325" t="s">
        <v>1924</v>
      </c>
      <c r="Q127" s="326" t="n">
        <v>0</v>
      </c>
      <c r="R127" s="334"/>
      <c r="S127" s="334"/>
      <c r="T127" s="334"/>
      <c r="U127" s="334"/>
      <c r="V127" s="334"/>
      <c r="W127" s="326" t="n">
        <v>1</v>
      </c>
      <c r="X127" s="326" t="n">
        <v>1</v>
      </c>
      <c r="Y127" s="325" t="s">
        <v>1925</v>
      </c>
      <c r="Z127" s="325" t="s">
        <v>1925</v>
      </c>
      <c r="AA127" s="325" t="s">
        <v>1925</v>
      </c>
      <c r="AB127" s="336"/>
      <c r="AC127" s="336"/>
      <c r="AD127" s="336"/>
      <c r="AE127" s="336"/>
      <c r="AF127" s="336"/>
      <c r="AG127" s="336"/>
      <c r="AH127" s="325" t="s">
        <v>1925</v>
      </c>
      <c r="AI127" s="326" t="str">
        <f aca="false">TRIM(LEFT('1. Artikeldata Grund'!G127,6))</f>
        <v/>
      </c>
      <c r="AJ127" s="327" t="n">
        <f aca="false" t="array" ref="AJ127:AJ127">_xlfn.IFS(AV127="1",20,AV127="2",20,AV127="3",20,AV127="0",99,AV127="",99)</f>
        <v>99</v>
      </c>
      <c r="AK127" s="328" t="s">
        <v>114</v>
      </c>
      <c r="AL127" s="328" t="s">
        <v>114</v>
      </c>
      <c r="AM127" s="334"/>
      <c r="AN127" s="325"/>
      <c r="AO127" s="325"/>
      <c r="AP127" s="328" t="s">
        <v>114</v>
      </c>
      <c r="AQ127" s="329" t="n">
        <v>1</v>
      </c>
      <c r="AR127" s="326" t="str">
        <f aca="false">TRIM('APH KIC KIA PC'!O127)</f>
        <v/>
      </c>
      <c r="AS127" s="335"/>
      <c r="AT127" s="325" t="str">
        <f aca="false">LEFT('1. Artikeldata Grund'!H127,2)</f>
        <v>Vä</v>
      </c>
      <c r="AU127" s="326" t="str">
        <f aca="false" t="array" ref="AU127:AU127">_xlfn.IFS('1. Artikeldata Grund'!I127="","",'1. Artikeldata Grund'!I127=Tabeller!$I$3,"",'1. Artikeldata Grund'!I127=Tabeller!$I$4,"",'1. Artikeldata Grund'!I127=Tabeller!$I$5,LEFT('1. Artikeldata Grund'!I127,1),'1. Artikeldata Grund'!I127=Tabeller!$I$6,LEFT('1. Artikeldata Grund'!I127,1))</f>
        <v/>
      </c>
      <c r="AV127" s="326" t="str">
        <f aca="false" t="array" ref="AV127:AV127">_xlfn.IFS('1. Artikeldata Grund'!J127="","",'1. Artikeldata Grund'!J127=Tabeller!$J$3,"",'1. Artikeldata Grund'!J127=Tabeller!$J$4,"",'1. Artikeldata Grund'!J127=Tabeller!$J$5,LEFT('1. Artikeldata Grund'!J127,1),'1. Artikeldata Grund'!J127=Tabeller!$J$6,LEFT('1. Artikeldata Grund'!J127,1),'1. Artikeldata Grund'!J127=Tabeller!$J$7,LEFT('1. Artikeldata Grund'!J127,1))</f>
        <v/>
      </c>
      <c r="AW127" s="326"/>
      <c r="AX127" s="326" t="n">
        <f aca="false">IF('APH KIC KIA PC'!K127=Tabeller!$AH$4,2,1)</f>
        <v>1</v>
      </c>
      <c r="AY127" s="326" t="str">
        <f aca="false" t="array" ref="AY127:AY127">IF('APH KIC KIA PC'!K127=Tabeller!$AH$4,99,IFERROR(_xlfn.IFS('4. Inköpsdata'!L127=25%,41,'4. Inköpsdata'!L127=12%,42,'4. Inköpsdata'!L127=6%,43,'4. Inköpsdata'!L127="Momsfritt",38),""))</f>
        <v/>
      </c>
      <c r="AZ127" s="330" t="e">
        <f aca="false">IF('APH KIC KIA PC'!K127=Tabeller!$AH$4,'4. Inköpsdata'!J127,ROUND('APH KIC KIA PC'!AB127,2))</f>
        <v>#VALUE!</v>
      </c>
      <c r="BA127" s="330" t="e">
        <f aca="false">IF('APH KIC KIA PC'!K127=Tabeller!$AH$4,0.01,ROUND('APH KIC KIA PC'!AA127,2))</f>
        <v>#VALUE!</v>
      </c>
      <c r="BB127" s="326" t="str">
        <f aca="false">TRIM(RIGHT('1. Artikeldata Grund'!G127,2))</f>
        <v/>
      </c>
      <c r="BC127" s="337"/>
      <c r="BD127" s="325" t="s">
        <v>1925</v>
      </c>
      <c r="BE127" s="336"/>
      <c r="BF127" s="328" t="s">
        <v>114</v>
      </c>
      <c r="BG127" s="337"/>
      <c r="BH127" s="330"/>
      <c r="BI127" s="330"/>
      <c r="BJ127" s="330"/>
      <c r="BK127" s="330"/>
      <c r="BL127" s="331" t="s">
        <v>35</v>
      </c>
      <c r="BM127" s="332" t="str">
        <f aca="false">TRIM('1. Artikeldata Grund'!D127)</f>
        <v/>
      </c>
    </row>
    <row r="128" customFormat="false" ht="14.25" hidden="false" customHeight="false" outlineLevel="0" collapsed="false">
      <c r="A128" s="321" t="n">
        <v>124</v>
      </c>
      <c r="B128" s="322" t="str">
        <f aca="false">'APH KIC KIA PC'!I128</f>
        <v>Välj…</v>
      </c>
      <c r="C128" s="322" t="str">
        <f aca="false">'APH KIC KIA PC'!K128</f>
        <v>Välj…</v>
      </c>
      <c r="D128" s="323" t="n">
        <f aca="false">'APH KIC KIA PC'!D128</f>
        <v>0</v>
      </c>
      <c r="E128" s="324" t="str">
        <f aca="false">TRIM(LEFT('1. Artikeldata Grund'!E128,30))</f>
        <v/>
      </c>
      <c r="F128" s="324" t="str">
        <f aca="false">IFERROR(TRIM(RIGHT('1. Artikeldata Grund'!E128,LEN('1. Artikeldata Grund'!E128)-30)),"")</f>
        <v/>
      </c>
      <c r="G128" s="325" t="str">
        <f aca="false">TRIM('APH KIC KIA PC'!L128)</f>
        <v>Välj….</v>
      </c>
      <c r="H128" s="326" t="n">
        <f aca="false">'APH KIC KIA PC'!M128</f>
        <v>910</v>
      </c>
      <c r="I128" s="326" t="n">
        <v>99</v>
      </c>
      <c r="J128" s="334"/>
      <c r="K128" s="325" t="s">
        <v>1922</v>
      </c>
      <c r="L128" s="325" t="str">
        <f aca="false">IF('APH MD APH Specifika'!BD128="J","J","N")</f>
        <v>N</v>
      </c>
      <c r="M128" s="335"/>
      <c r="N128" s="325" t="s">
        <v>1925</v>
      </c>
      <c r="O128" s="336"/>
      <c r="P128" s="325" t="s">
        <v>1924</v>
      </c>
      <c r="Q128" s="326" t="n">
        <v>0</v>
      </c>
      <c r="R128" s="334"/>
      <c r="S128" s="334"/>
      <c r="T128" s="334"/>
      <c r="U128" s="334"/>
      <c r="V128" s="334"/>
      <c r="W128" s="326" t="n">
        <v>1</v>
      </c>
      <c r="X128" s="326" t="n">
        <v>1</v>
      </c>
      <c r="Y128" s="325" t="s">
        <v>1925</v>
      </c>
      <c r="Z128" s="325" t="s">
        <v>1925</v>
      </c>
      <c r="AA128" s="325" t="s">
        <v>1925</v>
      </c>
      <c r="AB128" s="336"/>
      <c r="AC128" s="336"/>
      <c r="AD128" s="336"/>
      <c r="AE128" s="336"/>
      <c r="AF128" s="336"/>
      <c r="AG128" s="336"/>
      <c r="AH128" s="325" t="s">
        <v>1925</v>
      </c>
      <c r="AI128" s="326" t="str">
        <f aca="false">TRIM(LEFT('1. Artikeldata Grund'!G128,6))</f>
        <v/>
      </c>
      <c r="AJ128" s="327" t="n">
        <f aca="false" t="array" ref="AJ128:AJ128">_xlfn.IFS(AV128="1",20,AV128="2",20,AV128="3",20,AV128="0",99,AV128="",99)</f>
        <v>99</v>
      </c>
      <c r="AK128" s="328" t="s">
        <v>114</v>
      </c>
      <c r="AL128" s="328" t="s">
        <v>114</v>
      </c>
      <c r="AM128" s="334"/>
      <c r="AN128" s="325"/>
      <c r="AO128" s="325"/>
      <c r="AP128" s="328" t="s">
        <v>114</v>
      </c>
      <c r="AQ128" s="329" t="n">
        <v>1</v>
      </c>
      <c r="AR128" s="326" t="str">
        <f aca="false">TRIM('APH KIC KIA PC'!O128)</f>
        <v/>
      </c>
      <c r="AS128" s="335"/>
      <c r="AT128" s="325" t="str">
        <f aca="false">LEFT('1. Artikeldata Grund'!H128,2)</f>
        <v>Vä</v>
      </c>
      <c r="AU128" s="326" t="str">
        <f aca="false" t="array" ref="AU128:AU128">_xlfn.IFS('1. Artikeldata Grund'!I128="","",'1. Artikeldata Grund'!I128=Tabeller!$I$3,"",'1. Artikeldata Grund'!I128=Tabeller!$I$4,"",'1. Artikeldata Grund'!I128=Tabeller!$I$5,LEFT('1. Artikeldata Grund'!I128,1),'1. Artikeldata Grund'!I128=Tabeller!$I$6,LEFT('1. Artikeldata Grund'!I128,1))</f>
        <v/>
      </c>
      <c r="AV128" s="326" t="str">
        <f aca="false" t="array" ref="AV128:AV128">_xlfn.IFS('1. Artikeldata Grund'!J128="","",'1. Artikeldata Grund'!J128=Tabeller!$J$3,"",'1. Artikeldata Grund'!J128=Tabeller!$J$4,"",'1. Artikeldata Grund'!J128=Tabeller!$J$5,LEFT('1. Artikeldata Grund'!J128,1),'1. Artikeldata Grund'!J128=Tabeller!$J$6,LEFT('1. Artikeldata Grund'!J128,1),'1. Artikeldata Grund'!J128=Tabeller!$J$7,LEFT('1. Artikeldata Grund'!J128,1))</f>
        <v/>
      </c>
      <c r="AW128" s="326"/>
      <c r="AX128" s="326" t="n">
        <f aca="false">IF('APH KIC KIA PC'!K128=Tabeller!$AH$4,2,1)</f>
        <v>1</v>
      </c>
      <c r="AY128" s="326" t="str">
        <f aca="false" t="array" ref="AY128:AY128">IF('APH KIC KIA PC'!K128=Tabeller!$AH$4,99,IFERROR(_xlfn.IFS('4. Inköpsdata'!L128=25%,41,'4. Inköpsdata'!L128=12%,42,'4. Inköpsdata'!L128=6%,43,'4. Inköpsdata'!L128="Momsfritt",38),""))</f>
        <v/>
      </c>
      <c r="AZ128" s="330" t="e">
        <f aca="false">IF('APH KIC KIA PC'!K128=Tabeller!$AH$4,'4. Inköpsdata'!J128,ROUND('APH KIC KIA PC'!AB128,2))</f>
        <v>#VALUE!</v>
      </c>
      <c r="BA128" s="330" t="e">
        <f aca="false">IF('APH KIC KIA PC'!K128=Tabeller!$AH$4,0.01,ROUND('APH KIC KIA PC'!AA128,2))</f>
        <v>#VALUE!</v>
      </c>
      <c r="BB128" s="326" t="str">
        <f aca="false">TRIM(RIGHT('1. Artikeldata Grund'!G128,2))</f>
        <v/>
      </c>
      <c r="BC128" s="337"/>
      <c r="BD128" s="325" t="s">
        <v>1925</v>
      </c>
      <c r="BE128" s="336"/>
      <c r="BF128" s="328" t="s">
        <v>114</v>
      </c>
      <c r="BG128" s="337"/>
      <c r="BH128" s="330"/>
      <c r="BI128" s="330"/>
      <c r="BJ128" s="330"/>
      <c r="BK128" s="330"/>
      <c r="BL128" s="331" t="s">
        <v>35</v>
      </c>
      <c r="BM128" s="332" t="str">
        <f aca="false">TRIM('1. Artikeldata Grund'!D128)</f>
        <v/>
      </c>
    </row>
    <row r="129" customFormat="false" ht="14.25" hidden="false" customHeight="false" outlineLevel="0" collapsed="false">
      <c r="A129" s="321" t="n">
        <v>125</v>
      </c>
      <c r="B129" s="322" t="str">
        <f aca="false">'APH KIC KIA PC'!I129</f>
        <v>Välj…</v>
      </c>
      <c r="C129" s="322" t="str">
        <f aca="false">'APH KIC KIA PC'!K129</f>
        <v>Välj…</v>
      </c>
      <c r="D129" s="323" t="n">
        <f aca="false">'APH KIC KIA PC'!D129</f>
        <v>0</v>
      </c>
      <c r="E129" s="324" t="str">
        <f aca="false">TRIM(LEFT('1. Artikeldata Grund'!E129,30))</f>
        <v/>
      </c>
      <c r="F129" s="324" t="str">
        <f aca="false">IFERROR(TRIM(RIGHT('1. Artikeldata Grund'!E129,LEN('1. Artikeldata Grund'!E129)-30)),"")</f>
        <v/>
      </c>
      <c r="G129" s="325" t="str">
        <f aca="false">TRIM('APH KIC KIA PC'!L129)</f>
        <v>Välj….</v>
      </c>
      <c r="H129" s="326" t="n">
        <f aca="false">'APH KIC KIA PC'!M129</f>
        <v>910</v>
      </c>
      <c r="I129" s="326" t="n">
        <v>99</v>
      </c>
      <c r="J129" s="334"/>
      <c r="K129" s="325" t="s">
        <v>1922</v>
      </c>
      <c r="L129" s="325" t="str">
        <f aca="false">IF('APH MD APH Specifika'!BD129="J","J","N")</f>
        <v>N</v>
      </c>
      <c r="M129" s="335"/>
      <c r="N129" s="325" t="s">
        <v>1925</v>
      </c>
      <c r="O129" s="336"/>
      <c r="P129" s="325" t="s">
        <v>1924</v>
      </c>
      <c r="Q129" s="326" t="n">
        <v>0</v>
      </c>
      <c r="R129" s="334"/>
      <c r="S129" s="334"/>
      <c r="T129" s="334"/>
      <c r="U129" s="334"/>
      <c r="V129" s="334"/>
      <c r="W129" s="326" t="n">
        <v>1</v>
      </c>
      <c r="X129" s="326" t="n">
        <v>1</v>
      </c>
      <c r="Y129" s="325" t="s">
        <v>1925</v>
      </c>
      <c r="Z129" s="325" t="s">
        <v>1925</v>
      </c>
      <c r="AA129" s="325" t="s">
        <v>1925</v>
      </c>
      <c r="AB129" s="336"/>
      <c r="AC129" s="336"/>
      <c r="AD129" s="336"/>
      <c r="AE129" s="336"/>
      <c r="AF129" s="336"/>
      <c r="AG129" s="336"/>
      <c r="AH129" s="325" t="s">
        <v>1925</v>
      </c>
      <c r="AI129" s="326" t="str">
        <f aca="false">TRIM(LEFT('1. Artikeldata Grund'!G129,6))</f>
        <v/>
      </c>
      <c r="AJ129" s="327" t="n">
        <f aca="false" t="array" ref="AJ129:AJ129">_xlfn.IFS(AV129="1",20,AV129="2",20,AV129="3",20,AV129="0",99,AV129="",99)</f>
        <v>99</v>
      </c>
      <c r="AK129" s="328" t="s">
        <v>114</v>
      </c>
      <c r="AL129" s="328" t="s">
        <v>114</v>
      </c>
      <c r="AM129" s="334"/>
      <c r="AN129" s="325"/>
      <c r="AO129" s="325"/>
      <c r="AP129" s="328" t="s">
        <v>114</v>
      </c>
      <c r="AQ129" s="329" t="n">
        <v>1</v>
      </c>
      <c r="AR129" s="326" t="str">
        <f aca="false">TRIM('APH KIC KIA PC'!O129)</f>
        <v/>
      </c>
      <c r="AS129" s="335"/>
      <c r="AT129" s="325" t="str">
        <f aca="false">LEFT('1. Artikeldata Grund'!H129,2)</f>
        <v>Vä</v>
      </c>
      <c r="AU129" s="326" t="str">
        <f aca="false" t="array" ref="AU129:AU129">_xlfn.IFS('1. Artikeldata Grund'!I129="","",'1. Artikeldata Grund'!I129=Tabeller!$I$3,"",'1. Artikeldata Grund'!I129=Tabeller!$I$4,"",'1. Artikeldata Grund'!I129=Tabeller!$I$5,LEFT('1. Artikeldata Grund'!I129,1),'1. Artikeldata Grund'!I129=Tabeller!$I$6,LEFT('1. Artikeldata Grund'!I129,1))</f>
        <v/>
      </c>
      <c r="AV129" s="326" t="str">
        <f aca="false" t="array" ref="AV129:AV129">_xlfn.IFS('1. Artikeldata Grund'!J129="","",'1. Artikeldata Grund'!J129=Tabeller!$J$3,"",'1. Artikeldata Grund'!J129=Tabeller!$J$4,"",'1. Artikeldata Grund'!J129=Tabeller!$J$5,LEFT('1. Artikeldata Grund'!J129,1),'1. Artikeldata Grund'!J129=Tabeller!$J$6,LEFT('1. Artikeldata Grund'!J129,1),'1. Artikeldata Grund'!J129=Tabeller!$J$7,LEFT('1. Artikeldata Grund'!J129,1))</f>
        <v/>
      </c>
      <c r="AW129" s="326"/>
      <c r="AX129" s="326" t="n">
        <f aca="false">IF('APH KIC KIA PC'!K129=Tabeller!$AH$4,2,1)</f>
        <v>1</v>
      </c>
      <c r="AY129" s="326" t="str">
        <f aca="false" t="array" ref="AY129:AY129">IF('APH KIC KIA PC'!K129=Tabeller!$AH$4,99,IFERROR(_xlfn.IFS('4. Inköpsdata'!L129=25%,41,'4. Inköpsdata'!L129=12%,42,'4. Inköpsdata'!L129=6%,43,'4. Inköpsdata'!L129="Momsfritt",38),""))</f>
        <v/>
      </c>
      <c r="AZ129" s="330" t="e">
        <f aca="false">IF('APH KIC KIA PC'!K129=Tabeller!$AH$4,'4. Inköpsdata'!J129,ROUND('APH KIC KIA PC'!AB129,2))</f>
        <v>#VALUE!</v>
      </c>
      <c r="BA129" s="330" t="e">
        <f aca="false">IF('APH KIC KIA PC'!K129=Tabeller!$AH$4,0.01,ROUND('APH KIC KIA PC'!AA129,2))</f>
        <v>#VALUE!</v>
      </c>
      <c r="BB129" s="326" t="str">
        <f aca="false">TRIM(RIGHT('1. Artikeldata Grund'!G129,2))</f>
        <v/>
      </c>
      <c r="BC129" s="337"/>
      <c r="BD129" s="325" t="s">
        <v>1925</v>
      </c>
      <c r="BE129" s="336"/>
      <c r="BF129" s="328" t="s">
        <v>114</v>
      </c>
      <c r="BG129" s="337"/>
      <c r="BH129" s="330"/>
      <c r="BI129" s="330"/>
      <c r="BJ129" s="330"/>
      <c r="BK129" s="330"/>
      <c r="BL129" s="331" t="s">
        <v>35</v>
      </c>
      <c r="BM129" s="332" t="str">
        <f aca="false">TRIM('1. Artikeldata Grund'!D129)</f>
        <v/>
      </c>
    </row>
    <row r="130" customFormat="false" ht="14.25" hidden="false" customHeight="false" outlineLevel="0" collapsed="false">
      <c r="A130" s="321" t="n">
        <v>126</v>
      </c>
      <c r="B130" s="322" t="str">
        <f aca="false">'APH KIC KIA PC'!I130</f>
        <v>Välj…</v>
      </c>
      <c r="C130" s="322" t="str">
        <f aca="false">'APH KIC KIA PC'!K130</f>
        <v>Välj…</v>
      </c>
      <c r="D130" s="323" t="n">
        <f aca="false">'APH KIC KIA PC'!D130</f>
        <v>0</v>
      </c>
      <c r="E130" s="324" t="str">
        <f aca="false">TRIM(LEFT('1. Artikeldata Grund'!E130,30))</f>
        <v/>
      </c>
      <c r="F130" s="324" t="str">
        <f aca="false">IFERROR(TRIM(RIGHT('1. Artikeldata Grund'!E130,LEN('1. Artikeldata Grund'!E130)-30)),"")</f>
        <v/>
      </c>
      <c r="G130" s="325" t="str">
        <f aca="false">TRIM('APH KIC KIA PC'!L130)</f>
        <v>Välj….</v>
      </c>
      <c r="H130" s="326" t="n">
        <f aca="false">'APH KIC KIA PC'!M130</f>
        <v>910</v>
      </c>
      <c r="I130" s="326" t="n">
        <v>99</v>
      </c>
      <c r="J130" s="334"/>
      <c r="K130" s="325" t="s">
        <v>1922</v>
      </c>
      <c r="L130" s="325" t="str">
        <f aca="false">IF('APH MD APH Specifika'!BD130="J","J","N")</f>
        <v>N</v>
      </c>
      <c r="M130" s="335"/>
      <c r="N130" s="325" t="s">
        <v>1925</v>
      </c>
      <c r="O130" s="336"/>
      <c r="P130" s="325" t="s">
        <v>1924</v>
      </c>
      <c r="Q130" s="326" t="n">
        <v>0</v>
      </c>
      <c r="R130" s="334"/>
      <c r="S130" s="334"/>
      <c r="T130" s="334"/>
      <c r="U130" s="334"/>
      <c r="V130" s="334"/>
      <c r="W130" s="326" t="n">
        <v>1</v>
      </c>
      <c r="X130" s="326" t="n">
        <v>1</v>
      </c>
      <c r="Y130" s="325" t="s">
        <v>1925</v>
      </c>
      <c r="Z130" s="325" t="s">
        <v>1925</v>
      </c>
      <c r="AA130" s="325" t="s">
        <v>1925</v>
      </c>
      <c r="AB130" s="336"/>
      <c r="AC130" s="336"/>
      <c r="AD130" s="336"/>
      <c r="AE130" s="336"/>
      <c r="AF130" s="336"/>
      <c r="AG130" s="336"/>
      <c r="AH130" s="325" t="s">
        <v>1925</v>
      </c>
      <c r="AI130" s="326" t="str">
        <f aca="false">TRIM(LEFT('1. Artikeldata Grund'!G130,6))</f>
        <v/>
      </c>
      <c r="AJ130" s="327" t="n">
        <f aca="false" t="array" ref="AJ130:AJ130">_xlfn.IFS(AV130="1",20,AV130="2",20,AV130="3",20,AV130="0",99,AV130="",99)</f>
        <v>99</v>
      </c>
      <c r="AK130" s="328" t="s">
        <v>114</v>
      </c>
      <c r="AL130" s="328" t="s">
        <v>114</v>
      </c>
      <c r="AM130" s="334"/>
      <c r="AN130" s="325"/>
      <c r="AO130" s="325"/>
      <c r="AP130" s="328" t="s">
        <v>114</v>
      </c>
      <c r="AQ130" s="329" t="n">
        <v>1</v>
      </c>
      <c r="AR130" s="326" t="str">
        <f aca="false">TRIM('APH KIC KIA PC'!O130)</f>
        <v/>
      </c>
      <c r="AS130" s="335"/>
      <c r="AT130" s="325" t="str">
        <f aca="false">LEFT('1. Artikeldata Grund'!H130,2)</f>
        <v>Vä</v>
      </c>
      <c r="AU130" s="326" t="str">
        <f aca="false" t="array" ref="AU130:AU130">_xlfn.IFS('1. Artikeldata Grund'!I130="","",'1. Artikeldata Grund'!I130=Tabeller!$I$3,"",'1. Artikeldata Grund'!I130=Tabeller!$I$4,"",'1. Artikeldata Grund'!I130=Tabeller!$I$5,LEFT('1. Artikeldata Grund'!I130,1),'1. Artikeldata Grund'!I130=Tabeller!$I$6,LEFT('1. Artikeldata Grund'!I130,1))</f>
        <v/>
      </c>
      <c r="AV130" s="326" t="str">
        <f aca="false" t="array" ref="AV130:AV130">_xlfn.IFS('1. Artikeldata Grund'!J130="","",'1. Artikeldata Grund'!J130=Tabeller!$J$3,"",'1. Artikeldata Grund'!J130=Tabeller!$J$4,"",'1. Artikeldata Grund'!J130=Tabeller!$J$5,LEFT('1. Artikeldata Grund'!J130,1),'1. Artikeldata Grund'!J130=Tabeller!$J$6,LEFT('1. Artikeldata Grund'!J130,1),'1. Artikeldata Grund'!J130=Tabeller!$J$7,LEFT('1. Artikeldata Grund'!J130,1))</f>
        <v/>
      </c>
      <c r="AW130" s="326"/>
      <c r="AX130" s="326" t="n">
        <f aca="false">IF('APH KIC KIA PC'!K130=Tabeller!$AH$4,2,1)</f>
        <v>1</v>
      </c>
      <c r="AY130" s="326" t="str">
        <f aca="false" t="array" ref="AY130:AY130">IF('APH KIC KIA PC'!K130=Tabeller!$AH$4,99,IFERROR(_xlfn.IFS('4. Inköpsdata'!L130=25%,41,'4. Inköpsdata'!L130=12%,42,'4. Inköpsdata'!L130=6%,43,'4. Inköpsdata'!L130="Momsfritt",38),""))</f>
        <v/>
      </c>
      <c r="AZ130" s="330" t="e">
        <f aca="false">IF('APH KIC KIA PC'!K130=Tabeller!$AH$4,'4. Inköpsdata'!J130,ROUND('APH KIC KIA PC'!AB130,2))</f>
        <v>#VALUE!</v>
      </c>
      <c r="BA130" s="330" t="e">
        <f aca="false">IF('APH KIC KIA PC'!K130=Tabeller!$AH$4,0.01,ROUND('APH KIC KIA PC'!AA130,2))</f>
        <v>#VALUE!</v>
      </c>
      <c r="BB130" s="326" t="str">
        <f aca="false">TRIM(RIGHT('1. Artikeldata Grund'!G130,2))</f>
        <v/>
      </c>
      <c r="BC130" s="337"/>
      <c r="BD130" s="325" t="s">
        <v>1925</v>
      </c>
      <c r="BE130" s="336"/>
      <c r="BF130" s="328" t="s">
        <v>114</v>
      </c>
      <c r="BG130" s="337"/>
      <c r="BH130" s="330"/>
      <c r="BI130" s="330"/>
      <c r="BJ130" s="330"/>
      <c r="BK130" s="330"/>
      <c r="BL130" s="331" t="s">
        <v>35</v>
      </c>
      <c r="BM130" s="332" t="str">
        <f aca="false">TRIM('1. Artikeldata Grund'!D130)</f>
        <v/>
      </c>
    </row>
    <row r="131" customFormat="false" ht="14.25" hidden="false" customHeight="false" outlineLevel="0" collapsed="false">
      <c r="A131" s="321" t="n">
        <v>127</v>
      </c>
      <c r="B131" s="322" t="str">
        <f aca="false">'APH KIC KIA PC'!I131</f>
        <v>Välj…</v>
      </c>
      <c r="C131" s="322" t="str">
        <f aca="false">'APH KIC KIA PC'!K131</f>
        <v>Välj…</v>
      </c>
      <c r="D131" s="323" t="n">
        <f aca="false">'APH KIC KIA PC'!D131</f>
        <v>0</v>
      </c>
      <c r="E131" s="324" t="str">
        <f aca="false">TRIM(LEFT('1. Artikeldata Grund'!E131,30))</f>
        <v/>
      </c>
      <c r="F131" s="324" t="str">
        <f aca="false">IFERROR(TRIM(RIGHT('1. Artikeldata Grund'!E131,LEN('1. Artikeldata Grund'!E131)-30)),"")</f>
        <v/>
      </c>
      <c r="G131" s="325" t="str">
        <f aca="false">TRIM('APH KIC KIA PC'!L131)</f>
        <v>Välj….</v>
      </c>
      <c r="H131" s="326" t="n">
        <f aca="false">'APH KIC KIA PC'!M131</f>
        <v>910</v>
      </c>
      <c r="I131" s="326" t="n">
        <v>99</v>
      </c>
      <c r="J131" s="334"/>
      <c r="K131" s="325" t="s">
        <v>1922</v>
      </c>
      <c r="L131" s="325" t="str">
        <f aca="false">IF('APH MD APH Specifika'!BD131="J","J","N")</f>
        <v>N</v>
      </c>
      <c r="M131" s="335"/>
      <c r="N131" s="325" t="s">
        <v>1925</v>
      </c>
      <c r="O131" s="336"/>
      <c r="P131" s="325" t="s">
        <v>1924</v>
      </c>
      <c r="Q131" s="326" t="n">
        <v>0</v>
      </c>
      <c r="R131" s="334"/>
      <c r="S131" s="334"/>
      <c r="T131" s="334"/>
      <c r="U131" s="334"/>
      <c r="V131" s="334"/>
      <c r="W131" s="326" t="n">
        <v>1</v>
      </c>
      <c r="X131" s="326" t="n">
        <v>1</v>
      </c>
      <c r="Y131" s="325" t="s">
        <v>1925</v>
      </c>
      <c r="Z131" s="325" t="s">
        <v>1925</v>
      </c>
      <c r="AA131" s="325" t="s">
        <v>1925</v>
      </c>
      <c r="AB131" s="336"/>
      <c r="AC131" s="336"/>
      <c r="AD131" s="336"/>
      <c r="AE131" s="336"/>
      <c r="AF131" s="336"/>
      <c r="AG131" s="336"/>
      <c r="AH131" s="325" t="s">
        <v>1925</v>
      </c>
      <c r="AI131" s="326" t="str">
        <f aca="false">TRIM(LEFT('1. Artikeldata Grund'!G131,6))</f>
        <v/>
      </c>
      <c r="AJ131" s="327" t="n">
        <f aca="false" t="array" ref="AJ131:AJ131">_xlfn.IFS(AV131="1",20,AV131="2",20,AV131="3",20,AV131="0",99,AV131="",99)</f>
        <v>99</v>
      </c>
      <c r="AK131" s="328" t="s">
        <v>114</v>
      </c>
      <c r="AL131" s="328" t="s">
        <v>114</v>
      </c>
      <c r="AM131" s="334"/>
      <c r="AN131" s="325"/>
      <c r="AO131" s="325"/>
      <c r="AP131" s="328" t="s">
        <v>114</v>
      </c>
      <c r="AQ131" s="329" t="n">
        <v>1</v>
      </c>
      <c r="AR131" s="326" t="str">
        <f aca="false">TRIM('APH KIC KIA PC'!O131)</f>
        <v/>
      </c>
      <c r="AS131" s="335"/>
      <c r="AT131" s="325" t="str">
        <f aca="false">LEFT('1. Artikeldata Grund'!H131,2)</f>
        <v>Vä</v>
      </c>
      <c r="AU131" s="326" t="str">
        <f aca="false" t="array" ref="AU131:AU131">_xlfn.IFS('1. Artikeldata Grund'!I131="","",'1. Artikeldata Grund'!I131=Tabeller!$I$3,"",'1. Artikeldata Grund'!I131=Tabeller!$I$4,"",'1. Artikeldata Grund'!I131=Tabeller!$I$5,LEFT('1. Artikeldata Grund'!I131,1),'1. Artikeldata Grund'!I131=Tabeller!$I$6,LEFT('1. Artikeldata Grund'!I131,1))</f>
        <v/>
      </c>
      <c r="AV131" s="326" t="str">
        <f aca="false" t="array" ref="AV131:AV131">_xlfn.IFS('1. Artikeldata Grund'!J131="","",'1. Artikeldata Grund'!J131=Tabeller!$J$3,"",'1. Artikeldata Grund'!J131=Tabeller!$J$4,"",'1. Artikeldata Grund'!J131=Tabeller!$J$5,LEFT('1. Artikeldata Grund'!J131,1),'1. Artikeldata Grund'!J131=Tabeller!$J$6,LEFT('1. Artikeldata Grund'!J131,1),'1. Artikeldata Grund'!J131=Tabeller!$J$7,LEFT('1. Artikeldata Grund'!J131,1))</f>
        <v/>
      </c>
      <c r="AW131" s="326"/>
      <c r="AX131" s="326" t="n">
        <f aca="false">IF('APH KIC KIA PC'!K131=Tabeller!$AH$4,2,1)</f>
        <v>1</v>
      </c>
      <c r="AY131" s="326" t="str">
        <f aca="false" t="array" ref="AY131:AY131">IF('APH KIC KIA PC'!K131=Tabeller!$AH$4,99,IFERROR(_xlfn.IFS('4. Inköpsdata'!L131=25%,41,'4. Inköpsdata'!L131=12%,42,'4. Inköpsdata'!L131=6%,43,'4. Inköpsdata'!L131="Momsfritt",38),""))</f>
        <v/>
      </c>
      <c r="AZ131" s="330" t="e">
        <f aca="false">IF('APH KIC KIA PC'!K131=Tabeller!$AH$4,'4. Inköpsdata'!J131,ROUND('APH KIC KIA PC'!AB131,2))</f>
        <v>#VALUE!</v>
      </c>
      <c r="BA131" s="330" t="e">
        <f aca="false">IF('APH KIC KIA PC'!K131=Tabeller!$AH$4,0.01,ROUND('APH KIC KIA PC'!AA131,2))</f>
        <v>#VALUE!</v>
      </c>
      <c r="BB131" s="326" t="str">
        <f aca="false">TRIM(RIGHT('1. Artikeldata Grund'!G131,2))</f>
        <v/>
      </c>
      <c r="BC131" s="337"/>
      <c r="BD131" s="325" t="s">
        <v>1925</v>
      </c>
      <c r="BE131" s="336"/>
      <c r="BF131" s="328" t="s">
        <v>114</v>
      </c>
      <c r="BG131" s="337"/>
      <c r="BH131" s="330"/>
      <c r="BI131" s="330"/>
      <c r="BJ131" s="330"/>
      <c r="BK131" s="330"/>
      <c r="BL131" s="331" t="s">
        <v>35</v>
      </c>
      <c r="BM131" s="332" t="str">
        <f aca="false">TRIM('1. Artikeldata Grund'!D131)</f>
        <v/>
      </c>
    </row>
    <row r="132" customFormat="false" ht="14.25" hidden="false" customHeight="false" outlineLevel="0" collapsed="false">
      <c r="A132" s="321" t="n">
        <v>128</v>
      </c>
      <c r="B132" s="322" t="str">
        <f aca="false">'APH KIC KIA PC'!I132</f>
        <v>Välj…</v>
      </c>
      <c r="C132" s="322" t="str">
        <f aca="false">'APH KIC KIA PC'!K132</f>
        <v>Välj…</v>
      </c>
      <c r="D132" s="323" t="n">
        <f aca="false">'APH KIC KIA PC'!D132</f>
        <v>0</v>
      </c>
      <c r="E132" s="324" t="str">
        <f aca="false">TRIM(LEFT('1. Artikeldata Grund'!E132,30))</f>
        <v/>
      </c>
      <c r="F132" s="324" t="str">
        <f aca="false">IFERROR(TRIM(RIGHT('1. Artikeldata Grund'!E132,LEN('1. Artikeldata Grund'!E132)-30)),"")</f>
        <v/>
      </c>
      <c r="G132" s="325" t="str">
        <f aca="false">TRIM('APH KIC KIA PC'!L132)</f>
        <v>Välj….</v>
      </c>
      <c r="H132" s="326" t="n">
        <f aca="false">'APH KIC KIA PC'!M132</f>
        <v>910</v>
      </c>
      <c r="I132" s="326" t="n">
        <v>99</v>
      </c>
      <c r="J132" s="334"/>
      <c r="K132" s="325" t="s">
        <v>1922</v>
      </c>
      <c r="L132" s="325" t="str">
        <f aca="false">IF('APH MD APH Specifika'!BD132="J","J","N")</f>
        <v>N</v>
      </c>
      <c r="M132" s="335"/>
      <c r="N132" s="325" t="s">
        <v>1925</v>
      </c>
      <c r="O132" s="336"/>
      <c r="P132" s="325" t="s">
        <v>1924</v>
      </c>
      <c r="Q132" s="326" t="n">
        <v>0</v>
      </c>
      <c r="R132" s="334"/>
      <c r="S132" s="334"/>
      <c r="T132" s="334"/>
      <c r="U132" s="334"/>
      <c r="V132" s="334"/>
      <c r="W132" s="326" t="n">
        <v>1</v>
      </c>
      <c r="X132" s="326" t="n">
        <v>1</v>
      </c>
      <c r="Y132" s="325" t="s">
        <v>1925</v>
      </c>
      <c r="Z132" s="325" t="s">
        <v>1925</v>
      </c>
      <c r="AA132" s="325" t="s">
        <v>1925</v>
      </c>
      <c r="AB132" s="336"/>
      <c r="AC132" s="336"/>
      <c r="AD132" s="336"/>
      <c r="AE132" s="336"/>
      <c r="AF132" s="336"/>
      <c r="AG132" s="336"/>
      <c r="AH132" s="325" t="s">
        <v>1925</v>
      </c>
      <c r="AI132" s="326" t="str">
        <f aca="false">TRIM(LEFT('1. Artikeldata Grund'!G132,6))</f>
        <v/>
      </c>
      <c r="AJ132" s="327" t="n">
        <f aca="false" t="array" ref="AJ132:AJ132">_xlfn.IFS(AV132="1",20,AV132="2",20,AV132="3",20,AV132="0",99,AV132="",99)</f>
        <v>99</v>
      </c>
      <c r="AK132" s="328" t="s">
        <v>114</v>
      </c>
      <c r="AL132" s="328" t="s">
        <v>114</v>
      </c>
      <c r="AM132" s="334"/>
      <c r="AN132" s="325"/>
      <c r="AO132" s="325"/>
      <c r="AP132" s="328" t="s">
        <v>114</v>
      </c>
      <c r="AQ132" s="329" t="n">
        <v>1</v>
      </c>
      <c r="AR132" s="326" t="str">
        <f aca="false">TRIM('APH KIC KIA PC'!O132)</f>
        <v/>
      </c>
      <c r="AS132" s="335"/>
      <c r="AT132" s="325" t="str">
        <f aca="false">LEFT('1. Artikeldata Grund'!H132,2)</f>
        <v>Vä</v>
      </c>
      <c r="AU132" s="326" t="str">
        <f aca="false" t="array" ref="AU132:AU132">_xlfn.IFS('1. Artikeldata Grund'!I132="","",'1. Artikeldata Grund'!I132=Tabeller!$I$3,"",'1. Artikeldata Grund'!I132=Tabeller!$I$4,"",'1. Artikeldata Grund'!I132=Tabeller!$I$5,LEFT('1. Artikeldata Grund'!I132,1),'1. Artikeldata Grund'!I132=Tabeller!$I$6,LEFT('1. Artikeldata Grund'!I132,1))</f>
        <v/>
      </c>
      <c r="AV132" s="326" t="str">
        <f aca="false" t="array" ref="AV132:AV132">_xlfn.IFS('1. Artikeldata Grund'!J132="","",'1. Artikeldata Grund'!J132=Tabeller!$J$3,"",'1. Artikeldata Grund'!J132=Tabeller!$J$4,"",'1. Artikeldata Grund'!J132=Tabeller!$J$5,LEFT('1. Artikeldata Grund'!J132,1),'1. Artikeldata Grund'!J132=Tabeller!$J$6,LEFT('1. Artikeldata Grund'!J132,1),'1. Artikeldata Grund'!J132=Tabeller!$J$7,LEFT('1. Artikeldata Grund'!J132,1))</f>
        <v/>
      </c>
      <c r="AW132" s="326"/>
      <c r="AX132" s="326" t="n">
        <f aca="false">IF('APH KIC KIA PC'!K132=Tabeller!$AH$4,2,1)</f>
        <v>1</v>
      </c>
      <c r="AY132" s="326" t="str">
        <f aca="false" t="array" ref="AY132:AY132">IF('APH KIC KIA PC'!K132=Tabeller!$AH$4,99,IFERROR(_xlfn.IFS('4. Inköpsdata'!L132=25%,41,'4. Inköpsdata'!L132=12%,42,'4. Inköpsdata'!L132=6%,43,'4. Inköpsdata'!L132="Momsfritt",38),""))</f>
        <v/>
      </c>
      <c r="AZ132" s="330" t="e">
        <f aca="false">IF('APH KIC KIA PC'!K132=Tabeller!$AH$4,'4. Inköpsdata'!J132,ROUND('APH KIC KIA PC'!AB132,2))</f>
        <v>#VALUE!</v>
      </c>
      <c r="BA132" s="330" t="e">
        <f aca="false">IF('APH KIC KIA PC'!K132=Tabeller!$AH$4,0.01,ROUND('APH KIC KIA PC'!AA132,2))</f>
        <v>#VALUE!</v>
      </c>
      <c r="BB132" s="326" t="str">
        <f aca="false">TRIM(RIGHT('1. Artikeldata Grund'!G132,2))</f>
        <v/>
      </c>
      <c r="BC132" s="337"/>
      <c r="BD132" s="325" t="s">
        <v>1925</v>
      </c>
      <c r="BE132" s="336"/>
      <c r="BF132" s="328" t="s">
        <v>114</v>
      </c>
      <c r="BG132" s="337"/>
      <c r="BH132" s="330"/>
      <c r="BI132" s="330"/>
      <c r="BJ132" s="330"/>
      <c r="BK132" s="330"/>
      <c r="BL132" s="331" t="s">
        <v>35</v>
      </c>
      <c r="BM132" s="332" t="str">
        <f aca="false">TRIM('1. Artikeldata Grund'!D132)</f>
        <v/>
      </c>
    </row>
    <row r="133" customFormat="false" ht="14.25" hidden="false" customHeight="false" outlineLevel="0" collapsed="false">
      <c r="A133" s="321" t="n">
        <v>129</v>
      </c>
      <c r="B133" s="322" t="str">
        <f aca="false">'APH KIC KIA PC'!I133</f>
        <v>Välj…</v>
      </c>
      <c r="C133" s="322" t="str">
        <f aca="false">'APH KIC KIA PC'!K133</f>
        <v>Välj…</v>
      </c>
      <c r="D133" s="323" t="n">
        <f aca="false">'APH KIC KIA PC'!D133</f>
        <v>0</v>
      </c>
      <c r="E133" s="324" t="str">
        <f aca="false">TRIM(LEFT('1. Artikeldata Grund'!E133,30))</f>
        <v/>
      </c>
      <c r="F133" s="324" t="str">
        <f aca="false">IFERROR(TRIM(RIGHT('1. Artikeldata Grund'!E133,LEN('1. Artikeldata Grund'!E133)-30)),"")</f>
        <v/>
      </c>
      <c r="G133" s="325" t="str">
        <f aca="false">TRIM('APH KIC KIA PC'!L133)</f>
        <v>Välj….</v>
      </c>
      <c r="H133" s="326" t="n">
        <f aca="false">'APH KIC KIA PC'!M133</f>
        <v>910</v>
      </c>
      <c r="I133" s="326" t="n">
        <v>99</v>
      </c>
      <c r="J133" s="334"/>
      <c r="K133" s="325" t="s">
        <v>1922</v>
      </c>
      <c r="L133" s="325" t="str">
        <f aca="false">IF('APH MD APH Specifika'!BD133="J","J","N")</f>
        <v>N</v>
      </c>
      <c r="M133" s="335"/>
      <c r="N133" s="325" t="s">
        <v>1925</v>
      </c>
      <c r="O133" s="336"/>
      <c r="P133" s="325" t="s">
        <v>1924</v>
      </c>
      <c r="Q133" s="326" t="n">
        <v>0</v>
      </c>
      <c r="R133" s="334"/>
      <c r="S133" s="334"/>
      <c r="T133" s="334"/>
      <c r="U133" s="334"/>
      <c r="V133" s="334"/>
      <c r="W133" s="326" t="n">
        <v>1</v>
      </c>
      <c r="X133" s="326" t="n">
        <v>1</v>
      </c>
      <c r="Y133" s="325" t="s">
        <v>1925</v>
      </c>
      <c r="Z133" s="325" t="s">
        <v>1925</v>
      </c>
      <c r="AA133" s="325" t="s">
        <v>1925</v>
      </c>
      <c r="AB133" s="336"/>
      <c r="AC133" s="336"/>
      <c r="AD133" s="336"/>
      <c r="AE133" s="336"/>
      <c r="AF133" s="336"/>
      <c r="AG133" s="336"/>
      <c r="AH133" s="325" t="s">
        <v>1925</v>
      </c>
      <c r="AI133" s="326" t="str">
        <f aca="false">TRIM(LEFT('1. Artikeldata Grund'!G133,6))</f>
        <v/>
      </c>
      <c r="AJ133" s="327" t="n">
        <f aca="false" t="array" ref="AJ133:AJ133">_xlfn.IFS(AV133="1",20,AV133="2",20,AV133="3",20,AV133="0",99,AV133="",99)</f>
        <v>99</v>
      </c>
      <c r="AK133" s="328" t="s">
        <v>114</v>
      </c>
      <c r="AL133" s="328" t="s">
        <v>114</v>
      </c>
      <c r="AM133" s="334"/>
      <c r="AN133" s="325"/>
      <c r="AO133" s="325"/>
      <c r="AP133" s="328" t="s">
        <v>114</v>
      </c>
      <c r="AQ133" s="329" t="n">
        <v>1</v>
      </c>
      <c r="AR133" s="326" t="str">
        <f aca="false">TRIM('APH KIC KIA PC'!O133)</f>
        <v/>
      </c>
      <c r="AS133" s="335"/>
      <c r="AT133" s="325" t="str">
        <f aca="false">LEFT('1. Artikeldata Grund'!H133,2)</f>
        <v>Vä</v>
      </c>
      <c r="AU133" s="326" t="str">
        <f aca="false" t="array" ref="AU133:AU133">_xlfn.IFS('1. Artikeldata Grund'!I133="","",'1. Artikeldata Grund'!I133=Tabeller!$I$3,"",'1. Artikeldata Grund'!I133=Tabeller!$I$4,"",'1. Artikeldata Grund'!I133=Tabeller!$I$5,LEFT('1. Artikeldata Grund'!I133,1),'1. Artikeldata Grund'!I133=Tabeller!$I$6,LEFT('1. Artikeldata Grund'!I133,1))</f>
        <v/>
      </c>
      <c r="AV133" s="326" t="str">
        <f aca="false" t="array" ref="AV133:AV133">_xlfn.IFS('1. Artikeldata Grund'!J133="","",'1. Artikeldata Grund'!J133=Tabeller!$J$3,"",'1. Artikeldata Grund'!J133=Tabeller!$J$4,"",'1. Artikeldata Grund'!J133=Tabeller!$J$5,LEFT('1. Artikeldata Grund'!J133,1),'1. Artikeldata Grund'!J133=Tabeller!$J$6,LEFT('1. Artikeldata Grund'!J133,1),'1. Artikeldata Grund'!J133=Tabeller!$J$7,LEFT('1. Artikeldata Grund'!J133,1))</f>
        <v/>
      </c>
      <c r="AW133" s="326"/>
      <c r="AX133" s="326" t="n">
        <f aca="false">IF('APH KIC KIA PC'!K133=Tabeller!$AH$4,2,1)</f>
        <v>1</v>
      </c>
      <c r="AY133" s="326" t="str">
        <f aca="false" t="array" ref="AY133:AY133">IF('APH KIC KIA PC'!K133=Tabeller!$AH$4,99,IFERROR(_xlfn.IFS('4. Inköpsdata'!L133=25%,41,'4. Inköpsdata'!L133=12%,42,'4. Inköpsdata'!L133=6%,43,'4. Inköpsdata'!L133="Momsfritt",38),""))</f>
        <v/>
      </c>
      <c r="AZ133" s="330" t="e">
        <f aca="false">IF('APH KIC KIA PC'!K133=Tabeller!$AH$4,'4. Inköpsdata'!J133,ROUND('APH KIC KIA PC'!AB133,2))</f>
        <v>#VALUE!</v>
      </c>
      <c r="BA133" s="330" t="e">
        <f aca="false">IF('APH KIC KIA PC'!K133=Tabeller!$AH$4,0.01,ROUND('APH KIC KIA PC'!AA133,2))</f>
        <v>#VALUE!</v>
      </c>
      <c r="BB133" s="326" t="str">
        <f aca="false">TRIM(RIGHT('1. Artikeldata Grund'!G133,2))</f>
        <v/>
      </c>
      <c r="BC133" s="337"/>
      <c r="BD133" s="325" t="s">
        <v>1925</v>
      </c>
      <c r="BE133" s="336"/>
      <c r="BF133" s="328" t="s">
        <v>114</v>
      </c>
      <c r="BG133" s="337"/>
      <c r="BH133" s="330"/>
      <c r="BI133" s="330"/>
      <c r="BJ133" s="330"/>
      <c r="BK133" s="330"/>
      <c r="BL133" s="331" t="s">
        <v>35</v>
      </c>
      <c r="BM133" s="332" t="str">
        <f aca="false">TRIM('1. Artikeldata Grund'!D133)</f>
        <v/>
      </c>
    </row>
    <row r="134" customFormat="false" ht="14.25" hidden="false" customHeight="false" outlineLevel="0" collapsed="false">
      <c r="A134" s="321" t="n">
        <v>130</v>
      </c>
      <c r="B134" s="322" t="str">
        <f aca="false">'APH KIC KIA PC'!I134</f>
        <v>Välj…</v>
      </c>
      <c r="C134" s="322" t="str">
        <f aca="false">'APH KIC KIA PC'!K134</f>
        <v>Välj…</v>
      </c>
      <c r="D134" s="323" t="n">
        <f aca="false">'APH KIC KIA PC'!D134</f>
        <v>0</v>
      </c>
      <c r="E134" s="324" t="str">
        <f aca="false">TRIM(LEFT('1. Artikeldata Grund'!E134,30))</f>
        <v/>
      </c>
      <c r="F134" s="324" t="str">
        <f aca="false">IFERROR(TRIM(RIGHT('1. Artikeldata Grund'!E134,LEN('1. Artikeldata Grund'!E134)-30)),"")</f>
        <v/>
      </c>
      <c r="G134" s="325" t="str">
        <f aca="false">TRIM('APH KIC KIA PC'!L134)</f>
        <v>Välj….</v>
      </c>
      <c r="H134" s="326" t="n">
        <f aca="false">'APH KIC KIA PC'!M134</f>
        <v>910</v>
      </c>
      <c r="I134" s="326" t="n">
        <v>99</v>
      </c>
      <c r="J134" s="334"/>
      <c r="K134" s="325" t="s">
        <v>1922</v>
      </c>
      <c r="L134" s="325" t="str">
        <f aca="false">IF('APH MD APH Specifika'!BD134="J","J","N")</f>
        <v>N</v>
      </c>
      <c r="M134" s="335"/>
      <c r="N134" s="325" t="s">
        <v>1925</v>
      </c>
      <c r="O134" s="336"/>
      <c r="P134" s="325" t="s">
        <v>1924</v>
      </c>
      <c r="Q134" s="326" t="n">
        <v>0</v>
      </c>
      <c r="R134" s="334"/>
      <c r="S134" s="334"/>
      <c r="T134" s="334"/>
      <c r="U134" s="334"/>
      <c r="V134" s="334"/>
      <c r="W134" s="326" t="n">
        <v>1</v>
      </c>
      <c r="X134" s="326" t="n">
        <v>1</v>
      </c>
      <c r="Y134" s="325" t="s">
        <v>1925</v>
      </c>
      <c r="Z134" s="325" t="s">
        <v>1925</v>
      </c>
      <c r="AA134" s="325" t="s">
        <v>1925</v>
      </c>
      <c r="AB134" s="336"/>
      <c r="AC134" s="336"/>
      <c r="AD134" s="336"/>
      <c r="AE134" s="336"/>
      <c r="AF134" s="336"/>
      <c r="AG134" s="336"/>
      <c r="AH134" s="325" t="s">
        <v>1925</v>
      </c>
      <c r="AI134" s="326" t="str">
        <f aca="false">TRIM(LEFT('1. Artikeldata Grund'!G134,6))</f>
        <v/>
      </c>
      <c r="AJ134" s="327" t="n">
        <f aca="false" t="array" ref="AJ134:AJ134">_xlfn.IFS(AV134="1",20,AV134="2",20,AV134="3",20,AV134="0",99,AV134="",99)</f>
        <v>99</v>
      </c>
      <c r="AK134" s="328" t="s">
        <v>114</v>
      </c>
      <c r="AL134" s="328" t="s">
        <v>114</v>
      </c>
      <c r="AM134" s="334"/>
      <c r="AN134" s="325"/>
      <c r="AO134" s="325"/>
      <c r="AP134" s="328" t="s">
        <v>114</v>
      </c>
      <c r="AQ134" s="329" t="n">
        <v>1</v>
      </c>
      <c r="AR134" s="326" t="str">
        <f aca="false">TRIM('APH KIC KIA PC'!O134)</f>
        <v/>
      </c>
      <c r="AS134" s="335"/>
      <c r="AT134" s="325" t="str">
        <f aca="false">LEFT('1. Artikeldata Grund'!H134,2)</f>
        <v>Vä</v>
      </c>
      <c r="AU134" s="326" t="str">
        <f aca="false" t="array" ref="AU134:AU134">_xlfn.IFS('1. Artikeldata Grund'!I134="","",'1. Artikeldata Grund'!I134=Tabeller!$I$3,"",'1. Artikeldata Grund'!I134=Tabeller!$I$4,"",'1. Artikeldata Grund'!I134=Tabeller!$I$5,LEFT('1. Artikeldata Grund'!I134,1),'1. Artikeldata Grund'!I134=Tabeller!$I$6,LEFT('1. Artikeldata Grund'!I134,1))</f>
        <v/>
      </c>
      <c r="AV134" s="326" t="str">
        <f aca="false" t="array" ref="AV134:AV134">_xlfn.IFS('1. Artikeldata Grund'!J134="","",'1. Artikeldata Grund'!J134=Tabeller!$J$3,"",'1. Artikeldata Grund'!J134=Tabeller!$J$4,"",'1. Artikeldata Grund'!J134=Tabeller!$J$5,LEFT('1. Artikeldata Grund'!J134,1),'1. Artikeldata Grund'!J134=Tabeller!$J$6,LEFT('1. Artikeldata Grund'!J134,1),'1. Artikeldata Grund'!J134=Tabeller!$J$7,LEFT('1. Artikeldata Grund'!J134,1))</f>
        <v/>
      </c>
      <c r="AW134" s="326"/>
      <c r="AX134" s="326" t="n">
        <f aca="false">IF('APH KIC KIA PC'!K134=Tabeller!$AH$4,2,1)</f>
        <v>1</v>
      </c>
      <c r="AY134" s="326" t="str">
        <f aca="false" t="array" ref="AY134:AY134">IF('APH KIC KIA PC'!K134=Tabeller!$AH$4,99,IFERROR(_xlfn.IFS('4. Inköpsdata'!L134=25%,41,'4. Inköpsdata'!L134=12%,42,'4. Inköpsdata'!L134=6%,43,'4. Inköpsdata'!L134="Momsfritt",38),""))</f>
        <v/>
      </c>
      <c r="AZ134" s="330" t="e">
        <f aca="false">IF('APH KIC KIA PC'!K134=Tabeller!$AH$4,'4. Inköpsdata'!J134,ROUND('APH KIC KIA PC'!AB134,2))</f>
        <v>#VALUE!</v>
      </c>
      <c r="BA134" s="330" t="e">
        <f aca="false">IF('APH KIC KIA PC'!K134=Tabeller!$AH$4,0.01,ROUND('APH KIC KIA PC'!AA134,2))</f>
        <v>#VALUE!</v>
      </c>
      <c r="BB134" s="326" t="str">
        <f aca="false">TRIM(RIGHT('1. Artikeldata Grund'!G134,2))</f>
        <v/>
      </c>
      <c r="BC134" s="337"/>
      <c r="BD134" s="325" t="s">
        <v>1925</v>
      </c>
      <c r="BE134" s="336"/>
      <c r="BF134" s="328" t="s">
        <v>114</v>
      </c>
      <c r="BG134" s="337"/>
      <c r="BH134" s="330"/>
      <c r="BI134" s="330"/>
      <c r="BJ134" s="330"/>
      <c r="BK134" s="330"/>
      <c r="BL134" s="331" t="s">
        <v>35</v>
      </c>
      <c r="BM134" s="332" t="str">
        <f aca="false">TRIM('1. Artikeldata Grund'!D134)</f>
        <v/>
      </c>
    </row>
    <row r="135" customFormat="false" ht="14.25" hidden="false" customHeight="false" outlineLevel="0" collapsed="false">
      <c r="A135" s="321" t="n">
        <v>131</v>
      </c>
      <c r="B135" s="322" t="str">
        <f aca="false">'APH KIC KIA PC'!I135</f>
        <v>Välj…</v>
      </c>
      <c r="C135" s="322" t="str">
        <f aca="false">'APH KIC KIA PC'!K135</f>
        <v>Välj…</v>
      </c>
      <c r="D135" s="323" t="n">
        <f aca="false">'APH KIC KIA PC'!D135</f>
        <v>0</v>
      </c>
      <c r="E135" s="324" t="str">
        <f aca="false">TRIM(LEFT('1. Artikeldata Grund'!E135,30))</f>
        <v/>
      </c>
      <c r="F135" s="324" t="str">
        <f aca="false">IFERROR(TRIM(RIGHT('1. Artikeldata Grund'!E135,LEN('1. Artikeldata Grund'!E135)-30)),"")</f>
        <v/>
      </c>
      <c r="G135" s="325" t="str">
        <f aca="false">TRIM('APH KIC KIA PC'!L135)</f>
        <v>Välj….</v>
      </c>
      <c r="H135" s="326" t="n">
        <f aca="false">'APH KIC KIA PC'!M135</f>
        <v>910</v>
      </c>
      <c r="I135" s="326" t="n">
        <v>99</v>
      </c>
      <c r="J135" s="334"/>
      <c r="K135" s="325" t="s">
        <v>1922</v>
      </c>
      <c r="L135" s="325" t="str">
        <f aca="false">IF('APH MD APH Specifika'!BD135="J","J","N")</f>
        <v>N</v>
      </c>
      <c r="M135" s="335"/>
      <c r="N135" s="325" t="s">
        <v>1925</v>
      </c>
      <c r="O135" s="336"/>
      <c r="P135" s="325" t="s">
        <v>1924</v>
      </c>
      <c r="Q135" s="326" t="n">
        <v>0</v>
      </c>
      <c r="R135" s="334"/>
      <c r="S135" s="334"/>
      <c r="T135" s="334"/>
      <c r="U135" s="334"/>
      <c r="V135" s="334"/>
      <c r="W135" s="326" t="n">
        <v>1</v>
      </c>
      <c r="X135" s="326" t="n">
        <v>1</v>
      </c>
      <c r="Y135" s="325" t="s">
        <v>1925</v>
      </c>
      <c r="Z135" s="325" t="s">
        <v>1925</v>
      </c>
      <c r="AA135" s="325" t="s">
        <v>1925</v>
      </c>
      <c r="AB135" s="336"/>
      <c r="AC135" s="336"/>
      <c r="AD135" s="336"/>
      <c r="AE135" s="336"/>
      <c r="AF135" s="336"/>
      <c r="AG135" s="336"/>
      <c r="AH135" s="325" t="s">
        <v>1925</v>
      </c>
      <c r="AI135" s="326" t="str">
        <f aca="false">TRIM(LEFT('1. Artikeldata Grund'!G135,6))</f>
        <v/>
      </c>
      <c r="AJ135" s="327" t="n">
        <f aca="false" t="array" ref="AJ135:AJ135">_xlfn.IFS(AV135="1",20,AV135="2",20,AV135="3",20,AV135="0",99,AV135="",99)</f>
        <v>99</v>
      </c>
      <c r="AK135" s="328" t="s">
        <v>114</v>
      </c>
      <c r="AL135" s="328" t="s">
        <v>114</v>
      </c>
      <c r="AM135" s="334"/>
      <c r="AN135" s="325"/>
      <c r="AO135" s="325"/>
      <c r="AP135" s="328" t="s">
        <v>114</v>
      </c>
      <c r="AQ135" s="329" t="n">
        <v>1</v>
      </c>
      <c r="AR135" s="326" t="str">
        <f aca="false">TRIM('APH KIC KIA PC'!O135)</f>
        <v/>
      </c>
      <c r="AS135" s="335"/>
      <c r="AT135" s="325" t="str">
        <f aca="false">LEFT('1. Artikeldata Grund'!H135,2)</f>
        <v>Vä</v>
      </c>
      <c r="AU135" s="326" t="str">
        <f aca="false" t="array" ref="AU135:AU135">_xlfn.IFS('1. Artikeldata Grund'!I135="","",'1. Artikeldata Grund'!I135=Tabeller!$I$3,"",'1. Artikeldata Grund'!I135=Tabeller!$I$4,"",'1. Artikeldata Grund'!I135=Tabeller!$I$5,LEFT('1. Artikeldata Grund'!I135,1),'1. Artikeldata Grund'!I135=Tabeller!$I$6,LEFT('1. Artikeldata Grund'!I135,1))</f>
        <v/>
      </c>
      <c r="AV135" s="326" t="str">
        <f aca="false" t="array" ref="AV135:AV135">_xlfn.IFS('1. Artikeldata Grund'!J135="","",'1. Artikeldata Grund'!J135=Tabeller!$J$3,"",'1. Artikeldata Grund'!J135=Tabeller!$J$4,"",'1. Artikeldata Grund'!J135=Tabeller!$J$5,LEFT('1. Artikeldata Grund'!J135,1),'1. Artikeldata Grund'!J135=Tabeller!$J$6,LEFT('1. Artikeldata Grund'!J135,1),'1. Artikeldata Grund'!J135=Tabeller!$J$7,LEFT('1. Artikeldata Grund'!J135,1))</f>
        <v/>
      </c>
      <c r="AW135" s="326"/>
      <c r="AX135" s="326" t="n">
        <f aca="false">IF('APH KIC KIA PC'!K135=Tabeller!$AH$4,2,1)</f>
        <v>1</v>
      </c>
      <c r="AY135" s="326" t="str">
        <f aca="false" t="array" ref="AY135:AY135">IF('APH KIC KIA PC'!K135=Tabeller!$AH$4,99,IFERROR(_xlfn.IFS('4. Inköpsdata'!L135=25%,41,'4. Inköpsdata'!L135=12%,42,'4. Inköpsdata'!L135=6%,43,'4. Inköpsdata'!L135="Momsfritt",38),""))</f>
        <v/>
      </c>
      <c r="AZ135" s="330" t="e">
        <f aca="false">IF('APH KIC KIA PC'!K135=Tabeller!$AH$4,'4. Inköpsdata'!J135,ROUND('APH KIC KIA PC'!AB135,2))</f>
        <v>#VALUE!</v>
      </c>
      <c r="BA135" s="330" t="e">
        <f aca="false">IF('APH KIC KIA PC'!K135=Tabeller!$AH$4,0.01,ROUND('APH KIC KIA PC'!AA135,2))</f>
        <v>#VALUE!</v>
      </c>
      <c r="BB135" s="326" t="str">
        <f aca="false">TRIM(RIGHT('1. Artikeldata Grund'!G135,2))</f>
        <v/>
      </c>
      <c r="BC135" s="337"/>
      <c r="BD135" s="325" t="s">
        <v>1925</v>
      </c>
      <c r="BE135" s="336"/>
      <c r="BF135" s="328" t="s">
        <v>114</v>
      </c>
      <c r="BG135" s="337"/>
      <c r="BH135" s="330"/>
      <c r="BI135" s="330"/>
      <c r="BJ135" s="330"/>
      <c r="BK135" s="330"/>
      <c r="BL135" s="331" t="s">
        <v>35</v>
      </c>
      <c r="BM135" s="332" t="str">
        <f aca="false">TRIM('1. Artikeldata Grund'!D135)</f>
        <v/>
      </c>
    </row>
    <row r="136" customFormat="false" ht="14.25" hidden="false" customHeight="false" outlineLevel="0" collapsed="false">
      <c r="A136" s="321" t="n">
        <v>132</v>
      </c>
      <c r="B136" s="322" t="str">
        <f aca="false">'APH KIC KIA PC'!I136</f>
        <v>Välj…</v>
      </c>
      <c r="C136" s="322" t="str">
        <f aca="false">'APH KIC KIA PC'!K136</f>
        <v>Välj…</v>
      </c>
      <c r="D136" s="323" t="n">
        <f aca="false">'APH KIC KIA PC'!D136</f>
        <v>0</v>
      </c>
      <c r="E136" s="324" t="str">
        <f aca="false">TRIM(LEFT('1. Artikeldata Grund'!E136,30))</f>
        <v/>
      </c>
      <c r="F136" s="324" t="str">
        <f aca="false">IFERROR(TRIM(RIGHT('1. Artikeldata Grund'!E136,LEN('1. Artikeldata Grund'!E136)-30)),"")</f>
        <v/>
      </c>
      <c r="G136" s="325" t="str">
        <f aca="false">TRIM('APH KIC KIA PC'!L136)</f>
        <v>Välj….</v>
      </c>
      <c r="H136" s="326" t="n">
        <f aca="false">'APH KIC KIA PC'!M136</f>
        <v>910</v>
      </c>
      <c r="I136" s="326" t="n">
        <v>99</v>
      </c>
      <c r="J136" s="334"/>
      <c r="K136" s="325" t="s">
        <v>1922</v>
      </c>
      <c r="L136" s="325" t="str">
        <f aca="false">IF('APH MD APH Specifika'!BD136="J","J","N")</f>
        <v>N</v>
      </c>
      <c r="M136" s="335"/>
      <c r="N136" s="325" t="s">
        <v>1925</v>
      </c>
      <c r="O136" s="336"/>
      <c r="P136" s="325" t="s">
        <v>1924</v>
      </c>
      <c r="Q136" s="326" t="n">
        <v>0</v>
      </c>
      <c r="R136" s="334"/>
      <c r="S136" s="334"/>
      <c r="T136" s="334"/>
      <c r="U136" s="334"/>
      <c r="V136" s="334"/>
      <c r="W136" s="326" t="n">
        <v>1</v>
      </c>
      <c r="X136" s="326" t="n">
        <v>1</v>
      </c>
      <c r="Y136" s="325" t="s">
        <v>1925</v>
      </c>
      <c r="Z136" s="325" t="s">
        <v>1925</v>
      </c>
      <c r="AA136" s="325" t="s">
        <v>1925</v>
      </c>
      <c r="AB136" s="336"/>
      <c r="AC136" s="336"/>
      <c r="AD136" s="336"/>
      <c r="AE136" s="336"/>
      <c r="AF136" s="336"/>
      <c r="AG136" s="336"/>
      <c r="AH136" s="325" t="s">
        <v>1925</v>
      </c>
      <c r="AI136" s="326" t="str">
        <f aca="false">TRIM(LEFT('1. Artikeldata Grund'!G136,6))</f>
        <v/>
      </c>
      <c r="AJ136" s="327" t="n">
        <f aca="false" t="array" ref="AJ136:AJ136">_xlfn.IFS(AV136="1",20,AV136="2",20,AV136="3",20,AV136="0",99,AV136="",99)</f>
        <v>99</v>
      </c>
      <c r="AK136" s="328" t="s">
        <v>114</v>
      </c>
      <c r="AL136" s="328" t="s">
        <v>114</v>
      </c>
      <c r="AM136" s="334"/>
      <c r="AN136" s="325"/>
      <c r="AO136" s="325"/>
      <c r="AP136" s="328" t="s">
        <v>114</v>
      </c>
      <c r="AQ136" s="329" t="n">
        <v>1</v>
      </c>
      <c r="AR136" s="326" t="str">
        <f aca="false">TRIM('APH KIC KIA PC'!O136)</f>
        <v/>
      </c>
      <c r="AS136" s="335"/>
      <c r="AT136" s="325" t="str">
        <f aca="false">LEFT('1. Artikeldata Grund'!H136,2)</f>
        <v>Vä</v>
      </c>
      <c r="AU136" s="326" t="str">
        <f aca="false" t="array" ref="AU136:AU136">_xlfn.IFS('1. Artikeldata Grund'!I136="","",'1. Artikeldata Grund'!I136=Tabeller!$I$3,"",'1. Artikeldata Grund'!I136=Tabeller!$I$4,"",'1. Artikeldata Grund'!I136=Tabeller!$I$5,LEFT('1. Artikeldata Grund'!I136,1),'1. Artikeldata Grund'!I136=Tabeller!$I$6,LEFT('1. Artikeldata Grund'!I136,1))</f>
        <v/>
      </c>
      <c r="AV136" s="326" t="str">
        <f aca="false" t="array" ref="AV136:AV136">_xlfn.IFS('1. Artikeldata Grund'!J136="","",'1. Artikeldata Grund'!J136=Tabeller!$J$3,"",'1. Artikeldata Grund'!J136=Tabeller!$J$4,"",'1. Artikeldata Grund'!J136=Tabeller!$J$5,LEFT('1. Artikeldata Grund'!J136,1),'1. Artikeldata Grund'!J136=Tabeller!$J$6,LEFT('1. Artikeldata Grund'!J136,1),'1. Artikeldata Grund'!J136=Tabeller!$J$7,LEFT('1. Artikeldata Grund'!J136,1))</f>
        <v/>
      </c>
      <c r="AW136" s="326"/>
      <c r="AX136" s="326" t="n">
        <f aca="false">IF('APH KIC KIA PC'!K136=Tabeller!$AH$4,2,1)</f>
        <v>1</v>
      </c>
      <c r="AY136" s="326" t="str">
        <f aca="false" t="array" ref="AY136:AY136">IF('APH KIC KIA PC'!K136=Tabeller!$AH$4,99,IFERROR(_xlfn.IFS('4. Inköpsdata'!L136=25%,41,'4. Inköpsdata'!L136=12%,42,'4. Inköpsdata'!L136=6%,43,'4. Inköpsdata'!L136="Momsfritt",38),""))</f>
        <v/>
      </c>
      <c r="AZ136" s="330" t="e">
        <f aca="false">IF('APH KIC KIA PC'!K136=Tabeller!$AH$4,'4. Inköpsdata'!J136,ROUND('APH KIC KIA PC'!AB136,2))</f>
        <v>#VALUE!</v>
      </c>
      <c r="BA136" s="330" t="e">
        <f aca="false">IF('APH KIC KIA PC'!K136=Tabeller!$AH$4,0.01,ROUND('APH KIC KIA PC'!AA136,2))</f>
        <v>#VALUE!</v>
      </c>
      <c r="BB136" s="326" t="str">
        <f aca="false">TRIM(RIGHT('1. Artikeldata Grund'!G136,2))</f>
        <v/>
      </c>
      <c r="BC136" s="337"/>
      <c r="BD136" s="325" t="s">
        <v>1925</v>
      </c>
      <c r="BE136" s="336"/>
      <c r="BF136" s="328" t="s">
        <v>114</v>
      </c>
      <c r="BG136" s="337"/>
      <c r="BH136" s="330"/>
      <c r="BI136" s="330"/>
      <c r="BJ136" s="330"/>
      <c r="BK136" s="330"/>
      <c r="BL136" s="331" t="s">
        <v>35</v>
      </c>
      <c r="BM136" s="332" t="str">
        <f aca="false">TRIM('1. Artikeldata Grund'!D136)</f>
        <v/>
      </c>
    </row>
    <row r="137" customFormat="false" ht="14.25" hidden="false" customHeight="false" outlineLevel="0" collapsed="false">
      <c r="A137" s="321" t="n">
        <v>133</v>
      </c>
      <c r="B137" s="322" t="str">
        <f aca="false">'APH KIC KIA PC'!I137</f>
        <v>Välj…</v>
      </c>
      <c r="C137" s="322" t="str">
        <f aca="false">'APH KIC KIA PC'!K137</f>
        <v>Välj…</v>
      </c>
      <c r="D137" s="323" t="n">
        <f aca="false">'APH KIC KIA PC'!D137</f>
        <v>0</v>
      </c>
      <c r="E137" s="324" t="str">
        <f aca="false">TRIM(LEFT('1. Artikeldata Grund'!E137,30))</f>
        <v/>
      </c>
      <c r="F137" s="324" t="str">
        <f aca="false">IFERROR(TRIM(RIGHT('1. Artikeldata Grund'!E137,LEN('1. Artikeldata Grund'!E137)-30)),"")</f>
        <v/>
      </c>
      <c r="G137" s="325" t="str">
        <f aca="false">TRIM('APH KIC KIA PC'!L137)</f>
        <v>Välj….</v>
      </c>
      <c r="H137" s="326" t="n">
        <f aca="false">'APH KIC KIA PC'!M137</f>
        <v>910</v>
      </c>
      <c r="I137" s="326" t="n">
        <v>99</v>
      </c>
      <c r="J137" s="334"/>
      <c r="K137" s="325" t="s">
        <v>1922</v>
      </c>
      <c r="L137" s="325" t="str">
        <f aca="false">IF('APH MD APH Specifika'!BD137="J","J","N")</f>
        <v>N</v>
      </c>
      <c r="M137" s="335"/>
      <c r="N137" s="325" t="s">
        <v>1925</v>
      </c>
      <c r="O137" s="336"/>
      <c r="P137" s="325" t="s">
        <v>1924</v>
      </c>
      <c r="Q137" s="326" t="n">
        <v>0</v>
      </c>
      <c r="R137" s="334"/>
      <c r="S137" s="334"/>
      <c r="T137" s="334"/>
      <c r="U137" s="334"/>
      <c r="V137" s="334"/>
      <c r="W137" s="326" t="n">
        <v>1</v>
      </c>
      <c r="X137" s="326" t="n">
        <v>1</v>
      </c>
      <c r="Y137" s="325" t="s">
        <v>1925</v>
      </c>
      <c r="Z137" s="325" t="s">
        <v>1925</v>
      </c>
      <c r="AA137" s="325" t="s">
        <v>1925</v>
      </c>
      <c r="AB137" s="336"/>
      <c r="AC137" s="336"/>
      <c r="AD137" s="336"/>
      <c r="AE137" s="336"/>
      <c r="AF137" s="336"/>
      <c r="AG137" s="336"/>
      <c r="AH137" s="325" t="s">
        <v>1925</v>
      </c>
      <c r="AI137" s="326" t="str">
        <f aca="false">TRIM(LEFT('1. Artikeldata Grund'!G137,6))</f>
        <v/>
      </c>
      <c r="AJ137" s="327" t="n">
        <f aca="false" t="array" ref="AJ137:AJ137">_xlfn.IFS(AV137="1",20,AV137="2",20,AV137="3",20,AV137="0",99,AV137="",99)</f>
        <v>99</v>
      </c>
      <c r="AK137" s="328" t="s">
        <v>114</v>
      </c>
      <c r="AL137" s="328" t="s">
        <v>114</v>
      </c>
      <c r="AM137" s="334"/>
      <c r="AN137" s="325"/>
      <c r="AO137" s="325"/>
      <c r="AP137" s="328" t="s">
        <v>114</v>
      </c>
      <c r="AQ137" s="329" t="n">
        <v>1</v>
      </c>
      <c r="AR137" s="326" t="str">
        <f aca="false">TRIM('APH KIC KIA PC'!O137)</f>
        <v/>
      </c>
      <c r="AS137" s="335"/>
      <c r="AT137" s="325" t="str">
        <f aca="false">LEFT('1. Artikeldata Grund'!H137,2)</f>
        <v>Vä</v>
      </c>
      <c r="AU137" s="326" t="str">
        <f aca="false" t="array" ref="AU137:AU137">_xlfn.IFS('1. Artikeldata Grund'!I137="","",'1. Artikeldata Grund'!I137=Tabeller!$I$3,"",'1. Artikeldata Grund'!I137=Tabeller!$I$4,"",'1. Artikeldata Grund'!I137=Tabeller!$I$5,LEFT('1. Artikeldata Grund'!I137,1),'1. Artikeldata Grund'!I137=Tabeller!$I$6,LEFT('1. Artikeldata Grund'!I137,1))</f>
        <v/>
      </c>
      <c r="AV137" s="326" t="str">
        <f aca="false" t="array" ref="AV137:AV137">_xlfn.IFS('1. Artikeldata Grund'!J137="","",'1. Artikeldata Grund'!J137=Tabeller!$J$3,"",'1. Artikeldata Grund'!J137=Tabeller!$J$4,"",'1. Artikeldata Grund'!J137=Tabeller!$J$5,LEFT('1. Artikeldata Grund'!J137,1),'1. Artikeldata Grund'!J137=Tabeller!$J$6,LEFT('1. Artikeldata Grund'!J137,1),'1. Artikeldata Grund'!J137=Tabeller!$J$7,LEFT('1. Artikeldata Grund'!J137,1))</f>
        <v/>
      </c>
      <c r="AW137" s="326"/>
      <c r="AX137" s="326" t="n">
        <f aca="false">IF('APH KIC KIA PC'!K137=Tabeller!$AH$4,2,1)</f>
        <v>1</v>
      </c>
      <c r="AY137" s="326" t="str">
        <f aca="false" t="array" ref="AY137:AY137">IF('APH KIC KIA PC'!K137=Tabeller!$AH$4,99,IFERROR(_xlfn.IFS('4. Inköpsdata'!L137=25%,41,'4. Inköpsdata'!L137=12%,42,'4. Inköpsdata'!L137=6%,43,'4. Inköpsdata'!L137="Momsfritt",38),""))</f>
        <v/>
      </c>
      <c r="AZ137" s="330" t="e">
        <f aca="false">IF('APH KIC KIA PC'!K137=Tabeller!$AH$4,'4. Inköpsdata'!J137,ROUND('APH KIC KIA PC'!AB137,2))</f>
        <v>#VALUE!</v>
      </c>
      <c r="BA137" s="330" t="e">
        <f aca="false">IF('APH KIC KIA PC'!K137=Tabeller!$AH$4,0.01,ROUND('APH KIC KIA PC'!AA137,2))</f>
        <v>#VALUE!</v>
      </c>
      <c r="BB137" s="326" t="str">
        <f aca="false">TRIM(RIGHT('1. Artikeldata Grund'!G137,2))</f>
        <v/>
      </c>
      <c r="BC137" s="337"/>
      <c r="BD137" s="325" t="s">
        <v>1925</v>
      </c>
      <c r="BE137" s="336"/>
      <c r="BF137" s="328" t="s">
        <v>114</v>
      </c>
      <c r="BG137" s="337"/>
      <c r="BH137" s="330"/>
      <c r="BI137" s="330"/>
      <c r="BJ137" s="330"/>
      <c r="BK137" s="330"/>
      <c r="BL137" s="331" t="s">
        <v>35</v>
      </c>
      <c r="BM137" s="332" t="str">
        <f aca="false">TRIM('1. Artikeldata Grund'!D137)</f>
        <v/>
      </c>
    </row>
    <row r="138" customFormat="false" ht="14.25" hidden="false" customHeight="false" outlineLevel="0" collapsed="false">
      <c r="A138" s="321" t="n">
        <v>134</v>
      </c>
      <c r="B138" s="322" t="str">
        <f aca="false">'APH KIC KIA PC'!I138</f>
        <v>Välj…</v>
      </c>
      <c r="C138" s="322" t="str">
        <f aca="false">'APH KIC KIA PC'!K138</f>
        <v>Välj…</v>
      </c>
      <c r="D138" s="323" t="n">
        <f aca="false">'APH KIC KIA PC'!D138</f>
        <v>0</v>
      </c>
      <c r="E138" s="324" t="str">
        <f aca="false">TRIM(LEFT('1. Artikeldata Grund'!E138,30))</f>
        <v/>
      </c>
      <c r="F138" s="324" t="str">
        <f aca="false">IFERROR(TRIM(RIGHT('1. Artikeldata Grund'!E138,LEN('1. Artikeldata Grund'!E138)-30)),"")</f>
        <v/>
      </c>
      <c r="G138" s="325" t="str">
        <f aca="false">TRIM('APH KIC KIA PC'!L138)</f>
        <v>Välj….</v>
      </c>
      <c r="H138" s="326" t="n">
        <f aca="false">'APH KIC KIA PC'!M138</f>
        <v>910</v>
      </c>
      <c r="I138" s="326" t="n">
        <v>99</v>
      </c>
      <c r="J138" s="334"/>
      <c r="K138" s="325" t="s">
        <v>1922</v>
      </c>
      <c r="L138" s="325" t="str">
        <f aca="false">IF('APH MD APH Specifika'!BD138="J","J","N")</f>
        <v>N</v>
      </c>
      <c r="M138" s="335"/>
      <c r="N138" s="325" t="s">
        <v>1925</v>
      </c>
      <c r="O138" s="336"/>
      <c r="P138" s="325" t="s">
        <v>1924</v>
      </c>
      <c r="Q138" s="326" t="n">
        <v>0</v>
      </c>
      <c r="R138" s="334"/>
      <c r="S138" s="334"/>
      <c r="T138" s="334"/>
      <c r="U138" s="334"/>
      <c r="V138" s="334"/>
      <c r="W138" s="326" t="n">
        <v>1</v>
      </c>
      <c r="X138" s="326" t="n">
        <v>1</v>
      </c>
      <c r="Y138" s="325" t="s">
        <v>1925</v>
      </c>
      <c r="Z138" s="325" t="s">
        <v>1925</v>
      </c>
      <c r="AA138" s="325" t="s">
        <v>1925</v>
      </c>
      <c r="AB138" s="336"/>
      <c r="AC138" s="336"/>
      <c r="AD138" s="336"/>
      <c r="AE138" s="336"/>
      <c r="AF138" s="336"/>
      <c r="AG138" s="336"/>
      <c r="AH138" s="325" t="s">
        <v>1925</v>
      </c>
      <c r="AI138" s="326" t="str">
        <f aca="false">TRIM(LEFT('1. Artikeldata Grund'!G138,6))</f>
        <v/>
      </c>
      <c r="AJ138" s="327" t="n">
        <f aca="false" t="array" ref="AJ138:AJ138">_xlfn.IFS(AV138="1",20,AV138="2",20,AV138="3",20,AV138="0",99,AV138="",99)</f>
        <v>99</v>
      </c>
      <c r="AK138" s="328" t="s">
        <v>114</v>
      </c>
      <c r="AL138" s="328" t="s">
        <v>114</v>
      </c>
      <c r="AM138" s="334"/>
      <c r="AN138" s="325"/>
      <c r="AO138" s="325"/>
      <c r="AP138" s="328" t="s">
        <v>114</v>
      </c>
      <c r="AQ138" s="329" t="n">
        <v>1</v>
      </c>
      <c r="AR138" s="326" t="str">
        <f aca="false">TRIM('APH KIC KIA PC'!O138)</f>
        <v/>
      </c>
      <c r="AS138" s="335"/>
      <c r="AT138" s="325" t="str">
        <f aca="false">LEFT('1. Artikeldata Grund'!H138,2)</f>
        <v>Vä</v>
      </c>
      <c r="AU138" s="326" t="str">
        <f aca="false" t="array" ref="AU138:AU138">_xlfn.IFS('1. Artikeldata Grund'!I138="","",'1. Artikeldata Grund'!I138=Tabeller!$I$3,"",'1. Artikeldata Grund'!I138=Tabeller!$I$4,"",'1. Artikeldata Grund'!I138=Tabeller!$I$5,LEFT('1. Artikeldata Grund'!I138,1),'1. Artikeldata Grund'!I138=Tabeller!$I$6,LEFT('1. Artikeldata Grund'!I138,1))</f>
        <v/>
      </c>
      <c r="AV138" s="326" t="str">
        <f aca="false" t="array" ref="AV138:AV138">_xlfn.IFS('1. Artikeldata Grund'!J138="","",'1. Artikeldata Grund'!J138=Tabeller!$J$3,"",'1. Artikeldata Grund'!J138=Tabeller!$J$4,"",'1. Artikeldata Grund'!J138=Tabeller!$J$5,LEFT('1. Artikeldata Grund'!J138,1),'1. Artikeldata Grund'!J138=Tabeller!$J$6,LEFT('1. Artikeldata Grund'!J138,1),'1. Artikeldata Grund'!J138=Tabeller!$J$7,LEFT('1. Artikeldata Grund'!J138,1))</f>
        <v/>
      </c>
      <c r="AW138" s="326"/>
      <c r="AX138" s="326" t="n">
        <f aca="false">IF('APH KIC KIA PC'!K138=Tabeller!$AH$4,2,1)</f>
        <v>1</v>
      </c>
      <c r="AY138" s="326" t="str">
        <f aca="false" t="array" ref="AY138:AY138">IF('APH KIC KIA PC'!K138=Tabeller!$AH$4,99,IFERROR(_xlfn.IFS('4. Inköpsdata'!L138=25%,41,'4. Inköpsdata'!L138=12%,42,'4. Inköpsdata'!L138=6%,43,'4. Inköpsdata'!L138="Momsfritt",38),""))</f>
        <v/>
      </c>
      <c r="AZ138" s="330" t="e">
        <f aca="false">IF('APH KIC KIA PC'!K138=Tabeller!$AH$4,'4. Inköpsdata'!J138,ROUND('APH KIC KIA PC'!AB138,2))</f>
        <v>#VALUE!</v>
      </c>
      <c r="BA138" s="330" t="e">
        <f aca="false">IF('APH KIC KIA PC'!K138=Tabeller!$AH$4,0.01,ROUND('APH KIC KIA PC'!AA138,2))</f>
        <v>#VALUE!</v>
      </c>
      <c r="BB138" s="326" t="str">
        <f aca="false">TRIM(RIGHT('1. Artikeldata Grund'!G138,2))</f>
        <v/>
      </c>
      <c r="BC138" s="337"/>
      <c r="BD138" s="325" t="s">
        <v>1925</v>
      </c>
      <c r="BE138" s="336"/>
      <c r="BF138" s="328" t="s">
        <v>114</v>
      </c>
      <c r="BG138" s="337"/>
      <c r="BH138" s="330"/>
      <c r="BI138" s="330"/>
      <c r="BJ138" s="330"/>
      <c r="BK138" s="330"/>
      <c r="BL138" s="331" t="s">
        <v>35</v>
      </c>
      <c r="BM138" s="332" t="str">
        <f aca="false">TRIM('1. Artikeldata Grund'!D138)</f>
        <v/>
      </c>
    </row>
    <row r="139" customFormat="false" ht="14.25" hidden="false" customHeight="false" outlineLevel="0" collapsed="false">
      <c r="A139" s="321" t="n">
        <v>135</v>
      </c>
      <c r="B139" s="322" t="str">
        <f aca="false">'APH KIC KIA PC'!I139</f>
        <v>Välj…</v>
      </c>
      <c r="C139" s="322" t="str">
        <f aca="false">'APH KIC KIA PC'!K139</f>
        <v>Välj…</v>
      </c>
      <c r="D139" s="323" t="n">
        <f aca="false">'APH KIC KIA PC'!D139</f>
        <v>0</v>
      </c>
      <c r="E139" s="324" t="str">
        <f aca="false">TRIM(LEFT('1. Artikeldata Grund'!E139,30))</f>
        <v/>
      </c>
      <c r="F139" s="324" t="str">
        <f aca="false">IFERROR(TRIM(RIGHT('1. Artikeldata Grund'!E139,LEN('1. Artikeldata Grund'!E139)-30)),"")</f>
        <v/>
      </c>
      <c r="G139" s="325" t="str">
        <f aca="false">TRIM('APH KIC KIA PC'!L139)</f>
        <v>Välj….</v>
      </c>
      <c r="H139" s="326" t="n">
        <f aca="false">'APH KIC KIA PC'!M139</f>
        <v>910</v>
      </c>
      <c r="I139" s="326" t="n">
        <v>99</v>
      </c>
      <c r="J139" s="334"/>
      <c r="K139" s="325" t="s">
        <v>1922</v>
      </c>
      <c r="L139" s="325" t="str">
        <f aca="false">IF('APH MD APH Specifika'!BD139="J","J","N")</f>
        <v>N</v>
      </c>
      <c r="M139" s="335"/>
      <c r="N139" s="325" t="s">
        <v>1925</v>
      </c>
      <c r="O139" s="336"/>
      <c r="P139" s="325" t="s">
        <v>1924</v>
      </c>
      <c r="Q139" s="326" t="n">
        <v>0</v>
      </c>
      <c r="R139" s="334"/>
      <c r="S139" s="334"/>
      <c r="T139" s="334"/>
      <c r="U139" s="334"/>
      <c r="V139" s="334"/>
      <c r="W139" s="326" t="n">
        <v>1</v>
      </c>
      <c r="X139" s="326" t="n">
        <v>1</v>
      </c>
      <c r="Y139" s="325" t="s">
        <v>1925</v>
      </c>
      <c r="Z139" s="325" t="s">
        <v>1925</v>
      </c>
      <c r="AA139" s="325" t="s">
        <v>1925</v>
      </c>
      <c r="AB139" s="336"/>
      <c r="AC139" s="336"/>
      <c r="AD139" s="336"/>
      <c r="AE139" s="336"/>
      <c r="AF139" s="336"/>
      <c r="AG139" s="336"/>
      <c r="AH139" s="325" t="s">
        <v>1925</v>
      </c>
      <c r="AI139" s="326" t="str">
        <f aca="false">TRIM(LEFT('1. Artikeldata Grund'!G139,6))</f>
        <v/>
      </c>
      <c r="AJ139" s="327" t="n">
        <f aca="false" t="array" ref="AJ139:AJ139">_xlfn.IFS(AV139="1",20,AV139="2",20,AV139="3",20,AV139="0",99,AV139="",99)</f>
        <v>99</v>
      </c>
      <c r="AK139" s="328" t="s">
        <v>114</v>
      </c>
      <c r="AL139" s="328" t="s">
        <v>114</v>
      </c>
      <c r="AM139" s="334"/>
      <c r="AN139" s="325"/>
      <c r="AO139" s="325"/>
      <c r="AP139" s="328" t="s">
        <v>114</v>
      </c>
      <c r="AQ139" s="329" t="n">
        <v>1</v>
      </c>
      <c r="AR139" s="326" t="str">
        <f aca="false">TRIM('APH KIC KIA PC'!O139)</f>
        <v/>
      </c>
      <c r="AS139" s="335"/>
      <c r="AT139" s="325" t="str">
        <f aca="false">LEFT('1. Artikeldata Grund'!H139,2)</f>
        <v>Vä</v>
      </c>
      <c r="AU139" s="326" t="str">
        <f aca="false" t="array" ref="AU139:AU139">_xlfn.IFS('1. Artikeldata Grund'!I139="","",'1. Artikeldata Grund'!I139=Tabeller!$I$3,"",'1. Artikeldata Grund'!I139=Tabeller!$I$4,"",'1. Artikeldata Grund'!I139=Tabeller!$I$5,LEFT('1. Artikeldata Grund'!I139,1),'1. Artikeldata Grund'!I139=Tabeller!$I$6,LEFT('1. Artikeldata Grund'!I139,1))</f>
        <v/>
      </c>
      <c r="AV139" s="326" t="str">
        <f aca="false" t="array" ref="AV139:AV139">_xlfn.IFS('1. Artikeldata Grund'!J139="","",'1. Artikeldata Grund'!J139=Tabeller!$J$3,"",'1. Artikeldata Grund'!J139=Tabeller!$J$4,"",'1. Artikeldata Grund'!J139=Tabeller!$J$5,LEFT('1. Artikeldata Grund'!J139,1),'1. Artikeldata Grund'!J139=Tabeller!$J$6,LEFT('1. Artikeldata Grund'!J139,1),'1. Artikeldata Grund'!J139=Tabeller!$J$7,LEFT('1. Artikeldata Grund'!J139,1))</f>
        <v/>
      </c>
      <c r="AW139" s="326"/>
      <c r="AX139" s="326" t="n">
        <f aca="false">IF('APH KIC KIA PC'!K139=Tabeller!$AH$4,2,1)</f>
        <v>1</v>
      </c>
      <c r="AY139" s="326" t="str">
        <f aca="false" t="array" ref="AY139:AY139">IF('APH KIC KIA PC'!K139=Tabeller!$AH$4,99,IFERROR(_xlfn.IFS('4. Inköpsdata'!L139=25%,41,'4. Inköpsdata'!L139=12%,42,'4. Inköpsdata'!L139=6%,43,'4. Inköpsdata'!L139="Momsfritt",38),""))</f>
        <v/>
      </c>
      <c r="AZ139" s="330" t="e">
        <f aca="false">IF('APH KIC KIA PC'!K139=Tabeller!$AH$4,'4. Inköpsdata'!J139,ROUND('APH KIC KIA PC'!AB139,2))</f>
        <v>#VALUE!</v>
      </c>
      <c r="BA139" s="330" t="e">
        <f aca="false">IF('APH KIC KIA PC'!K139=Tabeller!$AH$4,0.01,ROUND('APH KIC KIA PC'!AA139,2))</f>
        <v>#VALUE!</v>
      </c>
      <c r="BB139" s="326" t="str">
        <f aca="false">TRIM(RIGHT('1. Artikeldata Grund'!G139,2))</f>
        <v/>
      </c>
      <c r="BC139" s="337"/>
      <c r="BD139" s="325" t="s">
        <v>1925</v>
      </c>
      <c r="BE139" s="336"/>
      <c r="BF139" s="328" t="s">
        <v>114</v>
      </c>
      <c r="BG139" s="337"/>
      <c r="BH139" s="330"/>
      <c r="BI139" s="330"/>
      <c r="BJ139" s="330"/>
      <c r="BK139" s="330"/>
      <c r="BL139" s="331" t="s">
        <v>35</v>
      </c>
      <c r="BM139" s="332" t="str">
        <f aca="false">TRIM('1. Artikeldata Grund'!D139)</f>
        <v/>
      </c>
    </row>
    <row r="140" customFormat="false" ht="14.25" hidden="false" customHeight="false" outlineLevel="0" collapsed="false">
      <c r="A140" s="321" t="n">
        <v>136</v>
      </c>
      <c r="B140" s="322" t="str">
        <f aca="false">'APH KIC KIA PC'!I140</f>
        <v>Välj…</v>
      </c>
      <c r="C140" s="322" t="str">
        <f aca="false">'APH KIC KIA PC'!K140</f>
        <v>Välj…</v>
      </c>
      <c r="D140" s="323" t="n">
        <f aca="false">'APH KIC KIA PC'!D140</f>
        <v>0</v>
      </c>
      <c r="E140" s="324" t="str">
        <f aca="false">TRIM(LEFT('1. Artikeldata Grund'!E140,30))</f>
        <v/>
      </c>
      <c r="F140" s="324" t="str">
        <f aca="false">IFERROR(TRIM(RIGHT('1. Artikeldata Grund'!E140,LEN('1. Artikeldata Grund'!E140)-30)),"")</f>
        <v/>
      </c>
      <c r="G140" s="325" t="str">
        <f aca="false">TRIM('APH KIC KIA PC'!L140)</f>
        <v>Välj….</v>
      </c>
      <c r="H140" s="326" t="n">
        <f aca="false">'APH KIC KIA PC'!M140</f>
        <v>910</v>
      </c>
      <c r="I140" s="326" t="n">
        <v>99</v>
      </c>
      <c r="J140" s="334"/>
      <c r="K140" s="325" t="s">
        <v>1922</v>
      </c>
      <c r="L140" s="325" t="str">
        <f aca="false">IF('APH MD APH Specifika'!BD140="J","J","N")</f>
        <v>N</v>
      </c>
      <c r="M140" s="335"/>
      <c r="N140" s="325" t="s">
        <v>1925</v>
      </c>
      <c r="O140" s="336"/>
      <c r="P140" s="325" t="s">
        <v>1924</v>
      </c>
      <c r="Q140" s="326" t="n">
        <v>0</v>
      </c>
      <c r="R140" s="334"/>
      <c r="S140" s="334"/>
      <c r="T140" s="334"/>
      <c r="U140" s="334"/>
      <c r="V140" s="334"/>
      <c r="W140" s="326" t="n">
        <v>1</v>
      </c>
      <c r="X140" s="326" t="n">
        <v>1</v>
      </c>
      <c r="Y140" s="325" t="s">
        <v>1925</v>
      </c>
      <c r="Z140" s="325" t="s">
        <v>1925</v>
      </c>
      <c r="AA140" s="325" t="s">
        <v>1925</v>
      </c>
      <c r="AB140" s="336"/>
      <c r="AC140" s="336"/>
      <c r="AD140" s="336"/>
      <c r="AE140" s="336"/>
      <c r="AF140" s="336"/>
      <c r="AG140" s="336"/>
      <c r="AH140" s="325" t="s">
        <v>1925</v>
      </c>
      <c r="AI140" s="326" t="str">
        <f aca="false">TRIM(LEFT('1. Artikeldata Grund'!G140,6))</f>
        <v/>
      </c>
      <c r="AJ140" s="327" t="n">
        <f aca="false" t="array" ref="AJ140:AJ140">_xlfn.IFS(AV140="1",20,AV140="2",20,AV140="3",20,AV140="0",99,AV140="",99)</f>
        <v>99</v>
      </c>
      <c r="AK140" s="328" t="s">
        <v>114</v>
      </c>
      <c r="AL140" s="328" t="s">
        <v>114</v>
      </c>
      <c r="AM140" s="334"/>
      <c r="AN140" s="325"/>
      <c r="AO140" s="325"/>
      <c r="AP140" s="328" t="s">
        <v>114</v>
      </c>
      <c r="AQ140" s="329" t="n">
        <v>1</v>
      </c>
      <c r="AR140" s="326" t="str">
        <f aca="false">TRIM('APH KIC KIA PC'!O140)</f>
        <v/>
      </c>
      <c r="AS140" s="335"/>
      <c r="AT140" s="325" t="str">
        <f aca="false">LEFT('1. Artikeldata Grund'!H140,2)</f>
        <v>Vä</v>
      </c>
      <c r="AU140" s="326" t="str">
        <f aca="false" t="array" ref="AU140:AU140">_xlfn.IFS('1. Artikeldata Grund'!I140="","",'1. Artikeldata Grund'!I140=Tabeller!$I$3,"",'1. Artikeldata Grund'!I140=Tabeller!$I$4,"",'1. Artikeldata Grund'!I140=Tabeller!$I$5,LEFT('1. Artikeldata Grund'!I140,1),'1. Artikeldata Grund'!I140=Tabeller!$I$6,LEFT('1. Artikeldata Grund'!I140,1))</f>
        <v/>
      </c>
      <c r="AV140" s="326" t="str">
        <f aca="false" t="array" ref="AV140:AV140">_xlfn.IFS('1. Artikeldata Grund'!J140="","",'1. Artikeldata Grund'!J140=Tabeller!$J$3,"",'1. Artikeldata Grund'!J140=Tabeller!$J$4,"",'1. Artikeldata Grund'!J140=Tabeller!$J$5,LEFT('1. Artikeldata Grund'!J140,1),'1. Artikeldata Grund'!J140=Tabeller!$J$6,LEFT('1. Artikeldata Grund'!J140,1),'1. Artikeldata Grund'!J140=Tabeller!$J$7,LEFT('1. Artikeldata Grund'!J140,1))</f>
        <v/>
      </c>
      <c r="AW140" s="326"/>
      <c r="AX140" s="326" t="n">
        <f aca="false">IF('APH KIC KIA PC'!K140=Tabeller!$AH$4,2,1)</f>
        <v>1</v>
      </c>
      <c r="AY140" s="326" t="str">
        <f aca="false" t="array" ref="AY140:AY140">IF('APH KIC KIA PC'!K140=Tabeller!$AH$4,99,IFERROR(_xlfn.IFS('4. Inköpsdata'!L140=25%,41,'4. Inköpsdata'!L140=12%,42,'4. Inköpsdata'!L140=6%,43,'4. Inköpsdata'!L140="Momsfritt",38),""))</f>
        <v/>
      </c>
      <c r="AZ140" s="330" t="e">
        <f aca="false">IF('APH KIC KIA PC'!K140=Tabeller!$AH$4,'4. Inköpsdata'!J140,ROUND('APH KIC KIA PC'!AB140,2))</f>
        <v>#VALUE!</v>
      </c>
      <c r="BA140" s="330" t="e">
        <f aca="false">IF('APH KIC KIA PC'!K140=Tabeller!$AH$4,0.01,ROUND('APH KIC KIA PC'!AA140,2))</f>
        <v>#VALUE!</v>
      </c>
      <c r="BB140" s="326" t="str">
        <f aca="false">TRIM(RIGHT('1. Artikeldata Grund'!G140,2))</f>
        <v/>
      </c>
      <c r="BC140" s="337"/>
      <c r="BD140" s="325" t="s">
        <v>1925</v>
      </c>
      <c r="BE140" s="336"/>
      <c r="BF140" s="328" t="s">
        <v>114</v>
      </c>
      <c r="BG140" s="337"/>
      <c r="BH140" s="330"/>
      <c r="BI140" s="330"/>
      <c r="BJ140" s="330"/>
      <c r="BK140" s="330"/>
      <c r="BL140" s="331" t="s">
        <v>35</v>
      </c>
      <c r="BM140" s="332" t="str">
        <f aca="false">TRIM('1. Artikeldata Grund'!D140)</f>
        <v/>
      </c>
    </row>
    <row r="141" customFormat="false" ht="14.25" hidden="false" customHeight="false" outlineLevel="0" collapsed="false">
      <c r="A141" s="321" t="n">
        <v>137</v>
      </c>
      <c r="B141" s="322" t="str">
        <f aca="false">'APH KIC KIA PC'!I141</f>
        <v>Välj…</v>
      </c>
      <c r="C141" s="322" t="str">
        <f aca="false">'APH KIC KIA PC'!K141</f>
        <v>Välj…</v>
      </c>
      <c r="D141" s="323" t="n">
        <f aca="false">'APH KIC KIA PC'!D141</f>
        <v>0</v>
      </c>
      <c r="E141" s="324" t="str">
        <f aca="false">TRIM(LEFT('1. Artikeldata Grund'!E141,30))</f>
        <v/>
      </c>
      <c r="F141" s="324" t="str">
        <f aca="false">IFERROR(TRIM(RIGHT('1. Artikeldata Grund'!E141,LEN('1. Artikeldata Grund'!E141)-30)),"")</f>
        <v/>
      </c>
      <c r="G141" s="325" t="str">
        <f aca="false">TRIM('APH KIC KIA PC'!L141)</f>
        <v>Välj….</v>
      </c>
      <c r="H141" s="326" t="n">
        <f aca="false">'APH KIC KIA PC'!M141</f>
        <v>910</v>
      </c>
      <c r="I141" s="326" t="n">
        <v>99</v>
      </c>
      <c r="J141" s="334"/>
      <c r="K141" s="325" t="s">
        <v>1922</v>
      </c>
      <c r="L141" s="325" t="str">
        <f aca="false">IF('APH MD APH Specifika'!BD141="J","J","N")</f>
        <v>N</v>
      </c>
      <c r="M141" s="335"/>
      <c r="N141" s="325" t="s">
        <v>1925</v>
      </c>
      <c r="O141" s="336"/>
      <c r="P141" s="325" t="s">
        <v>1924</v>
      </c>
      <c r="Q141" s="326" t="n">
        <v>0</v>
      </c>
      <c r="R141" s="334"/>
      <c r="S141" s="334"/>
      <c r="T141" s="334"/>
      <c r="U141" s="334"/>
      <c r="V141" s="334"/>
      <c r="W141" s="326" t="n">
        <v>1</v>
      </c>
      <c r="X141" s="326" t="n">
        <v>1</v>
      </c>
      <c r="Y141" s="325" t="s">
        <v>1925</v>
      </c>
      <c r="Z141" s="325" t="s">
        <v>1925</v>
      </c>
      <c r="AA141" s="325" t="s">
        <v>1925</v>
      </c>
      <c r="AB141" s="336"/>
      <c r="AC141" s="336"/>
      <c r="AD141" s="336"/>
      <c r="AE141" s="336"/>
      <c r="AF141" s="336"/>
      <c r="AG141" s="336"/>
      <c r="AH141" s="325" t="s">
        <v>1925</v>
      </c>
      <c r="AI141" s="326" t="str">
        <f aca="false">TRIM(LEFT('1. Artikeldata Grund'!G141,6))</f>
        <v/>
      </c>
      <c r="AJ141" s="327" t="n">
        <f aca="false" t="array" ref="AJ141:AJ141">_xlfn.IFS(AV141="1",20,AV141="2",20,AV141="3",20,AV141="0",99,AV141="",99)</f>
        <v>99</v>
      </c>
      <c r="AK141" s="328" t="s">
        <v>114</v>
      </c>
      <c r="AL141" s="328" t="s">
        <v>114</v>
      </c>
      <c r="AM141" s="334"/>
      <c r="AN141" s="325"/>
      <c r="AO141" s="325"/>
      <c r="AP141" s="328" t="s">
        <v>114</v>
      </c>
      <c r="AQ141" s="329" t="n">
        <v>1</v>
      </c>
      <c r="AR141" s="326" t="str">
        <f aca="false">TRIM('APH KIC KIA PC'!O141)</f>
        <v/>
      </c>
      <c r="AS141" s="335"/>
      <c r="AT141" s="325" t="str">
        <f aca="false">LEFT('1. Artikeldata Grund'!H141,2)</f>
        <v>Vä</v>
      </c>
      <c r="AU141" s="326" t="str">
        <f aca="false" t="array" ref="AU141:AU141">_xlfn.IFS('1. Artikeldata Grund'!I141="","",'1. Artikeldata Grund'!I141=Tabeller!$I$3,"",'1. Artikeldata Grund'!I141=Tabeller!$I$4,"",'1. Artikeldata Grund'!I141=Tabeller!$I$5,LEFT('1. Artikeldata Grund'!I141,1),'1. Artikeldata Grund'!I141=Tabeller!$I$6,LEFT('1. Artikeldata Grund'!I141,1))</f>
        <v/>
      </c>
      <c r="AV141" s="326" t="str">
        <f aca="false" t="array" ref="AV141:AV141">_xlfn.IFS('1. Artikeldata Grund'!J141="","",'1. Artikeldata Grund'!J141=Tabeller!$J$3,"",'1. Artikeldata Grund'!J141=Tabeller!$J$4,"",'1. Artikeldata Grund'!J141=Tabeller!$J$5,LEFT('1. Artikeldata Grund'!J141,1),'1. Artikeldata Grund'!J141=Tabeller!$J$6,LEFT('1. Artikeldata Grund'!J141,1),'1. Artikeldata Grund'!J141=Tabeller!$J$7,LEFT('1. Artikeldata Grund'!J141,1))</f>
        <v/>
      </c>
      <c r="AW141" s="326"/>
      <c r="AX141" s="326" t="n">
        <f aca="false">IF('APH KIC KIA PC'!K141=Tabeller!$AH$4,2,1)</f>
        <v>1</v>
      </c>
      <c r="AY141" s="326" t="str">
        <f aca="false" t="array" ref="AY141:AY141">IF('APH KIC KIA PC'!K141=Tabeller!$AH$4,99,IFERROR(_xlfn.IFS('4. Inköpsdata'!L141=25%,41,'4. Inköpsdata'!L141=12%,42,'4. Inköpsdata'!L141=6%,43,'4. Inköpsdata'!L141="Momsfritt",38),""))</f>
        <v/>
      </c>
      <c r="AZ141" s="330" t="e">
        <f aca="false">IF('APH KIC KIA PC'!K141=Tabeller!$AH$4,'4. Inköpsdata'!J141,ROUND('APH KIC KIA PC'!AB141,2))</f>
        <v>#VALUE!</v>
      </c>
      <c r="BA141" s="330" t="e">
        <f aca="false">IF('APH KIC KIA PC'!K141=Tabeller!$AH$4,0.01,ROUND('APH KIC KIA PC'!AA141,2))</f>
        <v>#VALUE!</v>
      </c>
      <c r="BB141" s="326" t="str">
        <f aca="false">TRIM(RIGHT('1. Artikeldata Grund'!G141,2))</f>
        <v/>
      </c>
      <c r="BC141" s="337"/>
      <c r="BD141" s="325" t="s">
        <v>1925</v>
      </c>
      <c r="BE141" s="336"/>
      <c r="BF141" s="328" t="s">
        <v>114</v>
      </c>
      <c r="BG141" s="337"/>
      <c r="BH141" s="330"/>
      <c r="BI141" s="330"/>
      <c r="BJ141" s="330"/>
      <c r="BK141" s="330"/>
      <c r="BL141" s="331" t="s">
        <v>35</v>
      </c>
      <c r="BM141" s="332" t="str">
        <f aca="false">TRIM('1. Artikeldata Grund'!D141)</f>
        <v/>
      </c>
    </row>
    <row r="142" customFormat="false" ht="14.25" hidden="false" customHeight="false" outlineLevel="0" collapsed="false">
      <c r="A142" s="321" t="n">
        <v>138</v>
      </c>
      <c r="B142" s="322" t="str">
        <f aca="false">'APH KIC KIA PC'!I142</f>
        <v>Välj…</v>
      </c>
      <c r="C142" s="322" t="str">
        <f aca="false">'APH KIC KIA PC'!K142</f>
        <v>Välj…</v>
      </c>
      <c r="D142" s="323" t="n">
        <f aca="false">'APH KIC KIA PC'!D142</f>
        <v>0</v>
      </c>
      <c r="E142" s="324" t="str">
        <f aca="false">TRIM(LEFT('1. Artikeldata Grund'!E142,30))</f>
        <v/>
      </c>
      <c r="F142" s="324" t="str">
        <f aca="false">IFERROR(TRIM(RIGHT('1. Artikeldata Grund'!E142,LEN('1. Artikeldata Grund'!E142)-30)),"")</f>
        <v/>
      </c>
      <c r="G142" s="325" t="str">
        <f aca="false">TRIM('APH KIC KIA PC'!L142)</f>
        <v>Välj….</v>
      </c>
      <c r="H142" s="326" t="n">
        <f aca="false">'APH KIC KIA PC'!M142</f>
        <v>910</v>
      </c>
      <c r="I142" s="326" t="n">
        <v>99</v>
      </c>
      <c r="J142" s="334"/>
      <c r="K142" s="325" t="s">
        <v>1922</v>
      </c>
      <c r="L142" s="325" t="str">
        <f aca="false">IF('APH MD APH Specifika'!BD142="J","J","N")</f>
        <v>N</v>
      </c>
      <c r="M142" s="335"/>
      <c r="N142" s="325" t="s">
        <v>1925</v>
      </c>
      <c r="O142" s="336"/>
      <c r="P142" s="325" t="s">
        <v>1924</v>
      </c>
      <c r="Q142" s="326" t="n">
        <v>0</v>
      </c>
      <c r="R142" s="334"/>
      <c r="S142" s="334"/>
      <c r="T142" s="334"/>
      <c r="U142" s="334"/>
      <c r="V142" s="334"/>
      <c r="W142" s="326" t="n">
        <v>1</v>
      </c>
      <c r="X142" s="326" t="n">
        <v>1</v>
      </c>
      <c r="Y142" s="325" t="s">
        <v>1925</v>
      </c>
      <c r="Z142" s="325" t="s">
        <v>1925</v>
      </c>
      <c r="AA142" s="325" t="s">
        <v>1925</v>
      </c>
      <c r="AB142" s="336"/>
      <c r="AC142" s="336"/>
      <c r="AD142" s="336"/>
      <c r="AE142" s="336"/>
      <c r="AF142" s="336"/>
      <c r="AG142" s="336"/>
      <c r="AH142" s="325" t="s">
        <v>1925</v>
      </c>
      <c r="AI142" s="326" t="str">
        <f aca="false">TRIM(LEFT('1. Artikeldata Grund'!G142,6))</f>
        <v/>
      </c>
      <c r="AJ142" s="327" t="n">
        <f aca="false" t="array" ref="AJ142:AJ142">_xlfn.IFS(AV142="1",20,AV142="2",20,AV142="3",20,AV142="0",99,AV142="",99)</f>
        <v>99</v>
      </c>
      <c r="AK142" s="328" t="s">
        <v>114</v>
      </c>
      <c r="AL142" s="328" t="s">
        <v>114</v>
      </c>
      <c r="AM142" s="334"/>
      <c r="AN142" s="325"/>
      <c r="AO142" s="325"/>
      <c r="AP142" s="328" t="s">
        <v>114</v>
      </c>
      <c r="AQ142" s="329" t="n">
        <v>1</v>
      </c>
      <c r="AR142" s="326" t="str">
        <f aca="false">TRIM('APH KIC KIA PC'!O142)</f>
        <v/>
      </c>
      <c r="AS142" s="335"/>
      <c r="AT142" s="325" t="str">
        <f aca="false">LEFT('1. Artikeldata Grund'!H142,2)</f>
        <v>Vä</v>
      </c>
      <c r="AU142" s="326" t="str">
        <f aca="false" t="array" ref="AU142:AU142">_xlfn.IFS('1. Artikeldata Grund'!I142="","",'1. Artikeldata Grund'!I142=Tabeller!$I$3,"",'1. Artikeldata Grund'!I142=Tabeller!$I$4,"",'1. Artikeldata Grund'!I142=Tabeller!$I$5,LEFT('1. Artikeldata Grund'!I142,1),'1. Artikeldata Grund'!I142=Tabeller!$I$6,LEFT('1. Artikeldata Grund'!I142,1))</f>
        <v/>
      </c>
      <c r="AV142" s="326" t="str">
        <f aca="false" t="array" ref="AV142:AV142">_xlfn.IFS('1. Artikeldata Grund'!J142="","",'1. Artikeldata Grund'!J142=Tabeller!$J$3,"",'1. Artikeldata Grund'!J142=Tabeller!$J$4,"",'1. Artikeldata Grund'!J142=Tabeller!$J$5,LEFT('1. Artikeldata Grund'!J142,1),'1. Artikeldata Grund'!J142=Tabeller!$J$6,LEFT('1. Artikeldata Grund'!J142,1),'1. Artikeldata Grund'!J142=Tabeller!$J$7,LEFT('1. Artikeldata Grund'!J142,1))</f>
        <v/>
      </c>
      <c r="AW142" s="326"/>
      <c r="AX142" s="326" t="n">
        <f aca="false">IF('APH KIC KIA PC'!K142=Tabeller!$AH$4,2,1)</f>
        <v>1</v>
      </c>
      <c r="AY142" s="326" t="str">
        <f aca="false" t="array" ref="AY142:AY142">IF('APH KIC KIA PC'!K142=Tabeller!$AH$4,99,IFERROR(_xlfn.IFS('4. Inköpsdata'!L142=25%,41,'4. Inköpsdata'!L142=12%,42,'4. Inköpsdata'!L142=6%,43,'4. Inköpsdata'!L142="Momsfritt",38),""))</f>
        <v/>
      </c>
      <c r="AZ142" s="330" t="e">
        <f aca="false">IF('APH KIC KIA PC'!K142=Tabeller!$AH$4,'4. Inköpsdata'!J142,ROUND('APH KIC KIA PC'!AB142,2))</f>
        <v>#VALUE!</v>
      </c>
      <c r="BA142" s="330" t="e">
        <f aca="false">IF('APH KIC KIA PC'!K142=Tabeller!$AH$4,0.01,ROUND('APH KIC KIA PC'!AA142,2))</f>
        <v>#VALUE!</v>
      </c>
      <c r="BB142" s="326" t="str">
        <f aca="false">TRIM(RIGHT('1. Artikeldata Grund'!G142,2))</f>
        <v/>
      </c>
      <c r="BC142" s="337"/>
      <c r="BD142" s="325" t="s">
        <v>1925</v>
      </c>
      <c r="BE142" s="336"/>
      <c r="BF142" s="328" t="s">
        <v>114</v>
      </c>
      <c r="BG142" s="337"/>
      <c r="BH142" s="330"/>
      <c r="BI142" s="330"/>
      <c r="BJ142" s="330"/>
      <c r="BK142" s="330"/>
      <c r="BL142" s="331" t="s">
        <v>35</v>
      </c>
      <c r="BM142" s="332" t="str">
        <f aca="false">TRIM('1. Artikeldata Grund'!D142)</f>
        <v/>
      </c>
    </row>
    <row r="143" customFormat="false" ht="14.25" hidden="false" customHeight="false" outlineLevel="0" collapsed="false">
      <c r="A143" s="321" t="n">
        <v>139</v>
      </c>
      <c r="B143" s="322" t="str">
        <f aca="false">'APH KIC KIA PC'!I143</f>
        <v>Välj…</v>
      </c>
      <c r="C143" s="322" t="str">
        <f aca="false">'APH KIC KIA PC'!K143</f>
        <v>Välj…</v>
      </c>
      <c r="D143" s="323" t="n">
        <f aca="false">'APH KIC KIA PC'!D143</f>
        <v>0</v>
      </c>
      <c r="E143" s="324" t="str">
        <f aca="false">TRIM(LEFT('1. Artikeldata Grund'!E143,30))</f>
        <v/>
      </c>
      <c r="F143" s="324" t="str">
        <f aca="false">IFERROR(TRIM(RIGHT('1. Artikeldata Grund'!E143,LEN('1. Artikeldata Grund'!E143)-30)),"")</f>
        <v/>
      </c>
      <c r="G143" s="325" t="str">
        <f aca="false">TRIM('APH KIC KIA PC'!L143)</f>
        <v>Välj….</v>
      </c>
      <c r="H143" s="326" t="n">
        <f aca="false">'APH KIC KIA PC'!M143</f>
        <v>910</v>
      </c>
      <c r="I143" s="326" t="n">
        <v>99</v>
      </c>
      <c r="J143" s="334"/>
      <c r="K143" s="325" t="s">
        <v>1922</v>
      </c>
      <c r="L143" s="325" t="str">
        <f aca="false">IF('APH MD APH Specifika'!BD143="J","J","N")</f>
        <v>N</v>
      </c>
      <c r="M143" s="335"/>
      <c r="N143" s="325" t="s">
        <v>1925</v>
      </c>
      <c r="O143" s="336"/>
      <c r="P143" s="325" t="s">
        <v>1924</v>
      </c>
      <c r="Q143" s="326" t="n">
        <v>0</v>
      </c>
      <c r="R143" s="334"/>
      <c r="S143" s="334"/>
      <c r="T143" s="334"/>
      <c r="U143" s="334"/>
      <c r="V143" s="334"/>
      <c r="W143" s="326" t="n">
        <v>1</v>
      </c>
      <c r="X143" s="326" t="n">
        <v>1</v>
      </c>
      <c r="Y143" s="325" t="s">
        <v>1925</v>
      </c>
      <c r="Z143" s="325" t="s">
        <v>1925</v>
      </c>
      <c r="AA143" s="325" t="s">
        <v>1925</v>
      </c>
      <c r="AB143" s="336"/>
      <c r="AC143" s="336"/>
      <c r="AD143" s="336"/>
      <c r="AE143" s="336"/>
      <c r="AF143" s="336"/>
      <c r="AG143" s="336"/>
      <c r="AH143" s="325" t="s">
        <v>1925</v>
      </c>
      <c r="AI143" s="326" t="str">
        <f aca="false">TRIM(LEFT('1. Artikeldata Grund'!G143,6))</f>
        <v/>
      </c>
      <c r="AJ143" s="327" t="n">
        <f aca="false" t="array" ref="AJ143:AJ143">_xlfn.IFS(AV143="1",20,AV143="2",20,AV143="3",20,AV143="0",99,AV143="",99)</f>
        <v>99</v>
      </c>
      <c r="AK143" s="328" t="s">
        <v>114</v>
      </c>
      <c r="AL143" s="328" t="s">
        <v>114</v>
      </c>
      <c r="AM143" s="334"/>
      <c r="AN143" s="325"/>
      <c r="AO143" s="325"/>
      <c r="AP143" s="328" t="s">
        <v>114</v>
      </c>
      <c r="AQ143" s="329" t="n">
        <v>1</v>
      </c>
      <c r="AR143" s="326" t="str">
        <f aca="false">TRIM('APH KIC KIA PC'!O143)</f>
        <v/>
      </c>
      <c r="AS143" s="335"/>
      <c r="AT143" s="325" t="str">
        <f aca="false">LEFT('1. Artikeldata Grund'!H143,2)</f>
        <v>Vä</v>
      </c>
      <c r="AU143" s="326" t="str">
        <f aca="false" t="array" ref="AU143:AU143">_xlfn.IFS('1. Artikeldata Grund'!I143="","",'1. Artikeldata Grund'!I143=Tabeller!$I$3,"",'1. Artikeldata Grund'!I143=Tabeller!$I$4,"",'1. Artikeldata Grund'!I143=Tabeller!$I$5,LEFT('1. Artikeldata Grund'!I143,1),'1. Artikeldata Grund'!I143=Tabeller!$I$6,LEFT('1. Artikeldata Grund'!I143,1))</f>
        <v/>
      </c>
      <c r="AV143" s="326" t="str">
        <f aca="false" t="array" ref="AV143:AV143">_xlfn.IFS('1. Artikeldata Grund'!J143="","",'1. Artikeldata Grund'!J143=Tabeller!$J$3,"",'1. Artikeldata Grund'!J143=Tabeller!$J$4,"",'1. Artikeldata Grund'!J143=Tabeller!$J$5,LEFT('1. Artikeldata Grund'!J143,1),'1. Artikeldata Grund'!J143=Tabeller!$J$6,LEFT('1. Artikeldata Grund'!J143,1),'1. Artikeldata Grund'!J143=Tabeller!$J$7,LEFT('1. Artikeldata Grund'!J143,1))</f>
        <v/>
      </c>
      <c r="AW143" s="326"/>
      <c r="AX143" s="326" t="n">
        <f aca="false">IF('APH KIC KIA PC'!K143=Tabeller!$AH$4,2,1)</f>
        <v>1</v>
      </c>
      <c r="AY143" s="326" t="str">
        <f aca="false" t="array" ref="AY143:AY143">IF('APH KIC KIA PC'!K143=Tabeller!$AH$4,99,IFERROR(_xlfn.IFS('4. Inköpsdata'!L143=25%,41,'4. Inköpsdata'!L143=12%,42,'4. Inköpsdata'!L143=6%,43,'4. Inköpsdata'!L143="Momsfritt",38),""))</f>
        <v/>
      </c>
      <c r="AZ143" s="330" t="e">
        <f aca="false">IF('APH KIC KIA PC'!K143=Tabeller!$AH$4,'4. Inköpsdata'!J143,ROUND('APH KIC KIA PC'!AB143,2))</f>
        <v>#VALUE!</v>
      </c>
      <c r="BA143" s="330" t="e">
        <f aca="false">IF('APH KIC KIA PC'!K143=Tabeller!$AH$4,0.01,ROUND('APH KIC KIA PC'!AA143,2))</f>
        <v>#VALUE!</v>
      </c>
      <c r="BB143" s="326" t="str">
        <f aca="false">TRIM(RIGHT('1. Artikeldata Grund'!G143,2))</f>
        <v/>
      </c>
      <c r="BC143" s="337"/>
      <c r="BD143" s="325" t="s">
        <v>1925</v>
      </c>
      <c r="BE143" s="336"/>
      <c r="BF143" s="328" t="s">
        <v>114</v>
      </c>
      <c r="BG143" s="337"/>
      <c r="BH143" s="330"/>
      <c r="BI143" s="330"/>
      <c r="BJ143" s="330"/>
      <c r="BK143" s="330"/>
      <c r="BL143" s="331" t="s">
        <v>35</v>
      </c>
      <c r="BM143" s="332" t="str">
        <f aca="false">TRIM('1. Artikeldata Grund'!D143)</f>
        <v/>
      </c>
    </row>
    <row r="144" customFormat="false" ht="14.25" hidden="false" customHeight="false" outlineLevel="0" collapsed="false">
      <c r="A144" s="321" t="n">
        <v>140</v>
      </c>
      <c r="B144" s="322" t="str">
        <f aca="false">'APH KIC KIA PC'!I144</f>
        <v>Välj…</v>
      </c>
      <c r="C144" s="322" t="str">
        <f aca="false">'APH KIC KIA PC'!K144</f>
        <v>Välj…</v>
      </c>
      <c r="D144" s="323" t="n">
        <f aca="false">'APH KIC KIA PC'!D144</f>
        <v>0</v>
      </c>
      <c r="E144" s="324" t="str">
        <f aca="false">TRIM(LEFT('1. Artikeldata Grund'!E144,30))</f>
        <v/>
      </c>
      <c r="F144" s="324" t="str">
        <f aca="false">IFERROR(TRIM(RIGHT('1. Artikeldata Grund'!E144,LEN('1. Artikeldata Grund'!E144)-30)),"")</f>
        <v/>
      </c>
      <c r="G144" s="325" t="str">
        <f aca="false">TRIM('APH KIC KIA PC'!L144)</f>
        <v>Välj….</v>
      </c>
      <c r="H144" s="326" t="n">
        <f aca="false">'APH KIC KIA PC'!M144</f>
        <v>910</v>
      </c>
      <c r="I144" s="326" t="n">
        <v>99</v>
      </c>
      <c r="J144" s="334"/>
      <c r="K144" s="325" t="s">
        <v>1922</v>
      </c>
      <c r="L144" s="325" t="str">
        <f aca="false">IF('APH MD APH Specifika'!BD144="J","J","N")</f>
        <v>N</v>
      </c>
      <c r="M144" s="335"/>
      <c r="N144" s="325" t="s">
        <v>1925</v>
      </c>
      <c r="O144" s="336"/>
      <c r="P144" s="325" t="s">
        <v>1924</v>
      </c>
      <c r="Q144" s="326" t="n">
        <v>0</v>
      </c>
      <c r="R144" s="334"/>
      <c r="S144" s="334"/>
      <c r="T144" s="334"/>
      <c r="U144" s="334"/>
      <c r="V144" s="334"/>
      <c r="W144" s="326" t="n">
        <v>1</v>
      </c>
      <c r="X144" s="326" t="n">
        <v>1</v>
      </c>
      <c r="Y144" s="325" t="s">
        <v>1925</v>
      </c>
      <c r="Z144" s="325" t="s">
        <v>1925</v>
      </c>
      <c r="AA144" s="325" t="s">
        <v>1925</v>
      </c>
      <c r="AB144" s="336"/>
      <c r="AC144" s="336"/>
      <c r="AD144" s="336"/>
      <c r="AE144" s="336"/>
      <c r="AF144" s="336"/>
      <c r="AG144" s="336"/>
      <c r="AH144" s="325" t="s">
        <v>1925</v>
      </c>
      <c r="AI144" s="326" t="str">
        <f aca="false">TRIM(LEFT('1. Artikeldata Grund'!G144,6))</f>
        <v/>
      </c>
      <c r="AJ144" s="327" t="n">
        <f aca="false" t="array" ref="AJ144:AJ144">_xlfn.IFS(AV144="1",20,AV144="2",20,AV144="3",20,AV144="0",99,AV144="",99)</f>
        <v>99</v>
      </c>
      <c r="AK144" s="328" t="s">
        <v>114</v>
      </c>
      <c r="AL144" s="328" t="s">
        <v>114</v>
      </c>
      <c r="AM144" s="334"/>
      <c r="AN144" s="325"/>
      <c r="AO144" s="325"/>
      <c r="AP144" s="328" t="s">
        <v>114</v>
      </c>
      <c r="AQ144" s="329" t="n">
        <v>1</v>
      </c>
      <c r="AR144" s="326" t="str">
        <f aca="false">TRIM('APH KIC KIA PC'!O144)</f>
        <v/>
      </c>
      <c r="AS144" s="335"/>
      <c r="AT144" s="325" t="str">
        <f aca="false">LEFT('1. Artikeldata Grund'!H144,2)</f>
        <v>Vä</v>
      </c>
      <c r="AU144" s="326" t="str">
        <f aca="false" t="array" ref="AU144:AU144">_xlfn.IFS('1. Artikeldata Grund'!I144="","",'1. Artikeldata Grund'!I144=Tabeller!$I$3,"",'1. Artikeldata Grund'!I144=Tabeller!$I$4,"",'1. Artikeldata Grund'!I144=Tabeller!$I$5,LEFT('1. Artikeldata Grund'!I144,1),'1. Artikeldata Grund'!I144=Tabeller!$I$6,LEFT('1. Artikeldata Grund'!I144,1))</f>
        <v/>
      </c>
      <c r="AV144" s="326" t="str">
        <f aca="false" t="array" ref="AV144:AV144">_xlfn.IFS('1. Artikeldata Grund'!J144="","",'1. Artikeldata Grund'!J144=Tabeller!$J$3,"",'1. Artikeldata Grund'!J144=Tabeller!$J$4,"",'1. Artikeldata Grund'!J144=Tabeller!$J$5,LEFT('1. Artikeldata Grund'!J144,1),'1. Artikeldata Grund'!J144=Tabeller!$J$6,LEFT('1. Artikeldata Grund'!J144,1),'1. Artikeldata Grund'!J144=Tabeller!$J$7,LEFT('1. Artikeldata Grund'!J144,1))</f>
        <v/>
      </c>
      <c r="AW144" s="326"/>
      <c r="AX144" s="326" t="n">
        <f aca="false">IF('APH KIC KIA PC'!K144=Tabeller!$AH$4,2,1)</f>
        <v>1</v>
      </c>
      <c r="AY144" s="326" t="str">
        <f aca="false" t="array" ref="AY144:AY144">IF('APH KIC KIA PC'!K144=Tabeller!$AH$4,99,IFERROR(_xlfn.IFS('4. Inköpsdata'!L144=25%,41,'4. Inköpsdata'!L144=12%,42,'4. Inköpsdata'!L144=6%,43,'4. Inköpsdata'!L144="Momsfritt",38),""))</f>
        <v/>
      </c>
      <c r="AZ144" s="330" t="e">
        <f aca="false">IF('APH KIC KIA PC'!K144=Tabeller!$AH$4,'4. Inköpsdata'!J144,ROUND('APH KIC KIA PC'!AB144,2))</f>
        <v>#VALUE!</v>
      </c>
      <c r="BA144" s="330" t="e">
        <f aca="false">IF('APH KIC KIA PC'!K144=Tabeller!$AH$4,0.01,ROUND('APH KIC KIA PC'!AA144,2))</f>
        <v>#VALUE!</v>
      </c>
      <c r="BB144" s="326" t="str">
        <f aca="false">TRIM(RIGHT('1. Artikeldata Grund'!G144,2))</f>
        <v/>
      </c>
      <c r="BC144" s="337"/>
      <c r="BD144" s="325" t="s">
        <v>1925</v>
      </c>
      <c r="BE144" s="336"/>
      <c r="BF144" s="328" t="s">
        <v>114</v>
      </c>
      <c r="BG144" s="337"/>
      <c r="BH144" s="330"/>
      <c r="BI144" s="330"/>
      <c r="BJ144" s="330"/>
      <c r="BK144" s="330"/>
      <c r="BL144" s="331" t="s">
        <v>35</v>
      </c>
      <c r="BM144" s="332" t="str">
        <f aca="false">TRIM('1. Artikeldata Grund'!D144)</f>
        <v/>
      </c>
    </row>
    <row r="145" customFormat="false" ht="14.25" hidden="false" customHeight="false" outlineLevel="0" collapsed="false">
      <c r="A145" s="321" t="n">
        <v>141</v>
      </c>
      <c r="B145" s="322" t="str">
        <f aca="false">'APH KIC KIA PC'!I145</f>
        <v>Välj…</v>
      </c>
      <c r="C145" s="322" t="str">
        <f aca="false">'APH KIC KIA PC'!K145</f>
        <v>Välj…</v>
      </c>
      <c r="D145" s="323" t="n">
        <f aca="false">'APH KIC KIA PC'!D145</f>
        <v>0</v>
      </c>
      <c r="E145" s="324" t="str">
        <f aca="false">TRIM(LEFT('1. Artikeldata Grund'!E145,30))</f>
        <v/>
      </c>
      <c r="F145" s="324" t="str">
        <f aca="false">IFERROR(TRIM(RIGHT('1. Artikeldata Grund'!E145,LEN('1. Artikeldata Grund'!E145)-30)),"")</f>
        <v/>
      </c>
      <c r="G145" s="325" t="str">
        <f aca="false">TRIM('APH KIC KIA PC'!L145)</f>
        <v>Välj….</v>
      </c>
      <c r="H145" s="326" t="n">
        <f aca="false">'APH KIC KIA PC'!M145</f>
        <v>910</v>
      </c>
      <c r="I145" s="326" t="n">
        <v>99</v>
      </c>
      <c r="J145" s="334"/>
      <c r="K145" s="325" t="s">
        <v>1922</v>
      </c>
      <c r="L145" s="325" t="str">
        <f aca="false">IF('APH MD APH Specifika'!BD145="J","J","N")</f>
        <v>N</v>
      </c>
      <c r="M145" s="335"/>
      <c r="N145" s="325" t="s">
        <v>1925</v>
      </c>
      <c r="O145" s="336"/>
      <c r="P145" s="325" t="s">
        <v>1924</v>
      </c>
      <c r="Q145" s="326" t="n">
        <v>0</v>
      </c>
      <c r="R145" s="334"/>
      <c r="S145" s="334"/>
      <c r="T145" s="334"/>
      <c r="U145" s="334"/>
      <c r="V145" s="334"/>
      <c r="W145" s="326" t="n">
        <v>1</v>
      </c>
      <c r="X145" s="326" t="n">
        <v>1</v>
      </c>
      <c r="Y145" s="325" t="s">
        <v>1925</v>
      </c>
      <c r="Z145" s="325" t="s">
        <v>1925</v>
      </c>
      <c r="AA145" s="325" t="s">
        <v>1925</v>
      </c>
      <c r="AB145" s="336"/>
      <c r="AC145" s="336"/>
      <c r="AD145" s="336"/>
      <c r="AE145" s="336"/>
      <c r="AF145" s="336"/>
      <c r="AG145" s="336"/>
      <c r="AH145" s="325" t="s">
        <v>1925</v>
      </c>
      <c r="AI145" s="326" t="str">
        <f aca="false">TRIM(LEFT('1. Artikeldata Grund'!G145,6))</f>
        <v/>
      </c>
      <c r="AJ145" s="327" t="n">
        <f aca="false" t="array" ref="AJ145:AJ145">_xlfn.IFS(AV145="1",20,AV145="2",20,AV145="3",20,AV145="0",99,AV145="",99)</f>
        <v>99</v>
      </c>
      <c r="AK145" s="328" t="s">
        <v>114</v>
      </c>
      <c r="AL145" s="328" t="s">
        <v>114</v>
      </c>
      <c r="AM145" s="334"/>
      <c r="AN145" s="325"/>
      <c r="AO145" s="325"/>
      <c r="AP145" s="328" t="s">
        <v>114</v>
      </c>
      <c r="AQ145" s="329" t="n">
        <v>1</v>
      </c>
      <c r="AR145" s="326" t="str">
        <f aca="false">TRIM('APH KIC KIA PC'!O145)</f>
        <v/>
      </c>
      <c r="AS145" s="335"/>
      <c r="AT145" s="325" t="str">
        <f aca="false">LEFT('1. Artikeldata Grund'!H145,2)</f>
        <v>Vä</v>
      </c>
      <c r="AU145" s="326" t="str">
        <f aca="false" t="array" ref="AU145:AU145">_xlfn.IFS('1. Artikeldata Grund'!I145="","",'1. Artikeldata Grund'!I145=Tabeller!$I$3,"",'1. Artikeldata Grund'!I145=Tabeller!$I$4,"",'1. Artikeldata Grund'!I145=Tabeller!$I$5,LEFT('1. Artikeldata Grund'!I145,1),'1. Artikeldata Grund'!I145=Tabeller!$I$6,LEFT('1. Artikeldata Grund'!I145,1))</f>
        <v/>
      </c>
      <c r="AV145" s="326" t="str">
        <f aca="false" t="array" ref="AV145:AV145">_xlfn.IFS('1. Artikeldata Grund'!J145="","",'1. Artikeldata Grund'!J145=Tabeller!$J$3,"",'1. Artikeldata Grund'!J145=Tabeller!$J$4,"",'1. Artikeldata Grund'!J145=Tabeller!$J$5,LEFT('1. Artikeldata Grund'!J145,1),'1. Artikeldata Grund'!J145=Tabeller!$J$6,LEFT('1. Artikeldata Grund'!J145,1),'1. Artikeldata Grund'!J145=Tabeller!$J$7,LEFT('1. Artikeldata Grund'!J145,1))</f>
        <v/>
      </c>
      <c r="AW145" s="326"/>
      <c r="AX145" s="326" t="n">
        <f aca="false">IF('APH KIC KIA PC'!K145=Tabeller!$AH$4,2,1)</f>
        <v>1</v>
      </c>
      <c r="AY145" s="326" t="str">
        <f aca="false" t="array" ref="AY145:AY145">IF('APH KIC KIA PC'!K145=Tabeller!$AH$4,99,IFERROR(_xlfn.IFS('4. Inköpsdata'!L145=25%,41,'4. Inköpsdata'!L145=12%,42,'4. Inköpsdata'!L145=6%,43,'4. Inköpsdata'!L145="Momsfritt",38),""))</f>
        <v/>
      </c>
      <c r="AZ145" s="330" t="e">
        <f aca="false">IF('APH KIC KIA PC'!K145=Tabeller!$AH$4,'4. Inköpsdata'!J145,ROUND('APH KIC KIA PC'!AB145,2))</f>
        <v>#VALUE!</v>
      </c>
      <c r="BA145" s="330" t="e">
        <f aca="false">IF('APH KIC KIA PC'!K145=Tabeller!$AH$4,0.01,ROUND('APH KIC KIA PC'!AA145,2))</f>
        <v>#VALUE!</v>
      </c>
      <c r="BB145" s="326" t="str">
        <f aca="false">TRIM(RIGHT('1. Artikeldata Grund'!G145,2))</f>
        <v/>
      </c>
      <c r="BC145" s="337"/>
      <c r="BD145" s="325" t="s">
        <v>1925</v>
      </c>
      <c r="BE145" s="336"/>
      <c r="BF145" s="328" t="s">
        <v>114</v>
      </c>
      <c r="BG145" s="337"/>
      <c r="BH145" s="330"/>
      <c r="BI145" s="330"/>
      <c r="BJ145" s="330"/>
      <c r="BK145" s="330"/>
      <c r="BL145" s="331" t="s">
        <v>35</v>
      </c>
      <c r="BM145" s="332" t="str">
        <f aca="false">TRIM('1. Artikeldata Grund'!D145)</f>
        <v/>
      </c>
    </row>
    <row r="146" customFormat="false" ht="14.25" hidden="false" customHeight="false" outlineLevel="0" collapsed="false">
      <c r="A146" s="321" t="n">
        <v>142</v>
      </c>
      <c r="B146" s="322" t="str">
        <f aca="false">'APH KIC KIA PC'!I146</f>
        <v>Välj…</v>
      </c>
      <c r="C146" s="322" t="str">
        <f aca="false">'APH KIC KIA PC'!K146</f>
        <v>Välj…</v>
      </c>
      <c r="D146" s="323" t="n">
        <f aca="false">'APH KIC KIA PC'!D146</f>
        <v>0</v>
      </c>
      <c r="E146" s="324" t="str">
        <f aca="false">TRIM(LEFT('1. Artikeldata Grund'!E146,30))</f>
        <v/>
      </c>
      <c r="F146" s="324" t="str">
        <f aca="false">IFERROR(TRIM(RIGHT('1. Artikeldata Grund'!E146,LEN('1. Artikeldata Grund'!E146)-30)),"")</f>
        <v/>
      </c>
      <c r="G146" s="325" t="str">
        <f aca="false">TRIM('APH KIC KIA PC'!L146)</f>
        <v>Välj….</v>
      </c>
      <c r="H146" s="326" t="n">
        <f aca="false">'APH KIC KIA PC'!M146</f>
        <v>910</v>
      </c>
      <c r="I146" s="326" t="n">
        <v>99</v>
      </c>
      <c r="J146" s="334"/>
      <c r="K146" s="325" t="s">
        <v>1922</v>
      </c>
      <c r="L146" s="325" t="str">
        <f aca="false">IF('APH MD APH Specifika'!BD146="J","J","N")</f>
        <v>N</v>
      </c>
      <c r="M146" s="335"/>
      <c r="N146" s="325" t="s">
        <v>1925</v>
      </c>
      <c r="O146" s="336"/>
      <c r="P146" s="325" t="s">
        <v>1924</v>
      </c>
      <c r="Q146" s="326" t="n">
        <v>0</v>
      </c>
      <c r="R146" s="334"/>
      <c r="S146" s="334"/>
      <c r="T146" s="334"/>
      <c r="U146" s="334"/>
      <c r="V146" s="334"/>
      <c r="W146" s="326" t="n">
        <v>1</v>
      </c>
      <c r="X146" s="326" t="n">
        <v>1</v>
      </c>
      <c r="Y146" s="325" t="s">
        <v>1925</v>
      </c>
      <c r="Z146" s="325" t="s">
        <v>1925</v>
      </c>
      <c r="AA146" s="325" t="s">
        <v>1925</v>
      </c>
      <c r="AB146" s="336"/>
      <c r="AC146" s="336"/>
      <c r="AD146" s="336"/>
      <c r="AE146" s="336"/>
      <c r="AF146" s="336"/>
      <c r="AG146" s="336"/>
      <c r="AH146" s="325" t="s">
        <v>1925</v>
      </c>
      <c r="AI146" s="326" t="str">
        <f aca="false">TRIM(LEFT('1. Artikeldata Grund'!G146,6))</f>
        <v/>
      </c>
      <c r="AJ146" s="327" t="n">
        <f aca="false" t="array" ref="AJ146:AJ146">_xlfn.IFS(AV146="1",20,AV146="2",20,AV146="3",20,AV146="0",99,AV146="",99)</f>
        <v>99</v>
      </c>
      <c r="AK146" s="328" t="s">
        <v>114</v>
      </c>
      <c r="AL146" s="328" t="s">
        <v>114</v>
      </c>
      <c r="AM146" s="334"/>
      <c r="AN146" s="325"/>
      <c r="AO146" s="325"/>
      <c r="AP146" s="328" t="s">
        <v>114</v>
      </c>
      <c r="AQ146" s="329" t="n">
        <v>1</v>
      </c>
      <c r="AR146" s="326" t="str">
        <f aca="false">TRIM('APH KIC KIA PC'!O146)</f>
        <v/>
      </c>
      <c r="AS146" s="335"/>
      <c r="AT146" s="325" t="str">
        <f aca="false">LEFT('1. Artikeldata Grund'!H146,2)</f>
        <v>Vä</v>
      </c>
      <c r="AU146" s="326" t="str">
        <f aca="false" t="array" ref="AU146:AU146">_xlfn.IFS('1. Artikeldata Grund'!I146="","",'1. Artikeldata Grund'!I146=Tabeller!$I$3,"",'1. Artikeldata Grund'!I146=Tabeller!$I$4,"",'1. Artikeldata Grund'!I146=Tabeller!$I$5,LEFT('1. Artikeldata Grund'!I146,1),'1. Artikeldata Grund'!I146=Tabeller!$I$6,LEFT('1. Artikeldata Grund'!I146,1))</f>
        <v/>
      </c>
      <c r="AV146" s="326" t="str">
        <f aca="false" t="array" ref="AV146:AV146">_xlfn.IFS('1. Artikeldata Grund'!J146="","",'1. Artikeldata Grund'!J146=Tabeller!$J$3,"",'1. Artikeldata Grund'!J146=Tabeller!$J$4,"",'1. Artikeldata Grund'!J146=Tabeller!$J$5,LEFT('1. Artikeldata Grund'!J146,1),'1. Artikeldata Grund'!J146=Tabeller!$J$6,LEFT('1. Artikeldata Grund'!J146,1),'1. Artikeldata Grund'!J146=Tabeller!$J$7,LEFT('1. Artikeldata Grund'!J146,1))</f>
        <v/>
      </c>
      <c r="AW146" s="326"/>
      <c r="AX146" s="326" t="n">
        <f aca="false">IF('APH KIC KIA PC'!K146=Tabeller!$AH$4,2,1)</f>
        <v>1</v>
      </c>
      <c r="AY146" s="326" t="str">
        <f aca="false" t="array" ref="AY146:AY146">IF('APH KIC KIA PC'!K146=Tabeller!$AH$4,99,IFERROR(_xlfn.IFS('4. Inköpsdata'!L146=25%,41,'4. Inköpsdata'!L146=12%,42,'4. Inköpsdata'!L146=6%,43,'4. Inköpsdata'!L146="Momsfritt",38),""))</f>
        <v/>
      </c>
      <c r="AZ146" s="330" t="e">
        <f aca="false">IF('APH KIC KIA PC'!K146=Tabeller!$AH$4,'4. Inköpsdata'!J146,ROUND('APH KIC KIA PC'!AB146,2))</f>
        <v>#VALUE!</v>
      </c>
      <c r="BA146" s="330" t="e">
        <f aca="false">IF('APH KIC KIA PC'!K146=Tabeller!$AH$4,0.01,ROUND('APH KIC KIA PC'!AA146,2))</f>
        <v>#VALUE!</v>
      </c>
      <c r="BB146" s="326" t="str">
        <f aca="false">TRIM(RIGHT('1. Artikeldata Grund'!G146,2))</f>
        <v/>
      </c>
      <c r="BC146" s="337"/>
      <c r="BD146" s="325" t="s">
        <v>1925</v>
      </c>
      <c r="BE146" s="336"/>
      <c r="BF146" s="328" t="s">
        <v>114</v>
      </c>
      <c r="BG146" s="337"/>
      <c r="BH146" s="330"/>
      <c r="BI146" s="330"/>
      <c r="BJ146" s="330"/>
      <c r="BK146" s="330"/>
      <c r="BL146" s="331" t="s">
        <v>35</v>
      </c>
      <c r="BM146" s="332" t="str">
        <f aca="false">TRIM('1. Artikeldata Grund'!D146)</f>
        <v/>
      </c>
    </row>
    <row r="147" customFormat="false" ht="14.25" hidden="false" customHeight="false" outlineLevel="0" collapsed="false">
      <c r="A147" s="321" t="n">
        <v>143</v>
      </c>
      <c r="B147" s="322" t="str">
        <f aca="false">'APH KIC KIA PC'!I147</f>
        <v>Välj…</v>
      </c>
      <c r="C147" s="322" t="str">
        <f aca="false">'APH KIC KIA PC'!K147</f>
        <v>Välj…</v>
      </c>
      <c r="D147" s="323" t="n">
        <f aca="false">'APH KIC KIA PC'!D147</f>
        <v>0</v>
      </c>
      <c r="E147" s="324" t="str">
        <f aca="false">TRIM(LEFT('1. Artikeldata Grund'!E147,30))</f>
        <v/>
      </c>
      <c r="F147" s="324" t="str">
        <f aca="false">IFERROR(TRIM(RIGHT('1. Artikeldata Grund'!E147,LEN('1. Artikeldata Grund'!E147)-30)),"")</f>
        <v/>
      </c>
      <c r="G147" s="325" t="str">
        <f aca="false">TRIM('APH KIC KIA PC'!L147)</f>
        <v>Välj….</v>
      </c>
      <c r="H147" s="326" t="n">
        <f aca="false">'APH KIC KIA PC'!M147</f>
        <v>910</v>
      </c>
      <c r="I147" s="326" t="n">
        <v>99</v>
      </c>
      <c r="J147" s="334"/>
      <c r="K147" s="325" t="s">
        <v>1922</v>
      </c>
      <c r="L147" s="325" t="str">
        <f aca="false">IF('APH MD APH Specifika'!BD147="J","J","N")</f>
        <v>N</v>
      </c>
      <c r="M147" s="335"/>
      <c r="N147" s="325" t="s">
        <v>1925</v>
      </c>
      <c r="O147" s="336"/>
      <c r="P147" s="325" t="s">
        <v>1924</v>
      </c>
      <c r="Q147" s="326" t="n">
        <v>0</v>
      </c>
      <c r="R147" s="334"/>
      <c r="S147" s="334"/>
      <c r="T147" s="334"/>
      <c r="U147" s="334"/>
      <c r="V147" s="334"/>
      <c r="W147" s="326" t="n">
        <v>1</v>
      </c>
      <c r="X147" s="326" t="n">
        <v>1</v>
      </c>
      <c r="Y147" s="325" t="s">
        <v>1925</v>
      </c>
      <c r="Z147" s="325" t="s">
        <v>1925</v>
      </c>
      <c r="AA147" s="325" t="s">
        <v>1925</v>
      </c>
      <c r="AB147" s="336"/>
      <c r="AC147" s="336"/>
      <c r="AD147" s="336"/>
      <c r="AE147" s="336"/>
      <c r="AF147" s="336"/>
      <c r="AG147" s="336"/>
      <c r="AH147" s="325" t="s">
        <v>1925</v>
      </c>
      <c r="AI147" s="326" t="str">
        <f aca="false">TRIM(LEFT('1. Artikeldata Grund'!G147,6))</f>
        <v/>
      </c>
      <c r="AJ147" s="327" t="n">
        <f aca="false" t="array" ref="AJ147:AJ147">_xlfn.IFS(AV147="1",20,AV147="2",20,AV147="3",20,AV147="0",99,AV147="",99)</f>
        <v>99</v>
      </c>
      <c r="AK147" s="328" t="s">
        <v>114</v>
      </c>
      <c r="AL147" s="328" t="s">
        <v>114</v>
      </c>
      <c r="AM147" s="334"/>
      <c r="AN147" s="325"/>
      <c r="AO147" s="325"/>
      <c r="AP147" s="328" t="s">
        <v>114</v>
      </c>
      <c r="AQ147" s="329" t="n">
        <v>1</v>
      </c>
      <c r="AR147" s="326" t="str">
        <f aca="false">TRIM('APH KIC KIA PC'!O147)</f>
        <v/>
      </c>
      <c r="AS147" s="335"/>
      <c r="AT147" s="325" t="str">
        <f aca="false">LEFT('1. Artikeldata Grund'!H147,2)</f>
        <v>Vä</v>
      </c>
      <c r="AU147" s="326" t="str">
        <f aca="false" t="array" ref="AU147:AU147">_xlfn.IFS('1. Artikeldata Grund'!I147="","",'1. Artikeldata Grund'!I147=Tabeller!$I$3,"",'1. Artikeldata Grund'!I147=Tabeller!$I$4,"",'1. Artikeldata Grund'!I147=Tabeller!$I$5,LEFT('1. Artikeldata Grund'!I147,1),'1. Artikeldata Grund'!I147=Tabeller!$I$6,LEFT('1. Artikeldata Grund'!I147,1))</f>
        <v/>
      </c>
      <c r="AV147" s="326" t="str">
        <f aca="false" t="array" ref="AV147:AV147">_xlfn.IFS('1. Artikeldata Grund'!J147="","",'1. Artikeldata Grund'!J147=Tabeller!$J$3,"",'1. Artikeldata Grund'!J147=Tabeller!$J$4,"",'1. Artikeldata Grund'!J147=Tabeller!$J$5,LEFT('1. Artikeldata Grund'!J147,1),'1. Artikeldata Grund'!J147=Tabeller!$J$6,LEFT('1. Artikeldata Grund'!J147,1),'1. Artikeldata Grund'!J147=Tabeller!$J$7,LEFT('1. Artikeldata Grund'!J147,1))</f>
        <v/>
      </c>
      <c r="AW147" s="326"/>
      <c r="AX147" s="326" t="n">
        <f aca="false">IF('APH KIC KIA PC'!K147=Tabeller!$AH$4,2,1)</f>
        <v>1</v>
      </c>
      <c r="AY147" s="326" t="str">
        <f aca="false" t="array" ref="AY147:AY147">IF('APH KIC KIA PC'!K147=Tabeller!$AH$4,99,IFERROR(_xlfn.IFS('4. Inköpsdata'!L147=25%,41,'4. Inköpsdata'!L147=12%,42,'4. Inköpsdata'!L147=6%,43,'4. Inköpsdata'!L147="Momsfritt",38),""))</f>
        <v/>
      </c>
      <c r="AZ147" s="330" t="e">
        <f aca="false">IF('APH KIC KIA PC'!K147=Tabeller!$AH$4,'4. Inköpsdata'!J147,ROUND('APH KIC KIA PC'!AB147,2))</f>
        <v>#VALUE!</v>
      </c>
      <c r="BA147" s="330" t="e">
        <f aca="false">IF('APH KIC KIA PC'!K147=Tabeller!$AH$4,0.01,ROUND('APH KIC KIA PC'!AA147,2))</f>
        <v>#VALUE!</v>
      </c>
      <c r="BB147" s="326" t="str">
        <f aca="false">TRIM(RIGHT('1. Artikeldata Grund'!G147,2))</f>
        <v/>
      </c>
      <c r="BC147" s="337"/>
      <c r="BD147" s="325" t="s">
        <v>1925</v>
      </c>
      <c r="BE147" s="336"/>
      <c r="BF147" s="328" t="s">
        <v>114</v>
      </c>
      <c r="BG147" s="337"/>
      <c r="BH147" s="330"/>
      <c r="BI147" s="330"/>
      <c r="BJ147" s="330"/>
      <c r="BK147" s="330"/>
      <c r="BL147" s="331" t="s">
        <v>35</v>
      </c>
      <c r="BM147" s="332" t="str">
        <f aca="false">TRIM('1. Artikeldata Grund'!D147)</f>
        <v/>
      </c>
    </row>
    <row r="148" customFormat="false" ht="14.25" hidden="false" customHeight="false" outlineLevel="0" collapsed="false">
      <c r="A148" s="321" t="n">
        <v>144</v>
      </c>
      <c r="B148" s="322" t="str">
        <f aca="false">'APH KIC KIA PC'!I148</f>
        <v>Välj…</v>
      </c>
      <c r="C148" s="322" t="str">
        <f aca="false">'APH KIC KIA PC'!K148</f>
        <v>Välj…</v>
      </c>
      <c r="D148" s="323" t="n">
        <f aca="false">'APH KIC KIA PC'!D148</f>
        <v>0</v>
      </c>
      <c r="E148" s="324" t="str">
        <f aca="false">TRIM(LEFT('1. Artikeldata Grund'!E148,30))</f>
        <v/>
      </c>
      <c r="F148" s="324" t="str">
        <f aca="false">IFERROR(TRIM(RIGHT('1. Artikeldata Grund'!E148,LEN('1. Artikeldata Grund'!E148)-30)),"")</f>
        <v/>
      </c>
      <c r="G148" s="325" t="str">
        <f aca="false">TRIM('APH KIC KIA PC'!L148)</f>
        <v>Välj….</v>
      </c>
      <c r="H148" s="326" t="n">
        <f aca="false">'APH KIC KIA PC'!M148</f>
        <v>910</v>
      </c>
      <c r="I148" s="326" t="n">
        <v>99</v>
      </c>
      <c r="J148" s="334"/>
      <c r="K148" s="325" t="s">
        <v>1922</v>
      </c>
      <c r="L148" s="325" t="str">
        <f aca="false">IF('APH MD APH Specifika'!BD148="J","J","N")</f>
        <v>N</v>
      </c>
      <c r="M148" s="335"/>
      <c r="N148" s="325" t="s">
        <v>1925</v>
      </c>
      <c r="O148" s="336"/>
      <c r="P148" s="325" t="s">
        <v>1924</v>
      </c>
      <c r="Q148" s="326" t="n">
        <v>0</v>
      </c>
      <c r="R148" s="334"/>
      <c r="S148" s="334"/>
      <c r="T148" s="334"/>
      <c r="U148" s="334"/>
      <c r="V148" s="334"/>
      <c r="W148" s="326" t="n">
        <v>1</v>
      </c>
      <c r="X148" s="326" t="n">
        <v>1</v>
      </c>
      <c r="Y148" s="325" t="s">
        <v>1925</v>
      </c>
      <c r="Z148" s="325" t="s">
        <v>1925</v>
      </c>
      <c r="AA148" s="325" t="s">
        <v>1925</v>
      </c>
      <c r="AB148" s="336"/>
      <c r="AC148" s="336"/>
      <c r="AD148" s="336"/>
      <c r="AE148" s="336"/>
      <c r="AF148" s="336"/>
      <c r="AG148" s="336"/>
      <c r="AH148" s="325" t="s">
        <v>1925</v>
      </c>
      <c r="AI148" s="326" t="str">
        <f aca="false">TRIM(LEFT('1. Artikeldata Grund'!G148,6))</f>
        <v/>
      </c>
      <c r="AJ148" s="327" t="n">
        <f aca="false" t="array" ref="AJ148:AJ148">_xlfn.IFS(AV148="1",20,AV148="2",20,AV148="3",20,AV148="0",99,AV148="",99)</f>
        <v>99</v>
      </c>
      <c r="AK148" s="328" t="s">
        <v>114</v>
      </c>
      <c r="AL148" s="328" t="s">
        <v>114</v>
      </c>
      <c r="AM148" s="334"/>
      <c r="AN148" s="325"/>
      <c r="AO148" s="325"/>
      <c r="AP148" s="328" t="s">
        <v>114</v>
      </c>
      <c r="AQ148" s="329" t="n">
        <v>1</v>
      </c>
      <c r="AR148" s="326" t="str">
        <f aca="false">TRIM('APH KIC KIA PC'!O148)</f>
        <v/>
      </c>
      <c r="AS148" s="335"/>
      <c r="AT148" s="325" t="str">
        <f aca="false">LEFT('1. Artikeldata Grund'!H148,2)</f>
        <v>Vä</v>
      </c>
      <c r="AU148" s="326" t="str">
        <f aca="false" t="array" ref="AU148:AU148">_xlfn.IFS('1. Artikeldata Grund'!I148="","",'1. Artikeldata Grund'!I148=Tabeller!$I$3,"",'1. Artikeldata Grund'!I148=Tabeller!$I$4,"",'1. Artikeldata Grund'!I148=Tabeller!$I$5,LEFT('1. Artikeldata Grund'!I148,1),'1. Artikeldata Grund'!I148=Tabeller!$I$6,LEFT('1. Artikeldata Grund'!I148,1))</f>
        <v/>
      </c>
      <c r="AV148" s="326" t="str">
        <f aca="false" t="array" ref="AV148:AV148">_xlfn.IFS('1. Artikeldata Grund'!J148="","",'1. Artikeldata Grund'!J148=Tabeller!$J$3,"",'1. Artikeldata Grund'!J148=Tabeller!$J$4,"",'1. Artikeldata Grund'!J148=Tabeller!$J$5,LEFT('1. Artikeldata Grund'!J148,1),'1. Artikeldata Grund'!J148=Tabeller!$J$6,LEFT('1. Artikeldata Grund'!J148,1),'1. Artikeldata Grund'!J148=Tabeller!$J$7,LEFT('1. Artikeldata Grund'!J148,1))</f>
        <v/>
      </c>
      <c r="AW148" s="326"/>
      <c r="AX148" s="326" t="n">
        <f aca="false">IF('APH KIC KIA PC'!K148=Tabeller!$AH$4,2,1)</f>
        <v>1</v>
      </c>
      <c r="AY148" s="326" t="str">
        <f aca="false" t="array" ref="AY148:AY148">IF('APH KIC KIA PC'!K148=Tabeller!$AH$4,99,IFERROR(_xlfn.IFS('4. Inköpsdata'!L148=25%,41,'4. Inköpsdata'!L148=12%,42,'4. Inköpsdata'!L148=6%,43,'4. Inköpsdata'!L148="Momsfritt",38),""))</f>
        <v/>
      </c>
      <c r="AZ148" s="330" t="e">
        <f aca="false">IF('APH KIC KIA PC'!K148=Tabeller!$AH$4,'4. Inköpsdata'!J148,ROUND('APH KIC KIA PC'!AB148,2))</f>
        <v>#VALUE!</v>
      </c>
      <c r="BA148" s="330" t="e">
        <f aca="false">IF('APH KIC KIA PC'!K148=Tabeller!$AH$4,0.01,ROUND('APH KIC KIA PC'!AA148,2))</f>
        <v>#VALUE!</v>
      </c>
      <c r="BB148" s="326" t="str">
        <f aca="false">TRIM(RIGHT('1. Artikeldata Grund'!G148,2))</f>
        <v/>
      </c>
      <c r="BC148" s="337"/>
      <c r="BD148" s="325" t="s">
        <v>1925</v>
      </c>
      <c r="BE148" s="336"/>
      <c r="BF148" s="328" t="s">
        <v>114</v>
      </c>
      <c r="BG148" s="337"/>
      <c r="BH148" s="330"/>
      <c r="BI148" s="330"/>
      <c r="BJ148" s="330"/>
      <c r="BK148" s="330"/>
      <c r="BL148" s="331" t="s">
        <v>35</v>
      </c>
      <c r="BM148" s="332" t="str">
        <f aca="false">TRIM('1. Artikeldata Grund'!D148)</f>
        <v/>
      </c>
    </row>
    <row r="149" customFormat="false" ht="14.25" hidden="false" customHeight="false" outlineLevel="0" collapsed="false">
      <c r="A149" s="321" t="n">
        <v>145</v>
      </c>
      <c r="B149" s="322" t="str">
        <f aca="false">'APH KIC KIA PC'!I149</f>
        <v>Välj…</v>
      </c>
      <c r="C149" s="322" t="str">
        <f aca="false">'APH KIC KIA PC'!K149</f>
        <v>Välj…</v>
      </c>
      <c r="D149" s="323" t="n">
        <f aca="false">'APH KIC KIA PC'!D149</f>
        <v>0</v>
      </c>
      <c r="E149" s="324" t="str">
        <f aca="false">TRIM(LEFT('1. Artikeldata Grund'!E149,30))</f>
        <v/>
      </c>
      <c r="F149" s="324" t="str">
        <f aca="false">IFERROR(TRIM(RIGHT('1. Artikeldata Grund'!E149,LEN('1. Artikeldata Grund'!E149)-30)),"")</f>
        <v/>
      </c>
      <c r="G149" s="325" t="str">
        <f aca="false">TRIM('APH KIC KIA PC'!L149)</f>
        <v>Välj….</v>
      </c>
      <c r="H149" s="326" t="n">
        <f aca="false">'APH KIC KIA PC'!M149</f>
        <v>910</v>
      </c>
      <c r="I149" s="326" t="n">
        <v>99</v>
      </c>
      <c r="J149" s="334"/>
      <c r="K149" s="325" t="s">
        <v>1922</v>
      </c>
      <c r="L149" s="325" t="str">
        <f aca="false">IF('APH MD APH Specifika'!BD149="J","J","N")</f>
        <v>N</v>
      </c>
      <c r="M149" s="335"/>
      <c r="N149" s="325" t="s">
        <v>1925</v>
      </c>
      <c r="O149" s="336"/>
      <c r="P149" s="325" t="s">
        <v>1924</v>
      </c>
      <c r="Q149" s="326" t="n">
        <v>0</v>
      </c>
      <c r="R149" s="334"/>
      <c r="S149" s="334"/>
      <c r="T149" s="334"/>
      <c r="U149" s="334"/>
      <c r="V149" s="334"/>
      <c r="W149" s="326" t="n">
        <v>1</v>
      </c>
      <c r="X149" s="326" t="n">
        <v>1</v>
      </c>
      <c r="Y149" s="325" t="s">
        <v>1925</v>
      </c>
      <c r="Z149" s="325" t="s">
        <v>1925</v>
      </c>
      <c r="AA149" s="325" t="s">
        <v>1925</v>
      </c>
      <c r="AB149" s="336"/>
      <c r="AC149" s="336"/>
      <c r="AD149" s="336"/>
      <c r="AE149" s="336"/>
      <c r="AF149" s="336"/>
      <c r="AG149" s="336"/>
      <c r="AH149" s="325" t="s">
        <v>1925</v>
      </c>
      <c r="AI149" s="326" t="str">
        <f aca="false">TRIM(LEFT('1. Artikeldata Grund'!G149,6))</f>
        <v/>
      </c>
      <c r="AJ149" s="327" t="n">
        <f aca="false" t="array" ref="AJ149:AJ149">_xlfn.IFS(AV149="1",20,AV149="2",20,AV149="3",20,AV149="0",99,AV149="",99)</f>
        <v>99</v>
      </c>
      <c r="AK149" s="328" t="s">
        <v>114</v>
      </c>
      <c r="AL149" s="328" t="s">
        <v>114</v>
      </c>
      <c r="AM149" s="334"/>
      <c r="AN149" s="325"/>
      <c r="AO149" s="325"/>
      <c r="AP149" s="328" t="s">
        <v>114</v>
      </c>
      <c r="AQ149" s="329" t="n">
        <v>1</v>
      </c>
      <c r="AR149" s="326" t="str">
        <f aca="false">TRIM('APH KIC KIA PC'!O149)</f>
        <v/>
      </c>
      <c r="AS149" s="335"/>
      <c r="AT149" s="325" t="str">
        <f aca="false">LEFT('1. Artikeldata Grund'!H149,2)</f>
        <v>Vä</v>
      </c>
      <c r="AU149" s="326" t="str">
        <f aca="false" t="array" ref="AU149:AU149">_xlfn.IFS('1. Artikeldata Grund'!I149="","",'1. Artikeldata Grund'!I149=Tabeller!$I$3,"",'1. Artikeldata Grund'!I149=Tabeller!$I$4,"",'1. Artikeldata Grund'!I149=Tabeller!$I$5,LEFT('1. Artikeldata Grund'!I149,1),'1. Artikeldata Grund'!I149=Tabeller!$I$6,LEFT('1. Artikeldata Grund'!I149,1))</f>
        <v/>
      </c>
      <c r="AV149" s="326" t="str">
        <f aca="false" t="array" ref="AV149:AV149">_xlfn.IFS('1. Artikeldata Grund'!J149="","",'1. Artikeldata Grund'!J149=Tabeller!$J$3,"",'1. Artikeldata Grund'!J149=Tabeller!$J$4,"",'1. Artikeldata Grund'!J149=Tabeller!$J$5,LEFT('1. Artikeldata Grund'!J149,1),'1. Artikeldata Grund'!J149=Tabeller!$J$6,LEFT('1. Artikeldata Grund'!J149,1),'1. Artikeldata Grund'!J149=Tabeller!$J$7,LEFT('1. Artikeldata Grund'!J149,1))</f>
        <v/>
      </c>
      <c r="AW149" s="326"/>
      <c r="AX149" s="326" t="n">
        <f aca="false">IF('APH KIC KIA PC'!K149=Tabeller!$AH$4,2,1)</f>
        <v>1</v>
      </c>
      <c r="AY149" s="326" t="str">
        <f aca="false" t="array" ref="AY149:AY149">IF('APH KIC KIA PC'!K149=Tabeller!$AH$4,99,IFERROR(_xlfn.IFS('4. Inköpsdata'!L149=25%,41,'4. Inköpsdata'!L149=12%,42,'4. Inköpsdata'!L149=6%,43,'4. Inköpsdata'!L149="Momsfritt",38),""))</f>
        <v/>
      </c>
      <c r="AZ149" s="330" t="e">
        <f aca="false">IF('APH KIC KIA PC'!K149=Tabeller!$AH$4,'4. Inköpsdata'!J149,ROUND('APH KIC KIA PC'!AB149,2))</f>
        <v>#VALUE!</v>
      </c>
      <c r="BA149" s="330" t="e">
        <f aca="false">IF('APH KIC KIA PC'!K149=Tabeller!$AH$4,0.01,ROUND('APH KIC KIA PC'!AA149,2))</f>
        <v>#VALUE!</v>
      </c>
      <c r="BB149" s="326" t="str">
        <f aca="false">TRIM(RIGHT('1. Artikeldata Grund'!G149,2))</f>
        <v/>
      </c>
      <c r="BC149" s="337"/>
      <c r="BD149" s="325" t="s">
        <v>1925</v>
      </c>
      <c r="BE149" s="336"/>
      <c r="BF149" s="328" t="s">
        <v>114</v>
      </c>
      <c r="BG149" s="337"/>
      <c r="BH149" s="330"/>
      <c r="BI149" s="330"/>
      <c r="BJ149" s="330"/>
      <c r="BK149" s="330"/>
      <c r="BL149" s="331" t="s">
        <v>35</v>
      </c>
      <c r="BM149" s="332" t="str">
        <f aca="false">TRIM('1. Artikeldata Grund'!D149)</f>
        <v/>
      </c>
    </row>
    <row r="150" customFormat="false" ht="14.25" hidden="false" customHeight="false" outlineLevel="0" collapsed="false">
      <c r="A150" s="321" t="n">
        <v>146</v>
      </c>
      <c r="B150" s="322" t="str">
        <f aca="false">'APH KIC KIA PC'!I150</f>
        <v>Välj…</v>
      </c>
      <c r="C150" s="322" t="str">
        <f aca="false">'APH KIC KIA PC'!K150</f>
        <v>Välj…</v>
      </c>
      <c r="D150" s="323" t="n">
        <f aca="false">'APH KIC KIA PC'!D150</f>
        <v>0</v>
      </c>
      <c r="E150" s="324" t="str">
        <f aca="false">TRIM(LEFT('1. Artikeldata Grund'!E150,30))</f>
        <v/>
      </c>
      <c r="F150" s="324" t="str">
        <f aca="false">IFERROR(TRIM(RIGHT('1. Artikeldata Grund'!E150,LEN('1. Artikeldata Grund'!E150)-30)),"")</f>
        <v/>
      </c>
      <c r="G150" s="325" t="str">
        <f aca="false">TRIM('APH KIC KIA PC'!L150)</f>
        <v>Välj….</v>
      </c>
      <c r="H150" s="326" t="n">
        <f aca="false">'APH KIC KIA PC'!M150</f>
        <v>910</v>
      </c>
      <c r="I150" s="326" t="n">
        <v>99</v>
      </c>
      <c r="J150" s="334"/>
      <c r="K150" s="325" t="s">
        <v>1922</v>
      </c>
      <c r="L150" s="325" t="str">
        <f aca="false">IF('APH MD APH Specifika'!BD150="J","J","N")</f>
        <v>N</v>
      </c>
      <c r="M150" s="335"/>
      <c r="N150" s="325" t="s">
        <v>1925</v>
      </c>
      <c r="O150" s="336"/>
      <c r="P150" s="325" t="s">
        <v>1924</v>
      </c>
      <c r="Q150" s="326" t="n">
        <v>0</v>
      </c>
      <c r="R150" s="334"/>
      <c r="S150" s="334"/>
      <c r="T150" s="334"/>
      <c r="U150" s="334"/>
      <c r="V150" s="334"/>
      <c r="W150" s="326" t="n">
        <v>1</v>
      </c>
      <c r="X150" s="326" t="n">
        <v>1</v>
      </c>
      <c r="Y150" s="325" t="s">
        <v>1925</v>
      </c>
      <c r="Z150" s="325" t="s">
        <v>1925</v>
      </c>
      <c r="AA150" s="325" t="s">
        <v>1925</v>
      </c>
      <c r="AB150" s="336"/>
      <c r="AC150" s="336"/>
      <c r="AD150" s="336"/>
      <c r="AE150" s="336"/>
      <c r="AF150" s="336"/>
      <c r="AG150" s="336"/>
      <c r="AH150" s="325" t="s">
        <v>1925</v>
      </c>
      <c r="AI150" s="326" t="str">
        <f aca="false">TRIM(LEFT('1. Artikeldata Grund'!G150,6))</f>
        <v/>
      </c>
      <c r="AJ150" s="327" t="n">
        <f aca="false" t="array" ref="AJ150:AJ150">_xlfn.IFS(AV150="1",20,AV150="2",20,AV150="3",20,AV150="0",99,AV150="",99)</f>
        <v>99</v>
      </c>
      <c r="AK150" s="328" t="s">
        <v>114</v>
      </c>
      <c r="AL150" s="328" t="s">
        <v>114</v>
      </c>
      <c r="AM150" s="334"/>
      <c r="AN150" s="325"/>
      <c r="AO150" s="325"/>
      <c r="AP150" s="328" t="s">
        <v>114</v>
      </c>
      <c r="AQ150" s="329" t="n">
        <v>1</v>
      </c>
      <c r="AR150" s="326" t="str">
        <f aca="false">TRIM('APH KIC KIA PC'!O150)</f>
        <v/>
      </c>
      <c r="AS150" s="335"/>
      <c r="AT150" s="325" t="str">
        <f aca="false">LEFT('1. Artikeldata Grund'!H150,2)</f>
        <v>Vä</v>
      </c>
      <c r="AU150" s="326" t="str">
        <f aca="false" t="array" ref="AU150:AU150">_xlfn.IFS('1. Artikeldata Grund'!I150="","",'1. Artikeldata Grund'!I150=Tabeller!$I$3,"",'1. Artikeldata Grund'!I150=Tabeller!$I$4,"",'1. Artikeldata Grund'!I150=Tabeller!$I$5,LEFT('1. Artikeldata Grund'!I150,1),'1. Artikeldata Grund'!I150=Tabeller!$I$6,LEFT('1. Artikeldata Grund'!I150,1))</f>
        <v/>
      </c>
      <c r="AV150" s="326" t="str">
        <f aca="false" t="array" ref="AV150:AV150">_xlfn.IFS('1. Artikeldata Grund'!J150="","",'1. Artikeldata Grund'!J150=Tabeller!$J$3,"",'1. Artikeldata Grund'!J150=Tabeller!$J$4,"",'1. Artikeldata Grund'!J150=Tabeller!$J$5,LEFT('1. Artikeldata Grund'!J150,1),'1. Artikeldata Grund'!J150=Tabeller!$J$6,LEFT('1. Artikeldata Grund'!J150,1),'1. Artikeldata Grund'!J150=Tabeller!$J$7,LEFT('1. Artikeldata Grund'!J150,1))</f>
        <v/>
      </c>
      <c r="AW150" s="326"/>
      <c r="AX150" s="326" t="n">
        <f aca="false">IF('APH KIC KIA PC'!K150=Tabeller!$AH$4,2,1)</f>
        <v>1</v>
      </c>
      <c r="AY150" s="326" t="str">
        <f aca="false" t="array" ref="AY150:AY150">IF('APH KIC KIA PC'!K150=Tabeller!$AH$4,99,IFERROR(_xlfn.IFS('4. Inköpsdata'!L150=25%,41,'4. Inköpsdata'!L150=12%,42,'4. Inköpsdata'!L150=6%,43,'4. Inköpsdata'!L150="Momsfritt",38),""))</f>
        <v/>
      </c>
      <c r="AZ150" s="330" t="e">
        <f aca="false">IF('APH KIC KIA PC'!K150=Tabeller!$AH$4,'4. Inköpsdata'!J150,ROUND('APH KIC KIA PC'!AB150,2))</f>
        <v>#VALUE!</v>
      </c>
      <c r="BA150" s="330" t="e">
        <f aca="false">IF('APH KIC KIA PC'!K150=Tabeller!$AH$4,0.01,ROUND('APH KIC KIA PC'!AA150,2))</f>
        <v>#VALUE!</v>
      </c>
      <c r="BB150" s="326" t="str">
        <f aca="false">TRIM(RIGHT('1. Artikeldata Grund'!G150,2))</f>
        <v/>
      </c>
      <c r="BC150" s="337"/>
      <c r="BD150" s="325" t="s">
        <v>1925</v>
      </c>
      <c r="BE150" s="336"/>
      <c r="BF150" s="328" t="s">
        <v>114</v>
      </c>
      <c r="BG150" s="337"/>
      <c r="BH150" s="330"/>
      <c r="BI150" s="330"/>
      <c r="BJ150" s="330"/>
      <c r="BK150" s="330"/>
      <c r="BL150" s="331" t="s">
        <v>35</v>
      </c>
      <c r="BM150" s="332" t="str">
        <f aca="false">TRIM('1. Artikeldata Grund'!D150)</f>
        <v/>
      </c>
    </row>
    <row r="151" customFormat="false" ht="14.25" hidden="false" customHeight="false" outlineLevel="0" collapsed="false">
      <c r="A151" s="321" t="n">
        <v>147</v>
      </c>
      <c r="B151" s="322" t="str">
        <f aca="false">'APH KIC KIA PC'!I151</f>
        <v>Välj…</v>
      </c>
      <c r="C151" s="322" t="str">
        <f aca="false">'APH KIC KIA PC'!K151</f>
        <v>Välj…</v>
      </c>
      <c r="D151" s="323" t="n">
        <f aca="false">'APH KIC KIA PC'!D151</f>
        <v>0</v>
      </c>
      <c r="E151" s="324" t="str">
        <f aca="false">TRIM(LEFT('1. Artikeldata Grund'!E151,30))</f>
        <v/>
      </c>
      <c r="F151" s="324" t="str">
        <f aca="false">IFERROR(TRIM(RIGHT('1. Artikeldata Grund'!E151,LEN('1. Artikeldata Grund'!E151)-30)),"")</f>
        <v/>
      </c>
      <c r="G151" s="325" t="str">
        <f aca="false">TRIM('APH KIC KIA PC'!L151)</f>
        <v>Välj….</v>
      </c>
      <c r="H151" s="326" t="n">
        <f aca="false">'APH KIC KIA PC'!M151</f>
        <v>910</v>
      </c>
      <c r="I151" s="326" t="n">
        <v>99</v>
      </c>
      <c r="J151" s="334"/>
      <c r="K151" s="325" t="s">
        <v>1922</v>
      </c>
      <c r="L151" s="325" t="str">
        <f aca="false">IF('APH MD APH Specifika'!BD151="J","J","N")</f>
        <v>N</v>
      </c>
      <c r="M151" s="335"/>
      <c r="N151" s="325" t="s">
        <v>1925</v>
      </c>
      <c r="O151" s="336"/>
      <c r="P151" s="325" t="s">
        <v>1924</v>
      </c>
      <c r="Q151" s="326" t="n">
        <v>0</v>
      </c>
      <c r="R151" s="334"/>
      <c r="S151" s="334"/>
      <c r="T151" s="334"/>
      <c r="U151" s="334"/>
      <c r="V151" s="334"/>
      <c r="W151" s="326" t="n">
        <v>1</v>
      </c>
      <c r="X151" s="326" t="n">
        <v>1</v>
      </c>
      <c r="Y151" s="325" t="s">
        <v>1925</v>
      </c>
      <c r="Z151" s="325" t="s">
        <v>1925</v>
      </c>
      <c r="AA151" s="325" t="s">
        <v>1925</v>
      </c>
      <c r="AB151" s="336"/>
      <c r="AC151" s="336"/>
      <c r="AD151" s="336"/>
      <c r="AE151" s="336"/>
      <c r="AF151" s="336"/>
      <c r="AG151" s="336"/>
      <c r="AH151" s="325" t="s">
        <v>1925</v>
      </c>
      <c r="AI151" s="326" t="str">
        <f aca="false">TRIM(LEFT('1. Artikeldata Grund'!G151,6))</f>
        <v/>
      </c>
      <c r="AJ151" s="327" t="n">
        <f aca="false" t="array" ref="AJ151:AJ151">_xlfn.IFS(AV151="1",20,AV151="2",20,AV151="3",20,AV151="0",99,AV151="",99)</f>
        <v>99</v>
      </c>
      <c r="AK151" s="328" t="s">
        <v>114</v>
      </c>
      <c r="AL151" s="328" t="s">
        <v>114</v>
      </c>
      <c r="AM151" s="334"/>
      <c r="AN151" s="325"/>
      <c r="AO151" s="325"/>
      <c r="AP151" s="328" t="s">
        <v>114</v>
      </c>
      <c r="AQ151" s="329" t="n">
        <v>1</v>
      </c>
      <c r="AR151" s="326" t="str">
        <f aca="false">TRIM('APH KIC KIA PC'!O151)</f>
        <v/>
      </c>
      <c r="AS151" s="335"/>
      <c r="AT151" s="325" t="str">
        <f aca="false">LEFT('1. Artikeldata Grund'!H151,2)</f>
        <v>Vä</v>
      </c>
      <c r="AU151" s="326" t="str">
        <f aca="false" t="array" ref="AU151:AU151">_xlfn.IFS('1. Artikeldata Grund'!I151="","",'1. Artikeldata Grund'!I151=Tabeller!$I$3,"",'1. Artikeldata Grund'!I151=Tabeller!$I$4,"",'1. Artikeldata Grund'!I151=Tabeller!$I$5,LEFT('1. Artikeldata Grund'!I151,1),'1. Artikeldata Grund'!I151=Tabeller!$I$6,LEFT('1. Artikeldata Grund'!I151,1))</f>
        <v/>
      </c>
      <c r="AV151" s="326" t="str">
        <f aca="false" t="array" ref="AV151:AV151">_xlfn.IFS('1. Artikeldata Grund'!J151="","",'1. Artikeldata Grund'!J151=Tabeller!$J$3,"",'1. Artikeldata Grund'!J151=Tabeller!$J$4,"",'1. Artikeldata Grund'!J151=Tabeller!$J$5,LEFT('1. Artikeldata Grund'!J151,1),'1. Artikeldata Grund'!J151=Tabeller!$J$6,LEFT('1. Artikeldata Grund'!J151,1),'1. Artikeldata Grund'!J151=Tabeller!$J$7,LEFT('1. Artikeldata Grund'!J151,1))</f>
        <v/>
      </c>
      <c r="AW151" s="326"/>
      <c r="AX151" s="326" t="n">
        <f aca="false">IF('APH KIC KIA PC'!K151=Tabeller!$AH$4,2,1)</f>
        <v>1</v>
      </c>
      <c r="AY151" s="326" t="str">
        <f aca="false" t="array" ref="AY151:AY151">IF('APH KIC KIA PC'!K151=Tabeller!$AH$4,99,IFERROR(_xlfn.IFS('4. Inköpsdata'!L151=25%,41,'4. Inköpsdata'!L151=12%,42,'4. Inköpsdata'!L151=6%,43,'4. Inköpsdata'!L151="Momsfritt",38),""))</f>
        <v/>
      </c>
      <c r="AZ151" s="330" t="e">
        <f aca="false">IF('APH KIC KIA PC'!K151=Tabeller!$AH$4,'4. Inköpsdata'!J151,ROUND('APH KIC KIA PC'!AB151,2))</f>
        <v>#VALUE!</v>
      </c>
      <c r="BA151" s="330" t="e">
        <f aca="false">IF('APH KIC KIA PC'!K151=Tabeller!$AH$4,0.01,ROUND('APH KIC KIA PC'!AA151,2))</f>
        <v>#VALUE!</v>
      </c>
      <c r="BB151" s="326" t="str">
        <f aca="false">TRIM(RIGHT('1. Artikeldata Grund'!G151,2))</f>
        <v/>
      </c>
      <c r="BC151" s="337"/>
      <c r="BD151" s="325" t="s">
        <v>1925</v>
      </c>
      <c r="BE151" s="336"/>
      <c r="BF151" s="328" t="s">
        <v>114</v>
      </c>
      <c r="BG151" s="337"/>
      <c r="BH151" s="330"/>
      <c r="BI151" s="330"/>
      <c r="BJ151" s="330"/>
      <c r="BK151" s="330"/>
      <c r="BL151" s="331" t="s">
        <v>35</v>
      </c>
      <c r="BM151" s="332" t="str">
        <f aca="false">TRIM('1. Artikeldata Grund'!D151)</f>
        <v/>
      </c>
    </row>
    <row r="152" customFormat="false" ht="14.25" hidden="false" customHeight="false" outlineLevel="0" collapsed="false">
      <c r="A152" s="321" t="n">
        <v>148</v>
      </c>
      <c r="B152" s="322" t="str">
        <f aca="false">'APH KIC KIA PC'!I152</f>
        <v>Välj…</v>
      </c>
      <c r="C152" s="322" t="str">
        <f aca="false">'APH KIC KIA PC'!K152</f>
        <v>Välj…</v>
      </c>
      <c r="D152" s="323" t="n">
        <f aca="false">'APH KIC KIA PC'!D152</f>
        <v>0</v>
      </c>
      <c r="E152" s="324" t="str">
        <f aca="false">TRIM(LEFT('1. Artikeldata Grund'!E152,30))</f>
        <v/>
      </c>
      <c r="F152" s="324" t="str">
        <f aca="false">IFERROR(TRIM(RIGHT('1. Artikeldata Grund'!E152,LEN('1. Artikeldata Grund'!E152)-30)),"")</f>
        <v/>
      </c>
      <c r="G152" s="325" t="str">
        <f aca="false">TRIM('APH KIC KIA PC'!L152)</f>
        <v>Välj….</v>
      </c>
      <c r="H152" s="326" t="n">
        <f aca="false">'APH KIC KIA PC'!M152</f>
        <v>910</v>
      </c>
      <c r="I152" s="326" t="n">
        <v>99</v>
      </c>
      <c r="J152" s="334"/>
      <c r="K152" s="325" t="s">
        <v>1922</v>
      </c>
      <c r="L152" s="325" t="str">
        <f aca="false">IF('APH MD APH Specifika'!BD152="J","J","N")</f>
        <v>N</v>
      </c>
      <c r="M152" s="335"/>
      <c r="N152" s="325" t="s">
        <v>1925</v>
      </c>
      <c r="O152" s="336"/>
      <c r="P152" s="325" t="s">
        <v>1924</v>
      </c>
      <c r="Q152" s="326" t="n">
        <v>0</v>
      </c>
      <c r="R152" s="334"/>
      <c r="S152" s="334"/>
      <c r="T152" s="334"/>
      <c r="U152" s="334"/>
      <c r="V152" s="334"/>
      <c r="W152" s="326" t="n">
        <v>1</v>
      </c>
      <c r="X152" s="326" t="n">
        <v>1</v>
      </c>
      <c r="Y152" s="325" t="s">
        <v>1925</v>
      </c>
      <c r="Z152" s="325" t="s">
        <v>1925</v>
      </c>
      <c r="AA152" s="325" t="s">
        <v>1925</v>
      </c>
      <c r="AB152" s="336"/>
      <c r="AC152" s="336"/>
      <c r="AD152" s="336"/>
      <c r="AE152" s="336"/>
      <c r="AF152" s="336"/>
      <c r="AG152" s="336"/>
      <c r="AH152" s="325" t="s">
        <v>1925</v>
      </c>
      <c r="AI152" s="326" t="str">
        <f aca="false">TRIM(LEFT('1. Artikeldata Grund'!G152,6))</f>
        <v/>
      </c>
      <c r="AJ152" s="327" t="n">
        <f aca="false" t="array" ref="AJ152:AJ152">_xlfn.IFS(AV152="1",20,AV152="2",20,AV152="3",20,AV152="0",99,AV152="",99)</f>
        <v>99</v>
      </c>
      <c r="AK152" s="328" t="s">
        <v>114</v>
      </c>
      <c r="AL152" s="328" t="s">
        <v>114</v>
      </c>
      <c r="AM152" s="334"/>
      <c r="AN152" s="325"/>
      <c r="AO152" s="325"/>
      <c r="AP152" s="328" t="s">
        <v>114</v>
      </c>
      <c r="AQ152" s="329" t="n">
        <v>1</v>
      </c>
      <c r="AR152" s="326" t="str">
        <f aca="false">TRIM('APH KIC KIA PC'!O152)</f>
        <v/>
      </c>
      <c r="AS152" s="335"/>
      <c r="AT152" s="325" t="str">
        <f aca="false">LEFT('1. Artikeldata Grund'!H152,2)</f>
        <v>Vä</v>
      </c>
      <c r="AU152" s="326" t="str">
        <f aca="false" t="array" ref="AU152:AU152">_xlfn.IFS('1. Artikeldata Grund'!I152="","",'1. Artikeldata Grund'!I152=Tabeller!$I$3,"",'1. Artikeldata Grund'!I152=Tabeller!$I$4,"",'1. Artikeldata Grund'!I152=Tabeller!$I$5,LEFT('1. Artikeldata Grund'!I152,1),'1. Artikeldata Grund'!I152=Tabeller!$I$6,LEFT('1. Artikeldata Grund'!I152,1))</f>
        <v/>
      </c>
      <c r="AV152" s="326" t="str">
        <f aca="false" t="array" ref="AV152:AV152">_xlfn.IFS('1. Artikeldata Grund'!J152="","",'1. Artikeldata Grund'!J152=Tabeller!$J$3,"",'1. Artikeldata Grund'!J152=Tabeller!$J$4,"",'1. Artikeldata Grund'!J152=Tabeller!$J$5,LEFT('1. Artikeldata Grund'!J152,1),'1. Artikeldata Grund'!J152=Tabeller!$J$6,LEFT('1. Artikeldata Grund'!J152,1),'1. Artikeldata Grund'!J152=Tabeller!$J$7,LEFT('1. Artikeldata Grund'!J152,1))</f>
        <v/>
      </c>
      <c r="AW152" s="326"/>
      <c r="AX152" s="326" t="n">
        <f aca="false">IF('APH KIC KIA PC'!K152=Tabeller!$AH$4,2,1)</f>
        <v>1</v>
      </c>
      <c r="AY152" s="326" t="str">
        <f aca="false" t="array" ref="AY152:AY152">IF('APH KIC KIA PC'!K152=Tabeller!$AH$4,99,IFERROR(_xlfn.IFS('4. Inköpsdata'!L152=25%,41,'4. Inköpsdata'!L152=12%,42,'4. Inköpsdata'!L152=6%,43,'4. Inköpsdata'!L152="Momsfritt",38),""))</f>
        <v/>
      </c>
      <c r="AZ152" s="330" t="e">
        <f aca="false">IF('APH KIC KIA PC'!K152=Tabeller!$AH$4,'4. Inköpsdata'!J152,ROUND('APH KIC KIA PC'!AB152,2))</f>
        <v>#VALUE!</v>
      </c>
      <c r="BA152" s="330" t="e">
        <f aca="false">IF('APH KIC KIA PC'!K152=Tabeller!$AH$4,0.01,ROUND('APH KIC KIA PC'!AA152,2))</f>
        <v>#VALUE!</v>
      </c>
      <c r="BB152" s="326" t="str">
        <f aca="false">TRIM(RIGHT('1. Artikeldata Grund'!G152,2))</f>
        <v/>
      </c>
      <c r="BC152" s="337"/>
      <c r="BD152" s="325" t="s">
        <v>1925</v>
      </c>
      <c r="BE152" s="336"/>
      <c r="BF152" s="328" t="s">
        <v>114</v>
      </c>
      <c r="BG152" s="337"/>
      <c r="BH152" s="330"/>
      <c r="BI152" s="330"/>
      <c r="BJ152" s="330"/>
      <c r="BK152" s="330"/>
      <c r="BL152" s="331" t="s">
        <v>35</v>
      </c>
      <c r="BM152" s="332" t="str">
        <f aca="false">TRIM('1. Artikeldata Grund'!D152)</f>
        <v/>
      </c>
    </row>
    <row r="153" customFormat="false" ht="14.25" hidden="false" customHeight="false" outlineLevel="0" collapsed="false">
      <c r="A153" s="321" t="n">
        <v>149</v>
      </c>
      <c r="B153" s="322" t="str">
        <f aca="false">'APH KIC KIA PC'!I153</f>
        <v>Välj…</v>
      </c>
      <c r="C153" s="322" t="str">
        <f aca="false">'APH KIC KIA PC'!K153</f>
        <v>Välj…</v>
      </c>
      <c r="D153" s="323" t="n">
        <f aca="false">'APH KIC KIA PC'!D153</f>
        <v>0</v>
      </c>
      <c r="E153" s="324" t="str">
        <f aca="false">TRIM(LEFT('1. Artikeldata Grund'!E153,30))</f>
        <v/>
      </c>
      <c r="F153" s="324" t="str">
        <f aca="false">IFERROR(TRIM(RIGHT('1. Artikeldata Grund'!E153,LEN('1. Artikeldata Grund'!E153)-30)),"")</f>
        <v/>
      </c>
      <c r="G153" s="325" t="str">
        <f aca="false">TRIM('APH KIC KIA PC'!L153)</f>
        <v>Välj….</v>
      </c>
      <c r="H153" s="326" t="n">
        <f aca="false">'APH KIC KIA PC'!M153</f>
        <v>910</v>
      </c>
      <c r="I153" s="326" t="n">
        <v>99</v>
      </c>
      <c r="J153" s="334"/>
      <c r="K153" s="325" t="s">
        <v>1922</v>
      </c>
      <c r="L153" s="325" t="str">
        <f aca="false">IF('APH MD APH Specifika'!BD153="J","J","N")</f>
        <v>N</v>
      </c>
      <c r="M153" s="335"/>
      <c r="N153" s="325" t="s">
        <v>1925</v>
      </c>
      <c r="O153" s="336"/>
      <c r="P153" s="325" t="s">
        <v>1924</v>
      </c>
      <c r="Q153" s="326" t="n">
        <v>0</v>
      </c>
      <c r="R153" s="334"/>
      <c r="S153" s="334"/>
      <c r="T153" s="334"/>
      <c r="U153" s="334"/>
      <c r="V153" s="334"/>
      <c r="W153" s="326" t="n">
        <v>1</v>
      </c>
      <c r="X153" s="326" t="n">
        <v>1</v>
      </c>
      <c r="Y153" s="325" t="s">
        <v>1925</v>
      </c>
      <c r="Z153" s="325" t="s">
        <v>1925</v>
      </c>
      <c r="AA153" s="325" t="s">
        <v>1925</v>
      </c>
      <c r="AB153" s="336"/>
      <c r="AC153" s="336"/>
      <c r="AD153" s="336"/>
      <c r="AE153" s="336"/>
      <c r="AF153" s="336"/>
      <c r="AG153" s="336"/>
      <c r="AH153" s="325" t="s">
        <v>1925</v>
      </c>
      <c r="AI153" s="326" t="str">
        <f aca="false">TRIM(LEFT('1. Artikeldata Grund'!G153,6))</f>
        <v/>
      </c>
      <c r="AJ153" s="327" t="n">
        <f aca="false" t="array" ref="AJ153:AJ153">_xlfn.IFS(AV153="1",20,AV153="2",20,AV153="3",20,AV153="0",99,AV153="",99)</f>
        <v>99</v>
      </c>
      <c r="AK153" s="328" t="s">
        <v>114</v>
      </c>
      <c r="AL153" s="328" t="s">
        <v>114</v>
      </c>
      <c r="AM153" s="334"/>
      <c r="AN153" s="325"/>
      <c r="AO153" s="325"/>
      <c r="AP153" s="328" t="s">
        <v>114</v>
      </c>
      <c r="AQ153" s="329" t="n">
        <v>1</v>
      </c>
      <c r="AR153" s="326" t="str">
        <f aca="false">TRIM('APH KIC KIA PC'!O153)</f>
        <v/>
      </c>
      <c r="AS153" s="335"/>
      <c r="AT153" s="325" t="str">
        <f aca="false">LEFT('1. Artikeldata Grund'!H153,2)</f>
        <v>Vä</v>
      </c>
      <c r="AU153" s="326" t="str">
        <f aca="false" t="array" ref="AU153:AU153">_xlfn.IFS('1. Artikeldata Grund'!I153="","",'1. Artikeldata Grund'!I153=Tabeller!$I$3,"",'1. Artikeldata Grund'!I153=Tabeller!$I$4,"",'1. Artikeldata Grund'!I153=Tabeller!$I$5,LEFT('1. Artikeldata Grund'!I153,1),'1. Artikeldata Grund'!I153=Tabeller!$I$6,LEFT('1. Artikeldata Grund'!I153,1))</f>
        <v/>
      </c>
      <c r="AV153" s="326" t="str">
        <f aca="false" t="array" ref="AV153:AV153">_xlfn.IFS('1. Artikeldata Grund'!J153="","",'1. Artikeldata Grund'!J153=Tabeller!$J$3,"",'1. Artikeldata Grund'!J153=Tabeller!$J$4,"",'1. Artikeldata Grund'!J153=Tabeller!$J$5,LEFT('1. Artikeldata Grund'!J153,1),'1. Artikeldata Grund'!J153=Tabeller!$J$6,LEFT('1. Artikeldata Grund'!J153,1),'1. Artikeldata Grund'!J153=Tabeller!$J$7,LEFT('1. Artikeldata Grund'!J153,1))</f>
        <v/>
      </c>
      <c r="AW153" s="326"/>
      <c r="AX153" s="326" t="n">
        <f aca="false">IF('APH KIC KIA PC'!K153=Tabeller!$AH$4,2,1)</f>
        <v>1</v>
      </c>
      <c r="AY153" s="326" t="str">
        <f aca="false" t="array" ref="AY153:AY153">IF('APH KIC KIA PC'!K153=Tabeller!$AH$4,99,IFERROR(_xlfn.IFS('4. Inköpsdata'!L153=25%,41,'4. Inköpsdata'!L153=12%,42,'4. Inköpsdata'!L153=6%,43,'4. Inköpsdata'!L153="Momsfritt",38),""))</f>
        <v/>
      </c>
      <c r="AZ153" s="330" t="e">
        <f aca="false">IF('APH KIC KIA PC'!K153=Tabeller!$AH$4,'4. Inköpsdata'!J153,ROUND('APH KIC KIA PC'!AB153,2))</f>
        <v>#VALUE!</v>
      </c>
      <c r="BA153" s="330" t="e">
        <f aca="false">IF('APH KIC KIA PC'!K153=Tabeller!$AH$4,0.01,ROUND('APH KIC KIA PC'!AA153,2))</f>
        <v>#VALUE!</v>
      </c>
      <c r="BB153" s="326" t="str">
        <f aca="false">TRIM(RIGHT('1. Artikeldata Grund'!G153,2))</f>
        <v/>
      </c>
      <c r="BC153" s="337"/>
      <c r="BD153" s="325" t="s">
        <v>1925</v>
      </c>
      <c r="BE153" s="336"/>
      <c r="BF153" s="328" t="s">
        <v>114</v>
      </c>
      <c r="BG153" s="337"/>
      <c r="BH153" s="330"/>
      <c r="BI153" s="330"/>
      <c r="BJ153" s="330"/>
      <c r="BK153" s="330"/>
      <c r="BL153" s="331" t="s">
        <v>35</v>
      </c>
      <c r="BM153" s="332" t="str">
        <f aca="false">TRIM('1. Artikeldata Grund'!D153)</f>
        <v/>
      </c>
    </row>
    <row r="154" customFormat="false" ht="14.25" hidden="false" customHeight="false" outlineLevel="0" collapsed="false">
      <c r="A154" s="321" t="n">
        <v>150</v>
      </c>
      <c r="B154" s="322" t="str">
        <f aca="false">'APH KIC KIA PC'!I154</f>
        <v>Välj…</v>
      </c>
      <c r="C154" s="322" t="str">
        <f aca="false">'APH KIC KIA PC'!K154</f>
        <v>Välj…</v>
      </c>
      <c r="D154" s="323" t="n">
        <f aca="false">'APH KIC KIA PC'!D154</f>
        <v>0</v>
      </c>
      <c r="E154" s="324" t="str">
        <f aca="false">TRIM(LEFT('1. Artikeldata Grund'!E154,30))</f>
        <v/>
      </c>
      <c r="F154" s="324" t="str">
        <f aca="false">IFERROR(TRIM(RIGHT('1. Artikeldata Grund'!E154,LEN('1. Artikeldata Grund'!E154)-30)),"")</f>
        <v/>
      </c>
      <c r="G154" s="325" t="str">
        <f aca="false">TRIM('APH KIC KIA PC'!L154)</f>
        <v>Välj….</v>
      </c>
      <c r="H154" s="326" t="n">
        <f aca="false">'APH KIC KIA PC'!M154</f>
        <v>910</v>
      </c>
      <c r="I154" s="326" t="n">
        <v>99</v>
      </c>
      <c r="J154" s="334"/>
      <c r="K154" s="325" t="s">
        <v>1922</v>
      </c>
      <c r="L154" s="325" t="str">
        <f aca="false">IF('APH MD APH Specifika'!BD154="J","J","N")</f>
        <v>N</v>
      </c>
      <c r="M154" s="335"/>
      <c r="N154" s="325" t="s">
        <v>1925</v>
      </c>
      <c r="O154" s="336"/>
      <c r="P154" s="325" t="s">
        <v>1924</v>
      </c>
      <c r="Q154" s="326" t="n">
        <v>0</v>
      </c>
      <c r="R154" s="334"/>
      <c r="S154" s="334"/>
      <c r="T154" s="334"/>
      <c r="U154" s="334"/>
      <c r="V154" s="334"/>
      <c r="W154" s="326" t="n">
        <v>1</v>
      </c>
      <c r="X154" s="326" t="n">
        <v>1</v>
      </c>
      <c r="Y154" s="325" t="s">
        <v>1925</v>
      </c>
      <c r="Z154" s="325" t="s">
        <v>1925</v>
      </c>
      <c r="AA154" s="325" t="s">
        <v>1925</v>
      </c>
      <c r="AB154" s="336"/>
      <c r="AC154" s="336"/>
      <c r="AD154" s="336"/>
      <c r="AE154" s="336"/>
      <c r="AF154" s="336"/>
      <c r="AG154" s="336"/>
      <c r="AH154" s="325" t="s">
        <v>1925</v>
      </c>
      <c r="AI154" s="326" t="str">
        <f aca="false">TRIM(LEFT('1. Artikeldata Grund'!G154,6))</f>
        <v/>
      </c>
      <c r="AJ154" s="327" t="n">
        <f aca="false" t="array" ref="AJ154:AJ154">_xlfn.IFS(AV154="1",20,AV154="2",20,AV154="3",20,AV154="0",99,AV154="",99)</f>
        <v>99</v>
      </c>
      <c r="AK154" s="328" t="s">
        <v>114</v>
      </c>
      <c r="AL154" s="328" t="s">
        <v>114</v>
      </c>
      <c r="AM154" s="334"/>
      <c r="AN154" s="325"/>
      <c r="AO154" s="325"/>
      <c r="AP154" s="328" t="s">
        <v>114</v>
      </c>
      <c r="AQ154" s="329" t="n">
        <v>1</v>
      </c>
      <c r="AR154" s="326" t="str">
        <f aca="false">TRIM('APH KIC KIA PC'!O154)</f>
        <v/>
      </c>
      <c r="AS154" s="335"/>
      <c r="AT154" s="325" t="str">
        <f aca="false">LEFT('1. Artikeldata Grund'!H154,2)</f>
        <v>Vä</v>
      </c>
      <c r="AU154" s="326" t="str">
        <f aca="false" t="array" ref="AU154:AU154">_xlfn.IFS('1. Artikeldata Grund'!I154="","",'1. Artikeldata Grund'!I154=Tabeller!$I$3,"",'1. Artikeldata Grund'!I154=Tabeller!$I$4,"",'1. Artikeldata Grund'!I154=Tabeller!$I$5,LEFT('1. Artikeldata Grund'!I154,1),'1. Artikeldata Grund'!I154=Tabeller!$I$6,LEFT('1. Artikeldata Grund'!I154,1))</f>
        <v/>
      </c>
      <c r="AV154" s="326" t="str">
        <f aca="false" t="array" ref="AV154:AV154">_xlfn.IFS('1. Artikeldata Grund'!J154="","",'1. Artikeldata Grund'!J154=Tabeller!$J$3,"",'1. Artikeldata Grund'!J154=Tabeller!$J$4,"",'1. Artikeldata Grund'!J154=Tabeller!$J$5,LEFT('1. Artikeldata Grund'!J154,1),'1. Artikeldata Grund'!J154=Tabeller!$J$6,LEFT('1. Artikeldata Grund'!J154,1),'1. Artikeldata Grund'!J154=Tabeller!$J$7,LEFT('1. Artikeldata Grund'!J154,1))</f>
        <v/>
      </c>
      <c r="AW154" s="326"/>
      <c r="AX154" s="326" t="n">
        <f aca="false">IF('APH KIC KIA PC'!K154=Tabeller!$AH$4,2,1)</f>
        <v>1</v>
      </c>
      <c r="AY154" s="326" t="str">
        <f aca="false" t="array" ref="AY154:AY154">IF('APH KIC KIA PC'!K154=Tabeller!$AH$4,99,IFERROR(_xlfn.IFS('4. Inköpsdata'!L154=25%,41,'4. Inköpsdata'!L154=12%,42,'4. Inköpsdata'!L154=6%,43,'4. Inköpsdata'!L154="Momsfritt",38),""))</f>
        <v/>
      </c>
      <c r="AZ154" s="330" t="e">
        <f aca="false">IF('APH KIC KIA PC'!K154=Tabeller!$AH$4,'4. Inköpsdata'!J154,ROUND('APH KIC KIA PC'!AB154,2))</f>
        <v>#VALUE!</v>
      </c>
      <c r="BA154" s="330" t="e">
        <f aca="false">IF('APH KIC KIA PC'!K154=Tabeller!$AH$4,0.01,ROUND('APH KIC KIA PC'!AA154,2))</f>
        <v>#VALUE!</v>
      </c>
      <c r="BB154" s="326" t="str">
        <f aca="false">TRIM(RIGHT('1. Artikeldata Grund'!G154,2))</f>
        <v/>
      </c>
      <c r="BC154" s="337"/>
      <c r="BD154" s="325" t="s">
        <v>1925</v>
      </c>
      <c r="BE154" s="336"/>
      <c r="BF154" s="328" t="s">
        <v>114</v>
      </c>
      <c r="BG154" s="337"/>
      <c r="BH154" s="330"/>
      <c r="BI154" s="330"/>
      <c r="BJ154" s="330"/>
      <c r="BK154" s="330"/>
      <c r="BL154" s="331" t="s">
        <v>35</v>
      </c>
      <c r="BM154" s="332" t="str">
        <f aca="false">TRIM('1. Artikeldata Grund'!D154)</f>
        <v/>
      </c>
    </row>
    <row r="155" customFormat="false" ht="14.25" hidden="false" customHeight="false" outlineLevel="0" collapsed="false">
      <c r="A155" s="321" t="n">
        <v>151</v>
      </c>
      <c r="B155" s="322" t="str">
        <f aca="false">'APH KIC KIA PC'!I155</f>
        <v>Välj…</v>
      </c>
      <c r="C155" s="322" t="str">
        <f aca="false">'APH KIC KIA PC'!K155</f>
        <v>Välj…</v>
      </c>
      <c r="D155" s="323" t="n">
        <f aca="false">'APH KIC KIA PC'!D155</f>
        <v>0</v>
      </c>
      <c r="E155" s="324" t="str">
        <f aca="false">TRIM(LEFT('1. Artikeldata Grund'!E155,30))</f>
        <v/>
      </c>
      <c r="F155" s="324" t="str">
        <f aca="false">IFERROR(TRIM(RIGHT('1. Artikeldata Grund'!E155,LEN('1. Artikeldata Grund'!E155)-30)),"")</f>
        <v/>
      </c>
      <c r="G155" s="325" t="str">
        <f aca="false">TRIM('APH KIC KIA PC'!L155)</f>
        <v>Välj….</v>
      </c>
      <c r="H155" s="326" t="n">
        <f aca="false">'APH KIC KIA PC'!M155</f>
        <v>910</v>
      </c>
      <c r="I155" s="326" t="n">
        <v>99</v>
      </c>
      <c r="J155" s="334"/>
      <c r="K155" s="325" t="s">
        <v>1922</v>
      </c>
      <c r="L155" s="325" t="str">
        <f aca="false">IF('APH MD APH Specifika'!BD155="J","J","N")</f>
        <v>N</v>
      </c>
      <c r="M155" s="335"/>
      <c r="N155" s="325" t="s">
        <v>1925</v>
      </c>
      <c r="O155" s="336"/>
      <c r="P155" s="325" t="s">
        <v>1924</v>
      </c>
      <c r="Q155" s="326" t="n">
        <v>0</v>
      </c>
      <c r="R155" s="334"/>
      <c r="S155" s="334"/>
      <c r="T155" s="334"/>
      <c r="U155" s="334"/>
      <c r="V155" s="334"/>
      <c r="W155" s="326" t="n">
        <v>1</v>
      </c>
      <c r="X155" s="326" t="n">
        <v>1</v>
      </c>
      <c r="Y155" s="325" t="s">
        <v>1925</v>
      </c>
      <c r="Z155" s="325" t="s">
        <v>1925</v>
      </c>
      <c r="AA155" s="325" t="s">
        <v>1925</v>
      </c>
      <c r="AB155" s="336"/>
      <c r="AC155" s="336"/>
      <c r="AD155" s="336"/>
      <c r="AE155" s="336"/>
      <c r="AF155" s="336"/>
      <c r="AG155" s="336"/>
      <c r="AH155" s="325" t="s">
        <v>1925</v>
      </c>
      <c r="AI155" s="326" t="str">
        <f aca="false">TRIM(LEFT('1. Artikeldata Grund'!G155,6))</f>
        <v/>
      </c>
      <c r="AJ155" s="327" t="n">
        <f aca="false" t="array" ref="AJ155:AJ155">_xlfn.IFS(AV155="1",20,AV155="2",20,AV155="3",20,AV155="0",99,AV155="",99)</f>
        <v>99</v>
      </c>
      <c r="AK155" s="328" t="s">
        <v>114</v>
      </c>
      <c r="AL155" s="328" t="s">
        <v>114</v>
      </c>
      <c r="AM155" s="334"/>
      <c r="AN155" s="325"/>
      <c r="AO155" s="325"/>
      <c r="AP155" s="328" t="s">
        <v>114</v>
      </c>
      <c r="AQ155" s="329" t="n">
        <v>1</v>
      </c>
      <c r="AR155" s="326" t="str">
        <f aca="false">TRIM('APH KIC KIA PC'!O155)</f>
        <v/>
      </c>
      <c r="AS155" s="335"/>
      <c r="AT155" s="325" t="str">
        <f aca="false">LEFT('1. Artikeldata Grund'!H155,2)</f>
        <v>Vä</v>
      </c>
      <c r="AU155" s="326" t="str">
        <f aca="false" t="array" ref="AU155:AU155">_xlfn.IFS('1. Artikeldata Grund'!I155="","",'1. Artikeldata Grund'!I155=Tabeller!$I$3,"",'1. Artikeldata Grund'!I155=Tabeller!$I$4,"",'1. Artikeldata Grund'!I155=Tabeller!$I$5,LEFT('1. Artikeldata Grund'!I155,1),'1. Artikeldata Grund'!I155=Tabeller!$I$6,LEFT('1. Artikeldata Grund'!I155,1))</f>
        <v/>
      </c>
      <c r="AV155" s="326" t="str">
        <f aca="false" t="array" ref="AV155:AV155">_xlfn.IFS('1. Artikeldata Grund'!J155="","",'1. Artikeldata Grund'!J155=Tabeller!$J$3,"",'1. Artikeldata Grund'!J155=Tabeller!$J$4,"",'1. Artikeldata Grund'!J155=Tabeller!$J$5,LEFT('1. Artikeldata Grund'!J155,1),'1. Artikeldata Grund'!J155=Tabeller!$J$6,LEFT('1. Artikeldata Grund'!J155,1),'1. Artikeldata Grund'!J155=Tabeller!$J$7,LEFT('1. Artikeldata Grund'!J155,1))</f>
        <v/>
      </c>
      <c r="AW155" s="326"/>
      <c r="AX155" s="326" t="n">
        <f aca="false">IF('APH KIC KIA PC'!K155=Tabeller!$AH$4,2,1)</f>
        <v>1</v>
      </c>
      <c r="AY155" s="326" t="str">
        <f aca="false" t="array" ref="AY155:AY155">IF('APH KIC KIA PC'!K155=Tabeller!$AH$4,99,IFERROR(_xlfn.IFS('4. Inköpsdata'!L155=25%,41,'4. Inköpsdata'!L155=12%,42,'4. Inköpsdata'!L155=6%,43,'4. Inköpsdata'!L155="Momsfritt",38),""))</f>
        <v/>
      </c>
      <c r="AZ155" s="330" t="e">
        <f aca="false">IF('APH KIC KIA PC'!K155=Tabeller!$AH$4,'4. Inköpsdata'!J155,ROUND('APH KIC KIA PC'!AB155,2))</f>
        <v>#VALUE!</v>
      </c>
      <c r="BA155" s="330" t="e">
        <f aca="false">IF('APH KIC KIA PC'!K155=Tabeller!$AH$4,0.01,ROUND('APH KIC KIA PC'!AA155,2))</f>
        <v>#VALUE!</v>
      </c>
      <c r="BB155" s="326" t="str">
        <f aca="false">TRIM(RIGHT('1. Artikeldata Grund'!G155,2))</f>
        <v/>
      </c>
      <c r="BC155" s="337"/>
      <c r="BD155" s="325" t="s">
        <v>1925</v>
      </c>
      <c r="BE155" s="336"/>
      <c r="BF155" s="328" t="s">
        <v>114</v>
      </c>
      <c r="BG155" s="337"/>
      <c r="BH155" s="330"/>
      <c r="BI155" s="330"/>
      <c r="BJ155" s="330"/>
      <c r="BK155" s="330"/>
      <c r="BL155" s="331" t="s">
        <v>35</v>
      </c>
      <c r="BM155" s="332" t="str">
        <f aca="false">TRIM('1. Artikeldata Grund'!D155)</f>
        <v/>
      </c>
    </row>
    <row r="156" customFormat="false" ht="14.25" hidden="false" customHeight="false" outlineLevel="0" collapsed="false">
      <c r="A156" s="321" t="n">
        <v>152</v>
      </c>
      <c r="B156" s="322" t="str">
        <f aca="false">'APH KIC KIA PC'!I156</f>
        <v>Välj…</v>
      </c>
      <c r="C156" s="322" t="str">
        <f aca="false">'APH KIC KIA PC'!K156</f>
        <v>Välj…</v>
      </c>
      <c r="D156" s="323" t="n">
        <f aca="false">'APH KIC KIA PC'!D156</f>
        <v>0</v>
      </c>
      <c r="E156" s="324" t="str">
        <f aca="false">TRIM(LEFT('1. Artikeldata Grund'!E156,30))</f>
        <v/>
      </c>
      <c r="F156" s="324" t="str">
        <f aca="false">IFERROR(TRIM(RIGHT('1. Artikeldata Grund'!E156,LEN('1. Artikeldata Grund'!E156)-30)),"")</f>
        <v/>
      </c>
      <c r="G156" s="325" t="str">
        <f aca="false">TRIM('APH KIC KIA PC'!L156)</f>
        <v>Välj….</v>
      </c>
      <c r="H156" s="326" t="n">
        <f aca="false">'APH KIC KIA PC'!M156</f>
        <v>910</v>
      </c>
      <c r="I156" s="326" t="n">
        <v>99</v>
      </c>
      <c r="J156" s="334"/>
      <c r="K156" s="325" t="s">
        <v>1922</v>
      </c>
      <c r="L156" s="325" t="str">
        <f aca="false">IF('APH MD APH Specifika'!BD156="J","J","N")</f>
        <v>N</v>
      </c>
      <c r="M156" s="335"/>
      <c r="N156" s="325" t="s">
        <v>1925</v>
      </c>
      <c r="O156" s="336"/>
      <c r="P156" s="325" t="s">
        <v>1924</v>
      </c>
      <c r="Q156" s="326" t="n">
        <v>0</v>
      </c>
      <c r="R156" s="334"/>
      <c r="S156" s="334"/>
      <c r="T156" s="334"/>
      <c r="U156" s="334"/>
      <c r="V156" s="334"/>
      <c r="W156" s="326" t="n">
        <v>1</v>
      </c>
      <c r="X156" s="326" t="n">
        <v>1</v>
      </c>
      <c r="Y156" s="325" t="s">
        <v>1925</v>
      </c>
      <c r="Z156" s="325" t="s">
        <v>1925</v>
      </c>
      <c r="AA156" s="325" t="s">
        <v>1925</v>
      </c>
      <c r="AB156" s="336"/>
      <c r="AC156" s="336"/>
      <c r="AD156" s="336"/>
      <c r="AE156" s="336"/>
      <c r="AF156" s="336"/>
      <c r="AG156" s="336"/>
      <c r="AH156" s="325" t="s">
        <v>1925</v>
      </c>
      <c r="AI156" s="326" t="str">
        <f aca="false">TRIM(LEFT('1. Artikeldata Grund'!G156,6))</f>
        <v/>
      </c>
      <c r="AJ156" s="327" t="n">
        <f aca="false" t="array" ref="AJ156:AJ156">_xlfn.IFS(AV156="1",20,AV156="2",20,AV156="3",20,AV156="0",99,AV156="",99)</f>
        <v>99</v>
      </c>
      <c r="AK156" s="328" t="s">
        <v>114</v>
      </c>
      <c r="AL156" s="328" t="s">
        <v>114</v>
      </c>
      <c r="AM156" s="334"/>
      <c r="AN156" s="325"/>
      <c r="AO156" s="325"/>
      <c r="AP156" s="328" t="s">
        <v>114</v>
      </c>
      <c r="AQ156" s="329" t="n">
        <v>1</v>
      </c>
      <c r="AR156" s="326" t="str">
        <f aca="false">TRIM('APH KIC KIA PC'!O156)</f>
        <v/>
      </c>
      <c r="AS156" s="335"/>
      <c r="AT156" s="325" t="str">
        <f aca="false">LEFT('1. Artikeldata Grund'!H156,2)</f>
        <v>Vä</v>
      </c>
      <c r="AU156" s="326" t="str">
        <f aca="false" t="array" ref="AU156:AU156">_xlfn.IFS('1. Artikeldata Grund'!I156="","",'1. Artikeldata Grund'!I156=Tabeller!$I$3,"",'1. Artikeldata Grund'!I156=Tabeller!$I$4,"",'1. Artikeldata Grund'!I156=Tabeller!$I$5,LEFT('1. Artikeldata Grund'!I156,1),'1. Artikeldata Grund'!I156=Tabeller!$I$6,LEFT('1. Artikeldata Grund'!I156,1))</f>
        <v/>
      </c>
      <c r="AV156" s="326" t="str">
        <f aca="false" t="array" ref="AV156:AV156">_xlfn.IFS('1. Artikeldata Grund'!J156="","",'1. Artikeldata Grund'!J156=Tabeller!$J$3,"",'1. Artikeldata Grund'!J156=Tabeller!$J$4,"",'1. Artikeldata Grund'!J156=Tabeller!$J$5,LEFT('1. Artikeldata Grund'!J156,1),'1. Artikeldata Grund'!J156=Tabeller!$J$6,LEFT('1. Artikeldata Grund'!J156,1),'1. Artikeldata Grund'!J156=Tabeller!$J$7,LEFT('1. Artikeldata Grund'!J156,1))</f>
        <v/>
      </c>
      <c r="AW156" s="326"/>
      <c r="AX156" s="326" t="n">
        <f aca="false">IF('APH KIC KIA PC'!K156=Tabeller!$AH$4,2,1)</f>
        <v>1</v>
      </c>
      <c r="AY156" s="326" t="str">
        <f aca="false" t="array" ref="AY156:AY156">IF('APH KIC KIA PC'!K156=Tabeller!$AH$4,99,IFERROR(_xlfn.IFS('4. Inköpsdata'!L156=25%,41,'4. Inköpsdata'!L156=12%,42,'4. Inköpsdata'!L156=6%,43,'4. Inköpsdata'!L156="Momsfritt",38),""))</f>
        <v/>
      </c>
      <c r="AZ156" s="330" t="e">
        <f aca="false">IF('APH KIC KIA PC'!K156=Tabeller!$AH$4,'4. Inköpsdata'!J156,ROUND('APH KIC KIA PC'!AB156,2))</f>
        <v>#VALUE!</v>
      </c>
      <c r="BA156" s="330" t="e">
        <f aca="false">IF('APH KIC KIA PC'!K156=Tabeller!$AH$4,0.01,ROUND('APH KIC KIA PC'!AA156,2))</f>
        <v>#VALUE!</v>
      </c>
      <c r="BB156" s="326" t="str">
        <f aca="false">TRIM(RIGHT('1. Artikeldata Grund'!G156,2))</f>
        <v/>
      </c>
      <c r="BC156" s="337"/>
      <c r="BD156" s="325" t="s">
        <v>1925</v>
      </c>
      <c r="BE156" s="336"/>
      <c r="BF156" s="328" t="s">
        <v>114</v>
      </c>
      <c r="BG156" s="337"/>
      <c r="BH156" s="330"/>
      <c r="BI156" s="330"/>
      <c r="BJ156" s="330"/>
      <c r="BK156" s="330"/>
      <c r="BL156" s="331" t="s">
        <v>35</v>
      </c>
      <c r="BM156" s="332" t="str">
        <f aca="false">TRIM('1. Artikeldata Grund'!D156)</f>
        <v/>
      </c>
    </row>
    <row r="157" customFormat="false" ht="14.25" hidden="false" customHeight="false" outlineLevel="0" collapsed="false">
      <c r="A157" s="321" t="n">
        <v>153</v>
      </c>
      <c r="B157" s="322" t="str">
        <f aca="false">'APH KIC KIA PC'!I157</f>
        <v>Välj…</v>
      </c>
      <c r="C157" s="322" t="str">
        <f aca="false">'APH KIC KIA PC'!K157</f>
        <v>Välj…</v>
      </c>
      <c r="D157" s="323" t="n">
        <f aca="false">'APH KIC KIA PC'!D157</f>
        <v>0</v>
      </c>
      <c r="E157" s="324" t="str">
        <f aca="false">TRIM(LEFT('1. Artikeldata Grund'!E157,30))</f>
        <v/>
      </c>
      <c r="F157" s="324" t="str">
        <f aca="false">IFERROR(TRIM(RIGHT('1. Artikeldata Grund'!E157,LEN('1. Artikeldata Grund'!E157)-30)),"")</f>
        <v/>
      </c>
      <c r="G157" s="325" t="str">
        <f aca="false">TRIM('APH KIC KIA PC'!L157)</f>
        <v>Välj….</v>
      </c>
      <c r="H157" s="326" t="n">
        <f aca="false">'APH KIC KIA PC'!M157</f>
        <v>910</v>
      </c>
      <c r="I157" s="326" t="n">
        <v>99</v>
      </c>
      <c r="J157" s="334"/>
      <c r="K157" s="325" t="s">
        <v>1922</v>
      </c>
      <c r="L157" s="325" t="str">
        <f aca="false">IF('APH MD APH Specifika'!BD157="J","J","N")</f>
        <v>N</v>
      </c>
      <c r="M157" s="335"/>
      <c r="N157" s="325" t="s">
        <v>1925</v>
      </c>
      <c r="O157" s="336"/>
      <c r="P157" s="325" t="s">
        <v>1924</v>
      </c>
      <c r="Q157" s="326" t="n">
        <v>0</v>
      </c>
      <c r="R157" s="334"/>
      <c r="S157" s="334"/>
      <c r="T157" s="334"/>
      <c r="U157" s="334"/>
      <c r="V157" s="334"/>
      <c r="W157" s="326" t="n">
        <v>1</v>
      </c>
      <c r="X157" s="326" t="n">
        <v>1</v>
      </c>
      <c r="Y157" s="325" t="s">
        <v>1925</v>
      </c>
      <c r="Z157" s="325" t="s">
        <v>1925</v>
      </c>
      <c r="AA157" s="325" t="s">
        <v>1925</v>
      </c>
      <c r="AB157" s="336"/>
      <c r="AC157" s="336"/>
      <c r="AD157" s="336"/>
      <c r="AE157" s="336"/>
      <c r="AF157" s="336"/>
      <c r="AG157" s="336"/>
      <c r="AH157" s="325" t="s">
        <v>1925</v>
      </c>
      <c r="AI157" s="326" t="str">
        <f aca="false">TRIM(LEFT('1. Artikeldata Grund'!G157,6))</f>
        <v/>
      </c>
      <c r="AJ157" s="327" t="n">
        <f aca="false" t="array" ref="AJ157:AJ157">_xlfn.IFS(AV157="1",20,AV157="2",20,AV157="3",20,AV157="0",99,AV157="",99)</f>
        <v>99</v>
      </c>
      <c r="AK157" s="328" t="s">
        <v>114</v>
      </c>
      <c r="AL157" s="328" t="s">
        <v>114</v>
      </c>
      <c r="AM157" s="334"/>
      <c r="AN157" s="325"/>
      <c r="AO157" s="325"/>
      <c r="AP157" s="328" t="s">
        <v>114</v>
      </c>
      <c r="AQ157" s="329" t="n">
        <v>1</v>
      </c>
      <c r="AR157" s="326" t="str">
        <f aca="false">TRIM('APH KIC KIA PC'!O157)</f>
        <v/>
      </c>
      <c r="AS157" s="335"/>
      <c r="AT157" s="325" t="str">
        <f aca="false">LEFT('1. Artikeldata Grund'!H157,2)</f>
        <v>Vä</v>
      </c>
      <c r="AU157" s="326" t="str">
        <f aca="false" t="array" ref="AU157:AU157">_xlfn.IFS('1. Artikeldata Grund'!I157="","",'1. Artikeldata Grund'!I157=Tabeller!$I$3,"",'1. Artikeldata Grund'!I157=Tabeller!$I$4,"",'1. Artikeldata Grund'!I157=Tabeller!$I$5,LEFT('1. Artikeldata Grund'!I157,1),'1. Artikeldata Grund'!I157=Tabeller!$I$6,LEFT('1. Artikeldata Grund'!I157,1))</f>
        <v/>
      </c>
      <c r="AV157" s="326" t="str">
        <f aca="false" t="array" ref="AV157:AV157">_xlfn.IFS('1. Artikeldata Grund'!J157="","",'1. Artikeldata Grund'!J157=Tabeller!$J$3,"",'1. Artikeldata Grund'!J157=Tabeller!$J$4,"",'1. Artikeldata Grund'!J157=Tabeller!$J$5,LEFT('1. Artikeldata Grund'!J157,1),'1. Artikeldata Grund'!J157=Tabeller!$J$6,LEFT('1. Artikeldata Grund'!J157,1),'1. Artikeldata Grund'!J157=Tabeller!$J$7,LEFT('1. Artikeldata Grund'!J157,1))</f>
        <v/>
      </c>
      <c r="AW157" s="326"/>
      <c r="AX157" s="326" t="n">
        <f aca="false">IF('APH KIC KIA PC'!K157=Tabeller!$AH$4,2,1)</f>
        <v>1</v>
      </c>
      <c r="AY157" s="326" t="str">
        <f aca="false" t="array" ref="AY157:AY157">IF('APH KIC KIA PC'!K157=Tabeller!$AH$4,99,IFERROR(_xlfn.IFS('4. Inköpsdata'!L157=25%,41,'4. Inköpsdata'!L157=12%,42,'4. Inköpsdata'!L157=6%,43,'4. Inköpsdata'!L157="Momsfritt",38),""))</f>
        <v/>
      </c>
      <c r="AZ157" s="330" t="e">
        <f aca="false">IF('APH KIC KIA PC'!K157=Tabeller!$AH$4,'4. Inköpsdata'!J157,ROUND('APH KIC KIA PC'!AB157,2))</f>
        <v>#VALUE!</v>
      </c>
      <c r="BA157" s="330" t="e">
        <f aca="false">IF('APH KIC KIA PC'!K157=Tabeller!$AH$4,0.01,ROUND('APH KIC KIA PC'!AA157,2))</f>
        <v>#VALUE!</v>
      </c>
      <c r="BB157" s="326" t="str">
        <f aca="false">TRIM(RIGHT('1. Artikeldata Grund'!G157,2))</f>
        <v/>
      </c>
      <c r="BC157" s="337"/>
      <c r="BD157" s="325" t="s">
        <v>1925</v>
      </c>
      <c r="BE157" s="336"/>
      <c r="BF157" s="328" t="s">
        <v>114</v>
      </c>
      <c r="BG157" s="337"/>
      <c r="BH157" s="330"/>
      <c r="BI157" s="330"/>
      <c r="BJ157" s="330"/>
      <c r="BK157" s="330"/>
      <c r="BL157" s="331" t="s">
        <v>35</v>
      </c>
      <c r="BM157" s="332" t="str">
        <f aca="false">TRIM('1. Artikeldata Grund'!D157)</f>
        <v/>
      </c>
    </row>
    <row r="158" customFormat="false" ht="14.25" hidden="false" customHeight="false" outlineLevel="0" collapsed="false">
      <c r="A158" s="321" t="n">
        <v>154</v>
      </c>
      <c r="B158" s="322" t="str">
        <f aca="false">'APH KIC KIA PC'!I158</f>
        <v>Välj…</v>
      </c>
      <c r="C158" s="322" t="str">
        <f aca="false">'APH KIC KIA PC'!K158</f>
        <v>Välj…</v>
      </c>
      <c r="D158" s="323" t="n">
        <f aca="false">'APH KIC KIA PC'!D158</f>
        <v>0</v>
      </c>
      <c r="E158" s="324" t="str">
        <f aca="false">TRIM(LEFT('1. Artikeldata Grund'!E158,30))</f>
        <v/>
      </c>
      <c r="F158" s="324" t="str">
        <f aca="false">IFERROR(TRIM(RIGHT('1. Artikeldata Grund'!E158,LEN('1. Artikeldata Grund'!E158)-30)),"")</f>
        <v/>
      </c>
      <c r="G158" s="325" t="str">
        <f aca="false">TRIM('APH KIC KIA PC'!L158)</f>
        <v>Välj….</v>
      </c>
      <c r="H158" s="326" t="n">
        <f aca="false">'APH KIC KIA PC'!M158</f>
        <v>910</v>
      </c>
      <c r="I158" s="326" t="n">
        <v>99</v>
      </c>
      <c r="J158" s="334"/>
      <c r="K158" s="325" t="s">
        <v>1922</v>
      </c>
      <c r="L158" s="325" t="str">
        <f aca="false">IF('APH MD APH Specifika'!BD158="J","J","N")</f>
        <v>N</v>
      </c>
      <c r="M158" s="335"/>
      <c r="N158" s="325" t="s">
        <v>1925</v>
      </c>
      <c r="O158" s="336"/>
      <c r="P158" s="325" t="s">
        <v>1924</v>
      </c>
      <c r="Q158" s="326" t="n">
        <v>0</v>
      </c>
      <c r="R158" s="334"/>
      <c r="S158" s="334"/>
      <c r="T158" s="334"/>
      <c r="U158" s="334"/>
      <c r="V158" s="334"/>
      <c r="W158" s="326" t="n">
        <v>1</v>
      </c>
      <c r="X158" s="326" t="n">
        <v>1</v>
      </c>
      <c r="Y158" s="325" t="s">
        <v>1925</v>
      </c>
      <c r="Z158" s="325" t="s">
        <v>1925</v>
      </c>
      <c r="AA158" s="325" t="s">
        <v>1925</v>
      </c>
      <c r="AB158" s="336"/>
      <c r="AC158" s="336"/>
      <c r="AD158" s="336"/>
      <c r="AE158" s="336"/>
      <c r="AF158" s="336"/>
      <c r="AG158" s="336"/>
      <c r="AH158" s="325" t="s">
        <v>1925</v>
      </c>
      <c r="AI158" s="326" t="str">
        <f aca="false">TRIM(LEFT('1. Artikeldata Grund'!G158,6))</f>
        <v/>
      </c>
      <c r="AJ158" s="327" t="n">
        <f aca="false" t="array" ref="AJ158:AJ158">_xlfn.IFS(AV158="1",20,AV158="2",20,AV158="3",20,AV158="0",99,AV158="",99)</f>
        <v>99</v>
      </c>
      <c r="AK158" s="328" t="s">
        <v>114</v>
      </c>
      <c r="AL158" s="328" t="s">
        <v>114</v>
      </c>
      <c r="AM158" s="334"/>
      <c r="AN158" s="325"/>
      <c r="AO158" s="325"/>
      <c r="AP158" s="328" t="s">
        <v>114</v>
      </c>
      <c r="AQ158" s="329" t="n">
        <v>1</v>
      </c>
      <c r="AR158" s="326" t="str">
        <f aca="false">TRIM('APH KIC KIA PC'!O158)</f>
        <v/>
      </c>
      <c r="AS158" s="335"/>
      <c r="AT158" s="325" t="str">
        <f aca="false">LEFT('1. Artikeldata Grund'!H158,2)</f>
        <v>Vä</v>
      </c>
      <c r="AU158" s="326" t="str">
        <f aca="false" t="array" ref="AU158:AU158">_xlfn.IFS('1. Artikeldata Grund'!I158="","",'1. Artikeldata Grund'!I158=Tabeller!$I$3,"",'1. Artikeldata Grund'!I158=Tabeller!$I$4,"",'1. Artikeldata Grund'!I158=Tabeller!$I$5,LEFT('1. Artikeldata Grund'!I158,1),'1. Artikeldata Grund'!I158=Tabeller!$I$6,LEFT('1. Artikeldata Grund'!I158,1))</f>
        <v/>
      </c>
      <c r="AV158" s="326" t="str">
        <f aca="false" t="array" ref="AV158:AV158">_xlfn.IFS('1. Artikeldata Grund'!J158="","",'1. Artikeldata Grund'!J158=Tabeller!$J$3,"",'1. Artikeldata Grund'!J158=Tabeller!$J$4,"",'1. Artikeldata Grund'!J158=Tabeller!$J$5,LEFT('1. Artikeldata Grund'!J158,1),'1. Artikeldata Grund'!J158=Tabeller!$J$6,LEFT('1. Artikeldata Grund'!J158,1),'1. Artikeldata Grund'!J158=Tabeller!$J$7,LEFT('1. Artikeldata Grund'!J158,1))</f>
        <v/>
      </c>
      <c r="AW158" s="326"/>
      <c r="AX158" s="326" t="n">
        <f aca="false">IF('APH KIC KIA PC'!K158=Tabeller!$AH$4,2,1)</f>
        <v>1</v>
      </c>
      <c r="AY158" s="326" t="str">
        <f aca="false" t="array" ref="AY158:AY158">IF('APH KIC KIA PC'!K158=Tabeller!$AH$4,99,IFERROR(_xlfn.IFS('4. Inköpsdata'!L158=25%,41,'4. Inköpsdata'!L158=12%,42,'4. Inköpsdata'!L158=6%,43,'4. Inköpsdata'!L158="Momsfritt",38),""))</f>
        <v/>
      </c>
      <c r="AZ158" s="330" t="e">
        <f aca="false">IF('APH KIC KIA PC'!K158=Tabeller!$AH$4,'4. Inköpsdata'!J158,ROUND('APH KIC KIA PC'!AB158,2))</f>
        <v>#VALUE!</v>
      </c>
      <c r="BA158" s="330" t="e">
        <f aca="false">IF('APH KIC KIA PC'!K158=Tabeller!$AH$4,0.01,ROUND('APH KIC KIA PC'!AA158,2))</f>
        <v>#VALUE!</v>
      </c>
      <c r="BB158" s="326" t="str">
        <f aca="false">TRIM(RIGHT('1. Artikeldata Grund'!G158,2))</f>
        <v/>
      </c>
      <c r="BC158" s="337"/>
      <c r="BD158" s="325" t="s">
        <v>1925</v>
      </c>
      <c r="BE158" s="336"/>
      <c r="BF158" s="328" t="s">
        <v>114</v>
      </c>
      <c r="BG158" s="337"/>
      <c r="BH158" s="330"/>
      <c r="BI158" s="330"/>
      <c r="BJ158" s="330"/>
      <c r="BK158" s="330"/>
      <c r="BL158" s="331" t="s">
        <v>35</v>
      </c>
      <c r="BM158" s="332" t="str">
        <f aca="false">TRIM('1. Artikeldata Grund'!D158)</f>
        <v/>
      </c>
    </row>
    <row r="159" customFormat="false" ht="14.25" hidden="false" customHeight="false" outlineLevel="0" collapsed="false">
      <c r="A159" s="321" t="n">
        <v>155</v>
      </c>
      <c r="B159" s="322" t="str">
        <f aca="false">'APH KIC KIA PC'!I159</f>
        <v>Välj…</v>
      </c>
      <c r="C159" s="322" t="str">
        <f aca="false">'APH KIC KIA PC'!K159</f>
        <v>Välj…</v>
      </c>
      <c r="D159" s="323" t="n">
        <f aca="false">'APH KIC KIA PC'!D159</f>
        <v>0</v>
      </c>
      <c r="E159" s="324" t="str">
        <f aca="false">TRIM(LEFT('1. Artikeldata Grund'!E159,30))</f>
        <v/>
      </c>
      <c r="F159" s="324" t="str">
        <f aca="false">IFERROR(TRIM(RIGHT('1. Artikeldata Grund'!E159,LEN('1. Artikeldata Grund'!E159)-30)),"")</f>
        <v/>
      </c>
      <c r="G159" s="325" t="str">
        <f aca="false">TRIM('APH KIC KIA PC'!L159)</f>
        <v>Välj….</v>
      </c>
      <c r="H159" s="326" t="n">
        <f aca="false">'APH KIC KIA PC'!M159</f>
        <v>910</v>
      </c>
      <c r="I159" s="326" t="n">
        <v>99</v>
      </c>
      <c r="J159" s="334"/>
      <c r="K159" s="325" t="s">
        <v>1922</v>
      </c>
      <c r="L159" s="325" t="str">
        <f aca="false">IF('APH MD APH Specifika'!BD159="J","J","N")</f>
        <v>N</v>
      </c>
      <c r="M159" s="335"/>
      <c r="N159" s="325" t="s">
        <v>1925</v>
      </c>
      <c r="O159" s="336"/>
      <c r="P159" s="325" t="s">
        <v>1924</v>
      </c>
      <c r="Q159" s="326" t="n">
        <v>0</v>
      </c>
      <c r="R159" s="334"/>
      <c r="S159" s="334"/>
      <c r="T159" s="334"/>
      <c r="U159" s="334"/>
      <c r="V159" s="334"/>
      <c r="W159" s="326" t="n">
        <v>1</v>
      </c>
      <c r="X159" s="326" t="n">
        <v>1</v>
      </c>
      <c r="Y159" s="325" t="s">
        <v>1925</v>
      </c>
      <c r="Z159" s="325" t="s">
        <v>1925</v>
      </c>
      <c r="AA159" s="325" t="s">
        <v>1925</v>
      </c>
      <c r="AB159" s="336"/>
      <c r="AC159" s="336"/>
      <c r="AD159" s="336"/>
      <c r="AE159" s="336"/>
      <c r="AF159" s="336"/>
      <c r="AG159" s="336"/>
      <c r="AH159" s="325" t="s">
        <v>1925</v>
      </c>
      <c r="AI159" s="326" t="str">
        <f aca="false">TRIM(LEFT('1. Artikeldata Grund'!G159,6))</f>
        <v/>
      </c>
      <c r="AJ159" s="327" t="n">
        <f aca="false" t="array" ref="AJ159:AJ159">_xlfn.IFS(AV159="1",20,AV159="2",20,AV159="3",20,AV159="0",99,AV159="",99)</f>
        <v>99</v>
      </c>
      <c r="AK159" s="328" t="s">
        <v>114</v>
      </c>
      <c r="AL159" s="328" t="s">
        <v>114</v>
      </c>
      <c r="AM159" s="334"/>
      <c r="AN159" s="325"/>
      <c r="AO159" s="325"/>
      <c r="AP159" s="328" t="s">
        <v>114</v>
      </c>
      <c r="AQ159" s="329" t="n">
        <v>1</v>
      </c>
      <c r="AR159" s="326" t="str">
        <f aca="false">TRIM('APH KIC KIA PC'!O159)</f>
        <v/>
      </c>
      <c r="AS159" s="335"/>
      <c r="AT159" s="325" t="str">
        <f aca="false">LEFT('1. Artikeldata Grund'!H159,2)</f>
        <v>Vä</v>
      </c>
      <c r="AU159" s="326" t="str">
        <f aca="false" t="array" ref="AU159:AU159">_xlfn.IFS('1. Artikeldata Grund'!I159="","",'1. Artikeldata Grund'!I159=Tabeller!$I$3,"",'1. Artikeldata Grund'!I159=Tabeller!$I$4,"",'1. Artikeldata Grund'!I159=Tabeller!$I$5,LEFT('1. Artikeldata Grund'!I159,1),'1. Artikeldata Grund'!I159=Tabeller!$I$6,LEFT('1. Artikeldata Grund'!I159,1))</f>
        <v/>
      </c>
      <c r="AV159" s="326" t="str">
        <f aca="false" t="array" ref="AV159:AV159">_xlfn.IFS('1. Artikeldata Grund'!J159="","",'1. Artikeldata Grund'!J159=Tabeller!$J$3,"",'1. Artikeldata Grund'!J159=Tabeller!$J$4,"",'1. Artikeldata Grund'!J159=Tabeller!$J$5,LEFT('1. Artikeldata Grund'!J159,1),'1. Artikeldata Grund'!J159=Tabeller!$J$6,LEFT('1. Artikeldata Grund'!J159,1),'1. Artikeldata Grund'!J159=Tabeller!$J$7,LEFT('1. Artikeldata Grund'!J159,1))</f>
        <v/>
      </c>
      <c r="AW159" s="326"/>
      <c r="AX159" s="326" t="n">
        <f aca="false">IF('APH KIC KIA PC'!K159=Tabeller!$AH$4,2,1)</f>
        <v>1</v>
      </c>
      <c r="AY159" s="326" t="str">
        <f aca="false" t="array" ref="AY159:AY159">IF('APH KIC KIA PC'!K159=Tabeller!$AH$4,99,IFERROR(_xlfn.IFS('4. Inköpsdata'!L159=25%,41,'4. Inköpsdata'!L159=12%,42,'4. Inköpsdata'!L159=6%,43,'4. Inköpsdata'!L159="Momsfritt",38),""))</f>
        <v/>
      </c>
      <c r="AZ159" s="330" t="e">
        <f aca="false">IF('APH KIC KIA PC'!K159=Tabeller!$AH$4,'4. Inköpsdata'!J159,ROUND('APH KIC KIA PC'!AB159,2))</f>
        <v>#VALUE!</v>
      </c>
      <c r="BA159" s="330" t="e">
        <f aca="false">IF('APH KIC KIA PC'!K159=Tabeller!$AH$4,0.01,ROUND('APH KIC KIA PC'!AA159,2))</f>
        <v>#VALUE!</v>
      </c>
      <c r="BB159" s="326" t="str">
        <f aca="false">TRIM(RIGHT('1. Artikeldata Grund'!G159,2))</f>
        <v/>
      </c>
      <c r="BC159" s="337"/>
      <c r="BD159" s="325" t="s">
        <v>1925</v>
      </c>
      <c r="BE159" s="336"/>
      <c r="BF159" s="328" t="s">
        <v>114</v>
      </c>
      <c r="BG159" s="337"/>
      <c r="BH159" s="330"/>
      <c r="BI159" s="330"/>
      <c r="BJ159" s="330"/>
      <c r="BK159" s="330"/>
      <c r="BL159" s="331" t="s">
        <v>35</v>
      </c>
      <c r="BM159" s="332" t="str">
        <f aca="false">TRIM('1. Artikeldata Grund'!D159)</f>
        <v/>
      </c>
    </row>
    <row r="160" customFormat="false" ht="14.25" hidden="false" customHeight="false" outlineLevel="0" collapsed="false">
      <c r="A160" s="321" t="n">
        <v>156</v>
      </c>
      <c r="B160" s="322" t="str">
        <f aca="false">'APH KIC KIA PC'!I160</f>
        <v>Välj…</v>
      </c>
      <c r="C160" s="322" t="str">
        <f aca="false">'APH KIC KIA PC'!K160</f>
        <v>Välj…</v>
      </c>
      <c r="D160" s="323" t="n">
        <f aca="false">'APH KIC KIA PC'!D160</f>
        <v>0</v>
      </c>
      <c r="E160" s="324" t="str">
        <f aca="false">TRIM(LEFT('1. Artikeldata Grund'!E160,30))</f>
        <v/>
      </c>
      <c r="F160" s="324" t="str">
        <f aca="false">IFERROR(TRIM(RIGHT('1. Artikeldata Grund'!E160,LEN('1. Artikeldata Grund'!E160)-30)),"")</f>
        <v/>
      </c>
      <c r="G160" s="325" t="str">
        <f aca="false">TRIM('APH KIC KIA PC'!L160)</f>
        <v>Välj….</v>
      </c>
      <c r="H160" s="326" t="n">
        <f aca="false">'APH KIC KIA PC'!M160</f>
        <v>910</v>
      </c>
      <c r="I160" s="326" t="n">
        <v>99</v>
      </c>
      <c r="J160" s="334"/>
      <c r="K160" s="325" t="s">
        <v>1922</v>
      </c>
      <c r="L160" s="325" t="str">
        <f aca="false">IF('APH MD APH Specifika'!BD160="J","J","N")</f>
        <v>N</v>
      </c>
      <c r="M160" s="335"/>
      <c r="N160" s="325" t="s">
        <v>1925</v>
      </c>
      <c r="O160" s="336"/>
      <c r="P160" s="325" t="s">
        <v>1924</v>
      </c>
      <c r="Q160" s="326" t="n">
        <v>0</v>
      </c>
      <c r="R160" s="334"/>
      <c r="S160" s="334"/>
      <c r="T160" s="334"/>
      <c r="U160" s="334"/>
      <c r="V160" s="334"/>
      <c r="W160" s="326" t="n">
        <v>1</v>
      </c>
      <c r="X160" s="326" t="n">
        <v>1</v>
      </c>
      <c r="Y160" s="325" t="s">
        <v>1925</v>
      </c>
      <c r="Z160" s="325" t="s">
        <v>1925</v>
      </c>
      <c r="AA160" s="325" t="s">
        <v>1925</v>
      </c>
      <c r="AB160" s="336"/>
      <c r="AC160" s="336"/>
      <c r="AD160" s="336"/>
      <c r="AE160" s="336"/>
      <c r="AF160" s="336"/>
      <c r="AG160" s="336"/>
      <c r="AH160" s="325" t="s">
        <v>1925</v>
      </c>
      <c r="AI160" s="326" t="str">
        <f aca="false">TRIM(LEFT('1. Artikeldata Grund'!G160,6))</f>
        <v/>
      </c>
      <c r="AJ160" s="327" t="n">
        <f aca="false" t="array" ref="AJ160:AJ160">_xlfn.IFS(AV160="1",20,AV160="2",20,AV160="3",20,AV160="0",99,AV160="",99)</f>
        <v>99</v>
      </c>
      <c r="AK160" s="328" t="s">
        <v>114</v>
      </c>
      <c r="AL160" s="328" t="s">
        <v>114</v>
      </c>
      <c r="AM160" s="334"/>
      <c r="AN160" s="325"/>
      <c r="AO160" s="325"/>
      <c r="AP160" s="328" t="s">
        <v>114</v>
      </c>
      <c r="AQ160" s="329" t="n">
        <v>1</v>
      </c>
      <c r="AR160" s="326" t="str">
        <f aca="false">TRIM('APH KIC KIA PC'!O160)</f>
        <v/>
      </c>
      <c r="AS160" s="335"/>
      <c r="AT160" s="325" t="str">
        <f aca="false">LEFT('1. Artikeldata Grund'!H160,2)</f>
        <v>Vä</v>
      </c>
      <c r="AU160" s="326" t="str">
        <f aca="false" t="array" ref="AU160:AU160">_xlfn.IFS('1. Artikeldata Grund'!I160="","",'1. Artikeldata Grund'!I160=Tabeller!$I$3,"",'1. Artikeldata Grund'!I160=Tabeller!$I$4,"",'1. Artikeldata Grund'!I160=Tabeller!$I$5,LEFT('1. Artikeldata Grund'!I160,1),'1. Artikeldata Grund'!I160=Tabeller!$I$6,LEFT('1. Artikeldata Grund'!I160,1))</f>
        <v/>
      </c>
      <c r="AV160" s="326" t="str">
        <f aca="false" t="array" ref="AV160:AV160">_xlfn.IFS('1. Artikeldata Grund'!J160="","",'1. Artikeldata Grund'!J160=Tabeller!$J$3,"",'1. Artikeldata Grund'!J160=Tabeller!$J$4,"",'1. Artikeldata Grund'!J160=Tabeller!$J$5,LEFT('1. Artikeldata Grund'!J160,1),'1. Artikeldata Grund'!J160=Tabeller!$J$6,LEFT('1. Artikeldata Grund'!J160,1),'1. Artikeldata Grund'!J160=Tabeller!$J$7,LEFT('1. Artikeldata Grund'!J160,1))</f>
        <v/>
      </c>
      <c r="AW160" s="326"/>
      <c r="AX160" s="326" t="n">
        <f aca="false">IF('APH KIC KIA PC'!K160=Tabeller!$AH$4,2,1)</f>
        <v>1</v>
      </c>
      <c r="AY160" s="326" t="str">
        <f aca="false" t="array" ref="AY160:AY160">IF('APH KIC KIA PC'!K160=Tabeller!$AH$4,99,IFERROR(_xlfn.IFS('4. Inköpsdata'!L160=25%,41,'4. Inköpsdata'!L160=12%,42,'4. Inköpsdata'!L160=6%,43,'4. Inköpsdata'!L160="Momsfritt",38),""))</f>
        <v/>
      </c>
      <c r="AZ160" s="330" t="e">
        <f aca="false">IF('APH KIC KIA PC'!K160=Tabeller!$AH$4,'4. Inköpsdata'!J160,ROUND('APH KIC KIA PC'!AB160,2))</f>
        <v>#VALUE!</v>
      </c>
      <c r="BA160" s="330" t="e">
        <f aca="false">IF('APH KIC KIA PC'!K160=Tabeller!$AH$4,0.01,ROUND('APH KIC KIA PC'!AA160,2))</f>
        <v>#VALUE!</v>
      </c>
      <c r="BB160" s="326" t="str">
        <f aca="false">TRIM(RIGHT('1. Artikeldata Grund'!G160,2))</f>
        <v/>
      </c>
      <c r="BC160" s="337"/>
      <c r="BD160" s="325" t="s">
        <v>1925</v>
      </c>
      <c r="BE160" s="336"/>
      <c r="BF160" s="328" t="s">
        <v>114</v>
      </c>
      <c r="BG160" s="337"/>
      <c r="BH160" s="330"/>
      <c r="BI160" s="330"/>
      <c r="BJ160" s="330"/>
      <c r="BK160" s="330"/>
      <c r="BL160" s="331" t="s">
        <v>35</v>
      </c>
      <c r="BM160" s="332" t="str">
        <f aca="false">TRIM('1. Artikeldata Grund'!D160)</f>
        <v/>
      </c>
    </row>
    <row r="161" customFormat="false" ht="14.25" hidden="false" customHeight="false" outlineLevel="0" collapsed="false">
      <c r="A161" s="321" t="n">
        <v>157</v>
      </c>
      <c r="B161" s="322" t="str">
        <f aca="false">'APH KIC KIA PC'!I161</f>
        <v>Välj…</v>
      </c>
      <c r="C161" s="322" t="str">
        <f aca="false">'APH KIC KIA PC'!K161</f>
        <v>Välj…</v>
      </c>
      <c r="D161" s="323" t="n">
        <f aca="false">'APH KIC KIA PC'!D161</f>
        <v>0</v>
      </c>
      <c r="E161" s="324" t="str">
        <f aca="false">TRIM(LEFT('1. Artikeldata Grund'!E161,30))</f>
        <v/>
      </c>
      <c r="F161" s="324" t="str">
        <f aca="false">IFERROR(TRIM(RIGHT('1. Artikeldata Grund'!E161,LEN('1. Artikeldata Grund'!E161)-30)),"")</f>
        <v/>
      </c>
      <c r="G161" s="325" t="str">
        <f aca="false">TRIM('APH KIC KIA PC'!L161)</f>
        <v>Välj….</v>
      </c>
      <c r="H161" s="326" t="n">
        <f aca="false">'APH KIC KIA PC'!M161</f>
        <v>910</v>
      </c>
      <c r="I161" s="326" t="n">
        <v>99</v>
      </c>
      <c r="J161" s="334"/>
      <c r="K161" s="325" t="s">
        <v>1922</v>
      </c>
      <c r="L161" s="325" t="str">
        <f aca="false">IF('APH MD APH Specifika'!BD161="J","J","N")</f>
        <v>N</v>
      </c>
      <c r="M161" s="335"/>
      <c r="N161" s="325" t="s">
        <v>1925</v>
      </c>
      <c r="O161" s="336"/>
      <c r="P161" s="325" t="s">
        <v>1924</v>
      </c>
      <c r="Q161" s="326" t="n">
        <v>0</v>
      </c>
      <c r="R161" s="334"/>
      <c r="S161" s="334"/>
      <c r="T161" s="334"/>
      <c r="U161" s="334"/>
      <c r="V161" s="334"/>
      <c r="W161" s="326" t="n">
        <v>1</v>
      </c>
      <c r="X161" s="326" t="n">
        <v>1</v>
      </c>
      <c r="Y161" s="325" t="s">
        <v>1925</v>
      </c>
      <c r="Z161" s="325" t="s">
        <v>1925</v>
      </c>
      <c r="AA161" s="325" t="s">
        <v>1925</v>
      </c>
      <c r="AB161" s="336"/>
      <c r="AC161" s="336"/>
      <c r="AD161" s="336"/>
      <c r="AE161" s="336"/>
      <c r="AF161" s="336"/>
      <c r="AG161" s="336"/>
      <c r="AH161" s="325" t="s">
        <v>1925</v>
      </c>
      <c r="AI161" s="326" t="str">
        <f aca="false">TRIM(LEFT('1. Artikeldata Grund'!G161,6))</f>
        <v/>
      </c>
      <c r="AJ161" s="327" t="n">
        <f aca="false" t="array" ref="AJ161:AJ161">_xlfn.IFS(AV161="1",20,AV161="2",20,AV161="3",20,AV161="0",99,AV161="",99)</f>
        <v>99</v>
      </c>
      <c r="AK161" s="328" t="s">
        <v>114</v>
      </c>
      <c r="AL161" s="328" t="s">
        <v>114</v>
      </c>
      <c r="AM161" s="334"/>
      <c r="AN161" s="325"/>
      <c r="AO161" s="325"/>
      <c r="AP161" s="328" t="s">
        <v>114</v>
      </c>
      <c r="AQ161" s="329" t="n">
        <v>1</v>
      </c>
      <c r="AR161" s="326" t="str">
        <f aca="false">TRIM('APH KIC KIA PC'!O161)</f>
        <v/>
      </c>
      <c r="AS161" s="335"/>
      <c r="AT161" s="325" t="str">
        <f aca="false">LEFT('1. Artikeldata Grund'!H161,2)</f>
        <v>Vä</v>
      </c>
      <c r="AU161" s="326" t="str">
        <f aca="false" t="array" ref="AU161:AU161">_xlfn.IFS('1. Artikeldata Grund'!I161="","",'1. Artikeldata Grund'!I161=Tabeller!$I$3,"",'1. Artikeldata Grund'!I161=Tabeller!$I$4,"",'1. Artikeldata Grund'!I161=Tabeller!$I$5,LEFT('1. Artikeldata Grund'!I161,1),'1. Artikeldata Grund'!I161=Tabeller!$I$6,LEFT('1. Artikeldata Grund'!I161,1))</f>
        <v/>
      </c>
      <c r="AV161" s="326" t="str">
        <f aca="false" t="array" ref="AV161:AV161">_xlfn.IFS('1. Artikeldata Grund'!J161="","",'1. Artikeldata Grund'!J161=Tabeller!$J$3,"",'1. Artikeldata Grund'!J161=Tabeller!$J$4,"",'1. Artikeldata Grund'!J161=Tabeller!$J$5,LEFT('1. Artikeldata Grund'!J161,1),'1. Artikeldata Grund'!J161=Tabeller!$J$6,LEFT('1. Artikeldata Grund'!J161,1),'1. Artikeldata Grund'!J161=Tabeller!$J$7,LEFT('1. Artikeldata Grund'!J161,1))</f>
        <v/>
      </c>
      <c r="AW161" s="326"/>
      <c r="AX161" s="326" t="n">
        <f aca="false">IF('APH KIC KIA PC'!K161=Tabeller!$AH$4,2,1)</f>
        <v>1</v>
      </c>
      <c r="AY161" s="326" t="str">
        <f aca="false" t="array" ref="AY161:AY161">IF('APH KIC KIA PC'!K161=Tabeller!$AH$4,99,IFERROR(_xlfn.IFS('4. Inköpsdata'!L161=25%,41,'4. Inköpsdata'!L161=12%,42,'4. Inköpsdata'!L161=6%,43,'4. Inköpsdata'!L161="Momsfritt",38),""))</f>
        <v/>
      </c>
      <c r="AZ161" s="330" t="e">
        <f aca="false">IF('APH KIC KIA PC'!K161=Tabeller!$AH$4,'4. Inköpsdata'!J161,ROUND('APH KIC KIA PC'!AB161,2))</f>
        <v>#VALUE!</v>
      </c>
      <c r="BA161" s="330" t="e">
        <f aca="false">IF('APH KIC KIA PC'!K161=Tabeller!$AH$4,0.01,ROUND('APH KIC KIA PC'!AA161,2))</f>
        <v>#VALUE!</v>
      </c>
      <c r="BB161" s="326" t="str">
        <f aca="false">TRIM(RIGHT('1. Artikeldata Grund'!G161,2))</f>
        <v/>
      </c>
      <c r="BC161" s="337"/>
      <c r="BD161" s="325" t="s">
        <v>1925</v>
      </c>
      <c r="BE161" s="336"/>
      <c r="BF161" s="328" t="s">
        <v>114</v>
      </c>
      <c r="BG161" s="337"/>
      <c r="BH161" s="330"/>
      <c r="BI161" s="330"/>
      <c r="BJ161" s="330"/>
      <c r="BK161" s="330"/>
      <c r="BL161" s="331" t="s">
        <v>35</v>
      </c>
      <c r="BM161" s="332" t="str">
        <f aca="false">TRIM('1. Artikeldata Grund'!D161)</f>
        <v/>
      </c>
    </row>
    <row r="162" customFormat="false" ht="14.25" hidden="false" customHeight="false" outlineLevel="0" collapsed="false">
      <c r="A162" s="321" t="n">
        <v>158</v>
      </c>
      <c r="B162" s="322" t="str">
        <f aca="false">'APH KIC KIA PC'!I162</f>
        <v>Välj…</v>
      </c>
      <c r="C162" s="322" t="str">
        <f aca="false">'APH KIC KIA PC'!K162</f>
        <v>Välj…</v>
      </c>
      <c r="D162" s="323" t="n">
        <f aca="false">'APH KIC KIA PC'!D162</f>
        <v>0</v>
      </c>
      <c r="E162" s="324" t="str">
        <f aca="false">TRIM(LEFT('1. Artikeldata Grund'!E162,30))</f>
        <v/>
      </c>
      <c r="F162" s="324" t="str">
        <f aca="false">IFERROR(TRIM(RIGHT('1. Artikeldata Grund'!E162,LEN('1. Artikeldata Grund'!E162)-30)),"")</f>
        <v/>
      </c>
      <c r="G162" s="325" t="str">
        <f aca="false">TRIM('APH KIC KIA PC'!L162)</f>
        <v>Välj….</v>
      </c>
      <c r="H162" s="326" t="n">
        <f aca="false">'APH KIC KIA PC'!M162</f>
        <v>910</v>
      </c>
      <c r="I162" s="326" t="n">
        <v>99</v>
      </c>
      <c r="J162" s="334"/>
      <c r="K162" s="325" t="s">
        <v>1922</v>
      </c>
      <c r="L162" s="325" t="str">
        <f aca="false">IF('APH MD APH Specifika'!BD162="J","J","N")</f>
        <v>N</v>
      </c>
      <c r="M162" s="335"/>
      <c r="N162" s="325" t="s">
        <v>1925</v>
      </c>
      <c r="O162" s="336"/>
      <c r="P162" s="325" t="s">
        <v>1924</v>
      </c>
      <c r="Q162" s="326" t="n">
        <v>0</v>
      </c>
      <c r="R162" s="334"/>
      <c r="S162" s="334"/>
      <c r="T162" s="334"/>
      <c r="U162" s="334"/>
      <c r="V162" s="334"/>
      <c r="W162" s="326" t="n">
        <v>1</v>
      </c>
      <c r="X162" s="326" t="n">
        <v>1</v>
      </c>
      <c r="Y162" s="325" t="s">
        <v>1925</v>
      </c>
      <c r="Z162" s="325" t="s">
        <v>1925</v>
      </c>
      <c r="AA162" s="325" t="s">
        <v>1925</v>
      </c>
      <c r="AB162" s="336"/>
      <c r="AC162" s="336"/>
      <c r="AD162" s="336"/>
      <c r="AE162" s="336"/>
      <c r="AF162" s="336"/>
      <c r="AG162" s="336"/>
      <c r="AH162" s="325" t="s">
        <v>1925</v>
      </c>
      <c r="AI162" s="326" t="str">
        <f aca="false">TRIM(LEFT('1. Artikeldata Grund'!G162,6))</f>
        <v/>
      </c>
      <c r="AJ162" s="327" t="n">
        <f aca="false" t="array" ref="AJ162:AJ162">_xlfn.IFS(AV162="1",20,AV162="2",20,AV162="3",20,AV162="0",99,AV162="",99)</f>
        <v>99</v>
      </c>
      <c r="AK162" s="328" t="s">
        <v>114</v>
      </c>
      <c r="AL162" s="328" t="s">
        <v>114</v>
      </c>
      <c r="AM162" s="334"/>
      <c r="AN162" s="325"/>
      <c r="AO162" s="325"/>
      <c r="AP162" s="328" t="s">
        <v>114</v>
      </c>
      <c r="AQ162" s="329" t="n">
        <v>1</v>
      </c>
      <c r="AR162" s="326" t="str">
        <f aca="false">TRIM('APH KIC KIA PC'!O162)</f>
        <v/>
      </c>
      <c r="AS162" s="335"/>
      <c r="AT162" s="325" t="str">
        <f aca="false">LEFT('1. Artikeldata Grund'!H162,2)</f>
        <v>Vä</v>
      </c>
      <c r="AU162" s="326" t="str">
        <f aca="false" t="array" ref="AU162:AU162">_xlfn.IFS('1. Artikeldata Grund'!I162="","",'1. Artikeldata Grund'!I162=Tabeller!$I$3,"",'1. Artikeldata Grund'!I162=Tabeller!$I$4,"",'1. Artikeldata Grund'!I162=Tabeller!$I$5,LEFT('1. Artikeldata Grund'!I162,1),'1. Artikeldata Grund'!I162=Tabeller!$I$6,LEFT('1. Artikeldata Grund'!I162,1))</f>
        <v/>
      </c>
      <c r="AV162" s="326" t="str">
        <f aca="false" t="array" ref="AV162:AV162">_xlfn.IFS('1. Artikeldata Grund'!J162="","",'1. Artikeldata Grund'!J162=Tabeller!$J$3,"",'1. Artikeldata Grund'!J162=Tabeller!$J$4,"",'1. Artikeldata Grund'!J162=Tabeller!$J$5,LEFT('1. Artikeldata Grund'!J162,1),'1. Artikeldata Grund'!J162=Tabeller!$J$6,LEFT('1. Artikeldata Grund'!J162,1),'1. Artikeldata Grund'!J162=Tabeller!$J$7,LEFT('1. Artikeldata Grund'!J162,1))</f>
        <v/>
      </c>
      <c r="AW162" s="326"/>
      <c r="AX162" s="326" t="n">
        <f aca="false">IF('APH KIC KIA PC'!K162=Tabeller!$AH$4,2,1)</f>
        <v>1</v>
      </c>
      <c r="AY162" s="326" t="str">
        <f aca="false" t="array" ref="AY162:AY162">IF('APH KIC KIA PC'!K162=Tabeller!$AH$4,99,IFERROR(_xlfn.IFS('4. Inköpsdata'!L162=25%,41,'4. Inköpsdata'!L162=12%,42,'4. Inköpsdata'!L162=6%,43,'4. Inköpsdata'!L162="Momsfritt",38),""))</f>
        <v/>
      </c>
      <c r="AZ162" s="330" t="e">
        <f aca="false">IF('APH KIC KIA PC'!K162=Tabeller!$AH$4,'4. Inköpsdata'!J162,ROUND('APH KIC KIA PC'!AB162,2))</f>
        <v>#VALUE!</v>
      </c>
      <c r="BA162" s="330" t="e">
        <f aca="false">IF('APH KIC KIA PC'!K162=Tabeller!$AH$4,0.01,ROUND('APH KIC KIA PC'!AA162,2))</f>
        <v>#VALUE!</v>
      </c>
      <c r="BB162" s="326" t="str">
        <f aca="false">TRIM(RIGHT('1. Artikeldata Grund'!G162,2))</f>
        <v/>
      </c>
      <c r="BC162" s="337"/>
      <c r="BD162" s="325" t="s">
        <v>1925</v>
      </c>
      <c r="BE162" s="336"/>
      <c r="BF162" s="328" t="s">
        <v>114</v>
      </c>
      <c r="BG162" s="337"/>
      <c r="BH162" s="330"/>
      <c r="BI162" s="330"/>
      <c r="BJ162" s="330"/>
      <c r="BK162" s="330"/>
      <c r="BL162" s="331" t="s">
        <v>35</v>
      </c>
      <c r="BM162" s="332" t="str">
        <f aca="false">TRIM('1. Artikeldata Grund'!D162)</f>
        <v/>
      </c>
    </row>
    <row r="163" customFormat="false" ht="14.25" hidden="false" customHeight="false" outlineLevel="0" collapsed="false">
      <c r="A163" s="321" t="n">
        <v>159</v>
      </c>
      <c r="B163" s="322" t="str">
        <f aca="false">'APH KIC KIA PC'!I163</f>
        <v>Välj…</v>
      </c>
      <c r="C163" s="322" t="str">
        <f aca="false">'APH KIC KIA PC'!K163</f>
        <v>Välj…</v>
      </c>
      <c r="D163" s="323" t="n">
        <f aca="false">'APH KIC KIA PC'!D163</f>
        <v>0</v>
      </c>
      <c r="E163" s="324" t="str">
        <f aca="false">TRIM(LEFT('1. Artikeldata Grund'!E163,30))</f>
        <v/>
      </c>
      <c r="F163" s="324" t="str">
        <f aca="false">IFERROR(TRIM(RIGHT('1. Artikeldata Grund'!E163,LEN('1. Artikeldata Grund'!E163)-30)),"")</f>
        <v/>
      </c>
      <c r="G163" s="325" t="str">
        <f aca="false">TRIM('APH KIC KIA PC'!L163)</f>
        <v>Välj….</v>
      </c>
      <c r="H163" s="326" t="n">
        <f aca="false">'APH KIC KIA PC'!M163</f>
        <v>910</v>
      </c>
      <c r="I163" s="326" t="n">
        <v>99</v>
      </c>
      <c r="J163" s="334"/>
      <c r="K163" s="325" t="s">
        <v>1922</v>
      </c>
      <c r="L163" s="325" t="str">
        <f aca="false">IF('APH MD APH Specifika'!BD163="J","J","N")</f>
        <v>N</v>
      </c>
      <c r="M163" s="335"/>
      <c r="N163" s="325" t="s">
        <v>1925</v>
      </c>
      <c r="O163" s="336"/>
      <c r="P163" s="325" t="s">
        <v>1924</v>
      </c>
      <c r="Q163" s="326" t="n">
        <v>0</v>
      </c>
      <c r="R163" s="334"/>
      <c r="S163" s="334"/>
      <c r="T163" s="334"/>
      <c r="U163" s="334"/>
      <c r="V163" s="334"/>
      <c r="W163" s="326" t="n">
        <v>1</v>
      </c>
      <c r="X163" s="326" t="n">
        <v>1</v>
      </c>
      <c r="Y163" s="325" t="s">
        <v>1925</v>
      </c>
      <c r="Z163" s="325" t="s">
        <v>1925</v>
      </c>
      <c r="AA163" s="325" t="s">
        <v>1925</v>
      </c>
      <c r="AB163" s="336"/>
      <c r="AC163" s="336"/>
      <c r="AD163" s="336"/>
      <c r="AE163" s="336"/>
      <c r="AF163" s="336"/>
      <c r="AG163" s="336"/>
      <c r="AH163" s="325" t="s">
        <v>1925</v>
      </c>
      <c r="AI163" s="326" t="str">
        <f aca="false">TRIM(LEFT('1. Artikeldata Grund'!G163,6))</f>
        <v/>
      </c>
      <c r="AJ163" s="327" t="n">
        <f aca="false" t="array" ref="AJ163:AJ163">_xlfn.IFS(AV163="1",20,AV163="2",20,AV163="3",20,AV163="0",99,AV163="",99)</f>
        <v>99</v>
      </c>
      <c r="AK163" s="328" t="s">
        <v>114</v>
      </c>
      <c r="AL163" s="328" t="s">
        <v>114</v>
      </c>
      <c r="AM163" s="334"/>
      <c r="AN163" s="325"/>
      <c r="AO163" s="325"/>
      <c r="AP163" s="328" t="s">
        <v>114</v>
      </c>
      <c r="AQ163" s="329" t="n">
        <v>1</v>
      </c>
      <c r="AR163" s="326" t="str">
        <f aca="false">TRIM('APH KIC KIA PC'!O163)</f>
        <v/>
      </c>
      <c r="AS163" s="335"/>
      <c r="AT163" s="325" t="str">
        <f aca="false">LEFT('1. Artikeldata Grund'!H163,2)</f>
        <v>Vä</v>
      </c>
      <c r="AU163" s="326" t="str">
        <f aca="false" t="array" ref="AU163:AU163">_xlfn.IFS('1. Artikeldata Grund'!I163="","",'1. Artikeldata Grund'!I163=Tabeller!$I$3,"",'1. Artikeldata Grund'!I163=Tabeller!$I$4,"",'1. Artikeldata Grund'!I163=Tabeller!$I$5,LEFT('1. Artikeldata Grund'!I163,1),'1. Artikeldata Grund'!I163=Tabeller!$I$6,LEFT('1. Artikeldata Grund'!I163,1))</f>
        <v/>
      </c>
      <c r="AV163" s="326" t="str">
        <f aca="false" t="array" ref="AV163:AV163">_xlfn.IFS('1. Artikeldata Grund'!J163="","",'1. Artikeldata Grund'!J163=Tabeller!$J$3,"",'1. Artikeldata Grund'!J163=Tabeller!$J$4,"",'1. Artikeldata Grund'!J163=Tabeller!$J$5,LEFT('1. Artikeldata Grund'!J163,1),'1. Artikeldata Grund'!J163=Tabeller!$J$6,LEFT('1. Artikeldata Grund'!J163,1),'1. Artikeldata Grund'!J163=Tabeller!$J$7,LEFT('1. Artikeldata Grund'!J163,1))</f>
        <v/>
      </c>
      <c r="AW163" s="326"/>
      <c r="AX163" s="326" t="n">
        <f aca="false">IF('APH KIC KIA PC'!K163=Tabeller!$AH$4,2,1)</f>
        <v>1</v>
      </c>
      <c r="AY163" s="326" t="str">
        <f aca="false" t="array" ref="AY163:AY163">IF('APH KIC KIA PC'!K163=Tabeller!$AH$4,99,IFERROR(_xlfn.IFS('4. Inköpsdata'!L163=25%,41,'4. Inköpsdata'!L163=12%,42,'4. Inköpsdata'!L163=6%,43,'4. Inköpsdata'!L163="Momsfritt",38),""))</f>
        <v/>
      </c>
      <c r="AZ163" s="330" t="e">
        <f aca="false">IF('APH KIC KIA PC'!K163=Tabeller!$AH$4,'4. Inköpsdata'!J163,ROUND('APH KIC KIA PC'!AB163,2))</f>
        <v>#VALUE!</v>
      </c>
      <c r="BA163" s="330" t="e">
        <f aca="false">IF('APH KIC KIA PC'!K163=Tabeller!$AH$4,0.01,ROUND('APH KIC KIA PC'!AA163,2))</f>
        <v>#VALUE!</v>
      </c>
      <c r="BB163" s="326" t="str">
        <f aca="false">TRIM(RIGHT('1. Artikeldata Grund'!G163,2))</f>
        <v/>
      </c>
      <c r="BC163" s="337"/>
      <c r="BD163" s="325" t="s">
        <v>1925</v>
      </c>
      <c r="BE163" s="336"/>
      <c r="BF163" s="328" t="s">
        <v>114</v>
      </c>
      <c r="BG163" s="337"/>
      <c r="BH163" s="330"/>
      <c r="BI163" s="330"/>
      <c r="BJ163" s="330"/>
      <c r="BK163" s="330"/>
      <c r="BL163" s="331" t="s">
        <v>35</v>
      </c>
      <c r="BM163" s="332" t="str">
        <f aca="false">TRIM('1. Artikeldata Grund'!D163)</f>
        <v/>
      </c>
    </row>
    <row r="164" customFormat="false" ht="14.25" hidden="false" customHeight="false" outlineLevel="0" collapsed="false">
      <c r="A164" s="321" t="n">
        <v>160</v>
      </c>
      <c r="B164" s="322" t="str">
        <f aca="false">'APH KIC KIA PC'!I164</f>
        <v>Välj…</v>
      </c>
      <c r="C164" s="322" t="str">
        <f aca="false">'APH KIC KIA PC'!K164</f>
        <v>Välj…</v>
      </c>
      <c r="D164" s="323" t="n">
        <f aca="false">'APH KIC KIA PC'!D164</f>
        <v>0</v>
      </c>
      <c r="E164" s="324" t="str">
        <f aca="false">TRIM(LEFT('1. Artikeldata Grund'!E164,30))</f>
        <v/>
      </c>
      <c r="F164" s="324" t="str">
        <f aca="false">IFERROR(TRIM(RIGHT('1. Artikeldata Grund'!E164,LEN('1. Artikeldata Grund'!E164)-30)),"")</f>
        <v/>
      </c>
      <c r="G164" s="325" t="str">
        <f aca="false">TRIM('APH KIC KIA PC'!L164)</f>
        <v>Välj….</v>
      </c>
      <c r="H164" s="326" t="n">
        <f aca="false">'APH KIC KIA PC'!M164</f>
        <v>910</v>
      </c>
      <c r="I164" s="326" t="n">
        <v>99</v>
      </c>
      <c r="J164" s="334"/>
      <c r="K164" s="325" t="s">
        <v>1922</v>
      </c>
      <c r="L164" s="325" t="str">
        <f aca="false">IF('APH MD APH Specifika'!BD164="J","J","N")</f>
        <v>N</v>
      </c>
      <c r="M164" s="335"/>
      <c r="N164" s="325" t="s">
        <v>1925</v>
      </c>
      <c r="O164" s="336"/>
      <c r="P164" s="325" t="s">
        <v>1924</v>
      </c>
      <c r="Q164" s="326" t="n">
        <v>0</v>
      </c>
      <c r="R164" s="334"/>
      <c r="S164" s="334"/>
      <c r="T164" s="334"/>
      <c r="U164" s="334"/>
      <c r="V164" s="334"/>
      <c r="W164" s="326" t="n">
        <v>1</v>
      </c>
      <c r="X164" s="326" t="n">
        <v>1</v>
      </c>
      <c r="Y164" s="325" t="s">
        <v>1925</v>
      </c>
      <c r="Z164" s="325" t="s">
        <v>1925</v>
      </c>
      <c r="AA164" s="325" t="s">
        <v>1925</v>
      </c>
      <c r="AB164" s="336"/>
      <c r="AC164" s="336"/>
      <c r="AD164" s="336"/>
      <c r="AE164" s="336"/>
      <c r="AF164" s="336"/>
      <c r="AG164" s="336"/>
      <c r="AH164" s="325" t="s">
        <v>1925</v>
      </c>
      <c r="AI164" s="326" t="str">
        <f aca="false">TRIM(LEFT('1. Artikeldata Grund'!G164,6))</f>
        <v/>
      </c>
      <c r="AJ164" s="327" t="n">
        <f aca="false" t="array" ref="AJ164:AJ164">_xlfn.IFS(AV164="1",20,AV164="2",20,AV164="3",20,AV164="0",99,AV164="",99)</f>
        <v>99</v>
      </c>
      <c r="AK164" s="328" t="s">
        <v>114</v>
      </c>
      <c r="AL164" s="328" t="s">
        <v>114</v>
      </c>
      <c r="AM164" s="334"/>
      <c r="AN164" s="325"/>
      <c r="AO164" s="325"/>
      <c r="AP164" s="328" t="s">
        <v>114</v>
      </c>
      <c r="AQ164" s="329" t="n">
        <v>1</v>
      </c>
      <c r="AR164" s="326" t="str">
        <f aca="false">TRIM('APH KIC KIA PC'!O164)</f>
        <v/>
      </c>
      <c r="AS164" s="335"/>
      <c r="AT164" s="325" t="str">
        <f aca="false">LEFT('1. Artikeldata Grund'!H164,2)</f>
        <v>Vä</v>
      </c>
      <c r="AU164" s="326" t="str">
        <f aca="false" t="array" ref="AU164:AU164">_xlfn.IFS('1. Artikeldata Grund'!I164="","",'1. Artikeldata Grund'!I164=Tabeller!$I$3,"",'1. Artikeldata Grund'!I164=Tabeller!$I$4,"",'1. Artikeldata Grund'!I164=Tabeller!$I$5,LEFT('1. Artikeldata Grund'!I164,1),'1. Artikeldata Grund'!I164=Tabeller!$I$6,LEFT('1. Artikeldata Grund'!I164,1))</f>
        <v/>
      </c>
      <c r="AV164" s="326" t="str">
        <f aca="false" t="array" ref="AV164:AV164">_xlfn.IFS('1. Artikeldata Grund'!J164="","",'1. Artikeldata Grund'!J164=Tabeller!$J$3,"",'1. Artikeldata Grund'!J164=Tabeller!$J$4,"",'1. Artikeldata Grund'!J164=Tabeller!$J$5,LEFT('1. Artikeldata Grund'!J164,1),'1. Artikeldata Grund'!J164=Tabeller!$J$6,LEFT('1. Artikeldata Grund'!J164,1),'1. Artikeldata Grund'!J164=Tabeller!$J$7,LEFT('1. Artikeldata Grund'!J164,1))</f>
        <v/>
      </c>
      <c r="AW164" s="326"/>
      <c r="AX164" s="326" t="n">
        <f aca="false">IF('APH KIC KIA PC'!K164=Tabeller!$AH$4,2,1)</f>
        <v>1</v>
      </c>
      <c r="AY164" s="326" t="str">
        <f aca="false" t="array" ref="AY164:AY164">IF('APH KIC KIA PC'!K164=Tabeller!$AH$4,99,IFERROR(_xlfn.IFS('4. Inköpsdata'!L164=25%,41,'4. Inköpsdata'!L164=12%,42,'4. Inköpsdata'!L164=6%,43,'4. Inköpsdata'!L164="Momsfritt",38),""))</f>
        <v/>
      </c>
      <c r="AZ164" s="330" t="e">
        <f aca="false">IF('APH KIC KIA PC'!K164=Tabeller!$AH$4,'4. Inköpsdata'!J164,ROUND('APH KIC KIA PC'!AB164,2))</f>
        <v>#VALUE!</v>
      </c>
      <c r="BA164" s="330" t="e">
        <f aca="false">IF('APH KIC KIA PC'!K164=Tabeller!$AH$4,0.01,ROUND('APH KIC KIA PC'!AA164,2))</f>
        <v>#VALUE!</v>
      </c>
      <c r="BB164" s="326" t="str">
        <f aca="false">TRIM(RIGHT('1. Artikeldata Grund'!G164,2))</f>
        <v/>
      </c>
      <c r="BC164" s="337"/>
      <c r="BD164" s="325" t="s">
        <v>1925</v>
      </c>
      <c r="BE164" s="336"/>
      <c r="BF164" s="328" t="s">
        <v>114</v>
      </c>
      <c r="BG164" s="337"/>
      <c r="BH164" s="330"/>
      <c r="BI164" s="330"/>
      <c r="BJ164" s="330"/>
      <c r="BK164" s="330"/>
      <c r="BL164" s="331" t="s">
        <v>35</v>
      </c>
      <c r="BM164" s="332" t="str">
        <f aca="false">TRIM('1. Artikeldata Grund'!D164)</f>
        <v/>
      </c>
    </row>
    <row r="165" customFormat="false" ht="14.25" hidden="false" customHeight="false" outlineLevel="0" collapsed="false">
      <c r="A165" s="321" t="n">
        <v>161</v>
      </c>
      <c r="B165" s="322" t="str">
        <f aca="false">'APH KIC KIA PC'!I165</f>
        <v>Välj…</v>
      </c>
      <c r="C165" s="322" t="str">
        <f aca="false">'APH KIC KIA PC'!K165</f>
        <v>Välj…</v>
      </c>
      <c r="D165" s="323" t="n">
        <f aca="false">'APH KIC KIA PC'!D165</f>
        <v>0</v>
      </c>
      <c r="E165" s="324" t="str">
        <f aca="false">TRIM(LEFT('1. Artikeldata Grund'!E165,30))</f>
        <v/>
      </c>
      <c r="F165" s="324" t="str">
        <f aca="false">IFERROR(TRIM(RIGHT('1. Artikeldata Grund'!E165,LEN('1. Artikeldata Grund'!E165)-30)),"")</f>
        <v/>
      </c>
      <c r="G165" s="325" t="str">
        <f aca="false">TRIM('APH KIC KIA PC'!L165)</f>
        <v>Välj….</v>
      </c>
      <c r="H165" s="326" t="n">
        <f aca="false">'APH KIC KIA PC'!M165</f>
        <v>910</v>
      </c>
      <c r="I165" s="326" t="n">
        <v>99</v>
      </c>
      <c r="J165" s="334"/>
      <c r="K165" s="325" t="s">
        <v>1922</v>
      </c>
      <c r="L165" s="325" t="str">
        <f aca="false">IF('APH MD APH Specifika'!BD165="J","J","N")</f>
        <v>N</v>
      </c>
      <c r="M165" s="335"/>
      <c r="N165" s="325" t="s">
        <v>1925</v>
      </c>
      <c r="O165" s="336"/>
      <c r="P165" s="325" t="s">
        <v>1924</v>
      </c>
      <c r="Q165" s="326" t="n">
        <v>0</v>
      </c>
      <c r="R165" s="334"/>
      <c r="S165" s="334"/>
      <c r="T165" s="334"/>
      <c r="U165" s="334"/>
      <c r="V165" s="334"/>
      <c r="W165" s="326" t="n">
        <v>1</v>
      </c>
      <c r="X165" s="326" t="n">
        <v>1</v>
      </c>
      <c r="Y165" s="325" t="s">
        <v>1925</v>
      </c>
      <c r="Z165" s="325" t="s">
        <v>1925</v>
      </c>
      <c r="AA165" s="325" t="s">
        <v>1925</v>
      </c>
      <c r="AB165" s="336"/>
      <c r="AC165" s="336"/>
      <c r="AD165" s="336"/>
      <c r="AE165" s="336"/>
      <c r="AF165" s="336"/>
      <c r="AG165" s="336"/>
      <c r="AH165" s="325" t="s">
        <v>1925</v>
      </c>
      <c r="AI165" s="326" t="str">
        <f aca="false">TRIM(LEFT('1. Artikeldata Grund'!G165,6))</f>
        <v/>
      </c>
      <c r="AJ165" s="327" t="n">
        <f aca="false" t="array" ref="AJ165:AJ165">_xlfn.IFS(AV165="1",20,AV165="2",20,AV165="3",20,AV165="0",99,AV165="",99)</f>
        <v>99</v>
      </c>
      <c r="AK165" s="328" t="s">
        <v>114</v>
      </c>
      <c r="AL165" s="328" t="s">
        <v>114</v>
      </c>
      <c r="AM165" s="334"/>
      <c r="AN165" s="325"/>
      <c r="AO165" s="325"/>
      <c r="AP165" s="328" t="s">
        <v>114</v>
      </c>
      <c r="AQ165" s="329" t="n">
        <v>1</v>
      </c>
      <c r="AR165" s="326" t="str">
        <f aca="false">TRIM('APH KIC KIA PC'!O165)</f>
        <v/>
      </c>
      <c r="AS165" s="335"/>
      <c r="AT165" s="325" t="str">
        <f aca="false">LEFT('1. Artikeldata Grund'!H165,2)</f>
        <v>Vä</v>
      </c>
      <c r="AU165" s="326" t="str">
        <f aca="false" t="array" ref="AU165:AU165">_xlfn.IFS('1. Artikeldata Grund'!I165="","",'1. Artikeldata Grund'!I165=Tabeller!$I$3,"",'1. Artikeldata Grund'!I165=Tabeller!$I$4,"",'1. Artikeldata Grund'!I165=Tabeller!$I$5,LEFT('1. Artikeldata Grund'!I165,1),'1. Artikeldata Grund'!I165=Tabeller!$I$6,LEFT('1. Artikeldata Grund'!I165,1))</f>
        <v/>
      </c>
      <c r="AV165" s="326" t="str">
        <f aca="false" t="array" ref="AV165:AV165">_xlfn.IFS('1. Artikeldata Grund'!J165="","",'1. Artikeldata Grund'!J165=Tabeller!$J$3,"",'1. Artikeldata Grund'!J165=Tabeller!$J$4,"",'1. Artikeldata Grund'!J165=Tabeller!$J$5,LEFT('1. Artikeldata Grund'!J165,1),'1. Artikeldata Grund'!J165=Tabeller!$J$6,LEFT('1. Artikeldata Grund'!J165,1),'1. Artikeldata Grund'!J165=Tabeller!$J$7,LEFT('1. Artikeldata Grund'!J165,1))</f>
        <v/>
      </c>
      <c r="AW165" s="326"/>
      <c r="AX165" s="326" t="n">
        <f aca="false">IF('APH KIC KIA PC'!K165=Tabeller!$AH$4,2,1)</f>
        <v>1</v>
      </c>
      <c r="AY165" s="326" t="str">
        <f aca="false" t="array" ref="AY165:AY165">IF('APH KIC KIA PC'!K165=Tabeller!$AH$4,99,IFERROR(_xlfn.IFS('4. Inköpsdata'!L165=25%,41,'4. Inköpsdata'!L165=12%,42,'4. Inköpsdata'!L165=6%,43,'4. Inköpsdata'!L165="Momsfritt",38),""))</f>
        <v/>
      </c>
      <c r="AZ165" s="330" t="e">
        <f aca="false">IF('APH KIC KIA PC'!K165=Tabeller!$AH$4,'4. Inköpsdata'!J165,ROUND('APH KIC KIA PC'!AB165,2))</f>
        <v>#VALUE!</v>
      </c>
      <c r="BA165" s="330" t="e">
        <f aca="false">IF('APH KIC KIA PC'!K165=Tabeller!$AH$4,0.01,ROUND('APH KIC KIA PC'!AA165,2))</f>
        <v>#VALUE!</v>
      </c>
      <c r="BB165" s="326" t="str">
        <f aca="false">TRIM(RIGHT('1. Artikeldata Grund'!G165,2))</f>
        <v/>
      </c>
      <c r="BC165" s="337"/>
      <c r="BD165" s="325" t="s">
        <v>1925</v>
      </c>
      <c r="BE165" s="336"/>
      <c r="BF165" s="328" t="s">
        <v>114</v>
      </c>
      <c r="BG165" s="337"/>
      <c r="BH165" s="330"/>
      <c r="BI165" s="330"/>
      <c r="BJ165" s="330"/>
      <c r="BK165" s="330"/>
      <c r="BL165" s="331" t="s">
        <v>35</v>
      </c>
      <c r="BM165" s="332" t="str">
        <f aca="false">TRIM('1. Artikeldata Grund'!D165)</f>
        <v/>
      </c>
    </row>
    <row r="166" customFormat="false" ht="14.25" hidden="false" customHeight="false" outlineLevel="0" collapsed="false">
      <c r="A166" s="321" t="n">
        <v>162</v>
      </c>
      <c r="B166" s="322" t="str">
        <f aca="false">'APH KIC KIA PC'!I166</f>
        <v>Välj…</v>
      </c>
      <c r="C166" s="322" t="str">
        <f aca="false">'APH KIC KIA PC'!K166</f>
        <v>Välj…</v>
      </c>
      <c r="D166" s="323" t="n">
        <f aca="false">'APH KIC KIA PC'!D166</f>
        <v>0</v>
      </c>
      <c r="E166" s="324" t="str">
        <f aca="false">TRIM(LEFT('1. Artikeldata Grund'!E166,30))</f>
        <v/>
      </c>
      <c r="F166" s="324" t="str">
        <f aca="false">IFERROR(TRIM(RIGHT('1. Artikeldata Grund'!E166,LEN('1. Artikeldata Grund'!E166)-30)),"")</f>
        <v/>
      </c>
      <c r="G166" s="325" t="str">
        <f aca="false">TRIM('APH KIC KIA PC'!L166)</f>
        <v>Välj….</v>
      </c>
      <c r="H166" s="326" t="n">
        <f aca="false">'APH KIC KIA PC'!M166</f>
        <v>910</v>
      </c>
      <c r="I166" s="326" t="n">
        <v>99</v>
      </c>
      <c r="J166" s="334"/>
      <c r="K166" s="325" t="s">
        <v>1922</v>
      </c>
      <c r="L166" s="325" t="str">
        <f aca="false">IF('APH MD APH Specifika'!BD166="J","J","N")</f>
        <v>N</v>
      </c>
      <c r="M166" s="335"/>
      <c r="N166" s="325" t="s">
        <v>1925</v>
      </c>
      <c r="O166" s="336"/>
      <c r="P166" s="325" t="s">
        <v>1924</v>
      </c>
      <c r="Q166" s="326" t="n">
        <v>0</v>
      </c>
      <c r="R166" s="334"/>
      <c r="S166" s="334"/>
      <c r="T166" s="334"/>
      <c r="U166" s="334"/>
      <c r="V166" s="334"/>
      <c r="W166" s="326" t="n">
        <v>1</v>
      </c>
      <c r="X166" s="326" t="n">
        <v>1</v>
      </c>
      <c r="Y166" s="325" t="s">
        <v>1925</v>
      </c>
      <c r="Z166" s="325" t="s">
        <v>1925</v>
      </c>
      <c r="AA166" s="325" t="s">
        <v>1925</v>
      </c>
      <c r="AB166" s="336"/>
      <c r="AC166" s="336"/>
      <c r="AD166" s="336"/>
      <c r="AE166" s="336"/>
      <c r="AF166" s="336"/>
      <c r="AG166" s="336"/>
      <c r="AH166" s="325" t="s">
        <v>1925</v>
      </c>
      <c r="AI166" s="326" t="str">
        <f aca="false">TRIM(LEFT('1. Artikeldata Grund'!G166,6))</f>
        <v/>
      </c>
      <c r="AJ166" s="327" t="n">
        <f aca="false" t="array" ref="AJ166:AJ166">_xlfn.IFS(AV166="1",20,AV166="2",20,AV166="3",20,AV166="0",99,AV166="",99)</f>
        <v>99</v>
      </c>
      <c r="AK166" s="328" t="s">
        <v>114</v>
      </c>
      <c r="AL166" s="328" t="s">
        <v>114</v>
      </c>
      <c r="AM166" s="334"/>
      <c r="AN166" s="325"/>
      <c r="AO166" s="325"/>
      <c r="AP166" s="328" t="s">
        <v>114</v>
      </c>
      <c r="AQ166" s="329" t="n">
        <v>1</v>
      </c>
      <c r="AR166" s="326" t="str">
        <f aca="false">TRIM('APH KIC KIA PC'!O166)</f>
        <v/>
      </c>
      <c r="AS166" s="335"/>
      <c r="AT166" s="325" t="str">
        <f aca="false">LEFT('1. Artikeldata Grund'!H166,2)</f>
        <v>Vä</v>
      </c>
      <c r="AU166" s="326" t="str">
        <f aca="false" t="array" ref="AU166:AU166">_xlfn.IFS('1. Artikeldata Grund'!I166="","",'1. Artikeldata Grund'!I166=Tabeller!$I$3,"",'1. Artikeldata Grund'!I166=Tabeller!$I$4,"",'1. Artikeldata Grund'!I166=Tabeller!$I$5,LEFT('1. Artikeldata Grund'!I166,1),'1. Artikeldata Grund'!I166=Tabeller!$I$6,LEFT('1. Artikeldata Grund'!I166,1))</f>
        <v/>
      </c>
      <c r="AV166" s="326" t="str">
        <f aca="false" t="array" ref="AV166:AV166">_xlfn.IFS('1. Artikeldata Grund'!J166="","",'1. Artikeldata Grund'!J166=Tabeller!$J$3,"",'1. Artikeldata Grund'!J166=Tabeller!$J$4,"",'1. Artikeldata Grund'!J166=Tabeller!$J$5,LEFT('1. Artikeldata Grund'!J166,1),'1. Artikeldata Grund'!J166=Tabeller!$J$6,LEFT('1. Artikeldata Grund'!J166,1),'1. Artikeldata Grund'!J166=Tabeller!$J$7,LEFT('1. Artikeldata Grund'!J166,1))</f>
        <v/>
      </c>
      <c r="AW166" s="326"/>
      <c r="AX166" s="326" t="n">
        <f aca="false">IF('APH KIC KIA PC'!K166=Tabeller!$AH$4,2,1)</f>
        <v>1</v>
      </c>
      <c r="AY166" s="326" t="str">
        <f aca="false" t="array" ref="AY166:AY166">IF('APH KIC KIA PC'!K166=Tabeller!$AH$4,99,IFERROR(_xlfn.IFS('4. Inköpsdata'!L166=25%,41,'4. Inköpsdata'!L166=12%,42,'4. Inköpsdata'!L166=6%,43,'4. Inköpsdata'!L166="Momsfritt",38),""))</f>
        <v/>
      </c>
      <c r="AZ166" s="330" t="e">
        <f aca="false">IF('APH KIC KIA PC'!K166=Tabeller!$AH$4,'4. Inköpsdata'!J166,ROUND('APH KIC KIA PC'!AB166,2))</f>
        <v>#VALUE!</v>
      </c>
      <c r="BA166" s="330" t="e">
        <f aca="false">IF('APH KIC KIA PC'!K166=Tabeller!$AH$4,0.01,ROUND('APH KIC KIA PC'!AA166,2))</f>
        <v>#VALUE!</v>
      </c>
      <c r="BB166" s="326" t="str">
        <f aca="false">TRIM(RIGHT('1. Artikeldata Grund'!G166,2))</f>
        <v/>
      </c>
      <c r="BC166" s="337"/>
      <c r="BD166" s="325" t="s">
        <v>1925</v>
      </c>
      <c r="BE166" s="336"/>
      <c r="BF166" s="328" t="s">
        <v>114</v>
      </c>
      <c r="BG166" s="337"/>
      <c r="BH166" s="330"/>
      <c r="BI166" s="330"/>
      <c r="BJ166" s="330"/>
      <c r="BK166" s="330"/>
      <c r="BL166" s="331" t="s">
        <v>35</v>
      </c>
      <c r="BM166" s="332" t="str">
        <f aca="false">TRIM('1. Artikeldata Grund'!D166)</f>
        <v/>
      </c>
    </row>
    <row r="167" customFormat="false" ht="14.25" hidden="false" customHeight="false" outlineLevel="0" collapsed="false">
      <c r="A167" s="321" t="n">
        <v>163</v>
      </c>
      <c r="B167" s="322" t="str">
        <f aca="false">'APH KIC KIA PC'!I167</f>
        <v>Välj…</v>
      </c>
      <c r="C167" s="322" t="str">
        <f aca="false">'APH KIC KIA PC'!K167</f>
        <v>Välj…</v>
      </c>
      <c r="D167" s="323" t="n">
        <f aca="false">'APH KIC KIA PC'!D167</f>
        <v>0</v>
      </c>
      <c r="E167" s="324" t="str">
        <f aca="false">TRIM(LEFT('1. Artikeldata Grund'!E167,30))</f>
        <v/>
      </c>
      <c r="F167" s="324" t="str">
        <f aca="false">IFERROR(TRIM(RIGHT('1. Artikeldata Grund'!E167,LEN('1. Artikeldata Grund'!E167)-30)),"")</f>
        <v/>
      </c>
      <c r="G167" s="325" t="str">
        <f aca="false">TRIM('APH KIC KIA PC'!L167)</f>
        <v>Välj….</v>
      </c>
      <c r="H167" s="326" t="n">
        <f aca="false">'APH KIC KIA PC'!M167</f>
        <v>910</v>
      </c>
      <c r="I167" s="326" t="n">
        <v>99</v>
      </c>
      <c r="J167" s="334"/>
      <c r="K167" s="325" t="s">
        <v>1922</v>
      </c>
      <c r="L167" s="325" t="str">
        <f aca="false">IF('APH MD APH Specifika'!BD167="J","J","N")</f>
        <v>N</v>
      </c>
      <c r="M167" s="335"/>
      <c r="N167" s="325" t="s">
        <v>1925</v>
      </c>
      <c r="O167" s="336"/>
      <c r="P167" s="325" t="s">
        <v>1924</v>
      </c>
      <c r="Q167" s="326" t="n">
        <v>0</v>
      </c>
      <c r="R167" s="334"/>
      <c r="S167" s="334"/>
      <c r="T167" s="334"/>
      <c r="U167" s="334"/>
      <c r="V167" s="334"/>
      <c r="W167" s="326" t="n">
        <v>1</v>
      </c>
      <c r="X167" s="326" t="n">
        <v>1</v>
      </c>
      <c r="Y167" s="325" t="s">
        <v>1925</v>
      </c>
      <c r="Z167" s="325" t="s">
        <v>1925</v>
      </c>
      <c r="AA167" s="325" t="s">
        <v>1925</v>
      </c>
      <c r="AB167" s="336"/>
      <c r="AC167" s="336"/>
      <c r="AD167" s="336"/>
      <c r="AE167" s="336"/>
      <c r="AF167" s="336"/>
      <c r="AG167" s="336"/>
      <c r="AH167" s="325" t="s">
        <v>1925</v>
      </c>
      <c r="AI167" s="326" t="str">
        <f aca="false">TRIM(LEFT('1. Artikeldata Grund'!G167,6))</f>
        <v/>
      </c>
      <c r="AJ167" s="327" t="n">
        <f aca="false" t="array" ref="AJ167:AJ167">_xlfn.IFS(AV167="1",20,AV167="2",20,AV167="3",20,AV167="0",99,AV167="",99)</f>
        <v>99</v>
      </c>
      <c r="AK167" s="328" t="s">
        <v>114</v>
      </c>
      <c r="AL167" s="328" t="s">
        <v>114</v>
      </c>
      <c r="AM167" s="334"/>
      <c r="AN167" s="325"/>
      <c r="AO167" s="325"/>
      <c r="AP167" s="328" t="s">
        <v>114</v>
      </c>
      <c r="AQ167" s="329" t="n">
        <v>1</v>
      </c>
      <c r="AR167" s="326" t="str">
        <f aca="false">TRIM('APH KIC KIA PC'!O167)</f>
        <v/>
      </c>
      <c r="AS167" s="335"/>
      <c r="AT167" s="325" t="str">
        <f aca="false">LEFT('1. Artikeldata Grund'!H167,2)</f>
        <v>Vä</v>
      </c>
      <c r="AU167" s="326" t="str">
        <f aca="false" t="array" ref="AU167:AU167">_xlfn.IFS('1. Artikeldata Grund'!I167="","",'1. Artikeldata Grund'!I167=Tabeller!$I$3,"",'1. Artikeldata Grund'!I167=Tabeller!$I$4,"",'1. Artikeldata Grund'!I167=Tabeller!$I$5,LEFT('1. Artikeldata Grund'!I167,1),'1. Artikeldata Grund'!I167=Tabeller!$I$6,LEFT('1. Artikeldata Grund'!I167,1))</f>
        <v/>
      </c>
      <c r="AV167" s="326" t="str">
        <f aca="false" t="array" ref="AV167:AV167">_xlfn.IFS('1. Artikeldata Grund'!J167="","",'1. Artikeldata Grund'!J167=Tabeller!$J$3,"",'1. Artikeldata Grund'!J167=Tabeller!$J$4,"",'1. Artikeldata Grund'!J167=Tabeller!$J$5,LEFT('1. Artikeldata Grund'!J167,1),'1. Artikeldata Grund'!J167=Tabeller!$J$6,LEFT('1. Artikeldata Grund'!J167,1),'1. Artikeldata Grund'!J167=Tabeller!$J$7,LEFT('1. Artikeldata Grund'!J167,1))</f>
        <v/>
      </c>
      <c r="AW167" s="326"/>
      <c r="AX167" s="326" t="n">
        <f aca="false">IF('APH KIC KIA PC'!K167=Tabeller!$AH$4,2,1)</f>
        <v>1</v>
      </c>
      <c r="AY167" s="326" t="str">
        <f aca="false" t="array" ref="AY167:AY167">IF('APH KIC KIA PC'!K167=Tabeller!$AH$4,99,IFERROR(_xlfn.IFS('4. Inköpsdata'!L167=25%,41,'4. Inköpsdata'!L167=12%,42,'4. Inköpsdata'!L167=6%,43,'4. Inköpsdata'!L167="Momsfritt",38),""))</f>
        <v/>
      </c>
      <c r="AZ167" s="330" t="e">
        <f aca="false">IF('APH KIC KIA PC'!K167=Tabeller!$AH$4,'4. Inköpsdata'!J167,ROUND('APH KIC KIA PC'!AB167,2))</f>
        <v>#VALUE!</v>
      </c>
      <c r="BA167" s="330" t="e">
        <f aca="false">IF('APH KIC KIA PC'!K167=Tabeller!$AH$4,0.01,ROUND('APH KIC KIA PC'!AA167,2))</f>
        <v>#VALUE!</v>
      </c>
      <c r="BB167" s="326" t="str">
        <f aca="false">TRIM(RIGHT('1. Artikeldata Grund'!G167,2))</f>
        <v/>
      </c>
      <c r="BC167" s="337"/>
      <c r="BD167" s="325" t="s">
        <v>1925</v>
      </c>
      <c r="BE167" s="336"/>
      <c r="BF167" s="328" t="s">
        <v>114</v>
      </c>
      <c r="BG167" s="337"/>
      <c r="BH167" s="330"/>
      <c r="BI167" s="330"/>
      <c r="BJ167" s="330"/>
      <c r="BK167" s="330"/>
      <c r="BL167" s="331" t="s">
        <v>35</v>
      </c>
      <c r="BM167" s="332" t="str">
        <f aca="false">TRIM('1. Artikeldata Grund'!D167)</f>
        <v/>
      </c>
    </row>
    <row r="168" customFormat="false" ht="14.25" hidden="false" customHeight="false" outlineLevel="0" collapsed="false">
      <c r="A168" s="321" t="n">
        <v>164</v>
      </c>
      <c r="B168" s="322" t="str">
        <f aca="false">'APH KIC KIA PC'!I168</f>
        <v>Välj…</v>
      </c>
      <c r="C168" s="322" t="str">
        <f aca="false">'APH KIC KIA PC'!K168</f>
        <v>Välj…</v>
      </c>
      <c r="D168" s="323" t="n">
        <f aca="false">'APH KIC KIA PC'!D168</f>
        <v>0</v>
      </c>
      <c r="E168" s="324" t="str">
        <f aca="false">TRIM(LEFT('1. Artikeldata Grund'!E168,30))</f>
        <v/>
      </c>
      <c r="F168" s="324" t="str">
        <f aca="false">IFERROR(TRIM(RIGHT('1. Artikeldata Grund'!E168,LEN('1. Artikeldata Grund'!E168)-30)),"")</f>
        <v/>
      </c>
      <c r="G168" s="325" t="str">
        <f aca="false">TRIM('APH KIC KIA PC'!L168)</f>
        <v>Välj….</v>
      </c>
      <c r="H168" s="326" t="n">
        <f aca="false">'APH KIC KIA PC'!M168</f>
        <v>910</v>
      </c>
      <c r="I168" s="326" t="n">
        <v>99</v>
      </c>
      <c r="J168" s="334"/>
      <c r="K168" s="325" t="s">
        <v>1922</v>
      </c>
      <c r="L168" s="325" t="str">
        <f aca="false">IF('APH MD APH Specifika'!BD168="J","J","N")</f>
        <v>N</v>
      </c>
      <c r="M168" s="335"/>
      <c r="N168" s="325" t="s">
        <v>1925</v>
      </c>
      <c r="O168" s="336"/>
      <c r="P168" s="325" t="s">
        <v>1924</v>
      </c>
      <c r="Q168" s="326" t="n">
        <v>0</v>
      </c>
      <c r="R168" s="334"/>
      <c r="S168" s="334"/>
      <c r="T168" s="334"/>
      <c r="U168" s="334"/>
      <c r="V168" s="334"/>
      <c r="W168" s="326" t="n">
        <v>1</v>
      </c>
      <c r="X168" s="326" t="n">
        <v>1</v>
      </c>
      <c r="Y168" s="325" t="s">
        <v>1925</v>
      </c>
      <c r="Z168" s="325" t="s">
        <v>1925</v>
      </c>
      <c r="AA168" s="325" t="s">
        <v>1925</v>
      </c>
      <c r="AB168" s="336"/>
      <c r="AC168" s="336"/>
      <c r="AD168" s="336"/>
      <c r="AE168" s="336"/>
      <c r="AF168" s="336"/>
      <c r="AG168" s="336"/>
      <c r="AH168" s="325" t="s">
        <v>1925</v>
      </c>
      <c r="AI168" s="326" t="str">
        <f aca="false">TRIM(LEFT('1. Artikeldata Grund'!G168,6))</f>
        <v/>
      </c>
      <c r="AJ168" s="327" t="n">
        <f aca="false" t="array" ref="AJ168:AJ168">_xlfn.IFS(AV168="1",20,AV168="2",20,AV168="3",20,AV168="0",99,AV168="",99)</f>
        <v>99</v>
      </c>
      <c r="AK168" s="328" t="s">
        <v>114</v>
      </c>
      <c r="AL168" s="328" t="s">
        <v>114</v>
      </c>
      <c r="AM168" s="334"/>
      <c r="AN168" s="325"/>
      <c r="AO168" s="325"/>
      <c r="AP168" s="328" t="s">
        <v>114</v>
      </c>
      <c r="AQ168" s="329" t="n">
        <v>1</v>
      </c>
      <c r="AR168" s="326" t="str">
        <f aca="false">TRIM('APH KIC KIA PC'!O168)</f>
        <v/>
      </c>
      <c r="AS168" s="335"/>
      <c r="AT168" s="325" t="str">
        <f aca="false">LEFT('1. Artikeldata Grund'!H168,2)</f>
        <v>Vä</v>
      </c>
      <c r="AU168" s="326" t="str">
        <f aca="false" t="array" ref="AU168:AU168">_xlfn.IFS('1. Artikeldata Grund'!I168="","",'1. Artikeldata Grund'!I168=Tabeller!$I$3,"",'1. Artikeldata Grund'!I168=Tabeller!$I$4,"",'1. Artikeldata Grund'!I168=Tabeller!$I$5,LEFT('1. Artikeldata Grund'!I168,1),'1. Artikeldata Grund'!I168=Tabeller!$I$6,LEFT('1. Artikeldata Grund'!I168,1))</f>
        <v/>
      </c>
      <c r="AV168" s="326" t="str">
        <f aca="false" t="array" ref="AV168:AV168">_xlfn.IFS('1. Artikeldata Grund'!J168="","",'1. Artikeldata Grund'!J168=Tabeller!$J$3,"",'1. Artikeldata Grund'!J168=Tabeller!$J$4,"",'1. Artikeldata Grund'!J168=Tabeller!$J$5,LEFT('1. Artikeldata Grund'!J168,1),'1. Artikeldata Grund'!J168=Tabeller!$J$6,LEFT('1. Artikeldata Grund'!J168,1),'1. Artikeldata Grund'!J168=Tabeller!$J$7,LEFT('1. Artikeldata Grund'!J168,1))</f>
        <v/>
      </c>
      <c r="AW168" s="326"/>
      <c r="AX168" s="326" t="n">
        <f aca="false">IF('APH KIC KIA PC'!K168=Tabeller!$AH$4,2,1)</f>
        <v>1</v>
      </c>
      <c r="AY168" s="326" t="str">
        <f aca="false" t="array" ref="AY168:AY168">IF('APH KIC KIA PC'!K168=Tabeller!$AH$4,99,IFERROR(_xlfn.IFS('4. Inköpsdata'!L168=25%,41,'4. Inköpsdata'!L168=12%,42,'4. Inköpsdata'!L168=6%,43,'4. Inköpsdata'!L168="Momsfritt",38),""))</f>
        <v/>
      </c>
      <c r="AZ168" s="330" t="e">
        <f aca="false">IF('APH KIC KIA PC'!K168=Tabeller!$AH$4,'4. Inköpsdata'!J168,ROUND('APH KIC KIA PC'!AB168,2))</f>
        <v>#VALUE!</v>
      </c>
      <c r="BA168" s="330" t="e">
        <f aca="false">IF('APH KIC KIA PC'!K168=Tabeller!$AH$4,0.01,ROUND('APH KIC KIA PC'!AA168,2))</f>
        <v>#VALUE!</v>
      </c>
      <c r="BB168" s="326" t="str">
        <f aca="false">TRIM(RIGHT('1. Artikeldata Grund'!G168,2))</f>
        <v/>
      </c>
      <c r="BC168" s="337"/>
      <c r="BD168" s="325" t="s">
        <v>1925</v>
      </c>
      <c r="BE168" s="336"/>
      <c r="BF168" s="328" t="s">
        <v>114</v>
      </c>
      <c r="BG168" s="337"/>
      <c r="BH168" s="330"/>
      <c r="BI168" s="330"/>
      <c r="BJ168" s="330"/>
      <c r="BK168" s="330"/>
      <c r="BL168" s="331" t="s">
        <v>35</v>
      </c>
      <c r="BM168" s="332" t="str">
        <f aca="false">TRIM('1. Artikeldata Grund'!D168)</f>
        <v/>
      </c>
    </row>
    <row r="169" customFormat="false" ht="14.25" hidden="false" customHeight="false" outlineLevel="0" collapsed="false">
      <c r="A169" s="321" t="n">
        <v>165</v>
      </c>
      <c r="B169" s="322" t="str">
        <f aca="false">'APH KIC KIA PC'!I169</f>
        <v>Välj…</v>
      </c>
      <c r="C169" s="322" t="str">
        <f aca="false">'APH KIC KIA PC'!K169</f>
        <v>Välj…</v>
      </c>
      <c r="D169" s="323" t="n">
        <f aca="false">'APH KIC KIA PC'!D169</f>
        <v>0</v>
      </c>
      <c r="E169" s="324" t="str">
        <f aca="false">TRIM(LEFT('1. Artikeldata Grund'!E169,30))</f>
        <v/>
      </c>
      <c r="F169" s="324" t="str">
        <f aca="false">IFERROR(TRIM(RIGHT('1. Artikeldata Grund'!E169,LEN('1. Artikeldata Grund'!E169)-30)),"")</f>
        <v/>
      </c>
      <c r="G169" s="325" t="str">
        <f aca="false">TRIM('APH KIC KIA PC'!L169)</f>
        <v>Välj….</v>
      </c>
      <c r="H169" s="326" t="n">
        <f aca="false">'APH KIC KIA PC'!M169</f>
        <v>910</v>
      </c>
      <c r="I169" s="326" t="n">
        <v>99</v>
      </c>
      <c r="J169" s="334"/>
      <c r="K169" s="325" t="s">
        <v>1922</v>
      </c>
      <c r="L169" s="325" t="str">
        <f aca="false">IF('APH MD APH Specifika'!BD169="J","J","N")</f>
        <v>N</v>
      </c>
      <c r="M169" s="335"/>
      <c r="N169" s="325" t="s">
        <v>1925</v>
      </c>
      <c r="O169" s="336"/>
      <c r="P169" s="325" t="s">
        <v>1924</v>
      </c>
      <c r="Q169" s="326" t="n">
        <v>0</v>
      </c>
      <c r="R169" s="334"/>
      <c r="S169" s="334"/>
      <c r="T169" s="334"/>
      <c r="U169" s="334"/>
      <c r="V169" s="334"/>
      <c r="W169" s="326" t="n">
        <v>1</v>
      </c>
      <c r="X169" s="326" t="n">
        <v>1</v>
      </c>
      <c r="Y169" s="325" t="s">
        <v>1925</v>
      </c>
      <c r="Z169" s="325" t="s">
        <v>1925</v>
      </c>
      <c r="AA169" s="325" t="s">
        <v>1925</v>
      </c>
      <c r="AB169" s="336"/>
      <c r="AC169" s="336"/>
      <c r="AD169" s="336"/>
      <c r="AE169" s="336"/>
      <c r="AF169" s="336"/>
      <c r="AG169" s="336"/>
      <c r="AH169" s="325" t="s">
        <v>1925</v>
      </c>
      <c r="AI169" s="326" t="str">
        <f aca="false">TRIM(LEFT('1. Artikeldata Grund'!G169,6))</f>
        <v/>
      </c>
      <c r="AJ169" s="327" t="n">
        <f aca="false" t="array" ref="AJ169:AJ169">_xlfn.IFS(AV169="1",20,AV169="2",20,AV169="3",20,AV169="0",99,AV169="",99)</f>
        <v>99</v>
      </c>
      <c r="AK169" s="328" t="s">
        <v>114</v>
      </c>
      <c r="AL169" s="328" t="s">
        <v>114</v>
      </c>
      <c r="AM169" s="334"/>
      <c r="AN169" s="325"/>
      <c r="AO169" s="325"/>
      <c r="AP169" s="328" t="s">
        <v>114</v>
      </c>
      <c r="AQ169" s="329" t="n">
        <v>1</v>
      </c>
      <c r="AR169" s="326" t="str">
        <f aca="false">TRIM('APH KIC KIA PC'!O169)</f>
        <v/>
      </c>
      <c r="AS169" s="335"/>
      <c r="AT169" s="325" t="str">
        <f aca="false">LEFT('1. Artikeldata Grund'!H169,2)</f>
        <v>Vä</v>
      </c>
      <c r="AU169" s="326" t="str">
        <f aca="false" t="array" ref="AU169:AU169">_xlfn.IFS('1. Artikeldata Grund'!I169="","",'1. Artikeldata Grund'!I169=Tabeller!$I$3,"",'1. Artikeldata Grund'!I169=Tabeller!$I$4,"",'1. Artikeldata Grund'!I169=Tabeller!$I$5,LEFT('1. Artikeldata Grund'!I169,1),'1. Artikeldata Grund'!I169=Tabeller!$I$6,LEFT('1. Artikeldata Grund'!I169,1))</f>
        <v/>
      </c>
      <c r="AV169" s="326" t="str">
        <f aca="false" t="array" ref="AV169:AV169">_xlfn.IFS('1. Artikeldata Grund'!J169="","",'1. Artikeldata Grund'!J169=Tabeller!$J$3,"",'1. Artikeldata Grund'!J169=Tabeller!$J$4,"",'1. Artikeldata Grund'!J169=Tabeller!$J$5,LEFT('1. Artikeldata Grund'!J169,1),'1. Artikeldata Grund'!J169=Tabeller!$J$6,LEFT('1. Artikeldata Grund'!J169,1),'1. Artikeldata Grund'!J169=Tabeller!$J$7,LEFT('1. Artikeldata Grund'!J169,1))</f>
        <v/>
      </c>
      <c r="AW169" s="326"/>
      <c r="AX169" s="326" t="n">
        <f aca="false">IF('APH KIC KIA PC'!K169=Tabeller!$AH$4,2,1)</f>
        <v>1</v>
      </c>
      <c r="AY169" s="326" t="str">
        <f aca="false" t="array" ref="AY169:AY169">IF('APH KIC KIA PC'!K169=Tabeller!$AH$4,99,IFERROR(_xlfn.IFS('4. Inköpsdata'!L169=25%,41,'4. Inköpsdata'!L169=12%,42,'4. Inköpsdata'!L169=6%,43,'4. Inköpsdata'!L169="Momsfritt",38),""))</f>
        <v/>
      </c>
      <c r="AZ169" s="330" t="e">
        <f aca="false">IF('APH KIC KIA PC'!K169=Tabeller!$AH$4,'4. Inköpsdata'!J169,ROUND('APH KIC KIA PC'!AB169,2))</f>
        <v>#VALUE!</v>
      </c>
      <c r="BA169" s="330" t="e">
        <f aca="false">IF('APH KIC KIA PC'!K169=Tabeller!$AH$4,0.01,ROUND('APH KIC KIA PC'!AA169,2))</f>
        <v>#VALUE!</v>
      </c>
      <c r="BB169" s="326" t="str">
        <f aca="false">TRIM(RIGHT('1. Artikeldata Grund'!G169,2))</f>
        <v/>
      </c>
      <c r="BC169" s="337"/>
      <c r="BD169" s="325" t="s">
        <v>1925</v>
      </c>
      <c r="BE169" s="336"/>
      <c r="BF169" s="328" t="s">
        <v>114</v>
      </c>
      <c r="BG169" s="337"/>
      <c r="BH169" s="330"/>
      <c r="BI169" s="330"/>
      <c r="BJ169" s="330"/>
      <c r="BK169" s="330"/>
      <c r="BL169" s="331" t="s">
        <v>35</v>
      </c>
      <c r="BM169" s="332" t="str">
        <f aca="false">TRIM('1. Artikeldata Grund'!D169)</f>
        <v/>
      </c>
    </row>
    <row r="170" customFormat="false" ht="14.25" hidden="false" customHeight="false" outlineLevel="0" collapsed="false">
      <c r="A170" s="321" t="n">
        <v>166</v>
      </c>
      <c r="B170" s="322" t="str">
        <f aca="false">'APH KIC KIA PC'!I170</f>
        <v>Välj…</v>
      </c>
      <c r="C170" s="322" t="str">
        <f aca="false">'APH KIC KIA PC'!K170</f>
        <v>Välj…</v>
      </c>
      <c r="D170" s="323" t="n">
        <f aca="false">'APH KIC KIA PC'!D170</f>
        <v>0</v>
      </c>
      <c r="E170" s="324" t="str">
        <f aca="false">TRIM(LEFT('1. Artikeldata Grund'!E170,30))</f>
        <v/>
      </c>
      <c r="F170" s="324" t="str">
        <f aca="false">IFERROR(TRIM(RIGHT('1. Artikeldata Grund'!E170,LEN('1. Artikeldata Grund'!E170)-30)),"")</f>
        <v/>
      </c>
      <c r="G170" s="325" t="str">
        <f aca="false">TRIM('APH KIC KIA PC'!L170)</f>
        <v>Välj….</v>
      </c>
      <c r="H170" s="326" t="n">
        <f aca="false">'APH KIC KIA PC'!M170</f>
        <v>910</v>
      </c>
      <c r="I170" s="326" t="n">
        <v>99</v>
      </c>
      <c r="J170" s="334"/>
      <c r="K170" s="325" t="s">
        <v>1922</v>
      </c>
      <c r="L170" s="325" t="str">
        <f aca="false">IF('APH MD APH Specifika'!BD170="J","J","N")</f>
        <v>N</v>
      </c>
      <c r="M170" s="335"/>
      <c r="N170" s="325" t="s">
        <v>1925</v>
      </c>
      <c r="O170" s="336"/>
      <c r="P170" s="325" t="s">
        <v>1924</v>
      </c>
      <c r="Q170" s="326" t="n">
        <v>0</v>
      </c>
      <c r="R170" s="334"/>
      <c r="S170" s="334"/>
      <c r="T170" s="334"/>
      <c r="U170" s="334"/>
      <c r="V170" s="334"/>
      <c r="W170" s="326" t="n">
        <v>1</v>
      </c>
      <c r="X170" s="326" t="n">
        <v>1</v>
      </c>
      <c r="Y170" s="325" t="s">
        <v>1925</v>
      </c>
      <c r="Z170" s="325" t="s">
        <v>1925</v>
      </c>
      <c r="AA170" s="325" t="s">
        <v>1925</v>
      </c>
      <c r="AB170" s="336"/>
      <c r="AC170" s="336"/>
      <c r="AD170" s="336"/>
      <c r="AE170" s="336"/>
      <c r="AF170" s="336"/>
      <c r="AG170" s="336"/>
      <c r="AH170" s="325" t="s">
        <v>1925</v>
      </c>
      <c r="AI170" s="326" t="str">
        <f aca="false">TRIM(LEFT('1. Artikeldata Grund'!G170,6))</f>
        <v/>
      </c>
      <c r="AJ170" s="327" t="n">
        <f aca="false" t="array" ref="AJ170:AJ170">_xlfn.IFS(AV170="1",20,AV170="2",20,AV170="3",20,AV170="0",99,AV170="",99)</f>
        <v>99</v>
      </c>
      <c r="AK170" s="328" t="s">
        <v>114</v>
      </c>
      <c r="AL170" s="328" t="s">
        <v>114</v>
      </c>
      <c r="AM170" s="334"/>
      <c r="AN170" s="325"/>
      <c r="AO170" s="325"/>
      <c r="AP170" s="328" t="s">
        <v>114</v>
      </c>
      <c r="AQ170" s="329" t="n">
        <v>1</v>
      </c>
      <c r="AR170" s="326" t="str">
        <f aca="false">TRIM('APH KIC KIA PC'!O170)</f>
        <v/>
      </c>
      <c r="AS170" s="335"/>
      <c r="AT170" s="325" t="str">
        <f aca="false">LEFT('1. Artikeldata Grund'!H170,2)</f>
        <v>Vä</v>
      </c>
      <c r="AU170" s="326" t="str">
        <f aca="false" t="array" ref="AU170:AU170">_xlfn.IFS('1. Artikeldata Grund'!I170="","",'1. Artikeldata Grund'!I170=Tabeller!$I$3,"",'1. Artikeldata Grund'!I170=Tabeller!$I$4,"",'1. Artikeldata Grund'!I170=Tabeller!$I$5,LEFT('1. Artikeldata Grund'!I170,1),'1. Artikeldata Grund'!I170=Tabeller!$I$6,LEFT('1. Artikeldata Grund'!I170,1))</f>
        <v/>
      </c>
      <c r="AV170" s="326" t="str">
        <f aca="false" t="array" ref="AV170:AV170">_xlfn.IFS('1. Artikeldata Grund'!J170="","",'1. Artikeldata Grund'!J170=Tabeller!$J$3,"",'1. Artikeldata Grund'!J170=Tabeller!$J$4,"",'1. Artikeldata Grund'!J170=Tabeller!$J$5,LEFT('1. Artikeldata Grund'!J170,1),'1. Artikeldata Grund'!J170=Tabeller!$J$6,LEFT('1. Artikeldata Grund'!J170,1),'1. Artikeldata Grund'!J170=Tabeller!$J$7,LEFT('1. Artikeldata Grund'!J170,1))</f>
        <v/>
      </c>
      <c r="AW170" s="326"/>
      <c r="AX170" s="326" t="n">
        <f aca="false">IF('APH KIC KIA PC'!K170=Tabeller!$AH$4,2,1)</f>
        <v>1</v>
      </c>
      <c r="AY170" s="326" t="str">
        <f aca="false" t="array" ref="AY170:AY170">IF('APH KIC KIA PC'!K170=Tabeller!$AH$4,99,IFERROR(_xlfn.IFS('4. Inköpsdata'!L170=25%,41,'4. Inköpsdata'!L170=12%,42,'4. Inköpsdata'!L170=6%,43,'4. Inköpsdata'!L170="Momsfritt",38),""))</f>
        <v/>
      </c>
      <c r="AZ170" s="330" t="e">
        <f aca="false">IF('APH KIC KIA PC'!K170=Tabeller!$AH$4,'4. Inköpsdata'!J170,ROUND('APH KIC KIA PC'!AB170,2))</f>
        <v>#VALUE!</v>
      </c>
      <c r="BA170" s="330" t="e">
        <f aca="false">IF('APH KIC KIA PC'!K170=Tabeller!$AH$4,0.01,ROUND('APH KIC KIA PC'!AA170,2))</f>
        <v>#VALUE!</v>
      </c>
      <c r="BB170" s="326" t="str">
        <f aca="false">TRIM(RIGHT('1. Artikeldata Grund'!G170,2))</f>
        <v/>
      </c>
      <c r="BC170" s="337"/>
      <c r="BD170" s="325" t="s">
        <v>1925</v>
      </c>
      <c r="BE170" s="336"/>
      <c r="BF170" s="328" t="s">
        <v>114</v>
      </c>
      <c r="BG170" s="337"/>
      <c r="BH170" s="330"/>
      <c r="BI170" s="330"/>
      <c r="BJ170" s="330"/>
      <c r="BK170" s="330"/>
      <c r="BL170" s="331" t="s">
        <v>35</v>
      </c>
      <c r="BM170" s="332" t="str">
        <f aca="false">TRIM('1. Artikeldata Grund'!D170)</f>
        <v/>
      </c>
    </row>
    <row r="171" customFormat="false" ht="14.25" hidden="false" customHeight="false" outlineLevel="0" collapsed="false">
      <c r="A171" s="321" t="n">
        <v>167</v>
      </c>
      <c r="B171" s="322" t="str">
        <f aca="false">'APH KIC KIA PC'!I171</f>
        <v>Välj…</v>
      </c>
      <c r="C171" s="322" t="str">
        <f aca="false">'APH KIC KIA PC'!K171</f>
        <v>Välj…</v>
      </c>
      <c r="D171" s="323" t="n">
        <f aca="false">'APH KIC KIA PC'!D171</f>
        <v>0</v>
      </c>
      <c r="E171" s="324" t="str">
        <f aca="false">TRIM(LEFT('1. Artikeldata Grund'!E171,30))</f>
        <v/>
      </c>
      <c r="F171" s="324" t="str">
        <f aca="false">IFERROR(TRIM(RIGHT('1. Artikeldata Grund'!E171,LEN('1. Artikeldata Grund'!E171)-30)),"")</f>
        <v/>
      </c>
      <c r="G171" s="325" t="str">
        <f aca="false">TRIM('APH KIC KIA PC'!L171)</f>
        <v>Välj….</v>
      </c>
      <c r="H171" s="326" t="n">
        <f aca="false">'APH KIC KIA PC'!M171</f>
        <v>910</v>
      </c>
      <c r="I171" s="326" t="n">
        <v>99</v>
      </c>
      <c r="J171" s="334"/>
      <c r="K171" s="325" t="s">
        <v>1922</v>
      </c>
      <c r="L171" s="325" t="str">
        <f aca="false">IF('APH MD APH Specifika'!BD171="J","J","N")</f>
        <v>N</v>
      </c>
      <c r="M171" s="335"/>
      <c r="N171" s="325" t="s">
        <v>1925</v>
      </c>
      <c r="O171" s="336"/>
      <c r="P171" s="325" t="s">
        <v>1924</v>
      </c>
      <c r="Q171" s="326" t="n">
        <v>0</v>
      </c>
      <c r="R171" s="334"/>
      <c r="S171" s="334"/>
      <c r="T171" s="334"/>
      <c r="U171" s="334"/>
      <c r="V171" s="334"/>
      <c r="W171" s="326" t="n">
        <v>1</v>
      </c>
      <c r="X171" s="326" t="n">
        <v>1</v>
      </c>
      <c r="Y171" s="325" t="s">
        <v>1925</v>
      </c>
      <c r="Z171" s="325" t="s">
        <v>1925</v>
      </c>
      <c r="AA171" s="325" t="s">
        <v>1925</v>
      </c>
      <c r="AB171" s="336"/>
      <c r="AC171" s="336"/>
      <c r="AD171" s="336"/>
      <c r="AE171" s="336"/>
      <c r="AF171" s="336"/>
      <c r="AG171" s="336"/>
      <c r="AH171" s="325" t="s">
        <v>1925</v>
      </c>
      <c r="AI171" s="326" t="str">
        <f aca="false">TRIM(LEFT('1. Artikeldata Grund'!G171,6))</f>
        <v/>
      </c>
      <c r="AJ171" s="327" t="n">
        <f aca="false" t="array" ref="AJ171:AJ171">_xlfn.IFS(AV171="1",20,AV171="2",20,AV171="3",20,AV171="0",99,AV171="",99)</f>
        <v>99</v>
      </c>
      <c r="AK171" s="328" t="s">
        <v>114</v>
      </c>
      <c r="AL171" s="328" t="s">
        <v>114</v>
      </c>
      <c r="AM171" s="334"/>
      <c r="AN171" s="325"/>
      <c r="AO171" s="325"/>
      <c r="AP171" s="328" t="s">
        <v>114</v>
      </c>
      <c r="AQ171" s="329" t="n">
        <v>1</v>
      </c>
      <c r="AR171" s="326" t="str">
        <f aca="false">TRIM('APH KIC KIA PC'!O171)</f>
        <v/>
      </c>
      <c r="AS171" s="335"/>
      <c r="AT171" s="325" t="str">
        <f aca="false">LEFT('1. Artikeldata Grund'!H171,2)</f>
        <v>Vä</v>
      </c>
      <c r="AU171" s="326" t="str">
        <f aca="false" t="array" ref="AU171:AU171">_xlfn.IFS('1. Artikeldata Grund'!I171="","",'1. Artikeldata Grund'!I171=Tabeller!$I$3,"",'1. Artikeldata Grund'!I171=Tabeller!$I$4,"",'1. Artikeldata Grund'!I171=Tabeller!$I$5,LEFT('1. Artikeldata Grund'!I171,1),'1. Artikeldata Grund'!I171=Tabeller!$I$6,LEFT('1. Artikeldata Grund'!I171,1))</f>
        <v/>
      </c>
      <c r="AV171" s="326" t="str">
        <f aca="false" t="array" ref="AV171:AV171">_xlfn.IFS('1. Artikeldata Grund'!J171="","",'1. Artikeldata Grund'!J171=Tabeller!$J$3,"",'1. Artikeldata Grund'!J171=Tabeller!$J$4,"",'1. Artikeldata Grund'!J171=Tabeller!$J$5,LEFT('1. Artikeldata Grund'!J171,1),'1. Artikeldata Grund'!J171=Tabeller!$J$6,LEFT('1. Artikeldata Grund'!J171,1),'1. Artikeldata Grund'!J171=Tabeller!$J$7,LEFT('1. Artikeldata Grund'!J171,1))</f>
        <v/>
      </c>
      <c r="AW171" s="326"/>
      <c r="AX171" s="326" t="n">
        <f aca="false">IF('APH KIC KIA PC'!K171=Tabeller!$AH$4,2,1)</f>
        <v>1</v>
      </c>
      <c r="AY171" s="326" t="str">
        <f aca="false" t="array" ref="AY171:AY171">IF('APH KIC KIA PC'!K171=Tabeller!$AH$4,99,IFERROR(_xlfn.IFS('4. Inköpsdata'!L171=25%,41,'4. Inköpsdata'!L171=12%,42,'4. Inköpsdata'!L171=6%,43,'4. Inköpsdata'!L171="Momsfritt",38),""))</f>
        <v/>
      </c>
      <c r="AZ171" s="330" t="e">
        <f aca="false">IF('APH KIC KIA PC'!K171=Tabeller!$AH$4,'4. Inköpsdata'!J171,ROUND('APH KIC KIA PC'!AB171,2))</f>
        <v>#VALUE!</v>
      </c>
      <c r="BA171" s="330" t="e">
        <f aca="false">IF('APH KIC KIA PC'!K171=Tabeller!$AH$4,0.01,ROUND('APH KIC KIA PC'!AA171,2))</f>
        <v>#VALUE!</v>
      </c>
      <c r="BB171" s="326" t="str">
        <f aca="false">TRIM(RIGHT('1. Artikeldata Grund'!G171,2))</f>
        <v/>
      </c>
      <c r="BC171" s="337"/>
      <c r="BD171" s="325" t="s">
        <v>1925</v>
      </c>
      <c r="BE171" s="336"/>
      <c r="BF171" s="328" t="s">
        <v>114</v>
      </c>
      <c r="BG171" s="337"/>
      <c r="BH171" s="330"/>
      <c r="BI171" s="330"/>
      <c r="BJ171" s="330"/>
      <c r="BK171" s="330"/>
      <c r="BL171" s="331" t="s">
        <v>35</v>
      </c>
      <c r="BM171" s="332" t="str">
        <f aca="false">TRIM('1. Artikeldata Grund'!D171)</f>
        <v/>
      </c>
    </row>
    <row r="172" customFormat="false" ht="14.25" hidden="false" customHeight="false" outlineLevel="0" collapsed="false">
      <c r="A172" s="321" t="n">
        <v>168</v>
      </c>
      <c r="B172" s="322" t="str">
        <f aca="false">'APH KIC KIA PC'!I172</f>
        <v>Välj…</v>
      </c>
      <c r="C172" s="322" t="str">
        <f aca="false">'APH KIC KIA PC'!K172</f>
        <v>Välj…</v>
      </c>
      <c r="D172" s="323" t="n">
        <f aca="false">'APH KIC KIA PC'!D172</f>
        <v>0</v>
      </c>
      <c r="E172" s="324" t="str">
        <f aca="false">TRIM(LEFT('1. Artikeldata Grund'!E172,30))</f>
        <v/>
      </c>
      <c r="F172" s="324" t="str">
        <f aca="false">IFERROR(TRIM(RIGHT('1. Artikeldata Grund'!E172,LEN('1. Artikeldata Grund'!E172)-30)),"")</f>
        <v/>
      </c>
      <c r="G172" s="325" t="str">
        <f aca="false">TRIM('APH KIC KIA PC'!L172)</f>
        <v>Välj….</v>
      </c>
      <c r="H172" s="326" t="n">
        <f aca="false">'APH KIC KIA PC'!M172</f>
        <v>910</v>
      </c>
      <c r="I172" s="326" t="n">
        <v>99</v>
      </c>
      <c r="J172" s="334"/>
      <c r="K172" s="325" t="s">
        <v>1922</v>
      </c>
      <c r="L172" s="325" t="str">
        <f aca="false">IF('APH MD APH Specifika'!BD172="J","J","N")</f>
        <v>N</v>
      </c>
      <c r="M172" s="335"/>
      <c r="N172" s="325" t="s">
        <v>1925</v>
      </c>
      <c r="O172" s="336"/>
      <c r="P172" s="325" t="s">
        <v>1924</v>
      </c>
      <c r="Q172" s="326" t="n">
        <v>0</v>
      </c>
      <c r="R172" s="334"/>
      <c r="S172" s="334"/>
      <c r="T172" s="334"/>
      <c r="U172" s="334"/>
      <c r="V172" s="334"/>
      <c r="W172" s="326" t="n">
        <v>1</v>
      </c>
      <c r="X172" s="326" t="n">
        <v>1</v>
      </c>
      <c r="Y172" s="325" t="s">
        <v>1925</v>
      </c>
      <c r="Z172" s="325" t="s">
        <v>1925</v>
      </c>
      <c r="AA172" s="325" t="s">
        <v>1925</v>
      </c>
      <c r="AB172" s="336"/>
      <c r="AC172" s="336"/>
      <c r="AD172" s="336"/>
      <c r="AE172" s="336"/>
      <c r="AF172" s="336"/>
      <c r="AG172" s="336"/>
      <c r="AH172" s="325" t="s">
        <v>1925</v>
      </c>
      <c r="AI172" s="326" t="str">
        <f aca="false">TRIM(LEFT('1. Artikeldata Grund'!G172,6))</f>
        <v/>
      </c>
      <c r="AJ172" s="327" t="n">
        <f aca="false" t="array" ref="AJ172:AJ172">_xlfn.IFS(AV172="1",20,AV172="2",20,AV172="3",20,AV172="0",99,AV172="",99)</f>
        <v>99</v>
      </c>
      <c r="AK172" s="328" t="s">
        <v>114</v>
      </c>
      <c r="AL172" s="328" t="s">
        <v>114</v>
      </c>
      <c r="AM172" s="334"/>
      <c r="AN172" s="325"/>
      <c r="AO172" s="325"/>
      <c r="AP172" s="328" t="s">
        <v>114</v>
      </c>
      <c r="AQ172" s="329" t="n">
        <v>1</v>
      </c>
      <c r="AR172" s="326" t="str">
        <f aca="false">TRIM('APH KIC KIA PC'!O172)</f>
        <v/>
      </c>
      <c r="AS172" s="335"/>
      <c r="AT172" s="325" t="str">
        <f aca="false">LEFT('1. Artikeldata Grund'!H172,2)</f>
        <v>Vä</v>
      </c>
      <c r="AU172" s="326" t="str">
        <f aca="false" t="array" ref="AU172:AU172">_xlfn.IFS('1. Artikeldata Grund'!I172="","",'1. Artikeldata Grund'!I172=Tabeller!$I$3,"",'1. Artikeldata Grund'!I172=Tabeller!$I$4,"",'1. Artikeldata Grund'!I172=Tabeller!$I$5,LEFT('1. Artikeldata Grund'!I172,1),'1. Artikeldata Grund'!I172=Tabeller!$I$6,LEFT('1. Artikeldata Grund'!I172,1))</f>
        <v/>
      </c>
      <c r="AV172" s="326" t="str">
        <f aca="false" t="array" ref="AV172:AV172">_xlfn.IFS('1. Artikeldata Grund'!J172="","",'1. Artikeldata Grund'!J172=Tabeller!$J$3,"",'1. Artikeldata Grund'!J172=Tabeller!$J$4,"",'1. Artikeldata Grund'!J172=Tabeller!$J$5,LEFT('1. Artikeldata Grund'!J172,1),'1. Artikeldata Grund'!J172=Tabeller!$J$6,LEFT('1. Artikeldata Grund'!J172,1),'1. Artikeldata Grund'!J172=Tabeller!$J$7,LEFT('1. Artikeldata Grund'!J172,1))</f>
        <v/>
      </c>
      <c r="AW172" s="326"/>
      <c r="AX172" s="326" t="n">
        <f aca="false">IF('APH KIC KIA PC'!K172=Tabeller!$AH$4,2,1)</f>
        <v>1</v>
      </c>
      <c r="AY172" s="326" t="str">
        <f aca="false" t="array" ref="AY172:AY172">IF('APH KIC KIA PC'!K172=Tabeller!$AH$4,99,IFERROR(_xlfn.IFS('4. Inköpsdata'!L172=25%,41,'4. Inköpsdata'!L172=12%,42,'4. Inköpsdata'!L172=6%,43,'4. Inköpsdata'!L172="Momsfritt",38),""))</f>
        <v/>
      </c>
      <c r="AZ172" s="330" t="e">
        <f aca="false">IF('APH KIC KIA PC'!K172=Tabeller!$AH$4,'4. Inköpsdata'!J172,ROUND('APH KIC KIA PC'!AB172,2))</f>
        <v>#VALUE!</v>
      </c>
      <c r="BA172" s="330" t="e">
        <f aca="false">IF('APH KIC KIA PC'!K172=Tabeller!$AH$4,0.01,ROUND('APH KIC KIA PC'!AA172,2))</f>
        <v>#VALUE!</v>
      </c>
      <c r="BB172" s="326" t="str">
        <f aca="false">TRIM(RIGHT('1. Artikeldata Grund'!G172,2))</f>
        <v/>
      </c>
      <c r="BC172" s="337"/>
      <c r="BD172" s="325" t="s">
        <v>1925</v>
      </c>
      <c r="BE172" s="336"/>
      <c r="BF172" s="328" t="s">
        <v>114</v>
      </c>
      <c r="BG172" s="337"/>
      <c r="BH172" s="330"/>
      <c r="BI172" s="330"/>
      <c r="BJ172" s="330"/>
      <c r="BK172" s="330"/>
      <c r="BL172" s="331" t="s">
        <v>35</v>
      </c>
      <c r="BM172" s="332" t="str">
        <f aca="false">TRIM('1. Artikeldata Grund'!D172)</f>
        <v/>
      </c>
    </row>
    <row r="173" customFormat="false" ht="14.25" hidden="false" customHeight="false" outlineLevel="0" collapsed="false">
      <c r="A173" s="321" t="n">
        <v>169</v>
      </c>
      <c r="B173" s="322" t="str">
        <f aca="false">'APH KIC KIA PC'!I173</f>
        <v>Välj…</v>
      </c>
      <c r="C173" s="322" t="str">
        <f aca="false">'APH KIC KIA PC'!K173</f>
        <v>Välj…</v>
      </c>
      <c r="D173" s="323" t="n">
        <f aca="false">'APH KIC KIA PC'!D173</f>
        <v>0</v>
      </c>
      <c r="E173" s="324" t="str">
        <f aca="false">TRIM(LEFT('1. Artikeldata Grund'!E173,30))</f>
        <v/>
      </c>
      <c r="F173" s="324" t="str">
        <f aca="false">IFERROR(TRIM(RIGHT('1. Artikeldata Grund'!E173,LEN('1. Artikeldata Grund'!E173)-30)),"")</f>
        <v/>
      </c>
      <c r="G173" s="325" t="str">
        <f aca="false">TRIM('APH KIC KIA PC'!L173)</f>
        <v>Välj….</v>
      </c>
      <c r="H173" s="326" t="n">
        <f aca="false">'APH KIC KIA PC'!M173</f>
        <v>910</v>
      </c>
      <c r="I173" s="326" t="n">
        <v>99</v>
      </c>
      <c r="J173" s="334"/>
      <c r="K173" s="325" t="s">
        <v>1922</v>
      </c>
      <c r="L173" s="325" t="str">
        <f aca="false">IF('APH MD APH Specifika'!BD173="J","J","N")</f>
        <v>N</v>
      </c>
      <c r="M173" s="335"/>
      <c r="N173" s="325" t="s">
        <v>1925</v>
      </c>
      <c r="O173" s="336"/>
      <c r="P173" s="325" t="s">
        <v>1924</v>
      </c>
      <c r="Q173" s="326" t="n">
        <v>0</v>
      </c>
      <c r="R173" s="334"/>
      <c r="S173" s="334"/>
      <c r="T173" s="334"/>
      <c r="U173" s="334"/>
      <c r="V173" s="334"/>
      <c r="W173" s="326" t="n">
        <v>1</v>
      </c>
      <c r="X173" s="326" t="n">
        <v>1</v>
      </c>
      <c r="Y173" s="325" t="s">
        <v>1925</v>
      </c>
      <c r="Z173" s="325" t="s">
        <v>1925</v>
      </c>
      <c r="AA173" s="325" t="s">
        <v>1925</v>
      </c>
      <c r="AB173" s="336"/>
      <c r="AC173" s="336"/>
      <c r="AD173" s="336"/>
      <c r="AE173" s="336"/>
      <c r="AF173" s="336"/>
      <c r="AG173" s="336"/>
      <c r="AH173" s="325" t="s">
        <v>1925</v>
      </c>
      <c r="AI173" s="326" t="str">
        <f aca="false">TRIM(LEFT('1. Artikeldata Grund'!G173,6))</f>
        <v/>
      </c>
      <c r="AJ173" s="327" t="n">
        <f aca="false" t="array" ref="AJ173:AJ173">_xlfn.IFS(AV173="1",20,AV173="2",20,AV173="3",20,AV173="0",99,AV173="",99)</f>
        <v>99</v>
      </c>
      <c r="AK173" s="328" t="s">
        <v>114</v>
      </c>
      <c r="AL173" s="328" t="s">
        <v>114</v>
      </c>
      <c r="AM173" s="334"/>
      <c r="AN173" s="325"/>
      <c r="AO173" s="325"/>
      <c r="AP173" s="328" t="s">
        <v>114</v>
      </c>
      <c r="AQ173" s="329" t="n">
        <v>1</v>
      </c>
      <c r="AR173" s="326" t="str">
        <f aca="false">TRIM('APH KIC KIA PC'!O173)</f>
        <v/>
      </c>
      <c r="AS173" s="335"/>
      <c r="AT173" s="325" t="str">
        <f aca="false">LEFT('1. Artikeldata Grund'!H173,2)</f>
        <v>Vä</v>
      </c>
      <c r="AU173" s="326" t="str">
        <f aca="false" t="array" ref="AU173:AU173">_xlfn.IFS('1. Artikeldata Grund'!I173="","",'1. Artikeldata Grund'!I173=Tabeller!$I$3,"",'1. Artikeldata Grund'!I173=Tabeller!$I$4,"",'1. Artikeldata Grund'!I173=Tabeller!$I$5,LEFT('1. Artikeldata Grund'!I173,1),'1. Artikeldata Grund'!I173=Tabeller!$I$6,LEFT('1. Artikeldata Grund'!I173,1))</f>
        <v/>
      </c>
      <c r="AV173" s="326" t="str">
        <f aca="false" t="array" ref="AV173:AV173">_xlfn.IFS('1. Artikeldata Grund'!J173="","",'1. Artikeldata Grund'!J173=Tabeller!$J$3,"",'1. Artikeldata Grund'!J173=Tabeller!$J$4,"",'1. Artikeldata Grund'!J173=Tabeller!$J$5,LEFT('1. Artikeldata Grund'!J173,1),'1. Artikeldata Grund'!J173=Tabeller!$J$6,LEFT('1. Artikeldata Grund'!J173,1),'1. Artikeldata Grund'!J173=Tabeller!$J$7,LEFT('1. Artikeldata Grund'!J173,1))</f>
        <v/>
      </c>
      <c r="AW173" s="326"/>
      <c r="AX173" s="326" t="n">
        <f aca="false">IF('APH KIC KIA PC'!K173=Tabeller!$AH$4,2,1)</f>
        <v>1</v>
      </c>
      <c r="AY173" s="326" t="str">
        <f aca="false" t="array" ref="AY173:AY173">IF('APH KIC KIA PC'!K173=Tabeller!$AH$4,99,IFERROR(_xlfn.IFS('4. Inköpsdata'!L173=25%,41,'4. Inköpsdata'!L173=12%,42,'4. Inköpsdata'!L173=6%,43,'4. Inköpsdata'!L173="Momsfritt",38),""))</f>
        <v/>
      </c>
      <c r="AZ173" s="330" t="e">
        <f aca="false">IF('APH KIC KIA PC'!K173=Tabeller!$AH$4,'4. Inköpsdata'!J173,ROUND('APH KIC KIA PC'!AB173,2))</f>
        <v>#VALUE!</v>
      </c>
      <c r="BA173" s="330" t="e">
        <f aca="false">IF('APH KIC KIA PC'!K173=Tabeller!$AH$4,0.01,ROUND('APH KIC KIA PC'!AA173,2))</f>
        <v>#VALUE!</v>
      </c>
      <c r="BB173" s="326" t="str">
        <f aca="false">TRIM(RIGHT('1. Artikeldata Grund'!G173,2))</f>
        <v/>
      </c>
      <c r="BC173" s="337"/>
      <c r="BD173" s="325" t="s">
        <v>1925</v>
      </c>
      <c r="BE173" s="336"/>
      <c r="BF173" s="328" t="s">
        <v>114</v>
      </c>
      <c r="BG173" s="337"/>
      <c r="BH173" s="330"/>
      <c r="BI173" s="330"/>
      <c r="BJ173" s="330"/>
      <c r="BK173" s="330"/>
      <c r="BL173" s="331" t="s">
        <v>35</v>
      </c>
      <c r="BM173" s="332" t="str">
        <f aca="false">TRIM('1. Artikeldata Grund'!D173)</f>
        <v/>
      </c>
    </row>
    <row r="174" customFormat="false" ht="14.25" hidden="false" customHeight="false" outlineLevel="0" collapsed="false">
      <c r="A174" s="321" t="n">
        <v>170</v>
      </c>
      <c r="B174" s="322" t="str">
        <f aca="false">'APH KIC KIA PC'!I174</f>
        <v>Välj…</v>
      </c>
      <c r="C174" s="322" t="str">
        <f aca="false">'APH KIC KIA PC'!K174</f>
        <v>Välj…</v>
      </c>
      <c r="D174" s="323" t="n">
        <f aca="false">'APH KIC KIA PC'!D174</f>
        <v>0</v>
      </c>
      <c r="E174" s="324" t="str">
        <f aca="false">TRIM(LEFT('1. Artikeldata Grund'!E174,30))</f>
        <v/>
      </c>
      <c r="F174" s="324" t="str">
        <f aca="false">IFERROR(TRIM(RIGHT('1. Artikeldata Grund'!E174,LEN('1. Artikeldata Grund'!E174)-30)),"")</f>
        <v/>
      </c>
      <c r="G174" s="325" t="str">
        <f aca="false">TRIM('APH KIC KIA PC'!L174)</f>
        <v>Välj….</v>
      </c>
      <c r="H174" s="326" t="n">
        <f aca="false">'APH KIC KIA PC'!M174</f>
        <v>910</v>
      </c>
      <c r="I174" s="326" t="n">
        <v>99</v>
      </c>
      <c r="J174" s="334"/>
      <c r="K174" s="325" t="s">
        <v>1922</v>
      </c>
      <c r="L174" s="325" t="str">
        <f aca="false">IF('APH MD APH Specifika'!BD174="J","J","N")</f>
        <v>N</v>
      </c>
      <c r="M174" s="335"/>
      <c r="N174" s="325" t="s">
        <v>1925</v>
      </c>
      <c r="O174" s="336"/>
      <c r="P174" s="325" t="s">
        <v>1924</v>
      </c>
      <c r="Q174" s="326" t="n">
        <v>0</v>
      </c>
      <c r="R174" s="334"/>
      <c r="S174" s="334"/>
      <c r="T174" s="334"/>
      <c r="U174" s="334"/>
      <c r="V174" s="334"/>
      <c r="W174" s="326" t="n">
        <v>1</v>
      </c>
      <c r="X174" s="326" t="n">
        <v>1</v>
      </c>
      <c r="Y174" s="325" t="s">
        <v>1925</v>
      </c>
      <c r="Z174" s="325" t="s">
        <v>1925</v>
      </c>
      <c r="AA174" s="325" t="s">
        <v>1925</v>
      </c>
      <c r="AB174" s="336"/>
      <c r="AC174" s="336"/>
      <c r="AD174" s="336"/>
      <c r="AE174" s="336"/>
      <c r="AF174" s="336"/>
      <c r="AG174" s="336"/>
      <c r="AH174" s="325" t="s">
        <v>1925</v>
      </c>
      <c r="AI174" s="326" t="str">
        <f aca="false">TRIM(LEFT('1. Artikeldata Grund'!G174,6))</f>
        <v/>
      </c>
      <c r="AJ174" s="327" t="n">
        <f aca="false" t="array" ref="AJ174:AJ174">_xlfn.IFS(AV174="1",20,AV174="2",20,AV174="3",20,AV174="0",99,AV174="",99)</f>
        <v>99</v>
      </c>
      <c r="AK174" s="328" t="s">
        <v>114</v>
      </c>
      <c r="AL174" s="328" t="s">
        <v>114</v>
      </c>
      <c r="AM174" s="334"/>
      <c r="AN174" s="325"/>
      <c r="AO174" s="325"/>
      <c r="AP174" s="328" t="s">
        <v>114</v>
      </c>
      <c r="AQ174" s="329" t="n">
        <v>1</v>
      </c>
      <c r="AR174" s="326" t="str">
        <f aca="false">TRIM('APH KIC KIA PC'!O174)</f>
        <v/>
      </c>
      <c r="AS174" s="335"/>
      <c r="AT174" s="325" t="str">
        <f aca="false">LEFT('1. Artikeldata Grund'!H174,2)</f>
        <v>Vä</v>
      </c>
      <c r="AU174" s="326" t="str">
        <f aca="false" t="array" ref="AU174:AU174">_xlfn.IFS('1. Artikeldata Grund'!I174="","",'1. Artikeldata Grund'!I174=Tabeller!$I$3,"",'1. Artikeldata Grund'!I174=Tabeller!$I$4,"",'1. Artikeldata Grund'!I174=Tabeller!$I$5,LEFT('1. Artikeldata Grund'!I174,1),'1. Artikeldata Grund'!I174=Tabeller!$I$6,LEFT('1. Artikeldata Grund'!I174,1))</f>
        <v/>
      </c>
      <c r="AV174" s="326" t="str">
        <f aca="false" t="array" ref="AV174:AV174">_xlfn.IFS('1. Artikeldata Grund'!J174="","",'1. Artikeldata Grund'!J174=Tabeller!$J$3,"",'1. Artikeldata Grund'!J174=Tabeller!$J$4,"",'1. Artikeldata Grund'!J174=Tabeller!$J$5,LEFT('1. Artikeldata Grund'!J174,1),'1. Artikeldata Grund'!J174=Tabeller!$J$6,LEFT('1. Artikeldata Grund'!J174,1),'1. Artikeldata Grund'!J174=Tabeller!$J$7,LEFT('1. Artikeldata Grund'!J174,1))</f>
        <v/>
      </c>
      <c r="AW174" s="326"/>
      <c r="AX174" s="326" t="n">
        <f aca="false">IF('APH KIC KIA PC'!K174=Tabeller!$AH$4,2,1)</f>
        <v>1</v>
      </c>
      <c r="AY174" s="326" t="str">
        <f aca="false" t="array" ref="AY174:AY174">IF('APH KIC KIA PC'!K174=Tabeller!$AH$4,99,IFERROR(_xlfn.IFS('4. Inköpsdata'!L174=25%,41,'4. Inköpsdata'!L174=12%,42,'4. Inköpsdata'!L174=6%,43,'4. Inköpsdata'!L174="Momsfritt",38),""))</f>
        <v/>
      </c>
      <c r="AZ174" s="330" t="e">
        <f aca="false">IF('APH KIC KIA PC'!K174=Tabeller!$AH$4,'4. Inköpsdata'!J174,ROUND('APH KIC KIA PC'!AB174,2))</f>
        <v>#VALUE!</v>
      </c>
      <c r="BA174" s="330" t="e">
        <f aca="false">IF('APH KIC KIA PC'!K174=Tabeller!$AH$4,0.01,ROUND('APH KIC KIA PC'!AA174,2))</f>
        <v>#VALUE!</v>
      </c>
      <c r="BB174" s="326" t="str">
        <f aca="false">TRIM(RIGHT('1. Artikeldata Grund'!G174,2))</f>
        <v/>
      </c>
      <c r="BC174" s="337"/>
      <c r="BD174" s="325" t="s">
        <v>1925</v>
      </c>
      <c r="BE174" s="336"/>
      <c r="BF174" s="328" t="s">
        <v>114</v>
      </c>
      <c r="BG174" s="337"/>
      <c r="BH174" s="330"/>
      <c r="BI174" s="330"/>
      <c r="BJ174" s="330"/>
      <c r="BK174" s="330"/>
      <c r="BL174" s="331" t="s">
        <v>35</v>
      </c>
      <c r="BM174" s="332" t="str">
        <f aca="false">TRIM('1. Artikeldata Grund'!D174)</f>
        <v/>
      </c>
    </row>
    <row r="175" customFormat="false" ht="14.25" hidden="false" customHeight="false" outlineLevel="0" collapsed="false">
      <c r="A175" s="321" t="n">
        <v>171</v>
      </c>
      <c r="B175" s="322" t="str">
        <f aca="false">'APH KIC KIA PC'!I175</f>
        <v>Välj…</v>
      </c>
      <c r="C175" s="322" t="str">
        <f aca="false">'APH KIC KIA PC'!K175</f>
        <v>Välj…</v>
      </c>
      <c r="D175" s="323" t="n">
        <f aca="false">'APH KIC KIA PC'!D175</f>
        <v>0</v>
      </c>
      <c r="E175" s="324" t="str">
        <f aca="false">TRIM(LEFT('1. Artikeldata Grund'!E175,30))</f>
        <v/>
      </c>
      <c r="F175" s="324" t="str">
        <f aca="false">IFERROR(TRIM(RIGHT('1. Artikeldata Grund'!E175,LEN('1. Artikeldata Grund'!E175)-30)),"")</f>
        <v/>
      </c>
      <c r="G175" s="325" t="str">
        <f aca="false">TRIM('APH KIC KIA PC'!L175)</f>
        <v>Välj….</v>
      </c>
      <c r="H175" s="326" t="n">
        <f aca="false">'APH KIC KIA PC'!M175</f>
        <v>910</v>
      </c>
      <c r="I175" s="326" t="n">
        <v>99</v>
      </c>
      <c r="J175" s="334"/>
      <c r="K175" s="325" t="s">
        <v>1922</v>
      </c>
      <c r="L175" s="325" t="str">
        <f aca="false">IF('APH MD APH Specifika'!BD175="J","J","N")</f>
        <v>N</v>
      </c>
      <c r="M175" s="335"/>
      <c r="N175" s="325" t="s">
        <v>1925</v>
      </c>
      <c r="O175" s="336"/>
      <c r="P175" s="325" t="s">
        <v>1924</v>
      </c>
      <c r="Q175" s="326" t="n">
        <v>0</v>
      </c>
      <c r="R175" s="334"/>
      <c r="S175" s="334"/>
      <c r="T175" s="334"/>
      <c r="U175" s="334"/>
      <c r="V175" s="334"/>
      <c r="W175" s="326" t="n">
        <v>1</v>
      </c>
      <c r="X175" s="326" t="n">
        <v>1</v>
      </c>
      <c r="Y175" s="325" t="s">
        <v>1925</v>
      </c>
      <c r="Z175" s="325" t="s">
        <v>1925</v>
      </c>
      <c r="AA175" s="325" t="s">
        <v>1925</v>
      </c>
      <c r="AB175" s="336"/>
      <c r="AC175" s="336"/>
      <c r="AD175" s="336"/>
      <c r="AE175" s="336"/>
      <c r="AF175" s="336"/>
      <c r="AG175" s="336"/>
      <c r="AH175" s="325" t="s">
        <v>1925</v>
      </c>
      <c r="AI175" s="326" t="str">
        <f aca="false">TRIM(LEFT('1. Artikeldata Grund'!G175,6))</f>
        <v/>
      </c>
      <c r="AJ175" s="327" t="n">
        <f aca="false" t="array" ref="AJ175:AJ175">_xlfn.IFS(AV175="1",20,AV175="2",20,AV175="3",20,AV175="0",99,AV175="",99)</f>
        <v>99</v>
      </c>
      <c r="AK175" s="328" t="s">
        <v>114</v>
      </c>
      <c r="AL175" s="328" t="s">
        <v>114</v>
      </c>
      <c r="AM175" s="334"/>
      <c r="AN175" s="325"/>
      <c r="AO175" s="325"/>
      <c r="AP175" s="328" t="s">
        <v>114</v>
      </c>
      <c r="AQ175" s="329" t="n">
        <v>1</v>
      </c>
      <c r="AR175" s="326" t="str">
        <f aca="false">TRIM('APH KIC KIA PC'!O175)</f>
        <v/>
      </c>
      <c r="AS175" s="335"/>
      <c r="AT175" s="325" t="str">
        <f aca="false">LEFT('1. Artikeldata Grund'!H175,2)</f>
        <v>Vä</v>
      </c>
      <c r="AU175" s="326" t="str">
        <f aca="false" t="array" ref="AU175:AU175">_xlfn.IFS('1. Artikeldata Grund'!I175="","",'1. Artikeldata Grund'!I175=Tabeller!$I$3,"",'1. Artikeldata Grund'!I175=Tabeller!$I$4,"",'1. Artikeldata Grund'!I175=Tabeller!$I$5,LEFT('1. Artikeldata Grund'!I175,1),'1. Artikeldata Grund'!I175=Tabeller!$I$6,LEFT('1. Artikeldata Grund'!I175,1))</f>
        <v/>
      </c>
      <c r="AV175" s="326" t="str">
        <f aca="false" t="array" ref="AV175:AV175">_xlfn.IFS('1. Artikeldata Grund'!J175="","",'1. Artikeldata Grund'!J175=Tabeller!$J$3,"",'1. Artikeldata Grund'!J175=Tabeller!$J$4,"",'1. Artikeldata Grund'!J175=Tabeller!$J$5,LEFT('1. Artikeldata Grund'!J175,1),'1. Artikeldata Grund'!J175=Tabeller!$J$6,LEFT('1. Artikeldata Grund'!J175,1),'1. Artikeldata Grund'!J175=Tabeller!$J$7,LEFT('1. Artikeldata Grund'!J175,1))</f>
        <v/>
      </c>
      <c r="AW175" s="326"/>
      <c r="AX175" s="326" t="n">
        <f aca="false">IF('APH KIC KIA PC'!K175=Tabeller!$AH$4,2,1)</f>
        <v>1</v>
      </c>
      <c r="AY175" s="326" t="str">
        <f aca="false" t="array" ref="AY175:AY175">IF('APH KIC KIA PC'!K175=Tabeller!$AH$4,99,IFERROR(_xlfn.IFS('4. Inköpsdata'!L175=25%,41,'4. Inköpsdata'!L175=12%,42,'4. Inköpsdata'!L175=6%,43,'4. Inköpsdata'!L175="Momsfritt",38),""))</f>
        <v/>
      </c>
      <c r="AZ175" s="330" t="e">
        <f aca="false">IF('APH KIC KIA PC'!K175=Tabeller!$AH$4,'4. Inköpsdata'!J175,ROUND('APH KIC KIA PC'!AB175,2))</f>
        <v>#VALUE!</v>
      </c>
      <c r="BA175" s="330" t="e">
        <f aca="false">IF('APH KIC KIA PC'!K175=Tabeller!$AH$4,0.01,ROUND('APH KIC KIA PC'!AA175,2))</f>
        <v>#VALUE!</v>
      </c>
      <c r="BB175" s="326" t="str">
        <f aca="false">TRIM(RIGHT('1. Artikeldata Grund'!G175,2))</f>
        <v/>
      </c>
      <c r="BC175" s="337"/>
      <c r="BD175" s="325" t="s">
        <v>1925</v>
      </c>
      <c r="BE175" s="336"/>
      <c r="BF175" s="328" t="s">
        <v>114</v>
      </c>
      <c r="BG175" s="337"/>
      <c r="BH175" s="330"/>
      <c r="BI175" s="330"/>
      <c r="BJ175" s="330"/>
      <c r="BK175" s="330"/>
      <c r="BL175" s="331" t="s">
        <v>35</v>
      </c>
      <c r="BM175" s="332" t="str">
        <f aca="false">TRIM('1. Artikeldata Grund'!D175)</f>
        <v/>
      </c>
    </row>
    <row r="176" customFormat="false" ht="14.25" hidden="false" customHeight="false" outlineLevel="0" collapsed="false">
      <c r="A176" s="321" t="n">
        <v>172</v>
      </c>
      <c r="B176" s="322" t="str">
        <f aca="false">'APH KIC KIA PC'!I176</f>
        <v>Välj…</v>
      </c>
      <c r="C176" s="322" t="str">
        <f aca="false">'APH KIC KIA PC'!K176</f>
        <v>Välj…</v>
      </c>
      <c r="D176" s="323" t="n">
        <f aca="false">'APH KIC KIA PC'!D176</f>
        <v>0</v>
      </c>
      <c r="E176" s="324" t="str">
        <f aca="false">TRIM(LEFT('1. Artikeldata Grund'!E176,30))</f>
        <v/>
      </c>
      <c r="F176" s="324" t="str">
        <f aca="false">IFERROR(TRIM(RIGHT('1. Artikeldata Grund'!E176,LEN('1. Artikeldata Grund'!E176)-30)),"")</f>
        <v/>
      </c>
      <c r="G176" s="325" t="str">
        <f aca="false">TRIM('APH KIC KIA PC'!L176)</f>
        <v>Välj….</v>
      </c>
      <c r="H176" s="326" t="n">
        <f aca="false">'APH KIC KIA PC'!M176</f>
        <v>910</v>
      </c>
      <c r="I176" s="326" t="n">
        <v>99</v>
      </c>
      <c r="J176" s="334"/>
      <c r="K176" s="325" t="s">
        <v>1922</v>
      </c>
      <c r="L176" s="325" t="str">
        <f aca="false">IF('APH MD APH Specifika'!BD176="J","J","N")</f>
        <v>N</v>
      </c>
      <c r="M176" s="335"/>
      <c r="N176" s="325" t="s">
        <v>1925</v>
      </c>
      <c r="O176" s="336"/>
      <c r="P176" s="325" t="s">
        <v>1924</v>
      </c>
      <c r="Q176" s="326" t="n">
        <v>0</v>
      </c>
      <c r="R176" s="334"/>
      <c r="S176" s="334"/>
      <c r="T176" s="334"/>
      <c r="U176" s="334"/>
      <c r="V176" s="334"/>
      <c r="W176" s="326" t="n">
        <v>1</v>
      </c>
      <c r="X176" s="326" t="n">
        <v>1</v>
      </c>
      <c r="Y176" s="325" t="s">
        <v>1925</v>
      </c>
      <c r="Z176" s="325" t="s">
        <v>1925</v>
      </c>
      <c r="AA176" s="325" t="s">
        <v>1925</v>
      </c>
      <c r="AB176" s="336"/>
      <c r="AC176" s="336"/>
      <c r="AD176" s="336"/>
      <c r="AE176" s="336"/>
      <c r="AF176" s="336"/>
      <c r="AG176" s="336"/>
      <c r="AH176" s="325" t="s">
        <v>1925</v>
      </c>
      <c r="AI176" s="326" t="str">
        <f aca="false">TRIM(LEFT('1. Artikeldata Grund'!G176,6))</f>
        <v/>
      </c>
      <c r="AJ176" s="327" t="n">
        <f aca="false" t="array" ref="AJ176:AJ176">_xlfn.IFS(AV176="1",20,AV176="2",20,AV176="3",20,AV176="0",99,AV176="",99)</f>
        <v>99</v>
      </c>
      <c r="AK176" s="328" t="s">
        <v>114</v>
      </c>
      <c r="AL176" s="328" t="s">
        <v>114</v>
      </c>
      <c r="AM176" s="334"/>
      <c r="AN176" s="325"/>
      <c r="AO176" s="325"/>
      <c r="AP176" s="328" t="s">
        <v>114</v>
      </c>
      <c r="AQ176" s="329" t="n">
        <v>1</v>
      </c>
      <c r="AR176" s="326" t="str">
        <f aca="false">TRIM('APH KIC KIA PC'!O176)</f>
        <v/>
      </c>
      <c r="AS176" s="335"/>
      <c r="AT176" s="325" t="str">
        <f aca="false">LEFT('1. Artikeldata Grund'!H176,2)</f>
        <v>Vä</v>
      </c>
      <c r="AU176" s="326" t="str">
        <f aca="false" t="array" ref="AU176:AU176">_xlfn.IFS('1. Artikeldata Grund'!I176="","",'1. Artikeldata Grund'!I176=Tabeller!$I$3,"",'1. Artikeldata Grund'!I176=Tabeller!$I$4,"",'1. Artikeldata Grund'!I176=Tabeller!$I$5,LEFT('1. Artikeldata Grund'!I176,1),'1. Artikeldata Grund'!I176=Tabeller!$I$6,LEFT('1. Artikeldata Grund'!I176,1))</f>
        <v/>
      </c>
      <c r="AV176" s="326" t="str">
        <f aca="false" t="array" ref="AV176:AV176">_xlfn.IFS('1. Artikeldata Grund'!J176="","",'1. Artikeldata Grund'!J176=Tabeller!$J$3,"",'1. Artikeldata Grund'!J176=Tabeller!$J$4,"",'1. Artikeldata Grund'!J176=Tabeller!$J$5,LEFT('1. Artikeldata Grund'!J176,1),'1. Artikeldata Grund'!J176=Tabeller!$J$6,LEFT('1. Artikeldata Grund'!J176,1),'1. Artikeldata Grund'!J176=Tabeller!$J$7,LEFT('1. Artikeldata Grund'!J176,1))</f>
        <v/>
      </c>
      <c r="AW176" s="326"/>
      <c r="AX176" s="326" t="n">
        <f aca="false">IF('APH KIC KIA PC'!K176=Tabeller!$AH$4,2,1)</f>
        <v>1</v>
      </c>
      <c r="AY176" s="326" t="str">
        <f aca="false" t="array" ref="AY176:AY176">IF('APH KIC KIA PC'!K176=Tabeller!$AH$4,99,IFERROR(_xlfn.IFS('4. Inköpsdata'!L176=25%,41,'4. Inköpsdata'!L176=12%,42,'4. Inköpsdata'!L176=6%,43,'4. Inköpsdata'!L176="Momsfritt",38),""))</f>
        <v/>
      </c>
      <c r="AZ176" s="330" t="e">
        <f aca="false">IF('APH KIC KIA PC'!K176=Tabeller!$AH$4,'4. Inköpsdata'!J176,ROUND('APH KIC KIA PC'!AB176,2))</f>
        <v>#VALUE!</v>
      </c>
      <c r="BA176" s="330" t="e">
        <f aca="false">IF('APH KIC KIA PC'!K176=Tabeller!$AH$4,0.01,ROUND('APH KIC KIA PC'!AA176,2))</f>
        <v>#VALUE!</v>
      </c>
      <c r="BB176" s="326" t="str">
        <f aca="false">TRIM(RIGHT('1. Artikeldata Grund'!G176,2))</f>
        <v/>
      </c>
      <c r="BC176" s="337"/>
      <c r="BD176" s="325" t="s">
        <v>1925</v>
      </c>
      <c r="BE176" s="336"/>
      <c r="BF176" s="328" t="s">
        <v>114</v>
      </c>
      <c r="BG176" s="337"/>
      <c r="BH176" s="330"/>
      <c r="BI176" s="330"/>
      <c r="BJ176" s="330"/>
      <c r="BK176" s="330"/>
      <c r="BL176" s="331" t="s">
        <v>35</v>
      </c>
      <c r="BM176" s="332" t="str">
        <f aca="false">TRIM('1. Artikeldata Grund'!D176)</f>
        <v/>
      </c>
    </row>
    <row r="177" customFormat="false" ht="14.25" hidden="false" customHeight="false" outlineLevel="0" collapsed="false">
      <c r="A177" s="321" t="n">
        <v>173</v>
      </c>
      <c r="B177" s="322" t="str">
        <f aca="false">'APH KIC KIA PC'!I177</f>
        <v>Välj…</v>
      </c>
      <c r="C177" s="322" t="str">
        <f aca="false">'APH KIC KIA PC'!K177</f>
        <v>Välj…</v>
      </c>
      <c r="D177" s="323" t="n">
        <f aca="false">'APH KIC KIA PC'!D177</f>
        <v>0</v>
      </c>
      <c r="E177" s="324" t="str">
        <f aca="false">TRIM(LEFT('1. Artikeldata Grund'!E177,30))</f>
        <v/>
      </c>
      <c r="F177" s="324" t="str">
        <f aca="false">IFERROR(TRIM(RIGHT('1. Artikeldata Grund'!E177,LEN('1. Artikeldata Grund'!E177)-30)),"")</f>
        <v/>
      </c>
      <c r="G177" s="325" t="str">
        <f aca="false">TRIM('APH KIC KIA PC'!L177)</f>
        <v>Välj….</v>
      </c>
      <c r="H177" s="326" t="n">
        <f aca="false">'APH KIC KIA PC'!M177</f>
        <v>910</v>
      </c>
      <c r="I177" s="326" t="n">
        <v>99</v>
      </c>
      <c r="J177" s="334"/>
      <c r="K177" s="325" t="s">
        <v>1922</v>
      </c>
      <c r="L177" s="325" t="str">
        <f aca="false">IF('APH MD APH Specifika'!BD177="J","J","N")</f>
        <v>N</v>
      </c>
      <c r="M177" s="335"/>
      <c r="N177" s="325" t="s">
        <v>1925</v>
      </c>
      <c r="O177" s="336"/>
      <c r="P177" s="325" t="s">
        <v>1924</v>
      </c>
      <c r="Q177" s="326" t="n">
        <v>0</v>
      </c>
      <c r="R177" s="334"/>
      <c r="S177" s="334"/>
      <c r="T177" s="334"/>
      <c r="U177" s="334"/>
      <c r="V177" s="334"/>
      <c r="W177" s="326" t="n">
        <v>1</v>
      </c>
      <c r="X177" s="326" t="n">
        <v>1</v>
      </c>
      <c r="Y177" s="325" t="s">
        <v>1925</v>
      </c>
      <c r="Z177" s="325" t="s">
        <v>1925</v>
      </c>
      <c r="AA177" s="325" t="s">
        <v>1925</v>
      </c>
      <c r="AB177" s="336"/>
      <c r="AC177" s="336"/>
      <c r="AD177" s="336"/>
      <c r="AE177" s="336"/>
      <c r="AF177" s="336"/>
      <c r="AG177" s="336"/>
      <c r="AH177" s="325" t="s">
        <v>1925</v>
      </c>
      <c r="AI177" s="326" t="str">
        <f aca="false">TRIM(LEFT('1. Artikeldata Grund'!G177,6))</f>
        <v/>
      </c>
      <c r="AJ177" s="327" t="n">
        <f aca="false" t="array" ref="AJ177:AJ177">_xlfn.IFS(AV177="1",20,AV177="2",20,AV177="3",20,AV177="0",99,AV177="",99)</f>
        <v>99</v>
      </c>
      <c r="AK177" s="328" t="s">
        <v>114</v>
      </c>
      <c r="AL177" s="328" t="s">
        <v>114</v>
      </c>
      <c r="AM177" s="334"/>
      <c r="AN177" s="325"/>
      <c r="AO177" s="325"/>
      <c r="AP177" s="328" t="s">
        <v>114</v>
      </c>
      <c r="AQ177" s="329" t="n">
        <v>1</v>
      </c>
      <c r="AR177" s="326" t="str">
        <f aca="false">TRIM('APH KIC KIA PC'!O177)</f>
        <v/>
      </c>
      <c r="AS177" s="335"/>
      <c r="AT177" s="325" t="str">
        <f aca="false">LEFT('1. Artikeldata Grund'!H177,2)</f>
        <v>Vä</v>
      </c>
      <c r="AU177" s="326" t="str">
        <f aca="false" t="array" ref="AU177:AU177">_xlfn.IFS('1. Artikeldata Grund'!I177="","",'1. Artikeldata Grund'!I177=Tabeller!$I$3,"",'1. Artikeldata Grund'!I177=Tabeller!$I$4,"",'1. Artikeldata Grund'!I177=Tabeller!$I$5,LEFT('1. Artikeldata Grund'!I177,1),'1. Artikeldata Grund'!I177=Tabeller!$I$6,LEFT('1. Artikeldata Grund'!I177,1))</f>
        <v/>
      </c>
      <c r="AV177" s="326" t="str">
        <f aca="false" t="array" ref="AV177:AV177">_xlfn.IFS('1. Artikeldata Grund'!J177="","",'1. Artikeldata Grund'!J177=Tabeller!$J$3,"",'1. Artikeldata Grund'!J177=Tabeller!$J$4,"",'1. Artikeldata Grund'!J177=Tabeller!$J$5,LEFT('1. Artikeldata Grund'!J177,1),'1. Artikeldata Grund'!J177=Tabeller!$J$6,LEFT('1. Artikeldata Grund'!J177,1),'1. Artikeldata Grund'!J177=Tabeller!$J$7,LEFT('1. Artikeldata Grund'!J177,1))</f>
        <v/>
      </c>
      <c r="AW177" s="326"/>
      <c r="AX177" s="326" t="n">
        <f aca="false">IF('APH KIC KIA PC'!K177=Tabeller!$AH$4,2,1)</f>
        <v>1</v>
      </c>
      <c r="AY177" s="326" t="str">
        <f aca="false" t="array" ref="AY177:AY177">IF('APH KIC KIA PC'!K177=Tabeller!$AH$4,99,IFERROR(_xlfn.IFS('4. Inköpsdata'!L177=25%,41,'4. Inköpsdata'!L177=12%,42,'4. Inköpsdata'!L177=6%,43,'4. Inköpsdata'!L177="Momsfritt",38),""))</f>
        <v/>
      </c>
      <c r="AZ177" s="330" t="e">
        <f aca="false">IF('APH KIC KIA PC'!K177=Tabeller!$AH$4,'4. Inköpsdata'!J177,ROUND('APH KIC KIA PC'!AB177,2))</f>
        <v>#VALUE!</v>
      </c>
      <c r="BA177" s="330" t="e">
        <f aca="false">IF('APH KIC KIA PC'!K177=Tabeller!$AH$4,0.01,ROUND('APH KIC KIA PC'!AA177,2))</f>
        <v>#VALUE!</v>
      </c>
      <c r="BB177" s="326" t="str">
        <f aca="false">TRIM(RIGHT('1. Artikeldata Grund'!G177,2))</f>
        <v/>
      </c>
      <c r="BC177" s="337"/>
      <c r="BD177" s="325" t="s">
        <v>1925</v>
      </c>
      <c r="BE177" s="336"/>
      <c r="BF177" s="328" t="s">
        <v>114</v>
      </c>
      <c r="BG177" s="337"/>
      <c r="BH177" s="330"/>
      <c r="BI177" s="330"/>
      <c r="BJ177" s="330"/>
      <c r="BK177" s="330"/>
      <c r="BL177" s="331" t="s">
        <v>35</v>
      </c>
      <c r="BM177" s="332" t="str">
        <f aca="false">TRIM('1. Artikeldata Grund'!D177)</f>
        <v/>
      </c>
    </row>
    <row r="178" customFormat="false" ht="14.25" hidden="false" customHeight="false" outlineLevel="0" collapsed="false">
      <c r="A178" s="321" t="n">
        <v>174</v>
      </c>
      <c r="B178" s="322" t="str">
        <f aca="false">'APH KIC KIA PC'!I178</f>
        <v>Välj…</v>
      </c>
      <c r="C178" s="322" t="str">
        <f aca="false">'APH KIC KIA PC'!K178</f>
        <v>Välj…</v>
      </c>
      <c r="D178" s="323" t="n">
        <f aca="false">'APH KIC KIA PC'!D178</f>
        <v>0</v>
      </c>
      <c r="E178" s="324" t="str">
        <f aca="false">TRIM(LEFT('1. Artikeldata Grund'!E178,30))</f>
        <v/>
      </c>
      <c r="F178" s="324" t="str">
        <f aca="false">IFERROR(TRIM(RIGHT('1. Artikeldata Grund'!E178,LEN('1. Artikeldata Grund'!E178)-30)),"")</f>
        <v/>
      </c>
      <c r="G178" s="325" t="str">
        <f aca="false">TRIM('APH KIC KIA PC'!L178)</f>
        <v>Välj….</v>
      </c>
      <c r="H178" s="326" t="n">
        <f aca="false">'APH KIC KIA PC'!M178</f>
        <v>910</v>
      </c>
      <c r="I178" s="326" t="n">
        <v>99</v>
      </c>
      <c r="J178" s="334"/>
      <c r="K178" s="325" t="s">
        <v>1922</v>
      </c>
      <c r="L178" s="325" t="str">
        <f aca="false">IF('APH MD APH Specifika'!BD178="J","J","N")</f>
        <v>N</v>
      </c>
      <c r="M178" s="335"/>
      <c r="N178" s="325" t="s">
        <v>1925</v>
      </c>
      <c r="O178" s="336"/>
      <c r="P178" s="325" t="s">
        <v>1924</v>
      </c>
      <c r="Q178" s="326" t="n">
        <v>0</v>
      </c>
      <c r="R178" s="334"/>
      <c r="S178" s="334"/>
      <c r="T178" s="334"/>
      <c r="U178" s="334"/>
      <c r="V178" s="334"/>
      <c r="W178" s="326" t="n">
        <v>1</v>
      </c>
      <c r="X178" s="326" t="n">
        <v>1</v>
      </c>
      <c r="Y178" s="325" t="s">
        <v>1925</v>
      </c>
      <c r="Z178" s="325" t="s">
        <v>1925</v>
      </c>
      <c r="AA178" s="325" t="s">
        <v>1925</v>
      </c>
      <c r="AB178" s="336"/>
      <c r="AC178" s="336"/>
      <c r="AD178" s="336"/>
      <c r="AE178" s="336"/>
      <c r="AF178" s="336"/>
      <c r="AG178" s="336"/>
      <c r="AH178" s="325" t="s">
        <v>1925</v>
      </c>
      <c r="AI178" s="326" t="str">
        <f aca="false">TRIM(LEFT('1. Artikeldata Grund'!G178,6))</f>
        <v/>
      </c>
      <c r="AJ178" s="327" t="n">
        <f aca="false" t="array" ref="AJ178:AJ178">_xlfn.IFS(AV178="1",20,AV178="2",20,AV178="3",20,AV178="0",99,AV178="",99)</f>
        <v>99</v>
      </c>
      <c r="AK178" s="328" t="s">
        <v>114</v>
      </c>
      <c r="AL178" s="328" t="s">
        <v>114</v>
      </c>
      <c r="AM178" s="334"/>
      <c r="AN178" s="325"/>
      <c r="AO178" s="325"/>
      <c r="AP178" s="328" t="s">
        <v>114</v>
      </c>
      <c r="AQ178" s="329" t="n">
        <v>1</v>
      </c>
      <c r="AR178" s="326" t="str">
        <f aca="false">TRIM('APH KIC KIA PC'!O178)</f>
        <v/>
      </c>
      <c r="AS178" s="335"/>
      <c r="AT178" s="325" t="str">
        <f aca="false">LEFT('1. Artikeldata Grund'!H178,2)</f>
        <v>Vä</v>
      </c>
      <c r="AU178" s="326" t="str">
        <f aca="false" t="array" ref="AU178:AU178">_xlfn.IFS('1. Artikeldata Grund'!I178="","",'1. Artikeldata Grund'!I178=Tabeller!$I$3,"",'1. Artikeldata Grund'!I178=Tabeller!$I$4,"",'1. Artikeldata Grund'!I178=Tabeller!$I$5,LEFT('1. Artikeldata Grund'!I178,1),'1. Artikeldata Grund'!I178=Tabeller!$I$6,LEFT('1. Artikeldata Grund'!I178,1))</f>
        <v/>
      </c>
      <c r="AV178" s="326" t="str">
        <f aca="false" t="array" ref="AV178:AV178">_xlfn.IFS('1. Artikeldata Grund'!J178="","",'1. Artikeldata Grund'!J178=Tabeller!$J$3,"",'1. Artikeldata Grund'!J178=Tabeller!$J$4,"",'1. Artikeldata Grund'!J178=Tabeller!$J$5,LEFT('1. Artikeldata Grund'!J178,1),'1. Artikeldata Grund'!J178=Tabeller!$J$6,LEFT('1. Artikeldata Grund'!J178,1),'1. Artikeldata Grund'!J178=Tabeller!$J$7,LEFT('1. Artikeldata Grund'!J178,1))</f>
        <v/>
      </c>
      <c r="AW178" s="326"/>
      <c r="AX178" s="326" t="n">
        <f aca="false">IF('APH KIC KIA PC'!K178=Tabeller!$AH$4,2,1)</f>
        <v>1</v>
      </c>
      <c r="AY178" s="326" t="str">
        <f aca="false" t="array" ref="AY178:AY178">IF('APH KIC KIA PC'!K178=Tabeller!$AH$4,99,IFERROR(_xlfn.IFS('4. Inköpsdata'!L178=25%,41,'4. Inköpsdata'!L178=12%,42,'4. Inköpsdata'!L178=6%,43,'4. Inköpsdata'!L178="Momsfritt",38),""))</f>
        <v/>
      </c>
      <c r="AZ178" s="330" t="e">
        <f aca="false">IF('APH KIC KIA PC'!K178=Tabeller!$AH$4,'4. Inköpsdata'!J178,ROUND('APH KIC KIA PC'!AB178,2))</f>
        <v>#VALUE!</v>
      </c>
      <c r="BA178" s="330" t="e">
        <f aca="false">IF('APH KIC KIA PC'!K178=Tabeller!$AH$4,0.01,ROUND('APH KIC KIA PC'!AA178,2))</f>
        <v>#VALUE!</v>
      </c>
      <c r="BB178" s="326" t="str">
        <f aca="false">TRIM(RIGHT('1. Artikeldata Grund'!G178,2))</f>
        <v/>
      </c>
      <c r="BC178" s="337"/>
      <c r="BD178" s="325" t="s">
        <v>1925</v>
      </c>
      <c r="BE178" s="336"/>
      <c r="BF178" s="328" t="s">
        <v>114</v>
      </c>
      <c r="BG178" s="337"/>
      <c r="BH178" s="330"/>
      <c r="BI178" s="330"/>
      <c r="BJ178" s="330"/>
      <c r="BK178" s="330"/>
      <c r="BL178" s="331" t="s">
        <v>35</v>
      </c>
      <c r="BM178" s="332" t="str">
        <f aca="false">TRIM('1. Artikeldata Grund'!D178)</f>
        <v/>
      </c>
    </row>
    <row r="179" customFormat="false" ht="14.25" hidden="false" customHeight="false" outlineLevel="0" collapsed="false">
      <c r="A179" s="321" t="n">
        <v>175</v>
      </c>
      <c r="B179" s="322" t="str">
        <f aca="false">'APH KIC KIA PC'!I179</f>
        <v>Välj…</v>
      </c>
      <c r="C179" s="322" t="str">
        <f aca="false">'APH KIC KIA PC'!K179</f>
        <v>Välj…</v>
      </c>
      <c r="D179" s="323" t="n">
        <f aca="false">'APH KIC KIA PC'!D179</f>
        <v>0</v>
      </c>
      <c r="E179" s="324" t="str">
        <f aca="false">TRIM(LEFT('1. Artikeldata Grund'!E179,30))</f>
        <v/>
      </c>
      <c r="F179" s="324" t="str">
        <f aca="false">IFERROR(TRIM(RIGHT('1. Artikeldata Grund'!E179,LEN('1. Artikeldata Grund'!E179)-30)),"")</f>
        <v/>
      </c>
      <c r="G179" s="325" t="str">
        <f aca="false">TRIM('APH KIC KIA PC'!L179)</f>
        <v>Välj….</v>
      </c>
      <c r="H179" s="326" t="n">
        <f aca="false">'APH KIC KIA PC'!M179</f>
        <v>910</v>
      </c>
      <c r="I179" s="326" t="n">
        <v>99</v>
      </c>
      <c r="J179" s="334"/>
      <c r="K179" s="325" t="s">
        <v>1922</v>
      </c>
      <c r="L179" s="325" t="str">
        <f aca="false">IF('APH MD APH Specifika'!BD179="J","J","N")</f>
        <v>N</v>
      </c>
      <c r="M179" s="335"/>
      <c r="N179" s="325" t="s">
        <v>1925</v>
      </c>
      <c r="O179" s="336"/>
      <c r="P179" s="325" t="s">
        <v>1924</v>
      </c>
      <c r="Q179" s="326" t="n">
        <v>0</v>
      </c>
      <c r="R179" s="334"/>
      <c r="S179" s="334"/>
      <c r="T179" s="334"/>
      <c r="U179" s="334"/>
      <c r="V179" s="334"/>
      <c r="W179" s="326" t="n">
        <v>1</v>
      </c>
      <c r="X179" s="326" t="n">
        <v>1</v>
      </c>
      <c r="Y179" s="325" t="s">
        <v>1925</v>
      </c>
      <c r="Z179" s="325" t="s">
        <v>1925</v>
      </c>
      <c r="AA179" s="325" t="s">
        <v>1925</v>
      </c>
      <c r="AB179" s="336"/>
      <c r="AC179" s="336"/>
      <c r="AD179" s="336"/>
      <c r="AE179" s="336"/>
      <c r="AF179" s="336"/>
      <c r="AG179" s="336"/>
      <c r="AH179" s="325" t="s">
        <v>1925</v>
      </c>
      <c r="AI179" s="326" t="str">
        <f aca="false">TRIM(LEFT('1. Artikeldata Grund'!G179,6))</f>
        <v/>
      </c>
      <c r="AJ179" s="327" t="n">
        <f aca="false" t="array" ref="AJ179:AJ179">_xlfn.IFS(AV179="1",20,AV179="2",20,AV179="3",20,AV179="0",99,AV179="",99)</f>
        <v>99</v>
      </c>
      <c r="AK179" s="328" t="s">
        <v>114</v>
      </c>
      <c r="AL179" s="328" t="s">
        <v>114</v>
      </c>
      <c r="AM179" s="334"/>
      <c r="AN179" s="325"/>
      <c r="AO179" s="325"/>
      <c r="AP179" s="328" t="s">
        <v>114</v>
      </c>
      <c r="AQ179" s="329" t="n">
        <v>1</v>
      </c>
      <c r="AR179" s="326" t="str">
        <f aca="false">TRIM('APH KIC KIA PC'!O179)</f>
        <v/>
      </c>
      <c r="AS179" s="335"/>
      <c r="AT179" s="325" t="str">
        <f aca="false">LEFT('1. Artikeldata Grund'!H179,2)</f>
        <v>Vä</v>
      </c>
      <c r="AU179" s="326" t="str">
        <f aca="false" t="array" ref="AU179:AU179">_xlfn.IFS('1. Artikeldata Grund'!I179="","",'1. Artikeldata Grund'!I179=Tabeller!$I$3,"",'1. Artikeldata Grund'!I179=Tabeller!$I$4,"",'1. Artikeldata Grund'!I179=Tabeller!$I$5,LEFT('1. Artikeldata Grund'!I179,1),'1. Artikeldata Grund'!I179=Tabeller!$I$6,LEFT('1. Artikeldata Grund'!I179,1))</f>
        <v/>
      </c>
      <c r="AV179" s="326" t="str">
        <f aca="false" t="array" ref="AV179:AV179">_xlfn.IFS('1. Artikeldata Grund'!J179="","",'1. Artikeldata Grund'!J179=Tabeller!$J$3,"",'1. Artikeldata Grund'!J179=Tabeller!$J$4,"",'1. Artikeldata Grund'!J179=Tabeller!$J$5,LEFT('1. Artikeldata Grund'!J179,1),'1. Artikeldata Grund'!J179=Tabeller!$J$6,LEFT('1. Artikeldata Grund'!J179,1),'1. Artikeldata Grund'!J179=Tabeller!$J$7,LEFT('1. Artikeldata Grund'!J179,1))</f>
        <v/>
      </c>
      <c r="AW179" s="326"/>
      <c r="AX179" s="326" t="n">
        <f aca="false">IF('APH KIC KIA PC'!K179=Tabeller!$AH$4,2,1)</f>
        <v>1</v>
      </c>
      <c r="AY179" s="326" t="str">
        <f aca="false" t="array" ref="AY179:AY179">IF('APH KIC KIA PC'!K179=Tabeller!$AH$4,99,IFERROR(_xlfn.IFS('4. Inköpsdata'!L179=25%,41,'4. Inköpsdata'!L179=12%,42,'4. Inköpsdata'!L179=6%,43,'4. Inköpsdata'!L179="Momsfritt",38),""))</f>
        <v/>
      </c>
      <c r="AZ179" s="330" t="e">
        <f aca="false">IF('APH KIC KIA PC'!K179=Tabeller!$AH$4,'4. Inköpsdata'!J179,ROUND('APH KIC KIA PC'!AB179,2))</f>
        <v>#VALUE!</v>
      </c>
      <c r="BA179" s="330" t="e">
        <f aca="false">IF('APH KIC KIA PC'!K179=Tabeller!$AH$4,0.01,ROUND('APH KIC KIA PC'!AA179,2))</f>
        <v>#VALUE!</v>
      </c>
      <c r="BB179" s="326" t="str">
        <f aca="false">TRIM(RIGHT('1. Artikeldata Grund'!G179,2))</f>
        <v/>
      </c>
      <c r="BC179" s="337"/>
      <c r="BD179" s="325" t="s">
        <v>1925</v>
      </c>
      <c r="BE179" s="336"/>
      <c r="BF179" s="328" t="s">
        <v>114</v>
      </c>
      <c r="BG179" s="337"/>
      <c r="BH179" s="330"/>
      <c r="BI179" s="330"/>
      <c r="BJ179" s="330"/>
      <c r="BK179" s="330"/>
      <c r="BL179" s="331" t="s">
        <v>35</v>
      </c>
      <c r="BM179" s="332" t="str">
        <f aca="false">TRIM('1. Artikeldata Grund'!D179)</f>
        <v/>
      </c>
    </row>
    <row r="180" customFormat="false" ht="14.25" hidden="false" customHeight="false" outlineLevel="0" collapsed="false">
      <c r="A180" s="321" t="n">
        <v>176</v>
      </c>
      <c r="B180" s="322" t="str">
        <f aca="false">'APH KIC KIA PC'!I180</f>
        <v>Välj…</v>
      </c>
      <c r="C180" s="322" t="str">
        <f aca="false">'APH KIC KIA PC'!K180</f>
        <v>Välj…</v>
      </c>
      <c r="D180" s="323" t="n">
        <f aca="false">'APH KIC KIA PC'!D180</f>
        <v>0</v>
      </c>
      <c r="E180" s="324" t="str">
        <f aca="false">TRIM(LEFT('1. Artikeldata Grund'!E180,30))</f>
        <v/>
      </c>
      <c r="F180" s="324" t="str">
        <f aca="false">IFERROR(TRIM(RIGHT('1. Artikeldata Grund'!E180,LEN('1. Artikeldata Grund'!E180)-30)),"")</f>
        <v/>
      </c>
      <c r="G180" s="325" t="str">
        <f aca="false">TRIM('APH KIC KIA PC'!L180)</f>
        <v>Välj….</v>
      </c>
      <c r="H180" s="326" t="n">
        <f aca="false">'APH KIC KIA PC'!M180</f>
        <v>910</v>
      </c>
      <c r="I180" s="326" t="n">
        <v>99</v>
      </c>
      <c r="J180" s="334"/>
      <c r="K180" s="325" t="s">
        <v>1922</v>
      </c>
      <c r="L180" s="325" t="str">
        <f aca="false">IF('APH MD APH Specifika'!BD180="J","J","N")</f>
        <v>N</v>
      </c>
      <c r="M180" s="335"/>
      <c r="N180" s="325" t="s">
        <v>1925</v>
      </c>
      <c r="O180" s="336"/>
      <c r="P180" s="325" t="s">
        <v>1924</v>
      </c>
      <c r="Q180" s="326" t="n">
        <v>0</v>
      </c>
      <c r="R180" s="334"/>
      <c r="S180" s="334"/>
      <c r="T180" s="334"/>
      <c r="U180" s="334"/>
      <c r="V180" s="334"/>
      <c r="W180" s="326" t="n">
        <v>1</v>
      </c>
      <c r="X180" s="326" t="n">
        <v>1</v>
      </c>
      <c r="Y180" s="325" t="s">
        <v>1925</v>
      </c>
      <c r="Z180" s="325" t="s">
        <v>1925</v>
      </c>
      <c r="AA180" s="325" t="s">
        <v>1925</v>
      </c>
      <c r="AB180" s="336"/>
      <c r="AC180" s="336"/>
      <c r="AD180" s="336"/>
      <c r="AE180" s="336"/>
      <c r="AF180" s="336"/>
      <c r="AG180" s="336"/>
      <c r="AH180" s="325" t="s">
        <v>1925</v>
      </c>
      <c r="AI180" s="326" t="str">
        <f aca="false">TRIM(LEFT('1. Artikeldata Grund'!G180,6))</f>
        <v/>
      </c>
      <c r="AJ180" s="327" t="n">
        <f aca="false" t="array" ref="AJ180:AJ180">_xlfn.IFS(AV180="1",20,AV180="2",20,AV180="3",20,AV180="0",99,AV180="",99)</f>
        <v>99</v>
      </c>
      <c r="AK180" s="328" t="s">
        <v>114</v>
      </c>
      <c r="AL180" s="328" t="s">
        <v>114</v>
      </c>
      <c r="AM180" s="334"/>
      <c r="AN180" s="325"/>
      <c r="AO180" s="325"/>
      <c r="AP180" s="328" t="s">
        <v>114</v>
      </c>
      <c r="AQ180" s="329" t="n">
        <v>1</v>
      </c>
      <c r="AR180" s="326" t="str">
        <f aca="false">TRIM('APH KIC KIA PC'!O180)</f>
        <v/>
      </c>
      <c r="AS180" s="335"/>
      <c r="AT180" s="325" t="str">
        <f aca="false">LEFT('1. Artikeldata Grund'!H180,2)</f>
        <v>Vä</v>
      </c>
      <c r="AU180" s="326" t="str">
        <f aca="false" t="array" ref="AU180:AU180">_xlfn.IFS('1. Artikeldata Grund'!I180="","",'1. Artikeldata Grund'!I180=Tabeller!$I$3,"",'1. Artikeldata Grund'!I180=Tabeller!$I$4,"",'1. Artikeldata Grund'!I180=Tabeller!$I$5,LEFT('1. Artikeldata Grund'!I180,1),'1. Artikeldata Grund'!I180=Tabeller!$I$6,LEFT('1. Artikeldata Grund'!I180,1))</f>
        <v/>
      </c>
      <c r="AV180" s="326" t="str">
        <f aca="false" t="array" ref="AV180:AV180">_xlfn.IFS('1. Artikeldata Grund'!J180="","",'1. Artikeldata Grund'!J180=Tabeller!$J$3,"",'1. Artikeldata Grund'!J180=Tabeller!$J$4,"",'1. Artikeldata Grund'!J180=Tabeller!$J$5,LEFT('1. Artikeldata Grund'!J180,1),'1. Artikeldata Grund'!J180=Tabeller!$J$6,LEFT('1. Artikeldata Grund'!J180,1),'1. Artikeldata Grund'!J180=Tabeller!$J$7,LEFT('1. Artikeldata Grund'!J180,1))</f>
        <v/>
      </c>
      <c r="AW180" s="326"/>
      <c r="AX180" s="326" t="n">
        <f aca="false">IF('APH KIC KIA PC'!K180=Tabeller!$AH$4,2,1)</f>
        <v>1</v>
      </c>
      <c r="AY180" s="326" t="str">
        <f aca="false" t="array" ref="AY180:AY180">IF('APH KIC KIA PC'!K180=Tabeller!$AH$4,99,IFERROR(_xlfn.IFS('4. Inköpsdata'!L180=25%,41,'4. Inköpsdata'!L180=12%,42,'4. Inköpsdata'!L180=6%,43,'4. Inköpsdata'!L180="Momsfritt",38),""))</f>
        <v/>
      </c>
      <c r="AZ180" s="330" t="e">
        <f aca="false">IF('APH KIC KIA PC'!K180=Tabeller!$AH$4,'4. Inköpsdata'!J180,ROUND('APH KIC KIA PC'!AB180,2))</f>
        <v>#VALUE!</v>
      </c>
      <c r="BA180" s="330" t="e">
        <f aca="false">IF('APH KIC KIA PC'!K180=Tabeller!$AH$4,0.01,ROUND('APH KIC KIA PC'!AA180,2))</f>
        <v>#VALUE!</v>
      </c>
      <c r="BB180" s="326" t="str">
        <f aca="false">TRIM(RIGHT('1. Artikeldata Grund'!G180,2))</f>
        <v/>
      </c>
      <c r="BC180" s="337"/>
      <c r="BD180" s="325" t="s">
        <v>1925</v>
      </c>
      <c r="BE180" s="336"/>
      <c r="BF180" s="328" t="s">
        <v>114</v>
      </c>
      <c r="BG180" s="337"/>
      <c r="BH180" s="330"/>
      <c r="BI180" s="330"/>
      <c r="BJ180" s="330"/>
      <c r="BK180" s="330"/>
      <c r="BL180" s="331" t="s">
        <v>35</v>
      </c>
      <c r="BM180" s="332" t="str">
        <f aca="false">TRIM('1. Artikeldata Grund'!D180)</f>
        <v/>
      </c>
    </row>
    <row r="181" customFormat="false" ht="14.25" hidden="false" customHeight="false" outlineLevel="0" collapsed="false">
      <c r="A181" s="321" t="n">
        <v>177</v>
      </c>
      <c r="B181" s="322" t="str">
        <f aca="false">'APH KIC KIA PC'!I181</f>
        <v>Välj…</v>
      </c>
      <c r="C181" s="322" t="str">
        <f aca="false">'APH KIC KIA PC'!K181</f>
        <v>Välj…</v>
      </c>
      <c r="D181" s="323" t="n">
        <f aca="false">'APH KIC KIA PC'!D181</f>
        <v>0</v>
      </c>
      <c r="E181" s="324" t="str">
        <f aca="false">TRIM(LEFT('1. Artikeldata Grund'!E181,30))</f>
        <v/>
      </c>
      <c r="F181" s="324" t="str">
        <f aca="false">IFERROR(TRIM(RIGHT('1. Artikeldata Grund'!E181,LEN('1. Artikeldata Grund'!E181)-30)),"")</f>
        <v/>
      </c>
      <c r="G181" s="325" t="str">
        <f aca="false">TRIM('APH KIC KIA PC'!L181)</f>
        <v>Välj….</v>
      </c>
      <c r="H181" s="326" t="n">
        <f aca="false">'APH KIC KIA PC'!M181</f>
        <v>910</v>
      </c>
      <c r="I181" s="326" t="n">
        <v>99</v>
      </c>
      <c r="J181" s="334"/>
      <c r="K181" s="325" t="s">
        <v>1922</v>
      </c>
      <c r="L181" s="325" t="str">
        <f aca="false">IF('APH MD APH Specifika'!BD181="J","J","N")</f>
        <v>N</v>
      </c>
      <c r="M181" s="335"/>
      <c r="N181" s="325" t="s">
        <v>1925</v>
      </c>
      <c r="O181" s="336"/>
      <c r="P181" s="325" t="s">
        <v>1924</v>
      </c>
      <c r="Q181" s="326" t="n">
        <v>0</v>
      </c>
      <c r="R181" s="334"/>
      <c r="S181" s="334"/>
      <c r="T181" s="334"/>
      <c r="U181" s="334"/>
      <c r="V181" s="334"/>
      <c r="W181" s="326" t="n">
        <v>1</v>
      </c>
      <c r="X181" s="326" t="n">
        <v>1</v>
      </c>
      <c r="Y181" s="325" t="s">
        <v>1925</v>
      </c>
      <c r="Z181" s="325" t="s">
        <v>1925</v>
      </c>
      <c r="AA181" s="325" t="s">
        <v>1925</v>
      </c>
      <c r="AB181" s="336"/>
      <c r="AC181" s="336"/>
      <c r="AD181" s="336"/>
      <c r="AE181" s="336"/>
      <c r="AF181" s="336"/>
      <c r="AG181" s="336"/>
      <c r="AH181" s="325" t="s">
        <v>1925</v>
      </c>
      <c r="AI181" s="326" t="str">
        <f aca="false">TRIM(LEFT('1. Artikeldata Grund'!G181,6))</f>
        <v/>
      </c>
      <c r="AJ181" s="327" t="n">
        <f aca="false" t="array" ref="AJ181:AJ181">_xlfn.IFS(AV181="1",20,AV181="2",20,AV181="3",20,AV181="0",99,AV181="",99)</f>
        <v>99</v>
      </c>
      <c r="AK181" s="328" t="s">
        <v>114</v>
      </c>
      <c r="AL181" s="328" t="s">
        <v>114</v>
      </c>
      <c r="AM181" s="334"/>
      <c r="AN181" s="325"/>
      <c r="AO181" s="325"/>
      <c r="AP181" s="328" t="s">
        <v>114</v>
      </c>
      <c r="AQ181" s="329" t="n">
        <v>1</v>
      </c>
      <c r="AR181" s="326" t="str">
        <f aca="false">TRIM('APH KIC KIA PC'!O181)</f>
        <v/>
      </c>
      <c r="AS181" s="335"/>
      <c r="AT181" s="325" t="str">
        <f aca="false">LEFT('1. Artikeldata Grund'!H181,2)</f>
        <v>Vä</v>
      </c>
      <c r="AU181" s="326" t="str">
        <f aca="false" t="array" ref="AU181:AU181">_xlfn.IFS('1. Artikeldata Grund'!I181="","",'1. Artikeldata Grund'!I181=Tabeller!$I$3,"",'1. Artikeldata Grund'!I181=Tabeller!$I$4,"",'1. Artikeldata Grund'!I181=Tabeller!$I$5,LEFT('1. Artikeldata Grund'!I181,1),'1. Artikeldata Grund'!I181=Tabeller!$I$6,LEFT('1. Artikeldata Grund'!I181,1))</f>
        <v/>
      </c>
      <c r="AV181" s="326" t="str">
        <f aca="false" t="array" ref="AV181:AV181">_xlfn.IFS('1. Artikeldata Grund'!J181="","",'1. Artikeldata Grund'!J181=Tabeller!$J$3,"",'1. Artikeldata Grund'!J181=Tabeller!$J$4,"",'1. Artikeldata Grund'!J181=Tabeller!$J$5,LEFT('1. Artikeldata Grund'!J181,1),'1. Artikeldata Grund'!J181=Tabeller!$J$6,LEFT('1. Artikeldata Grund'!J181,1),'1. Artikeldata Grund'!J181=Tabeller!$J$7,LEFT('1. Artikeldata Grund'!J181,1))</f>
        <v/>
      </c>
      <c r="AW181" s="326"/>
      <c r="AX181" s="326" t="n">
        <f aca="false">IF('APH KIC KIA PC'!K181=Tabeller!$AH$4,2,1)</f>
        <v>1</v>
      </c>
      <c r="AY181" s="326" t="str">
        <f aca="false" t="array" ref="AY181:AY181">IF('APH KIC KIA PC'!K181=Tabeller!$AH$4,99,IFERROR(_xlfn.IFS('4. Inköpsdata'!L181=25%,41,'4. Inköpsdata'!L181=12%,42,'4. Inköpsdata'!L181=6%,43,'4. Inköpsdata'!L181="Momsfritt",38),""))</f>
        <v/>
      </c>
      <c r="AZ181" s="330" t="e">
        <f aca="false">IF('APH KIC KIA PC'!K181=Tabeller!$AH$4,'4. Inköpsdata'!J181,ROUND('APH KIC KIA PC'!AB181,2))</f>
        <v>#VALUE!</v>
      </c>
      <c r="BA181" s="330" t="e">
        <f aca="false">IF('APH KIC KIA PC'!K181=Tabeller!$AH$4,0.01,ROUND('APH KIC KIA PC'!AA181,2))</f>
        <v>#VALUE!</v>
      </c>
      <c r="BB181" s="326" t="str">
        <f aca="false">TRIM(RIGHT('1. Artikeldata Grund'!G181,2))</f>
        <v/>
      </c>
      <c r="BC181" s="337"/>
      <c r="BD181" s="325" t="s">
        <v>1925</v>
      </c>
      <c r="BE181" s="336"/>
      <c r="BF181" s="328" t="s">
        <v>114</v>
      </c>
      <c r="BG181" s="337"/>
      <c r="BH181" s="330"/>
      <c r="BI181" s="330"/>
      <c r="BJ181" s="330"/>
      <c r="BK181" s="330"/>
      <c r="BL181" s="331" t="s">
        <v>35</v>
      </c>
      <c r="BM181" s="332" t="str">
        <f aca="false">TRIM('1. Artikeldata Grund'!D181)</f>
        <v/>
      </c>
    </row>
    <row r="182" customFormat="false" ht="14.25" hidden="false" customHeight="false" outlineLevel="0" collapsed="false">
      <c r="A182" s="321" t="n">
        <v>178</v>
      </c>
      <c r="B182" s="322" t="str">
        <f aca="false">'APH KIC KIA PC'!I182</f>
        <v>Välj…</v>
      </c>
      <c r="C182" s="322" t="str">
        <f aca="false">'APH KIC KIA PC'!K182</f>
        <v>Välj…</v>
      </c>
      <c r="D182" s="323" t="n">
        <f aca="false">'APH KIC KIA PC'!D182</f>
        <v>0</v>
      </c>
      <c r="E182" s="324" t="str">
        <f aca="false">TRIM(LEFT('1. Artikeldata Grund'!E182,30))</f>
        <v/>
      </c>
      <c r="F182" s="324" t="str">
        <f aca="false">IFERROR(TRIM(RIGHT('1. Artikeldata Grund'!E182,LEN('1. Artikeldata Grund'!E182)-30)),"")</f>
        <v/>
      </c>
      <c r="G182" s="325" t="str">
        <f aca="false">TRIM('APH KIC KIA PC'!L182)</f>
        <v>Välj….</v>
      </c>
      <c r="H182" s="326" t="n">
        <f aca="false">'APH KIC KIA PC'!M182</f>
        <v>910</v>
      </c>
      <c r="I182" s="326" t="n">
        <v>99</v>
      </c>
      <c r="J182" s="334"/>
      <c r="K182" s="325" t="s">
        <v>1922</v>
      </c>
      <c r="L182" s="325" t="str">
        <f aca="false">IF('APH MD APH Specifika'!BD182="J","J","N")</f>
        <v>N</v>
      </c>
      <c r="M182" s="335"/>
      <c r="N182" s="325" t="s">
        <v>1925</v>
      </c>
      <c r="O182" s="336"/>
      <c r="P182" s="325" t="s">
        <v>1924</v>
      </c>
      <c r="Q182" s="326" t="n">
        <v>0</v>
      </c>
      <c r="R182" s="334"/>
      <c r="S182" s="334"/>
      <c r="T182" s="334"/>
      <c r="U182" s="334"/>
      <c r="V182" s="334"/>
      <c r="W182" s="326" t="n">
        <v>1</v>
      </c>
      <c r="X182" s="326" t="n">
        <v>1</v>
      </c>
      <c r="Y182" s="325" t="s">
        <v>1925</v>
      </c>
      <c r="Z182" s="325" t="s">
        <v>1925</v>
      </c>
      <c r="AA182" s="325" t="s">
        <v>1925</v>
      </c>
      <c r="AB182" s="336"/>
      <c r="AC182" s="336"/>
      <c r="AD182" s="336"/>
      <c r="AE182" s="336"/>
      <c r="AF182" s="336"/>
      <c r="AG182" s="336"/>
      <c r="AH182" s="325" t="s">
        <v>1925</v>
      </c>
      <c r="AI182" s="326" t="str">
        <f aca="false">TRIM(LEFT('1. Artikeldata Grund'!G182,6))</f>
        <v/>
      </c>
      <c r="AJ182" s="327" t="n">
        <f aca="false" t="array" ref="AJ182:AJ182">_xlfn.IFS(AV182="1",20,AV182="2",20,AV182="3",20,AV182="0",99,AV182="",99)</f>
        <v>99</v>
      </c>
      <c r="AK182" s="328" t="s">
        <v>114</v>
      </c>
      <c r="AL182" s="328" t="s">
        <v>114</v>
      </c>
      <c r="AM182" s="334"/>
      <c r="AN182" s="325"/>
      <c r="AO182" s="325"/>
      <c r="AP182" s="328" t="s">
        <v>114</v>
      </c>
      <c r="AQ182" s="329" t="n">
        <v>1</v>
      </c>
      <c r="AR182" s="326" t="str">
        <f aca="false">TRIM('APH KIC KIA PC'!O182)</f>
        <v/>
      </c>
      <c r="AS182" s="335"/>
      <c r="AT182" s="325" t="str">
        <f aca="false">LEFT('1. Artikeldata Grund'!H182,2)</f>
        <v>Vä</v>
      </c>
      <c r="AU182" s="326" t="str">
        <f aca="false" t="array" ref="AU182:AU182">_xlfn.IFS('1. Artikeldata Grund'!I182="","",'1. Artikeldata Grund'!I182=Tabeller!$I$3,"",'1. Artikeldata Grund'!I182=Tabeller!$I$4,"",'1. Artikeldata Grund'!I182=Tabeller!$I$5,LEFT('1. Artikeldata Grund'!I182,1),'1. Artikeldata Grund'!I182=Tabeller!$I$6,LEFT('1. Artikeldata Grund'!I182,1))</f>
        <v/>
      </c>
      <c r="AV182" s="326" t="str">
        <f aca="false" t="array" ref="AV182:AV182">_xlfn.IFS('1. Artikeldata Grund'!J182="","",'1. Artikeldata Grund'!J182=Tabeller!$J$3,"",'1. Artikeldata Grund'!J182=Tabeller!$J$4,"",'1. Artikeldata Grund'!J182=Tabeller!$J$5,LEFT('1. Artikeldata Grund'!J182,1),'1. Artikeldata Grund'!J182=Tabeller!$J$6,LEFT('1. Artikeldata Grund'!J182,1),'1. Artikeldata Grund'!J182=Tabeller!$J$7,LEFT('1. Artikeldata Grund'!J182,1))</f>
        <v/>
      </c>
      <c r="AW182" s="326"/>
      <c r="AX182" s="326" t="n">
        <f aca="false">IF('APH KIC KIA PC'!K182=Tabeller!$AH$4,2,1)</f>
        <v>1</v>
      </c>
      <c r="AY182" s="326" t="str">
        <f aca="false" t="array" ref="AY182:AY182">IF('APH KIC KIA PC'!K182=Tabeller!$AH$4,99,IFERROR(_xlfn.IFS('4. Inköpsdata'!L182=25%,41,'4. Inköpsdata'!L182=12%,42,'4. Inköpsdata'!L182=6%,43,'4. Inköpsdata'!L182="Momsfritt",38),""))</f>
        <v/>
      </c>
      <c r="AZ182" s="330" t="e">
        <f aca="false">IF('APH KIC KIA PC'!K182=Tabeller!$AH$4,'4. Inköpsdata'!J182,ROUND('APH KIC KIA PC'!AB182,2))</f>
        <v>#VALUE!</v>
      </c>
      <c r="BA182" s="330" t="e">
        <f aca="false">IF('APH KIC KIA PC'!K182=Tabeller!$AH$4,0.01,ROUND('APH KIC KIA PC'!AA182,2))</f>
        <v>#VALUE!</v>
      </c>
      <c r="BB182" s="326" t="str">
        <f aca="false">TRIM(RIGHT('1. Artikeldata Grund'!G182,2))</f>
        <v/>
      </c>
      <c r="BC182" s="337"/>
      <c r="BD182" s="325" t="s">
        <v>1925</v>
      </c>
      <c r="BE182" s="336"/>
      <c r="BF182" s="328" t="s">
        <v>114</v>
      </c>
      <c r="BG182" s="337"/>
      <c r="BH182" s="330"/>
      <c r="BI182" s="330"/>
      <c r="BJ182" s="330"/>
      <c r="BK182" s="330"/>
      <c r="BL182" s="331" t="s">
        <v>35</v>
      </c>
      <c r="BM182" s="332" t="str">
        <f aca="false">TRIM('1. Artikeldata Grund'!D182)</f>
        <v/>
      </c>
    </row>
    <row r="183" customFormat="false" ht="14.25" hidden="false" customHeight="false" outlineLevel="0" collapsed="false">
      <c r="A183" s="321" t="n">
        <v>179</v>
      </c>
      <c r="B183" s="322" t="str">
        <f aca="false">'APH KIC KIA PC'!I183</f>
        <v>Välj…</v>
      </c>
      <c r="C183" s="322" t="str">
        <f aca="false">'APH KIC KIA PC'!K183</f>
        <v>Välj…</v>
      </c>
      <c r="D183" s="323" t="n">
        <f aca="false">'APH KIC KIA PC'!D183</f>
        <v>0</v>
      </c>
      <c r="E183" s="324" t="str">
        <f aca="false">TRIM(LEFT('1. Artikeldata Grund'!E183,30))</f>
        <v/>
      </c>
      <c r="F183" s="324" t="str">
        <f aca="false">IFERROR(TRIM(RIGHT('1. Artikeldata Grund'!E183,LEN('1. Artikeldata Grund'!E183)-30)),"")</f>
        <v/>
      </c>
      <c r="G183" s="325" t="str">
        <f aca="false">TRIM('APH KIC KIA PC'!L183)</f>
        <v>Välj….</v>
      </c>
      <c r="H183" s="326" t="n">
        <f aca="false">'APH KIC KIA PC'!M183</f>
        <v>910</v>
      </c>
      <c r="I183" s="326" t="n">
        <v>99</v>
      </c>
      <c r="J183" s="334"/>
      <c r="K183" s="325" t="s">
        <v>1922</v>
      </c>
      <c r="L183" s="325" t="str">
        <f aca="false">IF('APH MD APH Specifika'!BD183="J","J","N")</f>
        <v>N</v>
      </c>
      <c r="M183" s="335"/>
      <c r="N183" s="325" t="s">
        <v>1925</v>
      </c>
      <c r="O183" s="336"/>
      <c r="P183" s="325" t="s">
        <v>1924</v>
      </c>
      <c r="Q183" s="326" t="n">
        <v>0</v>
      </c>
      <c r="R183" s="334"/>
      <c r="S183" s="334"/>
      <c r="T183" s="334"/>
      <c r="U183" s="334"/>
      <c r="V183" s="334"/>
      <c r="W183" s="326" t="n">
        <v>1</v>
      </c>
      <c r="X183" s="326" t="n">
        <v>1</v>
      </c>
      <c r="Y183" s="325" t="s">
        <v>1925</v>
      </c>
      <c r="Z183" s="325" t="s">
        <v>1925</v>
      </c>
      <c r="AA183" s="325" t="s">
        <v>1925</v>
      </c>
      <c r="AB183" s="336"/>
      <c r="AC183" s="336"/>
      <c r="AD183" s="336"/>
      <c r="AE183" s="336"/>
      <c r="AF183" s="336"/>
      <c r="AG183" s="336"/>
      <c r="AH183" s="325" t="s">
        <v>1925</v>
      </c>
      <c r="AI183" s="326" t="str">
        <f aca="false">TRIM(LEFT('1. Artikeldata Grund'!G183,6))</f>
        <v/>
      </c>
      <c r="AJ183" s="327" t="n">
        <f aca="false" t="array" ref="AJ183:AJ183">_xlfn.IFS(AV183="1",20,AV183="2",20,AV183="3",20,AV183="0",99,AV183="",99)</f>
        <v>99</v>
      </c>
      <c r="AK183" s="328" t="s">
        <v>114</v>
      </c>
      <c r="AL183" s="328" t="s">
        <v>114</v>
      </c>
      <c r="AM183" s="334"/>
      <c r="AN183" s="325"/>
      <c r="AO183" s="325"/>
      <c r="AP183" s="328" t="s">
        <v>114</v>
      </c>
      <c r="AQ183" s="329" t="n">
        <v>1</v>
      </c>
      <c r="AR183" s="326" t="str">
        <f aca="false">TRIM('APH KIC KIA PC'!O183)</f>
        <v/>
      </c>
      <c r="AS183" s="335"/>
      <c r="AT183" s="325" t="str">
        <f aca="false">LEFT('1. Artikeldata Grund'!H183,2)</f>
        <v>Vä</v>
      </c>
      <c r="AU183" s="326" t="str">
        <f aca="false" t="array" ref="AU183:AU183">_xlfn.IFS('1. Artikeldata Grund'!I183="","",'1. Artikeldata Grund'!I183=Tabeller!$I$3,"",'1. Artikeldata Grund'!I183=Tabeller!$I$4,"",'1. Artikeldata Grund'!I183=Tabeller!$I$5,LEFT('1. Artikeldata Grund'!I183,1),'1. Artikeldata Grund'!I183=Tabeller!$I$6,LEFT('1. Artikeldata Grund'!I183,1))</f>
        <v/>
      </c>
      <c r="AV183" s="326" t="str">
        <f aca="false" t="array" ref="AV183:AV183">_xlfn.IFS('1. Artikeldata Grund'!J183="","",'1. Artikeldata Grund'!J183=Tabeller!$J$3,"",'1. Artikeldata Grund'!J183=Tabeller!$J$4,"",'1. Artikeldata Grund'!J183=Tabeller!$J$5,LEFT('1. Artikeldata Grund'!J183,1),'1. Artikeldata Grund'!J183=Tabeller!$J$6,LEFT('1. Artikeldata Grund'!J183,1),'1. Artikeldata Grund'!J183=Tabeller!$J$7,LEFT('1. Artikeldata Grund'!J183,1))</f>
        <v/>
      </c>
      <c r="AW183" s="326"/>
      <c r="AX183" s="326" t="n">
        <f aca="false">IF('APH KIC KIA PC'!K183=Tabeller!$AH$4,2,1)</f>
        <v>1</v>
      </c>
      <c r="AY183" s="326" t="str">
        <f aca="false" t="array" ref="AY183:AY183">IF('APH KIC KIA PC'!K183=Tabeller!$AH$4,99,IFERROR(_xlfn.IFS('4. Inköpsdata'!L183=25%,41,'4. Inköpsdata'!L183=12%,42,'4. Inköpsdata'!L183=6%,43,'4. Inköpsdata'!L183="Momsfritt",38),""))</f>
        <v/>
      </c>
      <c r="AZ183" s="330" t="e">
        <f aca="false">IF('APH KIC KIA PC'!K183=Tabeller!$AH$4,'4. Inköpsdata'!J183,ROUND('APH KIC KIA PC'!AB183,2))</f>
        <v>#VALUE!</v>
      </c>
      <c r="BA183" s="330" t="e">
        <f aca="false">IF('APH KIC KIA PC'!K183=Tabeller!$AH$4,0.01,ROUND('APH KIC KIA PC'!AA183,2))</f>
        <v>#VALUE!</v>
      </c>
      <c r="BB183" s="326" t="str">
        <f aca="false">TRIM(RIGHT('1. Artikeldata Grund'!G183,2))</f>
        <v/>
      </c>
      <c r="BC183" s="337"/>
      <c r="BD183" s="325" t="s">
        <v>1925</v>
      </c>
      <c r="BE183" s="336"/>
      <c r="BF183" s="328" t="s">
        <v>114</v>
      </c>
      <c r="BG183" s="337"/>
      <c r="BH183" s="330"/>
      <c r="BI183" s="330"/>
      <c r="BJ183" s="330"/>
      <c r="BK183" s="330"/>
      <c r="BL183" s="331" t="s">
        <v>35</v>
      </c>
      <c r="BM183" s="332" t="str">
        <f aca="false">TRIM('1. Artikeldata Grund'!D183)</f>
        <v/>
      </c>
    </row>
    <row r="184" customFormat="false" ht="14.25" hidden="false" customHeight="false" outlineLevel="0" collapsed="false">
      <c r="A184" s="321" t="n">
        <v>180</v>
      </c>
      <c r="B184" s="322" t="str">
        <f aca="false">'APH KIC KIA PC'!I184</f>
        <v>Välj…</v>
      </c>
      <c r="C184" s="322" t="str">
        <f aca="false">'APH KIC KIA PC'!K184</f>
        <v>Välj…</v>
      </c>
      <c r="D184" s="323" t="n">
        <f aca="false">'APH KIC KIA PC'!D184</f>
        <v>0</v>
      </c>
      <c r="E184" s="324" t="str">
        <f aca="false">TRIM(LEFT('1. Artikeldata Grund'!E184,30))</f>
        <v/>
      </c>
      <c r="F184" s="324" t="str">
        <f aca="false">IFERROR(TRIM(RIGHT('1. Artikeldata Grund'!E184,LEN('1. Artikeldata Grund'!E184)-30)),"")</f>
        <v/>
      </c>
      <c r="G184" s="325" t="str">
        <f aca="false">TRIM('APH KIC KIA PC'!L184)</f>
        <v>Välj….</v>
      </c>
      <c r="H184" s="326" t="n">
        <f aca="false">'APH KIC KIA PC'!M184</f>
        <v>910</v>
      </c>
      <c r="I184" s="326" t="n">
        <v>99</v>
      </c>
      <c r="J184" s="334"/>
      <c r="K184" s="325" t="s">
        <v>1922</v>
      </c>
      <c r="L184" s="325" t="str">
        <f aca="false">IF('APH MD APH Specifika'!BD184="J","J","N")</f>
        <v>N</v>
      </c>
      <c r="M184" s="335"/>
      <c r="N184" s="325" t="s">
        <v>1925</v>
      </c>
      <c r="O184" s="336"/>
      <c r="P184" s="325" t="s">
        <v>1924</v>
      </c>
      <c r="Q184" s="326" t="n">
        <v>0</v>
      </c>
      <c r="R184" s="334"/>
      <c r="S184" s="334"/>
      <c r="T184" s="334"/>
      <c r="U184" s="334"/>
      <c r="V184" s="334"/>
      <c r="W184" s="326" t="n">
        <v>1</v>
      </c>
      <c r="X184" s="326" t="n">
        <v>1</v>
      </c>
      <c r="Y184" s="325" t="s">
        <v>1925</v>
      </c>
      <c r="Z184" s="325" t="s">
        <v>1925</v>
      </c>
      <c r="AA184" s="325" t="s">
        <v>1925</v>
      </c>
      <c r="AB184" s="336"/>
      <c r="AC184" s="336"/>
      <c r="AD184" s="336"/>
      <c r="AE184" s="336"/>
      <c r="AF184" s="336"/>
      <c r="AG184" s="336"/>
      <c r="AH184" s="325" t="s">
        <v>1925</v>
      </c>
      <c r="AI184" s="326" t="str">
        <f aca="false">TRIM(LEFT('1. Artikeldata Grund'!G184,6))</f>
        <v/>
      </c>
      <c r="AJ184" s="327" t="n">
        <f aca="false" t="array" ref="AJ184:AJ184">_xlfn.IFS(AV184="1",20,AV184="2",20,AV184="3",20,AV184="0",99,AV184="",99)</f>
        <v>99</v>
      </c>
      <c r="AK184" s="328" t="s">
        <v>114</v>
      </c>
      <c r="AL184" s="328" t="s">
        <v>114</v>
      </c>
      <c r="AM184" s="334"/>
      <c r="AN184" s="325"/>
      <c r="AO184" s="325"/>
      <c r="AP184" s="328" t="s">
        <v>114</v>
      </c>
      <c r="AQ184" s="329" t="n">
        <v>1</v>
      </c>
      <c r="AR184" s="326" t="str">
        <f aca="false">TRIM('APH KIC KIA PC'!O184)</f>
        <v/>
      </c>
      <c r="AS184" s="335"/>
      <c r="AT184" s="325" t="str">
        <f aca="false">LEFT('1. Artikeldata Grund'!H184,2)</f>
        <v>Vä</v>
      </c>
      <c r="AU184" s="326" t="str">
        <f aca="false" t="array" ref="AU184:AU184">_xlfn.IFS('1. Artikeldata Grund'!I184="","",'1. Artikeldata Grund'!I184=Tabeller!$I$3,"",'1. Artikeldata Grund'!I184=Tabeller!$I$4,"",'1. Artikeldata Grund'!I184=Tabeller!$I$5,LEFT('1. Artikeldata Grund'!I184,1),'1. Artikeldata Grund'!I184=Tabeller!$I$6,LEFT('1. Artikeldata Grund'!I184,1))</f>
        <v/>
      </c>
      <c r="AV184" s="326" t="str">
        <f aca="false" t="array" ref="AV184:AV184">_xlfn.IFS('1. Artikeldata Grund'!J184="","",'1. Artikeldata Grund'!J184=Tabeller!$J$3,"",'1. Artikeldata Grund'!J184=Tabeller!$J$4,"",'1. Artikeldata Grund'!J184=Tabeller!$J$5,LEFT('1. Artikeldata Grund'!J184,1),'1. Artikeldata Grund'!J184=Tabeller!$J$6,LEFT('1. Artikeldata Grund'!J184,1),'1. Artikeldata Grund'!J184=Tabeller!$J$7,LEFT('1. Artikeldata Grund'!J184,1))</f>
        <v/>
      </c>
      <c r="AW184" s="326"/>
      <c r="AX184" s="326" t="n">
        <f aca="false">IF('APH KIC KIA PC'!K184=Tabeller!$AH$4,2,1)</f>
        <v>1</v>
      </c>
      <c r="AY184" s="326" t="str">
        <f aca="false" t="array" ref="AY184:AY184">IF('APH KIC KIA PC'!K184=Tabeller!$AH$4,99,IFERROR(_xlfn.IFS('4. Inköpsdata'!L184=25%,41,'4. Inköpsdata'!L184=12%,42,'4. Inköpsdata'!L184=6%,43,'4. Inköpsdata'!L184="Momsfritt",38),""))</f>
        <v/>
      </c>
      <c r="AZ184" s="330" t="e">
        <f aca="false">IF('APH KIC KIA PC'!K184=Tabeller!$AH$4,'4. Inköpsdata'!J184,ROUND('APH KIC KIA PC'!AB184,2))</f>
        <v>#VALUE!</v>
      </c>
      <c r="BA184" s="330" t="e">
        <f aca="false">IF('APH KIC KIA PC'!K184=Tabeller!$AH$4,0.01,ROUND('APH KIC KIA PC'!AA184,2))</f>
        <v>#VALUE!</v>
      </c>
      <c r="BB184" s="326" t="str">
        <f aca="false">TRIM(RIGHT('1. Artikeldata Grund'!G184,2))</f>
        <v/>
      </c>
      <c r="BC184" s="337"/>
      <c r="BD184" s="325" t="s">
        <v>1925</v>
      </c>
      <c r="BE184" s="336"/>
      <c r="BF184" s="328" t="s">
        <v>114</v>
      </c>
      <c r="BG184" s="337"/>
      <c r="BH184" s="330"/>
      <c r="BI184" s="330"/>
      <c r="BJ184" s="330"/>
      <c r="BK184" s="330"/>
      <c r="BL184" s="331" t="s">
        <v>35</v>
      </c>
      <c r="BM184" s="332" t="str">
        <f aca="false">TRIM('1. Artikeldata Grund'!D184)</f>
        <v/>
      </c>
    </row>
    <row r="185" customFormat="false" ht="14.25" hidden="false" customHeight="false" outlineLevel="0" collapsed="false">
      <c r="A185" s="321" t="n">
        <v>181</v>
      </c>
      <c r="B185" s="322" t="str">
        <f aca="false">'APH KIC KIA PC'!I185</f>
        <v>Välj…</v>
      </c>
      <c r="C185" s="322" t="str">
        <f aca="false">'APH KIC KIA PC'!K185</f>
        <v>Välj…</v>
      </c>
      <c r="D185" s="323" t="n">
        <f aca="false">'APH KIC KIA PC'!D185</f>
        <v>0</v>
      </c>
      <c r="E185" s="324" t="str">
        <f aca="false">TRIM(LEFT('1. Artikeldata Grund'!E185,30))</f>
        <v/>
      </c>
      <c r="F185" s="324" t="str">
        <f aca="false">IFERROR(TRIM(RIGHT('1. Artikeldata Grund'!E185,LEN('1. Artikeldata Grund'!E185)-30)),"")</f>
        <v/>
      </c>
      <c r="G185" s="325" t="str">
        <f aca="false">TRIM('APH KIC KIA PC'!L185)</f>
        <v>Välj….</v>
      </c>
      <c r="H185" s="326" t="n">
        <f aca="false">'APH KIC KIA PC'!M185</f>
        <v>910</v>
      </c>
      <c r="I185" s="326" t="n">
        <v>99</v>
      </c>
      <c r="J185" s="334"/>
      <c r="K185" s="325" t="s">
        <v>1922</v>
      </c>
      <c r="L185" s="325" t="str">
        <f aca="false">IF('APH MD APH Specifika'!BD185="J","J","N")</f>
        <v>N</v>
      </c>
      <c r="M185" s="335"/>
      <c r="N185" s="325" t="s">
        <v>1925</v>
      </c>
      <c r="O185" s="336"/>
      <c r="P185" s="325" t="s">
        <v>1924</v>
      </c>
      <c r="Q185" s="326" t="n">
        <v>0</v>
      </c>
      <c r="R185" s="334"/>
      <c r="S185" s="334"/>
      <c r="T185" s="334"/>
      <c r="U185" s="334"/>
      <c r="V185" s="334"/>
      <c r="W185" s="326" t="n">
        <v>1</v>
      </c>
      <c r="X185" s="326" t="n">
        <v>1</v>
      </c>
      <c r="Y185" s="325" t="s">
        <v>1925</v>
      </c>
      <c r="Z185" s="325" t="s">
        <v>1925</v>
      </c>
      <c r="AA185" s="325" t="s">
        <v>1925</v>
      </c>
      <c r="AB185" s="336"/>
      <c r="AC185" s="336"/>
      <c r="AD185" s="336"/>
      <c r="AE185" s="336"/>
      <c r="AF185" s="336"/>
      <c r="AG185" s="336"/>
      <c r="AH185" s="325" t="s">
        <v>1925</v>
      </c>
      <c r="AI185" s="326" t="str">
        <f aca="false">TRIM(LEFT('1. Artikeldata Grund'!G185,6))</f>
        <v/>
      </c>
      <c r="AJ185" s="327" t="n">
        <f aca="false" t="array" ref="AJ185:AJ185">_xlfn.IFS(AV185="1",20,AV185="2",20,AV185="3",20,AV185="0",99,AV185="",99)</f>
        <v>99</v>
      </c>
      <c r="AK185" s="328" t="s">
        <v>114</v>
      </c>
      <c r="AL185" s="328" t="s">
        <v>114</v>
      </c>
      <c r="AM185" s="334"/>
      <c r="AN185" s="325"/>
      <c r="AO185" s="325"/>
      <c r="AP185" s="328" t="s">
        <v>114</v>
      </c>
      <c r="AQ185" s="329" t="n">
        <v>1</v>
      </c>
      <c r="AR185" s="326" t="str">
        <f aca="false">TRIM('APH KIC KIA PC'!O185)</f>
        <v/>
      </c>
      <c r="AS185" s="335"/>
      <c r="AT185" s="325" t="str">
        <f aca="false">LEFT('1. Artikeldata Grund'!H185,2)</f>
        <v>Vä</v>
      </c>
      <c r="AU185" s="326" t="str">
        <f aca="false" t="array" ref="AU185:AU185">_xlfn.IFS('1. Artikeldata Grund'!I185="","",'1. Artikeldata Grund'!I185=Tabeller!$I$3,"",'1. Artikeldata Grund'!I185=Tabeller!$I$4,"",'1. Artikeldata Grund'!I185=Tabeller!$I$5,LEFT('1. Artikeldata Grund'!I185,1),'1. Artikeldata Grund'!I185=Tabeller!$I$6,LEFT('1. Artikeldata Grund'!I185,1))</f>
        <v/>
      </c>
      <c r="AV185" s="326" t="str">
        <f aca="false" t="array" ref="AV185:AV185">_xlfn.IFS('1. Artikeldata Grund'!J185="","",'1. Artikeldata Grund'!J185=Tabeller!$J$3,"",'1. Artikeldata Grund'!J185=Tabeller!$J$4,"",'1. Artikeldata Grund'!J185=Tabeller!$J$5,LEFT('1. Artikeldata Grund'!J185,1),'1. Artikeldata Grund'!J185=Tabeller!$J$6,LEFT('1. Artikeldata Grund'!J185,1),'1. Artikeldata Grund'!J185=Tabeller!$J$7,LEFT('1. Artikeldata Grund'!J185,1))</f>
        <v/>
      </c>
      <c r="AW185" s="326"/>
      <c r="AX185" s="326" t="n">
        <f aca="false">IF('APH KIC KIA PC'!K185=Tabeller!$AH$4,2,1)</f>
        <v>1</v>
      </c>
      <c r="AY185" s="326" t="str">
        <f aca="false" t="array" ref="AY185:AY185">IF('APH KIC KIA PC'!K185=Tabeller!$AH$4,99,IFERROR(_xlfn.IFS('4. Inköpsdata'!L185=25%,41,'4. Inköpsdata'!L185=12%,42,'4. Inköpsdata'!L185=6%,43,'4. Inköpsdata'!L185="Momsfritt",38),""))</f>
        <v/>
      </c>
      <c r="AZ185" s="330" t="e">
        <f aca="false">IF('APH KIC KIA PC'!K185=Tabeller!$AH$4,'4. Inköpsdata'!J185,ROUND('APH KIC KIA PC'!AB185,2))</f>
        <v>#VALUE!</v>
      </c>
      <c r="BA185" s="330" t="e">
        <f aca="false">IF('APH KIC KIA PC'!K185=Tabeller!$AH$4,0.01,ROUND('APH KIC KIA PC'!AA185,2))</f>
        <v>#VALUE!</v>
      </c>
      <c r="BB185" s="326" t="str">
        <f aca="false">TRIM(RIGHT('1. Artikeldata Grund'!G185,2))</f>
        <v/>
      </c>
      <c r="BC185" s="337"/>
      <c r="BD185" s="325" t="s">
        <v>1925</v>
      </c>
      <c r="BE185" s="336"/>
      <c r="BF185" s="328" t="s">
        <v>114</v>
      </c>
      <c r="BG185" s="337"/>
      <c r="BH185" s="330"/>
      <c r="BI185" s="330"/>
      <c r="BJ185" s="330"/>
      <c r="BK185" s="330"/>
      <c r="BL185" s="331" t="s">
        <v>35</v>
      </c>
      <c r="BM185" s="332" t="str">
        <f aca="false">TRIM('1. Artikeldata Grund'!D185)</f>
        <v/>
      </c>
    </row>
    <row r="186" customFormat="false" ht="14.25" hidden="false" customHeight="false" outlineLevel="0" collapsed="false">
      <c r="A186" s="321" t="n">
        <v>182</v>
      </c>
      <c r="B186" s="322" t="str">
        <f aca="false">'APH KIC KIA PC'!I186</f>
        <v>Välj…</v>
      </c>
      <c r="C186" s="322" t="str">
        <f aca="false">'APH KIC KIA PC'!K186</f>
        <v>Välj…</v>
      </c>
      <c r="D186" s="323" t="n">
        <f aca="false">'APH KIC KIA PC'!D186</f>
        <v>0</v>
      </c>
      <c r="E186" s="324" t="str">
        <f aca="false">TRIM(LEFT('1. Artikeldata Grund'!E186,30))</f>
        <v/>
      </c>
      <c r="F186" s="324" t="str">
        <f aca="false">IFERROR(TRIM(RIGHT('1. Artikeldata Grund'!E186,LEN('1. Artikeldata Grund'!E186)-30)),"")</f>
        <v/>
      </c>
      <c r="G186" s="325" t="str">
        <f aca="false">TRIM('APH KIC KIA PC'!L186)</f>
        <v>Välj….</v>
      </c>
      <c r="H186" s="326" t="n">
        <f aca="false">'APH KIC KIA PC'!M186</f>
        <v>910</v>
      </c>
      <c r="I186" s="326" t="n">
        <v>99</v>
      </c>
      <c r="J186" s="334"/>
      <c r="K186" s="325" t="s">
        <v>1922</v>
      </c>
      <c r="L186" s="325" t="str">
        <f aca="false">IF('APH MD APH Specifika'!BD186="J","J","N")</f>
        <v>N</v>
      </c>
      <c r="M186" s="335"/>
      <c r="N186" s="325" t="s">
        <v>1925</v>
      </c>
      <c r="O186" s="336"/>
      <c r="P186" s="325" t="s">
        <v>1924</v>
      </c>
      <c r="Q186" s="326" t="n">
        <v>0</v>
      </c>
      <c r="R186" s="334"/>
      <c r="S186" s="334"/>
      <c r="T186" s="334"/>
      <c r="U186" s="334"/>
      <c r="V186" s="334"/>
      <c r="W186" s="326" t="n">
        <v>1</v>
      </c>
      <c r="X186" s="326" t="n">
        <v>1</v>
      </c>
      <c r="Y186" s="325" t="s">
        <v>1925</v>
      </c>
      <c r="Z186" s="325" t="s">
        <v>1925</v>
      </c>
      <c r="AA186" s="325" t="s">
        <v>1925</v>
      </c>
      <c r="AB186" s="336"/>
      <c r="AC186" s="336"/>
      <c r="AD186" s="336"/>
      <c r="AE186" s="336"/>
      <c r="AF186" s="336"/>
      <c r="AG186" s="336"/>
      <c r="AH186" s="325" t="s">
        <v>1925</v>
      </c>
      <c r="AI186" s="326" t="str">
        <f aca="false">TRIM(LEFT('1. Artikeldata Grund'!G186,6))</f>
        <v/>
      </c>
      <c r="AJ186" s="327" t="n">
        <f aca="false" t="array" ref="AJ186:AJ186">_xlfn.IFS(AV186="1",20,AV186="2",20,AV186="3",20,AV186="0",99,AV186="",99)</f>
        <v>99</v>
      </c>
      <c r="AK186" s="328" t="s">
        <v>114</v>
      </c>
      <c r="AL186" s="328" t="s">
        <v>114</v>
      </c>
      <c r="AM186" s="334"/>
      <c r="AN186" s="325"/>
      <c r="AO186" s="325"/>
      <c r="AP186" s="328" t="s">
        <v>114</v>
      </c>
      <c r="AQ186" s="329" t="n">
        <v>1</v>
      </c>
      <c r="AR186" s="326" t="str">
        <f aca="false">TRIM('APH KIC KIA PC'!O186)</f>
        <v/>
      </c>
      <c r="AS186" s="335"/>
      <c r="AT186" s="325" t="str">
        <f aca="false">LEFT('1. Artikeldata Grund'!H186,2)</f>
        <v>Vä</v>
      </c>
      <c r="AU186" s="326" t="str">
        <f aca="false" t="array" ref="AU186:AU186">_xlfn.IFS('1. Artikeldata Grund'!I186="","",'1. Artikeldata Grund'!I186=Tabeller!$I$3,"",'1. Artikeldata Grund'!I186=Tabeller!$I$4,"",'1. Artikeldata Grund'!I186=Tabeller!$I$5,LEFT('1. Artikeldata Grund'!I186,1),'1. Artikeldata Grund'!I186=Tabeller!$I$6,LEFT('1. Artikeldata Grund'!I186,1))</f>
        <v/>
      </c>
      <c r="AV186" s="326" t="str">
        <f aca="false" t="array" ref="AV186:AV186">_xlfn.IFS('1. Artikeldata Grund'!J186="","",'1. Artikeldata Grund'!J186=Tabeller!$J$3,"",'1. Artikeldata Grund'!J186=Tabeller!$J$4,"",'1. Artikeldata Grund'!J186=Tabeller!$J$5,LEFT('1. Artikeldata Grund'!J186,1),'1. Artikeldata Grund'!J186=Tabeller!$J$6,LEFT('1. Artikeldata Grund'!J186,1),'1. Artikeldata Grund'!J186=Tabeller!$J$7,LEFT('1. Artikeldata Grund'!J186,1))</f>
        <v/>
      </c>
      <c r="AW186" s="326"/>
      <c r="AX186" s="326" t="n">
        <f aca="false">IF('APH KIC KIA PC'!K186=Tabeller!$AH$4,2,1)</f>
        <v>1</v>
      </c>
      <c r="AY186" s="326" t="str">
        <f aca="false" t="array" ref="AY186:AY186">IF('APH KIC KIA PC'!K186=Tabeller!$AH$4,99,IFERROR(_xlfn.IFS('4. Inköpsdata'!L186=25%,41,'4. Inköpsdata'!L186=12%,42,'4. Inköpsdata'!L186=6%,43,'4. Inköpsdata'!L186="Momsfritt",38),""))</f>
        <v/>
      </c>
      <c r="AZ186" s="330" t="e">
        <f aca="false">IF('APH KIC KIA PC'!K186=Tabeller!$AH$4,'4. Inköpsdata'!J186,ROUND('APH KIC KIA PC'!AB186,2))</f>
        <v>#VALUE!</v>
      </c>
      <c r="BA186" s="330" t="e">
        <f aca="false">IF('APH KIC KIA PC'!K186=Tabeller!$AH$4,0.01,ROUND('APH KIC KIA PC'!AA186,2))</f>
        <v>#VALUE!</v>
      </c>
      <c r="BB186" s="326" t="str">
        <f aca="false">TRIM(RIGHT('1. Artikeldata Grund'!G186,2))</f>
        <v/>
      </c>
      <c r="BC186" s="337"/>
      <c r="BD186" s="325" t="s">
        <v>1925</v>
      </c>
      <c r="BE186" s="336"/>
      <c r="BF186" s="328" t="s">
        <v>114</v>
      </c>
      <c r="BG186" s="337"/>
      <c r="BH186" s="330"/>
      <c r="BI186" s="330"/>
      <c r="BJ186" s="330"/>
      <c r="BK186" s="330"/>
      <c r="BL186" s="331" t="s">
        <v>35</v>
      </c>
      <c r="BM186" s="332" t="str">
        <f aca="false">TRIM('1. Artikeldata Grund'!D186)</f>
        <v/>
      </c>
    </row>
    <row r="187" customFormat="false" ht="14.25" hidden="false" customHeight="false" outlineLevel="0" collapsed="false">
      <c r="A187" s="321" t="n">
        <v>183</v>
      </c>
      <c r="B187" s="322" t="str">
        <f aca="false">'APH KIC KIA PC'!I187</f>
        <v>Välj…</v>
      </c>
      <c r="C187" s="322" t="str">
        <f aca="false">'APH KIC KIA PC'!K187</f>
        <v>Välj…</v>
      </c>
      <c r="D187" s="323" t="n">
        <f aca="false">'APH KIC KIA PC'!D187</f>
        <v>0</v>
      </c>
      <c r="E187" s="324" t="str">
        <f aca="false">TRIM(LEFT('1. Artikeldata Grund'!E187,30))</f>
        <v/>
      </c>
      <c r="F187" s="324" t="str">
        <f aca="false">IFERROR(TRIM(RIGHT('1. Artikeldata Grund'!E187,LEN('1. Artikeldata Grund'!E187)-30)),"")</f>
        <v/>
      </c>
      <c r="G187" s="325" t="str">
        <f aca="false">TRIM('APH KIC KIA PC'!L187)</f>
        <v>Välj….</v>
      </c>
      <c r="H187" s="326" t="n">
        <f aca="false">'APH KIC KIA PC'!M187</f>
        <v>910</v>
      </c>
      <c r="I187" s="326" t="n">
        <v>99</v>
      </c>
      <c r="J187" s="334"/>
      <c r="K187" s="325" t="s">
        <v>1922</v>
      </c>
      <c r="L187" s="325" t="str">
        <f aca="false">IF('APH MD APH Specifika'!BD187="J","J","N")</f>
        <v>N</v>
      </c>
      <c r="M187" s="335"/>
      <c r="N187" s="325" t="s">
        <v>1925</v>
      </c>
      <c r="O187" s="336"/>
      <c r="P187" s="325" t="s">
        <v>1924</v>
      </c>
      <c r="Q187" s="326" t="n">
        <v>0</v>
      </c>
      <c r="R187" s="334"/>
      <c r="S187" s="334"/>
      <c r="T187" s="334"/>
      <c r="U187" s="334"/>
      <c r="V187" s="334"/>
      <c r="W187" s="326" t="n">
        <v>1</v>
      </c>
      <c r="X187" s="326" t="n">
        <v>1</v>
      </c>
      <c r="Y187" s="325" t="s">
        <v>1925</v>
      </c>
      <c r="Z187" s="325" t="s">
        <v>1925</v>
      </c>
      <c r="AA187" s="325" t="s">
        <v>1925</v>
      </c>
      <c r="AB187" s="336"/>
      <c r="AC187" s="336"/>
      <c r="AD187" s="336"/>
      <c r="AE187" s="336"/>
      <c r="AF187" s="336"/>
      <c r="AG187" s="336"/>
      <c r="AH187" s="325" t="s">
        <v>1925</v>
      </c>
      <c r="AI187" s="326" t="str">
        <f aca="false">TRIM(LEFT('1. Artikeldata Grund'!G187,6))</f>
        <v/>
      </c>
      <c r="AJ187" s="327" t="n">
        <f aca="false" t="array" ref="AJ187:AJ187">_xlfn.IFS(AV187="1",20,AV187="2",20,AV187="3",20,AV187="0",99,AV187="",99)</f>
        <v>99</v>
      </c>
      <c r="AK187" s="328" t="s">
        <v>114</v>
      </c>
      <c r="AL187" s="328" t="s">
        <v>114</v>
      </c>
      <c r="AM187" s="334"/>
      <c r="AN187" s="325"/>
      <c r="AO187" s="325"/>
      <c r="AP187" s="328" t="s">
        <v>114</v>
      </c>
      <c r="AQ187" s="329" t="n">
        <v>1</v>
      </c>
      <c r="AR187" s="326" t="str">
        <f aca="false">TRIM('APH KIC KIA PC'!O187)</f>
        <v/>
      </c>
      <c r="AS187" s="335"/>
      <c r="AT187" s="325" t="str">
        <f aca="false">LEFT('1. Artikeldata Grund'!H187,2)</f>
        <v>Vä</v>
      </c>
      <c r="AU187" s="326" t="str">
        <f aca="false" t="array" ref="AU187:AU187">_xlfn.IFS('1. Artikeldata Grund'!I187="","",'1. Artikeldata Grund'!I187=Tabeller!$I$3,"",'1. Artikeldata Grund'!I187=Tabeller!$I$4,"",'1. Artikeldata Grund'!I187=Tabeller!$I$5,LEFT('1. Artikeldata Grund'!I187,1),'1. Artikeldata Grund'!I187=Tabeller!$I$6,LEFT('1. Artikeldata Grund'!I187,1))</f>
        <v/>
      </c>
      <c r="AV187" s="326" t="str">
        <f aca="false" t="array" ref="AV187:AV187">_xlfn.IFS('1. Artikeldata Grund'!J187="","",'1. Artikeldata Grund'!J187=Tabeller!$J$3,"",'1. Artikeldata Grund'!J187=Tabeller!$J$4,"",'1. Artikeldata Grund'!J187=Tabeller!$J$5,LEFT('1. Artikeldata Grund'!J187,1),'1. Artikeldata Grund'!J187=Tabeller!$J$6,LEFT('1. Artikeldata Grund'!J187,1),'1. Artikeldata Grund'!J187=Tabeller!$J$7,LEFT('1. Artikeldata Grund'!J187,1))</f>
        <v/>
      </c>
      <c r="AW187" s="326"/>
      <c r="AX187" s="326" t="n">
        <f aca="false">IF('APH KIC KIA PC'!K187=Tabeller!$AH$4,2,1)</f>
        <v>1</v>
      </c>
      <c r="AY187" s="326" t="str">
        <f aca="false" t="array" ref="AY187:AY187">IF('APH KIC KIA PC'!K187=Tabeller!$AH$4,99,IFERROR(_xlfn.IFS('4. Inköpsdata'!L187=25%,41,'4. Inköpsdata'!L187=12%,42,'4. Inköpsdata'!L187=6%,43,'4. Inköpsdata'!L187="Momsfritt",38),""))</f>
        <v/>
      </c>
      <c r="AZ187" s="330" t="e">
        <f aca="false">IF('APH KIC KIA PC'!K187=Tabeller!$AH$4,'4. Inköpsdata'!J187,ROUND('APH KIC KIA PC'!AB187,2))</f>
        <v>#VALUE!</v>
      </c>
      <c r="BA187" s="330" t="e">
        <f aca="false">IF('APH KIC KIA PC'!K187=Tabeller!$AH$4,0.01,ROUND('APH KIC KIA PC'!AA187,2))</f>
        <v>#VALUE!</v>
      </c>
      <c r="BB187" s="326" t="str">
        <f aca="false">TRIM(RIGHT('1. Artikeldata Grund'!G187,2))</f>
        <v/>
      </c>
      <c r="BC187" s="337"/>
      <c r="BD187" s="325" t="s">
        <v>1925</v>
      </c>
      <c r="BE187" s="336"/>
      <c r="BF187" s="328" t="s">
        <v>114</v>
      </c>
      <c r="BG187" s="337"/>
      <c r="BH187" s="330"/>
      <c r="BI187" s="330"/>
      <c r="BJ187" s="330"/>
      <c r="BK187" s="330"/>
      <c r="BL187" s="331" t="s">
        <v>35</v>
      </c>
      <c r="BM187" s="332" t="str">
        <f aca="false">TRIM('1. Artikeldata Grund'!D187)</f>
        <v/>
      </c>
    </row>
    <row r="188" customFormat="false" ht="14.25" hidden="false" customHeight="false" outlineLevel="0" collapsed="false">
      <c r="A188" s="321" t="n">
        <v>184</v>
      </c>
      <c r="B188" s="322" t="str">
        <f aca="false">'APH KIC KIA PC'!I188</f>
        <v>Välj…</v>
      </c>
      <c r="C188" s="322" t="str">
        <f aca="false">'APH KIC KIA PC'!K188</f>
        <v>Välj…</v>
      </c>
      <c r="D188" s="323" t="n">
        <f aca="false">'APH KIC KIA PC'!D188</f>
        <v>0</v>
      </c>
      <c r="E188" s="324" t="str">
        <f aca="false">TRIM(LEFT('1. Artikeldata Grund'!E188,30))</f>
        <v/>
      </c>
      <c r="F188" s="324" t="str">
        <f aca="false">IFERROR(TRIM(RIGHT('1. Artikeldata Grund'!E188,LEN('1. Artikeldata Grund'!E188)-30)),"")</f>
        <v/>
      </c>
      <c r="G188" s="325" t="str">
        <f aca="false">TRIM('APH KIC KIA PC'!L188)</f>
        <v>Välj….</v>
      </c>
      <c r="H188" s="326" t="n">
        <f aca="false">'APH KIC KIA PC'!M188</f>
        <v>910</v>
      </c>
      <c r="I188" s="326" t="n">
        <v>99</v>
      </c>
      <c r="J188" s="334"/>
      <c r="K188" s="325" t="s">
        <v>1922</v>
      </c>
      <c r="L188" s="325" t="str">
        <f aca="false">IF('APH MD APH Specifika'!BD188="J","J","N")</f>
        <v>N</v>
      </c>
      <c r="M188" s="335"/>
      <c r="N188" s="325" t="s">
        <v>1925</v>
      </c>
      <c r="O188" s="336"/>
      <c r="P188" s="325" t="s">
        <v>1924</v>
      </c>
      <c r="Q188" s="326" t="n">
        <v>0</v>
      </c>
      <c r="R188" s="334"/>
      <c r="S188" s="334"/>
      <c r="T188" s="334"/>
      <c r="U188" s="334"/>
      <c r="V188" s="334"/>
      <c r="W188" s="326" t="n">
        <v>1</v>
      </c>
      <c r="X188" s="326" t="n">
        <v>1</v>
      </c>
      <c r="Y188" s="325" t="s">
        <v>1925</v>
      </c>
      <c r="Z188" s="325" t="s">
        <v>1925</v>
      </c>
      <c r="AA188" s="325" t="s">
        <v>1925</v>
      </c>
      <c r="AB188" s="336"/>
      <c r="AC188" s="336"/>
      <c r="AD188" s="336"/>
      <c r="AE188" s="336"/>
      <c r="AF188" s="336"/>
      <c r="AG188" s="336"/>
      <c r="AH188" s="325" t="s">
        <v>1925</v>
      </c>
      <c r="AI188" s="326" t="str">
        <f aca="false">TRIM(LEFT('1. Artikeldata Grund'!G188,6))</f>
        <v/>
      </c>
      <c r="AJ188" s="327" t="n">
        <f aca="false" t="array" ref="AJ188:AJ188">_xlfn.IFS(AV188="1",20,AV188="2",20,AV188="3",20,AV188="0",99,AV188="",99)</f>
        <v>99</v>
      </c>
      <c r="AK188" s="328" t="s">
        <v>114</v>
      </c>
      <c r="AL188" s="328" t="s">
        <v>114</v>
      </c>
      <c r="AM188" s="334"/>
      <c r="AN188" s="325"/>
      <c r="AO188" s="325"/>
      <c r="AP188" s="328" t="s">
        <v>114</v>
      </c>
      <c r="AQ188" s="329" t="n">
        <v>1</v>
      </c>
      <c r="AR188" s="326" t="str">
        <f aca="false">TRIM('APH KIC KIA PC'!O188)</f>
        <v/>
      </c>
      <c r="AS188" s="335"/>
      <c r="AT188" s="325" t="str">
        <f aca="false">LEFT('1. Artikeldata Grund'!H188,2)</f>
        <v>Vä</v>
      </c>
      <c r="AU188" s="326" t="str">
        <f aca="false" t="array" ref="AU188:AU188">_xlfn.IFS('1. Artikeldata Grund'!I188="","",'1. Artikeldata Grund'!I188=Tabeller!$I$3,"",'1. Artikeldata Grund'!I188=Tabeller!$I$4,"",'1. Artikeldata Grund'!I188=Tabeller!$I$5,LEFT('1. Artikeldata Grund'!I188,1),'1. Artikeldata Grund'!I188=Tabeller!$I$6,LEFT('1. Artikeldata Grund'!I188,1))</f>
        <v/>
      </c>
      <c r="AV188" s="326" t="str">
        <f aca="false" t="array" ref="AV188:AV188">_xlfn.IFS('1. Artikeldata Grund'!J188="","",'1. Artikeldata Grund'!J188=Tabeller!$J$3,"",'1. Artikeldata Grund'!J188=Tabeller!$J$4,"",'1. Artikeldata Grund'!J188=Tabeller!$J$5,LEFT('1. Artikeldata Grund'!J188,1),'1. Artikeldata Grund'!J188=Tabeller!$J$6,LEFT('1. Artikeldata Grund'!J188,1),'1. Artikeldata Grund'!J188=Tabeller!$J$7,LEFT('1. Artikeldata Grund'!J188,1))</f>
        <v/>
      </c>
      <c r="AW188" s="326"/>
      <c r="AX188" s="326" t="n">
        <f aca="false">IF('APH KIC KIA PC'!K188=Tabeller!$AH$4,2,1)</f>
        <v>1</v>
      </c>
      <c r="AY188" s="326" t="str">
        <f aca="false" t="array" ref="AY188:AY188">IF('APH KIC KIA PC'!K188=Tabeller!$AH$4,99,IFERROR(_xlfn.IFS('4. Inköpsdata'!L188=25%,41,'4. Inköpsdata'!L188=12%,42,'4. Inköpsdata'!L188=6%,43,'4. Inköpsdata'!L188="Momsfritt",38),""))</f>
        <v/>
      </c>
      <c r="AZ188" s="330" t="e">
        <f aca="false">IF('APH KIC KIA PC'!K188=Tabeller!$AH$4,'4. Inköpsdata'!J188,ROUND('APH KIC KIA PC'!AB188,2))</f>
        <v>#VALUE!</v>
      </c>
      <c r="BA188" s="330" t="e">
        <f aca="false">IF('APH KIC KIA PC'!K188=Tabeller!$AH$4,0.01,ROUND('APH KIC KIA PC'!AA188,2))</f>
        <v>#VALUE!</v>
      </c>
      <c r="BB188" s="326" t="str">
        <f aca="false">TRIM(RIGHT('1. Artikeldata Grund'!G188,2))</f>
        <v/>
      </c>
      <c r="BC188" s="337"/>
      <c r="BD188" s="325" t="s">
        <v>1925</v>
      </c>
      <c r="BE188" s="336"/>
      <c r="BF188" s="328" t="s">
        <v>114</v>
      </c>
      <c r="BG188" s="337"/>
      <c r="BH188" s="330"/>
      <c r="BI188" s="330"/>
      <c r="BJ188" s="330"/>
      <c r="BK188" s="330"/>
      <c r="BL188" s="331" t="s">
        <v>35</v>
      </c>
      <c r="BM188" s="332" t="str">
        <f aca="false">TRIM('1. Artikeldata Grund'!D188)</f>
        <v/>
      </c>
    </row>
    <row r="189" customFormat="false" ht="14.25" hidden="false" customHeight="false" outlineLevel="0" collapsed="false">
      <c r="A189" s="321" t="n">
        <v>185</v>
      </c>
      <c r="B189" s="322" t="str">
        <f aca="false">'APH KIC KIA PC'!I189</f>
        <v>Välj…</v>
      </c>
      <c r="C189" s="322" t="str">
        <f aca="false">'APH KIC KIA PC'!K189</f>
        <v>Välj…</v>
      </c>
      <c r="D189" s="323" t="n">
        <f aca="false">'APH KIC KIA PC'!D189</f>
        <v>0</v>
      </c>
      <c r="E189" s="324" t="str">
        <f aca="false">TRIM(LEFT('1. Artikeldata Grund'!E189,30))</f>
        <v/>
      </c>
      <c r="F189" s="324" t="str">
        <f aca="false">IFERROR(TRIM(RIGHT('1. Artikeldata Grund'!E189,LEN('1. Artikeldata Grund'!E189)-30)),"")</f>
        <v/>
      </c>
      <c r="G189" s="325" t="str">
        <f aca="false">TRIM('APH KIC KIA PC'!L189)</f>
        <v>Välj….</v>
      </c>
      <c r="H189" s="326" t="n">
        <f aca="false">'APH KIC KIA PC'!M189</f>
        <v>910</v>
      </c>
      <c r="I189" s="326" t="n">
        <v>99</v>
      </c>
      <c r="J189" s="334"/>
      <c r="K189" s="325" t="s">
        <v>1922</v>
      </c>
      <c r="L189" s="325" t="str">
        <f aca="false">IF('APH MD APH Specifika'!BD189="J","J","N")</f>
        <v>N</v>
      </c>
      <c r="M189" s="335"/>
      <c r="N189" s="325" t="s">
        <v>1925</v>
      </c>
      <c r="O189" s="336"/>
      <c r="P189" s="325" t="s">
        <v>1924</v>
      </c>
      <c r="Q189" s="326" t="n">
        <v>0</v>
      </c>
      <c r="R189" s="334"/>
      <c r="S189" s="334"/>
      <c r="T189" s="334"/>
      <c r="U189" s="334"/>
      <c r="V189" s="334"/>
      <c r="W189" s="326" t="n">
        <v>1</v>
      </c>
      <c r="X189" s="326" t="n">
        <v>1</v>
      </c>
      <c r="Y189" s="325" t="s">
        <v>1925</v>
      </c>
      <c r="Z189" s="325" t="s">
        <v>1925</v>
      </c>
      <c r="AA189" s="325" t="s">
        <v>1925</v>
      </c>
      <c r="AB189" s="336"/>
      <c r="AC189" s="336"/>
      <c r="AD189" s="336"/>
      <c r="AE189" s="336"/>
      <c r="AF189" s="336"/>
      <c r="AG189" s="336"/>
      <c r="AH189" s="325" t="s">
        <v>1925</v>
      </c>
      <c r="AI189" s="326" t="str">
        <f aca="false">TRIM(LEFT('1. Artikeldata Grund'!G189,6))</f>
        <v/>
      </c>
      <c r="AJ189" s="327" t="n">
        <f aca="false" t="array" ref="AJ189:AJ189">_xlfn.IFS(AV189="1",20,AV189="2",20,AV189="3",20,AV189="0",99,AV189="",99)</f>
        <v>99</v>
      </c>
      <c r="AK189" s="328" t="s">
        <v>114</v>
      </c>
      <c r="AL189" s="328" t="s">
        <v>114</v>
      </c>
      <c r="AM189" s="334"/>
      <c r="AN189" s="325"/>
      <c r="AO189" s="325"/>
      <c r="AP189" s="328" t="s">
        <v>114</v>
      </c>
      <c r="AQ189" s="329" t="n">
        <v>1</v>
      </c>
      <c r="AR189" s="326" t="str">
        <f aca="false">TRIM('APH KIC KIA PC'!O189)</f>
        <v/>
      </c>
      <c r="AS189" s="335"/>
      <c r="AT189" s="325" t="str">
        <f aca="false">LEFT('1. Artikeldata Grund'!H189,2)</f>
        <v>Vä</v>
      </c>
      <c r="AU189" s="326" t="str">
        <f aca="false" t="array" ref="AU189:AU189">_xlfn.IFS('1. Artikeldata Grund'!I189="","",'1. Artikeldata Grund'!I189=Tabeller!$I$3,"",'1. Artikeldata Grund'!I189=Tabeller!$I$4,"",'1. Artikeldata Grund'!I189=Tabeller!$I$5,LEFT('1. Artikeldata Grund'!I189,1),'1. Artikeldata Grund'!I189=Tabeller!$I$6,LEFT('1. Artikeldata Grund'!I189,1))</f>
        <v/>
      </c>
      <c r="AV189" s="326" t="str">
        <f aca="false" t="array" ref="AV189:AV189">_xlfn.IFS('1. Artikeldata Grund'!J189="","",'1. Artikeldata Grund'!J189=Tabeller!$J$3,"",'1. Artikeldata Grund'!J189=Tabeller!$J$4,"",'1. Artikeldata Grund'!J189=Tabeller!$J$5,LEFT('1. Artikeldata Grund'!J189,1),'1. Artikeldata Grund'!J189=Tabeller!$J$6,LEFT('1. Artikeldata Grund'!J189,1),'1. Artikeldata Grund'!J189=Tabeller!$J$7,LEFT('1. Artikeldata Grund'!J189,1))</f>
        <v/>
      </c>
      <c r="AW189" s="326"/>
      <c r="AX189" s="326" t="n">
        <f aca="false">IF('APH KIC KIA PC'!K189=Tabeller!$AH$4,2,1)</f>
        <v>1</v>
      </c>
      <c r="AY189" s="326" t="str">
        <f aca="false" t="array" ref="AY189:AY189">IF('APH KIC KIA PC'!K189=Tabeller!$AH$4,99,IFERROR(_xlfn.IFS('4. Inköpsdata'!L189=25%,41,'4. Inköpsdata'!L189=12%,42,'4. Inköpsdata'!L189=6%,43,'4. Inköpsdata'!L189="Momsfritt",38),""))</f>
        <v/>
      </c>
      <c r="AZ189" s="330" t="e">
        <f aca="false">IF('APH KIC KIA PC'!K189=Tabeller!$AH$4,'4. Inköpsdata'!J189,ROUND('APH KIC KIA PC'!AB189,2))</f>
        <v>#VALUE!</v>
      </c>
      <c r="BA189" s="330" t="e">
        <f aca="false">IF('APH KIC KIA PC'!K189=Tabeller!$AH$4,0.01,ROUND('APH KIC KIA PC'!AA189,2))</f>
        <v>#VALUE!</v>
      </c>
      <c r="BB189" s="326" t="str">
        <f aca="false">TRIM(RIGHT('1. Artikeldata Grund'!G189,2))</f>
        <v/>
      </c>
      <c r="BC189" s="337"/>
      <c r="BD189" s="325" t="s">
        <v>1925</v>
      </c>
      <c r="BE189" s="336"/>
      <c r="BF189" s="328" t="s">
        <v>114</v>
      </c>
      <c r="BG189" s="337"/>
      <c r="BH189" s="330"/>
      <c r="BI189" s="330"/>
      <c r="BJ189" s="330"/>
      <c r="BK189" s="330"/>
      <c r="BL189" s="331" t="s">
        <v>35</v>
      </c>
      <c r="BM189" s="332" t="str">
        <f aca="false">TRIM('1. Artikeldata Grund'!D189)</f>
        <v/>
      </c>
    </row>
    <row r="190" customFormat="false" ht="14.25" hidden="false" customHeight="false" outlineLevel="0" collapsed="false">
      <c r="A190" s="321" t="n">
        <v>186</v>
      </c>
      <c r="B190" s="322" t="str">
        <f aca="false">'APH KIC KIA PC'!I190</f>
        <v>Välj…</v>
      </c>
      <c r="C190" s="322" t="str">
        <f aca="false">'APH KIC KIA PC'!K190</f>
        <v>Välj…</v>
      </c>
      <c r="D190" s="323" t="n">
        <f aca="false">'APH KIC KIA PC'!D190</f>
        <v>0</v>
      </c>
      <c r="E190" s="324" t="str">
        <f aca="false">TRIM(LEFT('1. Artikeldata Grund'!E190,30))</f>
        <v/>
      </c>
      <c r="F190" s="324" t="str">
        <f aca="false">IFERROR(TRIM(RIGHT('1. Artikeldata Grund'!E190,LEN('1. Artikeldata Grund'!E190)-30)),"")</f>
        <v/>
      </c>
      <c r="G190" s="325" t="str">
        <f aca="false">TRIM('APH KIC KIA PC'!L190)</f>
        <v>Välj….</v>
      </c>
      <c r="H190" s="326" t="n">
        <f aca="false">'APH KIC KIA PC'!M190</f>
        <v>910</v>
      </c>
      <c r="I190" s="326" t="n">
        <v>99</v>
      </c>
      <c r="J190" s="334"/>
      <c r="K190" s="325" t="s">
        <v>1922</v>
      </c>
      <c r="L190" s="325" t="str">
        <f aca="false">IF('APH MD APH Specifika'!BD190="J","J","N")</f>
        <v>N</v>
      </c>
      <c r="M190" s="335"/>
      <c r="N190" s="325" t="s">
        <v>1925</v>
      </c>
      <c r="O190" s="336"/>
      <c r="P190" s="325" t="s">
        <v>1924</v>
      </c>
      <c r="Q190" s="326" t="n">
        <v>0</v>
      </c>
      <c r="R190" s="334"/>
      <c r="S190" s="334"/>
      <c r="T190" s="334"/>
      <c r="U190" s="334"/>
      <c r="V190" s="334"/>
      <c r="W190" s="326" t="n">
        <v>1</v>
      </c>
      <c r="X190" s="326" t="n">
        <v>1</v>
      </c>
      <c r="Y190" s="325" t="s">
        <v>1925</v>
      </c>
      <c r="Z190" s="325" t="s">
        <v>1925</v>
      </c>
      <c r="AA190" s="325" t="s">
        <v>1925</v>
      </c>
      <c r="AB190" s="336"/>
      <c r="AC190" s="336"/>
      <c r="AD190" s="336"/>
      <c r="AE190" s="336"/>
      <c r="AF190" s="336"/>
      <c r="AG190" s="336"/>
      <c r="AH190" s="325" t="s">
        <v>1925</v>
      </c>
      <c r="AI190" s="326" t="str">
        <f aca="false">TRIM(LEFT('1. Artikeldata Grund'!G190,6))</f>
        <v/>
      </c>
      <c r="AJ190" s="327" t="n">
        <f aca="false" t="array" ref="AJ190:AJ190">_xlfn.IFS(AV190="1",20,AV190="2",20,AV190="3",20,AV190="0",99,AV190="",99)</f>
        <v>99</v>
      </c>
      <c r="AK190" s="328" t="s">
        <v>114</v>
      </c>
      <c r="AL190" s="328" t="s">
        <v>114</v>
      </c>
      <c r="AM190" s="334"/>
      <c r="AN190" s="325"/>
      <c r="AO190" s="325"/>
      <c r="AP190" s="328" t="s">
        <v>114</v>
      </c>
      <c r="AQ190" s="329" t="n">
        <v>1</v>
      </c>
      <c r="AR190" s="326" t="str">
        <f aca="false">TRIM('APH KIC KIA PC'!O190)</f>
        <v/>
      </c>
      <c r="AS190" s="335"/>
      <c r="AT190" s="325" t="str">
        <f aca="false">LEFT('1. Artikeldata Grund'!H190,2)</f>
        <v>Vä</v>
      </c>
      <c r="AU190" s="326" t="str">
        <f aca="false" t="array" ref="AU190:AU190">_xlfn.IFS('1. Artikeldata Grund'!I190="","",'1. Artikeldata Grund'!I190=Tabeller!$I$3,"",'1. Artikeldata Grund'!I190=Tabeller!$I$4,"",'1. Artikeldata Grund'!I190=Tabeller!$I$5,LEFT('1. Artikeldata Grund'!I190,1),'1. Artikeldata Grund'!I190=Tabeller!$I$6,LEFT('1. Artikeldata Grund'!I190,1))</f>
        <v/>
      </c>
      <c r="AV190" s="326" t="str">
        <f aca="false" t="array" ref="AV190:AV190">_xlfn.IFS('1. Artikeldata Grund'!J190="","",'1. Artikeldata Grund'!J190=Tabeller!$J$3,"",'1. Artikeldata Grund'!J190=Tabeller!$J$4,"",'1. Artikeldata Grund'!J190=Tabeller!$J$5,LEFT('1. Artikeldata Grund'!J190,1),'1. Artikeldata Grund'!J190=Tabeller!$J$6,LEFT('1. Artikeldata Grund'!J190,1),'1. Artikeldata Grund'!J190=Tabeller!$J$7,LEFT('1. Artikeldata Grund'!J190,1))</f>
        <v/>
      </c>
      <c r="AW190" s="326"/>
      <c r="AX190" s="326" t="n">
        <f aca="false">IF('APH KIC KIA PC'!K190=Tabeller!$AH$4,2,1)</f>
        <v>1</v>
      </c>
      <c r="AY190" s="326" t="str">
        <f aca="false" t="array" ref="AY190:AY190">IF('APH KIC KIA PC'!K190=Tabeller!$AH$4,99,IFERROR(_xlfn.IFS('4. Inköpsdata'!L190=25%,41,'4. Inköpsdata'!L190=12%,42,'4. Inköpsdata'!L190=6%,43,'4. Inköpsdata'!L190="Momsfritt",38),""))</f>
        <v/>
      </c>
      <c r="AZ190" s="330" t="e">
        <f aca="false">IF('APH KIC KIA PC'!K190=Tabeller!$AH$4,'4. Inköpsdata'!J190,ROUND('APH KIC KIA PC'!AB190,2))</f>
        <v>#VALUE!</v>
      </c>
      <c r="BA190" s="330" t="e">
        <f aca="false">IF('APH KIC KIA PC'!K190=Tabeller!$AH$4,0.01,ROUND('APH KIC KIA PC'!AA190,2))</f>
        <v>#VALUE!</v>
      </c>
      <c r="BB190" s="326" t="str">
        <f aca="false">TRIM(RIGHT('1. Artikeldata Grund'!G190,2))</f>
        <v/>
      </c>
      <c r="BC190" s="337"/>
      <c r="BD190" s="325" t="s">
        <v>1925</v>
      </c>
      <c r="BE190" s="336"/>
      <c r="BF190" s="328" t="s">
        <v>114</v>
      </c>
      <c r="BG190" s="337"/>
      <c r="BH190" s="330"/>
      <c r="BI190" s="330"/>
      <c r="BJ190" s="330"/>
      <c r="BK190" s="330"/>
      <c r="BL190" s="331" t="s">
        <v>35</v>
      </c>
      <c r="BM190" s="332" t="str">
        <f aca="false">TRIM('1. Artikeldata Grund'!D190)</f>
        <v/>
      </c>
    </row>
    <row r="191" customFormat="false" ht="14.25" hidden="false" customHeight="false" outlineLevel="0" collapsed="false">
      <c r="A191" s="321" t="n">
        <v>187</v>
      </c>
      <c r="B191" s="322" t="str">
        <f aca="false">'APH KIC KIA PC'!I191</f>
        <v>Välj…</v>
      </c>
      <c r="C191" s="322" t="str">
        <f aca="false">'APH KIC KIA PC'!K191</f>
        <v>Välj…</v>
      </c>
      <c r="D191" s="323" t="n">
        <f aca="false">'APH KIC KIA PC'!D191</f>
        <v>0</v>
      </c>
      <c r="E191" s="324" t="str">
        <f aca="false">TRIM(LEFT('1. Artikeldata Grund'!E191,30))</f>
        <v/>
      </c>
      <c r="F191" s="324" t="str">
        <f aca="false">IFERROR(TRIM(RIGHT('1. Artikeldata Grund'!E191,LEN('1. Artikeldata Grund'!E191)-30)),"")</f>
        <v/>
      </c>
      <c r="G191" s="325" t="str">
        <f aca="false">TRIM('APH KIC KIA PC'!L191)</f>
        <v>Välj….</v>
      </c>
      <c r="H191" s="326" t="n">
        <f aca="false">'APH KIC KIA PC'!M191</f>
        <v>910</v>
      </c>
      <c r="I191" s="326" t="n">
        <v>99</v>
      </c>
      <c r="J191" s="334"/>
      <c r="K191" s="325" t="s">
        <v>1922</v>
      </c>
      <c r="L191" s="325" t="str">
        <f aca="false">IF('APH MD APH Specifika'!BD191="J","J","N")</f>
        <v>N</v>
      </c>
      <c r="M191" s="335"/>
      <c r="N191" s="325" t="s">
        <v>1925</v>
      </c>
      <c r="O191" s="336"/>
      <c r="P191" s="325" t="s">
        <v>1924</v>
      </c>
      <c r="Q191" s="326" t="n">
        <v>0</v>
      </c>
      <c r="R191" s="334"/>
      <c r="S191" s="334"/>
      <c r="T191" s="334"/>
      <c r="U191" s="334"/>
      <c r="V191" s="334"/>
      <c r="W191" s="326" t="n">
        <v>1</v>
      </c>
      <c r="X191" s="326" t="n">
        <v>1</v>
      </c>
      <c r="Y191" s="325" t="s">
        <v>1925</v>
      </c>
      <c r="Z191" s="325" t="s">
        <v>1925</v>
      </c>
      <c r="AA191" s="325" t="s">
        <v>1925</v>
      </c>
      <c r="AB191" s="336"/>
      <c r="AC191" s="336"/>
      <c r="AD191" s="336"/>
      <c r="AE191" s="336"/>
      <c r="AF191" s="336"/>
      <c r="AG191" s="336"/>
      <c r="AH191" s="325" t="s">
        <v>1925</v>
      </c>
      <c r="AI191" s="326" t="str">
        <f aca="false">TRIM(LEFT('1. Artikeldata Grund'!G191,6))</f>
        <v/>
      </c>
      <c r="AJ191" s="327" t="n">
        <f aca="false" t="array" ref="AJ191:AJ191">_xlfn.IFS(AV191="1",20,AV191="2",20,AV191="3",20,AV191="0",99,AV191="",99)</f>
        <v>99</v>
      </c>
      <c r="AK191" s="328" t="s">
        <v>114</v>
      </c>
      <c r="AL191" s="328" t="s">
        <v>114</v>
      </c>
      <c r="AM191" s="334"/>
      <c r="AN191" s="325"/>
      <c r="AO191" s="325"/>
      <c r="AP191" s="328" t="s">
        <v>114</v>
      </c>
      <c r="AQ191" s="329" t="n">
        <v>1</v>
      </c>
      <c r="AR191" s="326" t="str">
        <f aca="false">TRIM('APH KIC KIA PC'!O191)</f>
        <v/>
      </c>
      <c r="AS191" s="335"/>
      <c r="AT191" s="325" t="str">
        <f aca="false">LEFT('1. Artikeldata Grund'!H191,2)</f>
        <v>Vä</v>
      </c>
      <c r="AU191" s="326" t="str">
        <f aca="false" t="array" ref="AU191:AU191">_xlfn.IFS('1. Artikeldata Grund'!I191="","",'1. Artikeldata Grund'!I191=Tabeller!$I$3,"",'1. Artikeldata Grund'!I191=Tabeller!$I$4,"",'1. Artikeldata Grund'!I191=Tabeller!$I$5,LEFT('1. Artikeldata Grund'!I191,1),'1. Artikeldata Grund'!I191=Tabeller!$I$6,LEFT('1. Artikeldata Grund'!I191,1))</f>
        <v/>
      </c>
      <c r="AV191" s="326" t="str">
        <f aca="false" t="array" ref="AV191:AV191">_xlfn.IFS('1. Artikeldata Grund'!J191="","",'1. Artikeldata Grund'!J191=Tabeller!$J$3,"",'1. Artikeldata Grund'!J191=Tabeller!$J$4,"",'1. Artikeldata Grund'!J191=Tabeller!$J$5,LEFT('1. Artikeldata Grund'!J191,1),'1. Artikeldata Grund'!J191=Tabeller!$J$6,LEFT('1. Artikeldata Grund'!J191,1),'1. Artikeldata Grund'!J191=Tabeller!$J$7,LEFT('1. Artikeldata Grund'!J191,1))</f>
        <v/>
      </c>
      <c r="AW191" s="326"/>
      <c r="AX191" s="326" t="n">
        <f aca="false">IF('APH KIC KIA PC'!K191=Tabeller!$AH$4,2,1)</f>
        <v>1</v>
      </c>
      <c r="AY191" s="326" t="str">
        <f aca="false" t="array" ref="AY191:AY191">IF('APH KIC KIA PC'!K191=Tabeller!$AH$4,99,IFERROR(_xlfn.IFS('4. Inköpsdata'!L191=25%,41,'4. Inköpsdata'!L191=12%,42,'4. Inköpsdata'!L191=6%,43,'4. Inköpsdata'!L191="Momsfritt",38),""))</f>
        <v/>
      </c>
      <c r="AZ191" s="330" t="e">
        <f aca="false">IF('APH KIC KIA PC'!K191=Tabeller!$AH$4,'4. Inköpsdata'!J191,ROUND('APH KIC KIA PC'!AB191,2))</f>
        <v>#VALUE!</v>
      </c>
      <c r="BA191" s="330" t="e">
        <f aca="false">IF('APH KIC KIA PC'!K191=Tabeller!$AH$4,0.01,ROUND('APH KIC KIA PC'!AA191,2))</f>
        <v>#VALUE!</v>
      </c>
      <c r="BB191" s="326" t="str">
        <f aca="false">TRIM(RIGHT('1. Artikeldata Grund'!G191,2))</f>
        <v/>
      </c>
      <c r="BC191" s="337"/>
      <c r="BD191" s="325" t="s">
        <v>1925</v>
      </c>
      <c r="BE191" s="336"/>
      <c r="BF191" s="328" t="s">
        <v>114</v>
      </c>
      <c r="BG191" s="337"/>
      <c r="BH191" s="330"/>
      <c r="BI191" s="330"/>
      <c r="BJ191" s="330"/>
      <c r="BK191" s="330"/>
      <c r="BL191" s="331" t="s">
        <v>35</v>
      </c>
      <c r="BM191" s="332" t="str">
        <f aca="false">TRIM('1. Artikeldata Grund'!D191)</f>
        <v/>
      </c>
    </row>
    <row r="192" customFormat="false" ht="14.25" hidden="false" customHeight="false" outlineLevel="0" collapsed="false">
      <c r="A192" s="321" t="n">
        <v>188</v>
      </c>
      <c r="B192" s="322" t="str">
        <f aca="false">'APH KIC KIA PC'!I192</f>
        <v>Välj…</v>
      </c>
      <c r="C192" s="322" t="str">
        <f aca="false">'APH KIC KIA PC'!K192</f>
        <v>Välj…</v>
      </c>
      <c r="D192" s="323" t="n">
        <f aca="false">'APH KIC KIA PC'!D192</f>
        <v>0</v>
      </c>
      <c r="E192" s="324" t="str">
        <f aca="false">TRIM(LEFT('1. Artikeldata Grund'!E192,30))</f>
        <v/>
      </c>
      <c r="F192" s="324" t="str">
        <f aca="false">IFERROR(TRIM(RIGHT('1. Artikeldata Grund'!E192,LEN('1. Artikeldata Grund'!E192)-30)),"")</f>
        <v/>
      </c>
      <c r="G192" s="325" t="str">
        <f aca="false">TRIM('APH KIC KIA PC'!L192)</f>
        <v>Välj….</v>
      </c>
      <c r="H192" s="326" t="n">
        <f aca="false">'APH KIC KIA PC'!M192</f>
        <v>910</v>
      </c>
      <c r="I192" s="326" t="n">
        <v>99</v>
      </c>
      <c r="J192" s="334"/>
      <c r="K192" s="325" t="s">
        <v>1922</v>
      </c>
      <c r="L192" s="325" t="str">
        <f aca="false">IF('APH MD APH Specifika'!BD192="J","J","N")</f>
        <v>N</v>
      </c>
      <c r="M192" s="335"/>
      <c r="N192" s="325" t="s">
        <v>1925</v>
      </c>
      <c r="O192" s="336"/>
      <c r="P192" s="325" t="s">
        <v>1924</v>
      </c>
      <c r="Q192" s="326" t="n">
        <v>0</v>
      </c>
      <c r="R192" s="334"/>
      <c r="S192" s="334"/>
      <c r="T192" s="334"/>
      <c r="U192" s="334"/>
      <c r="V192" s="334"/>
      <c r="W192" s="326" t="n">
        <v>1</v>
      </c>
      <c r="X192" s="326" t="n">
        <v>1</v>
      </c>
      <c r="Y192" s="325" t="s">
        <v>1925</v>
      </c>
      <c r="Z192" s="325" t="s">
        <v>1925</v>
      </c>
      <c r="AA192" s="325" t="s">
        <v>1925</v>
      </c>
      <c r="AB192" s="336"/>
      <c r="AC192" s="336"/>
      <c r="AD192" s="336"/>
      <c r="AE192" s="336"/>
      <c r="AF192" s="336"/>
      <c r="AG192" s="336"/>
      <c r="AH192" s="325" t="s">
        <v>1925</v>
      </c>
      <c r="AI192" s="326" t="str">
        <f aca="false">TRIM(LEFT('1. Artikeldata Grund'!G192,6))</f>
        <v/>
      </c>
      <c r="AJ192" s="327" t="n">
        <f aca="false" t="array" ref="AJ192:AJ192">_xlfn.IFS(AV192="1",20,AV192="2",20,AV192="3",20,AV192="0",99,AV192="",99)</f>
        <v>99</v>
      </c>
      <c r="AK192" s="328" t="s">
        <v>114</v>
      </c>
      <c r="AL192" s="328" t="s">
        <v>114</v>
      </c>
      <c r="AM192" s="334"/>
      <c r="AN192" s="325"/>
      <c r="AO192" s="325"/>
      <c r="AP192" s="328" t="s">
        <v>114</v>
      </c>
      <c r="AQ192" s="329" t="n">
        <v>1</v>
      </c>
      <c r="AR192" s="326" t="str">
        <f aca="false">TRIM('APH KIC KIA PC'!O192)</f>
        <v/>
      </c>
      <c r="AS192" s="335"/>
      <c r="AT192" s="325" t="str">
        <f aca="false">LEFT('1. Artikeldata Grund'!H192,2)</f>
        <v>Vä</v>
      </c>
      <c r="AU192" s="326" t="str">
        <f aca="false" t="array" ref="AU192:AU192">_xlfn.IFS('1. Artikeldata Grund'!I192="","",'1. Artikeldata Grund'!I192=Tabeller!$I$3,"",'1. Artikeldata Grund'!I192=Tabeller!$I$4,"",'1. Artikeldata Grund'!I192=Tabeller!$I$5,LEFT('1. Artikeldata Grund'!I192,1),'1. Artikeldata Grund'!I192=Tabeller!$I$6,LEFT('1. Artikeldata Grund'!I192,1))</f>
        <v/>
      </c>
      <c r="AV192" s="326" t="str">
        <f aca="false" t="array" ref="AV192:AV192">_xlfn.IFS('1. Artikeldata Grund'!J192="","",'1. Artikeldata Grund'!J192=Tabeller!$J$3,"",'1. Artikeldata Grund'!J192=Tabeller!$J$4,"",'1. Artikeldata Grund'!J192=Tabeller!$J$5,LEFT('1. Artikeldata Grund'!J192,1),'1. Artikeldata Grund'!J192=Tabeller!$J$6,LEFT('1. Artikeldata Grund'!J192,1),'1. Artikeldata Grund'!J192=Tabeller!$J$7,LEFT('1. Artikeldata Grund'!J192,1))</f>
        <v/>
      </c>
      <c r="AW192" s="326"/>
      <c r="AX192" s="326" t="n">
        <f aca="false">IF('APH KIC KIA PC'!K192=Tabeller!$AH$4,2,1)</f>
        <v>1</v>
      </c>
      <c r="AY192" s="326" t="str">
        <f aca="false" t="array" ref="AY192:AY192">IF('APH KIC KIA PC'!K192=Tabeller!$AH$4,99,IFERROR(_xlfn.IFS('4. Inköpsdata'!L192=25%,41,'4. Inköpsdata'!L192=12%,42,'4. Inköpsdata'!L192=6%,43,'4. Inköpsdata'!L192="Momsfritt",38),""))</f>
        <v/>
      </c>
      <c r="AZ192" s="330" t="e">
        <f aca="false">IF('APH KIC KIA PC'!K192=Tabeller!$AH$4,'4. Inköpsdata'!J192,ROUND('APH KIC KIA PC'!AB192,2))</f>
        <v>#VALUE!</v>
      </c>
      <c r="BA192" s="330" t="e">
        <f aca="false">IF('APH KIC KIA PC'!K192=Tabeller!$AH$4,0.01,ROUND('APH KIC KIA PC'!AA192,2))</f>
        <v>#VALUE!</v>
      </c>
      <c r="BB192" s="326" t="str">
        <f aca="false">TRIM(RIGHT('1. Artikeldata Grund'!G192,2))</f>
        <v/>
      </c>
      <c r="BC192" s="337"/>
      <c r="BD192" s="325" t="s">
        <v>1925</v>
      </c>
      <c r="BE192" s="336"/>
      <c r="BF192" s="328" t="s">
        <v>114</v>
      </c>
      <c r="BG192" s="337"/>
      <c r="BH192" s="330"/>
      <c r="BI192" s="330"/>
      <c r="BJ192" s="330"/>
      <c r="BK192" s="330"/>
      <c r="BL192" s="331" t="s">
        <v>35</v>
      </c>
      <c r="BM192" s="332" t="str">
        <f aca="false">TRIM('1. Artikeldata Grund'!D192)</f>
        <v/>
      </c>
    </row>
    <row r="193" customFormat="false" ht="14.25" hidden="false" customHeight="false" outlineLevel="0" collapsed="false">
      <c r="A193" s="321" t="n">
        <v>189</v>
      </c>
      <c r="B193" s="322" t="str">
        <f aca="false">'APH KIC KIA PC'!I193</f>
        <v>Välj…</v>
      </c>
      <c r="C193" s="322" t="str">
        <f aca="false">'APH KIC KIA PC'!K193</f>
        <v>Välj…</v>
      </c>
      <c r="D193" s="323" t="n">
        <f aca="false">'APH KIC KIA PC'!D193</f>
        <v>0</v>
      </c>
      <c r="E193" s="324" t="str">
        <f aca="false">TRIM(LEFT('1. Artikeldata Grund'!E193,30))</f>
        <v/>
      </c>
      <c r="F193" s="324" t="str">
        <f aca="false">IFERROR(TRIM(RIGHT('1. Artikeldata Grund'!E193,LEN('1. Artikeldata Grund'!E193)-30)),"")</f>
        <v/>
      </c>
      <c r="G193" s="325" t="str">
        <f aca="false">TRIM('APH KIC KIA PC'!L193)</f>
        <v>Välj….</v>
      </c>
      <c r="H193" s="326" t="n">
        <f aca="false">'APH KIC KIA PC'!M193</f>
        <v>910</v>
      </c>
      <c r="I193" s="326" t="n">
        <v>99</v>
      </c>
      <c r="J193" s="334"/>
      <c r="K193" s="325" t="s">
        <v>1922</v>
      </c>
      <c r="L193" s="325" t="str">
        <f aca="false">IF('APH MD APH Specifika'!BD193="J","J","N")</f>
        <v>N</v>
      </c>
      <c r="M193" s="335"/>
      <c r="N193" s="325" t="s">
        <v>1925</v>
      </c>
      <c r="O193" s="336"/>
      <c r="P193" s="325" t="s">
        <v>1924</v>
      </c>
      <c r="Q193" s="326" t="n">
        <v>0</v>
      </c>
      <c r="R193" s="334"/>
      <c r="S193" s="334"/>
      <c r="T193" s="334"/>
      <c r="U193" s="334"/>
      <c r="V193" s="334"/>
      <c r="W193" s="326" t="n">
        <v>1</v>
      </c>
      <c r="X193" s="326" t="n">
        <v>1</v>
      </c>
      <c r="Y193" s="325" t="s">
        <v>1925</v>
      </c>
      <c r="Z193" s="325" t="s">
        <v>1925</v>
      </c>
      <c r="AA193" s="325" t="s">
        <v>1925</v>
      </c>
      <c r="AB193" s="336"/>
      <c r="AC193" s="336"/>
      <c r="AD193" s="336"/>
      <c r="AE193" s="336"/>
      <c r="AF193" s="336"/>
      <c r="AG193" s="336"/>
      <c r="AH193" s="325" t="s">
        <v>1925</v>
      </c>
      <c r="AI193" s="326" t="str">
        <f aca="false">TRIM(LEFT('1. Artikeldata Grund'!G193,6))</f>
        <v/>
      </c>
      <c r="AJ193" s="327" t="n">
        <f aca="false" t="array" ref="AJ193:AJ193">_xlfn.IFS(AV193="1",20,AV193="2",20,AV193="3",20,AV193="0",99,AV193="",99)</f>
        <v>99</v>
      </c>
      <c r="AK193" s="328" t="s">
        <v>114</v>
      </c>
      <c r="AL193" s="328" t="s">
        <v>114</v>
      </c>
      <c r="AM193" s="334"/>
      <c r="AN193" s="325"/>
      <c r="AO193" s="325"/>
      <c r="AP193" s="328" t="s">
        <v>114</v>
      </c>
      <c r="AQ193" s="329" t="n">
        <v>1</v>
      </c>
      <c r="AR193" s="326" t="str">
        <f aca="false">TRIM('APH KIC KIA PC'!O193)</f>
        <v/>
      </c>
      <c r="AS193" s="335"/>
      <c r="AT193" s="325" t="str">
        <f aca="false">LEFT('1. Artikeldata Grund'!H193,2)</f>
        <v>Vä</v>
      </c>
      <c r="AU193" s="326" t="str">
        <f aca="false" t="array" ref="AU193:AU193">_xlfn.IFS('1. Artikeldata Grund'!I193="","",'1. Artikeldata Grund'!I193=Tabeller!$I$3,"",'1. Artikeldata Grund'!I193=Tabeller!$I$4,"",'1. Artikeldata Grund'!I193=Tabeller!$I$5,LEFT('1. Artikeldata Grund'!I193,1),'1. Artikeldata Grund'!I193=Tabeller!$I$6,LEFT('1. Artikeldata Grund'!I193,1))</f>
        <v/>
      </c>
      <c r="AV193" s="326" t="str">
        <f aca="false" t="array" ref="AV193:AV193">_xlfn.IFS('1. Artikeldata Grund'!J193="","",'1. Artikeldata Grund'!J193=Tabeller!$J$3,"",'1. Artikeldata Grund'!J193=Tabeller!$J$4,"",'1. Artikeldata Grund'!J193=Tabeller!$J$5,LEFT('1. Artikeldata Grund'!J193,1),'1. Artikeldata Grund'!J193=Tabeller!$J$6,LEFT('1. Artikeldata Grund'!J193,1),'1. Artikeldata Grund'!J193=Tabeller!$J$7,LEFT('1. Artikeldata Grund'!J193,1))</f>
        <v/>
      </c>
      <c r="AW193" s="326"/>
      <c r="AX193" s="326" t="n">
        <f aca="false">IF('APH KIC KIA PC'!K193=Tabeller!$AH$4,2,1)</f>
        <v>1</v>
      </c>
      <c r="AY193" s="326" t="str">
        <f aca="false" t="array" ref="AY193:AY193">IF('APH KIC KIA PC'!K193=Tabeller!$AH$4,99,IFERROR(_xlfn.IFS('4. Inköpsdata'!L193=25%,41,'4. Inköpsdata'!L193=12%,42,'4. Inköpsdata'!L193=6%,43,'4. Inköpsdata'!L193="Momsfritt",38),""))</f>
        <v/>
      </c>
      <c r="AZ193" s="330" t="e">
        <f aca="false">IF('APH KIC KIA PC'!K193=Tabeller!$AH$4,'4. Inköpsdata'!J193,ROUND('APH KIC KIA PC'!AB193,2))</f>
        <v>#VALUE!</v>
      </c>
      <c r="BA193" s="330" t="e">
        <f aca="false">IF('APH KIC KIA PC'!K193=Tabeller!$AH$4,0.01,ROUND('APH KIC KIA PC'!AA193,2))</f>
        <v>#VALUE!</v>
      </c>
      <c r="BB193" s="326" t="str">
        <f aca="false">TRIM(RIGHT('1. Artikeldata Grund'!G193,2))</f>
        <v/>
      </c>
      <c r="BC193" s="337"/>
      <c r="BD193" s="325" t="s">
        <v>1925</v>
      </c>
      <c r="BE193" s="336"/>
      <c r="BF193" s="328" t="s">
        <v>114</v>
      </c>
      <c r="BG193" s="337"/>
      <c r="BH193" s="330"/>
      <c r="BI193" s="330"/>
      <c r="BJ193" s="330"/>
      <c r="BK193" s="330"/>
      <c r="BL193" s="331" t="s">
        <v>35</v>
      </c>
      <c r="BM193" s="332" t="str">
        <f aca="false">TRIM('1. Artikeldata Grund'!D193)</f>
        <v/>
      </c>
    </row>
    <row r="194" customFormat="false" ht="14.25" hidden="false" customHeight="false" outlineLevel="0" collapsed="false">
      <c r="A194" s="321" t="n">
        <v>190</v>
      </c>
      <c r="B194" s="322" t="str">
        <f aca="false">'APH KIC KIA PC'!I194</f>
        <v>Välj…</v>
      </c>
      <c r="C194" s="322" t="str">
        <f aca="false">'APH KIC KIA PC'!K194</f>
        <v>Välj…</v>
      </c>
      <c r="D194" s="323" t="n">
        <f aca="false">'APH KIC KIA PC'!D194</f>
        <v>0</v>
      </c>
      <c r="E194" s="324" t="str">
        <f aca="false">TRIM(LEFT('1. Artikeldata Grund'!E194,30))</f>
        <v/>
      </c>
      <c r="F194" s="324" t="str">
        <f aca="false">IFERROR(TRIM(RIGHT('1. Artikeldata Grund'!E194,LEN('1. Artikeldata Grund'!E194)-30)),"")</f>
        <v/>
      </c>
      <c r="G194" s="325" t="str">
        <f aca="false">TRIM('APH KIC KIA PC'!L194)</f>
        <v>Välj….</v>
      </c>
      <c r="H194" s="326" t="n">
        <f aca="false">'APH KIC KIA PC'!M194</f>
        <v>910</v>
      </c>
      <c r="I194" s="326" t="n">
        <v>99</v>
      </c>
      <c r="J194" s="334"/>
      <c r="K194" s="325" t="s">
        <v>1922</v>
      </c>
      <c r="L194" s="325" t="str">
        <f aca="false">IF('APH MD APH Specifika'!BD194="J","J","N")</f>
        <v>N</v>
      </c>
      <c r="M194" s="335"/>
      <c r="N194" s="325" t="s">
        <v>1925</v>
      </c>
      <c r="O194" s="336"/>
      <c r="P194" s="325" t="s">
        <v>1924</v>
      </c>
      <c r="Q194" s="326" t="n">
        <v>0</v>
      </c>
      <c r="R194" s="334"/>
      <c r="S194" s="334"/>
      <c r="T194" s="334"/>
      <c r="U194" s="334"/>
      <c r="V194" s="334"/>
      <c r="W194" s="326" t="n">
        <v>1</v>
      </c>
      <c r="X194" s="326" t="n">
        <v>1</v>
      </c>
      <c r="Y194" s="325" t="s">
        <v>1925</v>
      </c>
      <c r="Z194" s="325" t="s">
        <v>1925</v>
      </c>
      <c r="AA194" s="325" t="s">
        <v>1925</v>
      </c>
      <c r="AB194" s="336"/>
      <c r="AC194" s="336"/>
      <c r="AD194" s="336"/>
      <c r="AE194" s="336"/>
      <c r="AF194" s="336"/>
      <c r="AG194" s="336"/>
      <c r="AH194" s="325" t="s">
        <v>1925</v>
      </c>
      <c r="AI194" s="326" t="str">
        <f aca="false">TRIM(LEFT('1. Artikeldata Grund'!G194,6))</f>
        <v/>
      </c>
      <c r="AJ194" s="327" t="n">
        <f aca="false" t="array" ref="AJ194:AJ194">_xlfn.IFS(AV194="1",20,AV194="2",20,AV194="3",20,AV194="0",99,AV194="",99)</f>
        <v>99</v>
      </c>
      <c r="AK194" s="328" t="s">
        <v>114</v>
      </c>
      <c r="AL194" s="328" t="s">
        <v>114</v>
      </c>
      <c r="AM194" s="334"/>
      <c r="AN194" s="325"/>
      <c r="AO194" s="325"/>
      <c r="AP194" s="328" t="s">
        <v>114</v>
      </c>
      <c r="AQ194" s="329" t="n">
        <v>1</v>
      </c>
      <c r="AR194" s="326" t="str">
        <f aca="false">TRIM('APH KIC KIA PC'!O194)</f>
        <v/>
      </c>
      <c r="AS194" s="335"/>
      <c r="AT194" s="325" t="str">
        <f aca="false">LEFT('1. Artikeldata Grund'!H194,2)</f>
        <v>Vä</v>
      </c>
      <c r="AU194" s="326" t="str">
        <f aca="false" t="array" ref="AU194:AU194">_xlfn.IFS('1. Artikeldata Grund'!I194="","",'1. Artikeldata Grund'!I194=Tabeller!$I$3,"",'1. Artikeldata Grund'!I194=Tabeller!$I$4,"",'1. Artikeldata Grund'!I194=Tabeller!$I$5,LEFT('1. Artikeldata Grund'!I194,1),'1. Artikeldata Grund'!I194=Tabeller!$I$6,LEFT('1. Artikeldata Grund'!I194,1))</f>
        <v/>
      </c>
      <c r="AV194" s="326" t="str">
        <f aca="false" t="array" ref="AV194:AV194">_xlfn.IFS('1. Artikeldata Grund'!J194="","",'1. Artikeldata Grund'!J194=Tabeller!$J$3,"",'1. Artikeldata Grund'!J194=Tabeller!$J$4,"",'1. Artikeldata Grund'!J194=Tabeller!$J$5,LEFT('1. Artikeldata Grund'!J194,1),'1. Artikeldata Grund'!J194=Tabeller!$J$6,LEFT('1. Artikeldata Grund'!J194,1),'1. Artikeldata Grund'!J194=Tabeller!$J$7,LEFT('1. Artikeldata Grund'!J194,1))</f>
        <v/>
      </c>
      <c r="AW194" s="326"/>
      <c r="AX194" s="326" t="n">
        <f aca="false">IF('APH KIC KIA PC'!K194=Tabeller!$AH$4,2,1)</f>
        <v>1</v>
      </c>
      <c r="AY194" s="326" t="str">
        <f aca="false" t="array" ref="AY194:AY194">IF('APH KIC KIA PC'!K194=Tabeller!$AH$4,99,IFERROR(_xlfn.IFS('4. Inköpsdata'!L194=25%,41,'4. Inköpsdata'!L194=12%,42,'4. Inköpsdata'!L194=6%,43,'4. Inköpsdata'!L194="Momsfritt",38),""))</f>
        <v/>
      </c>
      <c r="AZ194" s="330" t="e">
        <f aca="false">IF('APH KIC KIA PC'!K194=Tabeller!$AH$4,'4. Inköpsdata'!J194,ROUND('APH KIC KIA PC'!AB194,2))</f>
        <v>#VALUE!</v>
      </c>
      <c r="BA194" s="330" t="e">
        <f aca="false">IF('APH KIC KIA PC'!K194=Tabeller!$AH$4,0.01,ROUND('APH KIC KIA PC'!AA194,2))</f>
        <v>#VALUE!</v>
      </c>
      <c r="BB194" s="326" t="str">
        <f aca="false">TRIM(RIGHT('1. Artikeldata Grund'!G194,2))</f>
        <v/>
      </c>
      <c r="BC194" s="337"/>
      <c r="BD194" s="325" t="s">
        <v>1925</v>
      </c>
      <c r="BE194" s="336"/>
      <c r="BF194" s="328" t="s">
        <v>114</v>
      </c>
      <c r="BG194" s="337"/>
      <c r="BH194" s="330"/>
      <c r="BI194" s="330"/>
      <c r="BJ194" s="330"/>
      <c r="BK194" s="330"/>
      <c r="BL194" s="331" t="s">
        <v>35</v>
      </c>
      <c r="BM194" s="332" t="str">
        <f aca="false">TRIM('1. Artikeldata Grund'!D194)</f>
        <v/>
      </c>
    </row>
    <row r="195" customFormat="false" ht="14.25" hidden="false" customHeight="false" outlineLevel="0" collapsed="false">
      <c r="A195" s="321" t="n">
        <v>191</v>
      </c>
      <c r="B195" s="322" t="str">
        <f aca="false">'APH KIC KIA PC'!I195</f>
        <v>Välj…</v>
      </c>
      <c r="C195" s="322" t="str">
        <f aca="false">'APH KIC KIA PC'!K195</f>
        <v>Välj…</v>
      </c>
      <c r="D195" s="323" t="n">
        <f aca="false">'APH KIC KIA PC'!D195</f>
        <v>0</v>
      </c>
      <c r="E195" s="324" t="str">
        <f aca="false">TRIM(LEFT('1. Artikeldata Grund'!E195,30))</f>
        <v/>
      </c>
      <c r="F195" s="324" t="str">
        <f aca="false">IFERROR(TRIM(RIGHT('1. Artikeldata Grund'!E195,LEN('1. Artikeldata Grund'!E195)-30)),"")</f>
        <v/>
      </c>
      <c r="G195" s="325" t="str">
        <f aca="false">TRIM('APH KIC KIA PC'!L195)</f>
        <v>Välj….</v>
      </c>
      <c r="H195" s="326" t="n">
        <f aca="false">'APH KIC KIA PC'!M195</f>
        <v>910</v>
      </c>
      <c r="I195" s="326" t="n">
        <v>99</v>
      </c>
      <c r="J195" s="334"/>
      <c r="K195" s="325" t="s">
        <v>1922</v>
      </c>
      <c r="L195" s="325" t="str">
        <f aca="false">IF('APH MD APH Specifika'!BD195="J","J","N")</f>
        <v>N</v>
      </c>
      <c r="M195" s="335"/>
      <c r="N195" s="325" t="s">
        <v>1925</v>
      </c>
      <c r="O195" s="336"/>
      <c r="P195" s="325" t="s">
        <v>1924</v>
      </c>
      <c r="Q195" s="326" t="n">
        <v>0</v>
      </c>
      <c r="R195" s="334"/>
      <c r="S195" s="334"/>
      <c r="T195" s="334"/>
      <c r="U195" s="334"/>
      <c r="V195" s="334"/>
      <c r="W195" s="326" t="n">
        <v>1</v>
      </c>
      <c r="X195" s="326" t="n">
        <v>1</v>
      </c>
      <c r="Y195" s="325" t="s">
        <v>1925</v>
      </c>
      <c r="Z195" s="325" t="s">
        <v>1925</v>
      </c>
      <c r="AA195" s="325" t="s">
        <v>1925</v>
      </c>
      <c r="AB195" s="336"/>
      <c r="AC195" s="336"/>
      <c r="AD195" s="336"/>
      <c r="AE195" s="336"/>
      <c r="AF195" s="336"/>
      <c r="AG195" s="336"/>
      <c r="AH195" s="325" t="s">
        <v>1925</v>
      </c>
      <c r="AI195" s="326" t="str">
        <f aca="false">TRIM(LEFT('1. Artikeldata Grund'!G195,6))</f>
        <v/>
      </c>
      <c r="AJ195" s="327" t="n">
        <f aca="false" t="array" ref="AJ195:AJ195">_xlfn.IFS(AV195="1",20,AV195="2",20,AV195="3",20,AV195="0",99,AV195="",99)</f>
        <v>99</v>
      </c>
      <c r="AK195" s="328" t="s">
        <v>114</v>
      </c>
      <c r="AL195" s="328" t="s">
        <v>114</v>
      </c>
      <c r="AM195" s="334"/>
      <c r="AN195" s="325"/>
      <c r="AO195" s="325"/>
      <c r="AP195" s="328" t="s">
        <v>114</v>
      </c>
      <c r="AQ195" s="329" t="n">
        <v>1</v>
      </c>
      <c r="AR195" s="326" t="str">
        <f aca="false">TRIM('APH KIC KIA PC'!O195)</f>
        <v/>
      </c>
      <c r="AS195" s="335"/>
      <c r="AT195" s="325" t="str">
        <f aca="false">LEFT('1. Artikeldata Grund'!H195,2)</f>
        <v>Vä</v>
      </c>
      <c r="AU195" s="326" t="str">
        <f aca="false" t="array" ref="AU195:AU195">_xlfn.IFS('1. Artikeldata Grund'!I195="","",'1. Artikeldata Grund'!I195=Tabeller!$I$3,"",'1. Artikeldata Grund'!I195=Tabeller!$I$4,"",'1. Artikeldata Grund'!I195=Tabeller!$I$5,LEFT('1. Artikeldata Grund'!I195,1),'1. Artikeldata Grund'!I195=Tabeller!$I$6,LEFT('1. Artikeldata Grund'!I195,1))</f>
        <v/>
      </c>
      <c r="AV195" s="326" t="str">
        <f aca="false" t="array" ref="AV195:AV195">_xlfn.IFS('1. Artikeldata Grund'!J195="","",'1. Artikeldata Grund'!J195=Tabeller!$J$3,"",'1. Artikeldata Grund'!J195=Tabeller!$J$4,"",'1. Artikeldata Grund'!J195=Tabeller!$J$5,LEFT('1. Artikeldata Grund'!J195,1),'1. Artikeldata Grund'!J195=Tabeller!$J$6,LEFT('1. Artikeldata Grund'!J195,1),'1. Artikeldata Grund'!J195=Tabeller!$J$7,LEFT('1. Artikeldata Grund'!J195,1))</f>
        <v/>
      </c>
      <c r="AW195" s="326"/>
      <c r="AX195" s="326" t="n">
        <f aca="false">IF('APH KIC KIA PC'!K195=Tabeller!$AH$4,2,1)</f>
        <v>1</v>
      </c>
      <c r="AY195" s="326" t="str">
        <f aca="false" t="array" ref="AY195:AY195">IF('APH KIC KIA PC'!K195=Tabeller!$AH$4,99,IFERROR(_xlfn.IFS('4. Inköpsdata'!L195=25%,41,'4. Inköpsdata'!L195=12%,42,'4. Inköpsdata'!L195=6%,43,'4. Inköpsdata'!L195="Momsfritt",38),""))</f>
        <v/>
      </c>
      <c r="AZ195" s="330" t="e">
        <f aca="false">IF('APH KIC KIA PC'!K195=Tabeller!$AH$4,'4. Inköpsdata'!J195,ROUND('APH KIC KIA PC'!AB195,2))</f>
        <v>#VALUE!</v>
      </c>
      <c r="BA195" s="330" t="e">
        <f aca="false">IF('APH KIC KIA PC'!K195=Tabeller!$AH$4,0.01,ROUND('APH KIC KIA PC'!AA195,2))</f>
        <v>#VALUE!</v>
      </c>
      <c r="BB195" s="326" t="str">
        <f aca="false">TRIM(RIGHT('1. Artikeldata Grund'!G195,2))</f>
        <v/>
      </c>
      <c r="BC195" s="337"/>
      <c r="BD195" s="325" t="s">
        <v>1925</v>
      </c>
      <c r="BE195" s="336"/>
      <c r="BF195" s="328" t="s">
        <v>114</v>
      </c>
      <c r="BG195" s="337"/>
      <c r="BH195" s="330"/>
      <c r="BI195" s="330"/>
      <c r="BJ195" s="330"/>
      <c r="BK195" s="330"/>
      <c r="BL195" s="331" t="s">
        <v>35</v>
      </c>
      <c r="BM195" s="332" t="str">
        <f aca="false">TRIM('1. Artikeldata Grund'!D195)</f>
        <v/>
      </c>
    </row>
    <row r="196" customFormat="false" ht="14.25" hidden="false" customHeight="false" outlineLevel="0" collapsed="false">
      <c r="A196" s="321" t="n">
        <v>192</v>
      </c>
      <c r="B196" s="322" t="str">
        <f aca="false">'APH KIC KIA PC'!I196</f>
        <v>Välj…</v>
      </c>
      <c r="C196" s="322" t="str">
        <f aca="false">'APH KIC KIA PC'!K196</f>
        <v>Välj…</v>
      </c>
      <c r="D196" s="323" t="n">
        <f aca="false">'APH KIC KIA PC'!D196</f>
        <v>0</v>
      </c>
      <c r="E196" s="324" t="str">
        <f aca="false">TRIM(LEFT('1. Artikeldata Grund'!E196,30))</f>
        <v/>
      </c>
      <c r="F196" s="324" t="str">
        <f aca="false">IFERROR(TRIM(RIGHT('1. Artikeldata Grund'!E196,LEN('1. Artikeldata Grund'!E196)-30)),"")</f>
        <v/>
      </c>
      <c r="G196" s="325" t="str">
        <f aca="false">TRIM('APH KIC KIA PC'!L196)</f>
        <v>Välj….</v>
      </c>
      <c r="H196" s="326" t="n">
        <f aca="false">'APH KIC KIA PC'!M196</f>
        <v>910</v>
      </c>
      <c r="I196" s="326" t="n">
        <v>99</v>
      </c>
      <c r="J196" s="334"/>
      <c r="K196" s="325" t="s">
        <v>1922</v>
      </c>
      <c r="L196" s="325" t="str">
        <f aca="false">IF('APH MD APH Specifika'!BD196="J","J","N")</f>
        <v>N</v>
      </c>
      <c r="M196" s="335"/>
      <c r="N196" s="325" t="s">
        <v>1925</v>
      </c>
      <c r="O196" s="336"/>
      <c r="P196" s="325" t="s">
        <v>1924</v>
      </c>
      <c r="Q196" s="326" t="n">
        <v>0</v>
      </c>
      <c r="R196" s="334"/>
      <c r="S196" s="334"/>
      <c r="T196" s="334"/>
      <c r="U196" s="334"/>
      <c r="V196" s="334"/>
      <c r="W196" s="326" t="n">
        <v>1</v>
      </c>
      <c r="X196" s="326" t="n">
        <v>1</v>
      </c>
      <c r="Y196" s="325" t="s">
        <v>1925</v>
      </c>
      <c r="Z196" s="325" t="s">
        <v>1925</v>
      </c>
      <c r="AA196" s="325" t="s">
        <v>1925</v>
      </c>
      <c r="AB196" s="336"/>
      <c r="AC196" s="336"/>
      <c r="AD196" s="336"/>
      <c r="AE196" s="336"/>
      <c r="AF196" s="336"/>
      <c r="AG196" s="336"/>
      <c r="AH196" s="325" t="s">
        <v>1925</v>
      </c>
      <c r="AI196" s="326" t="str">
        <f aca="false">TRIM(LEFT('1. Artikeldata Grund'!G196,6))</f>
        <v/>
      </c>
      <c r="AJ196" s="327" t="n">
        <f aca="false" t="array" ref="AJ196:AJ196">_xlfn.IFS(AV196="1",20,AV196="2",20,AV196="3",20,AV196="0",99,AV196="",99)</f>
        <v>99</v>
      </c>
      <c r="AK196" s="328" t="s">
        <v>114</v>
      </c>
      <c r="AL196" s="328" t="s">
        <v>114</v>
      </c>
      <c r="AM196" s="334"/>
      <c r="AN196" s="325"/>
      <c r="AO196" s="325"/>
      <c r="AP196" s="328" t="s">
        <v>114</v>
      </c>
      <c r="AQ196" s="329" t="n">
        <v>1</v>
      </c>
      <c r="AR196" s="326" t="str">
        <f aca="false">TRIM('APH KIC KIA PC'!O196)</f>
        <v/>
      </c>
      <c r="AS196" s="335"/>
      <c r="AT196" s="325" t="str">
        <f aca="false">LEFT('1. Artikeldata Grund'!H196,2)</f>
        <v>Vä</v>
      </c>
      <c r="AU196" s="326" t="str">
        <f aca="false" t="array" ref="AU196:AU196">_xlfn.IFS('1. Artikeldata Grund'!I196="","",'1. Artikeldata Grund'!I196=Tabeller!$I$3,"",'1. Artikeldata Grund'!I196=Tabeller!$I$4,"",'1. Artikeldata Grund'!I196=Tabeller!$I$5,LEFT('1. Artikeldata Grund'!I196,1),'1. Artikeldata Grund'!I196=Tabeller!$I$6,LEFT('1. Artikeldata Grund'!I196,1))</f>
        <v/>
      </c>
      <c r="AV196" s="326" t="str">
        <f aca="false" t="array" ref="AV196:AV196">_xlfn.IFS('1. Artikeldata Grund'!J196="","",'1. Artikeldata Grund'!J196=Tabeller!$J$3,"",'1. Artikeldata Grund'!J196=Tabeller!$J$4,"",'1. Artikeldata Grund'!J196=Tabeller!$J$5,LEFT('1. Artikeldata Grund'!J196,1),'1. Artikeldata Grund'!J196=Tabeller!$J$6,LEFT('1. Artikeldata Grund'!J196,1),'1. Artikeldata Grund'!J196=Tabeller!$J$7,LEFT('1. Artikeldata Grund'!J196,1))</f>
        <v/>
      </c>
      <c r="AW196" s="326"/>
      <c r="AX196" s="326" t="n">
        <f aca="false">IF('APH KIC KIA PC'!K196=Tabeller!$AH$4,2,1)</f>
        <v>1</v>
      </c>
      <c r="AY196" s="326" t="str">
        <f aca="false" t="array" ref="AY196:AY196">IF('APH KIC KIA PC'!K196=Tabeller!$AH$4,99,IFERROR(_xlfn.IFS('4. Inköpsdata'!L196=25%,41,'4. Inköpsdata'!L196=12%,42,'4. Inköpsdata'!L196=6%,43,'4. Inköpsdata'!L196="Momsfritt",38),""))</f>
        <v/>
      </c>
      <c r="AZ196" s="330" t="e">
        <f aca="false">IF('APH KIC KIA PC'!K196=Tabeller!$AH$4,'4. Inköpsdata'!J196,ROUND('APH KIC KIA PC'!AB196,2))</f>
        <v>#VALUE!</v>
      </c>
      <c r="BA196" s="330" t="e">
        <f aca="false">IF('APH KIC KIA PC'!K196=Tabeller!$AH$4,0.01,ROUND('APH KIC KIA PC'!AA196,2))</f>
        <v>#VALUE!</v>
      </c>
      <c r="BB196" s="326" t="str">
        <f aca="false">TRIM(RIGHT('1. Artikeldata Grund'!G196,2))</f>
        <v/>
      </c>
      <c r="BC196" s="337"/>
      <c r="BD196" s="325" t="s">
        <v>1925</v>
      </c>
      <c r="BE196" s="336"/>
      <c r="BF196" s="328" t="s">
        <v>114</v>
      </c>
      <c r="BG196" s="337"/>
      <c r="BH196" s="330"/>
      <c r="BI196" s="330"/>
      <c r="BJ196" s="330"/>
      <c r="BK196" s="330"/>
      <c r="BL196" s="331" t="s">
        <v>35</v>
      </c>
      <c r="BM196" s="332" t="str">
        <f aca="false">TRIM('1. Artikeldata Grund'!D196)</f>
        <v/>
      </c>
    </row>
    <row r="197" customFormat="false" ht="14.25" hidden="false" customHeight="false" outlineLevel="0" collapsed="false">
      <c r="A197" s="321" t="n">
        <v>193</v>
      </c>
      <c r="B197" s="322" t="str">
        <f aca="false">'APH KIC KIA PC'!I197</f>
        <v>Välj…</v>
      </c>
      <c r="C197" s="322" t="str">
        <f aca="false">'APH KIC KIA PC'!K197</f>
        <v>Välj…</v>
      </c>
      <c r="D197" s="323" t="n">
        <f aca="false">'APH KIC KIA PC'!D197</f>
        <v>0</v>
      </c>
      <c r="E197" s="324" t="str">
        <f aca="false">TRIM(LEFT('1. Artikeldata Grund'!E197,30))</f>
        <v/>
      </c>
      <c r="F197" s="324" t="str">
        <f aca="false">IFERROR(TRIM(RIGHT('1. Artikeldata Grund'!E197,LEN('1. Artikeldata Grund'!E197)-30)),"")</f>
        <v/>
      </c>
      <c r="G197" s="325" t="str">
        <f aca="false">TRIM('APH KIC KIA PC'!L197)</f>
        <v>Välj….</v>
      </c>
      <c r="H197" s="326" t="n">
        <f aca="false">'APH KIC KIA PC'!M197</f>
        <v>910</v>
      </c>
      <c r="I197" s="326" t="n">
        <v>99</v>
      </c>
      <c r="J197" s="334"/>
      <c r="K197" s="325" t="s">
        <v>1922</v>
      </c>
      <c r="L197" s="325" t="str">
        <f aca="false">IF('APH MD APH Specifika'!BD197="J","J","N")</f>
        <v>N</v>
      </c>
      <c r="M197" s="335"/>
      <c r="N197" s="325" t="s">
        <v>1925</v>
      </c>
      <c r="O197" s="336"/>
      <c r="P197" s="325" t="s">
        <v>1924</v>
      </c>
      <c r="Q197" s="326" t="n">
        <v>0</v>
      </c>
      <c r="R197" s="334"/>
      <c r="S197" s="334"/>
      <c r="T197" s="334"/>
      <c r="U197" s="334"/>
      <c r="V197" s="334"/>
      <c r="W197" s="326" t="n">
        <v>1</v>
      </c>
      <c r="X197" s="326" t="n">
        <v>1</v>
      </c>
      <c r="Y197" s="325" t="s">
        <v>1925</v>
      </c>
      <c r="Z197" s="325" t="s">
        <v>1925</v>
      </c>
      <c r="AA197" s="325" t="s">
        <v>1925</v>
      </c>
      <c r="AB197" s="336"/>
      <c r="AC197" s="336"/>
      <c r="AD197" s="336"/>
      <c r="AE197" s="336"/>
      <c r="AF197" s="336"/>
      <c r="AG197" s="336"/>
      <c r="AH197" s="325" t="s">
        <v>1925</v>
      </c>
      <c r="AI197" s="326" t="str">
        <f aca="false">TRIM(LEFT('1. Artikeldata Grund'!G197,6))</f>
        <v/>
      </c>
      <c r="AJ197" s="327" t="n">
        <f aca="false" t="array" ref="AJ197:AJ197">_xlfn.IFS(AV197="1",20,AV197="2",20,AV197="3",20,AV197="0",99,AV197="",99)</f>
        <v>99</v>
      </c>
      <c r="AK197" s="328" t="s">
        <v>114</v>
      </c>
      <c r="AL197" s="328" t="s">
        <v>114</v>
      </c>
      <c r="AM197" s="334"/>
      <c r="AN197" s="325"/>
      <c r="AO197" s="325"/>
      <c r="AP197" s="328" t="s">
        <v>114</v>
      </c>
      <c r="AQ197" s="329" t="n">
        <v>1</v>
      </c>
      <c r="AR197" s="326" t="str">
        <f aca="false">TRIM('APH KIC KIA PC'!O197)</f>
        <v/>
      </c>
      <c r="AS197" s="335"/>
      <c r="AT197" s="325" t="str">
        <f aca="false">LEFT('1. Artikeldata Grund'!H197,2)</f>
        <v>Vä</v>
      </c>
      <c r="AU197" s="326" t="str">
        <f aca="false" t="array" ref="AU197:AU197">_xlfn.IFS('1. Artikeldata Grund'!I197="","",'1. Artikeldata Grund'!I197=Tabeller!$I$3,"",'1. Artikeldata Grund'!I197=Tabeller!$I$4,"",'1. Artikeldata Grund'!I197=Tabeller!$I$5,LEFT('1. Artikeldata Grund'!I197,1),'1. Artikeldata Grund'!I197=Tabeller!$I$6,LEFT('1. Artikeldata Grund'!I197,1))</f>
        <v/>
      </c>
      <c r="AV197" s="326" t="str">
        <f aca="false" t="array" ref="AV197:AV197">_xlfn.IFS('1. Artikeldata Grund'!J197="","",'1. Artikeldata Grund'!J197=Tabeller!$J$3,"",'1. Artikeldata Grund'!J197=Tabeller!$J$4,"",'1. Artikeldata Grund'!J197=Tabeller!$J$5,LEFT('1. Artikeldata Grund'!J197,1),'1. Artikeldata Grund'!J197=Tabeller!$J$6,LEFT('1. Artikeldata Grund'!J197,1),'1. Artikeldata Grund'!J197=Tabeller!$J$7,LEFT('1. Artikeldata Grund'!J197,1))</f>
        <v/>
      </c>
      <c r="AW197" s="326"/>
      <c r="AX197" s="326" t="n">
        <f aca="false">IF('APH KIC KIA PC'!K197=Tabeller!$AH$4,2,1)</f>
        <v>1</v>
      </c>
      <c r="AY197" s="326" t="str">
        <f aca="false" t="array" ref="AY197:AY197">IF('APH KIC KIA PC'!K197=Tabeller!$AH$4,99,IFERROR(_xlfn.IFS('4. Inköpsdata'!L197=25%,41,'4. Inköpsdata'!L197=12%,42,'4. Inköpsdata'!L197=6%,43,'4. Inköpsdata'!L197="Momsfritt",38),""))</f>
        <v/>
      </c>
      <c r="AZ197" s="330" t="e">
        <f aca="false">IF('APH KIC KIA PC'!K197=Tabeller!$AH$4,'4. Inköpsdata'!J197,ROUND('APH KIC KIA PC'!AB197,2))</f>
        <v>#VALUE!</v>
      </c>
      <c r="BA197" s="330" t="e">
        <f aca="false">IF('APH KIC KIA PC'!K197=Tabeller!$AH$4,0.01,ROUND('APH KIC KIA PC'!AA197,2))</f>
        <v>#VALUE!</v>
      </c>
      <c r="BB197" s="326" t="str">
        <f aca="false">TRIM(RIGHT('1. Artikeldata Grund'!G197,2))</f>
        <v/>
      </c>
      <c r="BC197" s="337"/>
      <c r="BD197" s="325" t="s">
        <v>1925</v>
      </c>
      <c r="BE197" s="336"/>
      <c r="BF197" s="328" t="s">
        <v>114</v>
      </c>
      <c r="BG197" s="337"/>
      <c r="BH197" s="330"/>
      <c r="BI197" s="330"/>
      <c r="BJ197" s="330"/>
      <c r="BK197" s="330"/>
      <c r="BL197" s="331" t="s">
        <v>35</v>
      </c>
      <c r="BM197" s="332" t="str">
        <f aca="false">TRIM('1. Artikeldata Grund'!D197)</f>
        <v/>
      </c>
    </row>
    <row r="198" customFormat="false" ht="14.25" hidden="false" customHeight="false" outlineLevel="0" collapsed="false">
      <c r="A198" s="321" t="n">
        <v>194</v>
      </c>
      <c r="B198" s="322" t="str">
        <f aca="false">'APH KIC KIA PC'!I198</f>
        <v>Välj…</v>
      </c>
      <c r="C198" s="322" t="str">
        <f aca="false">'APH KIC KIA PC'!K198</f>
        <v>Välj…</v>
      </c>
      <c r="D198" s="323" t="n">
        <f aca="false">'APH KIC KIA PC'!D198</f>
        <v>0</v>
      </c>
      <c r="E198" s="324" t="str">
        <f aca="false">TRIM(LEFT('1. Artikeldata Grund'!E198,30))</f>
        <v/>
      </c>
      <c r="F198" s="324" t="str">
        <f aca="false">IFERROR(TRIM(RIGHT('1. Artikeldata Grund'!E198,LEN('1. Artikeldata Grund'!E198)-30)),"")</f>
        <v/>
      </c>
      <c r="G198" s="325" t="str">
        <f aca="false">TRIM('APH KIC KIA PC'!L198)</f>
        <v>Välj….</v>
      </c>
      <c r="H198" s="326" t="n">
        <f aca="false">'APH KIC KIA PC'!M198</f>
        <v>910</v>
      </c>
      <c r="I198" s="326" t="n">
        <v>99</v>
      </c>
      <c r="J198" s="334"/>
      <c r="K198" s="325" t="s">
        <v>1922</v>
      </c>
      <c r="L198" s="325" t="str">
        <f aca="false">IF('APH MD APH Specifika'!BD198="J","J","N")</f>
        <v>N</v>
      </c>
      <c r="M198" s="335"/>
      <c r="N198" s="325" t="s">
        <v>1925</v>
      </c>
      <c r="O198" s="336"/>
      <c r="P198" s="325" t="s">
        <v>1924</v>
      </c>
      <c r="Q198" s="326" t="n">
        <v>0</v>
      </c>
      <c r="R198" s="334"/>
      <c r="S198" s="334"/>
      <c r="T198" s="334"/>
      <c r="U198" s="334"/>
      <c r="V198" s="334"/>
      <c r="W198" s="326" t="n">
        <v>1</v>
      </c>
      <c r="X198" s="326" t="n">
        <v>1</v>
      </c>
      <c r="Y198" s="325" t="s">
        <v>1925</v>
      </c>
      <c r="Z198" s="325" t="s">
        <v>1925</v>
      </c>
      <c r="AA198" s="325" t="s">
        <v>1925</v>
      </c>
      <c r="AB198" s="336"/>
      <c r="AC198" s="336"/>
      <c r="AD198" s="336"/>
      <c r="AE198" s="336"/>
      <c r="AF198" s="336"/>
      <c r="AG198" s="336"/>
      <c r="AH198" s="325" t="s">
        <v>1925</v>
      </c>
      <c r="AI198" s="326" t="str">
        <f aca="false">TRIM(LEFT('1. Artikeldata Grund'!G198,6))</f>
        <v/>
      </c>
      <c r="AJ198" s="327" t="n">
        <f aca="false" t="array" ref="AJ198:AJ198">_xlfn.IFS(AV198="1",20,AV198="2",20,AV198="3",20,AV198="0",99,AV198="",99)</f>
        <v>99</v>
      </c>
      <c r="AK198" s="328" t="s">
        <v>114</v>
      </c>
      <c r="AL198" s="328" t="s">
        <v>114</v>
      </c>
      <c r="AM198" s="334"/>
      <c r="AN198" s="325"/>
      <c r="AO198" s="325"/>
      <c r="AP198" s="328" t="s">
        <v>114</v>
      </c>
      <c r="AQ198" s="329" t="n">
        <v>1</v>
      </c>
      <c r="AR198" s="326" t="str">
        <f aca="false">TRIM('APH KIC KIA PC'!O198)</f>
        <v/>
      </c>
      <c r="AS198" s="335"/>
      <c r="AT198" s="325" t="str">
        <f aca="false">LEFT('1. Artikeldata Grund'!H198,2)</f>
        <v>Vä</v>
      </c>
      <c r="AU198" s="326" t="str">
        <f aca="false" t="array" ref="AU198:AU198">_xlfn.IFS('1. Artikeldata Grund'!I198="","",'1. Artikeldata Grund'!I198=Tabeller!$I$3,"",'1. Artikeldata Grund'!I198=Tabeller!$I$4,"",'1. Artikeldata Grund'!I198=Tabeller!$I$5,LEFT('1. Artikeldata Grund'!I198,1),'1. Artikeldata Grund'!I198=Tabeller!$I$6,LEFT('1. Artikeldata Grund'!I198,1))</f>
        <v/>
      </c>
      <c r="AV198" s="326" t="str">
        <f aca="false" t="array" ref="AV198:AV198">_xlfn.IFS('1. Artikeldata Grund'!J198="","",'1. Artikeldata Grund'!J198=Tabeller!$J$3,"",'1. Artikeldata Grund'!J198=Tabeller!$J$4,"",'1. Artikeldata Grund'!J198=Tabeller!$J$5,LEFT('1. Artikeldata Grund'!J198,1),'1. Artikeldata Grund'!J198=Tabeller!$J$6,LEFT('1. Artikeldata Grund'!J198,1),'1. Artikeldata Grund'!J198=Tabeller!$J$7,LEFT('1. Artikeldata Grund'!J198,1))</f>
        <v/>
      </c>
      <c r="AW198" s="326"/>
      <c r="AX198" s="326" t="n">
        <f aca="false">IF('APH KIC KIA PC'!K198=Tabeller!$AH$4,2,1)</f>
        <v>1</v>
      </c>
      <c r="AY198" s="326" t="str">
        <f aca="false" t="array" ref="AY198:AY198">IF('APH KIC KIA PC'!K198=Tabeller!$AH$4,99,IFERROR(_xlfn.IFS('4. Inköpsdata'!L198=25%,41,'4. Inköpsdata'!L198=12%,42,'4. Inköpsdata'!L198=6%,43,'4. Inköpsdata'!L198="Momsfritt",38),""))</f>
        <v/>
      </c>
      <c r="AZ198" s="330" t="e">
        <f aca="false">IF('APH KIC KIA PC'!K198=Tabeller!$AH$4,'4. Inköpsdata'!J198,ROUND('APH KIC KIA PC'!AB198,2))</f>
        <v>#VALUE!</v>
      </c>
      <c r="BA198" s="330" t="e">
        <f aca="false">IF('APH KIC KIA PC'!K198=Tabeller!$AH$4,0.01,ROUND('APH KIC KIA PC'!AA198,2))</f>
        <v>#VALUE!</v>
      </c>
      <c r="BB198" s="326" t="str">
        <f aca="false">TRIM(RIGHT('1. Artikeldata Grund'!G198,2))</f>
        <v/>
      </c>
      <c r="BC198" s="337"/>
      <c r="BD198" s="325" t="s">
        <v>1925</v>
      </c>
      <c r="BE198" s="336"/>
      <c r="BF198" s="328" t="s">
        <v>114</v>
      </c>
      <c r="BG198" s="337"/>
      <c r="BH198" s="330"/>
      <c r="BI198" s="330"/>
      <c r="BJ198" s="330"/>
      <c r="BK198" s="330"/>
      <c r="BL198" s="331" t="s">
        <v>35</v>
      </c>
      <c r="BM198" s="332" t="str">
        <f aca="false">TRIM('1. Artikeldata Grund'!D198)</f>
        <v/>
      </c>
    </row>
    <row r="199" customFormat="false" ht="14.25" hidden="false" customHeight="false" outlineLevel="0" collapsed="false">
      <c r="A199" s="321" t="n">
        <v>195</v>
      </c>
      <c r="B199" s="322" t="str">
        <f aca="false">'APH KIC KIA PC'!I199</f>
        <v>Välj…</v>
      </c>
      <c r="C199" s="322" t="str">
        <f aca="false">'APH KIC KIA PC'!K199</f>
        <v>Välj…</v>
      </c>
      <c r="D199" s="323" t="n">
        <f aca="false">'APH KIC KIA PC'!D199</f>
        <v>0</v>
      </c>
      <c r="E199" s="324" t="str">
        <f aca="false">TRIM(LEFT('1. Artikeldata Grund'!E199,30))</f>
        <v/>
      </c>
      <c r="F199" s="324" t="str">
        <f aca="false">IFERROR(TRIM(RIGHT('1. Artikeldata Grund'!E199,LEN('1. Artikeldata Grund'!E199)-30)),"")</f>
        <v/>
      </c>
      <c r="G199" s="325" t="str">
        <f aca="false">TRIM('APH KIC KIA PC'!L199)</f>
        <v>Välj….</v>
      </c>
      <c r="H199" s="326" t="n">
        <f aca="false">'APH KIC KIA PC'!M199</f>
        <v>910</v>
      </c>
      <c r="I199" s="326" t="n">
        <v>99</v>
      </c>
      <c r="J199" s="334"/>
      <c r="K199" s="325" t="s">
        <v>1922</v>
      </c>
      <c r="L199" s="325" t="str">
        <f aca="false">IF('APH MD APH Specifika'!BD199="J","J","N")</f>
        <v>N</v>
      </c>
      <c r="M199" s="335"/>
      <c r="N199" s="325" t="s">
        <v>1925</v>
      </c>
      <c r="O199" s="336"/>
      <c r="P199" s="325" t="s">
        <v>1924</v>
      </c>
      <c r="Q199" s="326" t="n">
        <v>0</v>
      </c>
      <c r="R199" s="334"/>
      <c r="S199" s="334"/>
      <c r="T199" s="334"/>
      <c r="U199" s="334"/>
      <c r="V199" s="334"/>
      <c r="W199" s="326" t="n">
        <v>1</v>
      </c>
      <c r="X199" s="326" t="n">
        <v>1</v>
      </c>
      <c r="Y199" s="325" t="s">
        <v>1925</v>
      </c>
      <c r="Z199" s="325" t="s">
        <v>1925</v>
      </c>
      <c r="AA199" s="325" t="s">
        <v>1925</v>
      </c>
      <c r="AB199" s="336"/>
      <c r="AC199" s="336"/>
      <c r="AD199" s="336"/>
      <c r="AE199" s="336"/>
      <c r="AF199" s="336"/>
      <c r="AG199" s="336"/>
      <c r="AH199" s="325" t="s">
        <v>1925</v>
      </c>
      <c r="AI199" s="326" t="str">
        <f aca="false">TRIM(LEFT('1. Artikeldata Grund'!G199,6))</f>
        <v/>
      </c>
      <c r="AJ199" s="327" t="n">
        <f aca="false" t="array" ref="AJ199:AJ199">_xlfn.IFS(AV199="1",20,AV199="2",20,AV199="3",20,AV199="0",99,AV199="",99)</f>
        <v>99</v>
      </c>
      <c r="AK199" s="328" t="s">
        <v>114</v>
      </c>
      <c r="AL199" s="328" t="s">
        <v>114</v>
      </c>
      <c r="AM199" s="334"/>
      <c r="AN199" s="325"/>
      <c r="AO199" s="325"/>
      <c r="AP199" s="328" t="s">
        <v>114</v>
      </c>
      <c r="AQ199" s="329" t="n">
        <v>1</v>
      </c>
      <c r="AR199" s="326" t="str">
        <f aca="false">TRIM('APH KIC KIA PC'!O199)</f>
        <v/>
      </c>
      <c r="AS199" s="335"/>
      <c r="AT199" s="325" t="str">
        <f aca="false">LEFT('1. Artikeldata Grund'!H199,2)</f>
        <v>Vä</v>
      </c>
      <c r="AU199" s="326" t="str">
        <f aca="false" t="array" ref="AU199:AU199">_xlfn.IFS('1. Artikeldata Grund'!I199="","",'1. Artikeldata Grund'!I199=Tabeller!$I$3,"",'1. Artikeldata Grund'!I199=Tabeller!$I$4,"",'1. Artikeldata Grund'!I199=Tabeller!$I$5,LEFT('1. Artikeldata Grund'!I199,1),'1. Artikeldata Grund'!I199=Tabeller!$I$6,LEFT('1. Artikeldata Grund'!I199,1))</f>
        <v/>
      </c>
      <c r="AV199" s="326" t="str">
        <f aca="false" t="array" ref="AV199:AV199">_xlfn.IFS('1. Artikeldata Grund'!J199="","",'1. Artikeldata Grund'!J199=Tabeller!$J$3,"",'1. Artikeldata Grund'!J199=Tabeller!$J$4,"",'1. Artikeldata Grund'!J199=Tabeller!$J$5,LEFT('1. Artikeldata Grund'!J199,1),'1. Artikeldata Grund'!J199=Tabeller!$J$6,LEFT('1. Artikeldata Grund'!J199,1),'1. Artikeldata Grund'!J199=Tabeller!$J$7,LEFT('1. Artikeldata Grund'!J199,1))</f>
        <v/>
      </c>
      <c r="AW199" s="326"/>
      <c r="AX199" s="326" t="n">
        <f aca="false">IF('APH KIC KIA PC'!K199=Tabeller!$AH$4,2,1)</f>
        <v>1</v>
      </c>
      <c r="AY199" s="326" t="str">
        <f aca="false" t="array" ref="AY199:AY199">IF('APH KIC KIA PC'!K199=Tabeller!$AH$4,99,IFERROR(_xlfn.IFS('4. Inköpsdata'!L199=25%,41,'4. Inköpsdata'!L199=12%,42,'4. Inköpsdata'!L199=6%,43,'4. Inköpsdata'!L199="Momsfritt",38),""))</f>
        <v/>
      </c>
      <c r="AZ199" s="330" t="e">
        <f aca="false">IF('APH KIC KIA PC'!K199=Tabeller!$AH$4,'4. Inköpsdata'!J199,ROUND('APH KIC KIA PC'!AB199,2))</f>
        <v>#VALUE!</v>
      </c>
      <c r="BA199" s="330" t="e">
        <f aca="false">IF('APH KIC KIA PC'!K199=Tabeller!$AH$4,0.01,ROUND('APH KIC KIA PC'!AA199,2))</f>
        <v>#VALUE!</v>
      </c>
      <c r="BB199" s="326" t="str">
        <f aca="false">TRIM(RIGHT('1. Artikeldata Grund'!G199,2))</f>
        <v/>
      </c>
      <c r="BC199" s="337"/>
      <c r="BD199" s="325" t="s">
        <v>1925</v>
      </c>
      <c r="BE199" s="336"/>
      <c r="BF199" s="328" t="s">
        <v>114</v>
      </c>
      <c r="BG199" s="337"/>
      <c r="BH199" s="330"/>
      <c r="BI199" s="330"/>
      <c r="BJ199" s="330"/>
      <c r="BK199" s="330"/>
      <c r="BL199" s="331" t="s">
        <v>35</v>
      </c>
      <c r="BM199" s="332" t="str">
        <f aca="false">TRIM('1. Artikeldata Grund'!D199)</f>
        <v/>
      </c>
    </row>
    <row r="200" customFormat="false" ht="14.25" hidden="false" customHeight="false" outlineLevel="0" collapsed="false">
      <c r="A200" s="321" t="n">
        <v>196</v>
      </c>
      <c r="B200" s="322" t="str">
        <f aca="false">'APH KIC KIA PC'!I200</f>
        <v>Välj…</v>
      </c>
      <c r="C200" s="322" t="str">
        <f aca="false">'APH KIC KIA PC'!K200</f>
        <v>Välj…</v>
      </c>
      <c r="D200" s="323" t="n">
        <f aca="false">'APH KIC KIA PC'!D200</f>
        <v>0</v>
      </c>
      <c r="E200" s="324" t="str">
        <f aca="false">TRIM(LEFT('1. Artikeldata Grund'!E200,30))</f>
        <v/>
      </c>
      <c r="F200" s="324" t="str">
        <f aca="false">IFERROR(TRIM(RIGHT('1. Artikeldata Grund'!E200,LEN('1. Artikeldata Grund'!E200)-30)),"")</f>
        <v/>
      </c>
      <c r="G200" s="325" t="str">
        <f aca="false">TRIM('APH KIC KIA PC'!L200)</f>
        <v>Välj….</v>
      </c>
      <c r="H200" s="326" t="n">
        <f aca="false">'APH KIC KIA PC'!M200</f>
        <v>910</v>
      </c>
      <c r="I200" s="326" t="n">
        <v>99</v>
      </c>
      <c r="J200" s="334"/>
      <c r="K200" s="325" t="s">
        <v>1922</v>
      </c>
      <c r="L200" s="325" t="str">
        <f aca="false">IF('APH MD APH Specifika'!BD200="J","J","N")</f>
        <v>N</v>
      </c>
      <c r="M200" s="335"/>
      <c r="N200" s="325" t="s">
        <v>1925</v>
      </c>
      <c r="O200" s="336"/>
      <c r="P200" s="325" t="s">
        <v>1924</v>
      </c>
      <c r="Q200" s="326" t="n">
        <v>0</v>
      </c>
      <c r="R200" s="334"/>
      <c r="S200" s="334"/>
      <c r="T200" s="334"/>
      <c r="U200" s="334"/>
      <c r="V200" s="334"/>
      <c r="W200" s="326" t="n">
        <v>1</v>
      </c>
      <c r="X200" s="326" t="n">
        <v>1</v>
      </c>
      <c r="Y200" s="325" t="s">
        <v>1925</v>
      </c>
      <c r="Z200" s="325" t="s">
        <v>1925</v>
      </c>
      <c r="AA200" s="325" t="s">
        <v>1925</v>
      </c>
      <c r="AB200" s="336"/>
      <c r="AC200" s="336"/>
      <c r="AD200" s="336"/>
      <c r="AE200" s="336"/>
      <c r="AF200" s="336"/>
      <c r="AG200" s="336"/>
      <c r="AH200" s="325" t="s">
        <v>1925</v>
      </c>
      <c r="AI200" s="326" t="str">
        <f aca="false">TRIM(LEFT('1. Artikeldata Grund'!G200,6))</f>
        <v/>
      </c>
      <c r="AJ200" s="327" t="n">
        <f aca="false" t="array" ref="AJ200:AJ200">_xlfn.IFS(AV200="1",20,AV200="2",20,AV200="3",20,AV200="0",99,AV200="",99)</f>
        <v>99</v>
      </c>
      <c r="AK200" s="328" t="s">
        <v>114</v>
      </c>
      <c r="AL200" s="328" t="s">
        <v>114</v>
      </c>
      <c r="AM200" s="334"/>
      <c r="AN200" s="325"/>
      <c r="AO200" s="325"/>
      <c r="AP200" s="328" t="s">
        <v>114</v>
      </c>
      <c r="AQ200" s="329" t="n">
        <v>1</v>
      </c>
      <c r="AR200" s="326" t="str">
        <f aca="false">TRIM('APH KIC KIA PC'!O200)</f>
        <v/>
      </c>
      <c r="AS200" s="335"/>
      <c r="AT200" s="325" t="str">
        <f aca="false">LEFT('1. Artikeldata Grund'!H200,2)</f>
        <v>Vä</v>
      </c>
      <c r="AU200" s="326" t="str">
        <f aca="false" t="array" ref="AU200:AU200">_xlfn.IFS('1. Artikeldata Grund'!I200="","",'1. Artikeldata Grund'!I200=Tabeller!$I$3,"",'1. Artikeldata Grund'!I200=Tabeller!$I$4,"",'1. Artikeldata Grund'!I200=Tabeller!$I$5,LEFT('1. Artikeldata Grund'!I200,1),'1. Artikeldata Grund'!I200=Tabeller!$I$6,LEFT('1. Artikeldata Grund'!I200,1))</f>
        <v/>
      </c>
      <c r="AV200" s="326" t="str">
        <f aca="false" t="array" ref="AV200:AV200">_xlfn.IFS('1. Artikeldata Grund'!J200="","",'1. Artikeldata Grund'!J200=Tabeller!$J$3,"",'1. Artikeldata Grund'!J200=Tabeller!$J$4,"",'1. Artikeldata Grund'!J200=Tabeller!$J$5,LEFT('1. Artikeldata Grund'!J200,1),'1. Artikeldata Grund'!J200=Tabeller!$J$6,LEFT('1. Artikeldata Grund'!J200,1),'1. Artikeldata Grund'!J200=Tabeller!$J$7,LEFT('1. Artikeldata Grund'!J200,1))</f>
        <v/>
      </c>
      <c r="AW200" s="326"/>
      <c r="AX200" s="326" t="n">
        <f aca="false">IF('APH KIC KIA PC'!K200=Tabeller!$AH$4,2,1)</f>
        <v>1</v>
      </c>
      <c r="AY200" s="326" t="str">
        <f aca="false" t="array" ref="AY200:AY200">IF('APH KIC KIA PC'!K200=Tabeller!$AH$4,99,IFERROR(_xlfn.IFS('4. Inköpsdata'!L200=25%,41,'4. Inköpsdata'!L200=12%,42,'4. Inköpsdata'!L200=6%,43,'4. Inköpsdata'!L200="Momsfritt",38),""))</f>
        <v/>
      </c>
      <c r="AZ200" s="330" t="e">
        <f aca="false">IF('APH KIC KIA PC'!K200=Tabeller!$AH$4,'4. Inköpsdata'!J200,ROUND('APH KIC KIA PC'!AB200,2))</f>
        <v>#VALUE!</v>
      </c>
      <c r="BA200" s="330" t="e">
        <f aca="false">IF('APH KIC KIA PC'!K200=Tabeller!$AH$4,0.01,ROUND('APH KIC KIA PC'!AA200,2))</f>
        <v>#VALUE!</v>
      </c>
      <c r="BB200" s="326" t="str">
        <f aca="false">TRIM(RIGHT('1. Artikeldata Grund'!G200,2))</f>
        <v/>
      </c>
      <c r="BC200" s="337"/>
      <c r="BD200" s="325" t="s">
        <v>1925</v>
      </c>
      <c r="BE200" s="336"/>
      <c r="BF200" s="328" t="s">
        <v>114</v>
      </c>
      <c r="BG200" s="337"/>
      <c r="BH200" s="330"/>
      <c r="BI200" s="330"/>
      <c r="BJ200" s="330"/>
      <c r="BK200" s="330"/>
      <c r="BL200" s="331" t="s">
        <v>35</v>
      </c>
      <c r="BM200" s="332" t="str">
        <f aca="false">TRIM('1. Artikeldata Grund'!D200)</f>
        <v/>
      </c>
    </row>
    <row r="201" customFormat="false" ht="14.25" hidden="false" customHeight="false" outlineLevel="0" collapsed="false">
      <c r="A201" s="321" t="n">
        <v>197</v>
      </c>
      <c r="B201" s="322" t="str">
        <f aca="false">'APH KIC KIA PC'!I201</f>
        <v>Välj…</v>
      </c>
      <c r="C201" s="322" t="str">
        <f aca="false">'APH KIC KIA PC'!K201</f>
        <v>Välj…</v>
      </c>
      <c r="D201" s="323" t="n">
        <f aca="false">'APH KIC KIA PC'!D201</f>
        <v>0</v>
      </c>
      <c r="E201" s="324" t="str">
        <f aca="false">TRIM(LEFT('1. Artikeldata Grund'!E201,30))</f>
        <v/>
      </c>
      <c r="F201" s="324" t="str">
        <f aca="false">IFERROR(TRIM(RIGHT('1. Artikeldata Grund'!E201,LEN('1. Artikeldata Grund'!E201)-30)),"")</f>
        <v/>
      </c>
      <c r="G201" s="325" t="str">
        <f aca="false">TRIM('APH KIC KIA PC'!L201)</f>
        <v>Välj….</v>
      </c>
      <c r="H201" s="326" t="n">
        <f aca="false">'APH KIC KIA PC'!M201</f>
        <v>910</v>
      </c>
      <c r="I201" s="326" t="n">
        <v>99</v>
      </c>
      <c r="J201" s="334"/>
      <c r="K201" s="325" t="s">
        <v>1922</v>
      </c>
      <c r="L201" s="325" t="str">
        <f aca="false">IF('APH MD APH Specifika'!BD201="J","J","N")</f>
        <v>N</v>
      </c>
      <c r="M201" s="335"/>
      <c r="N201" s="325" t="s">
        <v>1925</v>
      </c>
      <c r="O201" s="336"/>
      <c r="P201" s="325" t="s">
        <v>1924</v>
      </c>
      <c r="Q201" s="326" t="n">
        <v>0</v>
      </c>
      <c r="R201" s="334"/>
      <c r="S201" s="334"/>
      <c r="T201" s="334"/>
      <c r="U201" s="334"/>
      <c r="V201" s="334"/>
      <c r="W201" s="326" t="n">
        <v>1</v>
      </c>
      <c r="X201" s="326" t="n">
        <v>1</v>
      </c>
      <c r="Y201" s="325" t="s">
        <v>1925</v>
      </c>
      <c r="Z201" s="325" t="s">
        <v>1925</v>
      </c>
      <c r="AA201" s="325" t="s">
        <v>1925</v>
      </c>
      <c r="AB201" s="336"/>
      <c r="AC201" s="336"/>
      <c r="AD201" s="336"/>
      <c r="AE201" s="336"/>
      <c r="AF201" s="336"/>
      <c r="AG201" s="336"/>
      <c r="AH201" s="325" t="s">
        <v>1925</v>
      </c>
      <c r="AI201" s="326" t="str">
        <f aca="false">TRIM(LEFT('1. Artikeldata Grund'!G201,6))</f>
        <v/>
      </c>
      <c r="AJ201" s="327" t="n">
        <f aca="false" t="array" ref="AJ201:AJ201">_xlfn.IFS(AV201="1",20,AV201="2",20,AV201="3",20,AV201="0",99,AV201="",99)</f>
        <v>99</v>
      </c>
      <c r="AK201" s="328" t="s">
        <v>114</v>
      </c>
      <c r="AL201" s="328" t="s">
        <v>114</v>
      </c>
      <c r="AM201" s="334"/>
      <c r="AN201" s="325"/>
      <c r="AO201" s="325"/>
      <c r="AP201" s="328" t="s">
        <v>114</v>
      </c>
      <c r="AQ201" s="329" t="n">
        <v>1</v>
      </c>
      <c r="AR201" s="326" t="str">
        <f aca="false">TRIM('APH KIC KIA PC'!O201)</f>
        <v/>
      </c>
      <c r="AS201" s="335"/>
      <c r="AT201" s="325" t="str">
        <f aca="false">LEFT('1. Artikeldata Grund'!H201,2)</f>
        <v>Vä</v>
      </c>
      <c r="AU201" s="326" t="str">
        <f aca="false" t="array" ref="AU201:AU201">_xlfn.IFS('1. Artikeldata Grund'!I201="","",'1. Artikeldata Grund'!I201=Tabeller!$I$3,"",'1. Artikeldata Grund'!I201=Tabeller!$I$4,"",'1. Artikeldata Grund'!I201=Tabeller!$I$5,LEFT('1. Artikeldata Grund'!I201,1),'1. Artikeldata Grund'!I201=Tabeller!$I$6,LEFT('1. Artikeldata Grund'!I201,1))</f>
        <v/>
      </c>
      <c r="AV201" s="326" t="str">
        <f aca="false" t="array" ref="AV201:AV201">_xlfn.IFS('1. Artikeldata Grund'!J201="","",'1. Artikeldata Grund'!J201=Tabeller!$J$3,"",'1. Artikeldata Grund'!J201=Tabeller!$J$4,"",'1. Artikeldata Grund'!J201=Tabeller!$J$5,LEFT('1. Artikeldata Grund'!J201,1),'1. Artikeldata Grund'!J201=Tabeller!$J$6,LEFT('1. Artikeldata Grund'!J201,1),'1. Artikeldata Grund'!J201=Tabeller!$J$7,LEFT('1. Artikeldata Grund'!J201,1))</f>
        <v/>
      </c>
      <c r="AW201" s="326"/>
      <c r="AX201" s="326" t="n">
        <f aca="false">IF('APH KIC KIA PC'!K201=Tabeller!$AH$4,2,1)</f>
        <v>1</v>
      </c>
      <c r="AY201" s="326" t="str">
        <f aca="false" t="array" ref="AY201:AY201">IF('APH KIC KIA PC'!K201=Tabeller!$AH$4,99,IFERROR(_xlfn.IFS('4. Inköpsdata'!L201=25%,41,'4. Inköpsdata'!L201=12%,42,'4. Inköpsdata'!L201=6%,43,'4. Inköpsdata'!L201="Momsfritt",38),""))</f>
        <v/>
      </c>
      <c r="AZ201" s="330" t="e">
        <f aca="false">IF('APH KIC KIA PC'!K201=Tabeller!$AH$4,'4. Inköpsdata'!J201,ROUND('APH KIC KIA PC'!AB201,2))</f>
        <v>#VALUE!</v>
      </c>
      <c r="BA201" s="330" t="e">
        <f aca="false">IF('APH KIC KIA PC'!K201=Tabeller!$AH$4,0.01,ROUND('APH KIC KIA PC'!AA201,2))</f>
        <v>#VALUE!</v>
      </c>
      <c r="BB201" s="326" t="str">
        <f aca="false">TRIM(RIGHT('1. Artikeldata Grund'!G201,2))</f>
        <v/>
      </c>
      <c r="BC201" s="337"/>
      <c r="BD201" s="325" t="s">
        <v>1925</v>
      </c>
      <c r="BE201" s="336"/>
      <c r="BF201" s="328" t="s">
        <v>114</v>
      </c>
      <c r="BG201" s="337"/>
      <c r="BH201" s="330"/>
      <c r="BI201" s="330"/>
      <c r="BJ201" s="330"/>
      <c r="BK201" s="330"/>
      <c r="BL201" s="331" t="s">
        <v>35</v>
      </c>
      <c r="BM201" s="332" t="str">
        <f aca="false">TRIM('1. Artikeldata Grund'!D201)</f>
        <v/>
      </c>
    </row>
    <row r="202" customFormat="false" ht="14.25" hidden="false" customHeight="false" outlineLevel="0" collapsed="false">
      <c r="A202" s="321" t="n">
        <v>198</v>
      </c>
      <c r="B202" s="322" t="str">
        <f aca="false">'APH KIC KIA PC'!I202</f>
        <v>Välj…</v>
      </c>
      <c r="C202" s="322" t="str">
        <f aca="false">'APH KIC KIA PC'!K202</f>
        <v>Välj…</v>
      </c>
      <c r="D202" s="323" t="n">
        <f aca="false">'APH KIC KIA PC'!D202</f>
        <v>0</v>
      </c>
      <c r="E202" s="324" t="str">
        <f aca="false">TRIM(LEFT('1. Artikeldata Grund'!E202,30))</f>
        <v/>
      </c>
      <c r="F202" s="324" t="str">
        <f aca="false">IFERROR(TRIM(RIGHT('1. Artikeldata Grund'!E202,LEN('1. Artikeldata Grund'!E202)-30)),"")</f>
        <v/>
      </c>
      <c r="G202" s="325" t="str">
        <f aca="false">TRIM('APH KIC KIA PC'!L202)</f>
        <v>Välj….</v>
      </c>
      <c r="H202" s="326" t="n">
        <f aca="false">'APH KIC KIA PC'!M202</f>
        <v>910</v>
      </c>
      <c r="I202" s="326" t="n">
        <v>99</v>
      </c>
      <c r="J202" s="334"/>
      <c r="K202" s="325" t="s">
        <v>1922</v>
      </c>
      <c r="L202" s="325" t="str">
        <f aca="false">IF('APH MD APH Specifika'!BD202="J","J","N")</f>
        <v>N</v>
      </c>
      <c r="M202" s="335"/>
      <c r="N202" s="325" t="s">
        <v>1925</v>
      </c>
      <c r="O202" s="336"/>
      <c r="P202" s="325" t="s">
        <v>1924</v>
      </c>
      <c r="Q202" s="326" t="n">
        <v>0</v>
      </c>
      <c r="R202" s="334"/>
      <c r="S202" s="334"/>
      <c r="T202" s="334"/>
      <c r="U202" s="334"/>
      <c r="V202" s="334"/>
      <c r="W202" s="326" t="n">
        <v>1</v>
      </c>
      <c r="X202" s="326" t="n">
        <v>1</v>
      </c>
      <c r="Y202" s="325" t="s">
        <v>1925</v>
      </c>
      <c r="Z202" s="325" t="s">
        <v>1925</v>
      </c>
      <c r="AA202" s="325" t="s">
        <v>1925</v>
      </c>
      <c r="AB202" s="336"/>
      <c r="AC202" s="336"/>
      <c r="AD202" s="336"/>
      <c r="AE202" s="336"/>
      <c r="AF202" s="336"/>
      <c r="AG202" s="336"/>
      <c r="AH202" s="325" t="s">
        <v>1925</v>
      </c>
      <c r="AI202" s="326" t="str">
        <f aca="false">TRIM(LEFT('1. Artikeldata Grund'!G202,6))</f>
        <v/>
      </c>
      <c r="AJ202" s="327" t="n">
        <f aca="false" t="array" ref="AJ202:AJ202">_xlfn.IFS(AV202="1",20,AV202="2",20,AV202="3",20,AV202="0",99,AV202="",99)</f>
        <v>99</v>
      </c>
      <c r="AK202" s="328" t="s">
        <v>114</v>
      </c>
      <c r="AL202" s="328" t="s">
        <v>114</v>
      </c>
      <c r="AM202" s="334"/>
      <c r="AN202" s="325"/>
      <c r="AO202" s="325"/>
      <c r="AP202" s="328" t="s">
        <v>114</v>
      </c>
      <c r="AQ202" s="329" t="n">
        <v>1</v>
      </c>
      <c r="AR202" s="326" t="str">
        <f aca="false">TRIM('APH KIC KIA PC'!O202)</f>
        <v/>
      </c>
      <c r="AS202" s="335"/>
      <c r="AT202" s="325" t="str">
        <f aca="false">LEFT('1. Artikeldata Grund'!H202,2)</f>
        <v>Vä</v>
      </c>
      <c r="AU202" s="326" t="str">
        <f aca="false" t="array" ref="AU202:AU202">_xlfn.IFS('1. Artikeldata Grund'!I202="","",'1. Artikeldata Grund'!I202=Tabeller!$I$3,"",'1. Artikeldata Grund'!I202=Tabeller!$I$4,"",'1. Artikeldata Grund'!I202=Tabeller!$I$5,LEFT('1. Artikeldata Grund'!I202,1),'1. Artikeldata Grund'!I202=Tabeller!$I$6,LEFT('1. Artikeldata Grund'!I202,1))</f>
        <v/>
      </c>
      <c r="AV202" s="326" t="str">
        <f aca="false" t="array" ref="AV202:AV202">_xlfn.IFS('1. Artikeldata Grund'!J202="","",'1. Artikeldata Grund'!J202=Tabeller!$J$3,"",'1. Artikeldata Grund'!J202=Tabeller!$J$4,"",'1. Artikeldata Grund'!J202=Tabeller!$J$5,LEFT('1. Artikeldata Grund'!J202,1),'1. Artikeldata Grund'!J202=Tabeller!$J$6,LEFT('1. Artikeldata Grund'!J202,1),'1. Artikeldata Grund'!J202=Tabeller!$J$7,LEFT('1. Artikeldata Grund'!J202,1))</f>
        <v/>
      </c>
      <c r="AW202" s="326"/>
      <c r="AX202" s="326" t="n">
        <f aca="false">IF('APH KIC KIA PC'!K202=Tabeller!$AH$4,2,1)</f>
        <v>1</v>
      </c>
      <c r="AY202" s="326" t="str">
        <f aca="false" t="array" ref="AY202:AY202">IF('APH KIC KIA PC'!K202=Tabeller!$AH$4,99,IFERROR(_xlfn.IFS('4. Inköpsdata'!L202=25%,41,'4. Inköpsdata'!L202=12%,42,'4. Inköpsdata'!L202=6%,43,'4. Inköpsdata'!L202="Momsfritt",38),""))</f>
        <v/>
      </c>
      <c r="AZ202" s="330" t="e">
        <f aca="false">IF('APH KIC KIA PC'!K202=Tabeller!$AH$4,'4. Inköpsdata'!J202,ROUND('APH KIC KIA PC'!AB202,2))</f>
        <v>#VALUE!</v>
      </c>
      <c r="BA202" s="330" t="e">
        <f aca="false">IF('APH KIC KIA PC'!K202=Tabeller!$AH$4,0.01,ROUND('APH KIC KIA PC'!AA202,2))</f>
        <v>#VALUE!</v>
      </c>
      <c r="BB202" s="326" t="str">
        <f aca="false">TRIM(RIGHT('1. Artikeldata Grund'!G202,2))</f>
        <v/>
      </c>
      <c r="BC202" s="337"/>
      <c r="BD202" s="325" t="s">
        <v>1925</v>
      </c>
      <c r="BE202" s="336"/>
      <c r="BF202" s="328" t="s">
        <v>114</v>
      </c>
      <c r="BG202" s="337"/>
      <c r="BH202" s="330"/>
      <c r="BI202" s="330"/>
      <c r="BJ202" s="330"/>
      <c r="BK202" s="330"/>
      <c r="BL202" s="331" t="s">
        <v>35</v>
      </c>
      <c r="BM202" s="332" t="str">
        <f aca="false">TRIM('1. Artikeldata Grund'!D202)</f>
        <v/>
      </c>
    </row>
    <row r="203" customFormat="false" ht="14.25" hidden="false" customHeight="false" outlineLevel="0" collapsed="false">
      <c r="A203" s="321" t="n">
        <v>199</v>
      </c>
      <c r="B203" s="322" t="str">
        <f aca="false">'APH KIC KIA PC'!I203</f>
        <v>Välj…</v>
      </c>
      <c r="C203" s="322" t="str">
        <f aca="false">'APH KIC KIA PC'!K203</f>
        <v>Välj…</v>
      </c>
      <c r="D203" s="323" t="n">
        <f aca="false">'APH KIC KIA PC'!D203</f>
        <v>0</v>
      </c>
      <c r="E203" s="324" t="str">
        <f aca="false">TRIM(LEFT('1. Artikeldata Grund'!E203,30))</f>
        <v/>
      </c>
      <c r="F203" s="324" t="str">
        <f aca="false">IFERROR(TRIM(RIGHT('1. Artikeldata Grund'!E203,LEN('1. Artikeldata Grund'!E203)-30)),"")</f>
        <v/>
      </c>
      <c r="G203" s="325" t="str">
        <f aca="false">TRIM('APH KIC KIA PC'!L203)</f>
        <v>Välj….</v>
      </c>
      <c r="H203" s="326" t="n">
        <f aca="false">'APH KIC KIA PC'!M203</f>
        <v>910</v>
      </c>
      <c r="I203" s="326" t="n">
        <v>99</v>
      </c>
      <c r="J203" s="334"/>
      <c r="K203" s="325" t="s">
        <v>1922</v>
      </c>
      <c r="L203" s="325" t="str">
        <f aca="false">IF('APH MD APH Specifika'!BD203="J","J","N")</f>
        <v>N</v>
      </c>
      <c r="M203" s="335"/>
      <c r="N203" s="325" t="s">
        <v>1925</v>
      </c>
      <c r="O203" s="336"/>
      <c r="P203" s="325" t="s">
        <v>1924</v>
      </c>
      <c r="Q203" s="326" t="n">
        <v>0</v>
      </c>
      <c r="R203" s="334"/>
      <c r="S203" s="334"/>
      <c r="T203" s="334"/>
      <c r="U203" s="334"/>
      <c r="V203" s="334"/>
      <c r="W203" s="326" t="n">
        <v>1</v>
      </c>
      <c r="X203" s="326" t="n">
        <v>1</v>
      </c>
      <c r="Y203" s="325" t="s">
        <v>1925</v>
      </c>
      <c r="Z203" s="325" t="s">
        <v>1925</v>
      </c>
      <c r="AA203" s="325" t="s">
        <v>1925</v>
      </c>
      <c r="AB203" s="336"/>
      <c r="AC203" s="336"/>
      <c r="AD203" s="336"/>
      <c r="AE203" s="336"/>
      <c r="AF203" s="336"/>
      <c r="AG203" s="336"/>
      <c r="AH203" s="325" t="s">
        <v>1925</v>
      </c>
      <c r="AI203" s="326" t="str">
        <f aca="false">TRIM(LEFT('1. Artikeldata Grund'!G203,6))</f>
        <v/>
      </c>
      <c r="AJ203" s="327" t="n">
        <f aca="false" t="array" ref="AJ203:AJ203">_xlfn.IFS(AV203="1",20,AV203="2",20,AV203="3",20,AV203="0",99,AV203="",99)</f>
        <v>99</v>
      </c>
      <c r="AK203" s="328" t="s">
        <v>114</v>
      </c>
      <c r="AL203" s="328" t="s">
        <v>114</v>
      </c>
      <c r="AM203" s="334"/>
      <c r="AN203" s="325"/>
      <c r="AO203" s="325"/>
      <c r="AP203" s="328" t="s">
        <v>114</v>
      </c>
      <c r="AQ203" s="329" t="n">
        <v>1</v>
      </c>
      <c r="AR203" s="326" t="str">
        <f aca="false">TRIM('APH KIC KIA PC'!O203)</f>
        <v/>
      </c>
      <c r="AS203" s="335"/>
      <c r="AT203" s="325" t="str">
        <f aca="false">LEFT('1. Artikeldata Grund'!H203,2)</f>
        <v>Vä</v>
      </c>
      <c r="AU203" s="326" t="str">
        <f aca="false" t="array" ref="AU203:AU203">_xlfn.IFS('1. Artikeldata Grund'!I203="","",'1. Artikeldata Grund'!I203=Tabeller!$I$3,"",'1. Artikeldata Grund'!I203=Tabeller!$I$4,"",'1. Artikeldata Grund'!I203=Tabeller!$I$5,LEFT('1. Artikeldata Grund'!I203,1),'1. Artikeldata Grund'!I203=Tabeller!$I$6,LEFT('1. Artikeldata Grund'!I203,1))</f>
        <v/>
      </c>
      <c r="AV203" s="326" t="str">
        <f aca="false" t="array" ref="AV203:AV203">_xlfn.IFS('1. Artikeldata Grund'!J203="","",'1. Artikeldata Grund'!J203=Tabeller!$J$3,"",'1. Artikeldata Grund'!J203=Tabeller!$J$4,"",'1. Artikeldata Grund'!J203=Tabeller!$J$5,LEFT('1. Artikeldata Grund'!J203,1),'1. Artikeldata Grund'!J203=Tabeller!$J$6,LEFT('1. Artikeldata Grund'!J203,1),'1. Artikeldata Grund'!J203=Tabeller!$J$7,LEFT('1. Artikeldata Grund'!J203,1))</f>
        <v/>
      </c>
      <c r="AW203" s="326"/>
      <c r="AX203" s="326" t="n">
        <f aca="false">IF('APH KIC KIA PC'!K203=Tabeller!$AH$4,2,1)</f>
        <v>1</v>
      </c>
      <c r="AY203" s="326" t="str">
        <f aca="false" t="array" ref="AY203:AY203">IF('APH KIC KIA PC'!K203=Tabeller!$AH$4,99,IFERROR(_xlfn.IFS('4. Inköpsdata'!L203=25%,41,'4. Inköpsdata'!L203=12%,42,'4. Inköpsdata'!L203=6%,43,'4. Inköpsdata'!L203="Momsfritt",38),""))</f>
        <v/>
      </c>
      <c r="AZ203" s="330" t="e">
        <f aca="false">IF('APH KIC KIA PC'!K203=Tabeller!$AH$4,'4. Inköpsdata'!J203,ROUND('APH KIC KIA PC'!AB203,2))</f>
        <v>#VALUE!</v>
      </c>
      <c r="BA203" s="330" t="e">
        <f aca="false">IF('APH KIC KIA PC'!K203=Tabeller!$AH$4,0.01,ROUND('APH KIC KIA PC'!AA203,2))</f>
        <v>#VALUE!</v>
      </c>
      <c r="BB203" s="326" t="str">
        <f aca="false">TRIM(RIGHT('1. Artikeldata Grund'!G203,2))</f>
        <v/>
      </c>
      <c r="BC203" s="337"/>
      <c r="BD203" s="325" t="s">
        <v>1925</v>
      </c>
      <c r="BE203" s="336"/>
      <c r="BF203" s="328" t="s">
        <v>114</v>
      </c>
      <c r="BG203" s="337"/>
      <c r="BH203" s="330"/>
      <c r="BI203" s="330"/>
      <c r="BJ203" s="330"/>
      <c r="BK203" s="330"/>
      <c r="BL203" s="331" t="s">
        <v>35</v>
      </c>
      <c r="BM203" s="332" t="str">
        <f aca="false">TRIM('1. Artikeldata Grund'!D203)</f>
        <v/>
      </c>
    </row>
    <row r="204" customFormat="false" ht="14.25" hidden="false" customHeight="false" outlineLevel="0" collapsed="false">
      <c r="A204" s="321" t="n">
        <v>200</v>
      </c>
      <c r="B204" s="322" t="str">
        <f aca="false">'APH KIC KIA PC'!I204</f>
        <v>Välj…</v>
      </c>
      <c r="C204" s="322" t="str">
        <f aca="false">'APH KIC KIA PC'!K204</f>
        <v>Välj…</v>
      </c>
      <c r="D204" s="323" t="n">
        <f aca="false">'APH KIC KIA PC'!D204</f>
        <v>0</v>
      </c>
      <c r="E204" s="324" t="str">
        <f aca="false">TRIM(LEFT('1. Artikeldata Grund'!E204,30))</f>
        <v/>
      </c>
      <c r="F204" s="324" t="str">
        <f aca="false">IFERROR(TRIM(RIGHT('1. Artikeldata Grund'!E204,LEN('1. Artikeldata Grund'!E204)-30)),"")</f>
        <v/>
      </c>
      <c r="G204" s="325" t="str">
        <f aca="false">TRIM('APH KIC KIA PC'!L204)</f>
        <v>Välj….</v>
      </c>
      <c r="H204" s="326" t="n">
        <f aca="false">'APH KIC KIA PC'!M204</f>
        <v>910</v>
      </c>
      <c r="I204" s="326" t="n">
        <v>99</v>
      </c>
      <c r="J204" s="334"/>
      <c r="K204" s="325" t="s">
        <v>1922</v>
      </c>
      <c r="L204" s="325" t="str">
        <f aca="false">IF('APH MD APH Specifika'!BD204="J","J","N")</f>
        <v>N</v>
      </c>
      <c r="M204" s="335"/>
      <c r="N204" s="325" t="s">
        <v>1925</v>
      </c>
      <c r="O204" s="336"/>
      <c r="P204" s="325" t="s">
        <v>1924</v>
      </c>
      <c r="Q204" s="326" t="n">
        <v>0</v>
      </c>
      <c r="R204" s="334"/>
      <c r="S204" s="334"/>
      <c r="T204" s="334"/>
      <c r="U204" s="334"/>
      <c r="V204" s="334"/>
      <c r="W204" s="326" t="n">
        <v>1</v>
      </c>
      <c r="X204" s="326" t="n">
        <v>1</v>
      </c>
      <c r="Y204" s="325" t="s">
        <v>1925</v>
      </c>
      <c r="Z204" s="325" t="s">
        <v>1925</v>
      </c>
      <c r="AA204" s="325" t="s">
        <v>1925</v>
      </c>
      <c r="AB204" s="336"/>
      <c r="AC204" s="336"/>
      <c r="AD204" s="336"/>
      <c r="AE204" s="336"/>
      <c r="AF204" s="336"/>
      <c r="AG204" s="336"/>
      <c r="AH204" s="325" t="s">
        <v>1925</v>
      </c>
      <c r="AI204" s="326" t="str">
        <f aca="false">TRIM(LEFT('1. Artikeldata Grund'!G204,6))</f>
        <v/>
      </c>
      <c r="AJ204" s="327" t="n">
        <f aca="false" t="array" ref="AJ204:AJ204">_xlfn.IFS(AV204="1",20,AV204="2",20,AV204="3",20,AV204="0",99,AV204="",99)</f>
        <v>99</v>
      </c>
      <c r="AK204" s="328" t="s">
        <v>114</v>
      </c>
      <c r="AL204" s="328" t="s">
        <v>114</v>
      </c>
      <c r="AM204" s="334"/>
      <c r="AN204" s="325"/>
      <c r="AO204" s="325"/>
      <c r="AP204" s="328" t="s">
        <v>114</v>
      </c>
      <c r="AQ204" s="329" t="n">
        <v>1</v>
      </c>
      <c r="AR204" s="326" t="str">
        <f aca="false">TRIM('APH KIC KIA PC'!O204)</f>
        <v/>
      </c>
      <c r="AS204" s="335"/>
      <c r="AT204" s="325" t="str">
        <f aca="false">LEFT('1. Artikeldata Grund'!H204,2)</f>
        <v>Vä</v>
      </c>
      <c r="AU204" s="326" t="str">
        <f aca="false" t="array" ref="AU204:AU204">_xlfn.IFS('1. Artikeldata Grund'!I204="","",'1. Artikeldata Grund'!I204=Tabeller!$I$3,"",'1. Artikeldata Grund'!I204=Tabeller!$I$4,"",'1. Artikeldata Grund'!I204=Tabeller!$I$5,LEFT('1. Artikeldata Grund'!I204,1),'1. Artikeldata Grund'!I204=Tabeller!$I$6,LEFT('1. Artikeldata Grund'!I204,1))</f>
        <v/>
      </c>
      <c r="AV204" s="326" t="str">
        <f aca="false" t="array" ref="AV204:AV204">_xlfn.IFS('1. Artikeldata Grund'!J204="","",'1. Artikeldata Grund'!J204=Tabeller!$J$3,"",'1. Artikeldata Grund'!J204=Tabeller!$J$4,"",'1. Artikeldata Grund'!J204=Tabeller!$J$5,LEFT('1. Artikeldata Grund'!J204,1),'1. Artikeldata Grund'!J204=Tabeller!$J$6,LEFT('1. Artikeldata Grund'!J204,1),'1. Artikeldata Grund'!J204=Tabeller!$J$7,LEFT('1. Artikeldata Grund'!J204,1))</f>
        <v/>
      </c>
      <c r="AW204" s="326"/>
      <c r="AX204" s="326" t="n">
        <f aca="false">IF('APH KIC KIA PC'!K204=Tabeller!$AH$4,2,1)</f>
        <v>1</v>
      </c>
      <c r="AY204" s="326" t="str">
        <f aca="false" t="array" ref="AY204:AY204">IF('APH KIC KIA PC'!K204=Tabeller!$AH$4,99,IFERROR(_xlfn.IFS('4. Inköpsdata'!L204=25%,41,'4. Inköpsdata'!L204=12%,42,'4. Inköpsdata'!L204=6%,43,'4. Inköpsdata'!L204="Momsfritt",38),""))</f>
        <v/>
      </c>
      <c r="AZ204" s="330" t="e">
        <f aca="false">IF('APH KIC KIA PC'!K204=Tabeller!$AH$4,'4. Inköpsdata'!J204,ROUND('APH KIC KIA PC'!AB204,2))</f>
        <v>#VALUE!</v>
      </c>
      <c r="BA204" s="330" t="e">
        <f aca="false">IF('APH KIC KIA PC'!K204=Tabeller!$AH$4,0.01,ROUND('APH KIC KIA PC'!AA204,2))</f>
        <v>#VALUE!</v>
      </c>
      <c r="BB204" s="326" t="str">
        <f aca="false">TRIM(RIGHT('1. Artikeldata Grund'!G204,2))</f>
        <v/>
      </c>
      <c r="BC204" s="337"/>
      <c r="BD204" s="325" t="s">
        <v>1925</v>
      </c>
      <c r="BE204" s="336"/>
      <c r="BF204" s="328" t="s">
        <v>114</v>
      </c>
      <c r="BG204" s="337"/>
      <c r="BH204" s="330"/>
      <c r="BI204" s="330"/>
      <c r="BJ204" s="330"/>
      <c r="BK204" s="330"/>
      <c r="BL204" s="331" t="s">
        <v>35</v>
      </c>
      <c r="BM204" s="332" t="str">
        <f aca="false">TRIM('1. Artikeldata Grund'!D204)</f>
        <v/>
      </c>
    </row>
  </sheetData>
  <sheetProtection algorithmName="SHA-512" hashValue="/bH/SKypxmVDp+0PKVQdAPAYC2uGvYQfs76N889PXNOYSSvoPyeOYkObEcKllsZ0OtsRCsnioLkcVupU2kjDnQ==" saltValue="AhBm03atUqBq7/5xIYITAg==" spinCount="100000" sheet="true" sort="false" autoFilter="false"/>
  <autoFilter ref="A4:BM4"/>
  <mergeCells count="1">
    <mergeCell ref="AU2:AW2"/>
  </mergeCells>
  <printOptions headings="false" gridLines="false" gridLinesSet="true" horizontalCentered="false" verticalCentered="false"/>
  <pageMargins left="0.75" right="0.75" top="1" bottom="1" header="0.511811023622047" footer="0.511811023622047"/>
  <pageSetup paperSize="9" scale="1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20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3" ySplit="4" topLeftCell="D5" activePane="bottomRight" state="frozen"/>
      <selection pane="topLeft" activeCell="A1" activeCellId="0" sqref="A1"/>
      <selection pane="topRight" activeCell="D1" activeCellId="0" sqref="D1"/>
      <selection pane="bottomLeft" activeCell="A5" activeCellId="0" sqref="A5"/>
      <selection pane="bottomRight" activeCell="R5" activeCellId="0" sqref="R5"/>
    </sheetView>
  </sheetViews>
  <sheetFormatPr defaultColWidth="11.5234375" defaultRowHeight="15.75" zeroHeight="false" outlineLevelRow="0" outlineLevelCol="0"/>
  <cols>
    <col collapsed="false" customWidth="true" hidden="false" outlineLevel="0" max="1" min="1" style="48" width="13.1"/>
    <col collapsed="false" customWidth="true" hidden="false" outlineLevel="0" max="3" min="2" style="48" width="13.36"/>
    <col collapsed="false" customWidth="true" hidden="false" outlineLevel="0" max="4" min="4" style="338" width="14.78"/>
    <col collapsed="false" customWidth="true" hidden="false" outlineLevel="0" max="5" min="5" style="339" width="13.69"/>
    <col collapsed="false" customWidth="true" hidden="false" outlineLevel="0" max="6" min="6" style="339" width="13.1"/>
    <col collapsed="false" customWidth="true" hidden="false" outlineLevel="0" max="7" min="7" style="340" width="11.84"/>
    <col collapsed="false" customWidth="true" hidden="false" outlineLevel="0" max="8" min="8" style="341" width="21.59"/>
    <col collapsed="false" customWidth="true" hidden="false" outlineLevel="0" max="9" min="9" style="341" width="12.94"/>
    <col collapsed="false" customWidth="true" hidden="false" outlineLevel="0" max="10" min="10" style="341" width="13.52"/>
    <col collapsed="false" customWidth="true" hidden="false" outlineLevel="0" max="11" min="11" style="341" width="12.43"/>
    <col collapsed="false" customWidth="true" hidden="false" outlineLevel="0" max="12" min="12" style="341" width="13.1"/>
    <col collapsed="false" customWidth="true" hidden="false" outlineLevel="0" max="13" min="13" style="339" width="12.77"/>
    <col collapsed="false" customWidth="true" hidden="false" outlineLevel="0" max="14" min="14" style="339" width="18.39"/>
    <col collapsed="false" customWidth="true" hidden="false" outlineLevel="0" max="15" min="15" style="342" width="11.68"/>
    <col collapsed="false" customWidth="true" hidden="false" outlineLevel="0" max="16" min="16" style="343" width="22.35"/>
    <col collapsed="false" customWidth="true" hidden="false" outlineLevel="0" max="17" min="17" style="339" width="22.51"/>
    <col collapsed="false" customWidth="true" hidden="false" outlineLevel="0" max="18" min="18" style="339" width="13.69"/>
    <col collapsed="false" customWidth="true" hidden="false" outlineLevel="0" max="19" min="19" style="340" width="22.51"/>
    <col collapsed="false" customWidth="true" hidden="false" outlineLevel="0" max="20" min="20" style="341" width="12.6"/>
    <col collapsed="false" customWidth="false" hidden="false" outlineLevel="0" max="21" min="21" style="341" width="11.51"/>
    <col collapsed="false" customWidth="true" hidden="false" outlineLevel="0" max="22" min="22" style="341" width="13.1"/>
    <col collapsed="false" customWidth="true" hidden="false" outlineLevel="0" max="23" min="23" style="341" width="12.6"/>
    <col collapsed="false" customWidth="true" hidden="false" outlineLevel="0" max="24" min="24" style="341" width="13.36"/>
    <col collapsed="false" customWidth="true" hidden="false" outlineLevel="0" max="25" min="25" style="344" width="16.55"/>
    <col collapsed="false" customWidth="true" hidden="false" outlineLevel="0" max="26" min="26" style="345" width="13.86"/>
    <col collapsed="false" customWidth="true" hidden="false" outlineLevel="0" max="27" min="27" style="342" width="14.62"/>
    <col collapsed="false" customWidth="true" hidden="false" outlineLevel="0" max="28" min="28" style="343" width="22.35"/>
    <col collapsed="false" customWidth="true" hidden="false" outlineLevel="0" max="29" min="29" style="339" width="25.37"/>
    <col collapsed="false" customWidth="true" hidden="false" outlineLevel="0" max="30" min="30" style="345" width="16.88"/>
    <col collapsed="false" customWidth="true" hidden="false" outlineLevel="0" max="31" min="31" style="340" width="22.35"/>
    <col collapsed="false" customWidth="true" hidden="false" outlineLevel="0" max="32" min="32" style="341" width="15.46"/>
    <col collapsed="false" customWidth="true" hidden="false" outlineLevel="0" max="33" min="33" style="341" width="14.78"/>
    <col collapsed="false" customWidth="true" hidden="false" outlineLevel="0" max="34" min="34" style="341" width="15.29"/>
    <col collapsed="false" customWidth="true" hidden="false" outlineLevel="0" max="35" min="35" style="341" width="14.36"/>
    <col collapsed="false" customWidth="true" hidden="false" outlineLevel="0" max="36" min="36" style="341" width="16.38"/>
    <col collapsed="false" customWidth="true" hidden="false" outlineLevel="0" max="37" min="37" style="346" width="16.55"/>
    <col collapsed="false" customWidth="true" hidden="false" outlineLevel="0" max="38" min="38" style="345" width="22.85"/>
    <col collapsed="false" customWidth="true" hidden="false" outlineLevel="0" max="39" min="39" style="342" width="21.76"/>
    <col collapsed="false" customWidth="true" hidden="false" outlineLevel="0" max="40" min="40" style="343" width="22.35"/>
    <col collapsed="false" customWidth="true" hidden="false" outlineLevel="0" max="41" min="41" style="339" width="24.7"/>
    <col collapsed="false" customWidth="true" hidden="false" outlineLevel="0" max="42" min="42" style="345" width="18.39"/>
    <col collapsed="false" customWidth="true" hidden="false" outlineLevel="0" max="43" min="43" style="340" width="22.35"/>
    <col collapsed="false" customWidth="true" hidden="false" outlineLevel="0" max="44" min="44" style="341" width="15.46"/>
    <col collapsed="false" customWidth="true" hidden="false" outlineLevel="0" max="45" min="45" style="341" width="14.78"/>
    <col collapsed="false" customWidth="true" hidden="false" outlineLevel="0" max="46" min="46" style="341" width="15.29"/>
    <col collapsed="false" customWidth="true" hidden="false" outlineLevel="0" max="47" min="47" style="341" width="14.36"/>
    <col collapsed="false" customWidth="true" hidden="false" outlineLevel="0" max="48" min="48" style="341" width="16.38"/>
    <col collapsed="false" customWidth="true" hidden="false" outlineLevel="0" max="49" min="49" style="344" width="16.55"/>
    <col collapsed="false" customWidth="true" hidden="false" outlineLevel="0" max="50" min="50" style="345" width="22.85"/>
    <col collapsed="false" customWidth="true" hidden="false" outlineLevel="0" max="51" min="51" style="342" width="21.76"/>
    <col collapsed="false" customWidth="true" hidden="false" outlineLevel="0" max="52" min="52" style="343" width="22.35"/>
    <col collapsed="false" customWidth="true" hidden="false" outlineLevel="0" max="53" min="53" style="347" width="24.7"/>
    <col collapsed="false" customWidth="true" hidden="false" outlineLevel="0" max="54" min="54" style="347" width="18.39"/>
    <col collapsed="false" customWidth="true" hidden="false" outlineLevel="0" max="55" min="55" style="48" width="22.35"/>
    <col collapsed="false" customWidth="true" hidden="false" outlineLevel="0" max="56" min="56" style="48" width="15.46"/>
    <col collapsed="false" customWidth="true" hidden="false" outlineLevel="0" max="57" min="57" style="48" width="14.78"/>
    <col collapsed="false" customWidth="true" hidden="false" outlineLevel="0" max="58" min="58" style="48" width="15.29"/>
    <col collapsed="false" customWidth="true" hidden="false" outlineLevel="0" max="59" min="59" style="48" width="14.36"/>
    <col collapsed="false" customWidth="true" hidden="false" outlineLevel="0" max="60" min="60" style="48" width="16.38"/>
    <col collapsed="false" customWidth="true" hidden="false" outlineLevel="0" max="61" min="61" style="0" width="16.55"/>
    <col collapsed="false" customWidth="true" hidden="false" outlineLevel="0" max="62" min="62" style="48" width="22.85"/>
    <col collapsed="false" customWidth="true" hidden="false" outlineLevel="0" max="63" min="63" style="48" width="21.76"/>
    <col collapsed="false" customWidth="true" hidden="false" outlineLevel="0" max="64" min="64" style="48" width="22.35"/>
  </cols>
  <sheetData>
    <row r="1" s="49" customFormat="true" ht="15.75" hidden="false" customHeight="false" outlineLevel="0" collapsed="false">
      <c r="A1" s="79"/>
      <c r="B1" s="79"/>
      <c r="C1" s="79"/>
      <c r="D1" s="348"/>
      <c r="E1" s="349"/>
      <c r="F1" s="349"/>
      <c r="G1" s="350"/>
      <c r="H1" s="351"/>
      <c r="I1" s="351"/>
      <c r="J1" s="351"/>
      <c r="K1" s="351"/>
      <c r="L1" s="351"/>
      <c r="M1" s="349"/>
      <c r="N1" s="349"/>
      <c r="O1" s="352"/>
      <c r="P1" s="353"/>
      <c r="Q1" s="349"/>
      <c r="R1" s="349"/>
      <c r="S1" s="350"/>
      <c r="T1" s="351"/>
      <c r="U1" s="351"/>
      <c r="V1" s="351"/>
      <c r="W1" s="351"/>
      <c r="X1" s="351"/>
      <c r="Y1" s="354"/>
      <c r="Z1" s="355"/>
      <c r="AA1" s="352"/>
      <c r="AB1" s="353"/>
      <c r="AC1" s="349"/>
      <c r="AD1" s="355"/>
      <c r="AE1" s="350"/>
      <c r="AF1" s="351"/>
      <c r="AG1" s="351"/>
      <c r="AH1" s="351"/>
      <c r="AI1" s="351"/>
      <c r="AJ1" s="351"/>
      <c r="AK1" s="356"/>
      <c r="AL1" s="355"/>
      <c r="AM1" s="352"/>
      <c r="AN1" s="353"/>
      <c r="AO1" s="349"/>
      <c r="AP1" s="355"/>
      <c r="AQ1" s="350"/>
      <c r="AR1" s="351"/>
      <c r="AS1" s="351"/>
      <c r="AT1" s="351"/>
      <c r="AU1" s="351"/>
      <c r="AV1" s="351"/>
      <c r="AW1" s="354"/>
      <c r="AX1" s="355"/>
      <c r="AY1" s="352"/>
      <c r="AZ1" s="353"/>
      <c r="BA1" s="357"/>
      <c r="BB1" s="357"/>
      <c r="BC1" s="79"/>
      <c r="BD1" s="79"/>
      <c r="BE1" s="79"/>
      <c r="BF1" s="79"/>
      <c r="BG1" s="79"/>
      <c r="BH1" s="79"/>
      <c r="BJ1" s="79"/>
      <c r="BK1" s="79"/>
      <c r="BL1" s="79"/>
    </row>
    <row r="2" customFormat="false" ht="15.75" hidden="false" customHeight="false" outlineLevel="0" collapsed="false">
      <c r="D2" s="358" t="s">
        <v>1990</v>
      </c>
      <c r="E2" s="359" t="s">
        <v>1990</v>
      </c>
      <c r="F2" s="359" t="s">
        <v>1990</v>
      </c>
      <c r="G2" s="359" t="s">
        <v>1990</v>
      </c>
      <c r="H2" s="359" t="s">
        <v>1990</v>
      </c>
      <c r="I2" s="359" t="s">
        <v>1990</v>
      </c>
      <c r="J2" s="359" t="s">
        <v>1990</v>
      </c>
      <c r="K2" s="359" t="s">
        <v>1990</v>
      </c>
      <c r="L2" s="359" t="s">
        <v>1990</v>
      </c>
      <c r="M2" s="359" t="s">
        <v>1990</v>
      </c>
      <c r="N2" s="359" t="s">
        <v>1990</v>
      </c>
      <c r="O2" s="359" t="s">
        <v>1990</v>
      </c>
      <c r="P2" s="359" t="s">
        <v>1990</v>
      </c>
      <c r="Q2" s="360" t="s">
        <v>1991</v>
      </c>
      <c r="R2" s="361" t="s">
        <v>1991</v>
      </c>
      <c r="S2" s="361" t="s">
        <v>1991</v>
      </c>
      <c r="T2" s="361" t="s">
        <v>1991</v>
      </c>
      <c r="U2" s="361" t="s">
        <v>1991</v>
      </c>
      <c r="V2" s="361" t="s">
        <v>1991</v>
      </c>
      <c r="W2" s="361" t="s">
        <v>1991</v>
      </c>
      <c r="X2" s="361" t="s">
        <v>1991</v>
      </c>
      <c r="Y2" s="362" t="s">
        <v>1991</v>
      </c>
      <c r="Z2" s="361" t="s">
        <v>1991</v>
      </c>
      <c r="AA2" s="361" t="s">
        <v>1991</v>
      </c>
      <c r="AB2" s="363" t="s">
        <v>1991</v>
      </c>
      <c r="AC2" s="364" t="s">
        <v>1992</v>
      </c>
      <c r="AD2" s="365" t="s">
        <v>1992</v>
      </c>
      <c r="AE2" s="365" t="s">
        <v>1992</v>
      </c>
      <c r="AF2" s="365" t="s">
        <v>1992</v>
      </c>
      <c r="AG2" s="365" t="s">
        <v>1992</v>
      </c>
      <c r="AH2" s="365" t="s">
        <v>1992</v>
      </c>
      <c r="AI2" s="365" t="s">
        <v>1992</v>
      </c>
      <c r="AJ2" s="365" t="s">
        <v>1992</v>
      </c>
      <c r="AK2" s="366" t="s">
        <v>1992</v>
      </c>
      <c r="AL2" s="365" t="s">
        <v>1992</v>
      </c>
      <c r="AM2" s="365" t="s">
        <v>1992</v>
      </c>
      <c r="AN2" s="367" t="s">
        <v>1992</v>
      </c>
      <c r="AO2" s="368" t="s">
        <v>1993</v>
      </c>
      <c r="AP2" s="361" t="s">
        <v>1993</v>
      </c>
      <c r="AQ2" s="361" t="s">
        <v>1993</v>
      </c>
      <c r="AR2" s="361" t="s">
        <v>1993</v>
      </c>
      <c r="AS2" s="361" t="s">
        <v>1993</v>
      </c>
      <c r="AT2" s="361" t="s">
        <v>1993</v>
      </c>
      <c r="AU2" s="361" t="s">
        <v>1993</v>
      </c>
      <c r="AV2" s="361" t="s">
        <v>1993</v>
      </c>
      <c r="AW2" s="362" t="s">
        <v>1993</v>
      </c>
      <c r="AX2" s="361" t="s">
        <v>1993</v>
      </c>
      <c r="AY2" s="361" t="s">
        <v>1993</v>
      </c>
      <c r="AZ2" s="363" t="s">
        <v>1993</v>
      </c>
      <c r="BA2" s="369" t="s">
        <v>1994</v>
      </c>
      <c r="BB2" s="370" t="s">
        <v>1994</v>
      </c>
      <c r="BC2" s="370" t="s">
        <v>1994</v>
      </c>
      <c r="BD2" s="370" t="s">
        <v>1994</v>
      </c>
      <c r="BE2" s="370" t="s">
        <v>1994</v>
      </c>
      <c r="BF2" s="370" t="s">
        <v>1994</v>
      </c>
      <c r="BG2" s="370" t="s">
        <v>1994</v>
      </c>
      <c r="BH2" s="370" t="s">
        <v>1994</v>
      </c>
      <c r="BI2" s="371" t="s">
        <v>1994</v>
      </c>
      <c r="BJ2" s="370" t="s">
        <v>1994</v>
      </c>
      <c r="BK2" s="370" t="s">
        <v>1994</v>
      </c>
      <c r="BL2" s="372" t="s">
        <v>1994</v>
      </c>
    </row>
    <row r="3" s="308" customFormat="true" ht="26.25" hidden="false" customHeight="false" outlineLevel="0" collapsed="false">
      <c r="A3" s="373" t="s">
        <v>1918</v>
      </c>
      <c r="B3" s="295" t="s">
        <v>1918</v>
      </c>
      <c r="C3" s="295" t="s">
        <v>1918</v>
      </c>
      <c r="D3" s="374" t="s">
        <v>1919</v>
      </c>
      <c r="E3" s="299" t="s">
        <v>1995</v>
      </c>
      <c r="F3" s="298" t="s">
        <v>1921</v>
      </c>
      <c r="G3" s="297" t="s">
        <v>1995</v>
      </c>
      <c r="H3" s="375" t="s">
        <v>1996</v>
      </c>
      <c r="I3" s="375" t="s">
        <v>1997</v>
      </c>
      <c r="J3" s="375" t="s">
        <v>1998</v>
      </c>
      <c r="K3" s="375" t="s">
        <v>1999</v>
      </c>
      <c r="L3" s="298" t="s">
        <v>1921</v>
      </c>
      <c r="M3" s="299" t="s">
        <v>1995</v>
      </c>
      <c r="N3" s="376" t="s">
        <v>1919</v>
      </c>
      <c r="O3" s="297" t="s">
        <v>1995</v>
      </c>
      <c r="P3" s="307" t="s">
        <v>2000</v>
      </c>
      <c r="Q3" s="377" t="s">
        <v>2000</v>
      </c>
      <c r="R3" s="298" t="s">
        <v>1921</v>
      </c>
      <c r="S3" s="378" t="s">
        <v>2000</v>
      </c>
      <c r="T3" s="298" t="s">
        <v>1921</v>
      </c>
      <c r="U3" s="298" t="s">
        <v>1921</v>
      </c>
      <c r="V3" s="298" t="s">
        <v>1921</v>
      </c>
      <c r="W3" s="298" t="s">
        <v>1921</v>
      </c>
      <c r="X3" s="298" t="s">
        <v>1921</v>
      </c>
      <c r="Y3" s="302" t="s">
        <v>1926</v>
      </c>
      <c r="Z3" s="298" t="s">
        <v>1921</v>
      </c>
      <c r="AA3" s="297" t="s">
        <v>1995</v>
      </c>
      <c r="AB3" s="378" t="s">
        <v>2000</v>
      </c>
      <c r="AC3" s="378" t="s">
        <v>2000</v>
      </c>
      <c r="AD3" s="298" t="s">
        <v>1921</v>
      </c>
      <c r="AE3" s="378" t="s">
        <v>2000</v>
      </c>
      <c r="AF3" s="298" t="s">
        <v>1921</v>
      </c>
      <c r="AG3" s="298" t="s">
        <v>1921</v>
      </c>
      <c r="AH3" s="298" t="s">
        <v>1921</v>
      </c>
      <c r="AI3" s="298" t="s">
        <v>1921</v>
      </c>
      <c r="AJ3" s="298" t="s">
        <v>1921</v>
      </c>
      <c r="AK3" s="302" t="s">
        <v>1926</v>
      </c>
      <c r="AL3" s="298" t="s">
        <v>1921</v>
      </c>
      <c r="AM3" s="297" t="s">
        <v>1995</v>
      </c>
      <c r="AN3" s="378" t="s">
        <v>2000</v>
      </c>
      <c r="AO3" s="378" t="s">
        <v>2000</v>
      </c>
      <c r="AP3" s="298" t="s">
        <v>1921</v>
      </c>
      <c r="AQ3" s="378" t="s">
        <v>2000</v>
      </c>
      <c r="AR3" s="298" t="s">
        <v>1921</v>
      </c>
      <c r="AS3" s="298" t="s">
        <v>1921</v>
      </c>
      <c r="AT3" s="298" t="s">
        <v>1921</v>
      </c>
      <c r="AU3" s="298" t="s">
        <v>1921</v>
      </c>
      <c r="AV3" s="298" t="s">
        <v>1921</v>
      </c>
      <c r="AW3" s="302" t="s">
        <v>1926</v>
      </c>
      <c r="AX3" s="298" t="s">
        <v>1921</v>
      </c>
      <c r="AY3" s="311" t="s">
        <v>1995</v>
      </c>
      <c r="AZ3" s="378" t="s">
        <v>2000</v>
      </c>
      <c r="BA3" s="378" t="s">
        <v>2000</v>
      </c>
      <c r="BB3" s="298" t="s">
        <v>1921</v>
      </c>
      <c r="BC3" s="378" t="s">
        <v>2000</v>
      </c>
      <c r="BD3" s="298" t="s">
        <v>1921</v>
      </c>
      <c r="BE3" s="298" t="s">
        <v>1921</v>
      </c>
      <c r="BF3" s="298" t="s">
        <v>1921</v>
      </c>
      <c r="BG3" s="298" t="s">
        <v>1921</v>
      </c>
      <c r="BH3" s="298" t="s">
        <v>1921</v>
      </c>
      <c r="BI3" s="302" t="s">
        <v>1926</v>
      </c>
      <c r="BJ3" s="298" t="s">
        <v>1921</v>
      </c>
      <c r="BK3" s="311" t="s">
        <v>1995</v>
      </c>
      <c r="BL3" s="378" t="s">
        <v>2000</v>
      </c>
    </row>
    <row r="4" s="396" customFormat="true" ht="39" hidden="false" customHeight="false" outlineLevel="0" collapsed="false">
      <c r="A4" s="379" t="s">
        <v>81</v>
      </c>
      <c r="B4" s="309" t="s">
        <v>1931</v>
      </c>
      <c r="C4" s="309" t="s">
        <v>1932</v>
      </c>
      <c r="D4" s="380" t="s">
        <v>1933</v>
      </c>
      <c r="E4" s="381" t="s">
        <v>2001</v>
      </c>
      <c r="F4" s="382" t="s">
        <v>2002</v>
      </c>
      <c r="G4" s="383" t="s">
        <v>2003</v>
      </c>
      <c r="H4" s="384" t="s">
        <v>2004</v>
      </c>
      <c r="I4" s="384" t="s">
        <v>2005</v>
      </c>
      <c r="J4" s="384" t="s">
        <v>2006</v>
      </c>
      <c r="K4" s="384" t="s">
        <v>2007</v>
      </c>
      <c r="L4" s="385" t="s">
        <v>2008</v>
      </c>
      <c r="M4" s="381" t="s">
        <v>2009</v>
      </c>
      <c r="N4" s="199" t="s">
        <v>240</v>
      </c>
      <c r="O4" s="381" t="s">
        <v>1988</v>
      </c>
      <c r="P4" s="386" t="s">
        <v>1989</v>
      </c>
      <c r="Q4" s="387" t="s">
        <v>2001</v>
      </c>
      <c r="R4" s="385" t="s">
        <v>2002</v>
      </c>
      <c r="S4" s="386" t="s">
        <v>2003</v>
      </c>
      <c r="T4" s="388" t="s">
        <v>2004</v>
      </c>
      <c r="U4" s="388" t="s">
        <v>2005</v>
      </c>
      <c r="V4" s="388" t="s">
        <v>2006</v>
      </c>
      <c r="W4" s="388" t="s">
        <v>2007</v>
      </c>
      <c r="X4" s="388" t="s">
        <v>2008</v>
      </c>
      <c r="Y4" s="389" t="s">
        <v>2010</v>
      </c>
      <c r="Z4" s="388" t="s">
        <v>240</v>
      </c>
      <c r="AA4" s="381" t="s">
        <v>1988</v>
      </c>
      <c r="AB4" s="390" t="s">
        <v>1989</v>
      </c>
      <c r="AC4" s="391" t="s">
        <v>2011</v>
      </c>
      <c r="AD4" s="385" t="s">
        <v>2002</v>
      </c>
      <c r="AE4" s="386" t="s">
        <v>2003</v>
      </c>
      <c r="AF4" s="388" t="s">
        <v>2004</v>
      </c>
      <c r="AG4" s="388" t="s">
        <v>2005</v>
      </c>
      <c r="AH4" s="388" t="s">
        <v>2006</v>
      </c>
      <c r="AI4" s="388" t="s">
        <v>2007</v>
      </c>
      <c r="AJ4" s="388" t="s">
        <v>2008</v>
      </c>
      <c r="AK4" s="389" t="s">
        <v>2010</v>
      </c>
      <c r="AL4" s="388" t="s">
        <v>240</v>
      </c>
      <c r="AM4" s="381" t="s">
        <v>1988</v>
      </c>
      <c r="AN4" s="390" t="s">
        <v>1989</v>
      </c>
      <c r="AO4" s="392" t="s">
        <v>2001</v>
      </c>
      <c r="AP4" s="385" t="s">
        <v>2002</v>
      </c>
      <c r="AQ4" s="386" t="s">
        <v>2003</v>
      </c>
      <c r="AR4" s="385" t="s">
        <v>2004</v>
      </c>
      <c r="AS4" s="388" t="s">
        <v>2005</v>
      </c>
      <c r="AT4" s="388" t="s">
        <v>2006</v>
      </c>
      <c r="AU4" s="385" t="s">
        <v>2007</v>
      </c>
      <c r="AV4" s="388" t="s">
        <v>2008</v>
      </c>
      <c r="AW4" s="389" t="s">
        <v>2010</v>
      </c>
      <c r="AX4" s="388" t="s">
        <v>240</v>
      </c>
      <c r="AY4" s="381" t="s">
        <v>1988</v>
      </c>
      <c r="AZ4" s="393" t="s">
        <v>1989</v>
      </c>
      <c r="BA4" s="392" t="s">
        <v>2001</v>
      </c>
      <c r="BB4" s="385" t="s">
        <v>2002</v>
      </c>
      <c r="BC4" s="394" t="s">
        <v>2003</v>
      </c>
      <c r="BD4" s="388" t="s">
        <v>2004</v>
      </c>
      <c r="BE4" s="388" t="s">
        <v>2005</v>
      </c>
      <c r="BF4" s="388" t="s">
        <v>2006</v>
      </c>
      <c r="BG4" s="388" t="s">
        <v>2007</v>
      </c>
      <c r="BH4" s="388" t="s">
        <v>2008</v>
      </c>
      <c r="BI4" s="389" t="s">
        <v>2010</v>
      </c>
      <c r="BJ4" s="385" t="s">
        <v>240</v>
      </c>
      <c r="BK4" s="395" t="s">
        <v>1988</v>
      </c>
      <c r="BL4" s="393" t="s">
        <v>1989</v>
      </c>
    </row>
    <row r="5" s="12" customFormat="true" ht="12.75" hidden="false" customHeight="false" outlineLevel="0" collapsed="false">
      <c r="A5" s="397" t="n">
        <v>1</v>
      </c>
      <c r="B5" s="397" t="str">
        <f aca="false">'APH KIC KIA PC'!I5</f>
        <v>Välj…</v>
      </c>
      <c r="C5" s="397" t="str">
        <f aca="false">'APH KIC KIA PC'!K5</f>
        <v>Välj…</v>
      </c>
      <c r="D5" s="398" t="n">
        <f aca="false">'APH KIC KIA PC'!D5</f>
        <v>0</v>
      </c>
      <c r="E5" s="399" t="s">
        <v>114</v>
      </c>
      <c r="F5" s="399"/>
      <c r="G5" s="400" t="n">
        <v>1</v>
      </c>
      <c r="H5" s="401" t="n">
        <f aca="false">'3. Förpackningsdata'!F5</f>
        <v>0</v>
      </c>
      <c r="I5" s="401" t="n">
        <f aca="false">'3. Förpackningsdata'!G5</f>
        <v>0</v>
      </c>
      <c r="J5" s="401" t="n">
        <f aca="false">'3. Förpackningsdata'!I5</f>
        <v>0</v>
      </c>
      <c r="K5" s="401" t="n">
        <f aca="false">'3. Förpackningsdata'!H5</f>
        <v>0</v>
      </c>
      <c r="L5" s="244"/>
      <c r="M5" s="399" t="s">
        <v>2012</v>
      </c>
      <c r="N5" s="400" t="str">
        <f aca="false">IF('APH KIC KIA PC'!X5="","",'APH KIC KIA PC'!X5)</f>
        <v/>
      </c>
      <c r="O5" s="402" t="s">
        <v>35</v>
      </c>
      <c r="P5" s="403" t="str">
        <f aca="false">TRIM('1. Artikeldata Grund'!D5)</f>
        <v>EAN</v>
      </c>
      <c r="Q5" s="404" t="str">
        <f aca="false">IF(S5="","",IF('3. Förpackningsdata'!K5="","",'3. Förpackningsdata'!K5))</f>
        <v/>
      </c>
      <c r="R5" s="405"/>
      <c r="S5" s="406" t="str">
        <f aca="false">IF('3. Förpackningsdata'!L5="","",'3. Förpackningsdata'!L5)</f>
        <v/>
      </c>
      <c r="T5" s="113"/>
      <c r="U5" s="113"/>
      <c r="V5" s="113"/>
      <c r="W5" s="113"/>
      <c r="X5" s="113"/>
      <c r="Y5" s="407" t="str">
        <f aca="false" t="array" ref="Y5:Y5">IF(AC5&lt;&gt;Tabeller!$AI$4,_xlfn.IFS(Q5=Tabeller!$AI$3,"",Q5=Tabeller!$AL$4,"C",Q5=Tabeller!$AL$5,"L",Q5=Tabeller!$AL$6,"P",Q5="",""),"1")</f>
        <v/>
      </c>
      <c r="Z5" s="112"/>
      <c r="AA5" s="408" t="str">
        <f aca="false">IF(AB5="","","EAN")</f>
        <v/>
      </c>
      <c r="AB5" s="409" t="str">
        <f aca="false">TRIM(IF('3. Förpackningsdata'!M5="","",'3. Förpackningsdata'!M5))</f>
        <v/>
      </c>
      <c r="AC5" s="410" t="str">
        <f aca="false">IF(AE5="","",IF('3. Förpackningsdata'!O5="","",'3. Förpackningsdata'!O5))</f>
        <v/>
      </c>
      <c r="AD5" s="411"/>
      <c r="AE5" s="400" t="str">
        <f aca="false">IF('3. Förpackningsdata'!P5="","",'3. Förpackningsdata'!P5)</f>
        <v/>
      </c>
      <c r="AF5" s="244"/>
      <c r="AG5" s="244"/>
      <c r="AH5" s="244"/>
      <c r="AI5" s="244"/>
      <c r="AJ5" s="244"/>
      <c r="AK5" s="407" t="str">
        <f aca="false" t="array" ref="AK5:AK5">_xlfn.IFS(AC5=Tabeller!$AI$4,"C",AC5=Tabeller!$AI$5,"L",AC5=Tabeller!$AI$6,"P",AC5="","")</f>
        <v/>
      </c>
      <c r="AL5" s="411"/>
      <c r="AM5" s="412" t="str">
        <f aca="false">IF(AN5="","","EAN")</f>
        <v/>
      </c>
      <c r="AN5" s="413" t="str">
        <f aca="false">TRIM(IF('3. Förpackningsdata'!Q5="","",'3. Förpackningsdata'!Q5))</f>
        <v/>
      </c>
      <c r="AO5" s="414" t="str">
        <f aca="false">IF(AQ5="","",IF('3. Förpackningsdata'!S5="","",'3. Förpackningsdata'!S5))</f>
        <v/>
      </c>
      <c r="AP5" s="112"/>
      <c r="AQ5" s="406" t="str">
        <f aca="false">IF('3. Förpackningsdata'!T5="","",'3. Förpackningsdata'!T5)</f>
        <v/>
      </c>
      <c r="AR5" s="113"/>
      <c r="AS5" s="113"/>
      <c r="AT5" s="113"/>
      <c r="AU5" s="113"/>
      <c r="AV5" s="113"/>
      <c r="AW5" s="407" t="str">
        <f aca="false" t="array" ref="AW5:AW5">_xlfn.IFS(AO5=Tabeller!$AJ$5,"P",AO5=Tabeller!$AJ$4,"L",AO5="","")</f>
        <v/>
      </c>
      <c r="AX5" s="112"/>
      <c r="AY5" s="408" t="str">
        <f aca="false">IF(AZ5="","","EAN")</f>
        <v/>
      </c>
      <c r="AZ5" s="409" t="str">
        <f aca="false">TRIM(IF('3. Förpackningsdata'!U5="","",'3. Förpackningsdata'!U5))</f>
        <v/>
      </c>
      <c r="BA5" s="415" t="str">
        <f aca="false">IF(BC5="","",IF('3. Förpackningsdata'!W5="","",'3. Förpackningsdata'!W5))</f>
        <v/>
      </c>
      <c r="BB5" s="416"/>
      <c r="BC5" s="411" t="str">
        <f aca="false">IF('3. Förpackningsdata'!X5="","",'3. Förpackningsdata'!X5)</f>
        <v/>
      </c>
      <c r="BD5" s="416"/>
      <c r="BE5" s="416"/>
      <c r="BF5" s="416"/>
      <c r="BG5" s="416"/>
      <c r="BH5" s="416"/>
      <c r="BI5" s="417" t="str">
        <f aca="false" t="array" ref="BI5:BI5">_xlfn.IFS(BA5=Tabeller!$AJ$5,"P",BA5=Tabeller!$AJ$4,"L",BA5="","")</f>
        <v/>
      </c>
      <c r="BJ5" s="416"/>
      <c r="BK5" s="412" t="str">
        <f aca="false">IF(BL5="","","EAN")</f>
        <v/>
      </c>
      <c r="BL5" s="413" t="str">
        <f aca="false">TRIM(IF('3. Förpackningsdata'!Y5="","",'3. Förpackningsdata'!Y5))</f>
        <v/>
      </c>
    </row>
    <row r="6" s="12" customFormat="true" ht="12.75" hidden="false" customHeight="false" outlineLevel="0" collapsed="false">
      <c r="A6" s="397" t="n">
        <v>2</v>
      </c>
      <c r="B6" s="397" t="str">
        <f aca="false">'APH KIC KIA PC'!I6</f>
        <v>Välj…</v>
      </c>
      <c r="C6" s="397" t="str">
        <f aca="false">'APH KIC KIA PC'!K6</f>
        <v>Välj…</v>
      </c>
      <c r="D6" s="398" t="n">
        <f aca="false">'APH KIC KIA PC'!D6</f>
        <v>0</v>
      </c>
      <c r="E6" s="399" t="s">
        <v>114</v>
      </c>
      <c r="F6" s="399"/>
      <c r="G6" s="400" t="n">
        <v>1</v>
      </c>
      <c r="H6" s="401" t="n">
        <f aca="false">'3. Förpackningsdata'!F6</f>
        <v>0</v>
      </c>
      <c r="I6" s="401" t="n">
        <f aca="false">'3. Förpackningsdata'!G6</f>
        <v>0</v>
      </c>
      <c r="J6" s="401" t="n">
        <f aca="false">'3. Förpackningsdata'!I6</f>
        <v>0</v>
      </c>
      <c r="K6" s="401" t="n">
        <f aca="false">'3. Förpackningsdata'!H6</f>
        <v>0</v>
      </c>
      <c r="L6" s="244"/>
      <c r="M6" s="399" t="s">
        <v>2012</v>
      </c>
      <c r="N6" s="400" t="str">
        <f aca="false">IF('APH KIC KIA PC'!X6="","",'APH KIC KIA PC'!X6)</f>
        <v/>
      </c>
      <c r="O6" s="402" t="s">
        <v>35</v>
      </c>
      <c r="P6" s="403" t="str">
        <f aca="false">TRIM('1. Artikeldata Grund'!D6)</f>
        <v>yhh</v>
      </c>
      <c r="Q6" s="404" t="str">
        <f aca="false">IF(S6="","",IF('3. Förpackningsdata'!K6="","",'3. Förpackningsdata'!K6))</f>
        <v/>
      </c>
      <c r="R6" s="405"/>
      <c r="S6" s="406" t="str">
        <f aca="false">IF('3. Förpackningsdata'!L6="","",'3. Förpackningsdata'!L6)</f>
        <v/>
      </c>
      <c r="T6" s="113"/>
      <c r="U6" s="113"/>
      <c r="V6" s="113"/>
      <c r="W6" s="113"/>
      <c r="X6" s="113"/>
      <c r="Y6" s="407" t="str">
        <f aca="false" t="array" ref="Y6:Y6">IF(AC6&lt;&gt;Tabeller!$AI$4,_xlfn.IFS(Q6=Tabeller!$AI$3,"",Q6=Tabeller!$AL$4,"C",Q6=Tabeller!$AL$5,"L",Q6=Tabeller!$AL$6,"P",Q6="",""),"1")</f>
        <v/>
      </c>
      <c r="Z6" s="112"/>
      <c r="AA6" s="408" t="str">
        <f aca="false">IF(AB6="","","EAN")</f>
        <v/>
      </c>
      <c r="AB6" s="409" t="str">
        <f aca="false">TRIM(IF('3. Förpackningsdata'!M6="","",'3. Förpackningsdata'!M6))</f>
        <v/>
      </c>
      <c r="AC6" s="410" t="str">
        <f aca="false">IF(AE6="","",IF('3. Förpackningsdata'!O6="","",'3. Förpackningsdata'!O6))</f>
        <v/>
      </c>
      <c r="AD6" s="411"/>
      <c r="AE6" s="400" t="str">
        <f aca="false">IF('3. Förpackningsdata'!P6="","",'3. Förpackningsdata'!P6)</f>
        <v/>
      </c>
      <c r="AF6" s="244"/>
      <c r="AG6" s="244"/>
      <c r="AH6" s="244"/>
      <c r="AI6" s="244"/>
      <c r="AJ6" s="244"/>
      <c r="AK6" s="407" t="str">
        <f aca="false" t="array" ref="AK6:AK6">_xlfn.IFS(AC6=Tabeller!$AI$4,"C",AC6=Tabeller!$AI$5,"L",AC6=Tabeller!$AI$6,"P",AC6="","")</f>
        <v/>
      </c>
      <c r="AL6" s="411"/>
      <c r="AM6" s="412" t="str">
        <f aca="false">IF(AN6="","","EAN")</f>
        <v/>
      </c>
      <c r="AN6" s="413" t="str">
        <f aca="false">TRIM(IF('3. Förpackningsdata'!Q6="","",'3. Förpackningsdata'!Q6))</f>
        <v/>
      </c>
      <c r="AO6" s="414" t="str">
        <f aca="false">IF(AQ6="","",IF('3. Förpackningsdata'!S6="","",'3. Förpackningsdata'!S6))</f>
        <v/>
      </c>
      <c r="AP6" s="112"/>
      <c r="AQ6" s="406" t="str">
        <f aca="false">IF('3. Förpackningsdata'!T6="","",'3. Förpackningsdata'!T6)</f>
        <v/>
      </c>
      <c r="AR6" s="113"/>
      <c r="AS6" s="113"/>
      <c r="AT6" s="113"/>
      <c r="AU6" s="113"/>
      <c r="AV6" s="113"/>
      <c r="AW6" s="407" t="str">
        <f aca="false" t="array" ref="AW6:AW6">_xlfn.IFS(AO6=Tabeller!$AJ$5,"P",AO6=Tabeller!$AJ$4,"L",AO6="","")</f>
        <v/>
      </c>
      <c r="AX6" s="112"/>
      <c r="AY6" s="408" t="str">
        <f aca="false">IF(AZ6="","","EAN")</f>
        <v/>
      </c>
      <c r="AZ6" s="409" t="str">
        <f aca="false">TRIM(IF('3. Förpackningsdata'!U6="","",'3. Förpackningsdata'!U6))</f>
        <v/>
      </c>
      <c r="BA6" s="415" t="str">
        <f aca="false">IF(BC6="","",IF('3. Förpackningsdata'!W6="","",'3. Förpackningsdata'!W6))</f>
        <v/>
      </c>
      <c r="BB6" s="416"/>
      <c r="BC6" s="411" t="str">
        <f aca="false">IF('3. Förpackningsdata'!X6="","",'3. Förpackningsdata'!X6)</f>
        <v/>
      </c>
      <c r="BD6" s="416"/>
      <c r="BE6" s="416"/>
      <c r="BF6" s="416"/>
      <c r="BG6" s="416"/>
      <c r="BH6" s="416"/>
      <c r="BI6" s="417" t="str">
        <f aca="false" t="array" ref="BI6:BI6">_xlfn.IFS(BA6=Tabeller!$AJ$5,"P",BA6=Tabeller!$AJ$4,"L",BA6="","")</f>
        <v/>
      </c>
      <c r="BJ6" s="416"/>
      <c r="BK6" s="412" t="str">
        <f aca="false">IF(BL6="","","EAN")</f>
        <v/>
      </c>
      <c r="BL6" s="413" t="str">
        <f aca="false">TRIM(IF('3. Förpackningsdata'!Y6="","",'3. Förpackningsdata'!Y6))</f>
        <v/>
      </c>
    </row>
    <row r="7" s="12" customFormat="true" ht="12.75" hidden="false" customHeight="false" outlineLevel="0" collapsed="false">
      <c r="A7" s="397" t="n">
        <v>3</v>
      </c>
      <c r="B7" s="397" t="str">
        <f aca="false">'APH KIC KIA PC'!I7</f>
        <v>Välj…</v>
      </c>
      <c r="C7" s="397" t="str">
        <f aca="false">'APH KIC KIA PC'!K7</f>
        <v>Välj…</v>
      </c>
      <c r="D7" s="398" t="n">
        <f aca="false">'APH KIC KIA PC'!D7</f>
        <v>0</v>
      </c>
      <c r="E7" s="399" t="s">
        <v>114</v>
      </c>
      <c r="F7" s="399"/>
      <c r="G7" s="400" t="n">
        <v>1</v>
      </c>
      <c r="H7" s="401" t="n">
        <f aca="false">'3. Förpackningsdata'!F7</f>
        <v>0</v>
      </c>
      <c r="I7" s="401" t="n">
        <f aca="false">'3. Förpackningsdata'!G7</f>
        <v>0</v>
      </c>
      <c r="J7" s="401" t="n">
        <f aca="false">'3. Förpackningsdata'!I7</f>
        <v>0</v>
      </c>
      <c r="K7" s="401" t="n">
        <f aca="false">'3. Förpackningsdata'!H7</f>
        <v>0</v>
      </c>
      <c r="L7" s="244"/>
      <c r="M7" s="399" t="s">
        <v>2012</v>
      </c>
      <c r="N7" s="400" t="str">
        <f aca="false">IF('APH KIC KIA PC'!X7="","",'APH KIC KIA PC'!X7)</f>
        <v/>
      </c>
      <c r="O7" s="402" t="s">
        <v>35</v>
      </c>
      <c r="P7" s="403" t="str">
        <f aca="false">TRIM('1. Artikeldata Grund'!D7)</f>
        <v/>
      </c>
      <c r="Q7" s="404" t="str">
        <f aca="false">IF(S7="","",IF('3. Förpackningsdata'!K7="","",'3. Förpackningsdata'!K7))</f>
        <v/>
      </c>
      <c r="R7" s="405"/>
      <c r="S7" s="406" t="str">
        <f aca="false">IF('3. Förpackningsdata'!L7="","",'3. Förpackningsdata'!L7)</f>
        <v/>
      </c>
      <c r="T7" s="113"/>
      <c r="U7" s="113"/>
      <c r="V7" s="113"/>
      <c r="W7" s="113"/>
      <c r="X7" s="113"/>
      <c r="Y7" s="407" t="str">
        <f aca="false" t="array" ref="Y7:Y7">IF(AC7&lt;&gt;Tabeller!$AI$4,_xlfn.IFS(Q7=Tabeller!$AI$3,"",Q7=Tabeller!$AL$4,"C",Q7=Tabeller!$AL$5,"L",Q7=Tabeller!$AL$6,"P",Q7="",""),"1")</f>
        <v/>
      </c>
      <c r="Z7" s="112"/>
      <c r="AA7" s="408" t="str">
        <f aca="false">IF(AB7="","","EAN")</f>
        <v/>
      </c>
      <c r="AB7" s="409" t="str">
        <f aca="false">TRIM(IF('3. Förpackningsdata'!M7="","",'3. Förpackningsdata'!M7))</f>
        <v/>
      </c>
      <c r="AC7" s="410" t="str">
        <f aca="false">IF(AE7="","",IF('3. Förpackningsdata'!O7="","",'3. Förpackningsdata'!O7))</f>
        <v/>
      </c>
      <c r="AD7" s="411"/>
      <c r="AE7" s="400" t="str">
        <f aca="false">IF('3. Förpackningsdata'!P7="","",'3. Förpackningsdata'!P7)</f>
        <v/>
      </c>
      <c r="AF7" s="244"/>
      <c r="AG7" s="244"/>
      <c r="AH7" s="244"/>
      <c r="AI7" s="244"/>
      <c r="AJ7" s="244"/>
      <c r="AK7" s="407" t="str">
        <f aca="false" t="array" ref="AK7:AK7">_xlfn.IFS(AC7=Tabeller!$AI$4,"C",AC7=Tabeller!$AI$5,"L",AC7=Tabeller!$AI$6,"P",AC7="","")</f>
        <v/>
      </c>
      <c r="AL7" s="411"/>
      <c r="AM7" s="412" t="str">
        <f aca="false">IF(AN7="","","EAN")</f>
        <v/>
      </c>
      <c r="AN7" s="413" t="str">
        <f aca="false">TRIM(IF('3. Förpackningsdata'!Q7="","",'3. Förpackningsdata'!Q7))</f>
        <v/>
      </c>
      <c r="AO7" s="414" t="str">
        <f aca="false">IF(AQ7="","",IF('3. Förpackningsdata'!S7="","",'3. Förpackningsdata'!S7))</f>
        <v/>
      </c>
      <c r="AP7" s="112"/>
      <c r="AQ7" s="406" t="str">
        <f aca="false">IF('3. Förpackningsdata'!T7="","",'3. Förpackningsdata'!T7)</f>
        <v/>
      </c>
      <c r="AR7" s="113"/>
      <c r="AS7" s="113"/>
      <c r="AT7" s="113"/>
      <c r="AU7" s="113"/>
      <c r="AV7" s="113"/>
      <c r="AW7" s="407" t="str">
        <f aca="false" t="array" ref="AW7:AW7">_xlfn.IFS(AO7=Tabeller!$AJ$5,"P",AO7=Tabeller!$AJ$4,"L",AO7="","")</f>
        <v/>
      </c>
      <c r="AX7" s="112"/>
      <c r="AY7" s="408" t="str">
        <f aca="false">IF(AZ7="","","EAN")</f>
        <v/>
      </c>
      <c r="AZ7" s="409" t="str">
        <f aca="false">TRIM(IF('3. Förpackningsdata'!U7="","",'3. Förpackningsdata'!U7))</f>
        <v/>
      </c>
      <c r="BA7" s="415" t="str">
        <f aca="false">IF(BC7="","",IF('3. Förpackningsdata'!W7="","",'3. Förpackningsdata'!W7))</f>
        <v/>
      </c>
      <c r="BB7" s="416"/>
      <c r="BC7" s="411" t="str">
        <f aca="false">IF('3. Förpackningsdata'!X7="","",'3. Förpackningsdata'!X7)</f>
        <v/>
      </c>
      <c r="BD7" s="416"/>
      <c r="BE7" s="416"/>
      <c r="BF7" s="416"/>
      <c r="BG7" s="416"/>
      <c r="BH7" s="416"/>
      <c r="BI7" s="417" t="str">
        <f aca="false" t="array" ref="BI7:BI7">_xlfn.IFS(BA7=Tabeller!$AJ$5,"P",BA7=Tabeller!$AJ$4,"L",BA7="","")</f>
        <v/>
      </c>
      <c r="BJ7" s="416"/>
      <c r="BK7" s="412" t="str">
        <f aca="false">IF(BL7="","","EAN")</f>
        <v/>
      </c>
      <c r="BL7" s="413" t="str">
        <f aca="false">TRIM(IF('3. Förpackningsdata'!Y7="","",'3. Förpackningsdata'!Y7))</f>
        <v/>
      </c>
    </row>
    <row r="8" s="12" customFormat="true" ht="12.75" hidden="false" customHeight="false" outlineLevel="0" collapsed="false">
      <c r="A8" s="397" t="n">
        <v>4</v>
      </c>
      <c r="B8" s="397" t="str">
        <f aca="false">'APH KIC KIA PC'!I8</f>
        <v>Välj…</v>
      </c>
      <c r="C8" s="397" t="str">
        <f aca="false">'APH KIC KIA PC'!K8</f>
        <v>Välj…</v>
      </c>
      <c r="D8" s="398" t="n">
        <f aca="false">'APH KIC KIA PC'!D8</f>
        <v>0</v>
      </c>
      <c r="E8" s="399" t="s">
        <v>114</v>
      </c>
      <c r="F8" s="399"/>
      <c r="G8" s="400" t="n">
        <v>1</v>
      </c>
      <c r="H8" s="401" t="n">
        <f aca="false">'3. Förpackningsdata'!F8</f>
        <v>0</v>
      </c>
      <c r="I8" s="401" t="n">
        <f aca="false">'3. Förpackningsdata'!G8</f>
        <v>0</v>
      </c>
      <c r="J8" s="401" t="n">
        <f aca="false">'3. Förpackningsdata'!I8</f>
        <v>0</v>
      </c>
      <c r="K8" s="401" t="n">
        <f aca="false">'3. Förpackningsdata'!H8</f>
        <v>0</v>
      </c>
      <c r="L8" s="244"/>
      <c r="M8" s="399" t="s">
        <v>2012</v>
      </c>
      <c r="N8" s="400" t="str">
        <f aca="false">IF('APH KIC KIA PC'!X8="","",'APH KIC KIA PC'!X8)</f>
        <v/>
      </c>
      <c r="O8" s="402" t="s">
        <v>35</v>
      </c>
      <c r="P8" s="403" t="str">
        <f aca="false">TRIM('1. Artikeldata Grund'!D8)</f>
        <v/>
      </c>
      <c r="Q8" s="404" t="str">
        <f aca="false">IF(S8="","",IF('3. Förpackningsdata'!K8="","",'3. Förpackningsdata'!K8))</f>
        <v/>
      </c>
      <c r="R8" s="405"/>
      <c r="S8" s="406" t="str">
        <f aca="false">IF('3. Förpackningsdata'!L8="","",'3. Förpackningsdata'!L8)</f>
        <v/>
      </c>
      <c r="T8" s="113"/>
      <c r="U8" s="113"/>
      <c r="V8" s="113"/>
      <c r="W8" s="113"/>
      <c r="X8" s="113"/>
      <c r="Y8" s="407" t="str">
        <f aca="false" t="array" ref="Y8:Y8">IF(AC8&lt;&gt;Tabeller!$AI$4,_xlfn.IFS(Q8=Tabeller!$AI$3,"",Q8=Tabeller!$AL$4,"C",Q8=Tabeller!$AL$5,"L",Q8=Tabeller!$AL$6,"P",Q8="",""),"1")</f>
        <v/>
      </c>
      <c r="Z8" s="112"/>
      <c r="AA8" s="408" t="str">
        <f aca="false">IF(AB8="","","EAN")</f>
        <v/>
      </c>
      <c r="AB8" s="409" t="str">
        <f aca="false">TRIM(IF('3. Förpackningsdata'!M8="","",'3. Förpackningsdata'!M8))</f>
        <v/>
      </c>
      <c r="AC8" s="410" t="str">
        <f aca="false">IF(AE8="","",IF('3. Förpackningsdata'!O8="","",'3. Förpackningsdata'!O8))</f>
        <v/>
      </c>
      <c r="AD8" s="411"/>
      <c r="AE8" s="400" t="str">
        <f aca="false">IF('3. Förpackningsdata'!P8="","",'3. Förpackningsdata'!P8)</f>
        <v/>
      </c>
      <c r="AF8" s="244"/>
      <c r="AG8" s="244"/>
      <c r="AH8" s="244"/>
      <c r="AI8" s="244"/>
      <c r="AJ8" s="244"/>
      <c r="AK8" s="407" t="str">
        <f aca="false" t="array" ref="AK8:AK8">_xlfn.IFS(AC8=Tabeller!$AI$4,"C",AC8=Tabeller!$AI$5,"L",AC8=Tabeller!$AI$6,"P",AC8="","")</f>
        <v/>
      </c>
      <c r="AL8" s="411"/>
      <c r="AM8" s="412" t="str">
        <f aca="false">IF(AN8="","","EAN")</f>
        <v/>
      </c>
      <c r="AN8" s="413" t="str">
        <f aca="false">TRIM(IF('3. Förpackningsdata'!Q8="","",'3. Förpackningsdata'!Q8))</f>
        <v/>
      </c>
      <c r="AO8" s="414" t="str">
        <f aca="false">IF(AQ8="","",IF('3. Förpackningsdata'!S8="","",'3. Förpackningsdata'!S8))</f>
        <v/>
      </c>
      <c r="AP8" s="112"/>
      <c r="AQ8" s="406" t="str">
        <f aca="false">IF('3. Förpackningsdata'!T8="","",'3. Förpackningsdata'!T8)</f>
        <v/>
      </c>
      <c r="AR8" s="113"/>
      <c r="AS8" s="113"/>
      <c r="AT8" s="113"/>
      <c r="AU8" s="113"/>
      <c r="AV8" s="113"/>
      <c r="AW8" s="407" t="str">
        <f aca="false" t="array" ref="AW8:AW8">_xlfn.IFS(AO8=Tabeller!$AJ$5,"P",AO8=Tabeller!$AJ$4,"L",AO8="","")</f>
        <v/>
      </c>
      <c r="AX8" s="112"/>
      <c r="AY8" s="408" t="str">
        <f aca="false">IF(AZ8="","","EAN")</f>
        <v/>
      </c>
      <c r="AZ8" s="409" t="str">
        <f aca="false">TRIM(IF('3. Förpackningsdata'!U8="","",'3. Förpackningsdata'!U8))</f>
        <v/>
      </c>
      <c r="BA8" s="415" t="str">
        <f aca="false">IF(BC8="","",IF('3. Förpackningsdata'!W8="","",'3. Förpackningsdata'!W8))</f>
        <v/>
      </c>
      <c r="BB8" s="416"/>
      <c r="BC8" s="411" t="str">
        <f aca="false">IF('3. Förpackningsdata'!X8="","",'3. Förpackningsdata'!X8)</f>
        <v/>
      </c>
      <c r="BD8" s="416"/>
      <c r="BE8" s="416"/>
      <c r="BF8" s="416"/>
      <c r="BG8" s="416"/>
      <c r="BH8" s="416"/>
      <c r="BI8" s="417" t="str">
        <f aca="false" t="array" ref="BI8:BI8">_xlfn.IFS(BA8=Tabeller!$AJ$5,"P",BA8=Tabeller!$AJ$4,"L",BA8="","")</f>
        <v/>
      </c>
      <c r="BJ8" s="416"/>
      <c r="BK8" s="412" t="str">
        <f aca="false">IF(BL8="","","EAN")</f>
        <v/>
      </c>
      <c r="BL8" s="413" t="str">
        <f aca="false">TRIM(IF('3. Förpackningsdata'!Y8="","",'3. Förpackningsdata'!Y8))</f>
        <v/>
      </c>
    </row>
    <row r="9" s="12" customFormat="true" ht="12.75" hidden="false" customHeight="false" outlineLevel="0" collapsed="false">
      <c r="A9" s="397" t="n">
        <v>5</v>
      </c>
      <c r="B9" s="397" t="str">
        <f aca="false">'APH KIC KIA PC'!I9</f>
        <v>Välj…</v>
      </c>
      <c r="C9" s="397" t="str">
        <f aca="false">'APH KIC KIA PC'!K9</f>
        <v>Välj…</v>
      </c>
      <c r="D9" s="398" t="n">
        <f aca="false">'APH KIC KIA PC'!D9</f>
        <v>0</v>
      </c>
      <c r="E9" s="399" t="s">
        <v>114</v>
      </c>
      <c r="F9" s="399"/>
      <c r="G9" s="400" t="n">
        <v>1</v>
      </c>
      <c r="H9" s="401" t="n">
        <f aca="false">'3. Förpackningsdata'!F9</f>
        <v>0</v>
      </c>
      <c r="I9" s="401" t="n">
        <f aca="false">'3. Förpackningsdata'!G9</f>
        <v>0</v>
      </c>
      <c r="J9" s="401" t="n">
        <f aca="false">'3. Förpackningsdata'!I9</f>
        <v>0</v>
      </c>
      <c r="K9" s="401" t="n">
        <f aca="false">'3. Förpackningsdata'!H9</f>
        <v>0</v>
      </c>
      <c r="L9" s="244"/>
      <c r="M9" s="399" t="s">
        <v>2012</v>
      </c>
      <c r="N9" s="400" t="str">
        <f aca="false">IF('APH KIC KIA PC'!X9="","",'APH KIC KIA PC'!X9)</f>
        <v/>
      </c>
      <c r="O9" s="402" t="s">
        <v>35</v>
      </c>
      <c r="P9" s="403" t="str">
        <f aca="false">TRIM('1. Artikeldata Grund'!D9)</f>
        <v/>
      </c>
      <c r="Q9" s="404" t="str">
        <f aca="false">IF(S9="","",IF('3. Förpackningsdata'!K9="","",'3. Förpackningsdata'!K9))</f>
        <v/>
      </c>
      <c r="R9" s="405"/>
      <c r="S9" s="406" t="str">
        <f aca="false">IF('3. Förpackningsdata'!L9="","",'3. Förpackningsdata'!L9)</f>
        <v/>
      </c>
      <c r="T9" s="113"/>
      <c r="U9" s="113"/>
      <c r="V9" s="113"/>
      <c r="W9" s="113"/>
      <c r="X9" s="113"/>
      <c r="Y9" s="407" t="str">
        <f aca="false" t="array" ref="Y9:Y9">IF(AC9&lt;&gt;Tabeller!$AI$4,_xlfn.IFS(Q9=Tabeller!$AI$3,"",Q9=Tabeller!$AL$4,"C",Q9=Tabeller!$AL$5,"L",Q9=Tabeller!$AL$6,"P",Q9="",""),"1")</f>
        <v/>
      </c>
      <c r="Z9" s="112"/>
      <c r="AA9" s="408" t="str">
        <f aca="false">IF(AB9="","","EAN")</f>
        <v/>
      </c>
      <c r="AB9" s="409" t="str">
        <f aca="false">TRIM(IF('3. Förpackningsdata'!M9="","",'3. Förpackningsdata'!M9))</f>
        <v/>
      </c>
      <c r="AC9" s="410" t="str">
        <f aca="false">IF(AE9="","",IF('3. Förpackningsdata'!O9="","",'3. Förpackningsdata'!O9))</f>
        <v/>
      </c>
      <c r="AD9" s="411"/>
      <c r="AE9" s="400" t="str">
        <f aca="false">IF('3. Förpackningsdata'!P9="","",'3. Förpackningsdata'!P9)</f>
        <v/>
      </c>
      <c r="AF9" s="244"/>
      <c r="AG9" s="244"/>
      <c r="AH9" s="244"/>
      <c r="AI9" s="244"/>
      <c r="AJ9" s="244"/>
      <c r="AK9" s="407" t="str">
        <f aca="false" t="array" ref="AK9:AK9">_xlfn.IFS(AC9=Tabeller!$AI$4,"C",AC9=Tabeller!$AI$5,"L",AC9=Tabeller!$AI$6,"P",AC9="","")</f>
        <v/>
      </c>
      <c r="AL9" s="411"/>
      <c r="AM9" s="412" t="str">
        <f aca="false">IF(AN9="","","EAN")</f>
        <v/>
      </c>
      <c r="AN9" s="413" t="str">
        <f aca="false">TRIM(IF('3. Förpackningsdata'!Q9="","",'3. Förpackningsdata'!Q9))</f>
        <v/>
      </c>
      <c r="AO9" s="414" t="str">
        <f aca="false">IF(AQ9="","",IF('3. Förpackningsdata'!S9="","",'3. Förpackningsdata'!S9))</f>
        <v/>
      </c>
      <c r="AP9" s="112"/>
      <c r="AQ9" s="406" t="str">
        <f aca="false">IF('3. Förpackningsdata'!T9="","",'3. Förpackningsdata'!T9)</f>
        <v/>
      </c>
      <c r="AR9" s="113"/>
      <c r="AS9" s="113"/>
      <c r="AT9" s="113"/>
      <c r="AU9" s="113"/>
      <c r="AV9" s="113"/>
      <c r="AW9" s="407" t="str">
        <f aca="false" t="array" ref="AW9:AW9">_xlfn.IFS(AO9=Tabeller!$AJ$5,"P",AO9=Tabeller!$AJ$4,"L",AO9="","")</f>
        <v/>
      </c>
      <c r="AX9" s="112"/>
      <c r="AY9" s="408" t="str">
        <f aca="false">IF(AZ9="","","EAN")</f>
        <v/>
      </c>
      <c r="AZ9" s="409" t="str">
        <f aca="false">TRIM(IF('3. Förpackningsdata'!U9="","",'3. Förpackningsdata'!U9))</f>
        <v/>
      </c>
      <c r="BA9" s="415" t="str">
        <f aca="false">IF(BC9="","",IF('3. Förpackningsdata'!W9="","",'3. Förpackningsdata'!W9))</f>
        <v/>
      </c>
      <c r="BB9" s="416"/>
      <c r="BC9" s="411" t="str">
        <f aca="false">IF('3. Förpackningsdata'!X9="","",'3. Förpackningsdata'!X9)</f>
        <v/>
      </c>
      <c r="BD9" s="416"/>
      <c r="BE9" s="416"/>
      <c r="BF9" s="416"/>
      <c r="BG9" s="416"/>
      <c r="BH9" s="416"/>
      <c r="BI9" s="417" t="str">
        <f aca="false" t="array" ref="BI9:BI9">_xlfn.IFS(BA9=Tabeller!$AJ$5,"P",BA9=Tabeller!$AJ$4,"L",BA9="","")</f>
        <v/>
      </c>
      <c r="BJ9" s="416"/>
      <c r="BK9" s="412" t="str">
        <f aca="false">IF(BL9="","","EAN")</f>
        <v/>
      </c>
      <c r="BL9" s="413" t="str">
        <f aca="false">TRIM(IF('3. Förpackningsdata'!Y9="","",'3. Förpackningsdata'!Y9))</f>
        <v/>
      </c>
    </row>
    <row r="10" s="12" customFormat="true" ht="12.75" hidden="false" customHeight="false" outlineLevel="0" collapsed="false">
      <c r="A10" s="397" t="n">
        <v>6</v>
      </c>
      <c r="B10" s="397" t="str">
        <f aca="false">'APH KIC KIA PC'!I10</f>
        <v>Välj…</v>
      </c>
      <c r="C10" s="397" t="str">
        <f aca="false">'APH KIC KIA PC'!K10</f>
        <v>Välj…</v>
      </c>
      <c r="D10" s="398" t="n">
        <f aca="false">'APH KIC KIA PC'!D10</f>
        <v>0</v>
      </c>
      <c r="E10" s="399" t="s">
        <v>114</v>
      </c>
      <c r="F10" s="399"/>
      <c r="G10" s="400" t="n">
        <v>1</v>
      </c>
      <c r="H10" s="401" t="n">
        <f aca="false">'3. Förpackningsdata'!F10</f>
        <v>0</v>
      </c>
      <c r="I10" s="401" t="n">
        <f aca="false">'3. Förpackningsdata'!G10</f>
        <v>0</v>
      </c>
      <c r="J10" s="401" t="n">
        <f aca="false">'3. Förpackningsdata'!I10</f>
        <v>0</v>
      </c>
      <c r="K10" s="401" t="n">
        <f aca="false">'3. Förpackningsdata'!H10</f>
        <v>0</v>
      </c>
      <c r="L10" s="244"/>
      <c r="M10" s="399" t="s">
        <v>2012</v>
      </c>
      <c r="N10" s="400" t="str">
        <f aca="false">IF('APH KIC KIA PC'!X10="","",'APH KIC KIA PC'!X10)</f>
        <v/>
      </c>
      <c r="O10" s="402" t="s">
        <v>35</v>
      </c>
      <c r="P10" s="403" t="str">
        <f aca="false">TRIM('1. Artikeldata Grund'!D10)</f>
        <v/>
      </c>
      <c r="Q10" s="404" t="str">
        <f aca="false">IF(S10="","",IF('3. Förpackningsdata'!K10="","",'3. Förpackningsdata'!K10))</f>
        <v/>
      </c>
      <c r="R10" s="405"/>
      <c r="S10" s="406" t="str">
        <f aca="false">IF('3. Förpackningsdata'!L10="","",'3. Förpackningsdata'!L10)</f>
        <v/>
      </c>
      <c r="T10" s="113"/>
      <c r="U10" s="113"/>
      <c r="V10" s="113"/>
      <c r="W10" s="113"/>
      <c r="X10" s="113"/>
      <c r="Y10" s="407" t="str">
        <f aca="false" t="array" ref="Y10:Y10">IF(AC10&lt;&gt;Tabeller!$AI$4,_xlfn.IFS(Q10=Tabeller!$AI$3,"",Q10=Tabeller!$AL$4,"C",Q10=Tabeller!$AL$5,"L",Q10=Tabeller!$AL$6,"P",Q10="",""),"1")</f>
        <v/>
      </c>
      <c r="Z10" s="112"/>
      <c r="AA10" s="408" t="str">
        <f aca="false">IF(AB10="","","EAN")</f>
        <v/>
      </c>
      <c r="AB10" s="409" t="str">
        <f aca="false">TRIM(IF('3. Förpackningsdata'!M10="","",'3. Förpackningsdata'!M10))</f>
        <v/>
      </c>
      <c r="AC10" s="410" t="str">
        <f aca="false">IF(AE10="","",IF('3. Förpackningsdata'!O10="","",'3. Förpackningsdata'!O10))</f>
        <v/>
      </c>
      <c r="AD10" s="411"/>
      <c r="AE10" s="400" t="str">
        <f aca="false">IF('3. Förpackningsdata'!P10="","",'3. Förpackningsdata'!P10)</f>
        <v/>
      </c>
      <c r="AF10" s="244"/>
      <c r="AG10" s="244"/>
      <c r="AH10" s="244"/>
      <c r="AI10" s="244"/>
      <c r="AJ10" s="244"/>
      <c r="AK10" s="407" t="str">
        <f aca="false" t="array" ref="AK10:AK10">_xlfn.IFS(AC10=Tabeller!$AI$4,"C",AC10=Tabeller!$AI$5,"L",AC10=Tabeller!$AI$6,"P",AC10="","")</f>
        <v/>
      </c>
      <c r="AL10" s="411"/>
      <c r="AM10" s="412" t="str">
        <f aca="false">IF(AN10="","","EAN")</f>
        <v/>
      </c>
      <c r="AN10" s="413" t="str">
        <f aca="false">TRIM(IF('3. Förpackningsdata'!Q10="","",'3. Förpackningsdata'!Q10))</f>
        <v/>
      </c>
      <c r="AO10" s="414" t="str">
        <f aca="false">IF(AQ10="","",IF('3. Förpackningsdata'!S10="","",'3. Förpackningsdata'!S10))</f>
        <v/>
      </c>
      <c r="AP10" s="112"/>
      <c r="AQ10" s="406" t="str">
        <f aca="false">IF('3. Förpackningsdata'!T10="","",'3. Förpackningsdata'!T10)</f>
        <v/>
      </c>
      <c r="AR10" s="113"/>
      <c r="AS10" s="113"/>
      <c r="AT10" s="113"/>
      <c r="AU10" s="113"/>
      <c r="AV10" s="113"/>
      <c r="AW10" s="407" t="str">
        <f aca="false" t="array" ref="AW10:AW10">_xlfn.IFS(AO10=Tabeller!$AJ$5,"P",AO10=Tabeller!$AJ$4,"L",AO10="","")</f>
        <v/>
      </c>
      <c r="AX10" s="112"/>
      <c r="AY10" s="408" t="str">
        <f aca="false">IF(AZ10="","","EAN")</f>
        <v/>
      </c>
      <c r="AZ10" s="409" t="str">
        <f aca="false">TRIM(IF('3. Förpackningsdata'!U10="","",'3. Förpackningsdata'!U10))</f>
        <v/>
      </c>
      <c r="BA10" s="415" t="str">
        <f aca="false">IF(BC10="","",IF('3. Förpackningsdata'!W10="","",'3. Förpackningsdata'!W10))</f>
        <v/>
      </c>
      <c r="BB10" s="416"/>
      <c r="BC10" s="411" t="str">
        <f aca="false">IF('3. Förpackningsdata'!X10="","",'3. Förpackningsdata'!X10)</f>
        <v/>
      </c>
      <c r="BD10" s="416"/>
      <c r="BE10" s="416"/>
      <c r="BF10" s="416"/>
      <c r="BG10" s="416"/>
      <c r="BH10" s="416"/>
      <c r="BI10" s="417" t="str">
        <f aca="false" t="array" ref="BI10:BI10">_xlfn.IFS(BA10=Tabeller!$AJ$5,"P",BA10=Tabeller!$AJ$4,"L",BA10="","")</f>
        <v/>
      </c>
      <c r="BJ10" s="416"/>
      <c r="BK10" s="412" t="str">
        <f aca="false">IF(BL10="","","EAN")</f>
        <v/>
      </c>
      <c r="BL10" s="413" t="str">
        <f aca="false">TRIM(IF('3. Förpackningsdata'!Y10="","",'3. Förpackningsdata'!Y10))</f>
        <v/>
      </c>
    </row>
    <row r="11" s="12" customFormat="true" ht="12.75" hidden="false" customHeight="false" outlineLevel="0" collapsed="false">
      <c r="A11" s="397" t="n">
        <v>7</v>
      </c>
      <c r="B11" s="397" t="str">
        <f aca="false">'APH KIC KIA PC'!I11</f>
        <v>Välj…</v>
      </c>
      <c r="C11" s="397" t="str">
        <f aca="false">'APH KIC KIA PC'!K11</f>
        <v>Välj…</v>
      </c>
      <c r="D11" s="398" t="n">
        <f aca="false">'APH KIC KIA PC'!D11</f>
        <v>0</v>
      </c>
      <c r="E11" s="399" t="s">
        <v>114</v>
      </c>
      <c r="F11" s="399"/>
      <c r="G11" s="400" t="n">
        <v>1</v>
      </c>
      <c r="H11" s="401" t="n">
        <f aca="false">'3. Förpackningsdata'!F11</f>
        <v>0</v>
      </c>
      <c r="I11" s="401" t="n">
        <f aca="false">'3. Förpackningsdata'!G11</f>
        <v>0</v>
      </c>
      <c r="J11" s="401" t="n">
        <f aca="false">'3. Förpackningsdata'!I11</f>
        <v>0</v>
      </c>
      <c r="K11" s="401" t="n">
        <f aca="false">'3. Förpackningsdata'!H11</f>
        <v>0</v>
      </c>
      <c r="L11" s="244"/>
      <c r="M11" s="399" t="s">
        <v>2012</v>
      </c>
      <c r="N11" s="400" t="str">
        <f aca="false">IF('APH KIC KIA PC'!X11="","",'APH KIC KIA PC'!X11)</f>
        <v/>
      </c>
      <c r="O11" s="402" t="s">
        <v>35</v>
      </c>
      <c r="P11" s="403" t="str">
        <f aca="false">TRIM('1. Artikeldata Grund'!D11)</f>
        <v/>
      </c>
      <c r="Q11" s="404" t="str">
        <f aca="false">IF(S11="","",IF('3. Förpackningsdata'!K11="","",'3. Förpackningsdata'!K11))</f>
        <v/>
      </c>
      <c r="R11" s="405"/>
      <c r="S11" s="406" t="str">
        <f aca="false">IF('3. Förpackningsdata'!L11="","",'3. Förpackningsdata'!L11)</f>
        <v/>
      </c>
      <c r="T11" s="113"/>
      <c r="U11" s="113"/>
      <c r="V11" s="113"/>
      <c r="W11" s="113"/>
      <c r="X11" s="113"/>
      <c r="Y11" s="407" t="str">
        <f aca="false" t="array" ref="Y11:Y11">IF(AC11&lt;&gt;Tabeller!$AI$4,_xlfn.IFS(Q11=Tabeller!$AI$3,"",Q11=Tabeller!$AL$4,"C",Q11=Tabeller!$AL$5,"L",Q11=Tabeller!$AL$6,"P",Q11="",""),"1")</f>
        <v/>
      </c>
      <c r="Z11" s="112"/>
      <c r="AA11" s="408" t="str">
        <f aca="false">IF(AB11="","","EAN")</f>
        <v/>
      </c>
      <c r="AB11" s="409" t="str">
        <f aca="false">TRIM(IF('3. Förpackningsdata'!M11="","",'3. Förpackningsdata'!M11))</f>
        <v/>
      </c>
      <c r="AC11" s="410" t="str">
        <f aca="false">IF(AE11="","",IF('3. Förpackningsdata'!O11="","",'3. Förpackningsdata'!O11))</f>
        <v/>
      </c>
      <c r="AD11" s="411"/>
      <c r="AE11" s="400" t="str">
        <f aca="false">IF('3. Förpackningsdata'!P11="","",'3. Förpackningsdata'!P11)</f>
        <v/>
      </c>
      <c r="AF11" s="244"/>
      <c r="AG11" s="244"/>
      <c r="AH11" s="244"/>
      <c r="AI11" s="244"/>
      <c r="AJ11" s="244"/>
      <c r="AK11" s="407" t="str">
        <f aca="false" t="array" ref="AK11:AK11">_xlfn.IFS(AC11=Tabeller!$AI$4,"C",AC11=Tabeller!$AI$5,"L",AC11=Tabeller!$AI$6,"P",AC11="","")</f>
        <v/>
      </c>
      <c r="AL11" s="411"/>
      <c r="AM11" s="412" t="str">
        <f aca="false">IF(AN11="","","EAN")</f>
        <v/>
      </c>
      <c r="AN11" s="413" t="str">
        <f aca="false">TRIM(IF('3. Förpackningsdata'!Q11="","",'3. Förpackningsdata'!Q11))</f>
        <v/>
      </c>
      <c r="AO11" s="414" t="str">
        <f aca="false">IF(AQ11="","",IF('3. Förpackningsdata'!S11="","",'3. Förpackningsdata'!S11))</f>
        <v/>
      </c>
      <c r="AP11" s="112"/>
      <c r="AQ11" s="406" t="str">
        <f aca="false">IF('3. Förpackningsdata'!T11="","",'3. Förpackningsdata'!T11)</f>
        <v/>
      </c>
      <c r="AR11" s="113"/>
      <c r="AS11" s="113"/>
      <c r="AT11" s="113"/>
      <c r="AU11" s="113"/>
      <c r="AV11" s="113"/>
      <c r="AW11" s="407" t="str">
        <f aca="false" t="array" ref="AW11:AW11">_xlfn.IFS(AO11=Tabeller!$AJ$5,"P",AO11=Tabeller!$AJ$4,"L",AO11="","")</f>
        <v/>
      </c>
      <c r="AX11" s="112"/>
      <c r="AY11" s="408" t="str">
        <f aca="false">IF(AZ11="","","EAN")</f>
        <v/>
      </c>
      <c r="AZ11" s="409" t="str">
        <f aca="false">TRIM(IF('3. Förpackningsdata'!U11="","",'3. Förpackningsdata'!U11))</f>
        <v/>
      </c>
      <c r="BA11" s="415" t="str">
        <f aca="false">IF(BC11="","",IF('3. Förpackningsdata'!W11="","",'3. Förpackningsdata'!W11))</f>
        <v/>
      </c>
      <c r="BB11" s="416"/>
      <c r="BC11" s="411" t="str">
        <f aca="false">IF('3. Förpackningsdata'!X11="","",'3. Förpackningsdata'!X11)</f>
        <v/>
      </c>
      <c r="BD11" s="416"/>
      <c r="BE11" s="416"/>
      <c r="BF11" s="416"/>
      <c r="BG11" s="416"/>
      <c r="BH11" s="416"/>
      <c r="BI11" s="417" t="str">
        <f aca="false" t="array" ref="BI11:BI11">_xlfn.IFS(BA11=Tabeller!$AJ$5,"P",BA11=Tabeller!$AJ$4,"L",BA11="","")</f>
        <v/>
      </c>
      <c r="BJ11" s="416"/>
      <c r="BK11" s="412" t="str">
        <f aca="false">IF(BL11="","","EAN")</f>
        <v/>
      </c>
      <c r="BL11" s="413" t="str">
        <f aca="false">TRIM(IF('3. Förpackningsdata'!Y11="","",'3. Förpackningsdata'!Y11))</f>
        <v/>
      </c>
    </row>
    <row r="12" s="12" customFormat="true" ht="12.75" hidden="false" customHeight="false" outlineLevel="0" collapsed="false">
      <c r="A12" s="397" t="n">
        <v>8</v>
      </c>
      <c r="B12" s="397" t="str">
        <f aca="false">'APH KIC KIA PC'!I12</f>
        <v>Välj…</v>
      </c>
      <c r="C12" s="397" t="str">
        <f aca="false">'APH KIC KIA PC'!K12</f>
        <v>Välj…</v>
      </c>
      <c r="D12" s="398" t="n">
        <f aca="false">'APH KIC KIA PC'!D12</f>
        <v>0</v>
      </c>
      <c r="E12" s="399" t="s">
        <v>114</v>
      </c>
      <c r="F12" s="399"/>
      <c r="G12" s="400" t="n">
        <v>1</v>
      </c>
      <c r="H12" s="401" t="n">
        <f aca="false">'3. Förpackningsdata'!F12</f>
        <v>0</v>
      </c>
      <c r="I12" s="401" t="n">
        <f aca="false">'3. Förpackningsdata'!G12</f>
        <v>0</v>
      </c>
      <c r="J12" s="401" t="n">
        <f aca="false">'3. Förpackningsdata'!I12</f>
        <v>0</v>
      </c>
      <c r="K12" s="401" t="n">
        <f aca="false">'3. Förpackningsdata'!H12</f>
        <v>0</v>
      </c>
      <c r="L12" s="244"/>
      <c r="M12" s="399" t="s">
        <v>2012</v>
      </c>
      <c r="N12" s="400" t="str">
        <f aca="false">IF('APH KIC KIA PC'!X12="","",'APH KIC KIA PC'!X12)</f>
        <v/>
      </c>
      <c r="O12" s="402" t="s">
        <v>35</v>
      </c>
      <c r="P12" s="403" t="str">
        <f aca="false">TRIM('1. Artikeldata Grund'!D12)</f>
        <v/>
      </c>
      <c r="Q12" s="404" t="str">
        <f aca="false">IF(S12="","",IF('3. Förpackningsdata'!K12="","",'3. Förpackningsdata'!K12))</f>
        <v/>
      </c>
      <c r="R12" s="405"/>
      <c r="S12" s="406" t="str">
        <f aca="false">IF('3. Förpackningsdata'!L12="","",'3. Förpackningsdata'!L12)</f>
        <v/>
      </c>
      <c r="T12" s="113"/>
      <c r="U12" s="113"/>
      <c r="V12" s="113"/>
      <c r="W12" s="113"/>
      <c r="X12" s="113"/>
      <c r="Y12" s="407" t="str">
        <f aca="false" t="array" ref="Y12:Y12">IF(AC12&lt;&gt;Tabeller!$AI$4,_xlfn.IFS(Q12=Tabeller!$AI$3,"",Q12=Tabeller!$AL$4,"C",Q12=Tabeller!$AL$5,"L",Q12=Tabeller!$AL$6,"P",Q12="",""),"1")</f>
        <v/>
      </c>
      <c r="Z12" s="112"/>
      <c r="AA12" s="408" t="str">
        <f aca="false">IF(AB12="","","EAN")</f>
        <v/>
      </c>
      <c r="AB12" s="409" t="str">
        <f aca="false">TRIM(IF('3. Förpackningsdata'!M12="","",'3. Förpackningsdata'!M12))</f>
        <v/>
      </c>
      <c r="AC12" s="410" t="str">
        <f aca="false">IF(AE12="","",IF('3. Förpackningsdata'!O12="","",'3. Förpackningsdata'!O12))</f>
        <v/>
      </c>
      <c r="AD12" s="411"/>
      <c r="AE12" s="400" t="str">
        <f aca="false">IF('3. Förpackningsdata'!P12="","",'3. Förpackningsdata'!P12)</f>
        <v/>
      </c>
      <c r="AF12" s="244"/>
      <c r="AG12" s="244"/>
      <c r="AH12" s="244"/>
      <c r="AI12" s="244"/>
      <c r="AJ12" s="244"/>
      <c r="AK12" s="407" t="str">
        <f aca="false" t="array" ref="AK12:AK12">_xlfn.IFS(AC12=Tabeller!$AI$4,"C",AC12=Tabeller!$AI$5,"L",AC12=Tabeller!$AI$6,"P",AC12="","")</f>
        <v/>
      </c>
      <c r="AL12" s="411"/>
      <c r="AM12" s="412" t="str">
        <f aca="false">IF(AN12="","","EAN")</f>
        <v/>
      </c>
      <c r="AN12" s="413" t="str">
        <f aca="false">TRIM(IF('3. Förpackningsdata'!Q12="","",'3. Förpackningsdata'!Q12))</f>
        <v/>
      </c>
      <c r="AO12" s="414" t="str">
        <f aca="false">IF(AQ12="","",IF('3. Förpackningsdata'!S12="","",'3. Förpackningsdata'!S12))</f>
        <v/>
      </c>
      <c r="AP12" s="112"/>
      <c r="AQ12" s="406" t="str">
        <f aca="false">IF('3. Förpackningsdata'!T12="","",'3. Förpackningsdata'!T12)</f>
        <v/>
      </c>
      <c r="AR12" s="113"/>
      <c r="AS12" s="113"/>
      <c r="AT12" s="113"/>
      <c r="AU12" s="113"/>
      <c r="AV12" s="113"/>
      <c r="AW12" s="407" t="str">
        <f aca="false" t="array" ref="AW12:AW12">_xlfn.IFS(AO12=Tabeller!$AJ$5,"P",AO12=Tabeller!$AJ$4,"L",AO12="","")</f>
        <v/>
      </c>
      <c r="AX12" s="112"/>
      <c r="AY12" s="408" t="str">
        <f aca="false">IF(AZ12="","","EAN")</f>
        <v/>
      </c>
      <c r="AZ12" s="409" t="str">
        <f aca="false">TRIM(IF('3. Förpackningsdata'!U12="","",'3. Förpackningsdata'!U12))</f>
        <v/>
      </c>
      <c r="BA12" s="415" t="str">
        <f aca="false">IF(BC12="","",IF('3. Förpackningsdata'!W12="","",'3. Förpackningsdata'!W12))</f>
        <v/>
      </c>
      <c r="BB12" s="416"/>
      <c r="BC12" s="411" t="str">
        <f aca="false">IF('3. Förpackningsdata'!X12="","",'3. Förpackningsdata'!X12)</f>
        <v/>
      </c>
      <c r="BD12" s="416"/>
      <c r="BE12" s="416"/>
      <c r="BF12" s="416"/>
      <c r="BG12" s="416"/>
      <c r="BH12" s="416"/>
      <c r="BI12" s="417" t="str">
        <f aca="false" t="array" ref="BI12:BI12">_xlfn.IFS(BA12=Tabeller!$AJ$5,"P",BA12=Tabeller!$AJ$4,"L",BA12="","")</f>
        <v/>
      </c>
      <c r="BJ12" s="416"/>
      <c r="BK12" s="412" t="str">
        <f aca="false">IF(BL12="","","EAN")</f>
        <v/>
      </c>
      <c r="BL12" s="413" t="str">
        <f aca="false">TRIM(IF('3. Förpackningsdata'!Y12="","",'3. Förpackningsdata'!Y12))</f>
        <v/>
      </c>
    </row>
    <row r="13" s="12" customFormat="true" ht="12.75" hidden="false" customHeight="false" outlineLevel="0" collapsed="false">
      <c r="A13" s="397" t="n">
        <v>9</v>
      </c>
      <c r="B13" s="397" t="str">
        <f aca="false">'APH KIC KIA PC'!I13</f>
        <v>Välj…</v>
      </c>
      <c r="C13" s="397" t="str">
        <f aca="false">'APH KIC KIA PC'!K13</f>
        <v>Välj…</v>
      </c>
      <c r="D13" s="398" t="n">
        <f aca="false">'APH KIC KIA PC'!D13</f>
        <v>0</v>
      </c>
      <c r="E13" s="399" t="s">
        <v>114</v>
      </c>
      <c r="F13" s="399"/>
      <c r="G13" s="400" t="n">
        <v>1</v>
      </c>
      <c r="H13" s="401" t="n">
        <f aca="false">'3. Förpackningsdata'!F13</f>
        <v>0</v>
      </c>
      <c r="I13" s="401" t="n">
        <f aca="false">'3. Förpackningsdata'!G13</f>
        <v>0</v>
      </c>
      <c r="J13" s="401" t="n">
        <f aca="false">'3. Förpackningsdata'!I13</f>
        <v>0</v>
      </c>
      <c r="K13" s="401" t="n">
        <f aca="false">'3. Förpackningsdata'!H13</f>
        <v>0</v>
      </c>
      <c r="L13" s="244"/>
      <c r="M13" s="399" t="s">
        <v>2012</v>
      </c>
      <c r="N13" s="400" t="str">
        <f aca="false">IF('APH KIC KIA PC'!X13="","",'APH KIC KIA PC'!X13)</f>
        <v/>
      </c>
      <c r="O13" s="402" t="s">
        <v>35</v>
      </c>
      <c r="P13" s="403" t="str">
        <f aca="false">TRIM('1. Artikeldata Grund'!D13)</f>
        <v/>
      </c>
      <c r="Q13" s="404" t="str">
        <f aca="false">IF(S13="","",IF('3. Förpackningsdata'!K13="","",'3. Förpackningsdata'!K13))</f>
        <v/>
      </c>
      <c r="R13" s="405"/>
      <c r="S13" s="406" t="str">
        <f aca="false">IF('3. Förpackningsdata'!L13="","",'3. Förpackningsdata'!L13)</f>
        <v/>
      </c>
      <c r="T13" s="113"/>
      <c r="U13" s="113"/>
      <c r="V13" s="113"/>
      <c r="W13" s="113"/>
      <c r="X13" s="113"/>
      <c r="Y13" s="407" t="str">
        <f aca="false" t="array" ref="Y13:Y13">IF(AC13&lt;&gt;Tabeller!$AI$4,_xlfn.IFS(Q13=Tabeller!$AI$3,"",Q13=Tabeller!$AL$4,"C",Q13=Tabeller!$AL$5,"L",Q13=Tabeller!$AL$6,"P",Q13="",""),"1")</f>
        <v/>
      </c>
      <c r="Z13" s="112"/>
      <c r="AA13" s="408" t="str">
        <f aca="false">IF(AB13="","","EAN")</f>
        <v/>
      </c>
      <c r="AB13" s="409" t="str">
        <f aca="false">TRIM(IF('3. Förpackningsdata'!M13="","",'3. Förpackningsdata'!M13))</f>
        <v/>
      </c>
      <c r="AC13" s="410" t="str">
        <f aca="false">IF(AE13="","",IF('3. Förpackningsdata'!O13="","",'3. Förpackningsdata'!O13))</f>
        <v/>
      </c>
      <c r="AD13" s="411"/>
      <c r="AE13" s="400" t="str">
        <f aca="false">IF('3. Förpackningsdata'!P13="","",'3. Förpackningsdata'!P13)</f>
        <v/>
      </c>
      <c r="AF13" s="244"/>
      <c r="AG13" s="244"/>
      <c r="AH13" s="244"/>
      <c r="AI13" s="244"/>
      <c r="AJ13" s="244"/>
      <c r="AK13" s="407" t="str">
        <f aca="false" t="array" ref="AK13:AK13">_xlfn.IFS(AC13=Tabeller!$AI$4,"C",AC13=Tabeller!$AI$5,"L",AC13=Tabeller!$AI$6,"P",AC13="","")</f>
        <v/>
      </c>
      <c r="AL13" s="411"/>
      <c r="AM13" s="412" t="str">
        <f aca="false">IF(AN13="","","EAN")</f>
        <v/>
      </c>
      <c r="AN13" s="413" t="str">
        <f aca="false">TRIM(IF('3. Förpackningsdata'!Q13="","",'3. Förpackningsdata'!Q13))</f>
        <v/>
      </c>
      <c r="AO13" s="414" t="str">
        <f aca="false">IF(AQ13="","",IF('3. Förpackningsdata'!S13="","",'3. Förpackningsdata'!S13))</f>
        <v/>
      </c>
      <c r="AP13" s="112"/>
      <c r="AQ13" s="406" t="str">
        <f aca="false">IF('3. Förpackningsdata'!T13="","",'3. Förpackningsdata'!T13)</f>
        <v/>
      </c>
      <c r="AR13" s="113"/>
      <c r="AS13" s="113"/>
      <c r="AT13" s="113"/>
      <c r="AU13" s="113"/>
      <c r="AV13" s="113"/>
      <c r="AW13" s="407" t="str">
        <f aca="false" t="array" ref="AW13:AW13">_xlfn.IFS(AO13=Tabeller!$AJ$5,"P",AO13=Tabeller!$AJ$4,"L",AO13="","")</f>
        <v/>
      </c>
      <c r="AX13" s="112"/>
      <c r="AY13" s="408" t="str">
        <f aca="false">IF(AZ13="","","EAN")</f>
        <v/>
      </c>
      <c r="AZ13" s="409" t="str">
        <f aca="false">TRIM(IF('3. Förpackningsdata'!U13="","",'3. Förpackningsdata'!U13))</f>
        <v/>
      </c>
      <c r="BA13" s="415" t="str">
        <f aca="false">IF(BC13="","",IF('3. Förpackningsdata'!W13="","",'3. Förpackningsdata'!W13))</f>
        <v/>
      </c>
      <c r="BB13" s="416"/>
      <c r="BC13" s="411" t="str">
        <f aca="false">IF('3. Förpackningsdata'!X13="","",'3. Förpackningsdata'!X13)</f>
        <v/>
      </c>
      <c r="BD13" s="416"/>
      <c r="BE13" s="416"/>
      <c r="BF13" s="416"/>
      <c r="BG13" s="416"/>
      <c r="BH13" s="416"/>
      <c r="BI13" s="417" t="str">
        <f aca="false" t="array" ref="BI13:BI13">_xlfn.IFS(BA13=Tabeller!$AJ$5,"P",BA13=Tabeller!$AJ$4,"L",BA13="","")</f>
        <v/>
      </c>
      <c r="BJ13" s="416"/>
      <c r="BK13" s="412" t="str">
        <f aca="false">IF(BL13="","","EAN")</f>
        <v/>
      </c>
      <c r="BL13" s="413" t="str">
        <f aca="false">TRIM(IF('3. Förpackningsdata'!Y13="","",'3. Förpackningsdata'!Y13))</f>
        <v/>
      </c>
    </row>
    <row r="14" s="12" customFormat="true" ht="12.75" hidden="false" customHeight="false" outlineLevel="0" collapsed="false">
      <c r="A14" s="397" t="n">
        <v>10</v>
      </c>
      <c r="B14" s="397" t="str">
        <f aca="false">'APH KIC KIA PC'!I14</f>
        <v>Välj…</v>
      </c>
      <c r="C14" s="397" t="str">
        <f aca="false">'APH KIC KIA PC'!K14</f>
        <v>Välj…</v>
      </c>
      <c r="D14" s="398" t="n">
        <f aca="false">'APH KIC KIA PC'!D14</f>
        <v>0</v>
      </c>
      <c r="E14" s="399" t="s">
        <v>114</v>
      </c>
      <c r="F14" s="399"/>
      <c r="G14" s="400" t="n">
        <v>1</v>
      </c>
      <c r="H14" s="401" t="n">
        <f aca="false">'3. Förpackningsdata'!F14</f>
        <v>0</v>
      </c>
      <c r="I14" s="401" t="n">
        <f aca="false">'3. Förpackningsdata'!G14</f>
        <v>0</v>
      </c>
      <c r="J14" s="401" t="n">
        <f aca="false">'3. Förpackningsdata'!I14</f>
        <v>0</v>
      </c>
      <c r="K14" s="401" t="n">
        <f aca="false">'3. Förpackningsdata'!H14</f>
        <v>0</v>
      </c>
      <c r="L14" s="244"/>
      <c r="M14" s="399" t="s">
        <v>2012</v>
      </c>
      <c r="N14" s="400" t="str">
        <f aca="false">IF('APH KIC KIA PC'!X14="","",'APH KIC KIA PC'!X14)</f>
        <v/>
      </c>
      <c r="O14" s="402" t="s">
        <v>35</v>
      </c>
      <c r="P14" s="403" t="str">
        <f aca="false">TRIM('1. Artikeldata Grund'!D14)</f>
        <v/>
      </c>
      <c r="Q14" s="404" t="str">
        <f aca="false">IF(S14="","",IF('3. Förpackningsdata'!K14="","",'3. Förpackningsdata'!K14))</f>
        <v/>
      </c>
      <c r="R14" s="405"/>
      <c r="S14" s="406" t="str">
        <f aca="false">IF('3. Förpackningsdata'!L14="","",'3. Förpackningsdata'!L14)</f>
        <v/>
      </c>
      <c r="T14" s="113"/>
      <c r="U14" s="113"/>
      <c r="V14" s="113"/>
      <c r="W14" s="113"/>
      <c r="X14" s="113"/>
      <c r="Y14" s="407" t="str">
        <f aca="false" t="array" ref="Y14:Y14">IF(AC14&lt;&gt;Tabeller!$AI$4,_xlfn.IFS(Q14=Tabeller!$AI$3,"",Q14=Tabeller!$AL$4,"C",Q14=Tabeller!$AL$5,"L",Q14=Tabeller!$AL$6,"P",Q14="",""),"1")</f>
        <v/>
      </c>
      <c r="Z14" s="112"/>
      <c r="AA14" s="408" t="str">
        <f aca="false">IF(AB14="","","EAN")</f>
        <v/>
      </c>
      <c r="AB14" s="409" t="str">
        <f aca="false">TRIM(IF('3. Förpackningsdata'!M14="","",'3. Förpackningsdata'!M14))</f>
        <v/>
      </c>
      <c r="AC14" s="410" t="str">
        <f aca="false">IF(AE14="","",IF('3. Förpackningsdata'!O14="","",'3. Förpackningsdata'!O14))</f>
        <v/>
      </c>
      <c r="AD14" s="411"/>
      <c r="AE14" s="400" t="str">
        <f aca="false">IF('3. Förpackningsdata'!P14="","",'3. Förpackningsdata'!P14)</f>
        <v/>
      </c>
      <c r="AF14" s="244"/>
      <c r="AG14" s="244"/>
      <c r="AH14" s="244"/>
      <c r="AI14" s="244"/>
      <c r="AJ14" s="244"/>
      <c r="AK14" s="407" t="str">
        <f aca="false" t="array" ref="AK14:AK14">_xlfn.IFS(AC14=Tabeller!$AI$4,"C",AC14=Tabeller!$AI$5,"L",AC14=Tabeller!$AI$6,"P",AC14="","")</f>
        <v/>
      </c>
      <c r="AL14" s="411"/>
      <c r="AM14" s="412" t="str">
        <f aca="false">IF(AN14="","","EAN")</f>
        <v/>
      </c>
      <c r="AN14" s="413" t="str">
        <f aca="false">TRIM(IF('3. Förpackningsdata'!Q14="","",'3. Förpackningsdata'!Q14))</f>
        <v/>
      </c>
      <c r="AO14" s="414" t="str">
        <f aca="false">IF(AQ14="","",IF('3. Förpackningsdata'!S14="","",'3. Förpackningsdata'!S14))</f>
        <v/>
      </c>
      <c r="AP14" s="112"/>
      <c r="AQ14" s="406" t="str">
        <f aca="false">IF('3. Förpackningsdata'!T14="","",'3. Förpackningsdata'!T14)</f>
        <v/>
      </c>
      <c r="AR14" s="113"/>
      <c r="AS14" s="113"/>
      <c r="AT14" s="113"/>
      <c r="AU14" s="113"/>
      <c r="AV14" s="113"/>
      <c r="AW14" s="407" t="str">
        <f aca="false" t="array" ref="AW14:AW14">_xlfn.IFS(AO14=Tabeller!$AJ$5,"P",AO14=Tabeller!$AJ$4,"L",AO14="","")</f>
        <v/>
      </c>
      <c r="AX14" s="112"/>
      <c r="AY14" s="408" t="str">
        <f aca="false">IF(AZ14="","","EAN")</f>
        <v/>
      </c>
      <c r="AZ14" s="409" t="str">
        <f aca="false">TRIM(IF('3. Förpackningsdata'!U14="","",'3. Förpackningsdata'!U14))</f>
        <v/>
      </c>
      <c r="BA14" s="415" t="str">
        <f aca="false">IF(BC14="","",IF('3. Förpackningsdata'!W14="","",'3. Förpackningsdata'!W14))</f>
        <v/>
      </c>
      <c r="BB14" s="416"/>
      <c r="BC14" s="411" t="str">
        <f aca="false">IF('3. Förpackningsdata'!X14="","",'3. Förpackningsdata'!X14)</f>
        <v/>
      </c>
      <c r="BD14" s="416"/>
      <c r="BE14" s="416"/>
      <c r="BF14" s="416"/>
      <c r="BG14" s="416"/>
      <c r="BH14" s="416"/>
      <c r="BI14" s="417" t="str">
        <f aca="false" t="array" ref="BI14:BI14">_xlfn.IFS(BA14=Tabeller!$AJ$5,"P",BA14=Tabeller!$AJ$4,"L",BA14="","")</f>
        <v/>
      </c>
      <c r="BJ14" s="416"/>
      <c r="BK14" s="412" t="str">
        <f aca="false">IF(BL14="","","EAN")</f>
        <v/>
      </c>
      <c r="BL14" s="413" t="str">
        <f aca="false">TRIM(IF('3. Förpackningsdata'!Y14="","",'3. Förpackningsdata'!Y14))</f>
        <v/>
      </c>
    </row>
    <row r="15" s="12" customFormat="true" ht="12.75" hidden="false" customHeight="false" outlineLevel="0" collapsed="false">
      <c r="A15" s="397" t="n">
        <v>11</v>
      </c>
      <c r="B15" s="397" t="str">
        <f aca="false">'APH KIC KIA PC'!I15</f>
        <v>Välj…</v>
      </c>
      <c r="C15" s="397" t="str">
        <f aca="false">'APH KIC KIA PC'!K15</f>
        <v>Välj…</v>
      </c>
      <c r="D15" s="398" t="n">
        <f aca="false">'APH KIC KIA PC'!D15</f>
        <v>0</v>
      </c>
      <c r="E15" s="399" t="s">
        <v>114</v>
      </c>
      <c r="F15" s="399"/>
      <c r="G15" s="400" t="n">
        <v>1</v>
      </c>
      <c r="H15" s="401" t="n">
        <f aca="false">'3. Förpackningsdata'!F15</f>
        <v>0</v>
      </c>
      <c r="I15" s="401" t="n">
        <f aca="false">'3. Förpackningsdata'!G15</f>
        <v>0</v>
      </c>
      <c r="J15" s="401" t="n">
        <f aca="false">'3. Förpackningsdata'!I15</f>
        <v>0</v>
      </c>
      <c r="K15" s="401" t="n">
        <f aca="false">'3. Förpackningsdata'!H15</f>
        <v>0</v>
      </c>
      <c r="L15" s="244"/>
      <c r="M15" s="399" t="s">
        <v>2012</v>
      </c>
      <c r="N15" s="400" t="str">
        <f aca="false">IF('APH KIC KIA PC'!X15="","",'APH KIC KIA PC'!X15)</f>
        <v/>
      </c>
      <c r="O15" s="402" t="s">
        <v>35</v>
      </c>
      <c r="P15" s="403" t="str">
        <f aca="false">TRIM('1. Artikeldata Grund'!D15)</f>
        <v/>
      </c>
      <c r="Q15" s="404" t="str">
        <f aca="false">IF(S15="","",IF('3. Förpackningsdata'!K15="","",'3. Förpackningsdata'!K15))</f>
        <v/>
      </c>
      <c r="R15" s="405"/>
      <c r="S15" s="406" t="str">
        <f aca="false">IF('3. Förpackningsdata'!L15="","",'3. Förpackningsdata'!L15)</f>
        <v/>
      </c>
      <c r="T15" s="113"/>
      <c r="U15" s="113"/>
      <c r="V15" s="113"/>
      <c r="W15" s="113"/>
      <c r="X15" s="113"/>
      <c r="Y15" s="407" t="str">
        <f aca="false" t="array" ref="Y15:Y15">IF(AC15&lt;&gt;Tabeller!$AI$4,_xlfn.IFS(Q15=Tabeller!$AI$3,"",Q15=Tabeller!$AL$4,"C",Q15=Tabeller!$AL$5,"L",Q15=Tabeller!$AL$6,"P",Q15="",""),"1")</f>
        <v/>
      </c>
      <c r="Z15" s="112"/>
      <c r="AA15" s="408" t="str">
        <f aca="false">IF(AB15="","","EAN")</f>
        <v/>
      </c>
      <c r="AB15" s="409" t="str">
        <f aca="false">TRIM(IF('3. Förpackningsdata'!M15="","",'3. Förpackningsdata'!M15))</f>
        <v/>
      </c>
      <c r="AC15" s="410" t="str">
        <f aca="false">IF(AE15="","",IF('3. Förpackningsdata'!O15="","",'3. Förpackningsdata'!O15))</f>
        <v/>
      </c>
      <c r="AD15" s="411"/>
      <c r="AE15" s="400" t="str">
        <f aca="false">IF('3. Förpackningsdata'!P15="","",'3. Förpackningsdata'!P15)</f>
        <v/>
      </c>
      <c r="AF15" s="244"/>
      <c r="AG15" s="244"/>
      <c r="AH15" s="244"/>
      <c r="AI15" s="244"/>
      <c r="AJ15" s="244"/>
      <c r="AK15" s="407" t="str">
        <f aca="false" t="array" ref="AK15:AK15">_xlfn.IFS(AC15=Tabeller!$AI$4,"C",AC15=Tabeller!$AI$5,"L",AC15=Tabeller!$AI$6,"P",AC15="","")</f>
        <v/>
      </c>
      <c r="AL15" s="411"/>
      <c r="AM15" s="412" t="str">
        <f aca="false">IF(AN15="","","EAN")</f>
        <v/>
      </c>
      <c r="AN15" s="413" t="str">
        <f aca="false">TRIM(IF('3. Förpackningsdata'!Q15="","",'3. Förpackningsdata'!Q15))</f>
        <v/>
      </c>
      <c r="AO15" s="414" t="str">
        <f aca="false">IF(AQ15="","",IF('3. Förpackningsdata'!S15="","",'3. Förpackningsdata'!S15))</f>
        <v/>
      </c>
      <c r="AP15" s="112"/>
      <c r="AQ15" s="406" t="str">
        <f aca="false">IF('3. Förpackningsdata'!T15="","",'3. Förpackningsdata'!T15)</f>
        <v/>
      </c>
      <c r="AR15" s="113"/>
      <c r="AS15" s="113"/>
      <c r="AT15" s="113"/>
      <c r="AU15" s="113"/>
      <c r="AV15" s="113"/>
      <c r="AW15" s="407" t="str">
        <f aca="false" t="array" ref="AW15:AW15">_xlfn.IFS(AO15=Tabeller!$AJ$5,"P",AO15=Tabeller!$AJ$4,"L",AO15="","")</f>
        <v/>
      </c>
      <c r="AX15" s="112"/>
      <c r="AY15" s="408" t="str">
        <f aca="false">IF(AZ15="","","EAN")</f>
        <v/>
      </c>
      <c r="AZ15" s="409" t="str">
        <f aca="false">TRIM(IF('3. Förpackningsdata'!U15="","",'3. Förpackningsdata'!U15))</f>
        <v/>
      </c>
      <c r="BA15" s="415" t="str">
        <f aca="false">IF(BC15="","",IF('3. Förpackningsdata'!W15="","",'3. Förpackningsdata'!W15))</f>
        <v/>
      </c>
      <c r="BB15" s="416"/>
      <c r="BC15" s="411" t="str">
        <f aca="false">IF('3. Förpackningsdata'!X15="","",'3. Förpackningsdata'!X15)</f>
        <v/>
      </c>
      <c r="BD15" s="416"/>
      <c r="BE15" s="416"/>
      <c r="BF15" s="416"/>
      <c r="BG15" s="416"/>
      <c r="BH15" s="416"/>
      <c r="BI15" s="417" t="str">
        <f aca="false" t="array" ref="BI15:BI15">_xlfn.IFS(BA15=Tabeller!$AJ$5,"P",BA15=Tabeller!$AJ$4,"L",BA15="","")</f>
        <v/>
      </c>
      <c r="BJ15" s="416"/>
      <c r="BK15" s="412" t="str">
        <f aca="false">IF(BL15="","","EAN")</f>
        <v/>
      </c>
      <c r="BL15" s="413" t="str">
        <f aca="false">TRIM(IF('3. Förpackningsdata'!Y15="","",'3. Förpackningsdata'!Y15))</f>
        <v/>
      </c>
    </row>
    <row r="16" s="12" customFormat="true" ht="12.75" hidden="false" customHeight="false" outlineLevel="0" collapsed="false">
      <c r="A16" s="397" t="n">
        <v>12</v>
      </c>
      <c r="B16" s="397" t="str">
        <f aca="false">'APH KIC KIA PC'!I16</f>
        <v>Välj…</v>
      </c>
      <c r="C16" s="397" t="str">
        <f aca="false">'APH KIC KIA PC'!K16</f>
        <v>Välj…</v>
      </c>
      <c r="D16" s="398" t="n">
        <f aca="false">'APH KIC KIA PC'!D16</f>
        <v>0</v>
      </c>
      <c r="E16" s="399" t="s">
        <v>114</v>
      </c>
      <c r="F16" s="399"/>
      <c r="G16" s="400" t="n">
        <v>1</v>
      </c>
      <c r="H16" s="401" t="n">
        <f aca="false">'3. Förpackningsdata'!F16</f>
        <v>0</v>
      </c>
      <c r="I16" s="401" t="n">
        <f aca="false">'3. Förpackningsdata'!G16</f>
        <v>0</v>
      </c>
      <c r="J16" s="401" t="n">
        <f aca="false">'3. Förpackningsdata'!I16</f>
        <v>0</v>
      </c>
      <c r="K16" s="401" t="n">
        <f aca="false">'3. Förpackningsdata'!H16</f>
        <v>0</v>
      </c>
      <c r="L16" s="244"/>
      <c r="M16" s="399" t="s">
        <v>2012</v>
      </c>
      <c r="N16" s="400" t="str">
        <f aca="false">IF('APH KIC KIA PC'!X16="","",'APH KIC KIA PC'!X16)</f>
        <v/>
      </c>
      <c r="O16" s="402" t="s">
        <v>35</v>
      </c>
      <c r="P16" s="403" t="str">
        <f aca="false">TRIM('1. Artikeldata Grund'!D16)</f>
        <v/>
      </c>
      <c r="Q16" s="404" t="str">
        <f aca="false">IF(S16="","",IF('3. Förpackningsdata'!K16="","",'3. Förpackningsdata'!K16))</f>
        <v/>
      </c>
      <c r="R16" s="405"/>
      <c r="S16" s="406" t="str">
        <f aca="false">IF('3. Förpackningsdata'!L16="","",'3. Förpackningsdata'!L16)</f>
        <v/>
      </c>
      <c r="T16" s="113"/>
      <c r="U16" s="113"/>
      <c r="V16" s="113"/>
      <c r="W16" s="113"/>
      <c r="X16" s="113"/>
      <c r="Y16" s="407" t="str">
        <f aca="false" t="array" ref="Y16:Y16">IF(AC16&lt;&gt;Tabeller!$AI$4,_xlfn.IFS(Q16=Tabeller!$AI$3,"",Q16=Tabeller!$AL$4,"C",Q16=Tabeller!$AL$5,"L",Q16=Tabeller!$AL$6,"P",Q16="",""),"1")</f>
        <v/>
      </c>
      <c r="Z16" s="112"/>
      <c r="AA16" s="408" t="str">
        <f aca="false">IF(AB16="","","EAN")</f>
        <v/>
      </c>
      <c r="AB16" s="409" t="str">
        <f aca="false">TRIM(IF('3. Förpackningsdata'!M16="","",'3. Förpackningsdata'!M16))</f>
        <v/>
      </c>
      <c r="AC16" s="410" t="str">
        <f aca="false">IF(AE16="","",IF('3. Förpackningsdata'!O16="","",'3. Förpackningsdata'!O16))</f>
        <v/>
      </c>
      <c r="AD16" s="411"/>
      <c r="AE16" s="400" t="str">
        <f aca="false">IF('3. Förpackningsdata'!P16="","",'3. Förpackningsdata'!P16)</f>
        <v/>
      </c>
      <c r="AF16" s="244"/>
      <c r="AG16" s="244"/>
      <c r="AH16" s="244"/>
      <c r="AI16" s="244"/>
      <c r="AJ16" s="244"/>
      <c r="AK16" s="407" t="str">
        <f aca="false" t="array" ref="AK16:AK16">_xlfn.IFS(AC16=Tabeller!$AI$4,"C",AC16=Tabeller!$AI$5,"L",AC16=Tabeller!$AI$6,"P",AC16="","")</f>
        <v/>
      </c>
      <c r="AL16" s="411"/>
      <c r="AM16" s="412" t="str">
        <f aca="false">IF(AN16="","","EAN")</f>
        <v/>
      </c>
      <c r="AN16" s="413" t="str">
        <f aca="false">TRIM(IF('3. Förpackningsdata'!Q16="","",'3. Förpackningsdata'!Q16))</f>
        <v/>
      </c>
      <c r="AO16" s="414" t="str">
        <f aca="false">IF(AQ16="","",IF('3. Förpackningsdata'!S16="","",'3. Förpackningsdata'!S16))</f>
        <v/>
      </c>
      <c r="AP16" s="112"/>
      <c r="AQ16" s="406" t="str">
        <f aca="false">IF('3. Förpackningsdata'!T16="","",'3. Förpackningsdata'!T16)</f>
        <v/>
      </c>
      <c r="AR16" s="113"/>
      <c r="AS16" s="113"/>
      <c r="AT16" s="113"/>
      <c r="AU16" s="113"/>
      <c r="AV16" s="113"/>
      <c r="AW16" s="407" t="str">
        <f aca="false" t="array" ref="AW16:AW16">_xlfn.IFS(AO16=Tabeller!$AJ$5,"P",AO16=Tabeller!$AJ$4,"L",AO16="","")</f>
        <v/>
      </c>
      <c r="AX16" s="112"/>
      <c r="AY16" s="408" t="str">
        <f aca="false">IF(AZ16="","","EAN")</f>
        <v/>
      </c>
      <c r="AZ16" s="409" t="str">
        <f aca="false">TRIM(IF('3. Förpackningsdata'!U16="","",'3. Förpackningsdata'!U16))</f>
        <v/>
      </c>
      <c r="BA16" s="415" t="str">
        <f aca="false">IF(BC16="","",IF('3. Förpackningsdata'!W16="","",'3. Förpackningsdata'!W16))</f>
        <v/>
      </c>
      <c r="BB16" s="416"/>
      <c r="BC16" s="411" t="str">
        <f aca="false">IF('3. Förpackningsdata'!X16="","",'3. Förpackningsdata'!X16)</f>
        <v/>
      </c>
      <c r="BD16" s="416"/>
      <c r="BE16" s="416"/>
      <c r="BF16" s="416"/>
      <c r="BG16" s="416"/>
      <c r="BH16" s="416"/>
      <c r="BI16" s="417" t="str">
        <f aca="false" t="array" ref="BI16:BI16">_xlfn.IFS(BA16=Tabeller!$AJ$5,"P",BA16=Tabeller!$AJ$4,"L",BA16="","")</f>
        <v/>
      </c>
      <c r="BJ16" s="416"/>
      <c r="BK16" s="412" t="str">
        <f aca="false">IF(BL16="","","EAN")</f>
        <v/>
      </c>
      <c r="BL16" s="413" t="str">
        <f aca="false">TRIM(IF('3. Förpackningsdata'!Y16="","",'3. Förpackningsdata'!Y16))</f>
        <v/>
      </c>
    </row>
    <row r="17" s="12" customFormat="true" ht="12.75" hidden="false" customHeight="false" outlineLevel="0" collapsed="false">
      <c r="A17" s="397" t="n">
        <v>13</v>
      </c>
      <c r="B17" s="397" t="str">
        <f aca="false">'APH KIC KIA PC'!I17</f>
        <v>Välj…</v>
      </c>
      <c r="C17" s="397" t="str">
        <f aca="false">'APH KIC KIA PC'!K17</f>
        <v>Välj…</v>
      </c>
      <c r="D17" s="398" t="n">
        <f aca="false">'APH KIC KIA PC'!D17</f>
        <v>0</v>
      </c>
      <c r="E17" s="399" t="s">
        <v>114</v>
      </c>
      <c r="F17" s="399"/>
      <c r="G17" s="400" t="n">
        <v>1</v>
      </c>
      <c r="H17" s="401" t="n">
        <f aca="false">'3. Förpackningsdata'!F17</f>
        <v>0</v>
      </c>
      <c r="I17" s="401" t="n">
        <f aca="false">'3. Förpackningsdata'!G17</f>
        <v>0</v>
      </c>
      <c r="J17" s="401" t="n">
        <f aca="false">'3. Förpackningsdata'!I17</f>
        <v>0</v>
      </c>
      <c r="K17" s="401" t="n">
        <f aca="false">'3. Förpackningsdata'!H17</f>
        <v>0</v>
      </c>
      <c r="L17" s="244"/>
      <c r="M17" s="399" t="s">
        <v>2012</v>
      </c>
      <c r="N17" s="400" t="str">
        <f aca="false">IF('APH KIC KIA PC'!X17="","",'APH KIC KIA PC'!X17)</f>
        <v/>
      </c>
      <c r="O17" s="402" t="s">
        <v>35</v>
      </c>
      <c r="P17" s="403" t="str">
        <f aca="false">TRIM('1. Artikeldata Grund'!D17)</f>
        <v/>
      </c>
      <c r="Q17" s="404" t="str">
        <f aca="false">IF(S17="","",IF('3. Förpackningsdata'!K17="","",'3. Förpackningsdata'!K17))</f>
        <v/>
      </c>
      <c r="R17" s="405"/>
      <c r="S17" s="406" t="str">
        <f aca="false">IF('3. Förpackningsdata'!L17="","",'3. Förpackningsdata'!L17)</f>
        <v/>
      </c>
      <c r="T17" s="113"/>
      <c r="U17" s="113"/>
      <c r="V17" s="113"/>
      <c r="W17" s="113"/>
      <c r="X17" s="113"/>
      <c r="Y17" s="407" t="str">
        <f aca="false" t="array" ref="Y17:Y17">IF(AC17&lt;&gt;Tabeller!$AI$4,_xlfn.IFS(Q17=Tabeller!$AI$3,"",Q17=Tabeller!$AL$4,"C",Q17=Tabeller!$AL$5,"L",Q17=Tabeller!$AL$6,"P",Q17="",""),"1")</f>
        <v/>
      </c>
      <c r="Z17" s="112"/>
      <c r="AA17" s="408" t="str">
        <f aca="false">IF(AB17="","","EAN")</f>
        <v/>
      </c>
      <c r="AB17" s="409" t="str">
        <f aca="false">TRIM(IF('3. Förpackningsdata'!M17="","",'3. Förpackningsdata'!M17))</f>
        <v/>
      </c>
      <c r="AC17" s="410" t="str">
        <f aca="false">IF(AE17="","",IF('3. Förpackningsdata'!O17="","",'3. Förpackningsdata'!O17))</f>
        <v/>
      </c>
      <c r="AD17" s="411"/>
      <c r="AE17" s="400" t="str">
        <f aca="false">IF('3. Förpackningsdata'!P17="","",'3. Förpackningsdata'!P17)</f>
        <v/>
      </c>
      <c r="AF17" s="244"/>
      <c r="AG17" s="244"/>
      <c r="AH17" s="244"/>
      <c r="AI17" s="244"/>
      <c r="AJ17" s="244"/>
      <c r="AK17" s="407" t="str">
        <f aca="false" t="array" ref="AK17:AK17">_xlfn.IFS(AC17=Tabeller!$AI$4,"C",AC17=Tabeller!$AI$5,"L",AC17=Tabeller!$AI$6,"P",AC17="","")</f>
        <v/>
      </c>
      <c r="AL17" s="411"/>
      <c r="AM17" s="412" t="str">
        <f aca="false">IF(AN17="","","EAN")</f>
        <v/>
      </c>
      <c r="AN17" s="413" t="str">
        <f aca="false">TRIM(IF('3. Förpackningsdata'!Q17="","",'3. Förpackningsdata'!Q17))</f>
        <v/>
      </c>
      <c r="AO17" s="414" t="str">
        <f aca="false">IF(AQ17="","",IF('3. Förpackningsdata'!S17="","",'3. Förpackningsdata'!S17))</f>
        <v/>
      </c>
      <c r="AP17" s="112"/>
      <c r="AQ17" s="406" t="str">
        <f aca="false">IF('3. Förpackningsdata'!T17="","",'3. Förpackningsdata'!T17)</f>
        <v/>
      </c>
      <c r="AR17" s="113"/>
      <c r="AS17" s="113"/>
      <c r="AT17" s="113"/>
      <c r="AU17" s="113"/>
      <c r="AV17" s="113"/>
      <c r="AW17" s="407" t="str">
        <f aca="false" t="array" ref="AW17:AW17">_xlfn.IFS(AO17=Tabeller!$AJ$5,"P",AO17=Tabeller!$AJ$4,"L",AO17="","")</f>
        <v/>
      </c>
      <c r="AX17" s="112"/>
      <c r="AY17" s="408" t="str">
        <f aca="false">IF(AZ17="","","EAN")</f>
        <v/>
      </c>
      <c r="AZ17" s="409" t="str">
        <f aca="false">TRIM(IF('3. Förpackningsdata'!U17="","",'3. Förpackningsdata'!U17))</f>
        <v/>
      </c>
      <c r="BA17" s="415" t="str">
        <f aca="false">IF(BC17="","",IF('3. Förpackningsdata'!W17="","",'3. Förpackningsdata'!W17))</f>
        <v/>
      </c>
      <c r="BB17" s="416"/>
      <c r="BC17" s="411" t="str">
        <f aca="false">IF('3. Förpackningsdata'!X17="","",'3. Förpackningsdata'!X17)</f>
        <v/>
      </c>
      <c r="BD17" s="416"/>
      <c r="BE17" s="416"/>
      <c r="BF17" s="416"/>
      <c r="BG17" s="416"/>
      <c r="BH17" s="416"/>
      <c r="BI17" s="417" t="str">
        <f aca="false" t="array" ref="BI17:BI17">_xlfn.IFS(BA17=Tabeller!$AJ$5,"P",BA17=Tabeller!$AJ$4,"L",BA17="","")</f>
        <v/>
      </c>
      <c r="BJ17" s="416"/>
      <c r="BK17" s="412" t="str">
        <f aca="false">IF(BL17="","","EAN")</f>
        <v/>
      </c>
      <c r="BL17" s="413" t="str">
        <f aca="false">TRIM(IF('3. Förpackningsdata'!Y17="","",'3. Förpackningsdata'!Y17))</f>
        <v/>
      </c>
    </row>
    <row r="18" s="12" customFormat="true" ht="12.75" hidden="false" customHeight="false" outlineLevel="0" collapsed="false">
      <c r="A18" s="397" t="n">
        <v>14</v>
      </c>
      <c r="B18" s="397" t="str">
        <f aca="false">'APH KIC KIA PC'!I18</f>
        <v>Välj…</v>
      </c>
      <c r="C18" s="397" t="str">
        <f aca="false">'APH KIC KIA PC'!K18</f>
        <v>Välj…</v>
      </c>
      <c r="D18" s="398" t="n">
        <f aca="false">'APH KIC KIA PC'!D18</f>
        <v>0</v>
      </c>
      <c r="E18" s="399" t="s">
        <v>114</v>
      </c>
      <c r="F18" s="399"/>
      <c r="G18" s="400" t="n">
        <v>1</v>
      </c>
      <c r="H18" s="401" t="n">
        <f aca="false">'3. Förpackningsdata'!F18</f>
        <v>0</v>
      </c>
      <c r="I18" s="401" t="n">
        <f aca="false">'3. Förpackningsdata'!G18</f>
        <v>0</v>
      </c>
      <c r="J18" s="401" t="n">
        <f aca="false">'3. Förpackningsdata'!I18</f>
        <v>0</v>
      </c>
      <c r="K18" s="401" t="n">
        <f aca="false">'3. Förpackningsdata'!H18</f>
        <v>0</v>
      </c>
      <c r="L18" s="244"/>
      <c r="M18" s="399" t="s">
        <v>2012</v>
      </c>
      <c r="N18" s="400" t="str">
        <f aca="false">IF('APH KIC KIA PC'!X18="","",'APH KIC KIA PC'!X18)</f>
        <v/>
      </c>
      <c r="O18" s="402" t="s">
        <v>35</v>
      </c>
      <c r="P18" s="403" t="str">
        <f aca="false">TRIM('1. Artikeldata Grund'!D18)</f>
        <v/>
      </c>
      <c r="Q18" s="404" t="str">
        <f aca="false">IF(S18="","",IF('3. Förpackningsdata'!K18="","",'3. Förpackningsdata'!K18))</f>
        <v/>
      </c>
      <c r="R18" s="405"/>
      <c r="S18" s="406" t="str">
        <f aca="false">IF('3. Förpackningsdata'!L18="","",'3. Förpackningsdata'!L18)</f>
        <v/>
      </c>
      <c r="T18" s="113"/>
      <c r="U18" s="113"/>
      <c r="V18" s="113"/>
      <c r="W18" s="113"/>
      <c r="X18" s="113"/>
      <c r="Y18" s="407" t="str">
        <f aca="false" t="array" ref="Y18:Y18">IF(AC18&lt;&gt;Tabeller!$AI$4,_xlfn.IFS(Q18=Tabeller!$AI$3,"",Q18=Tabeller!$AL$4,"C",Q18=Tabeller!$AL$5,"L",Q18=Tabeller!$AL$6,"P",Q18="",""),"1")</f>
        <v/>
      </c>
      <c r="Z18" s="112"/>
      <c r="AA18" s="408" t="str">
        <f aca="false">IF(AB18="","","EAN")</f>
        <v/>
      </c>
      <c r="AB18" s="409" t="str">
        <f aca="false">TRIM(IF('3. Förpackningsdata'!M18="","",'3. Förpackningsdata'!M18))</f>
        <v/>
      </c>
      <c r="AC18" s="410" t="str">
        <f aca="false">IF(AE18="","",IF('3. Förpackningsdata'!O18="","",'3. Förpackningsdata'!O18))</f>
        <v/>
      </c>
      <c r="AD18" s="411"/>
      <c r="AE18" s="400" t="str">
        <f aca="false">IF('3. Förpackningsdata'!P18="","",'3. Förpackningsdata'!P18)</f>
        <v/>
      </c>
      <c r="AF18" s="244"/>
      <c r="AG18" s="244"/>
      <c r="AH18" s="244"/>
      <c r="AI18" s="244"/>
      <c r="AJ18" s="244"/>
      <c r="AK18" s="407" t="str">
        <f aca="false" t="array" ref="AK18:AK18">_xlfn.IFS(AC18=Tabeller!$AI$4,"C",AC18=Tabeller!$AI$5,"L",AC18=Tabeller!$AI$6,"P",AC18="","")</f>
        <v/>
      </c>
      <c r="AL18" s="411"/>
      <c r="AM18" s="412" t="str">
        <f aca="false">IF(AN18="","","EAN")</f>
        <v/>
      </c>
      <c r="AN18" s="413" t="str">
        <f aca="false">TRIM(IF('3. Förpackningsdata'!Q18="","",'3. Förpackningsdata'!Q18))</f>
        <v/>
      </c>
      <c r="AO18" s="414" t="str">
        <f aca="false">IF(AQ18="","",IF('3. Förpackningsdata'!S18="","",'3. Förpackningsdata'!S18))</f>
        <v/>
      </c>
      <c r="AP18" s="112"/>
      <c r="AQ18" s="406" t="str">
        <f aca="false">IF('3. Förpackningsdata'!T18="","",'3. Förpackningsdata'!T18)</f>
        <v/>
      </c>
      <c r="AR18" s="113"/>
      <c r="AS18" s="113"/>
      <c r="AT18" s="113"/>
      <c r="AU18" s="113"/>
      <c r="AV18" s="113"/>
      <c r="AW18" s="407" t="str">
        <f aca="false" t="array" ref="AW18:AW18">_xlfn.IFS(AO18=Tabeller!$AJ$5,"P",AO18=Tabeller!$AJ$4,"L",AO18="","")</f>
        <v/>
      </c>
      <c r="AX18" s="112"/>
      <c r="AY18" s="408" t="str">
        <f aca="false">IF(AZ18="","","EAN")</f>
        <v/>
      </c>
      <c r="AZ18" s="409" t="str">
        <f aca="false">TRIM(IF('3. Förpackningsdata'!U18="","",'3. Förpackningsdata'!U18))</f>
        <v/>
      </c>
      <c r="BA18" s="415" t="str">
        <f aca="false">IF(BC18="","",IF('3. Förpackningsdata'!W18="","",'3. Förpackningsdata'!W18))</f>
        <v/>
      </c>
      <c r="BB18" s="416"/>
      <c r="BC18" s="411" t="str">
        <f aca="false">IF('3. Förpackningsdata'!X18="","",'3. Förpackningsdata'!X18)</f>
        <v/>
      </c>
      <c r="BD18" s="416"/>
      <c r="BE18" s="416"/>
      <c r="BF18" s="416"/>
      <c r="BG18" s="416"/>
      <c r="BH18" s="416"/>
      <c r="BI18" s="417" t="str">
        <f aca="false" t="array" ref="BI18:BI18">_xlfn.IFS(BA18=Tabeller!$AJ$5,"P",BA18=Tabeller!$AJ$4,"L",BA18="","")</f>
        <v/>
      </c>
      <c r="BJ18" s="416"/>
      <c r="BK18" s="412" t="str">
        <f aca="false">IF(BL18="","","EAN")</f>
        <v/>
      </c>
      <c r="BL18" s="413" t="str">
        <f aca="false">TRIM(IF('3. Förpackningsdata'!Y18="","",'3. Förpackningsdata'!Y18))</f>
        <v/>
      </c>
    </row>
    <row r="19" s="12" customFormat="true" ht="12.75" hidden="false" customHeight="false" outlineLevel="0" collapsed="false">
      <c r="A19" s="397" t="n">
        <v>15</v>
      </c>
      <c r="B19" s="397" t="str">
        <f aca="false">'APH KIC KIA PC'!I19</f>
        <v>Välj…</v>
      </c>
      <c r="C19" s="397" t="str">
        <f aca="false">'APH KIC KIA PC'!K19</f>
        <v>Välj…</v>
      </c>
      <c r="D19" s="398" t="n">
        <f aca="false">'APH KIC KIA PC'!D19</f>
        <v>0</v>
      </c>
      <c r="E19" s="399" t="s">
        <v>114</v>
      </c>
      <c r="F19" s="399"/>
      <c r="G19" s="400" t="n">
        <v>1</v>
      </c>
      <c r="H19" s="401" t="n">
        <f aca="false">'3. Förpackningsdata'!F19</f>
        <v>0</v>
      </c>
      <c r="I19" s="401" t="n">
        <f aca="false">'3. Förpackningsdata'!G19</f>
        <v>0</v>
      </c>
      <c r="J19" s="401" t="n">
        <f aca="false">'3. Förpackningsdata'!I19</f>
        <v>0</v>
      </c>
      <c r="K19" s="401" t="n">
        <f aca="false">'3. Förpackningsdata'!H19</f>
        <v>0</v>
      </c>
      <c r="L19" s="244"/>
      <c r="M19" s="399" t="s">
        <v>2012</v>
      </c>
      <c r="N19" s="400" t="str">
        <f aca="false">IF('APH KIC KIA PC'!X19="","",'APH KIC KIA PC'!X19)</f>
        <v/>
      </c>
      <c r="O19" s="402" t="s">
        <v>35</v>
      </c>
      <c r="P19" s="403" t="str">
        <f aca="false">TRIM('1. Artikeldata Grund'!D19)</f>
        <v/>
      </c>
      <c r="Q19" s="404" t="str">
        <f aca="false">IF(S19="","",IF('3. Förpackningsdata'!K19="","",'3. Förpackningsdata'!K19))</f>
        <v/>
      </c>
      <c r="R19" s="405"/>
      <c r="S19" s="406" t="str">
        <f aca="false">IF('3. Förpackningsdata'!L19="","",'3. Förpackningsdata'!L19)</f>
        <v/>
      </c>
      <c r="T19" s="113"/>
      <c r="U19" s="113"/>
      <c r="V19" s="113"/>
      <c r="W19" s="113"/>
      <c r="X19" s="113"/>
      <c r="Y19" s="407" t="str">
        <f aca="false" t="array" ref="Y19:Y19">IF(AC19&lt;&gt;Tabeller!$AI$4,_xlfn.IFS(Q19=Tabeller!$AI$3,"",Q19=Tabeller!$AL$4,"C",Q19=Tabeller!$AL$5,"L",Q19=Tabeller!$AL$6,"P",Q19="",""),"1")</f>
        <v/>
      </c>
      <c r="Z19" s="112"/>
      <c r="AA19" s="408" t="str">
        <f aca="false">IF(AB19="","","EAN")</f>
        <v/>
      </c>
      <c r="AB19" s="409" t="str">
        <f aca="false">TRIM(IF('3. Förpackningsdata'!M19="","",'3. Förpackningsdata'!M19))</f>
        <v/>
      </c>
      <c r="AC19" s="410" t="str">
        <f aca="false">IF(AE19="","",IF('3. Förpackningsdata'!O19="","",'3. Förpackningsdata'!O19))</f>
        <v/>
      </c>
      <c r="AD19" s="411"/>
      <c r="AE19" s="400" t="str">
        <f aca="false">IF('3. Förpackningsdata'!P19="","",'3. Förpackningsdata'!P19)</f>
        <v/>
      </c>
      <c r="AF19" s="244"/>
      <c r="AG19" s="244"/>
      <c r="AH19" s="244"/>
      <c r="AI19" s="244"/>
      <c r="AJ19" s="244"/>
      <c r="AK19" s="407" t="str">
        <f aca="false" t="array" ref="AK19:AK19">_xlfn.IFS(AC19=Tabeller!$AI$4,"C",AC19=Tabeller!$AI$5,"L",AC19=Tabeller!$AI$6,"P",AC19="","")</f>
        <v/>
      </c>
      <c r="AL19" s="411"/>
      <c r="AM19" s="412" t="str">
        <f aca="false">IF(AN19="","","EAN")</f>
        <v/>
      </c>
      <c r="AN19" s="413" t="str">
        <f aca="false">TRIM(IF('3. Förpackningsdata'!Q19="","",'3. Förpackningsdata'!Q19))</f>
        <v/>
      </c>
      <c r="AO19" s="414" t="str">
        <f aca="false">IF(AQ19="","",IF('3. Förpackningsdata'!S19="","",'3. Förpackningsdata'!S19))</f>
        <v/>
      </c>
      <c r="AP19" s="112"/>
      <c r="AQ19" s="406" t="str">
        <f aca="false">IF('3. Förpackningsdata'!T19="","",'3. Förpackningsdata'!T19)</f>
        <v/>
      </c>
      <c r="AR19" s="113"/>
      <c r="AS19" s="113"/>
      <c r="AT19" s="113"/>
      <c r="AU19" s="113"/>
      <c r="AV19" s="113"/>
      <c r="AW19" s="407" t="str">
        <f aca="false" t="array" ref="AW19:AW19">_xlfn.IFS(AO19=Tabeller!$AJ$5,"P",AO19=Tabeller!$AJ$4,"L",AO19="","")</f>
        <v/>
      </c>
      <c r="AX19" s="112"/>
      <c r="AY19" s="408" t="str">
        <f aca="false">IF(AZ19="","","EAN")</f>
        <v/>
      </c>
      <c r="AZ19" s="409" t="str">
        <f aca="false">TRIM(IF('3. Förpackningsdata'!U19="","",'3. Förpackningsdata'!U19))</f>
        <v/>
      </c>
      <c r="BA19" s="415" t="str">
        <f aca="false">IF(BC19="","",IF('3. Förpackningsdata'!W19="","",'3. Förpackningsdata'!W19))</f>
        <v/>
      </c>
      <c r="BB19" s="416"/>
      <c r="BC19" s="411" t="str">
        <f aca="false">IF('3. Förpackningsdata'!X19="","",'3. Förpackningsdata'!X19)</f>
        <v/>
      </c>
      <c r="BD19" s="416"/>
      <c r="BE19" s="416"/>
      <c r="BF19" s="416"/>
      <c r="BG19" s="416"/>
      <c r="BH19" s="416"/>
      <c r="BI19" s="417" t="str">
        <f aca="false" t="array" ref="BI19:BI19">_xlfn.IFS(BA19=Tabeller!$AJ$5,"P",BA19=Tabeller!$AJ$4,"L",BA19="","")</f>
        <v/>
      </c>
      <c r="BJ19" s="416"/>
      <c r="BK19" s="412" t="str">
        <f aca="false">IF(BL19="","","EAN")</f>
        <v/>
      </c>
      <c r="BL19" s="413" t="str">
        <f aca="false">TRIM(IF('3. Förpackningsdata'!Y19="","",'3. Förpackningsdata'!Y19))</f>
        <v/>
      </c>
    </row>
    <row r="20" s="12" customFormat="true" ht="12.75" hidden="false" customHeight="false" outlineLevel="0" collapsed="false">
      <c r="A20" s="397" t="n">
        <v>16</v>
      </c>
      <c r="B20" s="397" t="str">
        <f aca="false">'APH KIC KIA PC'!I20</f>
        <v>Välj…</v>
      </c>
      <c r="C20" s="397" t="str">
        <f aca="false">'APH KIC KIA PC'!K20</f>
        <v>Välj…</v>
      </c>
      <c r="D20" s="398" t="n">
        <f aca="false">'APH KIC KIA PC'!D20</f>
        <v>0</v>
      </c>
      <c r="E20" s="399" t="s">
        <v>114</v>
      </c>
      <c r="F20" s="399"/>
      <c r="G20" s="400" t="n">
        <v>1</v>
      </c>
      <c r="H20" s="401" t="n">
        <f aca="false">'3. Förpackningsdata'!F20</f>
        <v>0</v>
      </c>
      <c r="I20" s="401" t="n">
        <f aca="false">'3. Förpackningsdata'!G20</f>
        <v>0</v>
      </c>
      <c r="J20" s="401" t="n">
        <f aca="false">'3. Förpackningsdata'!I20</f>
        <v>0</v>
      </c>
      <c r="K20" s="401" t="n">
        <f aca="false">'3. Förpackningsdata'!H20</f>
        <v>0</v>
      </c>
      <c r="L20" s="244"/>
      <c r="M20" s="399" t="s">
        <v>2012</v>
      </c>
      <c r="N20" s="400" t="str">
        <f aca="false">IF('APH KIC KIA PC'!X20="","",'APH KIC KIA PC'!X20)</f>
        <v/>
      </c>
      <c r="O20" s="402" t="s">
        <v>35</v>
      </c>
      <c r="P20" s="403" t="str">
        <f aca="false">TRIM('1. Artikeldata Grund'!D20)</f>
        <v/>
      </c>
      <c r="Q20" s="404" t="str">
        <f aca="false">IF(S20="","",IF('3. Förpackningsdata'!K20="","",'3. Förpackningsdata'!K20))</f>
        <v/>
      </c>
      <c r="R20" s="405"/>
      <c r="S20" s="406" t="str">
        <f aca="false">IF('3. Förpackningsdata'!L20="","",'3. Förpackningsdata'!L20)</f>
        <v/>
      </c>
      <c r="T20" s="113"/>
      <c r="U20" s="113"/>
      <c r="V20" s="113"/>
      <c r="W20" s="113"/>
      <c r="X20" s="113"/>
      <c r="Y20" s="407" t="str">
        <f aca="false" t="array" ref="Y20:Y20">IF(AC20&lt;&gt;Tabeller!$AI$4,_xlfn.IFS(Q20=Tabeller!$AI$3,"",Q20=Tabeller!$AL$4,"C",Q20=Tabeller!$AL$5,"L",Q20=Tabeller!$AL$6,"P",Q20="",""),"1")</f>
        <v/>
      </c>
      <c r="Z20" s="112"/>
      <c r="AA20" s="408" t="str">
        <f aca="false">IF(AB20="","","EAN")</f>
        <v/>
      </c>
      <c r="AB20" s="409" t="str">
        <f aca="false">TRIM(IF('3. Förpackningsdata'!M20="","",'3. Förpackningsdata'!M20))</f>
        <v/>
      </c>
      <c r="AC20" s="410" t="str">
        <f aca="false">IF(AE20="","",IF('3. Förpackningsdata'!O20="","",'3. Förpackningsdata'!O20))</f>
        <v/>
      </c>
      <c r="AD20" s="411"/>
      <c r="AE20" s="400" t="str">
        <f aca="false">IF('3. Förpackningsdata'!P20="","",'3. Förpackningsdata'!P20)</f>
        <v/>
      </c>
      <c r="AF20" s="244"/>
      <c r="AG20" s="244"/>
      <c r="AH20" s="244"/>
      <c r="AI20" s="244"/>
      <c r="AJ20" s="244"/>
      <c r="AK20" s="407" t="str">
        <f aca="false" t="array" ref="AK20:AK20">_xlfn.IFS(AC20=Tabeller!$AI$4,"C",AC20=Tabeller!$AI$5,"L",AC20=Tabeller!$AI$6,"P",AC20="","")</f>
        <v/>
      </c>
      <c r="AL20" s="411"/>
      <c r="AM20" s="412" t="str">
        <f aca="false">IF(AN20="","","EAN")</f>
        <v/>
      </c>
      <c r="AN20" s="413" t="str">
        <f aca="false">TRIM(IF('3. Förpackningsdata'!Q20="","",'3. Förpackningsdata'!Q20))</f>
        <v/>
      </c>
      <c r="AO20" s="414" t="str">
        <f aca="false">IF(AQ20="","",IF('3. Förpackningsdata'!S20="","",'3. Förpackningsdata'!S20))</f>
        <v/>
      </c>
      <c r="AP20" s="112"/>
      <c r="AQ20" s="406" t="str">
        <f aca="false">IF('3. Förpackningsdata'!T20="","",'3. Förpackningsdata'!T20)</f>
        <v/>
      </c>
      <c r="AR20" s="113"/>
      <c r="AS20" s="113"/>
      <c r="AT20" s="113"/>
      <c r="AU20" s="113"/>
      <c r="AV20" s="113"/>
      <c r="AW20" s="407" t="str">
        <f aca="false" t="array" ref="AW20:AW20">_xlfn.IFS(AO20=Tabeller!$AJ$5,"P",AO20=Tabeller!$AJ$4,"L",AO20="","")</f>
        <v/>
      </c>
      <c r="AX20" s="112"/>
      <c r="AY20" s="408" t="str">
        <f aca="false">IF(AZ20="","","EAN")</f>
        <v/>
      </c>
      <c r="AZ20" s="409" t="str">
        <f aca="false">TRIM(IF('3. Förpackningsdata'!U20="","",'3. Förpackningsdata'!U20))</f>
        <v/>
      </c>
      <c r="BA20" s="415" t="str">
        <f aca="false">IF(BC20="","",IF('3. Förpackningsdata'!W20="","",'3. Förpackningsdata'!W20))</f>
        <v/>
      </c>
      <c r="BB20" s="416"/>
      <c r="BC20" s="411" t="str">
        <f aca="false">IF('3. Förpackningsdata'!X20="","",'3. Förpackningsdata'!X20)</f>
        <v/>
      </c>
      <c r="BD20" s="416"/>
      <c r="BE20" s="416"/>
      <c r="BF20" s="416"/>
      <c r="BG20" s="416"/>
      <c r="BH20" s="416"/>
      <c r="BI20" s="417" t="str">
        <f aca="false" t="array" ref="BI20:BI20">_xlfn.IFS(BA20=Tabeller!$AJ$5,"P",BA20=Tabeller!$AJ$4,"L",BA20="","")</f>
        <v/>
      </c>
      <c r="BJ20" s="416"/>
      <c r="BK20" s="412" t="str">
        <f aca="false">IF(BL20="","","EAN")</f>
        <v/>
      </c>
      <c r="BL20" s="413" t="str">
        <f aca="false">TRIM(IF('3. Förpackningsdata'!Y20="","",'3. Förpackningsdata'!Y20))</f>
        <v/>
      </c>
    </row>
    <row r="21" s="12" customFormat="true" ht="12.75" hidden="false" customHeight="false" outlineLevel="0" collapsed="false">
      <c r="A21" s="397" t="n">
        <v>17</v>
      </c>
      <c r="B21" s="397" t="str">
        <f aca="false">'APH KIC KIA PC'!I21</f>
        <v>Välj…</v>
      </c>
      <c r="C21" s="397" t="str">
        <f aca="false">'APH KIC KIA PC'!K21</f>
        <v>Välj…</v>
      </c>
      <c r="D21" s="398" t="n">
        <f aca="false">'APH KIC KIA PC'!D21</f>
        <v>0</v>
      </c>
      <c r="E21" s="399" t="s">
        <v>114</v>
      </c>
      <c r="F21" s="399"/>
      <c r="G21" s="400" t="n">
        <v>1</v>
      </c>
      <c r="H21" s="401" t="n">
        <f aca="false">'3. Förpackningsdata'!F21</f>
        <v>0</v>
      </c>
      <c r="I21" s="401" t="n">
        <f aca="false">'3. Förpackningsdata'!G21</f>
        <v>0</v>
      </c>
      <c r="J21" s="401" t="n">
        <f aca="false">'3. Förpackningsdata'!I21</f>
        <v>0</v>
      </c>
      <c r="K21" s="401" t="n">
        <f aca="false">'3. Förpackningsdata'!H21</f>
        <v>0</v>
      </c>
      <c r="L21" s="244"/>
      <c r="M21" s="399" t="s">
        <v>2012</v>
      </c>
      <c r="N21" s="400" t="str">
        <f aca="false">IF('APH KIC KIA PC'!X21="","",'APH KIC KIA PC'!X21)</f>
        <v/>
      </c>
      <c r="O21" s="402" t="s">
        <v>35</v>
      </c>
      <c r="P21" s="403" t="str">
        <f aca="false">TRIM('1. Artikeldata Grund'!D21)</f>
        <v/>
      </c>
      <c r="Q21" s="404" t="str">
        <f aca="false">IF(S21="","",IF('3. Förpackningsdata'!K21="","",'3. Förpackningsdata'!K21))</f>
        <v/>
      </c>
      <c r="R21" s="405"/>
      <c r="S21" s="406" t="str">
        <f aca="false">IF('3. Förpackningsdata'!L21="","",'3. Förpackningsdata'!L21)</f>
        <v/>
      </c>
      <c r="T21" s="113"/>
      <c r="U21" s="113"/>
      <c r="V21" s="113"/>
      <c r="W21" s="113"/>
      <c r="X21" s="113"/>
      <c r="Y21" s="407" t="str">
        <f aca="false" t="array" ref="Y21:Y21">IF(AC21&lt;&gt;Tabeller!$AI$4,_xlfn.IFS(Q21=Tabeller!$AI$3,"",Q21=Tabeller!$AL$4,"C",Q21=Tabeller!$AL$5,"L",Q21=Tabeller!$AL$6,"P",Q21="",""),"1")</f>
        <v/>
      </c>
      <c r="Z21" s="112"/>
      <c r="AA21" s="408" t="str">
        <f aca="false">IF(AB21="","","EAN")</f>
        <v/>
      </c>
      <c r="AB21" s="409" t="str">
        <f aca="false">TRIM(IF('3. Förpackningsdata'!M21="","",'3. Förpackningsdata'!M21))</f>
        <v/>
      </c>
      <c r="AC21" s="410" t="str">
        <f aca="false">IF(AE21="","",IF('3. Förpackningsdata'!O21="","",'3. Förpackningsdata'!O21))</f>
        <v/>
      </c>
      <c r="AD21" s="411"/>
      <c r="AE21" s="400" t="str">
        <f aca="false">IF('3. Förpackningsdata'!P21="","",'3. Förpackningsdata'!P21)</f>
        <v/>
      </c>
      <c r="AF21" s="244"/>
      <c r="AG21" s="244"/>
      <c r="AH21" s="244"/>
      <c r="AI21" s="244"/>
      <c r="AJ21" s="244"/>
      <c r="AK21" s="407" t="str">
        <f aca="false" t="array" ref="AK21:AK21">_xlfn.IFS(AC21=Tabeller!$AI$4,"C",AC21=Tabeller!$AI$5,"L",AC21=Tabeller!$AI$6,"P",AC21="","")</f>
        <v/>
      </c>
      <c r="AL21" s="411"/>
      <c r="AM21" s="412" t="str">
        <f aca="false">IF(AN21="","","EAN")</f>
        <v/>
      </c>
      <c r="AN21" s="413" t="str">
        <f aca="false">TRIM(IF('3. Förpackningsdata'!Q21="","",'3. Förpackningsdata'!Q21))</f>
        <v/>
      </c>
      <c r="AO21" s="414" t="str">
        <f aca="false">IF(AQ21="","",IF('3. Förpackningsdata'!S21="","",'3. Förpackningsdata'!S21))</f>
        <v/>
      </c>
      <c r="AP21" s="112"/>
      <c r="AQ21" s="406" t="str">
        <f aca="false">IF('3. Förpackningsdata'!T21="","",'3. Förpackningsdata'!T21)</f>
        <v/>
      </c>
      <c r="AR21" s="113"/>
      <c r="AS21" s="113"/>
      <c r="AT21" s="113"/>
      <c r="AU21" s="113"/>
      <c r="AV21" s="113"/>
      <c r="AW21" s="407" t="str">
        <f aca="false" t="array" ref="AW21:AW21">_xlfn.IFS(AO21=Tabeller!$AJ$5,"P",AO21=Tabeller!$AJ$4,"L",AO21="","")</f>
        <v/>
      </c>
      <c r="AX21" s="112"/>
      <c r="AY21" s="408" t="str">
        <f aca="false">IF(AZ21="","","EAN")</f>
        <v/>
      </c>
      <c r="AZ21" s="409" t="str">
        <f aca="false">TRIM(IF('3. Förpackningsdata'!U21="","",'3. Förpackningsdata'!U21))</f>
        <v/>
      </c>
      <c r="BA21" s="415" t="str">
        <f aca="false">IF(BC21="","",IF('3. Förpackningsdata'!W21="","",'3. Förpackningsdata'!W21))</f>
        <v/>
      </c>
      <c r="BB21" s="416"/>
      <c r="BC21" s="411" t="str">
        <f aca="false">IF('3. Förpackningsdata'!X21="","",'3. Förpackningsdata'!X21)</f>
        <v/>
      </c>
      <c r="BD21" s="416"/>
      <c r="BE21" s="416"/>
      <c r="BF21" s="416"/>
      <c r="BG21" s="416"/>
      <c r="BH21" s="416"/>
      <c r="BI21" s="417" t="str">
        <f aca="false" t="array" ref="BI21:BI21">_xlfn.IFS(BA21=Tabeller!$AJ$5,"P",BA21=Tabeller!$AJ$4,"L",BA21="","")</f>
        <v/>
      </c>
      <c r="BJ21" s="416"/>
      <c r="BK21" s="412" t="str">
        <f aca="false">IF(BL21="","","EAN")</f>
        <v/>
      </c>
      <c r="BL21" s="413" t="str">
        <f aca="false">TRIM(IF('3. Förpackningsdata'!Y21="","",'3. Förpackningsdata'!Y21))</f>
        <v/>
      </c>
    </row>
    <row r="22" s="12" customFormat="true" ht="12.75" hidden="false" customHeight="false" outlineLevel="0" collapsed="false">
      <c r="A22" s="397" t="n">
        <v>18</v>
      </c>
      <c r="B22" s="397" t="str">
        <f aca="false">'APH KIC KIA PC'!I22</f>
        <v>Välj…</v>
      </c>
      <c r="C22" s="397" t="str">
        <f aca="false">'APH KIC KIA PC'!K22</f>
        <v>Välj…</v>
      </c>
      <c r="D22" s="398" t="n">
        <f aca="false">'APH KIC KIA PC'!D22</f>
        <v>0</v>
      </c>
      <c r="E22" s="399" t="s">
        <v>114</v>
      </c>
      <c r="F22" s="399"/>
      <c r="G22" s="400" t="n">
        <v>1</v>
      </c>
      <c r="H22" s="401" t="n">
        <f aca="false">'3. Förpackningsdata'!F22</f>
        <v>0</v>
      </c>
      <c r="I22" s="401" t="n">
        <f aca="false">'3. Förpackningsdata'!G22</f>
        <v>0</v>
      </c>
      <c r="J22" s="401" t="n">
        <f aca="false">'3. Förpackningsdata'!I22</f>
        <v>0</v>
      </c>
      <c r="K22" s="401" t="n">
        <f aca="false">'3. Förpackningsdata'!H22</f>
        <v>0</v>
      </c>
      <c r="L22" s="244"/>
      <c r="M22" s="399" t="s">
        <v>2012</v>
      </c>
      <c r="N22" s="400" t="str">
        <f aca="false">IF('APH KIC KIA PC'!X22="","",'APH KIC KIA PC'!X22)</f>
        <v/>
      </c>
      <c r="O22" s="402" t="s">
        <v>35</v>
      </c>
      <c r="P22" s="403" t="str">
        <f aca="false">TRIM('1. Artikeldata Grund'!D22)</f>
        <v/>
      </c>
      <c r="Q22" s="404" t="str">
        <f aca="false">IF(S22="","",IF('3. Förpackningsdata'!K22="","",'3. Förpackningsdata'!K22))</f>
        <v/>
      </c>
      <c r="R22" s="405"/>
      <c r="S22" s="406" t="str">
        <f aca="false">IF('3. Förpackningsdata'!L22="","",'3. Förpackningsdata'!L22)</f>
        <v/>
      </c>
      <c r="T22" s="113"/>
      <c r="U22" s="113"/>
      <c r="V22" s="113"/>
      <c r="W22" s="113"/>
      <c r="X22" s="113"/>
      <c r="Y22" s="407" t="str">
        <f aca="false" t="array" ref="Y22:Y22">IF(AC22&lt;&gt;Tabeller!$AI$4,_xlfn.IFS(Q22=Tabeller!$AI$3,"",Q22=Tabeller!$AL$4,"C",Q22=Tabeller!$AL$5,"L",Q22=Tabeller!$AL$6,"P",Q22="",""),"1")</f>
        <v/>
      </c>
      <c r="Z22" s="112"/>
      <c r="AA22" s="408" t="str">
        <f aca="false">IF(AB22="","","EAN")</f>
        <v/>
      </c>
      <c r="AB22" s="409" t="str">
        <f aca="false">TRIM(IF('3. Förpackningsdata'!M22="","",'3. Förpackningsdata'!M22))</f>
        <v/>
      </c>
      <c r="AC22" s="410" t="str">
        <f aca="false">IF(AE22="","",IF('3. Förpackningsdata'!O22="","",'3. Förpackningsdata'!O22))</f>
        <v/>
      </c>
      <c r="AD22" s="411"/>
      <c r="AE22" s="400" t="str">
        <f aca="false">IF('3. Förpackningsdata'!P22="","",'3. Förpackningsdata'!P22)</f>
        <v/>
      </c>
      <c r="AF22" s="244"/>
      <c r="AG22" s="244"/>
      <c r="AH22" s="244"/>
      <c r="AI22" s="244"/>
      <c r="AJ22" s="244"/>
      <c r="AK22" s="407" t="str">
        <f aca="false" t="array" ref="AK22:AK22">_xlfn.IFS(AC22=Tabeller!$AI$4,"C",AC22=Tabeller!$AI$5,"L",AC22=Tabeller!$AI$6,"P",AC22="","")</f>
        <v/>
      </c>
      <c r="AL22" s="411"/>
      <c r="AM22" s="412" t="str">
        <f aca="false">IF(AN22="","","EAN")</f>
        <v/>
      </c>
      <c r="AN22" s="413" t="str">
        <f aca="false">TRIM(IF('3. Förpackningsdata'!Q22="","",'3. Förpackningsdata'!Q22))</f>
        <v/>
      </c>
      <c r="AO22" s="414" t="str">
        <f aca="false">IF(AQ22="","",IF('3. Förpackningsdata'!S22="","",'3. Förpackningsdata'!S22))</f>
        <v/>
      </c>
      <c r="AP22" s="112"/>
      <c r="AQ22" s="406" t="str">
        <f aca="false">IF('3. Förpackningsdata'!T22="","",'3. Förpackningsdata'!T22)</f>
        <v/>
      </c>
      <c r="AR22" s="113"/>
      <c r="AS22" s="113"/>
      <c r="AT22" s="113"/>
      <c r="AU22" s="113"/>
      <c r="AV22" s="113"/>
      <c r="AW22" s="407" t="str">
        <f aca="false" t="array" ref="AW22:AW22">_xlfn.IFS(AO22=Tabeller!$AJ$5,"P",AO22=Tabeller!$AJ$4,"L",AO22="","")</f>
        <v/>
      </c>
      <c r="AX22" s="112"/>
      <c r="AY22" s="408" t="str">
        <f aca="false">IF(AZ22="","","EAN")</f>
        <v/>
      </c>
      <c r="AZ22" s="409" t="str">
        <f aca="false">TRIM(IF('3. Förpackningsdata'!U22="","",'3. Förpackningsdata'!U22))</f>
        <v/>
      </c>
      <c r="BA22" s="415" t="str">
        <f aca="false">IF(BC22="","",IF('3. Förpackningsdata'!W22="","",'3. Förpackningsdata'!W22))</f>
        <v/>
      </c>
      <c r="BB22" s="416"/>
      <c r="BC22" s="411" t="str">
        <f aca="false">IF('3. Förpackningsdata'!X22="","",'3. Förpackningsdata'!X22)</f>
        <v/>
      </c>
      <c r="BD22" s="416"/>
      <c r="BE22" s="416"/>
      <c r="BF22" s="416"/>
      <c r="BG22" s="416"/>
      <c r="BH22" s="416"/>
      <c r="BI22" s="417" t="str">
        <f aca="false" t="array" ref="BI22:BI22">_xlfn.IFS(BA22=Tabeller!$AJ$5,"P",BA22=Tabeller!$AJ$4,"L",BA22="","")</f>
        <v/>
      </c>
      <c r="BJ22" s="416"/>
      <c r="BK22" s="412" t="str">
        <f aca="false">IF(BL22="","","EAN")</f>
        <v/>
      </c>
      <c r="BL22" s="413" t="str">
        <f aca="false">TRIM(IF('3. Förpackningsdata'!Y22="","",'3. Förpackningsdata'!Y22))</f>
        <v/>
      </c>
    </row>
    <row r="23" s="12" customFormat="true" ht="12.75" hidden="false" customHeight="false" outlineLevel="0" collapsed="false">
      <c r="A23" s="397" t="n">
        <v>19</v>
      </c>
      <c r="B23" s="397" t="str">
        <f aca="false">'APH KIC KIA PC'!I23</f>
        <v>Välj…</v>
      </c>
      <c r="C23" s="397" t="str">
        <f aca="false">'APH KIC KIA PC'!K23</f>
        <v>Välj…</v>
      </c>
      <c r="D23" s="398" t="n">
        <f aca="false">'APH KIC KIA PC'!D23</f>
        <v>0</v>
      </c>
      <c r="E23" s="399" t="s">
        <v>114</v>
      </c>
      <c r="F23" s="399"/>
      <c r="G23" s="400" t="n">
        <v>1</v>
      </c>
      <c r="H23" s="401" t="n">
        <f aca="false">'3. Förpackningsdata'!F23</f>
        <v>0</v>
      </c>
      <c r="I23" s="401" t="n">
        <f aca="false">'3. Förpackningsdata'!G23</f>
        <v>0</v>
      </c>
      <c r="J23" s="401" t="n">
        <f aca="false">'3. Förpackningsdata'!I23</f>
        <v>0</v>
      </c>
      <c r="K23" s="401" t="n">
        <f aca="false">'3. Förpackningsdata'!H23</f>
        <v>0</v>
      </c>
      <c r="L23" s="244"/>
      <c r="M23" s="399" t="s">
        <v>2012</v>
      </c>
      <c r="N23" s="400" t="str">
        <f aca="false">IF('APH KIC KIA PC'!X23="","",'APH KIC KIA PC'!X23)</f>
        <v/>
      </c>
      <c r="O23" s="402" t="s">
        <v>35</v>
      </c>
      <c r="P23" s="403" t="str">
        <f aca="false">TRIM('1. Artikeldata Grund'!D23)</f>
        <v/>
      </c>
      <c r="Q23" s="404" t="str">
        <f aca="false">IF(S23="","",IF('3. Förpackningsdata'!K23="","",'3. Förpackningsdata'!K23))</f>
        <v/>
      </c>
      <c r="R23" s="405"/>
      <c r="S23" s="406" t="str">
        <f aca="false">IF('3. Förpackningsdata'!L23="","",'3. Förpackningsdata'!L23)</f>
        <v/>
      </c>
      <c r="T23" s="113"/>
      <c r="U23" s="113"/>
      <c r="V23" s="113"/>
      <c r="W23" s="113"/>
      <c r="X23" s="113"/>
      <c r="Y23" s="407" t="str">
        <f aca="false" t="array" ref="Y23:Y23">IF(AC23&lt;&gt;Tabeller!$AI$4,_xlfn.IFS(Q23=Tabeller!$AI$3,"",Q23=Tabeller!$AL$4,"C",Q23=Tabeller!$AL$5,"L",Q23=Tabeller!$AL$6,"P",Q23="",""),"1")</f>
        <v/>
      </c>
      <c r="Z23" s="112"/>
      <c r="AA23" s="408" t="str">
        <f aca="false">IF(AB23="","","EAN")</f>
        <v/>
      </c>
      <c r="AB23" s="409" t="str">
        <f aca="false">TRIM(IF('3. Förpackningsdata'!M23="","",'3. Förpackningsdata'!M23))</f>
        <v/>
      </c>
      <c r="AC23" s="410" t="str">
        <f aca="false">IF(AE23="","",IF('3. Förpackningsdata'!O23="","",'3. Förpackningsdata'!O23))</f>
        <v/>
      </c>
      <c r="AD23" s="411"/>
      <c r="AE23" s="400" t="str">
        <f aca="false">IF('3. Förpackningsdata'!P23="","",'3. Förpackningsdata'!P23)</f>
        <v/>
      </c>
      <c r="AF23" s="244"/>
      <c r="AG23" s="244"/>
      <c r="AH23" s="244"/>
      <c r="AI23" s="244"/>
      <c r="AJ23" s="244"/>
      <c r="AK23" s="407" t="str">
        <f aca="false" t="array" ref="AK23:AK23">_xlfn.IFS(AC23=Tabeller!$AI$4,"C",AC23=Tabeller!$AI$5,"L",AC23=Tabeller!$AI$6,"P",AC23="","")</f>
        <v/>
      </c>
      <c r="AL23" s="411"/>
      <c r="AM23" s="412" t="str">
        <f aca="false">IF(AN23="","","EAN")</f>
        <v/>
      </c>
      <c r="AN23" s="413" t="str">
        <f aca="false">TRIM(IF('3. Förpackningsdata'!Q23="","",'3. Förpackningsdata'!Q23))</f>
        <v/>
      </c>
      <c r="AO23" s="414" t="str">
        <f aca="false">IF(AQ23="","",IF('3. Förpackningsdata'!S23="","",'3. Förpackningsdata'!S23))</f>
        <v/>
      </c>
      <c r="AP23" s="112"/>
      <c r="AQ23" s="406" t="str">
        <f aca="false">IF('3. Förpackningsdata'!T23="","",'3. Förpackningsdata'!T23)</f>
        <v/>
      </c>
      <c r="AR23" s="113"/>
      <c r="AS23" s="113"/>
      <c r="AT23" s="113"/>
      <c r="AU23" s="113"/>
      <c r="AV23" s="113"/>
      <c r="AW23" s="407" t="str">
        <f aca="false" t="array" ref="AW23:AW23">_xlfn.IFS(AO23=Tabeller!$AJ$5,"P",AO23=Tabeller!$AJ$4,"L",AO23="","")</f>
        <v/>
      </c>
      <c r="AX23" s="112"/>
      <c r="AY23" s="408" t="str">
        <f aca="false">IF(AZ23="","","EAN")</f>
        <v/>
      </c>
      <c r="AZ23" s="409" t="str">
        <f aca="false">TRIM(IF('3. Förpackningsdata'!U23="","",'3. Förpackningsdata'!U23))</f>
        <v/>
      </c>
      <c r="BA23" s="415" t="str">
        <f aca="false">IF(BC23="","",IF('3. Förpackningsdata'!W23="","",'3. Förpackningsdata'!W23))</f>
        <v/>
      </c>
      <c r="BB23" s="416"/>
      <c r="BC23" s="411" t="str">
        <f aca="false">IF('3. Förpackningsdata'!X23="","",'3. Förpackningsdata'!X23)</f>
        <v/>
      </c>
      <c r="BD23" s="416"/>
      <c r="BE23" s="416"/>
      <c r="BF23" s="416"/>
      <c r="BG23" s="416"/>
      <c r="BH23" s="416"/>
      <c r="BI23" s="417" t="str">
        <f aca="false" t="array" ref="BI23:BI23">_xlfn.IFS(BA23=Tabeller!$AJ$5,"P",BA23=Tabeller!$AJ$4,"L",BA23="","")</f>
        <v/>
      </c>
      <c r="BJ23" s="416"/>
      <c r="BK23" s="412" t="str">
        <f aca="false">IF(BL23="","","EAN")</f>
        <v/>
      </c>
      <c r="BL23" s="413" t="str">
        <f aca="false">TRIM(IF('3. Förpackningsdata'!Y23="","",'3. Förpackningsdata'!Y23))</f>
        <v/>
      </c>
    </row>
    <row r="24" s="12" customFormat="true" ht="12.75" hidden="false" customHeight="false" outlineLevel="0" collapsed="false">
      <c r="A24" s="397" t="n">
        <v>20</v>
      </c>
      <c r="B24" s="397" t="str">
        <f aca="false">'APH KIC KIA PC'!I24</f>
        <v>Välj…</v>
      </c>
      <c r="C24" s="397" t="str">
        <f aca="false">'APH KIC KIA PC'!K24</f>
        <v>Välj…</v>
      </c>
      <c r="D24" s="398" t="n">
        <f aca="false">'APH KIC KIA PC'!D24</f>
        <v>0</v>
      </c>
      <c r="E24" s="399" t="s">
        <v>114</v>
      </c>
      <c r="F24" s="399"/>
      <c r="G24" s="400" t="n">
        <v>1</v>
      </c>
      <c r="H24" s="401" t="n">
        <f aca="false">'3. Förpackningsdata'!F24</f>
        <v>0</v>
      </c>
      <c r="I24" s="401" t="n">
        <f aca="false">'3. Förpackningsdata'!G24</f>
        <v>0</v>
      </c>
      <c r="J24" s="401" t="n">
        <f aca="false">'3. Förpackningsdata'!I24</f>
        <v>0</v>
      </c>
      <c r="K24" s="401" t="n">
        <f aca="false">'3. Förpackningsdata'!H24</f>
        <v>0</v>
      </c>
      <c r="L24" s="244"/>
      <c r="M24" s="399" t="s">
        <v>2012</v>
      </c>
      <c r="N24" s="400" t="str">
        <f aca="false">IF('APH KIC KIA PC'!X24="","",'APH KIC KIA PC'!X24)</f>
        <v/>
      </c>
      <c r="O24" s="402" t="s">
        <v>35</v>
      </c>
      <c r="P24" s="403" t="str">
        <f aca="false">TRIM('1. Artikeldata Grund'!D24)</f>
        <v/>
      </c>
      <c r="Q24" s="404" t="str">
        <f aca="false">IF(S24="","",IF('3. Förpackningsdata'!K24="","",'3. Förpackningsdata'!K24))</f>
        <v/>
      </c>
      <c r="R24" s="405"/>
      <c r="S24" s="406" t="str">
        <f aca="false">IF('3. Förpackningsdata'!L24="","",'3. Förpackningsdata'!L24)</f>
        <v/>
      </c>
      <c r="T24" s="113"/>
      <c r="U24" s="113"/>
      <c r="V24" s="113"/>
      <c r="W24" s="113"/>
      <c r="X24" s="113"/>
      <c r="Y24" s="407" t="str">
        <f aca="false" t="array" ref="Y24:Y24">IF(AC24&lt;&gt;Tabeller!$AI$4,_xlfn.IFS(Q24=Tabeller!$AI$3,"",Q24=Tabeller!$AL$4,"C",Q24=Tabeller!$AL$5,"L",Q24=Tabeller!$AL$6,"P",Q24="",""),"1")</f>
        <v/>
      </c>
      <c r="Z24" s="112"/>
      <c r="AA24" s="408" t="str">
        <f aca="false">IF(AB24="","","EAN")</f>
        <v/>
      </c>
      <c r="AB24" s="409" t="str">
        <f aca="false">TRIM(IF('3. Förpackningsdata'!M24="","",'3. Förpackningsdata'!M24))</f>
        <v/>
      </c>
      <c r="AC24" s="410" t="str">
        <f aca="false">IF(AE24="","",IF('3. Förpackningsdata'!O24="","",'3. Förpackningsdata'!O24))</f>
        <v/>
      </c>
      <c r="AD24" s="411"/>
      <c r="AE24" s="400" t="str">
        <f aca="false">IF('3. Förpackningsdata'!P24="","",'3. Förpackningsdata'!P24)</f>
        <v/>
      </c>
      <c r="AF24" s="244"/>
      <c r="AG24" s="244"/>
      <c r="AH24" s="244"/>
      <c r="AI24" s="244"/>
      <c r="AJ24" s="244"/>
      <c r="AK24" s="407" t="str">
        <f aca="false" t="array" ref="AK24:AK24">_xlfn.IFS(AC24=Tabeller!$AI$4,"C",AC24=Tabeller!$AI$5,"L",AC24=Tabeller!$AI$6,"P",AC24="","")</f>
        <v/>
      </c>
      <c r="AL24" s="411"/>
      <c r="AM24" s="412" t="str">
        <f aca="false">IF(AN24="","","EAN")</f>
        <v/>
      </c>
      <c r="AN24" s="413" t="str">
        <f aca="false">TRIM(IF('3. Förpackningsdata'!Q24="","",'3. Förpackningsdata'!Q24))</f>
        <v/>
      </c>
      <c r="AO24" s="414" t="str">
        <f aca="false">IF(AQ24="","",IF('3. Förpackningsdata'!S24="","",'3. Förpackningsdata'!S24))</f>
        <v/>
      </c>
      <c r="AP24" s="112"/>
      <c r="AQ24" s="406" t="str">
        <f aca="false">IF('3. Förpackningsdata'!T24="","",'3. Förpackningsdata'!T24)</f>
        <v/>
      </c>
      <c r="AR24" s="113"/>
      <c r="AS24" s="113"/>
      <c r="AT24" s="113"/>
      <c r="AU24" s="113"/>
      <c r="AV24" s="113"/>
      <c r="AW24" s="407" t="str">
        <f aca="false" t="array" ref="AW24:AW24">_xlfn.IFS(AO24=Tabeller!$AJ$5,"P",AO24=Tabeller!$AJ$4,"L",AO24="","")</f>
        <v/>
      </c>
      <c r="AX24" s="112"/>
      <c r="AY24" s="408" t="str">
        <f aca="false">IF(AZ24="","","EAN")</f>
        <v/>
      </c>
      <c r="AZ24" s="409" t="str">
        <f aca="false">TRIM(IF('3. Förpackningsdata'!U24="","",'3. Förpackningsdata'!U24))</f>
        <v/>
      </c>
      <c r="BA24" s="415" t="str">
        <f aca="false">IF(BC24="","",IF('3. Förpackningsdata'!W24="","",'3. Förpackningsdata'!W24))</f>
        <v/>
      </c>
      <c r="BB24" s="416"/>
      <c r="BC24" s="411" t="str">
        <f aca="false">IF('3. Förpackningsdata'!X24="","",'3. Förpackningsdata'!X24)</f>
        <v/>
      </c>
      <c r="BD24" s="416"/>
      <c r="BE24" s="416"/>
      <c r="BF24" s="416"/>
      <c r="BG24" s="416"/>
      <c r="BH24" s="416"/>
      <c r="BI24" s="417" t="str">
        <f aca="false" t="array" ref="BI24:BI24">_xlfn.IFS(BA24=Tabeller!$AJ$5,"P",BA24=Tabeller!$AJ$4,"L",BA24="","")</f>
        <v/>
      </c>
      <c r="BJ24" s="416"/>
      <c r="BK24" s="412" t="str">
        <f aca="false">IF(BL24="","","EAN")</f>
        <v/>
      </c>
      <c r="BL24" s="413" t="str">
        <f aca="false">TRIM(IF('3. Förpackningsdata'!Y24="","",'3. Förpackningsdata'!Y24))</f>
        <v/>
      </c>
    </row>
    <row r="25" s="12" customFormat="true" ht="12.75" hidden="false" customHeight="false" outlineLevel="0" collapsed="false">
      <c r="A25" s="397" t="n">
        <v>21</v>
      </c>
      <c r="B25" s="397" t="str">
        <f aca="false">'APH KIC KIA PC'!I25</f>
        <v>Välj…</v>
      </c>
      <c r="C25" s="397" t="str">
        <f aca="false">'APH KIC KIA PC'!K25</f>
        <v>Välj…</v>
      </c>
      <c r="D25" s="398" t="n">
        <f aca="false">'APH KIC KIA PC'!D25</f>
        <v>0</v>
      </c>
      <c r="E25" s="399" t="s">
        <v>114</v>
      </c>
      <c r="F25" s="399"/>
      <c r="G25" s="400" t="n">
        <v>1</v>
      </c>
      <c r="H25" s="401" t="n">
        <f aca="false">'3. Förpackningsdata'!F25</f>
        <v>0</v>
      </c>
      <c r="I25" s="401" t="n">
        <f aca="false">'3. Förpackningsdata'!G25</f>
        <v>0</v>
      </c>
      <c r="J25" s="401" t="n">
        <f aca="false">'3. Förpackningsdata'!I25</f>
        <v>0</v>
      </c>
      <c r="K25" s="401" t="n">
        <f aca="false">'3. Förpackningsdata'!H25</f>
        <v>0</v>
      </c>
      <c r="L25" s="244"/>
      <c r="M25" s="399" t="s">
        <v>2012</v>
      </c>
      <c r="N25" s="400" t="str">
        <f aca="false">IF('APH KIC KIA PC'!X25="","",'APH KIC KIA PC'!X25)</f>
        <v/>
      </c>
      <c r="O25" s="402" t="s">
        <v>35</v>
      </c>
      <c r="P25" s="403" t="str">
        <f aca="false">TRIM('1. Artikeldata Grund'!D25)</f>
        <v/>
      </c>
      <c r="Q25" s="404" t="str">
        <f aca="false">IF(S25="","",IF('3. Förpackningsdata'!K25="","",'3. Förpackningsdata'!K25))</f>
        <v/>
      </c>
      <c r="R25" s="405"/>
      <c r="S25" s="406" t="str">
        <f aca="false">IF('3. Förpackningsdata'!L25="","",'3. Förpackningsdata'!L25)</f>
        <v/>
      </c>
      <c r="T25" s="113"/>
      <c r="U25" s="113"/>
      <c r="V25" s="113"/>
      <c r="W25" s="113"/>
      <c r="X25" s="113"/>
      <c r="Y25" s="407" t="str">
        <f aca="false" t="array" ref="Y25:Y25">IF(AC25&lt;&gt;Tabeller!$AI$4,_xlfn.IFS(Q25=Tabeller!$AI$3,"",Q25=Tabeller!$AL$4,"C",Q25=Tabeller!$AL$5,"L",Q25=Tabeller!$AL$6,"P",Q25="",""),"1")</f>
        <v/>
      </c>
      <c r="Z25" s="112"/>
      <c r="AA25" s="408" t="str">
        <f aca="false">IF(AB25="","","EAN")</f>
        <v/>
      </c>
      <c r="AB25" s="409" t="str">
        <f aca="false">TRIM(IF('3. Förpackningsdata'!M25="","",'3. Förpackningsdata'!M25))</f>
        <v/>
      </c>
      <c r="AC25" s="410" t="str">
        <f aca="false">IF(AE25="","",IF('3. Förpackningsdata'!O25="","",'3. Förpackningsdata'!O25))</f>
        <v/>
      </c>
      <c r="AD25" s="411"/>
      <c r="AE25" s="400" t="str">
        <f aca="false">IF('3. Förpackningsdata'!P25="","",'3. Förpackningsdata'!P25)</f>
        <v/>
      </c>
      <c r="AF25" s="244"/>
      <c r="AG25" s="244"/>
      <c r="AH25" s="244"/>
      <c r="AI25" s="244"/>
      <c r="AJ25" s="244"/>
      <c r="AK25" s="407" t="str">
        <f aca="false" t="array" ref="AK25:AK25">_xlfn.IFS(AC25=Tabeller!$AI$4,"C",AC25=Tabeller!$AI$5,"L",AC25=Tabeller!$AI$6,"P",AC25="","")</f>
        <v/>
      </c>
      <c r="AL25" s="411"/>
      <c r="AM25" s="412" t="str">
        <f aca="false">IF(AN25="","","EAN")</f>
        <v/>
      </c>
      <c r="AN25" s="413" t="str">
        <f aca="false">TRIM(IF('3. Förpackningsdata'!Q25="","",'3. Förpackningsdata'!Q25))</f>
        <v/>
      </c>
      <c r="AO25" s="414" t="str">
        <f aca="false">IF(AQ25="","",IF('3. Förpackningsdata'!S25="","",'3. Förpackningsdata'!S25))</f>
        <v/>
      </c>
      <c r="AP25" s="112"/>
      <c r="AQ25" s="406" t="str">
        <f aca="false">IF('3. Förpackningsdata'!T25="","",'3. Förpackningsdata'!T25)</f>
        <v/>
      </c>
      <c r="AR25" s="113"/>
      <c r="AS25" s="113"/>
      <c r="AT25" s="113"/>
      <c r="AU25" s="113"/>
      <c r="AV25" s="113"/>
      <c r="AW25" s="407" t="str">
        <f aca="false" t="array" ref="AW25:AW25">_xlfn.IFS(AO25=Tabeller!$AJ$5,"P",AO25=Tabeller!$AJ$4,"L",AO25="","")</f>
        <v/>
      </c>
      <c r="AX25" s="112"/>
      <c r="AY25" s="408" t="str">
        <f aca="false">IF(AZ25="","","EAN")</f>
        <v/>
      </c>
      <c r="AZ25" s="409" t="str">
        <f aca="false">TRIM(IF('3. Förpackningsdata'!U25="","",'3. Förpackningsdata'!U25))</f>
        <v/>
      </c>
      <c r="BA25" s="415" t="str">
        <f aca="false">IF(BC25="","",IF('3. Förpackningsdata'!W25="","",'3. Förpackningsdata'!W25))</f>
        <v/>
      </c>
      <c r="BB25" s="416"/>
      <c r="BC25" s="411" t="str">
        <f aca="false">IF('3. Förpackningsdata'!X25="","",'3. Förpackningsdata'!X25)</f>
        <v/>
      </c>
      <c r="BD25" s="416"/>
      <c r="BE25" s="416"/>
      <c r="BF25" s="416"/>
      <c r="BG25" s="416"/>
      <c r="BH25" s="416"/>
      <c r="BI25" s="417" t="str">
        <f aca="false" t="array" ref="BI25:BI25">_xlfn.IFS(BA25=Tabeller!$AJ$5,"P",BA25=Tabeller!$AJ$4,"L",BA25="","")</f>
        <v/>
      </c>
      <c r="BJ25" s="416"/>
      <c r="BK25" s="412" t="str">
        <f aca="false">IF(BL25="","","EAN")</f>
        <v/>
      </c>
      <c r="BL25" s="413" t="str">
        <f aca="false">TRIM(IF('3. Förpackningsdata'!Y25="","",'3. Förpackningsdata'!Y25))</f>
        <v/>
      </c>
    </row>
    <row r="26" s="12" customFormat="true" ht="12.75" hidden="false" customHeight="false" outlineLevel="0" collapsed="false">
      <c r="A26" s="397" t="n">
        <v>22</v>
      </c>
      <c r="B26" s="397" t="str">
        <f aca="false">'APH KIC KIA PC'!I26</f>
        <v>Välj…</v>
      </c>
      <c r="C26" s="397" t="str">
        <f aca="false">'APH KIC KIA PC'!K26</f>
        <v>Välj…</v>
      </c>
      <c r="D26" s="398" t="n">
        <f aca="false">'APH KIC KIA PC'!D26</f>
        <v>0</v>
      </c>
      <c r="E26" s="399" t="s">
        <v>114</v>
      </c>
      <c r="F26" s="399"/>
      <c r="G26" s="400" t="n">
        <v>1</v>
      </c>
      <c r="H26" s="401" t="n">
        <f aca="false">'3. Förpackningsdata'!F26</f>
        <v>0</v>
      </c>
      <c r="I26" s="401" t="n">
        <f aca="false">'3. Förpackningsdata'!G26</f>
        <v>0</v>
      </c>
      <c r="J26" s="401" t="n">
        <f aca="false">'3. Förpackningsdata'!I26</f>
        <v>0</v>
      </c>
      <c r="K26" s="401" t="n">
        <f aca="false">'3. Förpackningsdata'!H26</f>
        <v>0</v>
      </c>
      <c r="L26" s="244"/>
      <c r="M26" s="399" t="s">
        <v>2012</v>
      </c>
      <c r="N26" s="400" t="str">
        <f aca="false">IF('APH KIC KIA PC'!X26="","",'APH KIC KIA PC'!X26)</f>
        <v/>
      </c>
      <c r="O26" s="402" t="s">
        <v>35</v>
      </c>
      <c r="P26" s="403" t="str">
        <f aca="false">TRIM('1. Artikeldata Grund'!D26)</f>
        <v/>
      </c>
      <c r="Q26" s="404" t="str">
        <f aca="false">IF(S26="","",IF('3. Förpackningsdata'!K26="","",'3. Förpackningsdata'!K26))</f>
        <v/>
      </c>
      <c r="R26" s="405"/>
      <c r="S26" s="406" t="str">
        <f aca="false">IF('3. Förpackningsdata'!L26="","",'3. Förpackningsdata'!L26)</f>
        <v/>
      </c>
      <c r="T26" s="113"/>
      <c r="U26" s="113"/>
      <c r="V26" s="113"/>
      <c r="W26" s="113"/>
      <c r="X26" s="113"/>
      <c r="Y26" s="407" t="str">
        <f aca="false" t="array" ref="Y26:Y26">IF(AC26&lt;&gt;Tabeller!$AI$4,_xlfn.IFS(Q26=Tabeller!$AI$3,"",Q26=Tabeller!$AL$4,"C",Q26=Tabeller!$AL$5,"L",Q26=Tabeller!$AL$6,"P",Q26="",""),"1")</f>
        <v/>
      </c>
      <c r="Z26" s="112"/>
      <c r="AA26" s="408" t="str">
        <f aca="false">IF(AB26="","","EAN")</f>
        <v/>
      </c>
      <c r="AB26" s="409" t="str">
        <f aca="false">TRIM(IF('3. Förpackningsdata'!M26="","",'3. Förpackningsdata'!M26))</f>
        <v/>
      </c>
      <c r="AC26" s="410" t="str">
        <f aca="false">IF(AE26="","",IF('3. Förpackningsdata'!O26="","",'3. Förpackningsdata'!O26))</f>
        <v/>
      </c>
      <c r="AD26" s="411"/>
      <c r="AE26" s="400" t="str">
        <f aca="false">IF('3. Förpackningsdata'!P26="","",'3. Förpackningsdata'!P26)</f>
        <v/>
      </c>
      <c r="AF26" s="244"/>
      <c r="AG26" s="244"/>
      <c r="AH26" s="244"/>
      <c r="AI26" s="244"/>
      <c r="AJ26" s="244"/>
      <c r="AK26" s="407" t="str">
        <f aca="false" t="array" ref="AK26:AK26">_xlfn.IFS(AC26=Tabeller!$AI$4,"C",AC26=Tabeller!$AI$5,"L",AC26=Tabeller!$AI$6,"P",AC26="","")</f>
        <v/>
      </c>
      <c r="AL26" s="411"/>
      <c r="AM26" s="412" t="str">
        <f aca="false">IF(AN26="","","EAN")</f>
        <v/>
      </c>
      <c r="AN26" s="413" t="str">
        <f aca="false">TRIM(IF('3. Förpackningsdata'!Q26="","",'3. Förpackningsdata'!Q26))</f>
        <v/>
      </c>
      <c r="AO26" s="414" t="str">
        <f aca="false">IF(AQ26="","",IF('3. Förpackningsdata'!S26="","",'3. Förpackningsdata'!S26))</f>
        <v/>
      </c>
      <c r="AP26" s="112"/>
      <c r="AQ26" s="406" t="str">
        <f aca="false">IF('3. Förpackningsdata'!T26="","",'3. Förpackningsdata'!T26)</f>
        <v/>
      </c>
      <c r="AR26" s="113"/>
      <c r="AS26" s="113"/>
      <c r="AT26" s="113"/>
      <c r="AU26" s="113"/>
      <c r="AV26" s="113"/>
      <c r="AW26" s="407" t="str">
        <f aca="false" t="array" ref="AW26:AW26">_xlfn.IFS(AO26=Tabeller!$AJ$5,"P",AO26=Tabeller!$AJ$4,"L",AO26="","")</f>
        <v/>
      </c>
      <c r="AX26" s="112"/>
      <c r="AY26" s="408" t="str">
        <f aca="false">IF(AZ26="","","EAN")</f>
        <v/>
      </c>
      <c r="AZ26" s="409" t="str">
        <f aca="false">TRIM(IF('3. Förpackningsdata'!U26="","",'3. Förpackningsdata'!U26))</f>
        <v/>
      </c>
      <c r="BA26" s="415" t="str">
        <f aca="false">IF(BC26="","",IF('3. Förpackningsdata'!W26="","",'3. Förpackningsdata'!W26))</f>
        <v/>
      </c>
      <c r="BB26" s="416"/>
      <c r="BC26" s="411" t="str">
        <f aca="false">IF('3. Förpackningsdata'!X26="","",'3. Förpackningsdata'!X26)</f>
        <v/>
      </c>
      <c r="BD26" s="416"/>
      <c r="BE26" s="416"/>
      <c r="BF26" s="416"/>
      <c r="BG26" s="416"/>
      <c r="BH26" s="416"/>
      <c r="BI26" s="417" t="str">
        <f aca="false" t="array" ref="BI26:BI26">_xlfn.IFS(BA26=Tabeller!$AJ$5,"P",BA26=Tabeller!$AJ$4,"L",BA26="","")</f>
        <v/>
      </c>
      <c r="BJ26" s="416"/>
      <c r="BK26" s="412" t="str">
        <f aca="false">IF(BL26="","","EAN")</f>
        <v/>
      </c>
      <c r="BL26" s="413" t="str">
        <f aca="false">TRIM(IF('3. Förpackningsdata'!Y26="","",'3. Förpackningsdata'!Y26))</f>
        <v/>
      </c>
    </row>
    <row r="27" s="12" customFormat="true" ht="12.75" hidden="false" customHeight="false" outlineLevel="0" collapsed="false">
      <c r="A27" s="397" t="n">
        <v>23</v>
      </c>
      <c r="B27" s="397" t="str">
        <f aca="false">'APH KIC KIA PC'!I27</f>
        <v>Välj…</v>
      </c>
      <c r="C27" s="397" t="str">
        <f aca="false">'APH KIC KIA PC'!K27</f>
        <v>Välj…</v>
      </c>
      <c r="D27" s="398" t="n">
        <f aca="false">'APH KIC KIA PC'!D27</f>
        <v>0</v>
      </c>
      <c r="E27" s="399" t="s">
        <v>114</v>
      </c>
      <c r="F27" s="399"/>
      <c r="G27" s="400" t="n">
        <v>1</v>
      </c>
      <c r="H27" s="401" t="n">
        <f aca="false">'3. Förpackningsdata'!F27</f>
        <v>0</v>
      </c>
      <c r="I27" s="401" t="n">
        <f aca="false">'3. Förpackningsdata'!G27</f>
        <v>0</v>
      </c>
      <c r="J27" s="401" t="n">
        <f aca="false">'3. Förpackningsdata'!I27</f>
        <v>0</v>
      </c>
      <c r="K27" s="401" t="n">
        <f aca="false">'3. Förpackningsdata'!H27</f>
        <v>0</v>
      </c>
      <c r="L27" s="244"/>
      <c r="M27" s="399" t="s">
        <v>2012</v>
      </c>
      <c r="N27" s="400" t="str">
        <f aca="false">IF('APH KIC KIA PC'!X27="","",'APH KIC KIA PC'!X27)</f>
        <v/>
      </c>
      <c r="O27" s="402" t="s">
        <v>35</v>
      </c>
      <c r="P27" s="403" t="str">
        <f aca="false">TRIM('1. Artikeldata Grund'!D27)</f>
        <v/>
      </c>
      <c r="Q27" s="404" t="str">
        <f aca="false">IF(S27="","",IF('3. Förpackningsdata'!K27="","",'3. Förpackningsdata'!K27))</f>
        <v/>
      </c>
      <c r="R27" s="405"/>
      <c r="S27" s="406" t="str">
        <f aca="false">IF('3. Förpackningsdata'!L27="","",'3. Förpackningsdata'!L27)</f>
        <v/>
      </c>
      <c r="T27" s="113"/>
      <c r="U27" s="113"/>
      <c r="V27" s="113"/>
      <c r="W27" s="113"/>
      <c r="X27" s="113"/>
      <c r="Y27" s="407" t="str">
        <f aca="false" t="array" ref="Y27:Y27">IF(AC27&lt;&gt;Tabeller!$AI$4,_xlfn.IFS(Q27=Tabeller!$AI$3,"",Q27=Tabeller!$AL$4,"C",Q27=Tabeller!$AL$5,"L",Q27=Tabeller!$AL$6,"P",Q27="",""),"1")</f>
        <v/>
      </c>
      <c r="Z27" s="112"/>
      <c r="AA27" s="408" t="str">
        <f aca="false">IF(AB27="","","EAN")</f>
        <v/>
      </c>
      <c r="AB27" s="409" t="str">
        <f aca="false">TRIM(IF('3. Förpackningsdata'!M27="","",'3. Förpackningsdata'!M27))</f>
        <v/>
      </c>
      <c r="AC27" s="410" t="str">
        <f aca="false">IF(AE27="","",IF('3. Förpackningsdata'!O27="","",'3. Förpackningsdata'!O27))</f>
        <v/>
      </c>
      <c r="AD27" s="411"/>
      <c r="AE27" s="400" t="str">
        <f aca="false">IF('3. Förpackningsdata'!P27="","",'3. Förpackningsdata'!P27)</f>
        <v/>
      </c>
      <c r="AF27" s="244"/>
      <c r="AG27" s="244"/>
      <c r="AH27" s="244"/>
      <c r="AI27" s="244"/>
      <c r="AJ27" s="244"/>
      <c r="AK27" s="407" t="str">
        <f aca="false" t="array" ref="AK27:AK27">_xlfn.IFS(AC27=Tabeller!$AI$4,"C",AC27=Tabeller!$AI$5,"L",AC27=Tabeller!$AI$6,"P",AC27="","")</f>
        <v/>
      </c>
      <c r="AL27" s="411"/>
      <c r="AM27" s="412" t="str">
        <f aca="false">IF(AN27="","","EAN")</f>
        <v/>
      </c>
      <c r="AN27" s="413" t="str">
        <f aca="false">TRIM(IF('3. Förpackningsdata'!Q27="","",'3. Förpackningsdata'!Q27))</f>
        <v/>
      </c>
      <c r="AO27" s="414" t="str">
        <f aca="false">IF(AQ27="","",IF('3. Förpackningsdata'!S27="","",'3. Förpackningsdata'!S27))</f>
        <v/>
      </c>
      <c r="AP27" s="112"/>
      <c r="AQ27" s="406" t="str">
        <f aca="false">IF('3. Förpackningsdata'!T27="","",'3. Förpackningsdata'!T27)</f>
        <v/>
      </c>
      <c r="AR27" s="113"/>
      <c r="AS27" s="113"/>
      <c r="AT27" s="113"/>
      <c r="AU27" s="113"/>
      <c r="AV27" s="113"/>
      <c r="AW27" s="407" t="str">
        <f aca="false" t="array" ref="AW27:AW27">_xlfn.IFS(AO27=Tabeller!$AJ$5,"P",AO27=Tabeller!$AJ$4,"L",AO27="","")</f>
        <v/>
      </c>
      <c r="AX27" s="112"/>
      <c r="AY27" s="408" t="str">
        <f aca="false">IF(AZ27="","","EAN")</f>
        <v/>
      </c>
      <c r="AZ27" s="409" t="str">
        <f aca="false">TRIM(IF('3. Förpackningsdata'!U27="","",'3. Förpackningsdata'!U27))</f>
        <v/>
      </c>
      <c r="BA27" s="415" t="str">
        <f aca="false">IF(BC27="","",IF('3. Förpackningsdata'!W27="","",'3. Förpackningsdata'!W27))</f>
        <v/>
      </c>
      <c r="BB27" s="416"/>
      <c r="BC27" s="411" t="str">
        <f aca="false">IF('3. Förpackningsdata'!X27="","",'3. Förpackningsdata'!X27)</f>
        <v/>
      </c>
      <c r="BD27" s="416"/>
      <c r="BE27" s="416"/>
      <c r="BF27" s="416"/>
      <c r="BG27" s="416"/>
      <c r="BH27" s="416"/>
      <c r="BI27" s="417" t="str">
        <f aca="false" t="array" ref="BI27:BI27">_xlfn.IFS(BA27=Tabeller!$AJ$5,"P",BA27=Tabeller!$AJ$4,"L",BA27="","")</f>
        <v/>
      </c>
      <c r="BJ27" s="416"/>
      <c r="BK27" s="412" t="str">
        <f aca="false">IF(BL27="","","EAN")</f>
        <v/>
      </c>
      <c r="BL27" s="413" t="str">
        <f aca="false">TRIM(IF('3. Förpackningsdata'!Y27="","",'3. Förpackningsdata'!Y27))</f>
        <v/>
      </c>
    </row>
    <row r="28" s="12" customFormat="true" ht="12.75" hidden="false" customHeight="false" outlineLevel="0" collapsed="false">
      <c r="A28" s="397" t="n">
        <v>24</v>
      </c>
      <c r="B28" s="397" t="str">
        <f aca="false">'APH KIC KIA PC'!I28</f>
        <v>Välj…</v>
      </c>
      <c r="C28" s="397" t="str">
        <f aca="false">'APH KIC KIA PC'!K28</f>
        <v>Välj…</v>
      </c>
      <c r="D28" s="398" t="n">
        <f aca="false">'APH KIC KIA PC'!D28</f>
        <v>0</v>
      </c>
      <c r="E28" s="399" t="s">
        <v>114</v>
      </c>
      <c r="F28" s="399"/>
      <c r="G28" s="400" t="n">
        <v>1</v>
      </c>
      <c r="H28" s="401" t="n">
        <f aca="false">'3. Förpackningsdata'!F28</f>
        <v>0</v>
      </c>
      <c r="I28" s="401" t="n">
        <f aca="false">'3. Förpackningsdata'!G28</f>
        <v>0</v>
      </c>
      <c r="J28" s="401" t="n">
        <f aca="false">'3. Förpackningsdata'!I28</f>
        <v>0</v>
      </c>
      <c r="K28" s="401" t="n">
        <f aca="false">'3. Förpackningsdata'!H28</f>
        <v>0</v>
      </c>
      <c r="L28" s="244"/>
      <c r="M28" s="399" t="s">
        <v>2012</v>
      </c>
      <c r="N28" s="400" t="str">
        <f aca="false">IF('APH KIC KIA PC'!X28="","",'APH KIC KIA PC'!X28)</f>
        <v/>
      </c>
      <c r="O28" s="402" t="s">
        <v>35</v>
      </c>
      <c r="P28" s="403" t="str">
        <f aca="false">TRIM('1. Artikeldata Grund'!D28)</f>
        <v/>
      </c>
      <c r="Q28" s="404" t="str">
        <f aca="false">IF(S28="","",IF('3. Förpackningsdata'!K28="","",'3. Förpackningsdata'!K28))</f>
        <v/>
      </c>
      <c r="R28" s="405"/>
      <c r="S28" s="406" t="str">
        <f aca="false">IF('3. Förpackningsdata'!L28="","",'3. Förpackningsdata'!L28)</f>
        <v/>
      </c>
      <c r="T28" s="113"/>
      <c r="U28" s="113"/>
      <c r="V28" s="113"/>
      <c r="W28" s="113"/>
      <c r="X28" s="113"/>
      <c r="Y28" s="407" t="str">
        <f aca="false" t="array" ref="Y28:Y28">IF(AC28&lt;&gt;Tabeller!$AI$4,_xlfn.IFS(Q28=Tabeller!$AI$3,"",Q28=Tabeller!$AL$4,"C",Q28=Tabeller!$AL$5,"L",Q28=Tabeller!$AL$6,"P",Q28="",""),"1")</f>
        <v/>
      </c>
      <c r="Z28" s="112"/>
      <c r="AA28" s="408" t="str">
        <f aca="false">IF(AB28="","","EAN")</f>
        <v/>
      </c>
      <c r="AB28" s="409" t="str">
        <f aca="false">TRIM(IF('3. Förpackningsdata'!M28="","",'3. Förpackningsdata'!M28))</f>
        <v/>
      </c>
      <c r="AC28" s="410" t="str">
        <f aca="false">IF(AE28="","",IF('3. Förpackningsdata'!O28="","",'3. Förpackningsdata'!O28))</f>
        <v/>
      </c>
      <c r="AD28" s="411"/>
      <c r="AE28" s="400" t="str">
        <f aca="false">IF('3. Förpackningsdata'!P28="","",'3. Förpackningsdata'!P28)</f>
        <v/>
      </c>
      <c r="AF28" s="244"/>
      <c r="AG28" s="244"/>
      <c r="AH28" s="244"/>
      <c r="AI28" s="244"/>
      <c r="AJ28" s="244"/>
      <c r="AK28" s="407" t="str">
        <f aca="false" t="array" ref="AK28:AK28">_xlfn.IFS(AC28=Tabeller!$AI$4,"C",AC28=Tabeller!$AI$5,"L",AC28=Tabeller!$AI$6,"P",AC28="","")</f>
        <v/>
      </c>
      <c r="AL28" s="411"/>
      <c r="AM28" s="412" t="str">
        <f aca="false">IF(AN28="","","EAN")</f>
        <v/>
      </c>
      <c r="AN28" s="413" t="str">
        <f aca="false">TRIM(IF('3. Förpackningsdata'!Q28="","",'3. Förpackningsdata'!Q28))</f>
        <v/>
      </c>
      <c r="AO28" s="414" t="str">
        <f aca="false">IF(AQ28="","",IF('3. Förpackningsdata'!S28="","",'3. Förpackningsdata'!S28))</f>
        <v/>
      </c>
      <c r="AP28" s="112"/>
      <c r="AQ28" s="406" t="str">
        <f aca="false">IF('3. Förpackningsdata'!T28="","",'3. Förpackningsdata'!T28)</f>
        <v/>
      </c>
      <c r="AR28" s="113"/>
      <c r="AS28" s="113"/>
      <c r="AT28" s="113"/>
      <c r="AU28" s="113"/>
      <c r="AV28" s="113"/>
      <c r="AW28" s="407" t="str">
        <f aca="false" t="array" ref="AW28:AW28">_xlfn.IFS(AO28=Tabeller!$AJ$5,"P",AO28=Tabeller!$AJ$4,"L",AO28="","")</f>
        <v/>
      </c>
      <c r="AX28" s="112"/>
      <c r="AY28" s="408" t="str">
        <f aca="false">IF(AZ28="","","EAN")</f>
        <v/>
      </c>
      <c r="AZ28" s="409" t="str">
        <f aca="false">TRIM(IF('3. Förpackningsdata'!U28="","",'3. Förpackningsdata'!U28))</f>
        <v/>
      </c>
      <c r="BA28" s="415" t="str">
        <f aca="false">IF(BC28="","",IF('3. Förpackningsdata'!W28="","",'3. Förpackningsdata'!W28))</f>
        <v/>
      </c>
      <c r="BB28" s="416"/>
      <c r="BC28" s="411" t="str">
        <f aca="false">IF('3. Förpackningsdata'!X28="","",'3. Förpackningsdata'!X28)</f>
        <v/>
      </c>
      <c r="BD28" s="416"/>
      <c r="BE28" s="416"/>
      <c r="BF28" s="416"/>
      <c r="BG28" s="416"/>
      <c r="BH28" s="416"/>
      <c r="BI28" s="417" t="str">
        <f aca="false" t="array" ref="BI28:BI28">_xlfn.IFS(BA28=Tabeller!$AJ$5,"P",BA28=Tabeller!$AJ$4,"L",BA28="","")</f>
        <v/>
      </c>
      <c r="BJ28" s="416"/>
      <c r="BK28" s="412" t="str">
        <f aca="false">IF(BL28="","","EAN")</f>
        <v/>
      </c>
      <c r="BL28" s="413" t="str">
        <f aca="false">TRIM(IF('3. Förpackningsdata'!Y28="","",'3. Förpackningsdata'!Y28))</f>
        <v/>
      </c>
    </row>
    <row r="29" s="12" customFormat="true" ht="12.75" hidden="false" customHeight="false" outlineLevel="0" collapsed="false">
      <c r="A29" s="397" t="n">
        <v>25</v>
      </c>
      <c r="B29" s="397" t="str">
        <f aca="false">'APH KIC KIA PC'!I29</f>
        <v>Välj…</v>
      </c>
      <c r="C29" s="397" t="str">
        <f aca="false">'APH KIC KIA PC'!K29</f>
        <v>Välj…</v>
      </c>
      <c r="D29" s="398" t="n">
        <f aca="false">'APH KIC KIA PC'!D29</f>
        <v>0</v>
      </c>
      <c r="E29" s="399" t="s">
        <v>114</v>
      </c>
      <c r="F29" s="399"/>
      <c r="G29" s="400" t="n">
        <v>1</v>
      </c>
      <c r="H29" s="401" t="n">
        <f aca="false">'3. Förpackningsdata'!F29</f>
        <v>0</v>
      </c>
      <c r="I29" s="401" t="n">
        <f aca="false">'3. Förpackningsdata'!G29</f>
        <v>0</v>
      </c>
      <c r="J29" s="401" t="n">
        <f aca="false">'3. Förpackningsdata'!I29</f>
        <v>0</v>
      </c>
      <c r="K29" s="401" t="n">
        <f aca="false">'3. Förpackningsdata'!H29</f>
        <v>0</v>
      </c>
      <c r="L29" s="244"/>
      <c r="M29" s="399" t="s">
        <v>2012</v>
      </c>
      <c r="N29" s="400" t="str">
        <f aca="false">IF('APH KIC KIA PC'!X29="","",'APH KIC KIA PC'!X29)</f>
        <v/>
      </c>
      <c r="O29" s="402" t="s">
        <v>35</v>
      </c>
      <c r="P29" s="403" t="str">
        <f aca="false">TRIM('1. Artikeldata Grund'!D29)</f>
        <v/>
      </c>
      <c r="Q29" s="404" t="str">
        <f aca="false">IF(S29="","",IF('3. Förpackningsdata'!K29="","",'3. Förpackningsdata'!K29))</f>
        <v/>
      </c>
      <c r="R29" s="405"/>
      <c r="S29" s="406" t="str">
        <f aca="false">IF('3. Förpackningsdata'!L29="","",'3. Förpackningsdata'!L29)</f>
        <v/>
      </c>
      <c r="T29" s="113"/>
      <c r="U29" s="113"/>
      <c r="V29" s="113"/>
      <c r="W29" s="113"/>
      <c r="X29" s="113"/>
      <c r="Y29" s="407" t="str">
        <f aca="false" t="array" ref="Y29:Y29">IF(AC29&lt;&gt;Tabeller!$AI$4,_xlfn.IFS(Q29=Tabeller!$AI$3,"",Q29=Tabeller!$AL$4,"C",Q29=Tabeller!$AL$5,"L",Q29=Tabeller!$AL$6,"P",Q29="",""),"1")</f>
        <v/>
      </c>
      <c r="Z29" s="112"/>
      <c r="AA29" s="408" t="str">
        <f aca="false">IF(AB29="","","EAN")</f>
        <v/>
      </c>
      <c r="AB29" s="409" t="str">
        <f aca="false">TRIM(IF('3. Förpackningsdata'!M29="","",'3. Förpackningsdata'!M29))</f>
        <v/>
      </c>
      <c r="AC29" s="410" t="str">
        <f aca="false">IF(AE29="","",IF('3. Förpackningsdata'!O29="","",'3. Förpackningsdata'!O29))</f>
        <v/>
      </c>
      <c r="AD29" s="411"/>
      <c r="AE29" s="400" t="str">
        <f aca="false">IF('3. Förpackningsdata'!P29="","",'3. Förpackningsdata'!P29)</f>
        <v/>
      </c>
      <c r="AF29" s="244"/>
      <c r="AG29" s="244"/>
      <c r="AH29" s="244"/>
      <c r="AI29" s="244"/>
      <c r="AJ29" s="244"/>
      <c r="AK29" s="407" t="str">
        <f aca="false" t="array" ref="AK29:AK29">_xlfn.IFS(AC29=Tabeller!$AI$4,"C",AC29=Tabeller!$AI$5,"L",AC29=Tabeller!$AI$6,"P",AC29="","")</f>
        <v/>
      </c>
      <c r="AL29" s="411"/>
      <c r="AM29" s="412" t="str">
        <f aca="false">IF(AN29="","","EAN")</f>
        <v/>
      </c>
      <c r="AN29" s="413" t="str">
        <f aca="false">TRIM(IF('3. Förpackningsdata'!Q29="","",'3. Förpackningsdata'!Q29))</f>
        <v/>
      </c>
      <c r="AO29" s="414" t="str">
        <f aca="false">IF(AQ29="","",IF('3. Förpackningsdata'!S29="","",'3. Förpackningsdata'!S29))</f>
        <v/>
      </c>
      <c r="AP29" s="112"/>
      <c r="AQ29" s="406" t="str">
        <f aca="false">IF('3. Förpackningsdata'!T29="","",'3. Förpackningsdata'!T29)</f>
        <v/>
      </c>
      <c r="AR29" s="113"/>
      <c r="AS29" s="113"/>
      <c r="AT29" s="113"/>
      <c r="AU29" s="113"/>
      <c r="AV29" s="113"/>
      <c r="AW29" s="407" t="str">
        <f aca="false" t="array" ref="AW29:AW29">_xlfn.IFS(AO29=Tabeller!$AJ$5,"P",AO29=Tabeller!$AJ$4,"L",AO29="","")</f>
        <v/>
      </c>
      <c r="AX29" s="112"/>
      <c r="AY29" s="408" t="str">
        <f aca="false">IF(AZ29="","","EAN")</f>
        <v/>
      </c>
      <c r="AZ29" s="409" t="str">
        <f aca="false">TRIM(IF('3. Förpackningsdata'!U29="","",'3. Förpackningsdata'!U29))</f>
        <v/>
      </c>
      <c r="BA29" s="415" t="str">
        <f aca="false">IF(BC29="","",IF('3. Förpackningsdata'!W29="","",'3. Förpackningsdata'!W29))</f>
        <v/>
      </c>
      <c r="BB29" s="416"/>
      <c r="BC29" s="411" t="str">
        <f aca="false">IF('3. Förpackningsdata'!X29="","",'3. Förpackningsdata'!X29)</f>
        <v/>
      </c>
      <c r="BD29" s="416"/>
      <c r="BE29" s="416"/>
      <c r="BF29" s="416"/>
      <c r="BG29" s="416"/>
      <c r="BH29" s="416"/>
      <c r="BI29" s="417" t="str">
        <f aca="false" t="array" ref="BI29:BI29">_xlfn.IFS(BA29=Tabeller!$AJ$5,"P",BA29=Tabeller!$AJ$4,"L",BA29="","")</f>
        <v/>
      </c>
      <c r="BJ29" s="416"/>
      <c r="BK29" s="412" t="str">
        <f aca="false">IF(BL29="","","EAN")</f>
        <v/>
      </c>
      <c r="BL29" s="413" t="str">
        <f aca="false">TRIM(IF('3. Förpackningsdata'!Y29="","",'3. Förpackningsdata'!Y29))</f>
        <v/>
      </c>
    </row>
    <row r="30" s="12" customFormat="true" ht="12.75" hidden="false" customHeight="false" outlineLevel="0" collapsed="false">
      <c r="A30" s="397" t="n">
        <v>26</v>
      </c>
      <c r="B30" s="397" t="str">
        <f aca="false">'APH KIC KIA PC'!I30</f>
        <v>Välj…</v>
      </c>
      <c r="C30" s="397" t="str">
        <f aca="false">'APH KIC KIA PC'!K30</f>
        <v>Välj…</v>
      </c>
      <c r="D30" s="398" t="n">
        <f aca="false">'APH KIC KIA PC'!D30</f>
        <v>0</v>
      </c>
      <c r="E30" s="399" t="s">
        <v>114</v>
      </c>
      <c r="F30" s="399"/>
      <c r="G30" s="400" t="n">
        <v>1</v>
      </c>
      <c r="H30" s="401" t="n">
        <f aca="false">'3. Förpackningsdata'!F30</f>
        <v>0</v>
      </c>
      <c r="I30" s="401" t="n">
        <f aca="false">'3. Förpackningsdata'!G30</f>
        <v>0</v>
      </c>
      <c r="J30" s="401" t="n">
        <f aca="false">'3. Förpackningsdata'!I30</f>
        <v>0</v>
      </c>
      <c r="K30" s="401" t="n">
        <f aca="false">'3. Förpackningsdata'!H30</f>
        <v>0</v>
      </c>
      <c r="L30" s="244"/>
      <c r="M30" s="399" t="s">
        <v>2012</v>
      </c>
      <c r="N30" s="400" t="str">
        <f aca="false">IF('APH KIC KIA PC'!X30="","",'APH KIC KIA PC'!X30)</f>
        <v/>
      </c>
      <c r="O30" s="402" t="s">
        <v>35</v>
      </c>
      <c r="P30" s="403" t="str">
        <f aca="false">TRIM('1. Artikeldata Grund'!D30)</f>
        <v/>
      </c>
      <c r="Q30" s="404" t="str">
        <f aca="false">IF(S30="","",IF('3. Förpackningsdata'!K30="","",'3. Förpackningsdata'!K30))</f>
        <v/>
      </c>
      <c r="R30" s="405"/>
      <c r="S30" s="406" t="str">
        <f aca="false">IF('3. Förpackningsdata'!L30="","",'3. Förpackningsdata'!L30)</f>
        <v/>
      </c>
      <c r="T30" s="113"/>
      <c r="U30" s="113"/>
      <c r="V30" s="113"/>
      <c r="W30" s="113"/>
      <c r="X30" s="113"/>
      <c r="Y30" s="407" t="str">
        <f aca="false" t="array" ref="Y30:Y30">IF(AC30&lt;&gt;Tabeller!$AI$4,_xlfn.IFS(Q30=Tabeller!$AI$3,"",Q30=Tabeller!$AL$4,"C",Q30=Tabeller!$AL$5,"L",Q30=Tabeller!$AL$6,"P",Q30="",""),"1")</f>
        <v/>
      </c>
      <c r="Z30" s="112"/>
      <c r="AA30" s="408" t="str">
        <f aca="false">IF(AB30="","","EAN")</f>
        <v/>
      </c>
      <c r="AB30" s="409" t="str">
        <f aca="false">TRIM(IF('3. Förpackningsdata'!M30="","",'3. Förpackningsdata'!M30))</f>
        <v/>
      </c>
      <c r="AC30" s="410" t="str">
        <f aca="false">IF(AE30="","",IF('3. Förpackningsdata'!O30="","",'3. Förpackningsdata'!O30))</f>
        <v/>
      </c>
      <c r="AD30" s="411"/>
      <c r="AE30" s="400" t="str">
        <f aca="false">IF('3. Förpackningsdata'!P30="","",'3. Förpackningsdata'!P30)</f>
        <v/>
      </c>
      <c r="AF30" s="244"/>
      <c r="AG30" s="244"/>
      <c r="AH30" s="244"/>
      <c r="AI30" s="244"/>
      <c r="AJ30" s="244"/>
      <c r="AK30" s="407" t="str">
        <f aca="false" t="array" ref="AK30:AK30">_xlfn.IFS(AC30=Tabeller!$AI$4,"C",AC30=Tabeller!$AI$5,"L",AC30=Tabeller!$AI$6,"P",AC30="","")</f>
        <v/>
      </c>
      <c r="AL30" s="411"/>
      <c r="AM30" s="412" t="str">
        <f aca="false">IF(AN30="","","EAN")</f>
        <v/>
      </c>
      <c r="AN30" s="413" t="str">
        <f aca="false">TRIM(IF('3. Förpackningsdata'!Q30="","",'3. Förpackningsdata'!Q30))</f>
        <v/>
      </c>
      <c r="AO30" s="414" t="str">
        <f aca="false">IF(AQ30="","",IF('3. Förpackningsdata'!S30="","",'3. Förpackningsdata'!S30))</f>
        <v/>
      </c>
      <c r="AP30" s="112"/>
      <c r="AQ30" s="406" t="str">
        <f aca="false">IF('3. Förpackningsdata'!T30="","",'3. Förpackningsdata'!T30)</f>
        <v/>
      </c>
      <c r="AR30" s="113"/>
      <c r="AS30" s="113"/>
      <c r="AT30" s="113"/>
      <c r="AU30" s="113"/>
      <c r="AV30" s="113"/>
      <c r="AW30" s="407" t="str">
        <f aca="false" t="array" ref="AW30:AW30">_xlfn.IFS(AO30=Tabeller!$AJ$5,"P",AO30=Tabeller!$AJ$4,"L",AO30="","")</f>
        <v/>
      </c>
      <c r="AX30" s="112"/>
      <c r="AY30" s="408" t="str">
        <f aca="false">IF(AZ30="","","EAN")</f>
        <v/>
      </c>
      <c r="AZ30" s="409" t="str">
        <f aca="false">TRIM(IF('3. Förpackningsdata'!U30="","",'3. Förpackningsdata'!U30))</f>
        <v/>
      </c>
      <c r="BA30" s="415" t="str">
        <f aca="false">IF(BC30="","",IF('3. Förpackningsdata'!W30="","",'3. Förpackningsdata'!W30))</f>
        <v/>
      </c>
      <c r="BB30" s="416"/>
      <c r="BC30" s="411" t="str">
        <f aca="false">IF('3. Förpackningsdata'!X30="","",'3. Förpackningsdata'!X30)</f>
        <v/>
      </c>
      <c r="BD30" s="416"/>
      <c r="BE30" s="416"/>
      <c r="BF30" s="416"/>
      <c r="BG30" s="416"/>
      <c r="BH30" s="416"/>
      <c r="BI30" s="417" t="str">
        <f aca="false" t="array" ref="BI30:BI30">_xlfn.IFS(BA30=Tabeller!$AJ$5,"P",BA30=Tabeller!$AJ$4,"L",BA30="","")</f>
        <v/>
      </c>
      <c r="BJ30" s="416"/>
      <c r="BK30" s="412" t="str">
        <f aca="false">IF(BL30="","","EAN")</f>
        <v/>
      </c>
      <c r="BL30" s="413" t="str">
        <f aca="false">TRIM(IF('3. Förpackningsdata'!Y30="","",'3. Förpackningsdata'!Y30))</f>
        <v/>
      </c>
    </row>
    <row r="31" s="12" customFormat="true" ht="12.75" hidden="false" customHeight="false" outlineLevel="0" collapsed="false">
      <c r="A31" s="397" t="n">
        <v>27</v>
      </c>
      <c r="B31" s="397" t="str">
        <f aca="false">'APH KIC KIA PC'!I31</f>
        <v>Välj…</v>
      </c>
      <c r="C31" s="397" t="str">
        <f aca="false">'APH KIC KIA PC'!K31</f>
        <v>Välj…</v>
      </c>
      <c r="D31" s="398" t="n">
        <f aca="false">'APH KIC KIA PC'!D31</f>
        <v>0</v>
      </c>
      <c r="E31" s="399" t="s">
        <v>114</v>
      </c>
      <c r="F31" s="399"/>
      <c r="G31" s="400" t="n">
        <v>1</v>
      </c>
      <c r="H31" s="401" t="n">
        <f aca="false">'3. Förpackningsdata'!F31</f>
        <v>0</v>
      </c>
      <c r="I31" s="401" t="n">
        <f aca="false">'3. Förpackningsdata'!G31</f>
        <v>0</v>
      </c>
      <c r="J31" s="401" t="n">
        <f aca="false">'3. Förpackningsdata'!I31</f>
        <v>0</v>
      </c>
      <c r="K31" s="401" t="n">
        <f aca="false">'3. Förpackningsdata'!H31</f>
        <v>0</v>
      </c>
      <c r="L31" s="244"/>
      <c r="M31" s="399" t="s">
        <v>2012</v>
      </c>
      <c r="N31" s="400" t="str">
        <f aca="false">IF('APH KIC KIA PC'!X31="","",'APH KIC KIA PC'!X31)</f>
        <v/>
      </c>
      <c r="O31" s="402" t="s">
        <v>35</v>
      </c>
      <c r="P31" s="403" t="str">
        <f aca="false">TRIM('1. Artikeldata Grund'!D31)</f>
        <v/>
      </c>
      <c r="Q31" s="404" t="str">
        <f aca="false">IF(S31="","",IF('3. Förpackningsdata'!K31="","",'3. Förpackningsdata'!K31))</f>
        <v/>
      </c>
      <c r="R31" s="405"/>
      <c r="S31" s="406" t="str">
        <f aca="false">IF('3. Förpackningsdata'!L31="","",'3. Förpackningsdata'!L31)</f>
        <v/>
      </c>
      <c r="T31" s="113"/>
      <c r="U31" s="113"/>
      <c r="V31" s="113"/>
      <c r="W31" s="113"/>
      <c r="X31" s="113"/>
      <c r="Y31" s="407" t="str">
        <f aca="false" t="array" ref="Y31:Y31">IF(AC31&lt;&gt;Tabeller!$AI$4,_xlfn.IFS(Q31=Tabeller!$AI$3,"",Q31=Tabeller!$AL$4,"C",Q31=Tabeller!$AL$5,"L",Q31=Tabeller!$AL$6,"P",Q31="",""),"1")</f>
        <v/>
      </c>
      <c r="Z31" s="112"/>
      <c r="AA31" s="408" t="str">
        <f aca="false">IF(AB31="","","EAN")</f>
        <v/>
      </c>
      <c r="AB31" s="409" t="str">
        <f aca="false">TRIM(IF('3. Förpackningsdata'!M31="","",'3. Förpackningsdata'!M31))</f>
        <v/>
      </c>
      <c r="AC31" s="410" t="str">
        <f aca="false">IF(AE31="","",IF('3. Förpackningsdata'!O31="","",'3. Förpackningsdata'!O31))</f>
        <v/>
      </c>
      <c r="AD31" s="411"/>
      <c r="AE31" s="400" t="str">
        <f aca="false">IF('3. Förpackningsdata'!P31="","",'3. Förpackningsdata'!P31)</f>
        <v/>
      </c>
      <c r="AF31" s="244"/>
      <c r="AG31" s="244"/>
      <c r="AH31" s="244"/>
      <c r="AI31" s="244"/>
      <c r="AJ31" s="244"/>
      <c r="AK31" s="407" t="str">
        <f aca="false" t="array" ref="AK31:AK31">_xlfn.IFS(AC31=Tabeller!$AI$4,"C",AC31=Tabeller!$AI$5,"L",AC31=Tabeller!$AI$6,"P",AC31="","")</f>
        <v/>
      </c>
      <c r="AL31" s="411"/>
      <c r="AM31" s="412" t="str">
        <f aca="false">IF(AN31="","","EAN")</f>
        <v/>
      </c>
      <c r="AN31" s="413" t="str">
        <f aca="false">TRIM(IF('3. Förpackningsdata'!Q31="","",'3. Förpackningsdata'!Q31))</f>
        <v/>
      </c>
      <c r="AO31" s="414" t="str">
        <f aca="false">IF(AQ31="","",IF('3. Förpackningsdata'!S31="","",'3. Förpackningsdata'!S31))</f>
        <v/>
      </c>
      <c r="AP31" s="112"/>
      <c r="AQ31" s="406" t="str">
        <f aca="false">IF('3. Förpackningsdata'!T31="","",'3. Förpackningsdata'!T31)</f>
        <v/>
      </c>
      <c r="AR31" s="113"/>
      <c r="AS31" s="113"/>
      <c r="AT31" s="113"/>
      <c r="AU31" s="113"/>
      <c r="AV31" s="113"/>
      <c r="AW31" s="407" t="str">
        <f aca="false" t="array" ref="AW31:AW31">_xlfn.IFS(AO31=Tabeller!$AJ$5,"P",AO31=Tabeller!$AJ$4,"L",AO31="","")</f>
        <v/>
      </c>
      <c r="AX31" s="112"/>
      <c r="AY31" s="408" t="str">
        <f aca="false">IF(AZ31="","","EAN")</f>
        <v/>
      </c>
      <c r="AZ31" s="409" t="str">
        <f aca="false">TRIM(IF('3. Förpackningsdata'!U31="","",'3. Förpackningsdata'!U31))</f>
        <v/>
      </c>
      <c r="BA31" s="415" t="str">
        <f aca="false">IF(BC31="","",IF('3. Förpackningsdata'!W31="","",'3. Förpackningsdata'!W31))</f>
        <v/>
      </c>
      <c r="BB31" s="416"/>
      <c r="BC31" s="411" t="str">
        <f aca="false">IF('3. Förpackningsdata'!X31="","",'3. Förpackningsdata'!X31)</f>
        <v/>
      </c>
      <c r="BD31" s="416"/>
      <c r="BE31" s="416"/>
      <c r="BF31" s="416"/>
      <c r="BG31" s="416"/>
      <c r="BH31" s="416"/>
      <c r="BI31" s="417" t="str">
        <f aca="false" t="array" ref="BI31:BI31">_xlfn.IFS(BA31=Tabeller!$AJ$5,"P",BA31=Tabeller!$AJ$4,"L",BA31="","")</f>
        <v/>
      </c>
      <c r="BJ31" s="416"/>
      <c r="BK31" s="412" t="str">
        <f aca="false">IF(BL31="","","EAN")</f>
        <v/>
      </c>
      <c r="BL31" s="413" t="str">
        <f aca="false">TRIM(IF('3. Förpackningsdata'!Y31="","",'3. Förpackningsdata'!Y31))</f>
        <v/>
      </c>
    </row>
    <row r="32" s="12" customFormat="true" ht="12.75" hidden="false" customHeight="false" outlineLevel="0" collapsed="false">
      <c r="A32" s="397" t="n">
        <v>28</v>
      </c>
      <c r="B32" s="397" t="str">
        <f aca="false">'APH KIC KIA PC'!I32</f>
        <v>Välj…</v>
      </c>
      <c r="C32" s="397" t="str">
        <f aca="false">'APH KIC KIA PC'!K32</f>
        <v>Välj…</v>
      </c>
      <c r="D32" s="398" t="n">
        <f aca="false">'APH KIC KIA PC'!D32</f>
        <v>0</v>
      </c>
      <c r="E32" s="399" t="s">
        <v>114</v>
      </c>
      <c r="F32" s="399"/>
      <c r="G32" s="400" t="n">
        <v>1</v>
      </c>
      <c r="H32" s="401" t="n">
        <f aca="false">'3. Förpackningsdata'!F32</f>
        <v>0</v>
      </c>
      <c r="I32" s="401" t="n">
        <f aca="false">'3. Förpackningsdata'!G32</f>
        <v>0</v>
      </c>
      <c r="J32" s="401" t="n">
        <f aca="false">'3. Förpackningsdata'!I32</f>
        <v>0</v>
      </c>
      <c r="K32" s="401" t="n">
        <f aca="false">'3. Förpackningsdata'!H32</f>
        <v>0</v>
      </c>
      <c r="L32" s="244"/>
      <c r="M32" s="399" t="s">
        <v>2012</v>
      </c>
      <c r="N32" s="400" t="str">
        <f aca="false">IF('APH KIC KIA PC'!X32="","",'APH KIC KIA PC'!X32)</f>
        <v/>
      </c>
      <c r="O32" s="402" t="s">
        <v>35</v>
      </c>
      <c r="P32" s="403" t="str">
        <f aca="false">TRIM('1. Artikeldata Grund'!D32)</f>
        <v/>
      </c>
      <c r="Q32" s="404" t="str">
        <f aca="false">IF(S32="","",IF('3. Förpackningsdata'!K32="","",'3. Förpackningsdata'!K32))</f>
        <v/>
      </c>
      <c r="R32" s="405"/>
      <c r="S32" s="406" t="str">
        <f aca="false">IF('3. Förpackningsdata'!L32="","",'3. Förpackningsdata'!L32)</f>
        <v/>
      </c>
      <c r="T32" s="113"/>
      <c r="U32" s="113"/>
      <c r="V32" s="113"/>
      <c r="W32" s="113"/>
      <c r="X32" s="113"/>
      <c r="Y32" s="407" t="str">
        <f aca="false" t="array" ref="Y32:Y32">IF(AC32&lt;&gt;Tabeller!$AI$4,_xlfn.IFS(Q32=Tabeller!$AI$3,"",Q32=Tabeller!$AL$4,"C",Q32=Tabeller!$AL$5,"L",Q32=Tabeller!$AL$6,"P",Q32="",""),"1")</f>
        <v/>
      </c>
      <c r="Z32" s="112"/>
      <c r="AA32" s="408" t="str">
        <f aca="false">IF(AB32="","","EAN")</f>
        <v/>
      </c>
      <c r="AB32" s="409" t="str">
        <f aca="false">TRIM(IF('3. Förpackningsdata'!M32="","",'3. Förpackningsdata'!M32))</f>
        <v/>
      </c>
      <c r="AC32" s="410" t="str">
        <f aca="false">IF(AE32="","",IF('3. Förpackningsdata'!O32="","",'3. Förpackningsdata'!O32))</f>
        <v/>
      </c>
      <c r="AD32" s="411"/>
      <c r="AE32" s="400" t="str">
        <f aca="false">IF('3. Förpackningsdata'!P32="","",'3. Förpackningsdata'!P32)</f>
        <v/>
      </c>
      <c r="AF32" s="244"/>
      <c r="AG32" s="244"/>
      <c r="AH32" s="244"/>
      <c r="AI32" s="244"/>
      <c r="AJ32" s="244"/>
      <c r="AK32" s="407" t="str">
        <f aca="false" t="array" ref="AK32:AK32">_xlfn.IFS(AC32=Tabeller!$AI$4,"C",AC32=Tabeller!$AI$5,"L",AC32=Tabeller!$AI$6,"P",AC32="","")</f>
        <v/>
      </c>
      <c r="AL32" s="411"/>
      <c r="AM32" s="412" t="str">
        <f aca="false">IF(AN32="","","EAN")</f>
        <v/>
      </c>
      <c r="AN32" s="413" t="str">
        <f aca="false">TRIM(IF('3. Förpackningsdata'!Q32="","",'3. Förpackningsdata'!Q32))</f>
        <v/>
      </c>
      <c r="AO32" s="414" t="str">
        <f aca="false">IF(AQ32="","",IF('3. Förpackningsdata'!S32="","",'3. Förpackningsdata'!S32))</f>
        <v/>
      </c>
      <c r="AP32" s="112"/>
      <c r="AQ32" s="406" t="str">
        <f aca="false">IF('3. Förpackningsdata'!T32="","",'3. Förpackningsdata'!T32)</f>
        <v/>
      </c>
      <c r="AR32" s="113"/>
      <c r="AS32" s="113"/>
      <c r="AT32" s="113"/>
      <c r="AU32" s="113"/>
      <c r="AV32" s="113"/>
      <c r="AW32" s="407" t="str">
        <f aca="false" t="array" ref="AW32:AW32">_xlfn.IFS(AO32=Tabeller!$AJ$5,"P",AO32=Tabeller!$AJ$4,"L",AO32="","")</f>
        <v/>
      </c>
      <c r="AX32" s="112"/>
      <c r="AY32" s="408" t="str">
        <f aca="false">IF(AZ32="","","EAN")</f>
        <v/>
      </c>
      <c r="AZ32" s="409" t="str">
        <f aca="false">TRIM(IF('3. Förpackningsdata'!U32="","",'3. Förpackningsdata'!U32))</f>
        <v/>
      </c>
      <c r="BA32" s="415" t="str">
        <f aca="false">IF(BC32="","",IF('3. Förpackningsdata'!W32="","",'3. Förpackningsdata'!W32))</f>
        <v/>
      </c>
      <c r="BB32" s="416"/>
      <c r="BC32" s="411" t="str">
        <f aca="false">IF('3. Förpackningsdata'!X32="","",'3. Förpackningsdata'!X32)</f>
        <v/>
      </c>
      <c r="BD32" s="416"/>
      <c r="BE32" s="416"/>
      <c r="BF32" s="416"/>
      <c r="BG32" s="416"/>
      <c r="BH32" s="416"/>
      <c r="BI32" s="417" t="str">
        <f aca="false" t="array" ref="BI32:BI32">_xlfn.IFS(BA32=Tabeller!$AJ$5,"P",BA32=Tabeller!$AJ$4,"L",BA32="","")</f>
        <v/>
      </c>
      <c r="BJ32" s="416"/>
      <c r="BK32" s="412" t="str">
        <f aca="false">IF(BL32="","","EAN")</f>
        <v/>
      </c>
      <c r="BL32" s="413" t="str">
        <f aca="false">TRIM(IF('3. Förpackningsdata'!Y32="","",'3. Förpackningsdata'!Y32))</f>
        <v/>
      </c>
    </row>
    <row r="33" s="12" customFormat="true" ht="12.75" hidden="false" customHeight="false" outlineLevel="0" collapsed="false">
      <c r="A33" s="397" t="n">
        <v>29</v>
      </c>
      <c r="B33" s="397" t="str">
        <f aca="false">'APH KIC KIA PC'!I33</f>
        <v>Välj…</v>
      </c>
      <c r="C33" s="397" t="str">
        <f aca="false">'APH KIC KIA PC'!K33</f>
        <v>Välj…</v>
      </c>
      <c r="D33" s="398" t="n">
        <f aca="false">'APH KIC KIA PC'!D33</f>
        <v>0</v>
      </c>
      <c r="E33" s="399" t="s">
        <v>114</v>
      </c>
      <c r="F33" s="399"/>
      <c r="G33" s="400" t="n">
        <v>1</v>
      </c>
      <c r="H33" s="401" t="n">
        <f aca="false">'3. Förpackningsdata'!F33</f>
        <v>0</v>
      </c>
      <c r="I33" s="401" t="n">
        <f aca="false">'3. Förpackningsdata'!G33</f>
        <v>0</v>
      </c>
      <c r="J33" s="401" t="n">
        <f aca="false">'3. Förpackningsdata'!I33</f>
        <v>0</v>
      </c>
      <c r="K33" s="401" t="n">
        <f aca="false">'3. Förpackningsdata'!H33</f>
        <v>0</v>
      </c>
      <c r="L33" s="244"/>
      <c r="M33" s="399" t="s">
        <v>2012</v>
      </c>
      <c r="N33" s="400" t="str">
        <f aca="false">IF('APH KIC KIA PC'!X33="","",'APH KIC KIA PC'!X33)</f>
        <v/>
      </c>
      <c r="O33" s="402" t="s">
        <v>35</v>
      </c>
      <c r="P33" s="403" t="str">
        <f aca="false">TRIM('1. Artikeldata Grund'!D33)</f>
        <v/>
      </c>
      <c r="Q33" s="404" t="str">
        <f aca="false">IF(S33="","",IF('3. Förpackningsdata'!K33="","",'3. Förpackningsdata'!K33))</f>
        <v/>
      </c>
      <c r="R33" s="405"/>
      <c r="S33" s="406" t="str">
        <f aca="false">IF('3. Förpackningsdata'!L33="","",'3. Förpackningsdata'!L33)</f>
        <v/>
      </c>
      <c r="T33" s="113"/>
      <c r="U33" s="113"/>
      <c r="V33" s="113"/>
      <c r="W33" s="113"/>
      <c r="X33" s="113"/>
      <c r="Y33" s="407" t="str">
        <f aca="false" t="array" ref="Y33:Y33">IF(AC33&lt;&gt;Tabeller!$AI$4,_xlfn.IFS(Q33=Tabeller!$AI$3,"",Q33=Tabeller!$AL$4,"C",Q33=Tabeller!$AL$5,"L",Q33=Tabeller!$AL$6,"P",Q33="",""),"1")</f>
        <v/>
      </c>
      <c r="Z33" s="112"/>
      <c r="AA33" s="408" t="str">
        <f aca="false">IF(AB33="","","EAN")</f>
        <v/>
      </c>
      <c r="AB33" s="409" t="str">
        <f aca="false">TRIM(IF('3. Förpackningsdata'!M33="","",'3. Förpackningsdata'!M33))</f>
        <v/>
      </c>
      <c r="AC33" s="410" t="str">
        <f aca="false">IF(AE33="","",IF('3. Förpackningsdata'!O33="","",'3. Förpackningsdata'!O33))</f>
        <v/>
      </c>
      <c r="AD33" s="411"/>
      <c r="AE33" s="400" t="str">
        <f aca="false">IF('3. Förpackningsdata'!P33="","",'3. Förpackningsdata'!P33)</f>
        <v/>
      </c>
      <c r="AF33" s="244"/>
      <c r="AG33" s="244"/>
      <c r="AH33" s="244"/>
      <c r="AI33" s="244"/>
      <c r="AJ33" s="244"/>
      <c r="AK33" s="407" t="str">
        <f aca="false" t="array" ref="AK33:AK33">_xlfn.IFS(AC33=Tabeller!$AI$4,"C",AC33=Tabeller!$AI$5,"L",AC33=Tabeller!$AI$6,"P",AC33="","")</f>
        <v/>
      </c>
      <c r="AL33" s="411"/>
      <c r="AM33" s="412" t="str">
        <f aca="false">IF(AN33="","","EAN")</f>
        <v/>
      </c>
      <c r="AN33" s="413" t="str">
        <f aca="false">TRIM(IF('3. Förpackningsdata'!Q33="","",'3. Förpackningsdata'!Q33))</f>
        <v/>
      </c>
      <c r="AO33" s="414" t="str">
        <f aca="false">IF(AQ33="","",IF('3. Förpackningsdata'!S33="","",'3. Förpackningsdata'!S33))</f>
        <v/>
      </c>
      <c r="AP33" s="112"/>
      <c r="AQ33" s="406" t="str">
        <f aca="false">IF('3. Förpackningsdata'!T33="","",'3. Förpackningsdata'!T33)</f>
        <v/>
      </c>
      <c r="AR33" s="113"/>
      <c r="AS33" s="113"/>
      <c r="AT33" s="113"/>
      <c r="AU33" s="113"/>
      <c r="AV33" s="113"/>
      <c r="AW33" s="407" t="str">
        <f aca="false" t="array" ref="AW33:AW33">_xlfn.IFS(AO33=Tabeller!$AJ$5,"P",AO33=Tabeller!$AJ$4,"L",AO33="","")</f>
        <v/>
      </c>
      <c r="AX33" s="112"/>
      <c r="AY33" s="408" t="str">
        <f aca="false">IF(AZ33="","","EAN")</f>
        <v/>
      </c>
      <c r="AZ33" s="409" t="str">
        <f aca="false">TRIM(IF('3. Förpackningsdata'!U33="","",'3. Förpackningsdata'!U33))</f>
        <v/>
      </c>
      <c r="BA33" s="415" t="str">
        <f aca="false">IF(BC33="","",IF('3. Förpackningsdata'!W33="","",'3. Förpackningsdata'!W33))</f>
        <v/>
      </c>
      <c r="BB33" s="416"/>
      <c r="BC33" s="411" t="str">
        <f aca="false">IF('3. Förpackningsdata'!X33="","",'3. Förpackningsdata'!X33)</f>
        <v/>
      </c>
      <c r="BD33" s="416"/>
      <c r="BE33" s="416"/>
      <c r="BF33" s="416"/>
      <c r="BG33" s="416"/>
      <c r="BH33" s="416"/>
      <c r="BI33" s="417" t="str">
        <f aca="false" t="array" ref="BI33:BI33">_xlfn.IFS(BA33=Tabeller!$AJ$5,"P",BA33=Tabeller!$AJ$4,"L",BA33="","")</f>
        <v/>
      </c>
      <c r="BJ33" s="416"/>
      <c r="BK33" s="412" t="str">
        <f aca="false">IF(BL33="","","EAN")</f>
        <v/>
      </c>
      <c r="BL33" s="413" t="str">
        <f aca="false">TRIM(IF('3. Förpackningsdata'!Y33="","",'3. Förpackningsdata'!Y33))</f>
        <v/>
      </c>
    </row>
    <row r="34" s="12" customFormat="true" ht="12.75" hidden="false" customHeight="false" outlineLevel="0" collapsed="false">
      <c r="A34" s="397" t="n">
        <v>30</v>
      </c>
      <c r="B34" s="397" t="str">
        <f aca="false">'APH KIC KIA PC'!I34</f>
        <v>Välj…</v>
      </c>
      <c r="C34" s="397" t="str">
        <f aca="false">'APH KIC KIA PC'!K34</f>
        <v>Välj…</v>
      </c>
      <c r="D34" s="398" t="n">
        <f aca="false">'APH KIC KIA PC'!D34</f>
        <v>0</v>
      </c>
      <c r="E34" s="399" t="s">
        <v>114</v>
      </c>
      <c r="F34" s="399"/>
      <c r="G34" s="400" t="n">
        <v>1</v>
      </c>
      <c r="H34" s="401" t="n">
        <f aca="false">'3. Förpackningsdata'!F34</f>
        <v>0</v>
      </c>
      <c r="I34" s="401" t="n">
        <f aca="false">'3. Förpackningsdata'!G34</f>
        <v>0</v>
      </c>
      <c r="J34" s="401" t="n">
        <f aca="false">'3. Förpackningsdata'!I34</f>
        <v>0</v>
      </c>
      <c r="K34" s="401" t="n">
        <f aca="false">'3. Förpackningsdata'!H34</f>
        <v>0</v>
      </c>
      <c r="L34" s="244"/>
      <c r="M34" s="399" t="s">
        <v>2012</v>
      </c>
      <c r="N34" s="400" t="str">
        <f aca="false">IF('APH KIC KIA PC'!X34="","",'APH KIC KIA PC'!X34)</f>
        <v/>
      </c>
      <c r="O34" s="402" t="s">
        <v>35</v>
      </c>
      <c r="P34" s="403" t="str">
        <f aca="false">TRIM('1. Artikeldata Grund'!D34)</f>
        <v/>
      </c>
      <c r="Q34" s="404" t="str">
        <f aca="false">IF(S34="","",IF('3. Förpackningsdata'!K34="","",'3. Förpackningsdata'!K34))</f>
        <v/>
      </c>
      <c r="R34" s="405"/>
      <c r="S34" s="406" t="str">
        <f aca="false">IF('3. Förpackningsdata'!L34="","",'3. Förpackningsdata'!L34)</f>
        <v/>
      </c>
      <c r="T34" s="113"/>
      <c r="U34" s="113"/>
      <c r="V34" s="113"/>
      <c r="W34" s="113"/>
      <c r="X34" s="113"/>
      <c r="Y34" s="407" t="str">
        <f aca="false" t="array" ref="Y34:Y34">IF(AC34&lt;&gt;Tabeller!$AI$4,_xlfn.IFS(Q34=Tabeller!$AI$3,"",Q34=Tabeller!$AL$4,"C",Q34=Tabeller!$AL$5,"L",Q34=Tabeller!$AL$6,"P",Q34="",""),"1")</f>
        <v/>
      </c>
      <c r="Z34" s="112"/>
      <c r="AA34" s="408" t="str">
        <f aca="false">IF(AB34="","","EAN")</f>
        <v/>
      </c>
      <c r="AB34" s="409" t="str">
        <f aca="false">TRIM(IF('3. Förpackningsdata'!M34="","",'3. Förpackningsdata'!M34))</f>
        <v/>
      </c>
      <c r="AC34" s="410" t="str">
        <f aca="false">IF(AE34="","",IF('3. Förpackningsdata'!O34="","",'3. Förpackningsdata'!O34))</f>
        <v/>
      </c>
      <c r="AD34" s="411"/>
      <c r="AE34" s="400" t="str">
        <f aca="false">IF('3. Förpackningsdata'!P34="","",'3. Förpackningsdata'!P34)</f>
        <v/>
      </c>
      <c r="AF34" s="244"/>
      <c r="AG34" s="244"/>
      <c r="AH34" s="244"/>
      <c r="AI34" s="244"/>
      <c r="AJ34" s="244"/>
      <c r="AK34" s="407" t="str">
        <f aca="false" t="array" ref="AK34:AK34">_xlfn.IFS(AC34=Tabeller!$AI$4,"C",AC34=Tabeller!$AI$5,"L",AC34=Tabeller!$AI$6,"P",AC34="","")</f>
        <v/>
      </c>
      <c r="AL34" s="411"/>
      <c r="AM34" s="412" t="str">
        <f aca="false">IF(AN34="","","EAN")</f>
        <v/>
      </c>
      <c r="AN34" s="413" t="str">
        <f aca="false">TRIM(IF('3. Förpackningsdata'!Q34="","",'3. Förpackningsdata'!Q34))</f>
        <v/>
      </c>
      <c r="AO34" s="414" t="str">
        <f aca="false">IF(AQ34="","",IF('3. Förpackningsdata'!S34="","",'3. Förpackningsdata'!S34))</f>
        <v/>
      </c>
      <c r="AP34" s="112"/>
      <c r="AQ34" s="406" t="str">
        <f aca="false">IF('3. Förpackningsdata'!T34="","",'3. Förpackningsdata'!T34)</f>
        <v/>
      </c>
      <c r="AR34" s="113"/>
      <c r="AS34" s="113"/>
      <c r="AT34" s="113"/>
      <c r="AU34" s="113"/>
      <c r="AV34" s="113"/>
      <c r="AW34" s="407" t="str">
        <f aca="false" t="array" ref="AW34:AW34">_xlfn.IFS(AO34=Tabeller!$AJ$5,"P",AO34=Tabeller!$AJ$4,"L",AO34="","")</f>
        <v/>
      </c>
      <c r="AX34" s="112"/>
      <c r="AY34" s="408" t="str">
        <f aca="false">IF(AZ34="","","EAN")</f>
        <v/>
      </c>
      <c r="AZ34" s="409" t="str">
        <f aca="false">TRIM(IF('3. Förpackningsdata'!U34="","",'3. Förpackningsdata'!U34))</f>
        <v/>
      </c>
      <c r="BA34" s="415" t="str">
        <f aca="false">IF(BC34="","",IF('3. Förpackningsdata'!W34="","",'3. Förpackningsdata'!W34))</f>
        <v/>
      </c>
      <c r="BB34" s="416"/>
      <c r="BC34" s="411" t="str">
        <f aca="false">IF('3. Förpackningsdata'!X34="","",'3. Förpackningsdata'!X34)</f>
        <v/>
      </c>
      <c r="BD34" s="416"/>
      <c r="BE34" s="416"/>
      <c r="BF34" s="416"/>
      <c r="BG34" s="416"/>
      <c r="BH34" s="416"/>
      <c r="BI34" s="417" t="str">
        <f aca="false" t="array" ref="BI34:BI34">_xlfn.IFS(BA34=Tabeller!$AJ$5,"P",BA34=Tabeller!$AJ$4,"L",BA34="","")</f>
        <v/>
      </c>
      <c r="BJ34" s="416"/>
      <c r="BK34" s="412" t="str">
        <f aca="false">IF(BL34="","","EAN")</f>
        <v/>
      </c>
      <c r="BL34" s="413" t="str">
        <f aca="false">TRIM(IF('3. Förpackningsdata'!Y34="","",'3. Förpackningsdata'!Y34))</f>
        <v/>
      </c>
    </row>
    <row r="35" s="12" customFormat="true" ht="12.75" hidden="false" customHeight="false" outlineLevel="0" collapsed="false">
      <c r="A35" s="397" t="n">
        <v>31</v>
      </c>
      <c r="B35" s="397" t="str">
        <f aca="false">'APH KIC KIA PC'!I35</f>
        <v>Välj…</v>
      </c>
      <c r="C35" s="397" t="str">
        <f aca="false">'APH KIC KIA PC'!K35</f>
        <v>Välj…</v>
      </c>
      <c r="D35" s="398" t="n">
        <f aca="false">'APH KIC KIA PC'!D35</f>
        <v>0</v>
      </c>
      <c r="E35" s="399" t="s">
        <v>114</v>
      </c>
      <c r="F35" s="399"/>
      <c r="G35" s="400" t="n">
        <v>1</v>
      </c>
      <c r="H35" s="401" t="n">
        <f aca="false">'3. Förpackningsdata'!F35</f>
        <v>0</v>
      </c>
      <c r="I35" s="401" t="n">
        <f aca="false">'3. Förpackningsdata'!G35</f>
        <v>0</v>
      </c>
      <c r="J35" s="401" t="n">
        <f aca="false">'3. Förpackningsdata'!I35</f>
        <v>0</v>
      </c>
      <c r="K35" s="401" t="n">
        <f aca="false">'3. Förpackningsdata'!H35</f>
        <v>0</v>
      </c>
      <c r="L35" s="244"/>
      <c r="M35" s="399" t="s">
        <v>2012</v>
      </c>
      <c r="N35" s="400" t="str">
        <f aca="false">IF('APH KIC KIA PC'!X35="","",'APH KIC KIA PC'!X35)</f>
        <v/>
      </c>
      <c r="O35" s="402" t="s">
        <v>35</v>
      </c>
      <c r="P35" s="403" t="str">
        <f aca="false">TRIM('1. Artikeldata Grund'!D35)</f>
        <v/>
      </c>
      <c r="Q35" s="404" t="str">
        <f aca="false">IF(S35="","",IF('3. Förpackningsdata'!K35="","",'3. Förpackningsdata'!K35))</f>
        <v/>
      </c>
      <c r="R35" s="405"/>
      <c r="S35" s="406" t="str">
        <f aca="false">IF('3. Förpackningsdata'!L35="","",'3. Förpackningsdata'!L35)</f>
        <v/>
      </c>
      <c r="T35" s="113"/>
      <c r="U35" s="113"/>
      <c r="V35" s="113"/>
      <c r="W35" s="113"/>
      <c r="X35" s="113"/>
      <c r="Y35" s="407" t="str">
        <f aca="false" t="array" ref="Y35:Y35">IF(AC35&lt;&gt;Tabeller!$AI$4,_xlfn.IFS(Q35=Tabeller!$AI$3,"",Q35=Tabeller!$AL$4,"C",Q35=Tabeller!$AL$5,"L",Q35=Tabeller!$AL$6,"P",Q35="",""),"1")</f>
        <v/>
      </c>
      <c r="Z35" s="112"/>
      <c r="AA35" s="408" t="str">
        <f aca="false">IF(AB35="","","EAN")</f>
        <v/>
      </c>
      <c r="AB35" s="409" t="str">
        <f aca="false">TRIM(IF('3. Förpackningsdata'!M35="","",'3. Förpackningsdata'!M35))</f>
        <v/>
      </c>
      <c r="AC35" s="410" t="str">
        <f aca="false">IF(AE35="","",IF('3. Förpackningsdata'!O35="","",'3. Förpackningsdata'!O35))</f>
        <v/>
      </c>
      <c r="AD35" s="411"/>
      <c r="AE35" s="400" t="str">
        <f aca="false">IF('3. Förpackningsdata'!P35="","",'3. Förpackningsdata'!P35)</f>
        <v/>
      </c>
      <c r="AF35" s="244"/>
      <c r="AG35" s="244"/>
      <c r="AH35" s="244"/>
      <c r="AI35" s="244"/>
      <c r="AJ35" s="244"/>
      <c r="AK35" s="407" t="str">
        <f aca="false" t="array" ref="AK35:AK35">_xlfn.IFS(AC35=Tabeller!$AI$4,"C",AC35=Tabeller!$AI$5,"L",AC35=Tabeller!$AI$6,"P",AC35="","")</f>
        <v/>
      </c>
      <c r="AL35" s="411"/>
      <c r="AM35" s="412" t="str">
        <f aca="false">IF(AN35="","","EAN")</f>
        <v/>
      </c>
      <c r="AN35" s="413" t="str">
        <f aca="false">TRIM(IF('3. Förpackningsdata'!Q35="","",'3. Förpackningsdata'!Q35))</f>
        <v/>
      </c>
      <c r="AO35" s="414" t="str">
        <f aca="false">IF(AQ35="","",IF('3. Förpackningsdata'!S35="","",'3. Förpackningsdata'!S35))</f>
        <v/>
      </c>
      <c r="AP35" s="112"/>
      <c r="AQ35" s="406" t="str">
        <f aca="false">IF('3. Förpackningsdata'!T35="","",'3. Förpackningsdata'!T35)</f>
        <v/>
      </c>
      <c r="AR35" s="113"/>
      <c r="AS35" s="113"/>
      <c r="AT35" s="113"/>
      <c r="AU35" s="113"/>
      <c r="AV35" s="113"/>
      <c r="AW35" s="407" t="str">
        <f aca="false" t="array" ref="AW35:AW35">_xlfn.IFS(AO35=Tabeller!$AJ$5,"P",AO35=Tabeller!$AJ$4,"L",AO35="","")</f>
        <v/>
      </c>
      <c r="AX35" s="112"/>
      <c r="AY35" s="408" t="str">
        <f aca="false">IF(AZ35="","","EAN")</f>
        <v/>
      </c>
      <c r="AZ35" s="409" t="str">
        <f aca="false">TRIM(IF('3. Förpackningsdata'!U35="","",'3. Förpackningsdata'!U35))</f>
        <v/>
      </c>
      <c r="BA35" s="415" t="str">
        <f aca="false">IF(BC35="","",IF('3. Förpackningsdata'!W35="","",'3. Förpackningsdata'!W35))</f>
        <v/>
      </c>
      <c r="BB35" s="416"/>
      <c r="BC35" s="411" t="str">
        <f aca="false">IF('3. Förpackningsdata'!X35="","",'3. Förpackningsdata'!X35)</f>
        <v/>
      </c>
      <c r="BD35" s="416"/>
      <c r="BE35" s="416"/>
      <c r="BF35" s="416"/>
      <c r="BG35" s="416"/>
      <c r="BH35" s="416"/>
      <c r="BI35" s="417" t="str">
        <f aca="false" t="array" ref="BI35:BI35">_xlfn.IFS(BA35=Tabeller!$AJ$5,"P",BA35=Tabeller!$AJ$4,"L",BA35="","")</f>
        <v/>
      </c>
      <c r="BJ35" s="416"/>
      <c r="BK35" s="412" t="str">
        <f aca="false">IF(BL35="","","EAN")</f>
        <v/>
      </c>
      <c r="BL35" s="413" t="str">
        <f aca="false">TRIM(IF('3. Förpackningsdata'!Y35="","",'3. Förpackningsdata'!Y35))</f>
        <v/>
      </c>
    </row>
    <row r="36" s="12" customFormat="true" ht="12.75" hidden="false" customHeight="false" outlineLevel="0" collapsed="false">
      <c r="A36" s="397" t="n">
        <v>32</v>
      </c>
      <c r="B36" s="397" t="str">
        <f aca="false">'APH KIC KIA PC'!I36</f>
        <v>Välj…</v>
      </c>
      <c r="C36" s="397" t="str">
        <f aca="false">'APH KIC KIA PC'!K36</f>
        <v>Välj…</v>
      </c>
      <c r="D36" s="398" t="n">
        <f aca="false">'APH KIC KIA PC'!D36</f>
        <v>0</v>
      </c>
      <c r="E36" s="399" t="s">
        <v>114</v>
      </c>
      <c r="F36" s="399"/>
      <c r="G36" s="400" t="n">
        <v>1</v>
      </c>
      <c r="H36" s="401" t="n">
        <f aca="false">'3. Förpackningsdata'!F36</f>
        <v>0</v>
      </c>
      <c r="I36" s="401" t="n">
        <f aca="false">'3. Förpackningsdata'!G36</f>
        <v>0</v>
      </c>
      <c r="J36" s="401" t="n">
        <f aca="false">'3. Förpackningsdata'!I36</f>
        <v>0</v>
      </c>
      <c r="K36" s="401" t="n">
        <f aca="false">'3. Förpackningsdata'!H36</f>
        <v>0</v>
      </c>
      <c r="L36" s="244"/>
      <c r="M36" s="399" t="s">
        <v>2012</v>
      </c>
      <c r="N36" s="400" t="str">
        <f aca="false">IF('APH KIC KIA PC'!X36="","",'APH KIC KIA PC'!X36)</f>
        <v/>
      </c>
      <c r="O36" s="402" t="s">
        <v>35</v>
      </c>
      <c r="P36" s="403" t="str">
        <f aca="false">TRIM('1. Artikeldata Grund'!D36)</f>
        <v/>
      </c>
      <c r="Q36" s="404" t="str">
        <f aca="false">IF(S36="","",IF('3. Förpackningsdata'!K36="","",'3. Förpackningsdata'!K36))</f>
        <v/>
      </c>
      <c r="R36" s="405"/>
      <c r="S36" s="406" t="str">
        <f aca="false">IF('3. Förpackningsdata'!L36="","",'3. Förpackningsdata'!L36)</f>
        <v/>
      </c>
      <c r="T36" s="113"/>
      <c r="U36" s="113"/>
      <c r="V36" s="113"/>
      <c r="W36" s="113"/>
      <c r="X36" s="113"/>
      <c r="Y36" s="407" t="str">
        <f aca="false" t="array" ref="Y36:Y36">IF(AC36&lt;&gt;Tabeller!$AI$4,_xlfn.IFS(Q36=Tabeller!$AI$3,"",Q36=Tabeller!$AL$4,"C",Q36=Tabeller!$AL$5,"L",Q36=Tabeller!$AL$6,"P",Q36="",""),"1")</f>
        <v/>
      </c>
      <c r="Z36" s="112"/>
      <c r="AA36" s="408" t="str">
        <f aca="false">IF(AB36="","","EAN")</f>
        <v/>
      </c>
      <c r="AB36" s="409" t="str">
        <f aca="false">TRIM(IF('3. Förpackningsdata'!M36="","",'3. Förpackningsdata'!M36))</f>
        <v/>
      </c>
      <c r="AC36" s="410" t="str">
        <f aca="false">IF(AE36="","",IF('3. Förpackningsdata'!O36="","",'3. Förpackningsdata'!O36))</f>
        <v/>
      </c>
      <c r="AD36" s="411"/>
      <c r="AE36" s="400" t="str">
        <f aca="false">IF('3. Förpackningsdata'!P36="","",'3. Förpackningsdata'!P36)</f>
        <v/>
      </c>
      <c r="AF36" s="244"/>
      <c r="AG36" s="244"/>
      <c r="AH36" s="244"/>
      <c r="AI36" s="244"/>
      <c r="AJ36" s="244"/>
      <c r="AK36" s="407" t="str">
        <f aca="false" t="array" ref="AK36:AK36">_xlfn.IFS(AC36=Tabeller!$AI$4,"C",AC36=Tabeller!$AI$5,"L",AC36=Tabeller!$AI$6,"P",AC36="","")</f>
        <v/>
      </c>
      <c r="AL36" s="411"/>
      <c r="AM36" s="412" t="str">
        <f aca="false">IF(AN36="","","EAN")</f>
        <v/>
      </c>
      <c r="AN36" s="413" t="str">
        <f aca="false">TRIM(IF('3. Förpackningsdata'!Q36="","",'3. Förpackningsdata'!Q36))</f>
        <v/>
      </c>
      <c r="AO36" s="414" t="str">
        <f aca="false">IF(AQ36="","",IF('3. Förpackningsdata'!S36="","",'3. Förpackningsdata'!S36))</f>
        <v/>
      </c>
      <c r="AP36" s="112"/>
      <c r="AQ36" s="406" t="str">
        <f aca="false">IF('3. Förpackningsdata'!T36="","",'3. Förpackningsdata'!T36)</f>
        <v/>
      </c>
      <c r="AR36" s="113"/>
      <c r="AS36" s="113"/>
      <c r="AT36" s="113"/>
      <c r="AU36" s="113"/>
      <c r="AV36" s="113"/>
      <c r="AW36" s="407" t="str">
        <f aca="false" t="array" ref="AW36:AW36">_xlfn.IFS(AO36=Tabeller!$AJ$5,"P",AO36=Tabeller!$AJ$4,"L",AO36="","")</f>
        <v/>
      </c>
      <c r="AX36" s="112"/>
      <c r="AY36" s="408" t="str">
        <f aca="false">IF(AZ36="","","EAN")</f>
        <v/>
      </c>
      <c r="AZ36" s="409" t="str">
        <f aca="false">TRIM(IF('3. Förpackningsdata'!U36="","",'3. Förpackningsdata'!U36))</f>
        <v/>
      </c>
      <c r="BA36" s="415" t="str">
        <f aca="false">IF(BC36="","",IF('3. Förpackningsdata'!W36="","",'3. Förpackningsdata'!W36))</f>
        <v/>
      </c>
      <c r="BB36" s="416"/>
      <c r="BC36" s="411" t="str">
        <f aca="false">IF('3. Förpackningsdata'!X36="","",'3. Förpackningsdata'!X36)</f>
        <v/>
      </c>
      <c r="BD36" s="416"/>
      <c r="BE36" s="416"/>
      <c r="BF36" s="416"/>
      <c r="BG36" s="416"/>
      <c r="BH36" s="416"/>
      <c r="BI36" s="417" t="str">
        <f aca="false" t="array" ref="BI36:BI36">_xlfn.IFS(BA36=Tabeller!$AJ$5,"P",BA36=Tabeller!$AJ$4,"L",BA36="","")</f>
        <v/>
      </c>
      <c r="BJ36" s="416"/>
      <c r="BK36" s="412" t="str">
        <f aca="false">IF(BL36="","","EAN")</f>
        <v/>
      </c>
      <c r="BL36" s="413" t="str">
        <f aca="false">TRIM(IF('3. Förpackningsdata'!Y36="","",'3. Förpackningsdata'!Y36))</f>
        <v/>
      </c>
    </row>
    <row r="37" s="12" customFormat="true" ht="12.75" hidden="false" customHeight="false" outlineLevel="0" collapsed="false">
      <c r="A37" s="397" t="n">
        <v>33</v>
      </c>
      <c r="B37" s="397" t="str">
        <f aca="false">'APH KIC KIA PC'!I37</f>
        <v>Välj…</v>
      </c>
      <c r="C37" s="397" t="str">
        <f aca="false">'APH KIC KIA PC'!K37</f>
        <v>Välj…</v>
      </c>
      <c r="D37" s="398" t="n">
        <f aca="false">'APH KIC KIA PC'!D37</f>
        <v>0</v>
      </c>
      <c r="E37" s="399" t="s">
        <v>114</v>
      </c>
      <c r="F37" s="399"/>
      <c r="G37" s="400" t="n">
        <v>1</v>
      </c>
      <c r="H37" s="401" t="n">
        <f aca="false">'3. Förpackningsdata'!F37</f>
        <v>0</v>
      </c>
      <c r="I37" s="401" t="n">
        <f aca="false">'3. Förpackningsdata'!G37</f>
        <v>0</v>
      </c>
      <c r="J37" s="401" t="n">
        <f aca="false">'3. Förpackningsdata'!I37</f>
        <v>0</v>
      </c>
      <c r="K37" s="401" t="n">
        <f aca="false">'3. Förpackningsdata'!H37</f>
        <v>0</v>
      </c>
      <c r="L37" s="244"/>
      <c r="M37" s="399" t="s">
        <v>2012</v>
      </c>
      <c r="N37" s="400" t="str">
        <f aca="false">IF('APH KIC KIA PC'!X37="","",'APH KIC KIA PC'!X37)</f>
        <v/>
      </c>
      <c r="O37" s="402" t="s">
        <v>35</v>
      </c>
      <c r="P37" s="403" t="str">
        <f aca="false">TRIM('1. Artikeldata Grund'!D37)</f>
        <v/>
      </c>
      <c r="Q37" s="404" t="str">
        <f aca="false">IF(S37="","",IF('3. Förpackningsdata'!K37="","",'3. Förpackningsdata'!K37))</f>
        <v/>
      </c>
      <c r="R37" s="405"/>
      <c r="S37" s="406" t="str">
        <f aca="false">IF('3. Förpackningsdata'!L37="","",'3. Förpackningsdata'!L37)</f>
        <v/>
      </c>
      <c r="T37" s="113"/>
      <c r="U37" s="113"/>
      <c r="V37" s="113"/>
      <c r="W37" s="113"/>
      <c r="X37" s="113"/>
      <c r="Y37" s="407" t="str">
        <f aca="false" t="array" ref="Y37:Y37">IF(AC37&lt;&gt;Tabeller!$AI$4,_xlfn.IFS(Q37=Tabeller!$AI$3,"",Q37=Tabeller!$AL$4,"C",Q37=Tabeller!$AL$5,"L",Q37=Tabeller!$AL$6,"P",Q37="",""),"1")</f>
        <v/>
      </c>
      <c r="Z37" s="112"/>
      <c r="AA37" s="408" t="str">
        <f aca="false">IF(AB37="","","EAN")</f>
        <v/>
      </c>
      <c r="AB37" s="418" t="str">
        <f aca="false">TRIM(IF('3. Förpackningsdata'!M37="","",'3. Förpackningsdata'!M37))</f>
        <v/>
      </c>
      <c r="AC37" s="410" t="str">
        <f aca="false">IF(AE37="","",IF('3. Förpackningsdata'!O37="","",'3. Förpackningsdata'!O37))</f>
        <v/>
      </c>
      <c r="AD37" s="411"/>
      <c r="AE37" s="400" t="str">
        <f aca="false">IF('3. Förpackningsdata'!P37="","",'3. Förpackningsdata'!P37)</f>
        <v/>
      </c>
      <c r="AF37" s="244"/>
      <c r="AG37" s="244"/>
      <c r="AH37" s="244"/>
      <c r="AI37" s="244"/>
      <c r="AJ37" s="244"/>
      <c r="AK37" s="407" t="str">
        <f aca="false" t="array" ref="AK37:AK37">_xlfn.IFS(AC37=Tabeller!$AI$4,"C",AC37=Tabeller!$AI$5,"L",AC37=Tabeller!$AI$6,"P",AC37="","")</f>
        <v/>
      </c>
      <c r="AL37" s="411"/>
      <c r="AM37" s="412" t="str">
        <f aca="false">IF(AN37="","","EAN")</f>
        <v/>
      </c>
      <c r="AN37" s="403" t="str">
        <f aca="false">TRIM(IF('3. Förpackningsdata'!Q37="","",'3. Förpackningsdata'!Q37))</f>
        <v/>
      </c>
      <c r="AO37" s="414" t="str">
        <f aca="false">IF(AQ37="","",IF('3. Förpackningsdata'!S37="","",'3. Förpackningsdata'!S37))</f>
        <v/>
      </c>
      <c r="AP37" s="112"/>
      <c r="AQ37" s="406" t="str">
        <f aca="false">IF('3. Förpackningsdata'!T37="","",'3. Förpackningsdata'!T37)</f>
        <v/>
      </c>
      <c r="AR37" s="113"/>
      <c r="AS37" s="113"/>
      <c r="AT37" s="113"/>
      <c r="AU37" s="113"/>
      <c r="AV37" s="113"/>
      <c r="AW37" s="407" t="str">
        <f aca="false" t="array" ref="AW37:AW37">_xlfn.IFS(AO37=Tabeller!$AJ$5,"P",AO37=Tabeller!$AJ$4,"L",AO37="","")</f>
        <v/>
      </c>
      <c r="AX37" s="112"/>
      <c r="AY37" s="408" t="str">
        <f aca="false">IF(AZ37="","","EAN")</f>
        <v/>
      </c>
      <c r="AZ37" s="418" t="str">
        <f aca="false">TRIM(IF('3. Förpackningsdata'!U37="","",'3. Förpackningsdata'!U37))</f>
        <v/>
      </c>
      <c r="BA37" s="415" t="str">
        <f aca="false">IF(BC37="","",IF('3. Förpackningsdata'!W37="","",'3. Förpackningsdata'!W37))</f>
        <v/>
      </c>
      <c r="BB37" s="416"/>
      <c r="BC37" s="411" t="str">
        <f aca="false">IF('3. Förpackningsdata'!X37="","",'3. Förpackningsdata'!X37)</f>
        <v/>
      </c>
      <c r="BD37" s="416"/>
      <c r="BE37" s="416"/>
      <c r="BF37" s="416"/>
      <c r="BG37" s="416"/>
      <c r="BH37" s="416"/>
      <c r="BI37" s="417" t="str">
        <f aca="false" t="array" ref="BI37:BI37">_xlfn.IFS(BA37=Tabeller!$AJ$5,"P",BA37=Tabeller!$AJ$4,"L",BA37="","")</f>
        <v/>
      </c>
      <c r="BJ37" s="416"/>
      <c r="BK37" s="412" t="str">
        <f aca="false">IF(BL37="","","EAN")</f>
        <v/>
      </c>
      <c r="BL37" s="413" t="str">
        <f aca="false">TRIM(IF('3. Förpackningsdata'!Y37="","",'3. Förpackningsdata'!Y37))</f>
        <v/>
      </c>
    </row>
    <row r="38" s="12" customFormat="true" ht="12.75" hidden="false" customHeight="false" outlineLevel="0" collapsed="false">
      <c r="A38" s="397" t="n">
        <v>34</v>
      </c>
      <c r="B38" s="397" t="str">
        <f aca="false">'APH KIC KIA PC'!I38</f>
        <v>Välj…</v>
      </c>
      <c r="C38" s="397" t="str">
        <f aca="false">'APH KIC KIA PC'!K38</f>
        <v>Välj…</v>
      </c>
      <c r="D38" s="398" t="n">
        <f aca="false">'APH KIC KIA PC'!D38</f>
        <v>0</v>
      </c>
      <c r="E38" s="399" t="s">
        <v>114</v>
      </c>
      <c r="F38" s="399"/>
      <c r="G38" s="400" t="n">
        <v>1</v>
      </c>
      <c r="H38" s="401" t="n">
        <f aca="false">'3. Förpackningsdata'!F38</f>
        <v>0</v>
      </c>
      <c r="I38" s="401" t="n">
        <f aca="false">'3. Förpackningsdata'!G38</f>
        <v>0</v>
      </c>
      <c r="J38" s="401" t="n">
        <f aca="false">'3. Förpackningsdata'!I38</f>
        <v>0</v>
      </c>
      <c r="K38" s="401" t="n">
        <f aca="false">'3. Förpackningsdata'!H38</f>
        <v>0</v>
      </c>
      <c r="L38" s="244"/>
      <c r="M38" s="399" t="s">
        <v>2012</v>
      </c>
      <c r="N38" s="400" t="str">
        <f aca="false">IF('APH KIC KIA PC'!X38="","",'APH KIC KIA PC'!X38)</f>
        <v/>
      </c>
      <c r="O38" s="402" t="s">
        <v>35</v>
      </c>
      <c r="P38" s="403" t="str">
        <f aca="false">TRIM('1. Artikeldata Grund'!D38)</f>
        <v/>
      </c>
      <c r="Q38" s="404" t="str">
        <f aca="false">IF(S38="","",IF('3. Förpackningsdata'!K38="","",'3. Förpackningsdata'!K38))</f>
        <v/>
      </c>
      <c r="R38" s="405"/>
      <c r="S38" s="406" t="str">
        <f aca="false">IF('3. Förpackningsdata'!L38="","",'3. Förpackningsdata'!L38)</f>
        <v/>
      </c>
      <c r="T38" s="113"/>
      <c r="U38" s="113"/>
      <c r="V38" s="113"/>
      <c r="W38" s="113"/>
      <c r="X38" s="113"/>
      <c r="Y38" s="407" t="str">
        <f aca="false" t="array" ref="Y38:Y38">IF(AC38&lt;&gt;Tabeller!$AI$4,_xlfn.IFS(Q38=Tabeller!$AI$3,"",Q38=Tabeller!$AL$4,"C",Q38=Tabeller!$AL$5,"L",Q38=Tabeller!$AL$6,"P",Q38="",""),"1")</f>
        <v/>
      </c>
      <c r="Z38" s="112"/>
      <c r="AA38" s="408" t="str">
        <f aca="false">IF(AB38="","","EAN")</f>
        <v/>
      </c>
      <c r="AB38" s="418" t="str">
        <f aca="false">TRIM(IF('3. Förpackningsdata'!M38="","",'3. Förpackningsdata'!M38))</f>
        <v/>
      </c>
      <c r="AC38" s="410" t="str">
        <f aca="false">IF(AE38="","",IF('3. Förpackningsdata'!O38="","",'3. Förpackningsdata'!O38))</f>
        <v/>
      </c>
      <c r="AD38" s="411"/>
      <c r="AE38" s="400" t="str">
        <f aca="false">IF('3. Förpackningsdata'!P38="","",'3. Förpackningsdata'!P38)</f>
        <v/>
      </c>
      <c r="AF38" s="244"/>
      <c r="AG38" s="244"/>
      <c r="AH38" s="244"/>
      <c r="AI38" s="244"/>
      <c r="AJ38" s="244"/>
      <c r="AK38" s="407" t="str">
        <f aca="false" t="array" ref="AK38:AK38">_xlfn.IFS(AC38=Tabeller!$AI$4,"C",AC38=Tabeller!$AI$5,"L",AC38=Tabeller!$AI$6,"P",AC38="","")</f>
        <v/>
      </c>
      <c r="AL38" s="411"/>
      <c r="AM38" s="412" t="str">
        <f aca="false">IF(AN38="","","EAN")</f>
        <v/>
      </c>
      <c r="AN38" s="403" t="str">
        <f aca="false">TRIM(IF('3. Förpackningsdata'!Q38="","",'3. Förpackningsdata'!Q38))</f>
        <v/>
      </c>
      <c r="AO38" s="414" t="str">
        <f aca="false">IF(AQ38="","",IF('3. Förpackningsdata'!S38="","",'3. Förpackningsdata'!S38))</f>
        <v/>
      </c>
      <c r="AP38" s="112"/>
      <c r="AQ38" s="406" t="str">
        <f aca="false">IF('3. Förpackningsdata'!T38="","",'3. Förpackningsdata'!T38)</f>
        <v/>
      </c>
      <c r="AR38" s="113"/>
      <c r="AS38" s="113"/>
      <c r="AT38" s="113"/>
      <c r="AU38" s="113"/>
      <c r="AV38" s="113"/>
      <c r="AW38" s="407" t="str">
        <f aca="false" t="array" ref="AW38:AW38">_xlfn.IFS(AO38=Tabeller!$AJ$5,"P",AO38=Tabeller!$AJ$4,"L",AO38="","")</f>
        <v/>
      </c>
      <c r="AX38" s="112"/>
      <c r="AY38" s="408" t="str">
        <f aca="false">IF(AZ38="","","EAN")</f>
        <v/>
      </c>
      <c r="AZ38" s="418" t="str">
        <f aca="false">TRIM(IF('3. Förpackningsdata'!U38="","",'3. Förpackningsdata'!U38))</f>
        <v/>
      </c>
      <c r="BA38" s="415" t="str">
        <f aca="false">IF(BC38="","",IF('3. Förpackningsdata'!W38="","",'3. Förpackningsdata'!W38))</f>
        <v/>
      </c>
      <c r="BB38" s="416"/>
      <c r="BC38" s="411" t="str">
        <f aca="false">IF('3. Förpackningsdata'!X38="","",'3. Förpackningsdata'!X38)</f>
        <v/>
      </c>
      <c r="BD38" s="416"/>
      <c r="BE38" s="416"/>
      <c r="BF38" s="416"/>
      <c r="BG38" s="416"/>
      <c r="BH38" s="416"/>
      <c r="BI38" s="417" t="str">
        <f aca="false" t="array" ref="BI38:BI38">_xlfn.IFS(BA38=Tabeller!$AJ$5,"P",BA38=Tabeller!$AJ$4,"L",BA38="","")</f>
        <v/>
      </c>
      <c r="BJ38" s="416"/>
      <c r="BK38" s="412" t="str">
        <f aca="false">IF(BL38="","","EAN")</f>
        <v/>
      </c>
      <c r="BL38" s="413" t="str">
        <f aca="false">TRIM(IF('3. Förpackningsdata'!Y38="","",'3. Förpackningsdata'!Y38))</f>
        <v/>
      </c>
    </row>
    <row r="39" s="12" customFormat="true" ht="12.75" hidden="false" customHeight="false" outlineLevel="0" collapsed="false">
      <c r="A39" s="397" t="n">
        <v>35</v>
      </c>
      <c r="B39" s="397" t="str">
        <f aca="false">'APH KIC KIA PC'!I39</f>
        <v>Välj…</v>
      </c>
      <c r="C39" s="397" t="str">
        <f aca="false">'APH KIC KIA PC'!K39</f>
        <v>Välj…</v>
      </c>
      <c r="D39" s="398" t="n">
        <f aca="false">'APH KIC KIA PC'!D39</f>
        <v>0</v>
      </c>
      <c r="E39" s="399" t="s">
        <v>114</v>
      </c>
      <c r="F39" s="399"/>
      <c r="G39" s="400" t="n">
        <v>1</v>
      </c>
      <c r="H39" s="401" t="n">
        <f aca="false">'3. Förpackningsdata'!F39</f>
        <v>0</v>
      </c>
      <c r="I39" s="401" t="n">
        <f aca="false">'3. Förpackningsdata'!G39</f>
        <v>0</v>
      </c>
      <c r="J39" s="401" t="n">
        <f aca="false">'3. Förpackningsdata'!I39</f>
        <v>0</v>
      </c>
      <c r="K39" s="401" t="n">
        <f aca="false">'3. Förpackningsdata'!H39</f>
        <v>0</v>
      </c>
      <c r="L39" s="244"/>
      <c r="M39" s="399" t="s">
        <v>2012</v>
      </c>
      <c r="N39" s="400" t="str">
        <f aca="false">IF('APH KIC KIA PC'!X39="","",'APH KIC KIA PC'!X39)</f>
        <v/>
      </c>
      <c r="O39" s="402" t="s">
        <v>35</v>
      </c>
      <c r="P39" s="403" t="str">
        <f aca="false">TRIM('1. Artikeldata Grund'!D39)</f>
        <v/>
      </c>
      <c r="Q39" s="404" t="str">
        <f aca="false">IF(S39="","",IF('3. Förpackningsdata'!K39="","",'3. Förpackningsdata'!K39))</f>
        <v/>
      </c>
      <c r="R39" s="405"/>
      <c r="S39" s="406" t="str">
        <f aca="false">IF('3. Förpackningsdata'!L39="","",'3. Förpackningsdata'!L39)</f>
        <v/>
      </c>
      <c r="T39" s="113"/>
      <c r="U39" s="113"/>
      <c r="V39" s="113"/>
      <c r="W39" s="113"/>
      <c r="X39" s="113"/>
      <c r="Y39" s="407" t="str">
        <f aca="false" t="array" ref="Y39:Y39">IF(AC39&lt;&gt;Tabeller!$AI$4,_xlfn.IFS(Q39=Tabeller!$AI$3,"",Q39=Tabeller!$AL$4,"C",Q39=Tabeller!$AL$5,"L",Q39=Tabeller!$AL$6,"P",Q39="",""),"1")</f>
        <v/>
      </c>
      <c r="Z39" s="112"/>
      <c r="AA39" s="408" t="str">
        <f aca="false">IF(AB39="","","EAN")</f>
        <v/>
      </c>
      <c r="AB39" s="418" t="str">
        <f aca="false">TRIM(IF('3. Förpackningsdata'!M39="","",'3. Förpackningsdata'!M39))</f>
        <v/>
      </c>
      <c r="AC39" s="410" t="str">
        <f aca="false">IF(AE39="","",IF('3. Förpackningsdata'!O39="","",'3. Förpackningsdata'!O39))</f>
        <v/>
      </c>
      <c r="AD39" s="411"/>
      <c r="AE39" s="400" t="str">
        <f aca="false">IF('3. Förpackningsdata'!P39="","",'3. Förpackningsdata'!P39)</f>
        <v/>
      </c>
      <c r="AF39" s="244"/>
      <c r="AG39" s="244"/>
      <c r="AH39" s="244"/>
      <c r="AI39" s="244"/>
      <c r="AJ39" s="244"/>
      <c r="AK39" s="407" t="str">
        <f aca="false" t="array" ref="AK39:AK39">_xlfn.IFS(AC39=Tabeller!$AI$4,"C",AC39=Tabeller!$AI$5,"L",AC39=Tabeller!$AI$6,"P",AC39="","")</f>
        <v/>
      </c>
      <c r="AL39" s="411"/>
      <c r="AM39" s="412" t="str">
        <f aca="false">IF(AN39="","","EAN")</f>
        <v/>
      </c>
      <c r="AN39" s="403" t="str">
        <f aca="false">TRIM(IF('3. Förpackningsdata'!Q39="","",'3. Förpackningsdata'!Q39))</f>
        <v/>
      </c>
      <c r="AO39" s="414" t="str">
        <f aca="false">IF(AQ39="","",IF('3. Förpackningsdata'!S39="","",'3. Förpackningsdata'!S39))</f>
        <v/>
      </c>
      <c r="AP39" s="112"/>
      <c r="AQ39" s="406" t="str">
        <f aca="false">IF('3. Förpackningsdata'!T39="","",'3. Förpackningsdata'!T39)</f>
        <v/>
      </c>
      <c r="AR39" s="113"/>
      <c r="AS39" s="113"/>
      <c r="AT39" s="113"/>
      <c r="AU39" s="113"/>
      <c r="AV39" s="113"/>
      <c r="AW39" s="407" t="str">
        <f aca="false" t="array" ref="AW39:AW39">_xlfn.IFS(AO39=Tabeller!$AJ$5,"P",AO39=Tabeller!$AJ$4,"L",AO39="","")</f>
        <v/>
      </c>
      <c r="AX39" s="112"/>
      <c r="AY39" s="408" t="str">
        <f aca="false">IF(AZ39="","","EAN")</f>
        <v/>
      </c>
      <c r="AZ39" s="418" t="str">
        <f aca="false">TRIM(IF('3. Förpackningsdata'!U39="","",'3. Förpackningsdata'!U39))</f>
        <v/>
      </c>
      <c r="BA39" s="415" t="str">
        <f aca="false">IF(BC39="","",IF('3. Förpackningsdata'!W39="","",'3. Förpackningsdata'!W39))</f>
        <v/>
      </c>
      <c r="BB39" s="416"/>
      <c r="BC39" s="411" t="str">
        <f aca="false">IF('3. Förpackningsdata'!X39="","",'3. Förpackningsdata'!X39)</f>
        <v/>
      </c>
      <c r="BD39" s="416"/>
      <c r="BE39" s="416"/>
      <c r="BF39" s="416"/>
      <c r="BG39" s="416"/>
      <c r="BH39" s="416"/>
      <c r="BI39" s="417" t="str">
        <f aca="false" t="array" ref="BI39:BI39">_xlfn.IFS(BA39=Tabeller!$AJ$5,"P",BA39=Tabeller!$AJ$4,"L",BA39="","")</f>
        <v/>
      </c>
      <c r="BJ39" s="416"/>
      <c r="BK39" s="412" t="str">
        <f aca="false">IF(BL39="","","EAN")</f>
        <v/>
      </c>
      <c r="BL39" s="413" t="str">
        <f aca="false">TRIM(IF('3. Förpackningsdata'!Y39="","",'3. Förpackningsdata'!Y39))</f>
        <v/>
      </c>
    </row>
    <row r="40" s="12" customFormat="true" ht="12.75" hidden="false" customHeight="false" outlineLevel="0" collapsed="false">
      <c r="A40" s="397" t="n">
        <v>36</v>
      </c>
      <c r="B40" s="397" t="str">
        <f aca="false">'APH KIC KIA PC'!I40</f>
        <v>Välj…</v>
      </c>
      <c r="C40" s="397" t="str">
        <f aca="false">'APH KIC KIA PC'!K40</f>
        <v>Välj…</v>
      </c>
      <c r="D40" s="398" t="n">
        <f aca="false">'APH KIC KIA PC'!D40</f>
        <v>0</v>
      </c>
      <c r="E40" s="399" t="s">
        <v>114</v>
      </c>
      <c r="F40" s="399"/>
      <c r="G40" s="400" t="n">
        <v>1</v>
      </c>
      <c r="H40" s="401" t="n">
        <f aca="false">'3. Förpackningsdata'!F40</f>
        <v>0</v>
      </c>
      <c r="I40" s="401" t="n">
        <f aca="false">'3. Förpackningsdata'!G40</f>
        <v>0</v>
      </c>
      <c r="J40" s="401" t="n">
        <f aca="false">'3. Förpackningsdata'!I40</f>
        <v>0</v>
      </c>
      <c r="K40" s="401" t="n">
        <f aca="false">'3. Förpackningsdata'!H40</f>
        <v>0</v>
      </c>
      <c r="L40" s="244"/>
      <c r="M40" s="399" t="s">
        <v>2012</v>
      </c>
      <c r="N40" s="400" t="str">
        <f aca="false">IF('APH KIC KIA PC'!X40="","",'APH KIC KIA PC'!X40)</f>
        <v/>
      </c>
      <c r="O40" s="402" t="s">
        <v>35</v>
      </c>
      <c r="P40" s="403" t="str">
        <f aca="false">TRIM('1. Artikeldata Grund'!D40)</f>
        <v/>
      </c>
      <c r="Q40" s="404" t="str">
        <f aca="false">IF(S40="","",IF('3. Förpackningsdata'!K40="","",'3. Förpackningsdata'!K40))</f>
        <v/>
      </c>
      <c r="R40" s="405"/>
      <c r="S40" s="406" t="str">
        <f aca="false">IF('3. Förpackningsdata'!L40="","",'3. Förpackningsdata'!L40)</f>
        <v/>
      </c>
      <c r="T40" s="113"/>
      <c r="U40" s="113"/>
      <c r="V40" s="113"/>
      <c r="W40" s="113"/>
      <c r="X40" s="113"/>
      <c r="Y40" s="407" t="str">
        <f aca="false" t="array" ref="Y40:Y40">IF(AC40&lt;&gt;Tabeller!$AI$4,_xlfn.IFS(Q40=Tabeller!$AI$3,"",Q40=Tabeller!$AL$4,"C",Q40=Tabeller!$AL$5,"L",Q40=Tabeller!$AL$6,"P",Q40="",""),"1")</f>
        <v/>
      </c>
      <c r="Z40" s="112"/>
      <c r="AA40" s="408" t="str">
        <f aca="false">IF(AB40="","","EAN")</f>
        <v/>
      </c>
      <c r="AB40" s="418" t="str">
        <f aca="false">TRIM(IF('3. Förpackningsdata'!M40="","",'3. Förpackningsdata'!M40))</f>
        <v/>
      </c>
      <c r="AC40" s="410" t="str">
        <f aca="false">IF(AE40="","",IF('3. Förpackningsdata'!O40="","",'3. Förpackningsdata'!O40))</f>
        <v/>
      </c>
      <c r="AD40" s="411"/>
      <c r="AE40" s="400" t="str">
        <f aca="false">IF('3. Förpackningsdata'!P40="","",'3. Förpackningsdata'!P40)</f>
        <v/>
      </c>
      <c r="AF40" s="244"/>
      <c r="AG40" s="244"/>
      <c r="AH40" s="244"/>
      <c r="AI40" s="244"/>
      <c r="AJ40" s="244"/>
      <c r="AK40" s="407" t="str">
        <f aca="false" t="array" ref="AK40:AK40">_xlfn.IFS(AC40=Tabeller!$AI$4,"C",AC40=Tabeller!$AI$5,"L",AC40=Tabeller!$AI$6,"P",AC40="","")</f>
        <v/>
      </c>
      <c r="AL40" s="411"/>
      <c r="AM40" s="412" t="str">
        <f aca="false">IF(AN40="","","EAN")</f>
        <v/>
      </c>
      <c r="AN40" s="403" t="str">
        <f aca="false">TRIM(IF('3. Förpackningsdata'!Q40="","",'3. Förpackningsdata'!Q40))</f>
        <v/>
      </c>
      <c r="AO40" s="414" t="str">
        <f aca="false">IF(AQ40="","",IF('3. Förpackningsdata'!S40="","",'3. Förpackningsdata'!S40))</f>
        <v/>
      </c>
      <c r="AP40" s="112"/>
      <c r="AQ40" s="406" t="str">
        <f aca="false">IF('3. Förpackningsdata'!T40="","",'3. Förpackningsdata'!T40)</f>
        <v/>
      </c>
      <c r="AR40" s="113"/>
      <c r="AS40" s="113"/>
      <c r="AT40" s="113"/>
      <c r="AU40" s="113"/>
      <c r="AV40" s="113"/>
      <c r="AW40" s="407" t="str">
        <f aca="false" t="array" ref="AW40:AW40">_xlfn.IFS(AO40=Tabeller!$AJ$5,"P",AO40=Tabeller!$AJ$4,"L",AO40="","")</f>
        <v/>
      </c>
      <c r="AX40" s="112"/>
      <c r="AY40" s="408" t="str">
        <f aca="false">IF(AZ40="","","EAN")</f>
        <v/>
      </c>
      <c r="AZ40" s="418" t="str">
        <f aca="false">TRIM(IF('3. Förpackningsdata'!U40="","",'3. Förpackningsdata'!U40))</f>
        <v/>
      </c>
      <c r="BA40" s="415" t="str">
        <f aca="false">IF(BC40="","",IF('3. Förpackningsdata'!W40="","",'3. Förpackningsdata'!W40))</f>
        <v/>
      </c>
      <c r="BB40" s="416"/>
      <c r="BC40" s="411" t="str">
        <f aca="false">IF('3. Förpackningsdata'!X40="","",'3. Förpackningsdata'!X40)</f>
        <v/>
      </c>
      <c r="BD40" s="416"/>
      <c r="BE40" s="416"/>
      <c r="BF40" s="416"/>
      <c r="BG40" s="416"/>
      <c r="BH40" s="416"/>
      <c r="BI40" s="417" t="str">
        <f aca="false" t="array" ref="BI40:BI40">_xlfn.IFS(BA40=Tabeller!$AJ$5,"P",BA40=Tabeller!$AJ$4,"L",BA40="","")</f>
        <v/>
      </c>
      <c r="BJ40" s="416"/>
      <c r="BK40" s="412" t="str">
        <f aca="false">IF(BL40="","","EAN")</f>
        <v/>
      </c>
      <c r="BL40" s="413" t="str">
        <f aca="false">TRIM(IF('3. Förpackningsdata'!Y40="","",'3. Förpackningsdata'!Y40))</f>
        <v/>
      </c>
    </row>
    <row r="41" s="12" customFormat="true" ht="12.75" hidden="false" customHeight="false" outlineLevel="0" collapsed="false">
      <c r="A41" s="397" t="n">
        <v>37</v>
      </c>
      <c r="B41" s="397" t="str">
        <f aca="false">'APH KIC KIA PC'!I41</f>
        <v>Välj…</v>
      </c>
      <c r="C41" s="397" t="str">
        <f aca="false">'APH KIC KIA PC'!K41</f>
        <v>Välj…</v>
      </c>
      <c r="D41" s="398" t="n">
        <f aca="false">'APH KIC KIA PC'!D41</f>
        <v>0</v>
      </c>
      <c r="E41" s="399" t="s">
        <v>114</v>
      </c>
      <c r="F41" s="399"/>
      <c r="G41" s="400" t="n">
        <v>1</v>
      </c>
      <c r="H41" s="401" t="n">
        <f aca="false">'3. Förpackningsdata'!F41</f>
        <v>0</v>
      </c>
      <c r="I41" s="401" t="n">
        <f aca="false">'3. Förpackningsdata'!G41</f>
        <v>0</v>
      </c>
      <c r="J41" s="401" t="n">
        <f aca="false">'3. Förpackningsdata'!I41</f>
        <v>0</v>
      </c>
      <c r="K41" s="401" t="n">
        <f aca="false">'3. Förpackningsdata'!H41</f>
        <v>0</v>
      </c>
      <c r="L41" s="244"/>
      <c r="M41" s="399" t="s">
        <v>2012</v>
      </c>
      <c r="N41" s="400" t="str">
        <f aca="false">IF('APH KIC KIA PC'!X41="","",'APH KIC KIA PC'!X41)</f>
        <v/>
      </c>
      <c r="O41" s="402" t="s">
        <v>35</v>
      </c>
      <c r="P41" s="403" t="str">
        <f aca="false">TRIM('1. Artikeldata Grund'!D41)</f>
        <v/>
      </c>
      <c r="Q41" s="404" t="str">
        <f aca="false">IF(S41="","",IF('3. Förpackningsdata'!K41="","",'3. Förpackningsdata'!K41))</f>
        <v/>
      </c>
      <c r="R41" s="405"/>
      <c r="S41" s="406" t="str">
        <f aca="false">IF('3. Förpackningsdata'!L41="","",'3. Förpackningsdata'!L41)</f>
        <v/>
      </c>
      <c r="T41" s="113"/>
      <c r="U41" s="113"/>
      <c r="V41" s="113"/>
      <c r="W41" s="113"/>
      <c r="X41" s="113"/>
      <c r="Y41" s="407" t="str">
        <f aca="false" t="array" ref="Y41:Y41">IF(AC41&lt;&gt;Tabeller!$AI$4,_xlfn.IFS(Q41=Tabeller!$AI$3,"",Q41=Tabeller!$AL$4,"C",Q41=Tabeller!$AL$5,"L",Q41=Tabeller!$AL$6,"P",Q41="",""),"1")</f>
        <v/>
      </c>
      <c r="Z41" s="112"/>
      <c r="AA41" s="408" t="str">
        <f aca="false">IF(AB41="","","EAN")</f>
        <v/>
      </c>
      <c r="AB41" s="418" t="str">
        <f aca="false">TRIM(IF('3. Förpackningsdata'!M41="","",'3. Förpackningsdata'!M41))</f>
        <v/>
      </c>
      <c r="AC41" s="410" t="str">
        <f aca="false">IF(AE41="","",IF('3. Förpackningsdata'!O41="","",'3. Förpackningsdata'!O41))</f>
        <v/>
      </c>
      <c r="AD41" s="411"/>
      <c r="AE41" s="400" t="str">
        <f aca="false">IF('3. Förpackningsdata'!P41="","",'3. Förpackningsdata'!P41)</f>
        <v/>
      </c>
      <c r="AF41" s="244"/>
      <c r="AG41" s="244"/>
      <c r="AH41" s="244"/>
      <c r="AI41" s="244"/>
      <c r="AJ41" s="244"/>
      <c r="AK41" s="407" t="str">
        <f aca="false" t="array" ref="AK41:AK41">_xlfn.IFS(AC41=Tabeller!$AI$4,"C",AC41=Tabeller!$AI$5,"L",AC41=Tabeller!$AI$6,"P",AC41="","")</f>
        <v/>
      </c>
      <c r="AL41" s="411"/>
      <c r="AM41" s="412" t="str">
        <f aca="false">IF(AN41="","","EAN")</f>
        <v/>
      </c>
      <c r="AN41" s="403" t="str">
        <f aca="false">TRIM(IF('3. Förpackningsdata'!Q41="","",'3. Förpackningsdata'!Q41))</f>
        <v/>
      </c>
      <c r="AO41" s="414" t="str">
        <f aca="false">IF(AQ41="","",IF('3. Förpackningsdata'!S41="","",'3. Förpackningsdata'!S41))</f>
        <v/>
      </c>
      <c r="AP41" s="112"/>
      <c r="AQ41" s="406" t="str">
        <f aca="false">IF('3. Förpackningsdata'!T41="","",'3. Förpackningsdata'!T41)</f>
        <v/>
      </c>
      <c r="AR41" s="113"/>
      <c r="AS41" s="113"/>
      <c r="AT41" s="113"/>
      <c r="AU41" s="113"/>
      <c r="AV41" s="113"/>
      <c r="AW41" s="407" t="str">
        <f aca="false" t="array" ref="AW41:AW41">_xlfn.IFS(AO41=Tabeller!$AJ$5,"P",AO41=Tabeller!$AJ$4,"L",AO41="","")</f>
        <v/>
      </c>
      <c r="AX41" s="112"/>
      <c r="AY41" s="408" t="str">
        <f aca="false">IF(AZ41="","","EAN")</f>
        <v/>
      </c>
      <c r="AZ41" s="418" t="str">
        <f aca="false">TRIM(IF('3. Förpackningsdata'!U41="","",'3. Förpackningsdata'!U41))</f>
        <v/>
      </c>
      <c r="BA41" s="415" t="str">
        <f aca="false">IF(BC41="","",IF('3. Förpackningsdata'!W41="","",'3. Förpackningsdata'!W41))</f>
        <v/>
      </c>
      <c r="BB41" s="416"/>
      <c r="BC41" s="411" t="str">
        <f aca="false">IF('3. Förpackningsdata'!X41="","",'3. Förpackningsdata'!X41)</f>
        <v/>
      </c>
      <c r="BD41" s="416"/>
      <c r="BE41" s="416"/>
      <c r="BF41" s="416"/>
      <c r="BG41" s="416"/>
      <c r="BH41" s="416"/>
      <c r="BI41" s="417" t="str">
        <f aca="false" t="array" ref="BI41:BI41">_xlfn.IFS(BA41=Tabeller!$AJ$5,"P",BA41=Tabeller!$AJ$4,"L",BA41="","")</f>
        <v/>
      </c>
      <c r="BJ41" s="416"/>
      <c r="BK41" s="412" t="str">
        <f aca="false">IF(BL41="","","EAN")</f>
        <v/>
      </c>
      <c r="BL41" s="413" t="str">
        <f aca="false">TRIM(IF('3. Förpackningsdata'!Y41="","",'3. Förpackningsdata'!Y41))</f>
        <v/>
      </c>
    </row>
    <row r="42" s="12" customFormat="true" ht="12.75" hidden="false" customHeight="false" outlineLevel="0" collapsed="false">
      <c r="A42" s="397" t="n">
        <v>38</v>
      </c>
      <c r="B42" s="397" t="str">
        <f aca="false">'APH KIC KIA PC'!I42</f>
        <v>Välj…</v>
      </c>
      <c r="C42" s="397" t="str">
        <f aca="false">'APH KIC KIA PC'!K42</f>
        <v>Välj…</v>
      </c>
      <c r="D42" s="398" t="n">
        <f aca="false">'APH KIC KIA PC'!D42</f>
        <v>0</v>
      </c>
      <c r="E42" s="399" t="s">
        <v>114</v>
      </c>
      <c r="F42" s="399"/>
      <c r="G42" s="400" t="n">
        <v>1</v>
      </c>
      <c r="H42" s="401" t="n">
        <f aca="false">'3. Förpackningsdata'!F42</f>
        <v>0</v>
      </c>
      <c r="I42" s="401" t="n">
        <f aca="false">'3. Förpackningsdata'!G42</f>
        <v>0</v>
      </c>
      <c r="J42" s="401" t="n">
        <f aca="false">'3. Förpackningsdata'!I42</f>
        <v>0</v>
      </c>
      <c r="K42" s="401" t="n">
        <f aca="false">'3. Förpackningsdata'!H42</f>
        <v>0</v>
      </c>
      <c r="L42" s="244"/>
      <c r="M42" s="399" t="s">
        <v>2012</v>
      </c>
      <c r="N42" s="400" t="str">
        <f aca="false">IF('APH KIC KIA PC'!X42="","",'APH KIC KIA PC'!X42)</f>
        <v/>
      </c>
      <c r="O42" s="402" t="s">
        <v>35</v>
      </c>
      <c r="P42" s="403" t="str">
        <f aca="false">TRIM('1. Artikeldata Grund'!D42)</f>
        <v/>
      </c>
      <c r="Q42" s="404" t="str">
        <f aca="false">IF(S42="","",IF('3. Förpackningsdata'!K42="","",'3. Förpackningsdata'!K42))</f>
        <v/>
      </c>
      <c r="R42" s="405"/>
      <c r="S42" s="406" t="str">
        <f aca="false">IF('3. Förpackningsdata'!L42="","",'3. Förpackningsdata'!L42)</f>
        <v/>
      </c>
      <c r="T42" s="113"/>
      <c r="U42" s="113"/>
      <c r="V42" s="113"/>
      <c r="W42" s="113"/>
      <c r="X42" s="113"/>
      <c r="Y42" s="407" t="str">
        <f aca="false" t="array" ref="Y42:Y42">IF(AC42&lt;&gt;Tabeller!$AI$4,_xlfn.IFS(Q42=Tabeller!$AI$3,"",Q42=Tabeller!$AL$4,"C",Q42=Tabeller!$AL$5,"L",Q42=Tabeller!$AL$6,"P",Q42="",""),"1")</f>
        <v/>
      </c>
      <c r="Z42" s="112"/>
      <c r="AA42" s="408" t="str">
        <f aca="false">IF(AB42="","","EAN")</f>
        <v/>
      </c>
      <c r="AB42" s="418" t="str">
        <f aca="false">TRIM(IF('3. Förpackningsdata'!M42="","",'3. Förpackningsdata'!M42))</f>
        <v/>
      </c>
      <c r="AC42" s="410" t="str">
        <f aca="false">IF(AE42="","",IF('3. Förpackningsdata'!O42="","",'3. Förpackningsdata'!O42))</f>
        <v/>
      </c>
      <c r="AD42" s="411"/>
      <c r="AE42" s="400" t="str">
        <f aca="false">IF('3. Förpackningsdata'!P42="","",'3. Förpackningsdata'!P42)</f>
        <v/>
      </c>
      <c r="AF42" s="244"/>
      <c r="AG42" s="244"/>
      <c r="AH42" s="244"/>
      <c r="AI42" s="244"/>
      <c r="AJ42" s="244"/>
      <c r="AK42" s="407" t="str">
        <f aca="false" t="array" ref="AK42:AK42">_xlfn.IFS(AC42=Tabeller!$AI$4,"C",AC42=Tabeller!$AI$5,"L",AC42=Tabeller!$AI$6,"P",AC42="","")</f>
        <v/>
      </c>
      <c r="AL42" s="411"/>
      <c r="AM42" s="412" t="str">
        <f aca="false">IF(AN42="","","EAN")</f>
        <v/>
      </c>
      <c r="AN42" s="403" t="str">
        <f aca="false">TRIM(IF('3. Förpackningsdata'!Q42="","",'3. Förpackningsdata'!Q42))</f>
        <v/>
      </c>
      <c r="AO42" s="414" t="str">
        <f aca="false">IF(AQ42="","",IF('3. Förpackningsdata'!S42="","",'3. Förpackningsdata'!S42))</f>
        <v/>
      </c>
      <c r="AP42" s="112"/>
      <c r="AQ42" s="406" t="str">
        <f aca="false">IF('3. Förpackningsdata'!T42="","",'3. Förpackningsdata'!T42)</f>
        <v/>
      </c>
      <c r="AR42" s="113"/>
      <c r="AS42" s="113"/>
      <c r="AT42" s="113"/>
      <c r="AU42" s="113"/>
      <c r="AV42" s="113"/>
      <c r="AW42" s="407" t="str">
        <f aca="false" t="array" ref="AW42:AW42">_xlfn.IFS(AO42=Tabeller!$AJ$5,"P",AO42=Tabeller!$AJ$4,"L",AO42="","")</f>
        <v/>
      </c>
      <c r="AX42" s="112"/>
      <c r="AY42" s="408" t="str">
        <f aca="false">IF(AZ42="","","EAN")</f>
        <v/>
      </c>
      <c r="AZ42" s="418" t="str">
        <f aca="false">TRIM(IF('3. Förpackningsdata'!U42="","",'3. Förpackningsdata'!U42))</f>
        <v/>
      </c>
      <c r="BA42" s="415" t="str">
        <f aca="false">IF(BC42="","",IF('3. Förpackningsdata'!W42="","",'3. Förpackningsdata'!W42))</f>
        <v/>
      </c>
      <c r="BB42" s="416"/>
      <c r="BC42" s="411" t="str">
        <f aca="false">IF('3. Förpackningsdata'!X42="","",'3. Förpackningsdata'!X42)</f>
        <v/>
      </c>
      <c r="BD42" s="416"/>
      <c r="BE42" s="416"/>
      <c r="BF42" s="416"/>
      <c r="BG42" s="416"/>
      <c r="BH42" s="416"/>
      <c r="BI42" s="417" t="str">
        <f aca="false" t="array" ref="BI42:BI42">_xlfn.IFS(BA42=Tabeller!$AJ$5,"P",BA42=Tabeller!$AJ$4,"L",BA42="","")</f>
        <v/>
      </c>
      <c r="BJ42" s="416"/>
      <c r="BK42" s="412" t="str">
        <f aca="false">IF(BL42="","","EAN")</f>
        <v/>
      </c>
      <c r="BL42" s="413" t="str">
        <f aca="false">TRIM(IF('3. Förpackningsdata'!Y42="","",'3. Förpackningsdata'!Y42))</f>
        <v/>
      </c>
    </row>
    <row r="43" s="12" customFormat="true" ht="12.75" hidden="false" customHeight="false" outlineLevel="0" collapsed="false">
      <c r="A43" s="397" t="n">
        <v>39</v>
      </c>
      <c r="B43" s="397" t="str">
        <f aca="false">'APH KIC KIA PC'!I43</f>
        <v>Välj…</v>
      </c>
      <c r="C43" s="397" t="str">
        <f aca="false">'APH KIC KIA PC'!K43</f>
        <v>Välj…</v>
      </c>
      <c r="D43" s="398" t="n">
        <f aca="false">'APH KIC KIA PC'!D43</f>
        <v>0</v>
      </c>
      <c r="E43" s="399" t="s">
        <v>114</v>
      </c>
      <c r="F43" s="399"/>
      <c r="G43" s="400" t="n">
        <v>1</v>
      </c>
      <c r="H43" s="401" t="n">
        <f aca="false">'3. Förpackningsdata'!F43</f>
        <v>0</v>
      </c>
      <c r="I43" s="401" t="n">
        <f aca="false">'3. Förpackningsdata'!G43</f>
        <v>0</v>
      </c>
      <c r="J43" s="401" t="n">
        <f aca="false">'3. Förpackningsdata'!I43</f>
        <v>0</v>
      </c>
      <c r="K43" s="401" t="n">
        <f aca="false">'3. Förpackningsdata'!H43</f>
        <v>0</v>
      </c>
      <c r="L43" s="244"/>
      <c r="M43" s="399" t="s">
        <v>2012</v>
      </c>
      <c r="N43" s="400" t="str">
        <f aca="false">IF('APH KIC KIA PC'!X43="","",'APH KIC KIA PC'!X43)</f>
        <v/>
      </c>
      <c r="O43" s="402" t="s">
        <v>35</v>
      </c>
      <c r="P43" s="403" t="str">
        <f aca="false">TRIM('1. Artikeldata Grund'!D43)</f>
        <v/>
      </c>
      <c r="Q43" s="404" t="str">
        <f aca="false">IF(S43="","",IF('3. Förpackningsdata'!K43="","",'3. Förpackningsdata'!K43))</f>
        <v/>
      </c>
      <c r="R43" s="405"/>
      <c r="S43" s="406" t="str">
        <f aca="false">IF('3. Förpackningsdata'!L43="","",'3. Förpackningsdata'!L43)</f>
        <v/>
      </c>
      <c r="T43" s="113"/>
      <c r="U43" s="113"/>
      <c r="V43" s="113"/>
      <c r="W43" s="113"/>
      <c r="X43" s="113"/>
      <c r="Y43" s="407" t="str">
        <f aca="false" t="array" ref="Y43:Y43">IF(AC43&lt;&gt;Tabeller!$AI$4,_xlfn.IFS(Q43=Tabeller!$AI$3,"",Q43=Tabeller!$AL$4,"C",Q43=Tabeller!$AL$5,"L",Q43=Tabeller!$AL$6,"P",Q43="",""),"1")</f>
        <v/>
      </c>
      <c r="Z43" s="112"/>
      <c r="AA43" s="408" t="str">
        <f aca="false">IF(AB43="","","EAN")</f>
        <v/>
      </c>
      <c r="AB43" s="418" t="str">
        <f aca="false">TRIM(IF('3. Förpackningsdata'!M43="","",'3. Förpackningsdata'!M43))</f>
        <v/>
      </c>
      <c r="AC43" s="410" t="str">
        <f aca="false">IF(AE43="","",IF('3. Förpackningsdata'!O43="","",'3. Förpackningsdata'!O43))</f>
        <v/>
      </c>
      <c r="AD43" s="411"/>
      <c r="AE43" s="400" t="str">
        <f aca="false">IF('3. Förpackningsdata'!P43="","",'3. Förpackningsdata'!P43)</f>
        <v/>
      </c>
      <c r="AF43" s="244"/>
      <c r="AG43" s="244"/>
      <c r="AH43" s="244"/>
      <c r="AI43" s="244"/>
      <c r="AJ43" s="244"/>
      <c r="AK43" s="407" t="str">
        <f aca="false" t="array" ref="AK43:AK43">_xlfn.IFS(AC43=Tabeller!$AI$4,"C",AC43=Tabeller!$AI$5,"L",AC43=Tabeller!$AI$6,"P",AC43="","")</f>
        <v/>
      </c>
      <c r="AL43" s="411"/>
      <c r="AM43" s="412" t="str">
        <f aca="false">IF(AN43="","","EAN")</f>
        <v/>
      </c>
      <c r="AN43" s="403" t="str">
        <f aca="false">TRIM(IF('3. Förpackningsdata'!Q43="","",'3. Förpackningsdata'!Q43))</f>
        <v/>
      </c>
      <c r="AO43" s="414" t="str">
        <f aca="false">IF(AQ43="","",IF('3. Förpackningsdata'!S43="","",'3. Förpackningsdata'!S43))</f>
        <v/>
      </c>
      <c r="AP43" s="112"/>
      <c r="AQ43" s="406" t="str">
        <f aca="false">IF('3. Förpackningsdata'!T43="","",'3. Förpackningsdata'!T43)</f>
        <v/>
      </c>
      <c r="AR43" s="113"/>
      <c r="AS43" s="113"/>
      <c r="AT43" s="113"/>
      <c r="AU43" s="113"/>
      <c r="AV43" s="113"/>
      <c r="AW43" s="407" t="str">
        <f aca="false" t="array" ref="AW43:AW43">_xlfn.IFS(AO43=Tabeller!$AJ$5,"P",AO43=Tabeller!$AJ$4,"L",AO43="","")</f>
        <v/>
      </c>
      <c r="AX43" s="112"/>
      <c r="AY43" s="408" t="str">
        <f aca="false">IF(AZ43="","","EAN")</f>
        <v/>
      </c>
      <c r="AZ43" s="418" t="str">
        <f aca="false">TRIM(IF('3. Förpackningsdata'!U43="","",'3. Förpackningsdata'!U43))</f>
        <v/>
      </c>
      <c r="BA43" s="415" t="str">
        <f aca="false">IF(BC43="","",IF('3. Förpackningsdata'!W43="","",'3. Förpackningsdata'!W43))</f>
        <v/>
      </c>
      <c r="BB43" s="416"/>
      <c r="BC43" s="411" t="str">
        <f aca="false">IF('3. Förpackningsdata'!X43="","",'3. Förpackningsdata'!X43)</f>
        <v/>
      </c>
      <c r="BD43" s="416"/>
      <c r="BE43" s="416"/>
      <c r="BF43" s="416"/>
      <c r="BG43" s="416"/>
      <c r="BH43" s="416"/>
      <c r="BI43" s="417" t="str">
        <f aca="false" t="array" ref="BI43:BI43">_xlfn.IFS(BA43=Tabeller!$AJ$5,"P",BA43=Tabeller!$AJ$4,"L",BA43="","")</f>
        <v/>
      </c>
      <c r="BJ43" s="416"/>
      <c r="BK43" s="412" t="str">
        <f aca="false">IF(BL43="","","EAN")</f>
        <v/>
      </c>
      <c r="BL43" s="413" t="str">
        <f aca="false">TRIM(IF('3. Förpackningsdata'!Y43="","",'3. Förpackningsdata'!Y43))</f>
        <v/>
      </c>
    </row>
    <row r="44" s="12" customFormat="true" ht="12.75" hidden="false" customHeight="false" outlineLevel="0" collapsed="false">
      <c r="A44" s="397" t="n">
        <v>40</v>
      </c>
      <c r="B44" s="397" t="str">
        <f aca="false">'APH KIC KIA PC'!I44</f>
        <v>Välj…</v>
      </c>
      <c r="C44" s="397" t="str">
        <f aca="false">'APH KIC KIA PC'!K44</f>
        <v>Välj…</v>
      </c>
      <c r="D44" s="398" t="n">
        <f aca="false">'APH KIC KIA PC'!D44</f>
        <v>0</v>
      </c>
      <c r="E44" s="399" t="s">
        <v>114</v>
      </c>
      <c r="F44" s="399"/>
      <c r="G44" s="400" t="n">
        <v>1</v>
      </c>
      <c r="H44" s="401" t="n">
        <f aca="false">'3. Förpackningsdata'!F44</f>
        <v>0</v>
      </c>
      <c r="I44" s="401" t="n">
        <f aca="false">'3. Förpackningsdata'!G44</f>
        <v>0</v>
      </c>
      <c r="J44" s="401" t="n">
        <f aca="false">'3. Förpackningsdata'!I44</f>
        <v>0</v>
      </c>
      <c r="K44" s="401" t="n">
        <f aca="false">'3. Förpackningsdata'!H44</f>
        <v>0</v>
      </c>
      <c r="L44" s="244"/>
      <c r="M44" s="399" t="s">
        <v>2012</v>
      </c>
      <c r="N44" s="400" t="str">
        <f aca="false">IF('APH KIC KIA PC'!X44="","",'APH KIC KIA PC'!X44)</f>
        <v/>
      </c>
      <c r="O44" s="402" t="s">
        <v>35</v>
      </c>
      <c r="P44" s="403" t="str">
        <f aca="false">TRIM('1. Artikeldata Grund'!D44)</f>
        <v/>
      </c>
      <c r="Q44" s="404" t="str">
        <f aca="false">IF(S44="","",IF('3. Förpackningsdata'!K44="","",'3. Förpackningsdata'!K44))</f>
        <v/>
      </c>
      <c r="R44" s="405"/>
      <c r="S44" s="406" t="str">
        <f aca="false">IF('3. Förpackningsdata'!L44="","",'3. Förpackningsdata'!L44)</f>
        <v/>
      </c>
      <c r="T44" s="113"/>
      <c r="U44" s="113"/>
      <c r="V44" s="113"/>
      <c r="W44" s="113"/>
      <c r="X44" s="113"/>
      <c r="Y44" s="407" t="str">
        <f aca="false" t="array" ref="Y44:Y44">IF(AC44&lt;&gt;Tabeller!$AI$4,_xlfn.IFS(Q44=Tabeller!$AI$3,"",Q44=Tabeller!$AL$4,"C",Q44=Tabeller!$AL$5,"L",Q44=Tabeller!$AL$6,"P",Q44="",""),"1")</f>
        <v/>
      </c>
      <c r="Z44" s="112"/>
      <c r="AA44" s="408" t="str">
        <f aca="false">IF(AB44="","","EAN")</f>
        <v/>
      </c>
      <c r="AB44" s="418" t="str">
        <f aca="false">TRIM(IF('3. Förpackningsdata'!M44="","",'3. Förpackningsdata'!M44))</f>
        <v/>
      </c>
      <c r="AC44" s="410" t="str">
        <f aca="false">IF(AE44="","",IF('3. Förpackningsdata'!O44="","",'3. Förpackningsdata'!O44))</f>
        <v/>
      </c>
      <c r="AD44" s="411"/>
      <c r="AE44" s="400" t="str">
        <f aca="false">IF('3. Förpackningsdata'!P44="","",'3. Förpackningsdata'!P44)</f>
        <v/>
      </c>
      <c r="AF44" s="244"/>
      <c r="AG44" s="244"/>
      <c r="AH44" s="244"/>
      <c r="AI44" s="244"/>
      <c r="AJ44" s="244"/>
      <c r="AK44" s="407" t="str">
        <f aca="false" t="array" ref="AK44:AK44">_xlfn.IFS(AC44=Tabeller!$AI$4,"C",AC44=Tabeller!$AI$5,"L",AC44=Tabeller!$AI$6,"P",AC44="","")</f>
        <v/>
      </c>
      <c r="AL44" s="411"/>
      <c r="AM44" s="412" t="str">
        <f aca="false">IF(AN44="","","EAN")</f>
        <v/>
      </c>
      <c r="AN44" s="403" t="str">
        <f aca="false">TRIM(IF('3. Förpackningsdata'!Q44="","",'3. Förpackningsdata'!Q44))</f>
        <v/>
      </c>
      <c r="AO44" s="414" t="str">
        <f aca="false">IF(AQ44="","",IF('3. Förpackningsdata'!S44="","",'3. Förpackningsdata'!S44))</f>
        <v/>
      </c>
      <c r="AP44" s="112"/>
      <c r="AQ44" s="406" t="str">
        <f aca="false">IF('3. Förpackningsdata'!T44="","",'3. Förpackningsdata'!T44)</f>
        <v/>
      </c>
      <c r="AR44" s="113"/>
      <c r="AS44" s="113"/>
      <c r="AT44" s="113"/>
      <c r="AU44" s="113"/>
      <c r="AV44" s="113"/>
      <c r="AW44" s="407" t="str">
        <f aca="false" t="array" ref="AW44:AW44">_xlfn.IFS(AO44=Tabeller!$AJ$5,"P",AO44=Tabeller!$AJ$4,"L",AO44="","")</f>
        <v/>
      </c>
      <c r="AX44" s="112"/>
      <c r="AY44" s="408" t="str">
        <f aca="false">IF(AZ44="","","EAN")</f>
        <v/>
      </c>
      <c r="AZ44" s="418" t="str">
        <f aca="false">TRIM(IF('3. Förpackningsdata'!U44="","",'3. Förpackningsdata'!U44))</f>
        <v/>
      </c>
      <c r="BA44" s="415" t="str">
        <f aca="false">IF(BC44="","",IF('3. Förpackningsdata'!W44="","",'3. Förpackningsdata'!W44))</f>
        <v/>
      </c>
      <c r="BB44" s="416"/>
      <c r="BC44" s="411" t="str">
        <f aca="false">IF('3. Förpackningsdata'!X44="","",'3. Förpackningsdata'!X44)</f>
        <v/>
      </c>
      <c r="BD44" s="416"/>
      <c r="BE44" s="416"/>
      <c r="BF44" s="416"/>
      <c r="BG44" s="416"/>
      <c r="BH44" s="416"/>
      <c r="BI44" s="417" t="str">
        <f aca="false" t="array" ref="BI44:BI44">_xlfn.IFS(BA44=Tabeller!$AJ$5,"P",BA44=Tabeller!$AJ$4,"L",BA44="","")</f>
        <v/>
      </c>
      <c r="BJ44" s="416"/>
      <c r="BK44" s="412" t="str">
        <f aca="false">IF(BL44="","","EAN")</f>
        <v/>
      </c>
      <c r="BL44" s="413" t="str">
        <f aca="false">TRIM(IF('3. Förpackningsdata'!Y44="","",'3. Förpackningsdata'!Y44))</f>
        <v/>
      </c>
    </row>
    <row r="45" customFormat="false" ht="14.25" hidden="false" customHeight="false" outlineLevel="0" collapsed="false">
      <c r="A45" s="397" t="n">
        <v>41</v>
      </c>
      <c r="B45" s="397" t="str">
        <f aca="false">'APH KIC KIA PC'!I45</f>
        <v>Välj…</v>
      </c>
      <c r="C45" s="397" t="str">
        <f aca="false">'APH KIC KIA PC'!K45</f>
        <v>Välj…</v>
      </c>
      <c r="D45" s="398" t="n">
        <f aca="false">'APH KIC KIA PC'!D45</f>
        <v>0</v>
      </c>
      <c r="E45" s="399" t="s">
        <v>114</v>
      </c>
      <c r="F45" s="399"/>
      <c r="G45" s="400" t="n">
        <v>1</v>
      </c>
      <c r="H45" s="401" t="n">
        <f aca="false">'3. Förpackningsdata'!F45</f>
        <v>0</v>
      </c>
      <c r="I45" s="401" t="n">
        <f aca="false">'3. Förpackningsdata'!G45</f>
        <v>0</v>
      </c>
      <c r="J45" s="401" t="n">
        <f aca="false">'3. Förpackningsdata'!I45</f>
        <v>0</v>
      </c>
      <c r="K45" s="401" t="n">
        <f aca="false">'3. Förpackningsdata'!H45</f>
        <v>0</v>
      </c>
      <c r="L45" s="244"/>
      <c r="M45" s="399" t="s">
        <v>2012</v>
      </c>
      <c r="N45" s="400" t="str">
        <f aca="false">IF('APH KIC KIA PC'!X45="","",'APH KIC KIA PC'!X45)</f>
        <v/>
      </c>
      <c r="O45" s="402" t="s">
        <v>35</v>
      </c>
      <c r="P45" s="403" t="str">
        <f aca="false">TRIM('1. Artikeldata Grund'!D45)</f>
        <v/>
      </c>
      <c r="Q45" s="404" t="str">
        <f aca="false">IF(S45="","",IF('3. Förpackningsdata'!K45="","",'3. Förpackningsdata'!K45))</f>
        <v/>
      </c>
      <c r="R45" s="405"/>
      <c r="S45" s="406" t="str">
        <f aca="false">IF('3. Förpackningsdata'!L45="","",'3. Förpackningsdata'!L45)</f>
        <v/>
      </c>
      <c r="T45" s="113"/>
      <c r="U45" s="113"/>
      <c r="V45" s="113"/>
      <c r="W45" s="113"/>
      <c r="X45" s="113"/>
      <c r="Y45" s="407" t="str">
        <f aca="false" t="array" ref="Y45:Y45">IF(AC45&lt;&gt;Tabeller!$AI$4,_xlfn.IFS(Q45=Tabeller!$AI$3,"",Q45=Tabeller!$AL$4,"C",Q45=Tabeller!$AL$5,"L",Q45=Tabeller!$AL$6,"P",Q45="",""),"1")</f>
        <v/>
      </c>
      <c r="Z45" s="112"/>
      <c r="AA45" s="408" t="str">
        <f aca="false">IF(AB45="","","EAN")</f>
        <v/>
      </c>
      <c r="AB45" s="418" t="str">
        <f aca="false">TRIM(IF('3. Förpackningsdata'!M45="","",'3. Förpackningsdata'!M45))</f>
        <v/>
      </c>
      <c r="AC45" s="410" t="str">
        <f aca="false">IF(AE45="","",IF('3. Förpackningsdata'!O45="","",'3. Förpackningsdata'!O45))</f>
        <v/>
      </c>
      <c r="AD45" s="411"/>
      <c r="AE45" s="400" t="str">
        <f aca="false">IF('3. Förpackningsdata'!P45="","",'3. Förpackningsdata'!P45)</f>
        <v/>
      </c>
      <c r="AF45" s="244"/>
      <c r="AG45" s="244"/>
      <c r="AH45" s="244"/>
      <c r="AI45" s="244"/>
      <c r="AJ45" s="244"/>
      <c r="AK45" s="407" t="str">
        <f aca="false" t="array" ref="AK45:AK45">_xlfn.IFS(AC45=Tabeller!$AI$4,"C",AC45=Tabeller!$AI$5,"L",AC45=Tabeller!$AI$6,"P",AC45="","")</f>
        <v/>
      </c>
      <c r="AL45" s="411"/>
      <c r="AM45" s="412" t="str">
        <f aca="false">IF(AN45="","","EAN")</f>
        <v/>
      </c>
      <c r="AN45" s="403" t="str">
        <f aca="false">TRIM(IF('3. Förpackningsdata'!Q45="","",'3. Förpackningsdata'!Q45))</f>
        <v/>
      </c>
      <c r="AO45" s="414" t="str">
        <f aca="false">IF(AQ45="","",IF('3. Förpackningsdata'!S45="","",'3. Förpackningsdata'!S45))</f>
        <v/>
      </c>
      <c r="AP45" s="112"/>
      <c r="AQ45" s="406" t="str">
        <f aca="false">IF('3. Förpackningsdata'!T45="","",'3. Förpackningsdata'!T45)</f>
        <v/>
      </c>
      <c r="AR45" s="113"/>
      <c r="AS45" s="113"/>
      <c r="AT45" s="113"/>
      <c r="AU45" s="113"/>
      <c r="AV45" s="113"/>
      <c r="AW45" s="407" t="str">
        <f aca="false" t="array" ref="AW45:AW45">_xlfn.IFS(AO45=Tabeller!$AJ$5,"P",AO45=Tabeller!$AJ$4,"L",AO45="","")</f>
        <v/>
      </c>
      <c r="AX45" s="112"/>
      <c r="AY45" s="408" t="str">
        <f aca="false">IF(AZ45="","","EAN")</f>
        <v/>
      </c>
      <c r="AZ45" s="418" t="str">
        <f aca="false">TRIM(IF('3. Förpackningsdata'!U45="","",'3. Förpackningsdata'!U45))</f>
        <v/>
      </c>
      <c r="BA45" s="415" t="str">
        <f aca="false">IF(BC45="","",IF('3. Förpackningsdata'!W45="","",'3. Förpackningsdata'!W45))</f>
        <v/>
      </c>
      <c r="BB45" s="416"/>
      <c r="BC45" s="411" t="str">
        <f aca="false">IF('3. Förpackningsdata'!X45="","",'3. Förpackningsdata'!X45)</f>
        <v/>
      </c>
      <c r="BD45" s="416"/>
      <c r="BE45" s="416"/>
      <c r="BF45" s="416"/>
      <c r="BG45" s="416"/>
      <c r="BH45" s="416"/>
      <c r="BI45" s="417" t="str">
        <f aca="false" t="array" ref="BI45:BI45">_xlfn.IFS(BA45=Tabeller!$AJ$5,"P",BA45=Tabeller!$AJ$4,"L",BA45="","")</f>
        <v/>
      </c>
      <c r="BJ45" s="416"/>
      <c r="BK45" s="412" t="str">
        <f aca="false">IF(BL45="","","EAN")</f>
        <v/>
      </c>
      <c r="BL45" s="413" t="str">
        <f aca="false">TRIM(IF('3. Förpackningsdata'!Y45="","",'3. Förpackningsdata'!Y45))</f>
        <v/>
      </c>
    </row>
    <row r="46" customFormat="false" ht="14.25" hidden="false" customHeight="false" outlineLevel="0" collapsed="false">
      <c r="A46" s="397" t="n">
        <v>42</v>
      </c>
      <c r="B46" s="397" t="str">
        <f aca="false">'APH KIC KIA PC'!I46</f>
        <v>Välj…</v>
      </c>
      <c r="C46" s="397" t="str">
        <f aca="false">'APH KIC KIA PC'!K46</f>
        <v>Välj…</v>
      </c>
      <c r="D46" s="398" t="n">
        <f aca="false">'APH KIC KIA PC'!D46</f>
        <v>0</v>
      </c>
      <c r="E46" s="399" t="s">
        <v>114</v>
      </c>
      <c r="F46" s="399"/>
      <c r="G46" s="400" t="n">
        <v>1</v>
      </c>
      <c r="H46" s="401" t="n">
        <f aca="false">'3. Förpackningsdata'!F46</f>
        <v>0</v>
      </c>
      <c r="I46" s="401" t="n">
        <f aca="false">'3. Förpackningsdata'!G46</f>
        <v>0</v>
      </c>
      <c r="J46" s="401" t="n">
        <f aca="false">'3. Förpackningsdata'!I46</f>
        <v>0</v>
      </c>
      <c r="K46" s="401" t="n">
        <f aca="false">'3. Förpackningsdata'!H46</f>
        <v>0</v>
      </c>
      <c r="L46" s="244"/>
      <c r="M46" s="399" t="s">
        <v>2012</v>
      </c>
      <c r="N46" s="400" t="str">
        <f aca="false">IF('APH KIC KIA PC'!X46="","",'APH KIC KIA PC'!X46)</f>
        <v/>
      </c>
      <c r="O46" s="402" t="s">
        <v>35</v>
      </c>
      <c r="P46" s="403" t="str">
        <f aca="false">TRIM('1. Artikeldata Grund'!D46)</f>
        <v/>
      </c>
      <c r="Q46" s="404" t="str">
        <f aca="false">IF(S46="","",IF('3. Förpackningsdata'!K46="","",'3. Förpackningsdata'!K46))</f>
        <v/>
      </c>
      <c r="R46" s="405"/>
      <c r="S46" s="406" t="str">
        <f aca="false">IF('3. Förpackningsdata'!L46="","",'3. Förpackningsdata'!L46)</f>
        <v/>
      </c>
      <c r="T46" s="113"/>
      <c r="U46" s="113"/>
      <c r="V46" s="113"/>
      <c r="W46" s="113"/>
      <c r="X46" s="113"/>
      <c r="Y46" s="407" t="str">
        <f aca="false" t="array" ref="Y46:Y46">IF(AC46&lt;&gt;Tabeller!$AI$4,_xlfn.IFS(Q46=Tabeller!$AI$3,"",Q46=Tabeller!$AL$4,"C",Q46=Tabeller!$AL$5,"L",Q46=Tabeller!$AL$6,"P",Q46="",""),"1")</f>
        <v/>
      </c>
      <c r="Z46" s="112"/>
      <c r="AA46" s="408" t="str">
        <f aca="false">IF(AB46="","","EAN")</f>
        <v/>
      </c>
      <c r="AB46" s="418" t="str">
        <f aca="false">TRIM(IF('3. Förpackningsdata'!M46="","",'3. Förpackningsdata'!M46))</f>
        <v/>
      </c>
      <c r="AC46" s="410" t="str">
        <f aca="false">IF(AE46="","",IF('3. Förpackningsdata'!O46="","",'3. Förpackningsdata'!O46))</f>
        <v/>
      </c>
      <c r="AD46" s="411"/>
      <c r="AE46" s="400" t="str">
        <f aca="false">IF('3. Förpackningsdata'!P46="","",'3. Förpackningsdata'!P46)</f>
        <v/>
      </c>
      <c r="AF46" s="244"/>
      <c r="AG46" s="244"/>
      <c r="AH46" s="244"/>
      <c r="AI46" s="244"/>
      <c r="AJ46" s="244"/>
      <c r="AK46" s="407" t="str">
        <f aca="false" t="array" ref="AK46:AK46">_xlfn.IFS(AC46=Tabeller!$AI$4,"C",AC46=Tabeller!$AI$5,"L",AC46=Tabeller!$AI$6,"P",AC46="","")</f>
        <v/>
      </c>
      <c r="AL46" s="411"/>
      <c r="AM46" s="412" t="str">
        <f aca="false">IF(AN46="","","EAN")</f>
        <v/>
      </c>
      <c r="AN46" s="403" t="str">
        <f aca="false">TRIM(IF('3. Förpackningsdata'!Q46="","",'3. Förpackningsdata'!Q46))</f>
        <v/>
      </c>
      <c r="AO46" s="414" t="str">
        <f aca="false">IF(AQ46="","",IF('3. Förpackningsdata'!S46="","",'3. Förpackningsdata'!S46))</f>
        <v/>
      </c>
      <c r="AP46" s="112"/>
      <c r="AQ46" s="406" t="str">
        <f aca="false">IF('3. Förpackningsdata'!T46="","",'3. Förpackningsdata'!T46)</f>
        <v/>
      </c>
      <c r="AR46" s="113"/>
      <c r="AS46" s="113"/>
      <c r="AT46" s="113"/>
      <c r="AU46" s="113"/>
      <c r="AV46" s="113"/>
      <c r="AW46" s="407" t="str">
        <f aca="false" t="array" ref="AW46:AW46">_xlfn.IFS(AO46=Tabeller!$AJ$5,"P",AO46=Tabeller!$AJ$4,"L",AO46="","")</f>
        <v/>
      </c>
      <c r="AX46" s="112"/>
      <c r="AY46" s="408" t="str">
        <f aca="false">IF(AZ46="","","EAN")</f>
        <v/>
      </c>
      <c r="AZ46" s="418" t="str">
        <f aca="false">TRIM(IF('3. Förpackningsdata'!U46="","",'3. Förpackningsdata'!U46))</f>
        <v/>
      </c>
      <c r="BA46" s="415" t="str">
        <f aca="false">IF(BC46="","",IF('3. Förpackningsdata'!W46="","",'3. Förpackningsdata'!W46))</f>
        <v/>
      </c>
      <c r="BB46" s="416"/>
      <c r="BC46" s="411" t="str">
        <f aca="false">IF('3. Förpackningsdata'!X46="","",'3. Förpackningsdata'!X46)</f>
        <v/>
      </c>
      <c r="BD46" s="416"/>
      <c r="BE46" s="416"/>
      <c r="BF46" s="416"/>
      <c r="BG46" s="416"/>
      <c r="BH46" s="416"/>
      <c r="BI46" s="417" t="str">
        <f aca="false" t="array" ref="BI46:BI46">_xlfn.IFS(BA46=Tabeller!$AJ$5,"P",BA46=Tabeller!$AJ$4,"L",BA46="","")</f>
        <v/>
      </c>
      <c r="BJ46" s="416"/>
      <c r="BK46" s="412" t="str">
        <f aca="false">IF(BL46="","","EAN")</f>
        <v/>
      </c>
      <c r="BL46" s="413" t="str">
        <f aca="false">TRIM(IF('3. Förpackningsdata'!Y46="","",'3. Förpackningsdata'!Y46))</f>
        <v/>
      </c>
    </row>
    <row r="47" customFormat="false" ht="14.25" hidden="false" customHeight="false" outlineLevel="0" collapsed="false">
      <c r="A47" s="397" t="n">
        <v>43</v>
      </c>
      <c r="B47" s="397" t="str">
        <f aca="false">'APH KIC KIA PC'!I47</f>
        <v>Välj…</v>
      </c>
      <c r="C47" s="397" t="str">
        <f aca="false">'APH KIC KIA PC'!K47</f>
        <v>Välj…</v>
      </c>
      <c r="D47" s="398" t="n">
        <f aca="false">'APH KIC KIA PC'!D47</f>
        <v>0</v>
      </c>
      <c r="E47" s="399" t="s">
        <v>114</v>
      </c>
      <c r="F47" s="399"/>
      <c r="G47" s="400" t="n">
        <v>1</v>
      </c>
      <c r="H47" s="401" t="n">
        <f aca="false">'3. Förpackningsdata'!F47</f>
        <v>0</v>
      </c>
      <c r="I47" s="401" t="n">
        <f aca="false">'3. Förpackningsdata'!G47</f>
        <v>0</v>
      </c>
      <c r="J47" s="401" t="n">
        <f aca="false">'3. Förpackningsdata'!I47</f>
        <v>0</v>
      </c>
      <c r="K47" s="401" t="n">
        <f aca="false">'3. Förpackningsdata'!H47</f>
        <v>0</v>
      </c>
      <c r="L47" s="244"/>
      <c r="M47" s="399" t="s">
        <v>2012</v>
      </c>
      <c r="N47" s="400" t="str">
        <f aca="false">IF('APH KIC KIA PC'!X47="","",'APH KIC KIA PC'!X47)</f>
        <v/>
      </c>
      <c r="O47" s="402" t="s">
        <v>35</v>
      </c>
      <c r="P47" s="403" t="str">
        <f aca="false">TRIM('1. Artikeldata Grund'!D47)</f>
        <v/>
      </c>
      <c r="Q47" s="404" t="str">
        <f aca="false">IF(S47="","",IF('3. Förpackningsdata'!K47="","",'3. Förpackningsdata'!K47))</f>
        <v/>
      </c>
      <c r="R47" s="405"/>
      <c r="S47" s="406" t="str">
        <f aca="false">IF('3. Förpackningsdata'!L47="","",'3. Förpackningsdata'!L47)</f>
        <v/>
      </c>
      <c r="T47" s="113"/>
      <c r="U47" s="113"/>
      <c r="V47" s="113"/>
      <c r="W47" s="113"/>
      <c r="X47" s="113"/>
      <c r="Y47" s="407" t="str">
        <f aca="false" t="array" ref="Y47:Y47">IF(AC47&lt;&gt;Tabeller!$AI$4,_xlfn.IFS(Q47=Tabeller!$AI$3,"",Q47=Tabeller!$AL$4,"C",Q47=Tabeller!$AL$5,"L",Q47=Tabeller!$AL$6,"P",Q47="",""),"1")</f>
        <v/>
      </c>
      <c r="Z47" s="112"/>
      <c r="AA47" s="408" t="str">
        <f aca="false">IF(AB47="","","EAN")</f>
        <v/>
      </c>
      <c r="AB47" s="418" t="str">
        <f aca="false">TRIM(IF('3. Förpackningsdata'!M47="","",'3. Förpackningsdata'!M47))</f>
        <v/>
      </c>
      <c r="AC47" s="410" t="str">
        <f aca="false">IF(AE47="","",IF('3. Förpackningsdata'!O47="","",'3. Förpackningsdata'!O47))</f>
        <v/>
      </c>
      <c r="AD47" s="411"/>
      <c r="AE47" s="400" t="str">
        <f aca="false">IF('3. Förpackningsdata'!P47="","",'3. Förpackningsdata'!P47)</f>
        <v/>
      </c>
      <c r="AF47" s="244"/>
      <c r="AG47" s="244"/>
      <c r="AH47" s="244"/>
      <c r="AI47" s="244"/>
      <c r="AJ47" s="244"/>
      <c r="AK47" s="407" t="str">
        <f aca="false" t="array" ref="AK47:AK47">_xlfn.IFS(AC47=Tabeller!$AI$4,"C",AC47=Tabeller!$AI$5,"L",AC47=Tabeller!$AI$6,"P",AC47="","")</f>
        <v/>
      </c>
      <c r="AL47" s="411"/>
      <c r="AM47" s="412" t="str">
        <f aca="false">IF(AN47="","","EAN")</f>
        <v/>
      </c>
      <c r="AN47" s="403" t="str">
        <f aca="false">TRIM(IF('3. Förpackningsdata'!Q47="","",'3. Förpackningsdata'!Q47))</f>
        <v/>
      </c>
      <c r="AO47" s="414" t="str">
        <f aca="false">IF(AQ47="","",IF('3. Förpackningsdata'!S47="","",'3. Förpackningsdata'!S47))</f>
        <v/>
      </c>
      <c r="AP47" s="112"/>
      <c r="AQ47" s="406" t="str">
        <f aca="false">IF('3. Förpackningsdata'!T47="","",'3. Förpackningsdata'!T47)</f>
        <v/>
      </c>
      <c r="AR47" s="113"/>
      <c r="AS47" s="113"/>
      <c r="AT47" s="113"/>
      <c r="AU47" s="113"/>
      <c r="AV47" s="113"/>
      <c r="AW47" s="407" t="str">
        <f aca="false" t="array" ref="AW47:AW47">_xlfn.IFS(AO47=Tabeller!$AJ$5,"P",AO47=Tabeller!$AJ$4,"L",AO47="","")</f>
        <v/>
      </c>
      <c r="AX47" s="112"/>
      <c r="AY47" s="408" t="str">
        <f aca="false">IF(AZ47="","","EAN")</f>
        <v/>
      </c>
      <c r="AZ47" s="418" t="str">
        <f aca="false">TRIM(IF('3. Förpackningsdata'!U47="","",'3. Förpackningsdata'!U47))</f>
        <v/>
      </c>
      <c r="BA47" s="415" t="str">
        <f aca="false">IF(BC47="","",IF('3. Förpackningsdata'!W47="","",'3. Förpackningsdata'!W47))</f>
        <v/>
      </c>
      <c r="BB47" s="416"/>
      <c r="BC47" s="411" t="str">
        <f aca="false">IF('3. Förpackningsdata'!X47="","",'3. Förpackningsdata'!X47)</f>
        <v/>
      </c>
      <c r="BD47" s="416"/>
      <c r="BE47" s="416"/>
      <c r="BF47" s="416"/>
      <c r="BG47" s="416"/>
      <c r="BH47" s="416"/>
      <c r="BI47" s="417" t="str">
        <f aca="false" t="array" ref="BI47:BI47">_xlfn.IFS(BA47=Tabeller!$AJ$5,"P",BA47=Tabeller!$AJ$4,"L",BA47="","")</f>
        <v/>
      </c>
      <c r="BJ47" s="416"/>
      <c r="BK47" s="412" t="str">
        <f aca="false">IF(BL47="","","EAN")</f>
        <v/>
      </c>
      <c r="BL47" s="413" t="str">
        <f aca="false">TRIM(IF('3. Förpackningsdata'!Y47="","",'3. Förpackningsdata'!Y47))</f>
        <v/>
      </c>
    </row>
    <row r="48" customFormat="false" ht="14.25" hidden="false" customHeight="false" outlineLevel="0" collapsed="false">
      <c r="A48" s="397" t="n">
        <v>44</v>
      </c>
      <c r="B48" s="397" t="str">
        <f aca="false">'APH KIC KIA PC'!I48</f>
        <v>Välj…</v>
      </c>
      <c r="C48" s="397" t="str">
        <f aca="false">'APH KIC KIA PC'!K48</f>
        <v>Välj…</v>
      </c>
      <c r="D48" s="398" t="n">
        <f aca="false">'APH KIC KIA PC'!D48</f>
        <v>0</v>
      </c>
      <c r="E48" s="399" t="s">
        <v>114</v>
      </c>
      <c r="F48" s="399"/>
      <c r="G48" s="400" t="n">
        <v>1</v>
      </c>
      <c r="H48" s="401" t="n">
        <f aca="false">'3. Förpackningsdata'!F48</f>
        <v>0</v>
      </c>
      <c r="I48" s="401" t="n">
        <f aca="false">'3. Förpackningsdata'!G48</f>
        <v>0</v>
      </c>
      <c r="J48" s="401" t="n">
        <f aca="false">'3. Förpackningsdata'!I48</f>
        <v>0</v>
      </c>
      <c r="K48" s="401" t="n">
        <f aca="false">'3. Förpackningsdata'!H48</f>
        <v>0</v>
      </c>
      <c r="L48" s="244"/>
      <c r="M48" s="399" t="s">
        <v>2012</v>
      </c>
      <c r="N48" s="400" t="str">
        <f aca="false">IF('APH KIC KIA PC'!X48="","",'APH KIC KIA PC'!X48)</f>
        <v/>
      </c>
      <c r="O48" s="402" t="s">
        <v>35</v>
      </c>
      <c r="P48" s="403" t="str">
        <f aca="false">TRIM('1. Artikeldata Grund'!D48)</f>
        <v/>
      </c>
      <c r="Q48" s="404" t="str">
        <f aca="false">IF(S48="","",IF('3. Förpackningsdata'!K48="","",'3. Förpackningsdata'!K48))</f>
        <v/>
      </c>
      <c r="R48" s="405"/>
      <c r="S48" s="406" t="str">
        <f aca="false">IF('3. Förpackningsdata'!L48="","",'3. Förpackningsdata'!L48)</f>
        <v/>
      </c>
      <c r="T48" s="113"/>
      <c r="U48" s="113"/>
      <c r="V48" s="113"/>
      <c r="W48" s="113"/>
      <c r="X48" s="113"/>
      <c r="Y48" s="407" t="str">
        <f aca="false" t="array" ref="Y48:Y48">IF(AC48&lt;&gt;Tabeller!$AI$4,_xlfn.IFS(Q48=Tabeller!$AI$3,"",Q48=Tabeller!$AL$4,"C",Q48=Tabeller!$AL$5,"L",Q48=Tabeller!$AL$6,"P",Q48="",""),"1")</f>
        <v/>
      </c>
      <c r="Z48" s="112"/>
      <c r="AA48" s="408" t="str">
        <f aca="false">IF(AB48="","","EAN")</f>
        <v/>
      </c>
      <c r="AB48" s="418" t="str">
        <f aca="false">TRIM(IF('3. Förpackningsdata'!M48="","",'3. Förpackningsdata'!M48))</f>
        <v/>
      </c>
      <c r="AC48" s="410" t="str">
        <f aca="false">IF(AE48="","",IF('3. Förpackningsdata'!O48="","",'3. Förpackningsdata'!O48))</f>
        <v/>
      </c>
      <c r="AD48" s="411"/>
      <c r="AE48" s="400" t="str">
        <f aca="false">IF('3. Förpackningsdata'!P48="","",'3. Förpackningsdata'!P48)</f>
        <v/>
      </c>
      <c r="AF48" s="244"/>
      <c r="AG48" s="244"/>
      <c r="AH48" s="244"/>
      <c r="AI48" s="244"/>
      <c r="AJ48" s="244"/>
      <c r="AK48" s="407" t="str">
        <f aca="false" t="array" ref="AK48:AK48">_xlfn.IFS(AC48=Tabeller!$AI$4,"C",AC48=Tabeller!$AI$5,"L",AC48=Tabeller!$AI$6,"P",AC48="","")</f>
        <v/>
      </c>
      <c r="AL48" s="411"/>
      <c r="AM48" s="412" t="str">
        <f aca="false">IF(AN48="","","EAN")</f>
        <v/>
      </c>
      <c r="AN48" s="403" t="str">
        <f aca="false">TRIM(IF('3. Förpackningsdata'!Q48="","",'3. Förpackningsdata'!Q48))</f>
        <v/>
      </c>
      <c r="AO48" s="414" t="str">
        <f aca="false">IF(AQ48="","",IF('3. Förpackningsdata'!S48="","",'3. Förpackningsdata'!S48))</f>
        <v/>
      </c>
      <c r="AP48" s="112"/>
      <c r="AQ48" s="406" t="str">
        <f aca="false">IF('3. Förpackningsdata'!T48="","",'3. Förpackningsdata'!T48)</f>
        <v/>
      </c>
      <c r="AR48" s="113"/>
      <c r="AS48" s="113"/>
      <c r="AT48" s="113"/>
      <c r="AU48" s="113"/>
      <c r="AV48" s="113"/>
      <c r="AW48" s="407" t="str">
        <f aca="false" t="array" ref="AW48:AW48">_xlfn.IFS(AO48=Tabeller!$AJ$5,"P",AO48=Tabeller!$AJ$4,"L",AO48="","")</f>
        <v/>
      </c>
      <c r="AX48" s="112"/>
      <c r="AY48" s="408" t="str">
        <f aca="false">IF(AZ48="","","EAN")</f>
        <v/>
      </c>
      <c r="AZ48" s="418" t="str">
        <f aca="false">TRIM(IF('3. Förpackningsdata'!U48="","",'3. Förpackningsdata'!U48))</f>
        <v/>
      </c>
      <c r="BA48" s="415" t="str">
        <f aca="false">IF(BC48="","",IF('3. Förpackningsdata'!W48="","",'3. Förpackningsdata'!W48))</f>
        <v/>
      </c>
      <c r="BB48" s="416"/>
      <c r="BC48" s="411" t="str">
        <f aca="false">IF('3. Förpackningsdata'!X48="","",'3. Förpackningsdata'!X48)</f>
        <v/>
      </c>
      <c r="BD48" s="416"/>
      <c r="BE48" s="416"/>
      <c r="BF48" s="416"/>
      <c r="BG48" s="416"/>
      <c r="BH48" s="416"/>
      <c r="BI48" s="417" t="str">
        <f aca="false" t="array" ref="BI48:BI48">_xlfn.IFS(BA48=Tabeller!$AJ$5,"P",BA48=Tabeller!$AJ$4,"L",BA48="","")</f>
        <v/>
      </c>
      <c r="BJ48" s="416"/>
      <c r="BK48" s="412" t="str">
        <f aca="false">IF(BL48="","","EAN")</f>
        <v/>
      </c>
      <c r="BL48" s="413" t="str">
        <f aca="false">TRIM(IF('3. Förpackningsdata'!Y48="","",'3. Förpackningsdata'!Y48))</f>
        <v/>
      </c>
    </row>
    <row r="49" customFormat="false" ht="14.25" hidden="false" customHeight="false" outlineLevel="0" collapsed="false">
      <c r="A49" s="397" t="n">
        <v>45</v>
      </c>
      <c r="B49" s="397" t="str">
        <f aca="false">'APH KIC KIA PC'!I49</f>
        <v>Välj…</v>
      </c>
      <c r="C49" s="397" t="str">
        <f aca="false">'APH KIC KIA PC'!K49</f>
        <v>Välj…</v>
      </c>
      <c r="D49" s="398" t="n">
        <f aca="false">'APH KIC KIA PC'!D49</f>
        <v>0</v>
      </c>
      <c r="E49" s="399" t="s">
        <v>114</v>
      </c>
      <c r="F49" s="399"/>
      <c r="G49" s="400" t="n">
        <v>1</v>
      </c>
      <c r="H49" s="401" t="n">
        <f aca="false">'3. Förpackningsdata'!F49</f>
        <v>0</v>
      </c>
      <c r="I49" s="401" t="n">
        <f aca="false">'3. Förpackningsdata'!G49</f>
        <v>0</v>
      </c>
      <c r="J49" s="401" t="n">
        <f aca="false">'3. Förpackningsdata'!I49</f>
        <v>0</v>
      </c>
      <c r="K49" s="401" t="n">
        <f aca="false">'3. Förpackningsdata'!H49</f>
        <v>0</v>
      </c>
      <c r="L49" s="244"/>
      <c r="M49" s="399" t="s">
        <v>2012</v>
      </c>
      <c r="N49" s="400" t="str">
        <f aca="false">IF('APH KIC KIA PC'!X49="","",'APH KIC KIA PC'!X49)</f>
        <v/>
      </c>
      <c r="O49" s="402" t="s">
        <v>35</v>
      </c>
      <c r="P49" s="403" t="str">
        <f aca="false">TRIM('1. Artikeldata Grund'!D49)</f>
        <v/>
      </c>
      <c r="Q49" s="404" t="str">
        <f aca="false">IF(S49="","",IF('3. Förpackningsdata'!K49="","",'3. Förpackningsdata'!K49))</f>
        <v/>
      </c>
      <c r="R49" s="405"/>
      <c r="S49" s="406" t="str">
        <f aca="false">IF('3. Förpackningsdata'!L49="","",'3. Förpackningsdata'!L49)</f>
        <v/>
      </c>
      <c r="T49" s="113"/>
      <c r="U49" s="113"/>
      <c r="V49" s="113"/>
      <c r="W49" s="113"/>
      <c r="X49" s="113"/>
      <c r="Y49" s="407" t="str">
        <f aca="false" t="array" ref="Y49:Y49">IF(AC49&lt;&gt;Tabeller!$AI$4,_xlfn.IFS(Q49=Tabeller!$AI$3,"",Q49=Tabeller!$AL$4,"C",Q49=Tabeller!$AL$5,"L",Q49=Tabeller!$AL$6,"P",Q49="",""),"1")</f>
        <v/>
      </c>
      <c r="Z49" s="112"/>
      <c r="AA49" s="408" t="str">
        <f aca="false">IF(AB49="","","EAN")</f>
        <v/>
      </c>
      <c r="AB49" s="418" t="str">
        <f aca="false">TRIM(IF('3. Förpackningsdata'!M49="","",'3. Förpackningsdata'!M49))</f>
        <v/>
      </c>
      <c r="AC49" s="410" t="str">
        <f aca="false">IF(AE49="","",IF('3. Förpackningsdata'!O49="","",'3. Förpackningsdata'!O49))</f>
        <v/>
      </c>
      <c r="AD49" s="411"/>
      <c r="AE49" s="400" t="str">
        <f aca="false">IF('3. Förpackningsdata'!P49="","",'3. Förpackningsdata'!P49)</f>
        <v/>
      </c>
      <c r="AF49" s="244"/>
      <c r="AG49" s="244"/>
      <c r="AH49" s="244"/>
      <c r="AI49" s="244"/>
      <c r="AJ49" s="244"/>
      <c r="AK49" s="407" t="str">
        <f aca="false" t="array" ref="AK49:AK49">_xlfn.IFS(AC49=Tabeller!$AI$4,"C",AC49=Tabeller!$AI$5,"L",AC49=Tabeller!$AI$6,"P",AC49="","")</f>
        <v/>
      </c>
      <c r="AL49" s="411"/>
      <c r="AM49" s="412" t="str">
        <f aca="false">IF(AN49="","","EAN")</f>
        <v/>
      </c>
      <c r="AN49" s="403" t="str">
        <f aca="false">TRIM(IF('3. Förpackningsdata'!Q49="","",'3. Förpackningsdata'!Q49))</f>
        <v/>
      </c>
      <c r="AO49" s="414" t="str">
        <f aca="false">IF(AQ49="","",IF('3. Förpackningsdata'!S49="","",'3. Förpackningsdata'!S49))</f>
        <v/>
      </c>
      <c r="AP49" s="112"/>
      <c r="AQ49" s="406" t="str">
        <f aca="false">IF('3. Förpackningsdata'!T49="","",'3. Förpackningsdata'!T49)</f>
        <v/>
      </c>
      <c r="AR49" s="113"/>
      <c r="AS49" s="113"/>
      <c r="AT49" s="113"/>
      <c r="AU49" s="113"/>
      <c r="AV49" s="113"/>
      <c r="AW49" s="407" t="str">
        <f aca="false" t="array" ref="AW49:AW49">_xlfn.IFS(AO49=Tabeller!$AJ$5,"P",AO49=Tabeller!$AJ$4,"L",AO49="","")</f>
        <v/>
      </c>
      <c r="AX49" s="112"/>
      <c r="AY49" s="408" t="str">
        <f aca="false">IF(AZ49="","","EAN")</f>
        <v/>
      </c>
      <c r="AZ49" s="418" t="str">
        <f aca="false">TRIM(IF('3. Förpackningsdata'!U49="","",'3. Förpackningsdata'!U49))</f>
        <v/>
      </c>
      <c r="BA49" s="415" t="str">
        <f aca="false">IF(BC49="","",IF('3. Förpackningsdata'!W49="","",'3. Förpackningsdata'!W49))</f>
        <v/>
      </c>
      <c r="BB49" s="416"/>
      <c r="BC49" s="411" t="str">
        <f aca="false">IF('3. Förpackningsdata'!X49="","",'3. Förpackningsdata'!X49)</f>
        <v/>
      </c>
      <c r="BD49" s="416"/>
      <c r="BE49" s="416"/>
      <c r="BF49" s="416"/>
      <c r="BG49" s="416"/>
      <c r="BH49" s="416"/>
      <c r="BI49" s="417" t="str">
        <f aca="false" t="array" ref="BI49:BI49">_xlfn.IFS(BA49=Tabeller!$AJ$5,"P",BA49=Tabeller!$AJ$4,"L",BA49="","")</f>
        <v/>
      </c>
      <c r="BJ49" s="416"/>
      <c r="BK49" s="412" t="str">
        <f aca="false">IF(BL49="","","EAN")</f>
        <v/>
      </c>
      <c r="BL49" s="413" t="str">
        <f aca="false">TRIM(IF('3. Förpackningsdata'!Y49="","",'3. Förpackningsdata'!Y49))</f>
        <v/>
      </c>
    </row>
    <row r="50" customFormat="false" ht="14.25" hidden="false" customHeight="false" outlineLevel="0" collapsed="false">
      <c r="A50" s="397" t="n">
        <v>46</v>
      </c>
      <c r="B50" s="397" t="str">
        <f aca="false">'APH KIC KIA PC'!I50</f>
        <v>Välj…</v>
      </c>
      <c r="C50" s="397" t="str">
        <f aca="false">'APH KIC KIA PC'!K50</f>
        <v>Välj…</v>
      </c>
      <c r="D50" s="398" t="n">
        <f aca="false">'APH KIC KIA PC'!D50</f>
        <v>0</v>
      </c>
      <c r="E50" s="399" t="s">
        <v>114</v>
      </c>
      <c r="F50" s="399"/>
      <c r="G50" s="400" t="n">
        <v>1</v>
      </c>
      <c r="H50" s="401" t="n">
        <f aca="false">'3. Förpackningsdata'!F50</f>
        <v>0</v>
      </c>
      <c r="I50" s="401" t="n">
        <f aca="false">'3. Förpackningsdata'!G50</f>
        <v>0</v>
      </c>
      <c r="J50" s="401" t="n">
        <f aca="false">'3. Förpackningsdata'!I50</f>
        <v>0</v>
      </c>
      <c r="K50" s="401" t="n">
        <f aca="false">'3. Förpackningsdata'!H50</f>
        <v>0</v>
      </c>
      <c r="L50" s="244"/>
      <c r="M50" s="399" t="s">
        <v>2012</v>
      </c>
      <c r="N50" s="400" t="str">
        <f aca="false">IF('APH KIC KIA PC'!X50="","",'APH KIC KIA PC'!X50)</f>
        <v/>
      </c>
      <c r="O50" s="402" t="s">
        <v>35</v>
      </c>
      <c r="P50" s="403" t="str">
        <f aca="false">TRIM('1. Artikeldata Grund'!D50)</f>
        <v/>
      </c>
      <c r="Q50" s="404" t="str">
        <f aca="false">IF(S50="","",IF('3. Förpackningsdata'!K50="","",'3. Förpackningsdata'!K50))</f>
        <v/>
      </c>
      <c r="R50" s="405"/>
      <c r="S50" s="406" t="str">
        <f aca="false">IF('3. Förpackningsdata'!L50="","",'3. Förpackningsdata'!L50)</f>
        <v/>
      </c>
      <c r="T50" s="113"/>
      <c r="U50" s="113"/>
      <c r="V50" s="113"/>
      <c r="W50" s="113"/>
      <c r="X50" s="113"/>
      <c r="Y50" s="407" t="str">
        <f aca="false" t="array" ref="Y50:Y50">IF(AC50&lt;&gt;Tabeller!$AI$4,_xlfn.IFS(Q50=Tabeller!$AI$3,"",Q50=Tabeller!$AL$4,"C",Q50=Tabeller!$AL$5,"L",Q50=Tabeller!$AL$6,"P",Q50="",""),"1")</f>
        <v/>
      </c>
      <c r="Z50" s="112"/>
      <c r="AA50" s="408" t="str">
        <f aca="false">IF(AB50="","","EAN")</f>
        <v/>
      </c>
      <c r="AB50" s="418" t="str">
        <f aca="false">TRIM(IF('3. Förpackningsdata'!M50="","",'3. Förpackningsdata'!M50))</f>
        <v/>
      </c>
      <c r="AC50" s="410" t="str">
        <f aca="false">IF(AE50="","",IF('3. Förpackningsdata'!O50="","",'3. Förpackningsdata'!O50))</f>
        <v/>
      </c>
      <c r="AD50" s="411"/>
      <c r="AE50" s="400" t="str">
        <f aca="false">IF('3. Förpackningsdata'!P50="","",'3. Förpackningsdata'!P50)</f>
        <v/>
      </c>
      <c r="AF50" s="244"/>
      <c r="AG50" s="244"/>
      <c r="AH50" s="244"/>
      <c r="AI50" s="244"/>
      <c r="AJ50" s="244"/>
      <c r="AK50" s="407" t="str">
        <f aca="false" t="array" ref="AK50:AK50">_xlfn.IFS(AC50=Tabeller!$AI$4,"C",AC50=Tabeller!$AI$5,"L",AC50=Tabeller!$AI$6,"P",AC50="","")</f>
        <v/>
      </c>
      <c r="AL50" s="411"/>
      <c r="AM50" s="412" t="str">
        <f aca="false">IF(AN50="","","EAN")</f>
        <v/>
      </c>
      <c r="AN50" s="403" t="str">
        <f aca="false">TRIM(IF('3. Förpackningsdata'!Q50="","",'3. Förpackningsdata'!Q50))</f>
        <v/>
      </c>
      <c r="AO50" s="414" t="str">
        <f aca="false">IF(AQ50="","",IF('3. Förpackningsdata'!S50="","",'3. Förpackningsdata'!S50))</f>
        <v/>
      </c>
      <c r="AP50" s="112"/>
      <c r="AQ50" s="406" t="str">
        <f aca="false">IF('3. Förpackningsdata'!T50="","",'3. Förpackningsdata'!T50)</f>
        <v/>
      </c>
      <c r="AR50" s="113"/>
      <c r="AS50" s="113"/>
      <c r="AT50" s="113"/>
      <c r="AU50" s="113"/>
      <c r="AV50" s="113"/>
      <c r="AW50" s="407" t="str">
        <f aca="false" t="array" ref="AW50:AW50">_xlfn.IFS(AO50=Tabeller!$AJ$5,"P",AO50=Tabeller!$AJ$4,"L",AO50="","")</f>
        <v/>
      </c>
      <c r="AX50" s="112"/>
      <c r="AY50" s="408" t="str">
        <f aca="false">IF(AZ50="","","EAN")</f>
        <v/>
      </c>
      <c r="AZ50" s="418" t="str">
        <f aca="false">TRIM(IF('3. Förpackningsdata'!U50="","",'3. Förpackningsdata'!U50))</f>
        <v/>
      </c>
      <c r="BA50" s="415" t="str">
        <f aca="false">IF(BC50="","",IF('3. Förpackningsdata'!W50="","",'3. Förpackningsdata'!W50))</f>
        <v/>
      </c>
      <c r="BB50" s="416"/>
      <c r="BC50" s="411" t="str">
        <f aca="false">IF('3. Förpackningsdata'!X50="","",'3. Förpackningsdata'!X50)</f>
        <v/>
      </c>
      <c r="BD50" s="416"/>
      <c r="BE50" s="416"/>
      <c r="BF50" s="416"/>
      <c r="BG50" s="416"/>
      <c r="BH50" s="416"/>
      <c r="BI50" s="417" t="str">
        <f aca="false" t="array" ref="BI50:BI50">_xlfn.IFS(BA50=Tabeller!$AJ$5,"P",BA50=Tabeller!$AJ$4,"L",BA50="","")</f>
        <v/>
      </c>
      <c r="BJ50" s="416"/>
      <c r="BK50" s="412" t="str">
        <f aca="false">IF(BL50="","","EAN")</f>
        <v/>
      </c>
      <c r="BL50" s="413" t="str">
        <f aca="false">TRIM(IF('3. Förpackningsdata'!Y50="","",'3. Förpackningsdata'!Y50))</f>
        <v/>
      </c>
    </row>
    <row r="51" customFormat="false" ht="14.25" hidden="false" customHeight="false" outlineLevel="0" collapsed="false">
      <c r="A51" s="397" t="n">
        <v>47</v>
      </c>
      <c r="B51" s="397" t="str">
        <f aca="false">'APH KIC KIA PC'!I51</f>
        <v>Välj…</v>
      </c>
      <c r="C51" s="397" t="str">
        <f aca="false">'APH KIC KIA PC'!K51</f>
        <v>Välj…</v>
      </c>
      <c r="D51" s="398" t="n">
        <f aca="false">'APH KIC KIA PC'!D51</f>
        <v>0</v>
      </c>
      <c r="E51" s="399" t="s">
        <v>114</v>
      </c>
      <c r="F51" s="399"/>
      <c r="G51" s="400" t="n">
        <v>1</v>
      </c>
      <c r="H51" s="401" t="n">
        <f aca="false">'3. Förpackningsdata'!F51</f>
        <v>0</v>
      </c>
      <c r="I51" s="401" t="n">
        <f aca="false">'3. Förpackningsdata'!G51</f>
        <v>0</v>
      </c>
      <c r="J51" s="401" t="n">
        <f aca="false">'3. Förpackningsdata'!I51</f>
        <v>0</v>
      </c>
      <c r="K51" s="401" t="n">
        <f aca="false">'3. Förpackningsdata'!H51</f>
        <v>0</v>
      </c>
      <c r="L51" s="244"/>
      <c r="M51" s="399" t="s">
        <v>2012</v>
      </c>
      <c r="N51" s="400" t="str">
        <f aca="false">IF('APH KIC KIA PC'!X51="","",'APH KIC KIA PC'!X51)</f>
        <v/>
      </c>
      <c r="O51" s="402" t="s">
        <v>35</v>
      </c>
      <c r="P51" s="403" t="str">
        <f aca="false">TRIM('1. Artikeldata Grund'!D51)</f>
        <v/>
      </c>
      <c r="Q51" s="404" t="str">
        <f aca="false">IF(S51="","",IF('3. Förpackningsdata'!K51="","",'3. Förpackningsdata'!K51))</f>
        <v/>
      </c>
      <c r="R51" s="405"/>
      <c r="S51" s="406" t="str">
        <f aca="false">IF('3. Förpackningsdata'!L51="","",'3. Förpackningsdata'!L51)</f>
        <v/>
      </c>
      <c r="T51" s="113"/>
      <c r="U51" s="113"/>
      <c r="V51" s="113"/>
      <c r="W51" s="113"/>
      <c r="X51" s="113"/>
      <c r="Y51" s="407" t="str">
        <f aca="false" t="array" ref="Y51:Y51">IF(AC51&lt;&gt;Tabeller!$AI$4,_xlfn.IFS(Q51=Tabeller!$AI$3,"",Q51=Tabeller!$AL$4,"C",Q51=Tabeller!$AL$5,"L",Q51=Tabeller!$AL$6,"P",Q51="",""),"1")</f>
        <v/>
      </c>
      <c r="Z51" s="112"/>
      <c r="AA51" s="408" t="str">
        <f aca="false">IF(AB51="","","EAN")</f>
        <v/>
      </c>
      <c r="AB51" s="418" t="str">
        <f aca="false">TRIM(IF('3. Förpackningsdata'!M51="","",'3. Förpackningsdata'!M51))</f>
        <v/>
      </c>
      <c r="AC51" s="410" t="str">
        <f aca="false">IF(AE51="","",IF('3. Förpackningsdata'!O51="","",'3. Förpackningsdata'!O51))</f>
        <v/>
      </c>
      <c r="AD51" s="411"/>
      <c r="AE51" s="400" t="str">
        <f aca="false">IF('3. Förpackningsdata'!P51="","",'3. Förpackningsdata'!P51)</f>
        <v/>
      </c>
      <c r="AF51" s="244"/>
      <c r="AG51" s="244"/>
      <c r="AH51" s="244"/>
      <c r="AI51" s="244"/>
      <c r="AJ51" s="244"/>
      <c r="AK51" s="407" t="str">
        <f aca="false" t="array" ref="AK51:AK51">_xlfn.IFS(AC51=Tabeller!$AI$4,"C",AC51=Tabeller!$AI$5,"L",AC51=Tabeller!$AI$6,"P",AC51="","")</f>
        <v/>
      </c>
      <c r="AL51" s="411"/>
      <c r="AM51" s="412" t="str">
        <f aca="false">IF(AN51="","","EAN")</f>
        <v/>
      </c>
      <c r="AN51" s="403" t="str">
        <f aca="false">TRIM(IF('3. Förpackningsdata'!Q51="","",'3. Förpackningsdata'!Q51))</f>
        <v/>
      </c>
      <c r="AO51" s="414" t="str">
        <f aca="false">IF(AQ51="","",IF('3. Förpackningsdata'!S51="","",'3. Förpackningsdata'!S51))</f>
        <v/>
      </c>
      <c r="AP51" s="112"/>
      <c r="AQ51" s="406" t="str">
        <f aca="false">IF('3. Förpackningsdata'!T51="","",'3. Förpackningsdata'!T51)</f>
        <v/>
      </c>
      <c r="AR51" s="113"/>
      <c r="AS51" s="113"/>
      <c r="AT51" s="113"/>
      <c r="AU51" s="113"/>
      <c r="AV51" s="113"/>
      <c r="AW51" s="407" t="str">
        <f aca="false" t="array" ref="AW51:AW51">_xlfn.IFS(AO51=Tabeller!$AJ$5,"P",AO51=Tabeller!$AJ$4,"L",AO51="","")</f>
        <v/>
      </c>
      <c r="AX51" s="112"/>
      <c r="AY51" s="408" t="str">
        <f aca="false">IF(AZ51="","","EAN")</f>
        <v/>
      </c>
      <c r="AZ51" s="418" t="str">
        <f aca="false">TRIM(IF('3. Förpackningsdata'!U51="","",'3. Förpackningsdata'!U51))</f>
        <v/>
      </c>
      <c r="BA51" s="415" t="str">
        <f aca="false">IF(BC51="","",IF('3. Förpackningsdata'!W51="","",'3. Förpackningsdata'!W51))</f>
        <v/>
      </c>
      <c r="BB51" s="416"/>
      <c r="BC51" s="411" t="str">
        <f aca="false">IF('3. Förpackningsdata'!X51="","",'3. Förpackningsdata'!X51)</f>
        <v/>
      </c>
      <c r="BD51" s="416"/>
      <c r="BE51" s="416"/>
      <c r="BF51" s="416"/>
      <c r="BG51" s="416"/>
      <c r="BH51" s="416"/>
      <c r="BI51" s="417" t="str">
        <f aca="false" t="array" ref="BI51:BI51">_xlfn.IFS(BA51=Tabeller!$AJ$5,"P",BA51=Tabeller!$AJ$4,"L",BA51="","")</f>
        <v/>
      </c>
      <c r="BJ51" s="416"/>
      <c r="BK51" s="412" t="str">
        <f aca="false">IF(BL51="","","EAN")</f>
        <v/>
      </c>
      <c r="BL51" s="413" t="str">
        <f aca="false">TRIM(IF('3. Förpackningsdata'!Y51="","",'3. Förpackningsdata'!Y51))</f>
        <v/>
      </c>
    </row>
    <row r="52" customFormat="false" ht="14.25" hidden="false" customHeight="false" outlineLevel="0" collapsed="false">
      <c r="A52" s="397" t="n">
        <v>48</v>
      </c>
      <c r="B52" s="397" t="str">
        <f aca="false">'APH KIC KIA PC'!I52</f>
        <v>Välj…</v>
      </c>
      <c r="C52" s="397" t="str">
        <f aca="false">'APH KIC KIA PC'!K52</f>
        <v>Välj…</v>
      </c>
      <c r="D52" s="398" t="n">
        <f aca="false">'APH KIC KIA PC'!D52</f>
        <v>0</v>
      </c>
      <c r="E52" s="399" t="s">
        <v>114</v>
      </c>
      <c r="F52" s="399"/>
      <c r="G52" s="400" t="n">
        <v>1</v>
      </c>
      <c r="H52" s="401" t="n">
        <f aca="false">'3. Förpackningsdata'!F52</f>
        <v>0</v>
      </c>
      <c r="I52" s="401" t="n">
        <f aca="false">'3. Förpackningsdata'!G52</f>
        <v>0</v>
      </c>
      <c r="J52" s="401" t="n">
        <f aca="false">'3. Förpackningsdata'!I52</f>
        <v>0</v>
      </c>
      <c r="K52" s="401" t="n">
        <f aca="false">'3. Förpackningsdata'!H52</f>
        <v>0</v>
      </c>
      <c r="L52" s="244"/>
      <c r="M52" s="399" t="s">
        <v>2012</v>
      </c>
      <c r="N52" s="400" t="str">
        <f aca="false">IF('APH KIC KIA PC'!X52="","",'APH KIC KIA PC'!X52)</f>
        <v/>
      </c>
      <c r="O52" s="402" t="s">
        <v>35</v>
      </c>
      <c r="P52" s="403" t="str">
        <f aca="false">TRIM('1. Artikeldata Grund'!D52)</f>
        <v/>
      </c>
      <c r="Q52" s="404" t="str">
        <f aca="false">IF(S52="","",IF('3. Förpackningsdata'!K52="","",'3. Förpackningsdata'!K52))</f>
        <v/>
      </c>
      <c r="R52" s="405"/>
      <c r="S52" s="406" t="str">
        <f aca="false">IF('3. Förpackningsdata'!L52="","",'3. Förpackningsdata'!L52)</f>
        <v/>
      </c>
      <c r="T52" s="113"/>
      <c r="U52" s="113"/>
      <c r="V52" s="113"/>
      <c r="W52" s="113"/>
      <c r="X52" s="113"/>
      <c r="Y52" s="407" t="str">
        <f aca="false" t="array" ref="Y52:Y52">IF(AC52&lt;&gt;Tabeller!$AI$4,_xlfn.IFS(Q52=Tabeller!$AI$3,"",Q52=Tabeller!$AL$4,"C",Q52=Tabeller!$AL$5,"L",Q52=Tabeller!$AL$6,"P",Q52="",""),"1")</f>
        <v/>
      </c>
      <c r="Z52" s="112"/>
      <c r="AA52" s="408" t="str">
        <f aca="false">IF(AB52="","","EAN")</f>
        <v/>
      </c>
      <c r="AB52" s="418" t="str">
        <f aca="false">TRIM(IF('3. Förpackningsdata'!M52="","",'3. Förpackningsdata'!M52))</f>
        <v/>
      </c>
      <c r="AC52" s="410" t="str">
        <f aca="false">IF(AE52="","",IF('3. Förpackningsdata'!O52="","",'3. Förpackningsdata'!O52))</f>
        <v/>
      </c>
      <c r="AD52" s="411"/>
      <c r="AE52" s="400" t="str">
        <f aca="false">IF('3. Förpackningsdata'!P52="","",'3. Förpackningsdata'!P52)</f>
        <v/>
      </c>
      <c r="AF52" s="244"/>
      <c r="AG52" s="244"/>
      <c r="AH52" s="244"/>
      <c r="AI52" s="244"/>
      <c r="AJ52" s="244"/>
      <c r="AK52" s="407" t="str">
        <f aca="false" t="array" ref="AK52:AK52">_xlfn.IFS(AC52=Tabeller!$AI$4,"C",AC52=Tabeller!$AI$5,"L",AC52=Tabeller!$AI$6,"P",AC52="","")</f>
        <v/>
      </c>
      <c r="AL52" s="411"/>
      <c r="AM52" s="412" t="str">
        <f aca="false">IF(AN52="","","EAN")</f>
        <v/>
      </c>
      <c r="AN52" s="403" t="str">
        <f aca="false">TRIM(IF('3. Förpackningsdata'!Q52="","",'3. Förpackningsdata'!Q52))</f>
        <v/>
      </c>
      <c r="AO52" s="414" t="str">
        <f aca="false">IF(AQ52="","",IF('3. Förpackningsdata'!S52="","",'3. Förpackningsdata'!S52))</f>
        <v/>
      </c>
      <c r="AP52" s="112"/>
      <c r="AQ52" s="406" t="str">
        <f aca="false">IF('3. Förpackningsdata'!T52="","",'3. Förpackningsdata'!T52)</f>
        <v/>
      </c>
      <c r="AR52" s="113"/>
      <c r="AS52" s="113"/>
      <c r="AT52" s="113"/>
      <c r="AU52" s="113"/>
      <c r="AV52" s="113"/>
      <c r="AW52" s="407" t="str">
        <f aca="false" t="array" ref="AW52:AW52">_xlfn.IFS(AO52=Tabeller!$AJ$5,"P",AO52=Tabeller!$AJ$4,"L",AO52="","")</f>
        <v/>
      </c>
      <c r="AX52" s="112"/>
      <c r="AY52" s="408" t="str">
        <f aca="false">IF(AZ52="","","EAN")</f>
        <v/>
      </c>
      <c r="AZ52" s="418" t="str">
        <f aca="false">TRIM(IF('3. Förpackningsdata'!U52="","",'3. Förpackningsdata'!U52))</f>
        <v/>
      </c>
      <c r="BA52" s="415" t="str">
        <f aca="false">IF(BC52="","",IF('3. Förpackningsdata'!W52="","",'3. Förpackningsdata'!W52))</f>
        <v/>
      </c>
      <c r="BB52" s="416"/>
      <c r="BC52" s="411" t="str">
        <f aca="false">IF('3. Förpackningsdata'!X52="","",'3. Förpackningsdata'!X52)</f>
        <v/>
      </c>
      <c r="BD52" s="416"/>
      <c r="BE52" s="416"/>
      <c r="BF52" s="416"/>
      <c r="BG52" s="416"/>
      <c r="BH52" s="416"/>
      <c r="BI52" s="417" t="str">
        <f aca="false" t="array" ref="BI52:BI52">_xlfn.IFS(BA52=Tabeller!$AJ$5,"P",BA52=Tabeller!$AJ$4,"L",BA52="","")</f>
        <v/>
      </c>
      <c r="BJ52" s="416"/>
      <c r="BK52" s="412" t="str">
        <f aca="false">IF(BL52="","","EAN")</f>
        <v/>
      </c>
      <c r="BL52" s="413" t="str">
        <f aca="false">TRIM(IF('3. Förpackningsdata'!Y52="","",'3. Förpackningsdata'!Y52))</f>
        <v/>
      </c>
    </row>
    <row r="53" customFormat="false" ht="14.25" hidden="false" customHeight="false" outlineLevel="0" collapsed="false">
      <c r="A53" s="397" t="n">
        <v>49</v>
      </c>
      <c r="B53" s="397" t="str">
        <f aca="false">'APH KIC KIA PC'!I53</f>
        <v>Välj…</v>
      </c>
      <c r="C53" s="397" t="str">
        <f aca="false">'APH KIC KIA PC'!K53</f>
        <v>Välj…</v>
      </c>
      <c r="D53" s="398" t="n">
        <f aca="false">'APH KIC KIA PC'!D53</f>
        <v>0</v>
      </c>
      <c r="E53" s="399" t="s">
        <v>114</v>
      </c>
      <c r="F53" s="399"/>
      <c r="G53" s="400" t="n">
        <v>1</v>
      </c>
      <c r="H53" s="401" t="n">
        <f aca="false">'3. Förpackningsdata'!F53</f>
        <v>0</v>
      </c>
      <c r="I53" s="401" t="n">
        <f aca="false">'3. Förpackningsdata'!G53</f>
        <v>0</v>
      </c>
      <c r="J53" s="401" t="n">
        <f aca="false">'3. Förpackningsdata'!I53</f>
        <v>0</v>
      </c>
      <c r="K53" s="401" t="n">
        <f aca="false">'3. Förpackningsdata'!H53</f>
        <v>0</v>
      </c>
      <c r="L53" s="244"/>
      <c r="M53" s="399" t="s">
        <v>2012</v>
      </c>
      <c r="N53" s="400" t="str">
        <f aca="false">IF('APH KIC KIA PC'!X53="","",'APH KIC KIA PC'!X53)</f>
        <v/>
      </c>
      <c r="O53" s="402" t="s">
        <v>35</v>
      </c>
      <c r="P53" s="403" t="str">
        <f aca="false">TRIM('1. Artikeldata Grund'!D53)</f>
        <v/>
      </c>
      <c r="Q53" s="404" t="str">
        <f aca="false">IF(S53="","",IF('3. Förpackningsdata'!K53="","",'3. Förpackningsdata'!K53))</f>
        <v/>
      </c>
      <c r="R53" s="405"/>
      <c r="S53" s="406" t="str">
        <f aca="false">IF('3. Förpackningsdata'!L53="","",'3. Förpackningsdata'!L53)</f>
        <v/>
      </c>
      <c r="T53" s="113"/>
      <c r="U53" s="113"/>
      <c r="V53" s="113"/>
      <c r="W53" s="113"/>
      <c r="X53" s="113"/>
      <c r="Y53" s="407" t="str">
        <f aca="false" t="array" ref="Y53:Y53">IF(AC53&lt;&gt;Tabeller!$AI$4,_xlfn.IFS(Q53=Tabeller!$AI$3,"",Q53=Tabeller!$AL$4,"C",Q53=Tabeller!$AL$5,"L",Q53=Tabeller!$AL$6,"P",Q53="",""),"1")</f>
        <v/>
      </c>
      <c r="Z53" s="112"/>
      <c r="AA53" s="408" t="str">
        <f aca="false">IF(AB53="","","EAN")</f>
        <v/>
      </c>
      <c r="AB53" s="418" t="str">
        <f aca="false">TRIM(IF('3. Förpackningsdata'!M53="","",'3. Förpackningsdata'!M53))</f>
        <v/>
      </c>
      <c r="AC53" s="410" t="str">
        <f aca="false">IF(AE53="","",IF('3. Förpackningsdata'!O53="","",'3. Förpackningsdata'!O53))</f>
        <v/>
      </c>
      <c r="AD53" s="411"/>
      <c r="AE53" s="400" t="str">
        <f aca="false">IF('3. Förpackningsdata'!P53="","",'3. Förpackningsdata'!P53)</f>
        <v/>
      </c>
      <c r="AF53" s="244"/>
      <c r="AG53" s="244"/>
      <c r="AH53" s="244"/>
      <c r="AI53" s="244"/>
      <c r="AJ53" s="244"/>
      <c r="AK53" s="407" t="str">
        <f aca="false" t="array" ref="AK53:AK53">_xlfn.IFS(AC53=Tabeller!$AI$4,"C",AC53=Tabeller!$AI$5,"L",AC53=Tabeller!$AI$6,"P",AC53="","")</f>
        <v/>
      </c>
      <c r="AL53" s="411"/>
      <c r="AM53" s="412" t="str">
        <f aca="false">IF(AN53="","","EAN")</f>
        <v/>
      </c>
      <c r="AN53" s="403" t="str">
        <f aca="false">TRIM(IF('3. Förpackningsdata'!Q53="","",'3. Förpackningsdata'!Q53))</f>
        <v/>
      </c>
      <c r="AO53" s="414" t="str">
        <f aca="false">IF(AQ53="","",IF('3. Förpackningsdata'!S53="","",'3. Förpackningsdata'!S53))</f>
        <v/>
      </c>
      <c r="AP53" s="112"/>
      <c r="AQ53" s="406" t="str">
        <f aca="false">IF('3. Förpackningsdata'!T53="","",'3. Förpackningsdata'!T53)</f>
        <v/>
      </c>
      <c r="AR53" s="113"/>
      <c r="AS53" s="113"/>
      <c r="AT53" s="113"/>
      <c r="AU53" s="113"/>
      <c r="AV53" s="113"/>
      <c r="AW53" s="407" t="str">
        <f aca="false" t="array" ref="AW53:AW53">_xlfn.IFS(AO53=Tabeller!$AJ$5,"P",AO53=Tabeller!$AJ$4,"L",AO53="","")</f>
        <v/>
      </c>
      <c r="AX53" s="112"/>
      <c r="AY53" s="408" t="str">
        <f aca="false">IF(AZ53="","","EAN")</f>
        <v/>
      </c>
      <c r="AZ53" s="418" t="str">
        <f aca="false">TRIM(IF('3. Förpackningsdata'!U53="","",'3. Förpackningsdata'!U53))</f>
        <v/>
      </c>
      <c r="BA53" s="415" t="str">
        <f aca="false">IF(BC53="","",IF('3. Förpackningsdata'!W53="","",'3. Förpackningsdata'!W53))</f>
        <v/>
      </c>
      <c r="BB53" s="416"/>
      <c r="BC53" s="411" t="str">
        <f aca="false">IF('3. Förpackningsdata'!X53="","",'3. Förpackningsdata'!X53)</f>
        <v/>
      </c>
      <c r="BD53" s="416"/>
      <c r="BE53" s="416"/>
      <c r="BF53" s="416"/>
      <c r="BG53" s="416"/>
      <c r="BH53" s="416"/>
      <c r="BI53" s="417" t="str">
        <f aca="false" t="array" ref="BI53:BI53">_xlfn.IFS(BA53=Tabeller!$AJ$5,"P",BA53=Tabeller!$AJ$4,"L",BA53="","")</f>
        <v/>
      </c>
      <c r="BJ53" s="416"/>
      <c r="BK53" s="412" t="str">
        <f aca="false">IF(BL53="","","EAN")</f>
        <v/>
      </c>
      <c r="BL53" s="413" t="str">
        <f aca="false">TRIM(IF('3. Förpackningsdata'!Y53="","",'3. Förpackningsdata'!Y53))</f>
        <v/>
      </c>
    </row>
    <row r="54" customFormat="false" ht="14.25" hidden="false" customHeight="false" outlineLevel="0" collapsed="false">
      <c r="A54" s="397" t="n">
        <v>50</v>
      </c>
      <c r="B54" s="397" t="str">
        <f aca="false">'APH KIC KIA PC'!I54</f>
        <v>Välj…</v>
      </c>
      <c r="C54" s="397" t="str">
        <f aca="false">'APH KIC KIA PC'!K54</f>
        <v>Välj…</v>
      </c>
      <c r="D54" s="398" t="n">
        <f aca="false">'APH KIC KIA PC'!D54</f>
        <v>0</v>
      </c>
      <c r="E54" s="399" t="s">
        <v>114</v>
      </c>
      <c r="F54" s="399"/>
      <c r="G54" s="400" t="n">
        <v>1</v>
      </c>
      <c r="H54" s="401" t="n">
        <f aca="false">'3. Förpackningsdata'!F54</f>
        <v>0</v>
      </c>
      <c r="I54" s="401" t="n">
        <f aca="false">'3. Förpackningsdata'!G54</f>
        <v>0</v>
      </c>
      <c r="J54" s="401" t="n">
        <f aca="false">'3. Förpackningsdata'!I54</f>
        <v>0</v>
      </c>
      <c r="K54" s="401" t="n">
        <f aca="false">'3. Förpackningsdata'!H54</f>
        <v>0</v>
      </c>
      <c r="L54" s="244"/>
      <c r="M54" s="399" t="s">
        <v>2012</v>
      </c>
      <c r="N54" s="400" t="str">
        <f aca="false">IF('APH KIC KIA PC'!X54="","",'APH KIC KIA PC'!X54)</f>
        <v/>
      </c>
      <c r="O54" s="402" t="s">
        <v>35</v>
      </c>
      <c r="P54" s="403" t="str">
        <f aca="false">TRIM('1. Artikeldata Grund'!D54)</f>
        <v/>
      </c>
      <c r="Q54" s="404" t="str">
        <f aca="false">IF(S54="","",IF('3. Förpackningsdata'!K54="","",'3. Förpackningsdata'!K54))</f>
        <v/>
      </c>
      <c r="R54" s="405"/>
      <c r="S54" s="406" t="str">
        <f aca="false">IF('3. Förpackningsdata'!L54="","",'3. Förpackningsdata'!L54)</f>
        <v/>
      </c>
      <c r="T54" s="113"/>
      <c r="U54" s="113"/>
      <c r="V54" s="113"/>
      <c r="W54" s="113"/>
      <c r="X54" s="113"/>
      <c r="Y54" s="407" t="str">
        <f aca="false" t="array" ref="Y54:Y54">IF(AC54&lt;&gt;Tabeller!$AI$4,_xlfn.IFS(Q54=Tabeller!$AI$3,"",Q54=Tabeller!$AL$4,"C",Q54=Tabeller!$AL$5,"L",Q54=Tabeller!$AL$6,"P",Q54="",""),"1")</f>
        <v/>
      </c>
      <c r="Z54" s="112"/>
      <c r="AA54" s="408" t="str">
        <f aca="false">IF(AB54="","","EAN")</f>
        <v/>
      </c>
      <c r="AB54" s="418" t="str">
        <f aca="false">TRIM(IF('3. Förpackningsdata'!M54="","",'3. Förpackningsdata'!M54))</f>
        <v/>
      </c>
      <c r="AC54" s="410" t="str">
        <f aca="false">IF(AE54="","",IF('3. Förpackningsdata'!O54="","",'3. Förpackningsdata'!O54))</f>
        <v/>
      </c>
      <c r="AD54" s="411"/>
      <c r="AE54" s="400" t="str">
        <f aca="false">IF('3. Förpackningsdata'!P54="","",'3. Förpackningsdata'!P54)</f>
        <v/>
      </c>
      <c r="AF54" s="244"/>
      <c r="AG54" s="244"/>
      <c r="AH54" s="244"/>
      <c r="AI54" s="244"/>
      <c r="AJ54" s="244"/>
      <c r="AK54" s="407" t="str">
        <f aca="false" t="array" ref="AK54:AK54">_xlfn.IFS(AC54=Tabeller!$AI$4,"C",AC54=Tabeller!$AI$5,"L",AC54=Tabeller!$AI$6,"P",AC54="","")</f>
        <v/>
      </c>
      <c r="AL54" s="411"/>
      <c r="AM54" s="412" t="str">
        <f aca="false">IF(AN54="","","EAN")</f>
        <v/>
      </c>
      <c r="AN54" s="403" t="str">
        <f aca="false">TRIM(IF('3. Förpackningsdata'!Q54="","",'3. Förpackningsdata'!Q54))</f>
        <v/>
      </c>
      <c r="AO54" s="414" t="str">
        <f aca="false">IF(AQ54="","",IF('3. Förpackningsdata'!S54="","",'3. Förpackningsdata'!S54))</f>
        <v/>
      </c>
      <c r="AP54" s="112"/>
      <c r="AQ54" s="406" t="str">
        <f aca="false">IF('3. Förpackningsdata'!T54="","",'3. Förpackningsdata'!T54)</f>
        <v/>
      </c>
      <c r="AR54" s="113"/>
      <c r="AS54" s="113"/>
      <c r="AT54" s="113"/>
      <c r="AU54" s="113"/>
      <c r="AV54" s="113"/>
      <c r="AW54" s="407" t="str">
        <f aca="false" t="array" ref="AW54:AW54">_xlfn.IFS(AO54=Tabeller!$AJ$5,"P",AO54=Tabeller!$AJ$4,"L",AO54="","")</f>
        <v/>
      </c>
      <c r="AX54" s="112"/>
      <c r="AY54" s="408" t="str">
        <f aca="false">IF(AZ54="","","EAN")</f>
        <v/>
      </c>
      <c r="AZ54" s="418" t="str">
        <f aca="false">TRIM(IF('3. Förpackningsdata'!U54="","",'3. Förpackningsdata'!U54))</f>
        <v/>
      </c>
      <c r="BA54" s="415" t="str">
        <f aca="false">IF(BC54="","",IF('3. Förpackningsdata'!W54="","",'3. Förpackningsdata'!W54))</f>
        <v/>
      </c>
      <c r="BB54" s="416"/>
      <c r="BC54" s="411" t="str">
        <f aca="false">IF('3. Förpackningsdata'!X54="","",'3. Förpackningsdata'!X54)</f>
        <v/>
      </c>
      <c r="BD54" s="416"/>
      <c r="BE54" s="416"/>
      <c r="BF54" s="416"/>
      <c r="BG54" s="416"/>
      <c r="BH54" s="416"/>
      <c r="BI54" s="417" t="str">
        <f aca="false" t="array" ref="BI54:BI54">_xlfn.IFS(BA54=Tabeller!$AJ$5,"P",BA54=Tabeller!$AJ$4,"L",BA54="","")</f>
        <v/>
      </c>
      <c r="BJ54" s="416"/>
      <c r="BK54" s="412" t="str">
        <f aca="false">IF(BL54="","","EAN")</f>
        <v/>
      </c>
      <c r="BL54" s="413" t="str">
        <f aca="false">TRIM(IF('3. Förpackningsdata'!Y54="","",'3. Förpackningsdata'!Y54))</f>
        <v/>
      </c>
    </row>
    <row r="55" customFormat="false" ht="14.25" hidden="false" customHeight="false" outlineLevel="0" collapsed="false">
      <c r="A55" s="397" t="n">
        <v>51</v>
      </c>
      <c r="B55" s="397" t="str">
        <f aca="false">'APH KIC KIA PC'!I55</f>
        <v>Välj…</v>
      </c>
      <c r="C55" s="397" t="str">
        <f aca="false">'APH KIC KIA PC'!K55</f>
        <v>Välj…</v>
      </c>
      <c r="D55" s="398" t="n">
        <f aca="false">'APH KIC KIA PC'!D55</f>
        <v>0</v>
      </c>
      <c r="E55" s="399" t="s">
        <v>114</v>
      </c>
      <c r="F55" s="399"/>
      <c r="G55" s="400" t="n">
        <v>1</v>
      </c>
      <c r="H55" s="401" t="n">
        <f aca="false">'3. Förpackningsdata'!F55</f>
        <v>0</v>
      </c>
      <c r="I55" s="401" t="n">
        <f aca="false">'3. Förpackningsdata'!G55</f>
        <v>0</v>
      </c>
      <c r="J55" s="401" t="n">
        <f aca="false">'3. Förpackningsdata'!I55</f>
        <v>0</v>
      </c>
      <c r="K55" s="401" t="n">
        <f aca="false">'3. Förpackningsdata'!H55</f>
        <v>0</v>
      </c>
      <c r="L55" s="244"/>
      <c r="M55" s="399" t="s">
        <v>2012</v>
      </c>
      <c r="N55" s="400" t="str">
        <f aca="false">IF('APH KIC KIA PC'!X55="","",'APH KIC KIA PC'!X55)</f>
        <v/>
      </c>
      <c r="O55" s="402" t="s">
        <v>35</v>
      </c>
      <c r="P55" s="403" t="str">
        <f aca="false">TRIM('1. Artikeldata Grund'!D55)</f>
        <v/>
      </c>
      <c r="Q55" s="404" t="str">
        <f aca="false">IF(S55="","",IF('3. Förpackningsdata'!K55="","",'3. Förpackningsdata'!K55))</f>
        <v/>
      </c>
      <c r="R55" s="405"/>
      <c r="S55" s="406" t="str">
        <f aca="false">IF('3. Förpackningsdata'!L55="","",'3. Förpackningsdata'!L55)</f>
        <v/>
      </c>
      <c r="T55" s="113"/>
      <c r="U55" s="113"/>
      <c r="V55" s="113"/>
      <c r="W55" s="113"/>
      <c r="X55" s="113"/>
      <c r="Y55" s="407" t="str">
        <f aca="false" t="array" ref="Y55:Y55">IF(AC55&lt;&gt;Tabeller!$AI$4,_xlfn.IFS(Q55=Tabeller!$AI$3,"",Q55=Tabeller!$AL$4,"C",Q55=Tabeller!$AL$5,"L",Q55=Tabeller!$AL$6,"P",Q55="",""),"1")</f>
        <v/>
      </c>
      <c r="Z55" s="112"/>
      <c r="AA55" s="408" t="str">
        <f aca="false">IF(AB55="","","EAN")</f>
        <v/>
      </c>
      <c r="AB55" s="418" t="str">
        <f aca="false">TRIM(IF('3. Förpackningsdata'!M55="","",'3. Förpackningsdata'!M55))</f>
        <v/>
      </c>
      <c r="AC55" s="410" t="str">
        <f aca="false">IF(AE55="","",IF('3. Förpackningsdata'!O55="","",'3. Förpackningsdata'!O55))</f>
        <v/>
      </c>
      <c r="AD55" s="411"/>
      <c r="AE55" s="400" t="str">
        <f aca="false">IF('3. Förpackningsdata'!P55="","",'3. Förpackningsdata'!P55)</f>
        <v/>
      </c>
      <c r="AF55" s="244"/>
      <c r="AG55" s="244"/>
      <c r="AH55" s="244"/>
      <c r="AI55" s="244"/>
      <c r="AJ55" s="244"/>
      <c r="AK55" s="407" t="str">
        <f aca="false" t="array" ref="AK55:AK55">_xlfn.IFS(AC55=Tabeller!$AI$4,"C",AC55=Tabeller!$AI$5,"L",AC55=Tabeller!$AI$6,"P",AC55="","")</f>
        <v/>
      </c>
      <c r="AL55" s="411"/>
      <c r="AM55" s="412" t="str">
        <f aca="false">IF(AN55="","","EAN")</f>
        <v/>
      </c>
      <c r="AN55" s="403" t="str">
        <f aca="false">TRIM(IF('3. Förpackningsdata'!Q55="","",'3. Förpackningsdata'!Q55))</f>
        <v/>
      </c>
      <c r="AO55" s="414" t="str">
        <f aca="false">IF(AQ55="","",IF('3. Förpackningsdata'!S55="","",'3. Förpackningsdata'!S55))</f>
        <v/>
      </c>
      <c r="AP55" s="112"/>
      <c r="AQ55" s="406" t="str">
        <f aca="false">IF('3. Förpackningsdata'!T55="","",'3. Förpackningsdata'!T55)</f>
        <v/>
      </c>
      <c r="AR55" s="113"/>
      <c r="AS55" s="113"/>
      <c r="AT55" s="113"/>
      <c r="AU55" s="113"/>
      <c r="AV55" s="113"/>
      <c r="AW55" s="407" t="str">
        <f aca="false" t="array" ref="AW55:AW55">_xlfn.IFS(AO55=Tabeller!$AJ$5,"P",AO55=Tabeller!$AJ$4,"L",AO55="","")</f>
        <v/>
      </c>
      <c r="AX55" s="112"/>
      <c r="AY55" s="408" t="str">
        <f aca="false">IF(AZ55="","","EAN")</f>
        <v/>
      </c>
      <c r="AZ55" s="418" t="str">
        <f aca="false">TRIM(IF('3. Förpackningsdata'!U55="","",'3. Förpackningsdata'!U55))</f>
        <v/>
      </c>
      <c r="BA55" s="415" t="str">
        <f aca="false">IF(BC55="","",IF('3. Förpackningsdata'!W55="","",'3. Förpackningsdata'!W55))</f>
        <v/>
      </c>
      <c r="BB55" s="416"/>
      <c r="BC55" s="411" t="str">
        <f aca="false">IF('3. Förpackningsdata'!X55="","",'3. Förpackningsdata'!X55)</f>
        <v/>
      </c>
      <c r="BD55" s="416"/>
      <c r="BE55" s="416"/>
      <c r="BF55" s="416"/>
      <c r="BG55" s="416"/>
      <c r="BH55" s="416"/>
      <c r="BI55" s="417" t="str">
        <f aca="false" t="array" ref="BI55:BI55">_xlfn.IFS(BA55=Tabeller!$AJ$5,"P",BA55=Tabeller!$AJ$4,"L",BA55="","")</f>
        <v/>
      </c>
      <c r="BJ55" s="416"/>
      <c r="BK55" s="412" t="str">
        <f aca="false">IF(BL55="","","EAN")</f>
        <v/>
      </c>
      <c r="BL55" s="413" t="str">
        <f aca="false">TRIM(IF('3. Förpackningsdata'!Y55="","",'3. Förpackningsdata'!Y55))</f>
        <v/>
      </c>
    </row>
    <row r="56" customFormat="false" ht="14.25" hidden="false" customHeight="false" outlineLevel="0" collapsed="false">
      <c r="A56" s="397" t="n">
        <v>52</v>
      </c>
      <c r="B56" s="397" t="str">
        <f aca="false">'APH KIC KIA PC'!I56</f>
        <v>Välj…</v>
      </c>
      <c r="C56" s="397" t="str">
        <f aca="false">'APH KIC KIA PC'!K56</f>
        <v>Välj…</v>
      </c>
      <c r="D56" s="398" t="n">
        <f aca="false">'APH KIC KIA PC'!D56</f>
        <v>0</v>
      </c>
      <c r="E56" s="399" t="s">
        <v>114</v>
      </c>
      <c r="F56" s="399"/>
      <c r="G56" s="400" t="n">
        <v>1</v>
      </c>
      <c r="H56" s="401" t="n">
        <f aca="false">'3. Förpackningsdata'!F56</f>
        <v>0</v>
      </c>
      <c r="I56" s="401" t="n">
        <f aca="false">'3. Förpackningsdata'!G56</f>
        <v>0</v>
      </c>
      <c r="J56" s="401" t="n">
        <f aca="false">'3. Förpackningsdata'!I56</f>
        <v>0</v>
      </c>
      <c r="K56" s="401" t="n">
        <f aca="false">'3. Förpackningsdata'!H56</f>
        <v>0</v>
      </c>
      <c r="L56" s="244"/>
      <c r="M56" s="399" t="s">
        <v>2012</v>
      </c>
      <c r="N56" s="400" t="str">
        <f aca="false">IF('APH KIC KIA PC'!X56="","",'APH KIC KIA PC'!X56)</f>
        <v/>
      </c>
      <c r="O56" s="402" t="s">
        <v>35</v>
      </c>
      <c r="P56" s="403" t="str">
        <f aca="false">TRIM('1. Artikeldata Grund'!D56)</f>
        <v/>
      </c>
      <c r="Q56" s="404" t="str">
        <f aca="false">IF(S56="","",IF('3. Förpackningsdata'!K56="","",'3. Förpackningsdata'!K56))</f>
        <v/>
      </c>
      <c r="R56" s="405"/>
      <c r="S56" s="406" t="str">
        <f aca="false">IF('3. Förpackningsdata'!L56="","",'3. Förpackningsdata'!L56)</f>
        <v/>
      </c>
      <c r="T56" s="113"/>
      <c r="U56" s="113"/>
      <c r="V56" s="113"/>
      <c r="W56" s="113"/>
      <c r="X56" s="113"/>
      <c r="Y56" s="407" t="str">
        <f aca="false" t="array" ref="Y56:Y56">IF(AC56&lt;&gt;Tabeller!$AI$4,_xlfn.IFS(Q56=Tabeller!$AI$3,"",Q56=Tabeller!$AL$4,"C",Q56=Tabeller!$AL$5,"L",Q56=Tabeller!$AL$6,"P",Q56="",""),"1")</f>
        <v/>
      </c>
      <c r="Z56" s="112"/>
      <c r="AA56" s="408" t="str">
        <f aca="false">IF(AB56="","","EAN")</f>
        <v/>
      </c>
      <c r="AB56" s="418" t="str">
        <f aca="false">TRIM(IF('3. Förpackningsdata'!M56="","",'3. Förpackningsdata'!M56))</f>
        <v/>
      </c>
      <c r="AC56" s="410" t="str">
        <f aca="false">IF(AE56="","",IF('3. Förpackningsdata'!O56="","",'3. Förpackningsdata'!O56))</f>
        <v/>
      </c>
      <c r="AD56" s="411"/>
      <c r="AE56" s="400" t="str">
        <f aca="false">IF('3. Förpackningsdata'!P56="","",'3. Förpackningsdata'!P56)</f>
        <v/>
      </c>
      <c r="AF56" s="244"/>
      <c r="AG56" s="244"/>
      <c r="AH56" s="244"/>
      <c r="AI56" s="244"/>
      <c r="AJ56" s="244"/>
      <c r="AK56" s="407" t="str">
        <f aca="false" t="array" ref="AK56:AK56">_xlfn.IFS(AC56=Tabeller!$AI$4,"C",AC56=Tabeller!$AI$5,"L",AC56=Tabeller!$AI$6,"P",AC56="","")</f>
        <v/>
      </c>
      <c r="AL56" s="411"/>
      <c r="AM56" s="412" t="str">
        <f aca="false">IF(AN56="","","EAN")</f>
        <v/>
      </c>
      <c r="AN56" s="403" t="str">
        <f aca="false">TRIM(IF('3. Förpackningsdata'!Q56="","",'3. Förpackningsdata'!Q56))</f>
        <v/>
      </c>
      <c r="AO56" s="414" t="str">
        <f aca="false">IF(AQ56="","",IF('3. Förpackningsdata'!S56="","",'3. Förpackningsdata'!S56))</f>
        <v/>
      </c>
      <c r="AP56" s="112"/>
      <c r="AQ56" s="406" t="str">
        <f aca="false">IF('3. Förpackningsdata'!T56="","",'3. Förpackningsdata'!T56)</f>
        <v/>
      </c>
      <c r="AR56" s="113"/>
      <c r="AS56" s="113"/>
      <c r="AT56" s="113"/>
      <c r="AU56" s="113"/>
      <c r="AV56" s="113"/>
      <c r="AW56" s="407" t="str">
        <f aca="false" t="array" ref="AW56:AW56">_xlfn.IFS(AO56=Tabeller!$AJ$5,"P",AO56=Tabeller!$AJ$4,"L",AO56="","")</f>
        <v/>
      </c>
      <c r="AX56" s="112"/>
      <c r="AY56" s="408" t="str">
        <f aca="false">IF(AZ56="","","EAN")</f>
        <v/>
      </c>
      <c r="AZ56" s="418" t="str">
        <f aca="false">TRIM(IF('3. Förpackningsdata'!U56="","",'3. Förpackningsdata'!U56))</f>
        <v/>
      </c>
      <c r="BA56" s="415" t="str">
        <f aca="false">IF(BC56="","",IF('3. Förpackningsdata'!W56="","",'3. Förpackningsdata'!W56))</f>
        <v/>
      </c>
      <c r="BB56" s="416"/>
      <c r="BC56" s="411" t="str">
        <f aca="false">IF('3. Förpackningsdata'!X56="","",'3. Förpackningsdata'!X56)</f>
        <v/>
      </c>
      <c r="BD56" s="416"/>
      <c r="BE56" s="416"/>
      <c r="BF56" s="416"/>
      <c r="BG56" s="416"/>
      <c r="BH56" s="416"/>
      <c r="BI56" s="417" t="str">
        <f aca="false" t="array" ref="BI56:BI56">_xlfn.IFS(BA56=Tabeller!$AJ$5,"P",BA56=Tabeller!$AJ$4,"L",BA56="","")</f>
        <v/>
      </c>
      <c r="BJ56" s="416"/>
      <c r="BK56" s="412" t="str">
        <f aca="false">IF(BL56="","","EAN")</f>
        <v/>
      </c>
      <c r="BL56" s="413" t="str">
        <f aca="false">TRIM(IF('3. Förpackningsdata'!Y56="","",'3. Förpackningsdata'!Y56))</f>
        <v/>
      </c>
    </row>
    <row r="57" customFormat="false" ht="14.25" hidden="false" customHeight="false" outlineLevel="0" collapsed="false">
      <c r="A57" s="397" t="n">
        <v>53</v>
      </c>
      <c r="B57" s="397" t="str">
        <f aca="false">'APH KIC KIA PC'!I57</f>
        <v>Välj…</v>
      </c>
      <c r="C57" s="397" t="str">
        <f aca="false">'APH KIC KIA PC'!K57</f>
        <v>Välj…</v>
      </c>
      <c r="D57" s="398" t="n">
        <f aca="false">'APH KIC KIA PC'!D57</f>
        <v>0</v>
      </c>
      <c r="E57" s="399" t="s">
        <v>114</v>
      </c>
      <c r="F57" s="399"/>
      <c r="G57" s="400" t="n">
        <v>1</v>
      </c>
      <c r="H57" s="401" t="n">
        <f aca="false">'3. Förpackningsdata'!F57</f>
        <v>0</v>
      </c>
      <c r="I57" s="401" t="n">
        <f aca="false">'3. Förpackningsdata'!G57</f>
        <v>0</v>
      </c>
      <c r="J57" s="401" t="n">
        <f aca="false">'3. Förpackningsdata'!I57</f>
        <v>0</v>
      </c>
      <c r="K57" s="401" t="n">
        <f aca="false">'3. Förpackningsdata'!H57</f>
        <v>0</v>
      </c>
      <c r="L57" s="244"/>
      <c r="M57" s="399" t="s">
        <v>2012</v>
      </c>
      <c r="N57" s="400" t="str">
        <f aca="false">IF('APH KIC KIA PC'!X57="","",'APH KIC KIA PC'!X57)</f>
        <v/>
      </c>
      <c r="O57" s="402" t="s">
        <v>35</v>
      </c>
      <c r="P57" s="403" t="str">
        <f aca="false">TRIM('1. Artikeldata Grund'!D57)</f>
        <v/>
      </c>
      <c r="Q57" s="404" t="str">
        <f aca="false">IF(S57="","",IF('3. Förpackningsdata'!K57="","",'3. Förpackningsdata'!K57))</f>
        <v/>
      </c>
      <c r="R57" s="405"/>
      <c r="S57" s="406" t="str">
        <f aca="false">IF('3. Förpackningsdata'!L57="","",'3. Förpackningsdata'!L57)</f>
        <v/>
      </c>
      <c r="T57" s="113"/>
      <c r="U57" s="113"/>
      <c r="V57" s="113"/>
      <c r="W57" s="113"/>
      <c r="X57" s="113"/>
      <c r="Y57" s="407" t="str">
        <f aca="false" t="array" ref="Y57:Y57">IF(AC57&lt;&gt;Tabeller!$AI$4,_xlfn.IFS(Q57=Tabeller!$AI$3,"",Q57=Tabeller!$AL$4,"C",Q57=Tabeller!$AL$5,"L",Q57=Tabeller!$AL$6,"P",Q57="",""),"1")</f>
        <v/>
      </c>
      <c r="Z57" s="112"/>
      <c r="AA57" s="408" t="str">
        <f aca="false">IF(AB57="","","EAN")</f>
        <v/>
      </c>
      <c r="AB57" s="418" t="str">
        <f aca="false">TRIM(IF('3. Förpackningsdata'!M57="","",'3. Förpackningsdata'!M57))</f>
        <v/>
      </c>
      <c r="AC57" s="410" t="str">
        <f aca="false">IF(AE57="","",IF('3. Förpackningsdata'!O57="","",'3. Förpackningsdata'!O57))</f>
        <v/>
      </c>
      <c r="AD57" s="411"/>
      <c r="AE57" s="400" t="str">
        <f aca="false">IF('3. Förpackningsdata'!P57="","",'3. Förpackningsdata'!P57)</f>
        <v/>
      </c>
      <c r="AF57" s="244"/>
      <c r="AG57" s="244"/>
      <c r="AH57" s="244"/>
      <c r="AI57" s="244"/>
      <c r="AJ57" s="244"/>
      <c r="AK57" s="407" t="str">
        <f aca="false" t="array" ref="AK57:AK57">_xlfn.IFS(AC57=Tabeller!$AI$4,"C",AC57=Tabeller!$AI$5,"L",AC57=Tabeller!$AI$6,"P",AC57="","")</f>
        <v/>
      </c>
      <c r="AL57" s="411"/>
      <c r="AM57" s="412" t="str">
        <f aca="false">IF(AN57="","","EAN")</f>
        <v/>
      </c>
      <c r="AN57" s="403" t="str">
        <f aca="false">TRIM(IF('3. Förpackningsdata'!Q57="","",'3. Förpackningsdata'!Q57))</f>
        <v/>
      </c>
      <c r="AO57" s="414" t="str">
        <f aca="false">IF(AQ57="","",IF('3. Förpackningsdata'!S57="","",'3. Förpackningsdata'!S57))</f>
        <v/>
      </c>
      <c r="AP57" s="112"/>
      <c r="AQ57" s="406" t="str">
        <f aca="false">IF('3. Förpackningsdata'!T57="","",'3. Förpackningsdata'!T57)</f>
        <v/>
      </c>
      <c r="AR57" s="113"/>
      <c r="AS57" s="113"/>
      <c r="AT57" s="113"/>
      <c r="AU57" s="113"/>
      <c r="AV57" s="113"/>
      <c r="AW57" s="407" t="str">
        <f aca="false" t="array" ref="AW57:AW57">_xlfn.IFS(AO57=Tabeller!$AJ$5,"P",AO57=Tabeller!$AJ$4,"L",AO57="","")</f>
        <v/>
      </c>
      <c r="AX57" s="112"/>
      <c r="AY57" s="408" t="str">
        <f aca="false">IF(AZ57="","","EAN")</f>
        <v/>
      </c>
      <c r="AZ57" s="418" t="str">
        <f aca="false">TRIM(IF('3. Förpackningsdata'!U57="","",'3. Förpackningsdata'!U57))</f>
        <v/>
      </c>
      <c r="BA57" s="415" t="str">
        <f aca="false">IF(BC57="","",IF('3. Förpackningsdata'!W57="","",'3. Förpackningsdata'!W57))</f>
        <v/>
      </c>
      <c r="BB57" s="416"/>
      <c r="BC57" s="411" t="str">
        <f aca="false">IF('3. Förpackningsdata'!X57="","",'3. Förpackningsdata'!X57)</f>
        <v/>
      </c>
      <c r="BD57" s="416"/>
      <c r="BE57" s="416"/>
      <c r="BF57" s="416"/>
      <c r="BG57" s="416"/>
      <c r="BH57" s="416"/>
      <c r="BI57" s="417" t="str">
        <f aca="false" t="array" ref="BI57:BI57">_xlfn.IFS(BA57=Tabeller!$AJ$5,"P",BA57=Tabeller!$AJ$4,"L",BA57="","")</f>
        <v/>
      </c>
      <c r="BJ57" s="416"/>
      <c r="BK57" s="412" t="str">
        <f aca="false">IF(BL57="","","EAN")</f>
        <v/>
      </c>
      <c r="BL57" s="413" t="str">
        <f aca="false">TRIM(IF('3. Förpackningsdata'!Y57="","",'3. Förpackningsdata'!Y57))</f>
        <v/>
      </c>
    </row>
    <row r="58" customFormat="false" ht="14.25" hidden="false" customHeight="false" outlineLevel="0" collapsed="false">
      <c r="A58" s="397" t="n">
        <v>54</v>
      </c>
      <c r="B58" s="397" t="str">
        <f aca="false">'APH KIC KIA PC'!I58</f>
        <v>Välj…</v>
      </c>
      <c r="C58" s="397" t="str">
        <f aca="false">'APH KIC KIA PC'!K58</f>
        <v>Välj…</v>
      </c>
      <c r="D58" s="398" t="n">
        <f aca="false">'APH KIC KIA PC'!D58</f>
        <v>0</v>
      </c>
      <c r="E58" s="399" t="s">
        <v>114</v>
      </c>
      <c r="F58" s="399"/>
      <c r="G58" s="400" t="n">
        <v>1</v>
      </c>
      <c r="H58" s="401" t="n">
        <f aca="false">'3. Förpackningsdata'!F58</f>
        <v>0</v>
      </c>
      <c r="I58" s="401" t="n">
        <f aca="false">'3. Förpackningsdata'!G58</f>
        <v>0</v>
      </c>
      <c r="J58" s="401" t="n">
        <f aca="false">'3. Förpackningsdata'!I58</f>
        <v>0</v>
      </c>
      <c r="K58" s="401" t="n">
        <f aca="false">'3. Förpackningsdata'!H58</f>
        <v>0</v>
      </c>
      <c r="L58" s="244"/>
      <c r="M58" s="399" t="s">
        <v>2012</v>
      </c>
      <c r="N58" s="400" t="str">
        <f aca="false">IF('APH KIC KIA PC'!X58="","",'APH KIC KIA PC'!X58)</f>
        <v/>
      </c>
      <c r="O58" s="402" t="s">
        <v>35</v>
      </c>
      <c r="P58" s="403" t="str">
        <f aca="false">TRIM('1. Artikeldata Grund'!D58)</f>
        <v/>
      </c>
      <c r="Q58" s="404" t="str">
        <f aca="false">IF(S58="","",IF('3. Förpackningsdata'!K58="","",'3. Förpackningsdata'!K58))</f>
        <v/>
      </c>
      <c r="R58" s="405"/>
      <c r="S58" s="406" t="str">
        <f aca="false">IF('3. Förpackningsdata'!L58="","",'3. Förpackningsdata'!L58)</f>
        <v/>
      </c>
      <c r="T58" s="113"/>
      <c r="U58" s="113"/>
      <c r="V58" s="113"/>
      <c r="W58" s="113"/>
      <c r="X58" s="113"/>
      <c r="Y58" s="407" t="str">
        <f aca="false" t="array" ref="Y58:Y58">IF(AC58&lt;&gt;Tabeller!$AI$4,_xlfn.IFS(Q58=Tabeller!$AI$3,"",Q58=Tabeller!$AL$4,"C",Q58=Tabeller!$AL$5,"L",Q58=Tabeller!$AL$6,"P",Q58="",""),"1")</f>
        <v/>
      </c>
      <c r="Z58" s="112"/>
      <c r="AA58" s="408" t="str">
        <f aca="false">IF(AB58="","","EAN")</f>
        <v/>
      </c>
      <c r="AB58" s="418" t="str">
        <f aca="false">TRIM(IF('3. Förpackningsdata'!M58="","",'3. Förpackningsdata'!M58))</f>
        <v/>
      </c>
      <c r="AC58" s="410" t="str">
        <f aca="false">IF(AE58="","",IF('3. Förpackningsdata'!O58="","",'3. Förpackningsdata'!O58))</f>
        <v/>
      </c>
      <c r="AD58" s="411"/>
      <c r="AE58" s="400" t="str">
        <f aca="false">IF('3. Förpackningsdata'!P58="","",'3. Förpackningsdata'!P58)</f>
        <v/>
      </c>
      <c r="AF58" s="244"/>
      <c r="AG58" s="244"/>
      <c r="AH58" s="244"/>
      <c r="AI58" s="244"/>
      <c r="AJ58" s="244"/>
      <c r="AK58" s="407" t="str">
        <f aca="false" t="array" ref="AK58:AK58">_xlfn.IFS(AC58=Tabeller!$AI$4,"C",AC58=Tabeller!$AI$5,"L",AC58=Tabeller!$AI$6,"P",AC58="","")</f>
        <v/>
      </c>
      <c r="AL58" s="411"/>
      <c r="AM58" s="412" t="str">
        <f aca="false">IF(AN58="","","EAN")</f>
        <v/>
      </c>
      <c r="AN58" s="403" t="str">
        <f aca="false">TRIM(IF('3. Förpackningsdata'!Q58="","",'3. Förpackningsdata'!Q58))</f>
        <v/>
      </c>
      <c r="AO58" s="414" t="str">
        <f aca="false">IF(AQ58="","",IF('3. Förpackningsdata'!S58="","",'3. Förpackningsdata'!S58))</f>
        <v/>
      </c>
      <c r="AP58" s="112"/>
      <c r="AQ58" s="406" t="str">
        <f aca="false">IF('3. Förpackningsdata'!T58="","",'3. Förpackningsdata'!T58)</f>
        <v/>
      </c>
      <c r="AR58" s="113"/>
      <c r="AS58" s="113"/>
      <c r="AT58" s="113"/>
      <c r="AU58" s="113"/>
      <c r="AV58" s="113"/>
      <c r="AW58" s="407" t="str">
        <f aca="false" t="array" ref="AW58:AW58">_xlfn.IFS(AO58=Tabeller!$AJ$5,"P",AO58=Tabeller!$AJ$4,"L",AO58="","")</f>
        <v/>
      </c>
      <c r="AX58" s="112"/>
      <c r="AY58" s="408" t="str">
        <f aca="false">IF(AZ58="","","EAN")</f>
        <v/>
      </c>
      <c r="AZ58" s="418" t="str">
        <f aca="false">TRIM(IF('3. Förpackningsdata'!U58="","",'3. Förpackningsdata'!U58))</f>
        <v/>
      </c>
      <c r="BA58" s="415" t="str">
        <f aca="false">IF(BC58="","",IF('3. Förpackningsdata'!W58="","",'3. Förpackningsdata'!W58))</f>
        <v/>
      </c>
      <c r="BB58" s="416"/>
      <c r="BC58" s="411" t="str">
        <f aca="false">IF('3. Förpackningsdata'!X58="","",'3. Förpackningsdata'!X58)</f>
        <v/>
      </c>
      <c r="BD58" s="416"/>
      <c r="BE58" s="416"/>
      <c r="BF58" s="416"/>
      <c r="BG58" s="416"/>
      <c r="BH58" s="416"/>
      <c r="BI58" s="417" t="str">
        <f aca="false" t="array" ref="BI58:BI58">_xlfn.IFS(BA58=Tabeller!$AJ$5,"P",BA58=Tabeller!$AJ$4,"L",BA58="","")</f>
        <v/>
      </c>
      <c r="BJ58" s="416"/>
      <c r="BK58" s="412" t="str">
        <f aca="false">IF(BL58="","","EAN")</f>
        <v/>
      </c>
      <c r="BL58" s="413" t="str">
        <f aca="false">TRIM(IF('3. Förpackningsdata'!Y58="","",'3. Förpackningsdata'!Y58))</f>
        <v/>
      </c>
    </row>
    <row r="59" customFormat="false" ht="14.25" hidden="false" customHeight="false" outlineLevel="0" collapsed="false">
      <c r="A59" s="397" t="n">
        <v>55</v>
      </c>
      <c r="B59" s="397" t="str">
        <f aca="false">'APH KIC KIA PC'!I59</f>
        <v>Välj…</v>
      </c>
      <c r="C59" s="397" t="str">
        <f aca="false">'APH KIC KIA PC'!K59</f>
        <v>Välj…</v>
      </c>
      <c r="D59" s="398" t="n">
        <f aca="false">'APH KIC KIA PC'!D59</f>
        <v>0</v>
      </c>
      <c r="E59" s="399" t="s">
        <v>114</v>
      </c>
      <c r="F59" s="399"/>
      <c r="G59" s="400" t="n">
        <v>1</v>
      </c>
      <c r="H59" s="401" t="n">
        <f aca="false">'3. Förpackningsdata'!F59</f>
        <v>0</v>
      </c>
      <c r="I59" s="401" t="n">
        <f aca="false">'3. Förpackningsdata'!G59</f>
        <v>0</v>
      </c>
      <c r="J59" s="401" t="n">
        <f aca="false">'3. Förpackningsdata'!I59</f>
        <v>0</v>
      </c>
      <c r="K59" s="401" t="n">
        <f aca="false">'3. Förpackningsdata'!H59</f>
        <v>0</v>
      </c>
      <c r="L59" s="244"/>
      <c r="M59" s="399" t="s">
        <v>2012</v>
      </c>
      <c r="N59" s="400" t="str">
        <f aca="false">IF('APH KIC KIA PC'!X59="","",'APH KIC KIA PC'!X59)</f>
        <v/>
      </c>
      <c r="O59" s="402" t="s">
        <v>35</v>
      </c>
      <c r="P59" s="403" t="str">
        <f aca="false">TRIM('1. Artikeldata Grund'!D59)</f>
        <v/>
      </c>
      <c r="Q59" s="404" t="str">
        <f aca="false">IF(S59="","",IF('3. Förpackningsdata'!K59="","",'3. Förpackningsdata'!K59))</f>
        <v/>
      </c>
      <c r="R59" s="405"/>
      <c r="S59" s="406" t="str">
        <f aca="false">IF('3. Förpackningsdata'!L59="","",'3. Förpackningsdata'!L59)</f>
        <v/>
      </c>
      <c r="T59" s="113"/>
      <c r="U59" s="113"/>
      <c r="V59" s="113"/>
      <c r="W59" s="113"/>
      <c r="X59" s="113"/>
      <c r="Y59" s="407" t="str">
        <f aca="false" t="array" ref="Y59:Y59">IF(AC59&lt;&gt;Tabeller!$AI$4,_xlfn.IFS(Q59=Tabeller!$AI$3,"",Q59=Tabeller!$AL$4,"C",Q59=Tabeller!$AL$5,"L",Q59=Tabeller!$AL$6,"P",Q59="",""),"1")</f>
        <v/>
      </c>
      <c r="Z59" s="112"/>
      <c r="AA59" s="408" t="str">
        <f aca="false">IF(AB59="","","EAN")</f>
        <v/>
      </c>
      <c r="AB59" s="418" t="str">
        <f aca="false">TRIM(IF('3. Förpackningsdata'!M59="","",'3. Förpackningsdata'!M59))</f>
        <v/>
      </c>
      <c r="AC59" s="410" t="str">
        <f aca="false">IF(AE59="","",IF('3. Förpackningsdata'!O59="","",'3. Förpackningsdata'!O59))</f>
        <v/>
      </c>
      <c r="AD59" s="411"/>
      <c r="AE59" s="400" t="str">
        <f aca="false">IF('3. Förpackningsdata'!P59="","",'3. Förpackningsdata'!P59)</f>
        <v/>
      </c>
      <c r="AF59" s="244"/>
      <c r="AG59" s="244"/>
      <c r="AH59" s="244"/>
      <c r="AI59" s="244"/>
      <c r="AJ59" s="244"/>
      <c r="AK59" s="407" t="str">
        <f aca="false" t="array" ref="AK59:AK59">_xlfn.IFS(AC59=Tabeller!$AI$4,"C",AC59=Tabeller!$AI$5,"L",AC59=Tabeller!$AI$6,"P",AC59="","")</f>
        <v/>
      </c>
      <c r="AL59" s="411"/>
      <c r="AM59" s="412" t="str">
        <f aca="false">IF(AN59="","","EAN")</f>
        <v/>
      </c>
      <c r="AN59" s="403" t="str">
        <f aca="false">TRIM(IF('3. Förpackningsdata'!Q59="","",'3. Förpackningsdata'!Q59))</f>
        <v/>
      </c>
      <c r="AO59" s="414" t="str">
        <f aca="false">IF(AQ59="","",IF('3. Förpackningsdata'!S59="","",'3. Förpackningsdata'!S59))</f>
        <v/>
      </c>
      <c r="AP59" s="112"/>
      <c r="AQ59" s="406" t="str">
        <f aca="false">IF('3. Förpackningsdata'!T59="","",'3. Förpackningsdata'!T59)</f>
        <v/>
      </c>
      <c r="AR59" s="113"/>
      <c r="AS59" s="113"/>
      <c r="AT59" s="113"/>
      <c r="AU59" s="113"/>
      <c r="AV59" s="113"/>
      <c r="AW59" s="407" t="str">
        <f aca="false" t="array" ref="AW59:AW59">_xlfn.IFS(AO59=Tabeller!$AJ$5,"P",AO59=Tabeller!$AJ$4,"L",AO59="","")</f>
        <v/>
      </c>
      <c r="AX59" s="112"/>
      <c r="AY59" s="408" t="str">
        <f aca="false">IF(AZ59="","","EAN")</f>
        <v/>
      </c>
      <c r="AZ59" s="418" t="str">
        <f aca="false">TRIM(IF('3. Förpackningsdata'!U59="","",'3. Förpackningsdata'!U59))</f>
        <v/>
      </c>
      <c r="BA59" s="415" t="str">
        <f aca="false">IF(BC59="","",IF('3. Förpackningsdata'!W59="","",'3. Förpackningsdata'!W59))</f>
        <v/>
      </c>
      <c r="BB59" s="416"/>
      <c r="BC59" s="411" t="str">
        <f aca="false">IF('3. Förpackningsdata'!X59="","",'3. Förpackningsdata'!X59)</f>
        <v/>
      </c>
      <c r="BD59" s="416"/>
      <c r="BE59" s="416"/>
      <c r="BF59" s="416"/>
      <c r="BG59" s="416"/>
      <c r="BH59" s="416"/>
      <c r="BI59" s="417" t="str">
        <f aca="false" t="array" ref="BI59:BI59">_xlfn.IFS(BA59=Tabeller!$AJ$5,"P",BA59=Tabeller!$AJ$4,"L",BA59="","")</f>
        <v/>
      </c>
      <c r="BJ59" s="416"/>
      <c r="BK59" s="412" t="str">
        <f aca="false">IF(BL59="","","EAN")</f>
        <v/>
      </c>
      <c r="BL59" s="413" t="str">
        <f aca="false">TRIM(IF('3. Förpackningsdata'!Y59="","",'3. Förpackningsdata'!Y59))</f>
        <v/>
      </c>
    </row>
    <row r="60" customFormat="false" ht="14.25" hidden="false" customHeight="false" outlineLevel="0" collapsed="false">
      <c r="A60" s="397" t="n">
        <v>56</v>
      </c>
      <c r="B60" s="397" t="str">
        <f aca="false">'APH KIC KIA PC'!I60</f>
        <v>Välj…</v>
      </c>
      <c r="C60" s="397" t="str">
        <f aca="false">'APH KIC KIA PC'!K60</f>
        <v>Välj…</v>
      </c>
      <c r="D60" s="398" t="n">
        <f aca="false">'APH KIC KIA PC'!D60</f>
        <v>0</v>
      </c>
      <c r="E60" s="399" t="s">
        <v>114</v>
      </c>
      <c r="F60" s="399"/>
      <c r="G60" s="400" t="n">
        <v>1</v>
      </c>
      <c r="H60" s="401" t="n">
        <f aca="false">'3. Förpackningsdata'!F60</f>
        <v>0</v>
      </c>
      <c r="I60" s="401" t="n">
        <f aca="false">'3. Förpackningsdata'!G60</f>
        <v>0</v>
      </c>
      <c r="J60" s="401" t="n">
        <f aca="false">'3. Förpackningsdata'!I60</f>
        <v>0</v>
      </c>
      <c r="K60" s="401" t="n">
        <f aca="false">'3. Förpackningsdata'!H60</f>
        <v>0</v>
      </c>
      <c r="L60" s="244"/>
      <c r="M60" s="399" t="s">
        <v>2012</v>
      </c>
      <c r="N60" s="400" t="str">
        <f aca="false">IF('APH KIC KIA PC'!X60="","",'APH KIC KIA PC'!X60)</f>
        <v/>
      </c>
      <c r="O60" s="402" t="s">
        <v>35</v>
      </c>
      <c r="P60" s="403" t="str">
        <f aca="false">TRIM('1. Artikeldata Grund'!D60)</f>
        <v/>
      </c>
      <c r="Q60" s="404" t="str">
        <f aca="false">IF(S60="","",IF('3. Förpackningsdata'!K60="","",'3. Förpackningsdata'!K60))</f>
        <v/>
      </c>
      <c r="R60" s="405"/>
      <c r="S60" s="406" t="str">
        <f aca="false">IF('3. Förpackningsdata'!L60="","",'3. Förpackningsdata'!L60)</f>
        <v/>
      </c>
      <c r="T60" s="113"/>
      <c r="U60" s="113"/>
      <c r="V60" s="113"/>
      <c r="W60" s="113"/>
      <c r="X60" s="113"/>
      <c r="Y60" s="407" t="str">
        <f aca="false" t="array" ref="Y60:Y60">IF(AC60&lt;&gt;Tabeller!$AI$4,_xlfn.IFS(Q60=Tabeller!$AI$3,"",Q60=Tabeller!$AL$4,"C",Q60=Tabeller!$AL$5,"L",Q60=Tabeller!$AL$6,"P",Q60="",""),"1")</f>
        <v/>
      </c>
      <c r="Z60" s="112"/>
      <c r="AA60" s="408" t="str">
        <f aca="false">IF(AB60="","","EAN")</f>
        <v/>
      </c>
      <c r="AB60" s="418" t="str">
        <f aca="false">TRIM(IF('3. Förpackningsdata'!M60="","",'3. Förpackningsdata'!M60))</f>
        <v/>
      </c>
      <c r="AC60" s="410" t="str">
        <f aca="false">IF(AE60="","",IF('3. Förpackningsdata'!O60="","",'3. Förpackningsdata'!O60))</f>
        <v/>
      </c>
      <c r="AD60" s="411"/>
      <c r="AE60" s="400" t="str">
        <f aca="false">IF('3. Förpackningsdata'!P60="","",'3. Förpackningsdata'!P60)</f>
        <v/>
      </c>
      <c r="AF60" s="244"/>
      <c r="AG60" s="244"/>
      <c r="AH60" s="244"/>
      <c r="AI60" s="244"/>
      <c r="AJ60" s="244"/>
      <c r="AK60" s="407" t="str">
        <f aca="false" t="array" ref="AK60:AK60">_xlfn.IFS(AC60=Tabeller!$AI$4,"C",AC60=Tabeller!$AI$5,"L",AC60=Tabeller!$AI$6,"P",AC60="","")</f>
        <v/>
      </c>
      <c r="AL60" s="411"/>
      <c r="AM60" s="412" t="str">
        <f aca="false">IF(AN60="","","EAN")</f>
        <v/>
      </c>
      <c r="AN60" s="403" t="str">
        <f aca="false">TRIM(IF('3. Förpackningsdata'!Q60="","",'3. Förpackningsdata'!Q60))</f>
        <v/>
      </c>
      <c r="AO60" s="414" t="str">
        <f aca="false">IF(AQ60="","",IF('3. Förpackningsdata'!S60="","",'3. Förpackningsdata'!S60))</f>
        <v/>
      </c>
      <c r="AP60" s="112"/>
      <c r="AQ60" s="406" t="str">
        <f aca="false">IF('3. Förpackningsdata'!T60="","",'3. Förpackningsdata'!T60)</f>
        <v/>
      </c>
      <c r="AR60" s="113"/>
      <c r="AS60" s="113"/>
      <c r="AT60" s="113"/>
      <c r="AU60" s="113"/>
      <c r="AV60" s="113"/>
      <c r="AW60" s="407" t="str">
        <f aca="false" t="array" ref="AW60:AW60">_xlfn.IFS(AO60=Tabeller!$AJ$5,"P",AO60=Tabeller!$AJ$4,"L",AO60="","")</f>
        <v/>
      </c>
      <c r="AX60" s="112"/>
      <c r="AY60" s="408" t="str">
        <f aca="false">IF(AZ60="","","EAN")</f>
        <v/>
      </c>
      <c r="AZ60" s="418" t="str">
        <f aca="false">TRIM(IF('3. Förpackningsdata'!U60="","",'3. Förpackningsdata'!U60))</f>
        <v/>
      </c>
      <c r="BA60" s="415" t="str">
        <f aca="false">IF(BC60="","",IF('3. Förpackningsdata'!W60="","",'3. Förpackningsdata'!W60))</f>
        <v/>
      </c>
      <c r="BB60" s="416"/>
      <c r="BC60" s="411" t="str">
        <f aca="false">IF('3. Förpackningsdata'!X60="","",'3. Förpackningsdata'!X60)</f>
        <v/>
      </c>
      <c r="BD60" s="416"/>
      <c r="BE60" s="416"/>
      <c r="BF60" s="416"/>
      <c r="BG60" s="416"/>
      <c r="BH60" s="416"/>
      <c r="BI60" s="417" t="str">
        <f aca="false" t="array" ref="BI60:BI60">_xlfn.IFS(BA60=Tabeller!$AJ$5,"P",BA60=Tabeller!$AJ$4,"L",BA60="","")</f>
        <v/>
      </c>
      <c r="BJ60" s="416"/>
      <c r="BK60" s="412" t="str">
        <f aca="false">IF(BL60="","","EAN")</f>
        <v/>
      </c>
      <c r="BL60" s="413" t="str">
        <f aca="false">TRIM(IF('3. Förpackningsdata'!Y60="","",'3. Förpackningsdata'!Y60))</f>
        <v/>
      </c>
    </row>
    <row r="61" customFormat="false" ht="14.25" hidden="false" customHeight="false" outlineLevel="0" collapsed="false">
      <c r="A61" s="397" t="n">
        <v>57</v>
      </c>
      <c r="B61" s="397" t="str">
        <f aca="false">'APH KIC KIA PC'!I61</f>
        <v>Välj…</v>
      </c>
      <c r="C61" s="397" t="str">
        <f aca="false">'APH KIC KIA PC'!K61</f>
        <v>Välj…</v>
      </c>
      <c r="D61" s="398" t="n">
        <f aca="false">'APH KIC KIA PC'!D61</f>
        <v>0</v>
      </c>
      <c r="E61" s="399" t="s">
        <v>114</v>
      </c>
      <c r="F61" s="399"/>
      <c r="G61" s="400" t="n">
        <v>1</v>
      </c>
      <c r="H61" s="401" t="n">
        <f aca="false">'3. Förpackningsdata'!F61</f>
        <v>0</v>
      </c>
      <c r="I61" s="401" t="n">
        <f aca="false">'3. Förpackningsdata'!G61</f>
        <v>0</v>
      </c>
      <c r="J61" s="401" t="n">
        <f aca="false">'3. Förpackningsdata'!I61</f>
        <v>0</v>
      </c>
      <c r="K61" s="401" t="n">
        <f aca="false">'3. Förpackningsdata'!H61</f>
        <v>0</v>
      </c>
      <c r="L61" s="244"/>
      <c r="M61" s="399" t="s">
        <v>2012</v>
      </c>
      <c r="N61" s="400" t="str">
        <f aca="false">IF('APH KIC KIA PC'!X61="","",'APH KIC KIA PC'!X61)</f>
        <v/>
      </c>
      <c r="O61" s="402" t="s">
        <v>35</v>
      </c>
      <c r="P61" s="403" t="str">
        <f aca="false">TRIM('1. Artikeldata Grund'!D61)</f>
        <v/>
      </c>
      <c r="Q61" s="404" t="str">
        <f aca="false">IF(S61="","",IF('3. Förpackningsdata'!K61="","",'3. Förpackningsdata'!K61))</f>
        <v/>
      </c>
      <c r="R61" s="405"/>
      <c r="S61" s="406" t="str">
        <f aca="false">IF('3. Förpackningsdata'!L61="","",'3. Förpackningsdata'!L61)</f>
        <v/>
      </c>
      <c r="T61" s="113"/>
      <c r="U61" s="113"/>
      <c r="V61" s="113"/>
      <c r="W61" s="113"/>
      <c r="X61" s="113"/>
      <c r="Y61" s="407" t="str">
        <f aca="false" t="array" ref="Y61:Y61">IF(AC61&lt;&gt;Tabeller!$AI$4,_xlfn.IFS(Q61=Tabeller!$AI$3,"",Q61=Tabeller!$AL$4,"C",Q61=Tabeller!$AL$5,"L",Q61=Tabeller!$AL$6,"P",Q61="",""),"1")</f>
        <v/>
      </c>
      <c r="Z61" s="112"/>
      <c r="AA61" s="408" t="str">
        <f aca="false">IF(AB61="","","EAN")</f>
        <v/>
      </c>
      <c r="AB61" s="418" t="str">
        <f aca="false">TRIM(IF('3. Förpackningsdata'!M61="","",'3. Förpackningsdata'!M61))</f>
        <v/>
      </c>
      <c r="AC61" s="410" t="str">
        <f aca="false">IF(AE61="","",IF('3. Förpackningsdata'!O61="","",'3. Förpackningsdata'!O61))</f>
        <v/>
      </c>
      <c r="AD61" s="411"/>
      <c r="AE61" s="400" t="str">
        <f aca="false">IF('3. Förpackningsdata'!P61="","",'3. Förpackningsdata'!P61)</f>
        <v/>
      </c>
      <c r="AF61" s="244"/>
      <c r="AG61" s="244"/>
      <c r="AH61" s="244"/>
      <c r="AI61" s="244"/>
      <c r="AJ61" s="244"/>
      <c r="AK61" s="407" t="str">
        <f aca="false" t="array" ref="AK61:AK61">_xlfn.IFS(AC61=Tabeller!$AI$4,"C",AC61=Tabeller!$AI$5,"L",AC61=Tabeller!$AI$6,"P",AC61="","")</f>
        <v/>
      </c>
      <c r="AL61" s="411"/>
      <c r="AM61" s="412" t="str">
        <f aca="false">IF(AN61="","","EAN")</f>
        <v/>
      </c>
      <c r="AN61" s="403" t="str">
        <f aca="false">TRIM(IF('3. Förpackningsdata'!Q61="","",'3. Förpackningsdata'!Q61))</f>
        <v/>
      </c>
      <c r="AO61" s="414" t="str">
        <f aca="false">IF(AQ61="","",IF('3. Förpackningsdata'!S61="","",'3. Förpackningsdata'!S61))</f>
        <v/>
      </c>
      <c r="AP61" s="112"/>
      <c r="AQ61" s="406" t="str">
        <f aca="false">IF('3. Förpackningsdata'!T61="","",'3. Förpackningsdata'!T61)</f>
        <v/>
      </c>
      <c r="AR61" s="113"/>
      <c r="AS61" s="113"/>
      <c r="AT61" s="113"/>
      <c r="AU61" s="113"/>
      <c r="AV61" s="113"/>
      <c r="AW61" s="407" t="str">
        <f aca="false" t="array" ref="AW61:AW61">_xlfn.IFS(AO61=Tabeller!$AJ$5,"P",AO61=Tabeller!$AJ$4,"L",AO61="","")</f>
        <v/>
      </c>
      <c r="AX61" s="112"/>
      <c r="AY61" s="408" t="str">
        <f aca="false">IF(AZ61="","","EAN")</f>
        <v/>
      </c>
      <c r="AZ61" s="418" t="str">
        <f aca="false">TRIM(IF('3. Förpackningsdata'!U61="","",'3. Förpackningsdata'!U61))</f>
        <v/>
      </c>
      <c r="BA61" s="415" t="str">
        <f aca="false">IF(BC61="","",IF('3. Förpackningsdata'!W61="","",'3. Förpackningsdata'!W61))</f>
        <v/>
      </c>
      <c r="BB61" s="416"/>
      <c r="BC61" s="411" t="str">
        <f aca="false">IF('3. Förpackningsdata'!X61="","",'3. Förpackningsdata'!X61)</f>
        <v/>
      </c>
      <c r="BD61" s="416"/>
      <c r="BE61" s="416"/>
      <c r="BF61" s="416"/>
      <c r="BG61" s="416"/>
      <c r="BH61" s="416"/>
      <c r="BI61" s="417" t="str">
        <f aca="false" t="array" ref="BI61:BI61">_xlfn.IFS(BA61=Tabeller!$AJ$5,"P",BA61=Tabeller!$AJ$4,"L",BA61="","")</f>
        <v/>
      </c>
      <c r="BJ61" s="416"/>
      <c r="BK61" s="412" t="str">
        <f aca="false">IF(BL61="","","EAN")</f>
        <v/>
      </c>
      <c r="BL61" s="413" t="str">
        <f aca="false">TRIM(IF('3. Förpackningsdata'!Y61="","",'3. Förpackningsdata'!Y61))</f>
        <v/>
      </c>
    </row>
    <row r="62" customFormat="false" ht="14.25" hidden="false" customHeight="false" outlineLevel="0" collapsed="false">
      <c r="A62" s="397" t="n">
        <v>58</v>
      </c>
      <c r="B62" s="397" t="str">
        <f aca="false">'APH KIC KIA PC'!I62</f>
        <v>Välj…</v>
      </c>
      <c r="C62" s="397" t="str">
        <f aca="false">'APH KIC KIA PC'!K62</f>
        <v>Välj…</v>
      </c>
      <c r="D62" s="398" t="n">
        <f aca="false">'APH KIC KIA PC'!D62</f>
        <v>0</v>
      </c>
      <c r="E62" s="399" t="s">
        <v>114</v>
      </c>
      <c r="F62" s="399"/>
      <c r="G62" s="400" t="n">
        <v>1</v>
      </c>
      <c r="H62" s="401" t="n">
        <f aca="false">'3. Förpackningsdata'!F62</f>
        <v>0</v>
      </c>
      <c r="I62" s="401" t="n">
        <f aca="false">'3. Förpackningsdata'!G62</f>
        <v>0</v>
      </c>
      <c r="J62" s="401" t="n">
        <f aca="false">'3. Förpackningsdata'!I62</f>
        <v>0</v>
      </c>
      <c r="K62" s="401" t="n">
        <f aca="false">'3. Förpackningsdata'!H62</f>
        <v>0</v>
      </c>
      <c r="L62" s="244"/>
      <c r="M62" s="399" t="s">
        <v>2012</v>
      </c>
      <c r="N62" s="400" t="str">
        <f aca="false">IF('APH KIC KIA PC'!X62="","",'APH KIC KIA PC'!X62)</f>
        <v/>
      </c>
      <c r="O62" s="402" t="s">
        <v>35</v>
      </c>
      <c r="P62" s="403" t="str">
        <f aca="false">TRIM('1. Artikeldata Grund'!D62)</f>
        <v/>
      </c>
      <c r="Q62" s="404" t="str">
        <f aca="false">IF(S62="","",IF('3. Förpackningsdata'!K62="","",'3. Förpackningsdata'!K62))</f>
        <v/>
      </c>
      <c r="R62" s="405"/>
      <c r="S62" s="406" t="str">
        <f aca="false">IF('3. Förpackningsdata'!L62="","",'3. Förpackningsdata'!L62)</f>
        <v/>
      </c>
      <c r="T62" s="113"/>
      <c r="U62" s="113"/>
      <c r="V62" s="113"/>
      <c r="W62" s="113"/>
      <c r="X62" s="113"/>
      <c r="Y62" s="407" t="str">
        <f aca="false" t="array" ref="Y62:Y62">IF(AC62&lt;&gt;Tabeller!$AI$4,_xlfn.IFS(Q62=Tabeller!$AI$3,"",Q62=Tabeller!$AL$4,"C",Q62=Tabeller!$AL$5,"L",Q62=Tabeller!$AL$6,"P",Q62="",""),"1")</f>
        <v/>
      </c>
      <c r="Z62" s="112"/>
      <c r="AA62" s="408" t="str">
        <f aca="false">IF(AB62="","","EAN")</f>
        <v/>
      </c>
      <c r="AB62" s="418" t="str">
        <f aca="false">TRIM(IF('3. Förpackningsdata'!M62="","",'3. Förpackningsdata'!M62))</f>
        <v/>
      </c>
      <c r="AC62" s="410" t="str">
        <f aca="false">IF(AE62="","",IF('3. Förpackningsdata'!O62="","",'3. Förpackningsdata'!O62))</f>
        <v/>
      </c>
      <c r="AD62" s="411"/>
      <c r="AE62" s="400" t="str">
        <f aca="false">IF('3. Förpackningsdata'!P62="","",'3. Förpackningsdata'!P62)</f>
        <v/>
      </c>
      <c r="AF62" s="244"/>
      <c r="AG62" s="244"/>
      <c r="AH62" s="244"/>
      <c r="AI62" s="244"/>
      <c r="AJ62" s="244"/>
      <c r="AK62" s="407" t="str">
        <f aca="false" t="array" ref="AK62:AK62">_xlfn.IFS(AC62=Tabeller!$AI$4,"C",AC62=Tabeller!$AI$5,"L",AC62=Tabeller!$AI$6,"P",AC62="","")</f>
        <v/>
      </c>
      <c r="AL62" s="411"/>
      <c r="AM62" s="412" t="str">
        <f aca="false">IF(AN62="","","EAN")</f>
        <v/>
      </c>
      <c r="AN62" s="403" t="str">
        <f aca="false">TRIM(IF('3. Förpackningsdata'!Q62="","",'3. Förpackningsdata'!Q62))</f>
        <v/>
      </c>
      <c r="AO62" s="414" t="str">
        <f aca="false">IF(AQ62="","",IF('3. Förpackningsdata'!S62="","",'3. Förpackningsdata'!S62))</f>
        <v/>
      </c>
      <c r="AP62" s="112"/>
      <c r="AQ62" s="406" t="str">
        <f aca="false">IF('3. Förpackningsdata'!T62="","",'3. Förpackningsdata'!T62)</f>
        <v/>
      </c>
      <c r="AR62" s="113"/>
      <c r="AS62" s="113"/>
      <c r="AT62" s="113"/>
      <c r="AU62" s="113"/>
      <c r="AV62" s="113"/>
      <c r="AW62" s="407" t="str">
        <f aca="false" t="array" ref="AW62:AW62">_xlfn.IFS(AO62=Tabeller!$AJ$5,"P",AO62=Tabeller!$AJ$4,"L",AO62="","")</f>
        <v/>
      </c>
      <c r="AX62" s="112"/>
      <c r="AY62" s="408" t="str">
        <f aca="false">IF(AZ62="","","EAN")</f>
        <v/>
      </c>
      <c r="AZ62" s="418" t="str">
        <f aca="false">TRIM(IF('3. Förpackningsdata'!U62="","",'3. Förpackningsdata'!U62))</f>
        <v/>
      </c>
      <c r="BA62" s="415" t="str">
        <f aca="false">IF(BC62="","",IF('3. Förpackningsdata'!W62="","",'3. Förpackningsdata'!W62))</f>
        <v/>
      </c>
      <c r="BB62" s="416"/>
      <c r="BC62" s="411" t="str">
        <f aca="false">IF('3. Förpackningsdata'!X62="","",'3. Förpackningsdata'!X62)</f>
        <v/>
      </c>
      <c r="BD62" s="416"/>
      <c r="BE62" s="416"/>
      <c r="BF62" s="416"/>
      <c r="BG62" s="416"/>
      <c r="BH62" s="416"/>
      <c r="BI62" s="417" t="str">
        <f aca="false" t="array" ref="BI62:BI62">_xlfn.IFS(BA62=Tabeller!$AJ$5,"P",BA62=Tabeller!$AJ$4,"L",BA62="","")</f>
        <v/>
      </c>
      <c r="BJ62" s="416"/>
      <c r="BK62" s="412" t="str">
        <f aca="false">IF(BL62="","","EAN")</f>
        <v/>
      </c>
      <c r="BL62" s="413" t="str">
        <f aca="false">TRIM(IF('3. Förpackningsdata'!Y62="","",'3. Förpackningsdata'!Y62))</f>
        <v/>
      </c>
    </row>
    <row r="63" customFormat="false" ht="14.25" hidden="false" customHeight="false" outlineLevel="0" collapsed="false">
      <c r="A63" s="397" t="n">
        <v>59</v>
      </c>
      <c r="B63" s="397" t="str">
        <f aca="false">'APH KIC KIA PC'!I63</f>
        <v>Välj…</v>
      </c>
      <c r="C63" s="397" t="str">
        <f aca="false">'APH KIC KIA PC'!K63</f>
        <v>Välj…</v>
      </c>
      <c r="D63" s="398" t="n">
        <f aca="false">'APH KIC KIA PC'!D63</f>
        <v>0</v>
      </c>
      <c r="E63" s="399" t="s">
        <v>114</v>
      </c>
      <c r="F63" s="399"/>
      <c r="G63" s="400" t="n">
        <v>1</v>
      </c>
      <c r="H63" s="401" t="n">
        <f aca="false">'3. Förpackningsdata'!F63</f>
        <v>0</v>
      </c>
      <c r="I63" s="401" t="n">
        <f aca="false">'3. Förpackningsdata'!G63</f>
        <v>0</v>
      </c>
      <c r="J63" s="401" t="n">
        <f aca="false">'3. Förpackningsdata'!I63</f>
        <v>0</v>
      </c>
      <c r="K63" s="401" t="n">
        <f aca="false">'3. Förpackningsdata'!H63</f>
        <v>0</v>
      </c>
      <c r="L63" s="244"/>
      <c r="M63" s="399" t="s">
        <v>2012</v>
      </c>
      <c r="N63" s="400" t="str">
        <f aca="false">IF('APH KIC KIA PC'!X63="","",'APH KIC KIA PC'!X63)</f>
        <v/>
      </c>
      <c r="O63" s="402" t="s">
        <v>35</v>
      </c>
      <c r="P63" s="403" t="str">
        <f aca="false">TRIM('1. Artikeldata Grund'!D63)</f>
        <v/>
      </c>
      <c r="Q63" s="404" t="str">
        <f aca="false">IF(S63="","",IF('3. Förpackningsdata'!K63="","",'3. Förpackningsdata'!K63))</f>
        <v/>
      </c>
      <c r="R63" s="405"/>
      <c r="S63" s="406" t="str">
        <f aca="false">IF('3. Förpackningsdata'!L63="","",'3. Förpackningsdata'!L63)</f>
        <v/>
      </c>
      <c r="T63" s="113"/>
      <c r="U63" s="113"/>
      <c r="V63" s="113"/>
      <c r="W63" s="113"/>
      <c r="X63" s="113"/>
      <c r="Y63" s="407" t="str">
        <f aca="false" t="array" ref="Y63:Y63">IF(AC63&lt;&gt;Tabeller!$AI$4,_xlfn.IFS(Q63=Tabeller!$AI$3,"",Q63=Tabeller!$AL$4,"C",Q63=Tabeller!$AL$5,"L",Q63=Tabeller!$AL$6,"P",Q63="",""),"1")</f>
        <v/>
      </c>
      <c r="Z63" s="112"/>
      <c r="AA63" s="408" t="str">
        <f aca="false">IF(AB63="","","EAN")</f>
        <v/>
      </c>
      <c r="AB63" s="418" t="str">
        <f aca="false">TRIM(IF('3. Förpackningsdata'!M63="","",'3. Förpackningsdata'!M63))</f>
        <v/>
      </c>
      <c r="AC63" s="410" t="str">
        <f aca="false">IF(AE63="","",IF('3. Förpackningsdata'!O63="","",'3. Förpackningsdata'!O63))</f>
        <v/>
      </c>
      <c r="AD63" s="411"/>
      <c r="AE63" s="400" t="str">
        <f aca="false">IF('3. Förpackningsdata'!P63="","",'3. Förpackningsdata'!P63)</f>
        <v/>
      </c>
      <c r="AF63" s="244"/>
      <c r="AG63" s="244"/>
      <c r="AH63" s="244"/>
      <c r="AI63" s="244"/>
      <c r="AJ63" s="244"/>
      <c r="AK63" s="407" t="str">
        <f aca="false" t="array" ref="AK63:AK63">_xlfn.IFS(AC63=Tabeller!$AI$4,"C",AC63=Tabeller!$AI$5,"L",AC63=Tabeller!$AI$6,"P",AC63="","")</f>
        <v/>
      </c>
      <c r="AL63" s="411"/>
      <c r="AM63" s="412" t="str">
        <f aca="false">IF(AN63="","","EAN")</f>
        <v/>
      </c>
      <c r="AN63" s="403" t="str">
        <f aca="false">TRIM(IF('3. Förpackningsdata'!Q63="","",'3. Förpackningsdata'!Q63))</f>
        <v/>
      </c>
      <c r="AO63" s="414" t="str">
        <f aca="false">IF(AQ63="","",IF('3. Förpackningsdata'!S63="","",'3. Förpackningsdata'!S63))</f>
        <v/>
      </c>
      <c r="AP63" s="112"/>
      <c r="AQ63" s="406" t="str">
        <f aca="false">IF('3. Förpackningsdata'!T63="","",'3. Förpackningsdata'!T63)</f>
        <v/>
      </c>
      <c r="AR63" s="113"/>
      <c r="AS63" s="113"/>
      <c r="AT63" s="113"/>
      <c r="AU63" s="113"/>
      <c r="AV63" s="113"/>
      <c r="AW63" s="407" t="str">
        <f aca="false" t="array" ref="AW63:AW63">_xlfn.IFS(AO63=Tabeller!$AJ$5,"P",AO63=Tabeller!$AJ$4,"L",AO63="","")</f>
        <v/>
      </c>
      <c r="AX63" s="112"/>
      <c r="AY63" s="408" t="str">
        <f aca="false">IF(AZ63="","","EAN")</f>
        <v/>
      </c>
      <c r="AZ63" s="418" t="str">
        <f aca="false">TRIM(IF('3. Förpackningsdata'!U63="","",'3. Förpackningsdata'!U63))</f>
        <v/>
      </c>
      <c r="BA63" s="415" t="str">
        <f aca="false">IF(BC63="","",IF('3. Förpackningsdata'!W63="","",'3. Förpackningsdata'!W63))</f>
        <v/>
      </c>
      <c r="BB63" s="416"/>
      <c r="BC63" s="411" t="str">
        <f aca="false">IF('3. Förpackningsdata'!X63="","",'3. Förpackningsdata'!X63)</f>
        <v/>
      </c>
      <c r="BD63" s="416"/>
      <c r="BE63" s="416"/>
      <c r="BF63" s="416"/>
      <c r="BG63" s="416"/>
      <c r="BH63" s="416"/>
      <c r="BI63" s="417" t="str">
        <f aca="false" t="array" ref="BI63:BI63">_xlfn.IFS(BA63=Tabeller!$AJ$5,"P",BA63=Tabeller!$AJ$4,"L",BA63="","")</f>
        <v/>
      </c>
      <c r="BJ63" s="416"/>
      <c r="BK63" s="412" t="str">
        <f aca="false">IF(BL63="","","EAN")</f>
        <v/>
      </c>
      <c r="BL63" s="413" t="str">
        <f aca="false">TRIM(IF('3. Förpackningsdata'!Y63="","",'3. Förpackningsdata'!Y63))</f>
        <v/>
      </c>
    </row>
    <row r="64" customFormat="false" ht="14.25" hidden="false" customHeight="false" outlineLevel="0" collapsed="false">
      <c r="A64" s="397" t="n">
        <v>60</v>
      </c>
      <c r="B64" s="397" t="str">
        <f aca="false">'APH KIC KIA PC'!I64</f>
        <v>Välj…</v>
      </c>
      <c r="C64" s="397" t="str">
        <f aca="false">'APH KIC KIA PC'!K64</f>
        <v>Välj…</v>
      </c>
      <c r="D64" s="398" t="n">
        <f aca="false">'APH KIC KIA PC'!D64</f>
        <v>0</v>
      </c>
      <c r="E64" s="399" t="s">
        <v>114</v>
      </c>
      <c r="F64" s="399"/>
      <c r="G64" s="400" t="n">
        <v>1</v>
      </c>
      <c r="H64" s="401" t="n">
        <f aca="false">'3. Förpackningsdata'!F64</f>
        <v>0</v>
      </c>
      <c r="I64" s="401" t="n">
        <f aca="false">'3. Förpackningsdata'!G64</f>
        <v>0</v>
      </c>
      <c r="J64" s="401" t="n">
        <f aca="false">'3. Förpackningsdata'!I64</f>
        <v>0</v>
      </c>
      <c r="K64" s="401" t="n">
        <f aca="false">'3. Förpackningsdata'!H64</f>
        <v>0</v>
      </c>
      <c r="L64" s="244"/>
      <c r="M64" s="399" t="s">
        <v>2012</v>
      </c>
      <c r="N64" s="400" t="str">
        <f aca="false">IF('APH KIC KIA PC'!X64="","",'APH KIC KIA PC'!X64)</f>
        <v/>
      </c>
      <c r="O64" s="402" t="s">
        <v>35</v>
      </c>
      <c r="P64" s="403" t="str">
        <f aca="false">TRIM('1. Artikeldata Grund'!D64)</f>
        <v/>
      </c>
      <c r="Q64" s="404" t="str">
        <f aca="false">IF(S64="","",IF('3. Förpackningsdata'!K64="","",'3. Förpackningsdata'!K64))</f>
        <v/>
      </c>
      <c r="R64" s="405"/>
      <c r="S64" s="406" t="str">
        <f aca="false">IF('3. Förpackningsdata'!L64="","",'3. Förpackningsdata'!L64)</f>
        <v/>
      </c>
      <c r="T64" s="113"/>
      <c r="U64" s="113"/>
      <c r="V64" s="113"/>
      <c r="W64" s="113"/>
      <c r="X64" s="113"/>
      <c r="Y64" s="407" t="str">
        <f aca="false" t="array" ref="Y64:Y64">IF(AC64&lt;&gt;Tabeller!$AI$4,_xlfn.IFS(Q64=Tabeller!$AI$3,"",Q64=Tabeller!$AL$4,"C",Q64=Tabeller!$AL$5,"L",Q64=Tabeller!$AL$6,"P",Q64="",""),"1")</f>
        <v/>
      </c>
      <c r="Z64" s="112"/>
      <c r="AA64" s="408" t="str">
        <f aca="false">IF(AB64="","","EAN")</f>
        <v/>
      </c>
      <c r="AB64" s="418" t="str">
        <f aca="false">TRIM(IF('3. Förpackningsdata'!M64="","",'3. Förpackningsdata'!M64))</f>
        <v/>
      </c>
      <c r="AC64" s="410" t="str">
        <f aca="false">IF(AE64="","",IF('3. Förpackningsdata'!O64="","",'3. Förpackningsdata'!O64))</f>
        <v/>
      </c>
      <c r="AD64" s="411"/>
      <c r="AE64" s="400" t="str">
        <f aca="false">IF('3. Förpackningsdata'!P64="","",'3. Förpackningsdata'!P64)</f>
        <v/>
      </c>
      <c r="AF64" s="244"/>
      <c r="AG64" s="244"/>
      <c r="AH64" s="244"/>
      <c r="AI64" s="244"/>
      <c r="AJ64" s="244"/>
      <c r="AK64" s="407" t="str">
        <f aca="false" t="array" ref="AK64:AK64">_xlfn.IFS(AC64=Tabeller!$AI$4,"C",AC64=Tabeller!$AI$5,"L",AC64=Tabeller!$AI$6,"P",AC64="","")</f>
        <v/>
      </c>
      <c r="AL64" s="411"/>
      <c r="AM64" s="412" t="str">
        <f aca="false">IF(AN64="","","EAN")</f>
        <v/>
      </c>
      <c r="AN64" s="403" t="str">
        <f aca="false">TRIM(IF('3. Förpackningsdata'!Q64="","",'3. Förpackningsdata'!Q64))</f>
        <v/>
      </c>
      <c r="AO64" s="414" t="str">
        <f aca="false">IF(AQ64="","",IF('3. Förpackningsdata'!S64="","",'3. Förpackningsdata'!S64))</f>
        <v/>
      </c>
      <c r="AP64" s="112"/>
      <c r="AQ64" s="406" t="str">
        <f aca="false">IF('3. Förpackningsdata'!T64="","",'3. Förpackningsdata'!T64)</f>
        <v/>
      </c>
      <c r="AR64" s="113"/>
      <c r="AS64" s="113"/>
      <c r="AT64" s="113"/>
      <c r="AU64" s="113"/>
      <c r="AV64" s="113"/>
      <c r="AW64" s="407" t="str">
        <f aca="false" t="array" ref="AW64:AW64">_xlfn.IFS(AO64=Tabeller!$AJ$5,"P",AO64=Tabeller!$AJ$4,"L",AO64="","")</f>
        <v/>
      </c>
      <c r="AX64" s="112"/>
      <c r="AY64" s="408" t="str">
        <f aca="false">IF(AZ64="","","EAN")</f>
        <v/>
      </c>
      <c r="AZ64" s="418" t="str">
        <f aca="false">TRIM(IF('3. Förpackningsdata'!U64="","",'3. Förpackningsdata'!U64))</f>
        <v/>
      </c>
      <c r="BA64" s="415" t="str">
        <f aca="false">IF(BC64="","",IF('3. Förpackningsdata'!W64="","",'3. Förpackningsdata'!W64))</f>
        <v/>
      </c>
      <c r="BB64" s="416"/>
      <c r="BC64" s="411" t="str">
        <f aca="false">IF('3. Förpackningsdata'!X64="","",'3. Förpackningsdata'!X64)</f>
        <v/>
      </c>
      <c r="BD64" s="416"/>
      <c r="BE64" s="416"/>
      <c r="BF64" s="416"/>
      <c r="BG64" s="416"/>
      <c r="BH64" s="416"/>
      <c r="BI64" s="417" t="str">
        <f aca="false" t="array" ref="BI64:BI64">_xlfn.IFS(BA64=Tabeller!$AJ$5,"P",BA64=Tabeller!$AJ$4,"L",BA64="","")</f>
        <v/>
      </c>
      <c r="BJ64" s="416"/>
      <c r="BK64" s="412" t="str">
        <f aca="false">IF(BL64="","","EAN")</f>
        <v/>
      </c>
      <c r="BL64" s="413" t="str">
        <f aca="false">TRIM(IF('3. Förpackningsdata'!Y64="","",'3. Förpackningsdata'!Y64))</f>
        <v/>
      </c>
    </row>
    <row r="65" customFormat="false" ht="14.25" hidden="false" customHeight="false" outlineLevel="0" collapsed="false">
      <c r="A65" s="397" t="n">
        <v>61</v>
      </c>
      <c r="B65" s="397" t="str">
        <f aca="false">'APH KIC KIA PC'!I65</f>
        <v>Välj…</v>
      </c>
      <c r="C65" s="397" t="str">
        <f aca="false">'APH KIC KIA PC'!K65</f>
        <v>Välj…</v>
      </c>
      <c r="D65" s="398" t="n">
        <f aca="false">'APH KIC KIA PC'!D65</f>
        <v>0</v>
      </c>
      <c r="E65" s="399" t="s">
        <v>114</v>
      </c>
      <c r="F65" s="399"/>
      <c r="G65" s="400" t="n">
        <v>1</v>
      </c>
      <c r="H65" s="401" t="n">
        <f aca="false">'3. Förpackningsdata'!F65</f>
        <v>0</v>
      </c>
      <c r="I65" s="401" t="n">
        <f aca="false">'3. Förpackningsdata'!G65</f>
        <v>0</v>
      </c>
      <c r="J65" s="401" t="n">
        <f aca="false">'3. Förpackningsdata'!I65</f>
        <v>0</v>
      </c>
      <c r="K65" s="401" t="n">
        <f aca="false">'3. Förpackningsdata'!H65</f>
        <v>0</v>
      </c>
      <c r="L65" s="244"/>
      <c r="M65" s="399" t="s">
        <v>2012</v>
      </c>
      <c r="N65" s="400" t="str">
        <f aca="false">IF('APH KIC KIA PC'!X65="","",'APH KIC KIA PC'!X65)</f>
        <v/>
      </c>
      <c r="O65" s="402" t="s">
        <v>35</v>
      </c>
      <c r="P65" s="403" t="str">
        <f aca="false">TRIM('1. Artikeldata Grund'!D65)</f>
        <v/>
      </c>
      <c r="Q65" s="404" t="str">
        <f aca="false">IF(S65="","",IF('3. Förpackningsdata'!K65="","",'3. Förpackningsdata'!K65))</f>
        <v/>
      </c>
      <c r="R65" s="405"/>
      <c r="S65" s="406" t="str">
        <f aca="false">IF('3. Förpackningsdata'!L65="","",'3. Förpackningsdata'!L65)</f>
        <v/>
      </c>
      <c r="T65" s="113"/>
      <c r="U65" s="113"/>
      <c r="V65" s="113"/>
      <c r="W65" s="113"/>
      <c r="X65" s="113"/>
      <c r="Y65" s="407" t="str">
        <f aca="false" t="array" ref="Y65:Y65">IF(AC65&lt;&gt;Tabeller!$AI$4,_xlfn.IFS(Q65=Tabeller!$AI$3,"",Q65=Tabeller!$AL$4,"C",Q65=Tabeller!$AL$5,"L",Q65=Tabeller!$AL$6,"P",Q65="",""),"1")</f>
        <v/>
      </c>
      <c r="Z65" s="112"/>
      <c r="AA65" s="408" t="str">
        <f aca="false">IF(AB65="","","EAN")</f>
        <v/>
      </c>
      <c r="AB65" s="418" t="str">
        <f aca="false">TRIM(IF('3. Förpackningsdata'!M65="","",'3. Förpackningsdata'!M65))</f>
        <v/>
      </c>
      <c r="AC65" s="410" t="str">
        <f aca="false">IF(AE65="","",IF('3. Förpackningsdata'!O65="","",'3. Förpackningsdata'!O65))</f>
        <v/>
      </c>
      <c r="AD65" s="411"/>
      <c r="AE65" s="400" t="str">
        <f aca="false">IF('3. Förpackningsdata'!P65="","",'3. Förpackningsdata'!P65)</f>
        <v/>
      </c>
      <c r="AF65" s="244"/>
      <c r="AG65" s="244"/>
      <c r="AH65" s="244"/>
      <c r="AI65" s="244"/>
      <c r="AJ65" s="244"/>
      <c r="AK65" s="407" t="str">
        <f aca="false" t="array" ref="AK65:AK65">_xlfn.IFS(AC65=Tabeller!$AI$4,"C",AC65=Tabeller!$AI$5,"L",AC65=Tabeller!$AI$6,"P",AC65="","")</f>
        <v/>
      </c>
      <c r="AL65" s="411"/>
      <c r="AM65" s="412" t="str">
        <f aca="false">IF(AN65="","","EAN")</f>
        <v/>
      </c>
      <c r="AN65" s="403" t="str">
        <f aca="false">TRIM(IF('3. Förpackningsdata'!Q65="","",'3. Förpackningsdata'!Q65))</f>
        <v/>
      </c>
      <c r="AO65" s="414" t="str">
        <f aca="false">IF(AQ65="","",IF('3. Förpackningsdata'!S65="","",'3. Förpackningsdata'!S65))</f>
        <v/>
      </c>
      <c r="AP65" s="112"/>
      <c r="AQ65" s="406" t="str">
        <f aca="false">IF('3. Förpackningsdata'!T65="","",'3. Förpackningsdata'!T65)</f>
        <v/>
      </c>
      <c r="AR65" s="113"/>
      <c r="AS65" s="113"/>
      <c r="AT65" s="113"/>
      <c r="AU65" s="113"/>
      <c r="AV65" s="113"/>
      <c r="AW65" s="407" t="str">
        <f aca="false" t="array" ref="AW65:AW65">_xlfn.IFS(AO65=Tabeller!$AJ$5,"P",AO65=Tabeller!$AJ$4,"L",AO65="","")</f>
        <v/>
      </c>
      <c r="AX65" s="112"/>
      <c r="AY65" s="408" t="str">
        <f aca="false">IF(AZ65="","","EAN")</f>
        <v/>
      </c>
      <c r="AZ65" s="418" t="str">
        <f aca="false">TRIM(IF('3. Förpackningsdata'!U65="","",'3. Förpackningsdata'!U65))</f>
        <v/>
      </c>
      <c r="BA65" s="415" t="str">
        <f aca="false">IF(BC65="","",IF('3. Förpackningsdata'!W65="","",'3. Förpackningsdata'!W65))</f>
        <v/>
      </c>
      <c r="BB65" s="416"/>
      <c r="BC65" s="411" t="str">
        <f aca="false">IF('3. Förpackningsdata'!X65="","",'3. Förpackningsdata'!X65)</f>
        <v/>
      </c>
      <c r="BD65" s="416"/>
      <c r="BE65" s="416"/>
      <c r="BF65" s="416"/>
      <c r="BG65" s="416"/>
      <c r="BH65" s="416"/>
      <c r="BI65" s="417" t="str">
        <f aca="false" t="array" ref="BI65:BI65">_xlfn.IFS(BA65=Tabeller!$AJ$5,"P",BA65=Tabeller!$AJ$4,"L",BA65="","")</f>
        <v/>
      </c>
      <c r="BJ65" s="416"/>
      <c r="BK65" s="412" t="str">
        <f aca="false">IF(BL65="","","EAN")</f>
        <v/>
      </c>
      <c r="BL65" s="413" t="str">
        <f aca="false">TRIM(IF('3. Förpackningsdata'!Y65="","",'3. Förpackningsdata'!Y65))</f>
        <v/>
      </c>
    </row>
    <row r="66" customFormat="false" ht="14.25" hidden="false" customHeight="false" outlineLevel="0" collapsed="false">
      <c r="A66" s="397" t="n">
        <v>62</v>
      </c>
      <c r="B66" s="397" t="str">
        <f aca="false">'APH KIC KIA PC'!I66</f>
        <v>Välj…</v>
      </c>
      <c r="C66" s="397" t="str">
        <f aca="false">'APH KIC KIA PC'!K66</f>
        <v>Välj…</v>
      </c>
      <c r="D66" s="398" t="n">
        <f aca="false">'APH KIC KIA PC'!D66</f>
        <v>0</v>
      </c>
      <c r="E66" s="399" t="s">
        <v>114</v>
      </c>
      <c r="F66" s="399"/>
      <c r="G66" s="400" t="n">
        <v>1</v>
      </c>
      <c r="H66" s="401" t="n">
        <f aca="false">'3. Förpackningsdata'!F66</f>
        <v>0</v>
      </c>
      <c r="I66" s="401" t="n">
        <f aca="false">'3. Förpackningsdata'!G66</f>
        <v>0</v>
      </c>
      <c r="J66" s="401" t="n">
        <f aca="false">'3. Förpackningsdata'!I66</f>
        <v>0</v>
      </c>
      <c r="K66" s="401" t="n">
        <f aca="false">'3. Förpackningsdata'!H66</f>
        <v>0</v>
      </c>
      <c r="L66" s="244"/>
      <c r="M66" s="399" t="s">
        <v>2012</v>
      </c>
      <c r="N66" s="400" t="str">
        <f aca="false">IF('APH KIC KIA PC'!X66="","",'APH KIC KIA PC'!X66)</f>
        <v/>
      </c>
      <c r="O66" s="402" t="s">
        <v>35</v>
      </c>
      <c r="P66" s="403" t="str">
        <f aca="false">TRIM('1. Artikeldata Grund'!D66)</f>
        <v/>
      </c>
      <c r="Q66" s="404" t="str">
        <f aca="false">IF(S66="","",IF('3. Förpackningsdata'!K66="","",'3. Förpackningsdata'!K66))</f>
        <v/>
      </c>
      <c r="R66" s="405"/>
      <c r="S66" s="406" t="str">
        <f aca="false">IF('3. Förpackningsdata'!L66="","",'3. Förpackningsdata'!L66)</f>
        <v/>
      </c>
      <c r="T66" s="113"/>
      <c r="U66" s="113"/>
      <c r="V66" s="113"/>
      <c r="W66" s="113"/>
      <c r="X66" s="113"/>
      <c r="Y66" s="407" t="str">
        <f aca="false" t="array" ref="Y66:Y66">IF(AC66&lt;&gt;Tabeller!$AI$4,_xlfn.IFS(Q66=Tabeller!$AI$3,"",Q66=Tabeller!$AL$4,"C",Q66=Tabeller!$AL$5,"L",Q66=Tabeller!$AL$6,"P",Q66="",""),"1")</f>
        <v/>
      </c>
      <c r="Z66" s="112"/>
      <c r="AA66" s="408" t="str">
        <f aca="false">IF(AB66="","","EAN")</f>
        <v/>
      </c>
      <c r="AB66" s="418" t="str">
        <f aca="false">TRIM(IF('3. Förpackningsdata'!M66="","",'3. Förpackningsdata'!M66))</f>
        <v/>
      </c>
      <c r="AC66" s="410" t="str">
        <f aca="false">IF(AE66="","",IF('3. Förpackningsdata'!O66="","",'3. Förpackningsdata'!O66))</f>
        <v/>
      </c>
      <c r="AD66" s="411"/>
      <c r="AE66" s="400" t="str">
        <f aca="false">IF('3. Förpackningsdata'!P66="","",'3. Förpackningsdata'!P66)</f>
        <v/>
      </c>
      <c r="AF66" s="244"/>
      <c r="AG66" s="244"/>
      <c r="AH66" s="244"/>
      <c r="AI66" s="244"/>
      <c r="AJ66" s="244"/>
      <c r="AK66" s="407" t="str">
        <f aca="false" t="array" ref="AK66:AK66">_xlfn.IFS(AC66=Tabeller!$AI$4,"C",AC66=Tabeller!$AI$5,"L",AC66=Tabeller!$AI$6,"P",AC66="","")</f>
        <v/>
      </c>
      <c r="AL66" s="411"/>
      <c r="AM66" s="412" t="str">
        <f aca="false">IF(AN66="","","EAN")</f>
        <v/>
      </c>
      <c r="AN66" s="403" t="str">
        <f aca="false">TRIM(IF('3. Förpackningsdata'!Q66="","",'3. Förpackningsdata'!Q66))</f>
        <v/>
      </c>
      <c r="AO66" s="414" t="str">
        <f aca="false">IF(AQ66="","",IF('3. Förpackningsdata'!S66="","",'3. Förpackningsdata'!S66))</f>
        <v/>
      </c>
      <c r="AP66" s="112"/>
      <c r="AQ66" s="406" t="str">
        <f aca="false">IF('3. Förpackningsdata'!T66="","",'3. Förpackningsdata'!T66)</f>
        <v/>
      </c>
      <c r="AR66" s="113"/>
      <c r="AS66" s="113"/>
      <c r="AT66" s="113"/>
      <c r="AU66" s="113"/>
      <c r="AV66" s="113"/>
      <c r="AW66" s="407" t="str">
        <f aca="false" t="array" ref="AW66:AW66">_xlfn.IFS(AO66=Tabeller!$AJ$5,"P",AO66=Tabeller!$AJ$4,"L",AO66="","")</f>
        <v/>
      </c>
      <c r="AX66" s="112"/>
      <c r="AY66" s="408" t="str">
        <f aca="false">IF(AZ66="","","EAN")</f>
        <v/>
      </c>
      <c r="AZ66" s="418" t="str">
        <f aca="false">TRIM(IF('3. Förpackningsdata'!U66="","",'3. Förpackningsdata'!U66))</f>
        <v/>
      </c>
      <c r="BA66" s="415" t="str">
        <f aca="false">IF(BC66="","",IF('3. Förpackningsdata'!W66="","",'3. Förpackningsdata'!W66))</f>
        <v/>
      </c>
      <c r="BB66" s="416"/>
      <c r="BC66" s="411" t="str">
        <f aca="false">IF('3. Förpackningsdata'!X66="","",'3. Förpackningsdata'!X66)</f>
        <v/>
      </c>
      <c r="BD66" s="416"/>
      <c r="BE66" s="416"/>
      <c r="BF66" s="416"/>
      <c r="BG66" s="416"/>
      <c r="BH66" s="416"/>
      <c r="BI66" s="417" t="str">
        <f aca="false" t="array" ref="BI66:BI66">_xlfn.IFS(BA66=Tabeller!$AJ$5,"P",BA66=Tabeller!$AJ$4,"L",BA66="","")</f>
        <v/>
      </c>
      <c r="BJ66" s="416"/>
      <c r="BK66" s="412" t="str">
        <f aca="false">IF(BL66="","","EAN")</f>
        <v/>
      </c>
      <c r="BL66" s="413" t="str">
        <f aca="false">TRIM(IF('3. Förpackningsdata'!Y66="","",'3. Förpackningsdata'!Y66))</f>
        <v/>
      </c>
    </row>
    <row r="67" customFormat="false" ht="14.25" hidden="false" customHeight="false" outlineLevel="0" collapsed="false">
      <c r="A67" s="397" t="n">
        <v>63</v>
      </c>
      <c r="B67" s="397" t="str">
        <f aca="false">'APH KIC KIA PC'!I67</f>
        <v>Välj…</v>
      </c>
      <c r="C67" s="397" t="str">
        <f aca="false">'APH KIC KIA PC'!K67</f>
        <v>Välj…</v>
      </c>
      <c r="D67" s="398" t="n">
        <f aca="false">'APH KIC KIA PC'!D67</f>
        <v>0</v>
      </c>
      <c r="E67" s="399" t="s">
        <v>114</v>
      </c>
      <c r="F67" s="399"/>
      <c r="G67" s="400" t="n">
        <v>1</v>
      </c>
      <c r="H67" s="401" t="n">
        <f aca="false">'3. Förpackningsdata'!F67</f>
        <v>0</v>
      </c>
      <c r="I67" s="401" t="n">
        <f aca="false">'3. Förpackningsdata'!G67</f>
        <v>0</v>
      </c>
      <c r="J67" s="401" t="n">
        <f aca="false">'3. Förpackningsdata'!I67</f>
        <v>0</v>
      </c>
      <c r="K67" s="401" t="n">
        <f aca="false">'3. Förpackningsdata'!H67</f>
        <v>0</v>
      </c>
      <c r="L67" s="244"/>
      <c r="M67" s="399" t="s">
        <v>2012</v>
      </c>
      <c r="N67" s="400" t="str">
        <f aca="false">IF('APH KIC KIA PC'!X67="","",'APH KIC KIA PC'!X67)</f>
        <v/>
      </c>
      <c r="O67" s="402" t="s">
        <v>35</v>
      </c>
      <c r="P67" s="403" t="str">
        <f aca="false">TRIM('1. Artikeldata Grund'!D67)</f>
        <v/>
      </c>
      <c r="Q67" s="404" t="str">
        <f aca="false">IF(S67="","",IF('3. Förpackningsdata'!K67="","",'3. Förpackningsdata'!K67))</f>
        <v/>
      </c>
      <c r="R67" s="405"/>
      <c r="S67" s="406" t="str">
        <f aca="false">IF('3. Förpackningsdata'!L67="","",'3. Förpackningsdata'!L67)</f>
        <v/>
      </c>
      <c r="T67" s="113"/>
      <c r="U67" s="113"/>
      <c r="V67" s="113"/>
      <c r="W67" s="113"/>
      <c r="X67" s="113"/>
      <c r="Y67" s="407" t="str">
        <f aca="false" t="array" ref="Y67:Y67">IF(AC67&lt;&gt;Tabeller!$AI$4,_xlfn.IFS(Q67=Tabeller!$AI$3,"",Q67=Tabeller!$AL$4,"C",Q67=Tabeller!$AL$5,"L",Q67=Tabeller!$AL$6,"P",Q67="",""),"1")</f>
        <v/>
      </c>
      <c r="Z67" s="112"/>
      <c r="AA67" s="408" t="str">
        <f aca="false">IF(AB67="","","EAN")</f>
        <v/>
      </c>
      <c r="AB67" s="418" t="str">
        <f aca="false">TRIM(IF('3. Förpackningsdata'!M67="","",'3. Förpackningsdata'!M67))</f>
        <v/>
      </c>
      <c r="AC67" s="410" t="str">
        <f aca="false">IF(AE67="","",IF('3. Förpackningsdata'!O67="","",'3. Förpackningsdata'!O67))</f>
        <v/>
      </c>
      <c r="AD67" s="411"/>
      <c r="AE67" s="400" t="str">
        <f aca="false">IF('3. Förpackningsdata'!P67="","",'3. Förpackningsdata'!P67)</f>
        <v/>
      </c>
      <c r="AF67" s="244"/>
      <c r="AG67" s="244"/>
      <c r="AH67" s="244"/>
      <c r="AI67" s="244"/>
      <c r="AJ67" s="244"/>
      <c r="AK67" s="407" t="str">
        <f aca="false" t="array" ref="AK67:AK67">_xlfn.IFS(AC67=Tabeller!$AI$4,"C",AC67=Tabeller!$AI$5,"L",AC67=Tabeller!$AI$6,"P",AC67="","")</f>
        <v/>
      </c>
      <c r="AL67" s="411"/>
      <c r="AM67" s="412" t="str">
        <f aca="false">IF(AN67="","","EAN")</f>
        <v/>
      </c>
      <c r="AN67" s="403" t="str">
        <f aca="false">TRIM(IF('3. Förpackningsdata'!Q67="","",'3. Förpackningsdata'!Q67))</f>
        <v/>
      </c>
      <c r="AO67" s="414" t="str">
        <f aca="false">IF(AQ67="","",IF('3. Förpackningsdata'!S67="","",'3. Förpackningsdata'!S67))</f>
        <v/>
      </c>
      <c r="AP67" s="112"/>
      <c r="AQ67" s="406" t="str">
        <f aca="false">IF('3. Förpackningsdata'!T67="","",'3. Förpackningsdata'!T67)</f>
        <v/>
      </c>
      <c r="AR67" s="113"/>
      <c r="AS67" s="113"/>
      <c r="AT67" s="113"/>
      <c r="AU67" s="113"/>
      <c r="AV67" s="113"/>
      <c r="AW67" s="407" t="str">
        <f aca="false" t="array" ref="AW67:AW67">_xlfn.IFS(AO67=Tabeller!$AJ$5,"P",AO67=Tabeller!$AJ$4,"L",AO67="","")</f>
        <v/>
      </c>
      <c r="AX67" s="112"/>
      <c r="AY67" s="408" t="str">
        <f aca="false">IF(AZ67="","","EAN")</f>
        <v/>
      </c>
      <c r="AZ67" s="418" t="str">
        <f aca="false">TRIM(IF('3. Förpackningsdata'!U67="","",'3. Förpackningsdata'!U67))</f>
        <v/>
      </c>
      <c r="BA67" s="415" t="str">
        <f aca="false">IF(BC67="","",IF('3. Förpackningsdata'!W67="","",'3. Förpackningsdata'!W67))</f>
        <v/>
      </c>
      <c r="BB67" s="416"/>
      <c r="BC67" s="411" t="str">
        <f aca="false">IF('3. Förpackningsdata'!X67="","",'3. Förpackningsdata'!X67)</f>
        <v/>
      </c>
      <c r="BD67" s="416"/>
      <c r="BE67" s="416"/>
      <c r="BF67" s="416"/>
      <c r="BG67" s="416"/>
      <c r="BH67" s="416"/>
      <c r="BI67" s="417" t="str">
        <f aca="false" t="array" ref="BI67:BI67">_xlfn.IFS(BA67=Tabeller!$AJ$5,"P",BA67=Tabeller!$AJ$4,"L",BA67="","")</f>
        <v/>
      </c>
      <c r="BJ67" s="416"/>
      <c r="BK67" s="412" t="str">
        <f aca="false">IF(BL67="","","EAN")</f>
        <v/>
      </c>
      <c r="BL67" s="413" t="str">
        <f aca="false">TRIM(IF('3. Förpackningsdata'!Y67="","",'3. Förpackningsdata'!Y67))</f>
        <v/>
      </c>
    </row>
    <row r="68" customFormat="false" ht="14.25" hidden="false" customHeight="false" outlineLevel="0" collapsed="false">
      <c r="A68" s="397" t="n">
        <v>64</v>
      </c>
      <c r="B68" s="397" t="str">
        <f aca="false">'APH KIC KIA PC'!I68</f>
        <v>Välj…</v>
      </c>
      <c r="C68" s="397" t="str">
        <f aca="false">'APH KIC KIA PC'!K68</f>
        <v>Välj…</v>
      </c>
      <c r="D68" s="398" t="n">
        <f aca="false">'APH KIC KIA PC'!D68</f>
        <v>0</v>
      </c>
      <c r="E68" s="399" t="s">
        <v>114</v>
      </c>
      <c r="F68" s="399"/>
      <c r="G68" s="400" t="n">
        <v>1</v>
      </c>
      <c r="H68" s="401" t="n">
        <f aca="false">'3. Förpackningsdata'!F68</f>
        <v>0</v>
      </c>
      <c r="I68" s="401" t="n">
        <f aca="false">'3. Förpackningsdata'!G68</f>
        <v>0</v>
      </c>
      <c r="J68" s="401" t="n">
        <f aca="false">'3. Förpackningsdata'!I68</f>
        <v>0</v>
      </c>
      <c r="K68" s="401" t="n">
        <f aca="false">'3. Förpackningsdata'!H68</f>
        <v>0</v>
      </c>
      <c r="L68" s="244"/>
      <c r="M68" s="399" t="s">
        <v>2012</v>
      </c>
      <c r="N68" s="400" t="str">
        <f aca="false">IF('APH KIC KIA PC'!X68="","",'APH KIC KIA PC'!X68)</f>
        <v/>
      </c>
      <c r="O68" s="402" t="s">
        <v>35</v>
      </c>
      <c r="P68" s="403" t="str">
        <f aca="false">TRIM('1. Artikeldata Grund'!D68)</f>
        <v/>
      </c>
      <c r="Q68" s="404" t="str">
        <f aca="false">IF(S68="","",IF('3. Förpackningsdata'!K68="","",'3. Förpackningsdata'!K68))</f>
        <v/>
      </c>
      <c r="R68" s="405"/>
      <c r="S68" s="406" t="str">
        <f aca="false">IF('3. Förpackningsdata'!L68="","",'3. Förpackningsdata'!L68)</f>
        <v/>
      </c>
      <c r="T68" s="113"/>
      <c r="U68" s="113"/>
      <c r="V68" s="113"/>
      <c r="W68" s="113"/>
      <c r="X68" s="113"/>
      <c r="Y68" s="407" t="str">
        <f aca="false" t="array" ref="Y68:Y68">IF(AC68&lt;&gt;Tabeller!$AI$4,_xlfn.IFS(Q68=Tabeller!$AI$3,"",Q68=Tabeller!$AL$4,"C",Q68=Tabeller!$AL$5,"L",Q68=Tabeller!$AL$6,"P",Q68="",""),"1")</f>
        <v/>
      </c>
      <c r="Z68" s="112"/>
      <c r="AA68" s="408" t="str">
        <f aca="false">IF(AB68="","","EAN")</f>
        <v/>
      </c>
      <c r="AB68" s="418" t="str">
        <f aca="false">TRIM(IF('3. Förpackningsdata'!M68="","",'3. Förpackningsdata'!M68))</f>
        <v/>
      </c>
      <c r="AC68" s="410" t="str">
        <f aca="false">IF(AE68="","",IF('3. Förpackningsdata'!O68="","",'3. Förpackningsdata'!O68))</f>
        <v/>
      </c>
      <c r="AD68" s="411"/>
      <c r="AE68" s="400" t="str">
        <f aca="false">IF('3. Förpackningsdata'!P68="","",'3. Förpackningsdata'!P68)</f>
        <v/>
      </c>
      <c r="AF68" s="244"/>
      <c r="AG68" s="244"/>
      <c r="AH68" s="244"/>
      <c r="AI68" s="244"/>
      <c r="AJ68" s="244"/>
      <c r="AK68" s="407" t="str">
        <f aca="false" t="array" ref="AK68:AK68">_xlfn.IFS(AC68=Tabeller!$AI$4,"C",AC68=Tabeller!$AI$5,"L",AC68=Tabeller!$AI$6,"P",AC68="","")</f>
        <v/>
      </c>
      <c r="AL68" s="411"/>
      <c r="AM68" s="412" t="str">
        <f aca="false">IF(AN68="","","EAN")</f>
        <v/>
      </c>
      <c r="AN68" s="403" t="str">
        <f aca="false">TRIM(IF('3. Förpackningsdata'!Q68="","",'3. Förpackningsdata'!Q68))</f>
        <v/>
      </c>
      <c r="AO68" s="414" t="str">
        <f aca="false">IF(AQ68="","",IF('3. Förpackningsdata'!S68="","",'3. Förpackningsdata'!S68))</f>
        <v/>
      </c>
      <c r="AP68" s="112"/>
      <c r="AQ68" s="406" t="str">
        <f aca="false">IF('3. Förpackningsdata'!T68="","",'3. Förpackningsdata'!T68)</f>
        <v/>
      </c>
      <c r="AR68" s="113"/>
      <c r="AS68" s="113"/>
      <c r="AT68" s="113"/>
      <c r="AU68" s="113"/>
      <c r="AV68" s="113"/>
      <c r="AW68" s="407" t="str">
        <f aca="false" t="array" ref="AW68:AW68">_xlfn.IFS(AO68=Tabeller!$AJ$5,"P",AO68=Tabeller!$AJ$4,"L",AO68="","")</f>
        <v/>
      </c>
      <c r="AX68" s="112"/>
      <c r="AY68" s="408" t="str">
        <f aca="false">IF(AZ68="","","EAN")</f>
        <v/>
      </c>
      <c r="AZ68" s="418" t="str">
        <f aca="false">TRIM(IF('3. Förpackningsdata'!U68="","",'3. Förpackningsdata'!U68))</f>
        <v/>
      </c>
      <c r="BA68" s="415" t="str">
        <f aca="false">IF(BC68="","",IF('3. Förpackningsdata'!W68="","",'3. Förpackningsdata'!W68))</f>
        <v/>
      </c>
      <c r="BB68" s="416"/>
      <c r="BC68" s="411" t="str">
        <f aca="false">IF('3. Förpackningsdata'!X68="","",'3. Förpackningsdata'!X68)</f>
        <v/>
      </c>
      <c r="BD68" s="416"/>
      <c r="BE68" s="416"/>
      <c r="BF68" s="416"/>
      <c r="BG68" s="416"/>
      <c r="BH68" s="416"/>
      <c r="BI68" s="417" t="str">
        <f aca="false" t="array" ref="BI68:BI68">_xlfn.IFS(BA68=Tabeller!$AJ$5,"P",BA68=Tabeller!$AJ$4,"L",BA68="","")</f>
        <v/>
      </c>
      <c r="BJ68" s="416"/>
      <c r="BK68" s="412" t="str">
        <f aca="false">IF(BL68="","","EAN")</f>
        <v/>
      </c>
      <c r="BL68" s="413" t="str">
        <f aca="false">TRIM(IF('3. Förpackningsdata'!Y68="","",'3. Förpackningsdata'!Y68))</f>
        <v/>
      </c>
    </row>
    <row r="69" customFormat="false" ht="14.25" hidden="false" customHeight="false" outlineLevel="0" collapsed="false">
      <c r="A69" s="397" t="n">
        <v>65</v>
      </c>
      <c r="B69" s="397" t="str">
        <f aca="false">'APH KIC KIA PC'!I69</f>
        <v>Välj…</v>
      </c>
      <c r="C69" s="397" t="str">
        <f aca="false">'APH KIC KIA PC'!K69</f>
        <v>Välj…</v>
      </c>
      <c r="D69" s="398" t="n">
        <f aca="false">'APH KIC KIA PC'!D69</f>
        <v>0</v>
      </c>
      <c r="E69" s="399" t="s">
        <v>114</v>
      </c>
      <c r="F69" s="399"/>
      <c r="G69" s="400" t="n">
        <v>1</v>
      </c>
      <c r="H69" s="401" t="n">
        <f aca="false">'3. Förpackningsdata'!F69</f>
        <v>0</v>
      </c>
      <c r="I69" s="401" t="n">
        <f aca="false">'3. Förpackningsdata'!G69</f>
        <v>0</v>
      </c>
      <c r="J69" s="401" t="n">
        <f aca="false">'3. Förpackningsdata'!I69</f>
        <v>0</v>
      </c>
      <c r="K69" s="401" t="n">
        <f aca="false">'3. Förpackningsdata'!H69</f>
        <v>0</v>
      </c>
      <c r="L69" s="244"/>
      <c r="M69" s="399" t="s">
        <v>2012</v>
      </c>
      <c r="N69" s="400" t="str">
        <f aca="false">IF('APH KIC KIA PC'!X69="","",'APH KIC KIA PC'!X69)</f>
        <v/>
      </c>
      <c r="O69" s="402" t="s">
        <v>35</v>
      </c>
      <c r="P69" s="403" t="str">
        <f aca="false">TRIM('1. Artikeldata Grund'!D69)</f>
        <v/>
      </c>
      <c r="Q69" s="404" t="str">
        <f aca="false">IF(S69="","",IF('3. Förpackningsdata'!K69="","",'3. Förpackningsdata'!K69))</f>
        <v/>
      </c>
      <c r="R69" s="405"/>
      <c r="S69" s="406" t="str">
        <f aca="false">IF('3. Förpackningsdata'!L69="","",'3. Förpackningsdata'!L69)</f>
        <v/>
      </c>
      <c r="T69" s="113"/>
      <c r="U69" s="113"/>
      <c r="V69" s="113"/>
      <c r="W69" s="113"/>
      <c r="X69" s="113"/>
      <c r="Y69" s="407" t="str">
        <f aca="false" t="array" ref="Y69:Y69">IF(AC69&lt;&gt;Tabeller!$AI$4,_xlfn.IFS(Q69=Tabeller!$AI$3,"",Q69=Tabeller!$AL$4,"C",Q69=Tabeller!$AL$5,"L",Q69=Tabeller!$AL$6,"P",Q69="",""),"1")</f>
        <v/>
      </c>
      <c r="Z69" s="112"/>
      <c r="AA69" s="408" t="str">
        <f aca="false">IF(AB69="","","EAN")</f>
        <v/>
      </c>
      <c r="AB69" s="418" t="str">
        <f aca="false">TRIM(IF('3. Förpackningsdata'!M69="","",'3. Förpackningsdata'!M69))</f>
        <v/>
      </c>
      <c r="AC69" s="410" t="str">
        <f aca="false">IF(AE69="","",IF('3. Förpackningsdata'!O69="","",'3. Förpackningsdata'!O69))</f>
        <v/>
      </c>
      <c r="AD69" s="411"/>
      <c r="AE69" s="400" t="str">
        <f aca="false">IF('3. Förpackningsdata'!P69="","",'3. Förpackningsdata'!P69)</f>
        <v/>
      </c>
      <c r="AF69" s="244"/>
      <c r="AG69" s="244"/>
      <c r="AH69" s="244"/>
      <c r="AI69" s="244"/>
      <c r="AJ69" s="244"/>
      <c r="AK69" s="407" t="str">
        <f aca="false" t="array" ref="AK69:AK69">_xlfn.IFS(AC69=Tabeller!$AI$4,"C",AC69=Tabeller!$AI$5,"L",AC69=Tabeller!$AI$6,"P",AC69="","")</f>
        <v/>
      </c>
      <c r="AL69" s="411"/>
      <c r="AM69" s="412" t="str">
        <f aca="false">IF(AN69="","","EAN")</f>
        <v/>
      </c>
      <c r="AN69" s="403" t="str">
        <f aca="false">TRIM(IF('3. Förpackningsdata'!Q69="","",'3. Förpackningsdata'!Q69))</f>
        <v/>
      </c>
      <c r="AO69" s="414" t="str">
        <f aca="false">IF(AQ69="","",IF('3. Förpackningsdata'!S69="","",'3. Förpackningsdata'!S69))</f>
        <v/>
      </c>
      <c r="AP69" s="112"/>
      <c r="AQ69" s="406" t="str">
        <f aca="false">IF('3. Förpackningsdata'!T69="","",'3. Förpackningsdata'!T69)</f>
        <v/>
      </c>
      <c r="AR69" s="113"/>
      <c r="AS69" s="113"/>
      <c r="AT69" s="113"/>
      <c r="AU69" s="113"/>
      <c r="AV69" s="113"/>
      <c r="AW69" s="407" t="str">
        <f aca="false" t="array" ref="AW69:AW69">_xlfn.IFS(AO69=Tabeller!$AJ$5,"P",AO69=Tabeller!$AJ$4,"L",AO69="","")</f>
        <v/>
      </c>
      <c r="AX69" s="112"/>
      <c r="AY69" s="408" t="str">
        <f aca="false">IF(AZ69="","","EAN")</f>
        <v/>
      </c>
      <c r="AZ69" s="418" t="str">
        <f aca="false">TRIM(IF('3. Förpackningsdata'!U69="","",'3. Förpackningsdata'!U69))</f>
        <v/>
      </c>
      <c r="BA69" s="415" t="str">
        <f aca="false">IF(BC69="","",IF('3. Förpackningsdata'!W69="","",'3. Förpackningsdata'!W69))</f>
        <v/>
      </c>
      <c r="BB69" s="416"/>
      <c r="BC69" s="411" t="str">
        <f aca="false">IF('3. Förpackningsdata'!X69="","",'3. Förpackningsdata'!X69)</f>
        <v/>
      </c>
      <c r="BD69" s="416"/>
      <c r="BE69" s="416"/>
      <c r="BF69" s="416"/>
      <c r="BG69" s="416"/>
      <c r="BH69" s="416"/>
      <c r="BI69" s="417" t="str">
        <f aca="false" t="array" ref="BI69:BI69">_xlfn.IFS(BA69=Tabeller!$AJ$5,"P",BA69=Tabeller!$AJ$4,"L",BA69="","")</f>
        <v/>
      </c>
      <c r="BJ69" s="416"/>
      <c r="BK69" s="412" t="str">
        <f aca="false">IF(BL69="","","EAN")</f>
        <v/>
      </c>
      <c r="BL69" s="413" t="str">
        <f aca="false">TRIM(IF('3. Förpackningsdata'!Y69="","",'3. Förpackningsdata'!Y69))</f>
        <v/>
      </c>
    </row>
    <row r="70" customFormat="false" ht="14.25" hidden="false" customHeight="false" outlineLevel="0" collapsed="false">
      <c r="A70" s="397" t="n">
        <v>66</v>
      </c>
      <c r="B70" s="397" t="str">
        <f aca="false">'APH KIC KIA PC'!I70</f>
        <v>Välj…</v>
      </c>
      <c r="C70" s="397" t="str">
        <f aca="false">'APH KIC KIA PC'!K70</f>
        <v>Välj…</v>
      </c>
      <c r="D70" s="398" t="n">
        <f aca="false">'APH KIC KIA PC'!D70</f>
        <v>0</v>
      </c>
      <c r="E70" s="399" t="s">
        <v>114</v>
      </c>
      <c r="F70" s="399"/>
      <c r="G70" s="400" t="n">
        <v>1</v>
      </c>
      <c r="H70" s="401" t="n">
        <f aca="false">'3. Förpackningsdata'!F70</f>
        <v>0</v>
      </c>
      <c r="I70" s="401" t="n">
        <f aca="false">'3. Förpackningsdata'!G70</f>
        <v>0</v>
      </c>
      <c r="J70" s="401" t="n">
        <f aca="false">'3. Förpackningsdata'!I70</f>
        <v>0</v>
      </c>
      <c r="K70" s="401" t="n">
        <f aca="false">'3. Förpackningsdata'!H70</f>
        <v>0</v>
      </c>
      <c r="L70" s="244"/>
      <c r="M70" s="399" t="s">
        <v>2012</v>
      </c>
      <c r="N70" s="400" t="str">
        <f aca="false">IF('APH KIC KIA PC'!X70="","",'APH KIC KIA PC'!X70)</f>
        <v/>
      </c>
      <c r="O70" s="402" t="s">
        <v>35</v>
      </c>
      <c r="P70" s="403" t="str">
        <f aca="false">TRIM('1. Artikeldata Grund'!D70)</f>
        <v/>
      </c>
      <c r="Q70" s="404" t="str">
        <f aca="false">IF(S70="","",IF('3. Förpackningsdata'!K70="","",'3. Förpackningsdata'!K70))</f>
        <v/>
      </c>
      <c r="R70" s="405"/>
      <c r="S70" s="406" t="str">
        <f aca="false">IF('3. Förpackningsdata'!L70="","",'3. Förpackningsdata'!L70)</f>
        <v/>
      </c>
      <c r="T70" s="113"/>
      <c r="U70" s="113"/>
      <c r="V70" s="113"/>
      <c r="W70" s="113"/>
      <c r="X70" s="113"/>
      <c r="Y70" s="407" t="str">
        <f aca="false" t="array" ref="Y70:Y70">IF(AC70&lt;&gt;Tabeller!$AI$4,_xlfn.IFS(Q70=Tabeller!$AI$3,"",Q70=Tabeller!$AL$4,"C",Q70=Tabeller!$AL$5,"L",Q70=Tabeller!$AL$6,"P",Q70="",""),"1")</f>
        <v/>
      </c>
      <c r="Z70" s="112"/>
      <c r="AA70" s="408" t="str">
        <f aca="false">IF(AB70="","","EAN")</f>
        <v/>
      </c>
      <c r="AB70" s="418" t="str">
        <f aca="false">TRIM(IF('3. Förpackningsdata'!M70="","",'3. Förpackningsdata'!M70))</f>
        <v/>
      </c>
      <c r="AC70" s="410" t="str">
        <f aca="false">IF(AE70="","",IF('3. Förpackningsdata'!O70="","",'3. Förpackningsdata'!O70))</f>
        <v/>
      </c>
      <c r="AD70" s="411"/>
      <c r="AE70" s="400" t="str">
        <f aca="false">IF('3. Förpackningsdata'!P70="","",'3. Förpackningsdata'!P70)</f>
        <v/>
      </c>
      <c r="AF70" s="244"/>
      <c r="AG70" s="244"/>
      <c r="AH70" s="244"/>
      <c r="AI70" s="244"/>
      <c r="AJ70" s="244"/>
      <c r="AK70" s="407" t="str">
        <f aca="false" t="array" ref="AK70:AK70">_xlfn.IFS(AC70=Tabeller!$AI$4,"C",AC70=Tabeller!$AI$5,"L",AC70=Tabeller!$AI$6,"P",AC70="","")</f>
        <v/>
      </c>
      <c r="AL70" s="411"/>
      <c r="AM70" s="412" t="str">
        <f aca="false">IF(AN70="","","EAN")</f>
        <v/>
      </c>
      <c r="AN70" s="403" t="str">
        <f aca="false">TRIM(IF('3. Förpackningsdata'!Q70="","",'3. Förpackningsdata'!Q70))</f>
        <v/>
      </c>
      <c r="AO70" s="414" t="str">
        <f aca="false">IF(AQ70="","",IF('3. Förpackningsdata'!S70="","",'3. Förpackningsdata'!S70))</f>
        <v/>
      </c>
      <c r="AP70" s="112"/>
      <c r="AQ70" s="406" t="str">
        <f aca="false">IF('3. Förpackningsdata'!T70="","",'3. Förpackningsdata'!T70)</f>
        <v/>
      </c>
      <c r="AR70" s="113"/>
      <c r="AS70" s="113"/>
      <c r="AT70" s="113"/>
      <c r="AU70" s="113"/>
      <c r="AV70" s="113"/>
      <c r="AW70" s="407" t="str">
        <f aca="false" t="array" ref="AW70:AW70">_xlfn.IFS(AO70=Tabeller!$AJ$5,"P",AO70=Tabeller!$AJ$4,"L",AO70="","")</f>
        <v/>
      </c>
      <c r="AX70" s="112"/>
      <c r="AY70" s="408" t="str">
        <f aca="false">IF(AZ70="","","EAN")</f>
        <v/>
      </c>
      <c r="AZ70" s="418" t="str">
        <f aca="false">TRIM(IF('3. Förpackningsdata'!U70="","",'3. Förpackningsdata'!U70))</f>
        <v/>
      </c>
      <c r="BA70" s="415" t="str">
        <f aca="false">IF(BC70="","",IF('3. Förpackningsdata'!W70="","",'3. Förpackningsdata'!W70))</f>
        <v/>
      </c>
      <c r="BB70" s="416"/>
      <c r="BC70" s="411" t="str">
        <f aca="false">IF('3. Förpackningsdata'!X70="","",'3. Förpackningsdata'!X70)</f>
        <v/>
      </c>
      <c r="BD70" s="416"/>
      <c r="BE70" s="416"/>
      <c r="BF70" s="416"/>
      <c r="BG70" s="416"/>
      <c r="BH70" s="416"/>
      <c r="BI70" s="417" t="str">
        <f aca="false" t="array" ref="BI70:BI70">_xlfn.IFS(BA70=Tabeller!$AJ$5,"P",BA70=Tabeller!$AJ$4,"L",BA70="","")</f>
        <v/>
      </c>
      <c r="BJ70" s="416"/>
      <c r="BK70" s="412" t="str">
        <f aca="false">IF(BL70="","","EAN")</f>
        <v/>
      </c>
      <c r="BL70" s="413" t="str">
        <f aca="false">TRIM(IF('3. Förpackningsdata'!Y70="","",'3. Förpackningsdata'!Y70))</f>
        <v/>
      </c>
    </row>
    <row r="71" customFormat="false" ht="14.25" hidden="false" customHeight="false" outlineLevel="0" collapsed="false">
      <c r="A71" s="397" t="n">
        <v>67</v>
      </c>
      <c r="B71" s="397" t="str">
        <f aca="false">'APH KIC KIA PC'!I71</f>
        <v>Välj…</v>
      </c>
      <c r="C71" s="397" t="str">
        <f aca="false">'APH KIC KIA PC'!K71</f>
        <v>Välj…</v>
      </c>
      <c r="D71" s="398" t="n">
        <f aca="false">'APH KIC KIA PC'!D71</f>
        <v>0</v>
      </c>
      <c r="E71" s="399" t="s">
        <v>114</v>
      </c>
      <c r="F71" s="399"/>
      <c r="G71" s="400" t="n">
        <v>1</v>
      </c>
      <c r="H71" s="401" t="n">
        <f aca="false">'3. Förpackningsdata'!F71</f>
        <v>0</v>
      </c>
      <c r="I71" s="401" t="n">
        <f aca="false">'3. Förpackningsdata'!G71</f>
        <v>0</v>
      </c>
      <c r="J71" s="401" t="n">
        <f aca="false">'3. Förpackningsdata'!I71</f>
        <v>0</v>
      </c>
      <c r="K71" s="401" t="n">
        <f aca="false">'3. Förpackningsdata'!H71</f>
        <v>0</v>
      </c>
      <c r="L71" s="244"/>
      <c r="M71" s="399" t="s">
        <v>2012</v>
      </c>
      <c r="N71" s="400" t="str">
        <f aca="false">IF('APH KIC KIA PC'!X71="","",'APH KIC KIA PC'!X71)</f>
        <v/>
      </c>
      <c r="O71" s="402" t="s">
        <v>35</v>
      </c>
      <c r="P71" s="403" t="str">
        <f aca="false">TRIM('1. Artikeldata Grund'!D71)</f>
        <v/>
      </c>
      <c r="Q71" s="404" t="str">
        <f aca="false">IF(S71="","",IF('3. Förpackningsdata'!K71="","",'3. Förpackningsdata'!K71))</f>
        <v/>
      </c>
      <c r="R71" s="405"/>
      <c r="S71" s="406" t="str">
        <f aca="false">IF('3. Förpackningsdata'!L71="","",'3. Förpackningsdata'!L71)</f>
        <v/>
      </c>
      <c r="T71" s="113"/>
      <c r="U71" s="113"/>
      <c r="V71" s="113"/>
      <c r="W71" s="113"/>
      <c r="X71" s="113"/>
      <c r="Y71" s="407" t="str">
        <f aca="false" t="array" ref="Y71:Y71">IF(AC71&lt;&gt;Tabeller!$AI$4,_xlfn.IFS(Q71=Tabeller!$AI$3,"",Q71=Tabeller!$AL$4,"C",Q71=Tabeller!$AL$5,"L",Q71=Tabeller!$AL$6,"P",Q71="",""),"1")</f>
        <v/>
      </c>
      <c r="Z71" s="112"/>
      <c r="AA71" s="408" t="str">
        <f aca="false">IF(AB71="","","EAN")</f>
        <v/>
      </c>
      <c r="AB71" s="418" t="str">
        <f aca="false">TRIM(IF('3. Förpackningsdata'!M71="","",'3. Förpackningsdata'!M71))</f>
        <v/>
      </c>
      <c r="AC71" s="410" t="str">
        <f aca="false">IF(AE71="","",IF('3. Förpackningsdata'!O71="","",'3. Förpackningsdata'!O71))</f>
        <v/>
      </c>
      <c r="AD71" s="411"/>
      <c r="AE71" s="400" t="str">
        <f aca="false">IF('3. Förpackningsdata'!P71="","",'3. Förpackningsdata'!P71)</f>
        <v/>
      </c>
      <c r="AF71" s="244"/>
      <c r="AG71" s="244"/>
      <c r="AH71" s="244"/>
      <c r="AI71" s="244"/>
      <c r="AJ71" s="244"/>
      <c r="AK71" s="407" t="str">
        <f aca="false" t="array" ref="AK71:AK71">_xlfn.IFS(AC71=Tabeller!$AI$4,"C",AC71=Tabeller!$AI$5,"L",AC71=Tabeller!$AI$6,"P",AC71="","")</f>
        <v/>
      </c>
      <c r="AL71" s="411"/>
      <c r="AM71" s="412" t="str">
        <f aca="false">IF(AN71="","","EAN")</f>
        <v/>
      </c>
      <c r="AN71" s="403" t="str">
        <f aca="false">TRIM(IF('3. Förpackningsdata'!Q71="","",'3. Förpackningsdata'!Q71))</f>
        <v/>
      </c>
      <c r="AO71" s="414" t="str">
        <f aca="false">IF(AQ71="","",IF('3. Förpackningsdata'!S71="","",'3. Förpackningsdata'!S71))</f>
        <v/>
      </c>
      <c r="AP71" s="112"/>
      <c r="AQ71" s="406" t="str">
        <f aca="false">IF('3. Förpackningsdata'!T71="","",'3. Förpackningsdata'!T71)</f>
        <v/>
      </c>
      <c r="AR71" s="113"/>
      <c r="AS71" s="113"/>
      <c r="AT71" s="113"/>
      <c r="AU71" s="113"/>
      <c r="AV71" s="113"/>
      <c r="AW71" s="407" t="str">
        <f aca="false" t="array" ref="AW71:AW71">_xlfn.IFS(AO71=Tabeller!$AJ$5,"P",AO71=Tabeller!$AJ$4,"L",AO71="","")</f>
        <v/>
      </c>
      <c r="AX71" s="112"/>
      <c r="AY71" s="408" t="str">
        <f aca="false">IF(AZ71="","","EAN")</f>
        <v/>
      </c>
      <c r="AZ71" s="418" t="str">
        <f aca="false">TRIM(IF('3. Förpackningsdata'!U71="","",'3. Förpackningsdata'!U71))</f>
        <v/>
      </c>
      <c r="BA71" s="415" t="str">
        <f aca="false">IF(BC71="","",IF('3. Förpackningsdata'!W71="","",'3. Förpackningsdata'!W71))</f>
        <v/>
      </c>
      <c r="BB71" s="416"/>
      <c r="BC71" s="411" t="str">
        <f aca="false">IF('3. Förpackningsdata'!X71="","",'3. Förpackningsdata'!X71)</f>
        <v/>
      </c>
      <c r="BD71" s="416"/>
      <c r="BE71" s="416"/>
      <c r="BF71" s="416"/>
      <c r="BG71" s="416"/>
      <c r="BH71" s="416"/>
      <c r="BI71" s="417" t="str">
        <f aca="false" t="array" ref="BI71:BI71">_xlfn.IFS(BA71=Tabeller!$AJ$5,"P",BA71=Tabeller!$AJ$4,"L",BA71="","")</f>
        <v/>
      </c>
      <c r="BJ71" s="416"/>
      <c r="BK71" s="412" t="str">
        <f aca="false">IF(BL71="","","EAN")</f>
        <v/>
      </c>
      <c r="BL71" s="413" t="str">
        <f aca="false">TRIM(IF('3. Förpackningsdata'!Y71="","",'3. Förpackningsdata'!Y71))</f>
        <v/>
      </c>
    </row>
    <row r="72" customFormat="false" ht="14.25" hidden="false" customHeight="false" outlineLevel="0" collapsed="false">
      <c r="A72" s="397" t="n">
        <v>68</v>
      </c>
      <c r="B72" s="397" t="str">
        <f aca="false">'APH KIC KIA PC'!I72</f>
        <v>Välj…</v>
      </c>
      <c r="C72" s="397" t="str">
        <f aca="false">'APH KIC KIA PC'!K72</f>
        <v>Välj…</v>
      </c>
      <c r="D72" s="398" t="n">
        <f aca="false">'APH KIC KIA PC'!D72</f>
        <v>0</v>
      </c>
      <c r="E72" s="399" t="s">
        <v>114</v>
      </c>
      <c r="F72" s="399"/>
      <c r="G72" s="400" t="n">
        <v>1</v>
      </c>
      <c r="H72" s="401" t="n">
        <f aca="false">'3. Förpackningsdata'!F72</f>
        <v>0</v>
      </c>
      <c r="I72" s="401" t="n">
        <f aca="false">'3. Förpackningsdata'!G72</f>
        <v>0</v>
      </c>
      <c r="J72" s="401" t="n">
        <f aca="false">'3. Förpackningsdata'!I72</f>
        <v>0</v>
      </c>
      <c r="K72" s="401" t="n">
        <f aca="false">'3. Förpackningsdata'!H72</f>
        <v>0</v>
      </c>
      <c r="L72" s="244"/>
      <c r="M72" s="399" t="s">
        <v>2012</v>
      </c>
      <c r="N72" s="400" t="str">
        <f aca="false">IF('APH KIC KIA PC'!X72="","",'APH KIC KIA PC'!X72)</f>
        <v/>
      </c>
      <c r="O72" s="402" t="s">
        <v>35</v>
      </c>
      <c r="P72" s="403" t="str">
        <f aca="false">TRIM('1. Artikeldata Grund'!D72)</f>
        <v/>
      </c>
      <c r="Q72" s="404" t="str">
        <f aca="false">IF(S72="","",IF('3. Förpackningsdata'!K72="","",'3. Förpackningsdata'!K72))</f>
        <v/>
      </c>
      <c r="R72" s="405"/>
      <c r="S72" s="406" t="str">
        <f aca="false">IF('3. Förpackningsdata'!L72="","",'3. Förpackningsdata'!L72)</f>
        <v/>
      </c>
      <c r="T72" s="113"/>
      <c r="U72" s="113"/>
      <c r="V72" s="113"/>
      <c r="W72" s="113"/>
      <c r="X72" s="113"/>
      <c r="Y72" s="407" t="str">
        <f aca="false" t="array" ref="Y72:Y72">IF(AC72&lt;&gt;Tabeller!$AI$4,_xlfn.IFS(Q72=Tabeller!$AI$3,"",Q72=Tabeller!$AL$4,"C",Q72=Tabeller!$AL$5,"L",Q72=Tabeller!$AL$6,"P",Q72="",""),"1")</f>
        <v/>
      </c>
      <c r="Z72" s="112"/>
      <c r="AA72" s="408" t="str">
        <f aca="false">IF(AB72="","","EAN")</f>
        <v/>
      </c>
      <c r="AB72" s="418" t="str">
        <f aca="false">TRIM(IF('3. Förpackningsdata'!M72="","",'3. Förpackningsdata'!M72))</f>
        <v/>
      </c>
      <c r="AC72" s="410" t="str">
        <f aca="false">IF(AE72="","",IF('3. Förpackningsdata'!O72="","",'3. Förpackningsdata'!O72))</f>
        <v/>
      </c>
      <c r="AD72" s="411"/>
      <c r="AE72" s="400" t="str">
        <f aca="false">IF('3. Förpackningsdata'!P72="","",'3. Förpackningsdata'!P72)</f>
        <v/>
      </c>
      <c r="AF72" s="244"/>
      <c r="AG72" s="244"/>
      <c r="AH72" s="244"/>
      <c r="AI72" s="244"/>
      <c r="AJ72" s="244"/>
      <c r="AK72" s="407" t="str">
        <f aca="false" t="array" ref="AK72:AK72">_xlfn.IFS(AC72=Tabeller!$AI$4,"C",AC72=Tabeller!$AI$5,"L",AC72=Tabeller!$AI$6,"P",AC72="","")</f>
        <v/>
      </c>
      <c r="AL72" s="411"/>
      <c r="AM72" s="412" t="str">
        <f aca="false">IF(AN72="","","EAN")</f>
        <v/>
      </c>
      <c r="AN72" s="403" t="str">
        <f aca="false">TRIM(IF('3. Förpackningsdata'!Q72="","",'3. Förpackningsdata'!Q72))</f>
        <v/>
      </c>
      <c r="AO72" s="414" t="str">
        <f aca="false">IF(AQ72="","",IF('3. Förpackningsdata'!S72="","",'3. Förpackningsdata'!S72))</f>
        <v/>
      </c>
      <c r="AP72" s="112"/>
      <c r="AQ72" s="406" t="str">
        <f aca="false">IF('3. Förpackningsdata'!T72="","",'3. Förpackningsdata'!T72)</f>
        <v/>
      </c>
      <c r="AR72" s="113"/>
      <c r="AS72" s="113"/>
      <c r="AT72" s="113"/>
      <c r="AU72" s="113"/>
      <c r="AV72" s="113"/>
      <c r="AW72" s="407" t="str">
        <f aca="false" t="array" ref="AW72:AW72">_xlfn.IFS(AO72=Tabeller!$AJ$5,"P",AO72=Tabeller!$AJ$4,"L",AO72="","")</f>
        <v/>
      </c>
      <c r="AX72" s="112"/>
      <c r="AY72" s="408" t="str">
        <f aca="false">IF(AZ72="","","EAN")</f>
        <v/>
      </c>
      <c r="AZ72" s="418" t="str">
        <f aca="false">TRIM(IF('3. Förpackningsdata'!U72="","",'3. Förpackningsdata'!U72))</f>
        <v/>
      </c>
      <c r="BA72" s="415" t="str">
        <f aca="false">IF(BC72="","",IF('3. Förpackningsdata'!W72="","",'3. Förpackningsdata'!W72))</f>
        <v/>
      </c>
      <c r="BB72" s="416"/>
      <c r="BC72" s="411" t="str">
        <f aca="false">IF('3. Förpackningsdata'!X72="","",'3. Förpackningsdata'!X72)</f>
        <v/>
      </c>
      <c r="BD72" s="416"/>
      <c r="BE72" s="416"/>
      <c r="BF72" s="416"/>
      <c r="BG72" s="416"/>
      <c r="BH72" s="416"/>
      <c r="BI72" s="417" t="str">
        <f aca="false" t="array" ref="BI72:BI72">_xlfn.IFS(BA72=Tabeller!$AJ$5,"P",BA72=Tabeller!$AJ$4,"L",BA72="","")</f>
        <v/>
      </c>
      <c r="BJ72" s="416"/>
      <c r="BK72" s="412" t="str">
        <f aca="false">IF(BL72="","","EAN")</f>
        <v/>
      </c>
      <c r="BL72" s="413" t="str">
        <f aca="false">TRIM(IF('3. Förpackningsdata'!Y72="","",'3. Förpackningsdata'!Y72))</f>
        <v/>
      </c>
    </row>
    <row r="73" customFormat="false" ht="14.25" hidden="false" customHeight="false" outlineLevel="0" collapsed="false">
      <c r="A73" s="397" t="n">
        <v>69</v>
      </c>
      <c r="B73" s="397" t="str">
        <f aca="false">'APH KIC KIA PC'!I73</f>
        <v>Välj…</v>
      </c>
      <c r="C73" s="397" t="str">
        <f aca="false">'APH KIC KIA PC'!K73</f>
        <v>Välj…</v>
      </c>
      <c r="D73" s="398" t="n">
        <f aca="false">'APH KIC KIA PC'!D73</f>
        <v>0</v>
      </c>
      <c r="E73" s="399" t="s">
        <v>114</v>
      </c>
      <c r="F73" s="399"/>
      <c r="G73" s="400" t="n">
        <v>1</v>
      </c>
      <c r="H73" s="401" t="n">
        <f aca="false">'3. Förpackningsdata'!F73</f>
        <v>0</v>
      </c>
      <c r="I73" s="401" t="n">
        <f aca="false">'3. Förpackningsdata'!G73</f>
        <v>0</v>
      </c>
      <c r="J73" s="401" t="n">
        <f aca="false">'3. Förpackningsdata'!I73</f>
        <v>0</v>
      </c>
      <c r="K73" s="401" t="n">
        <f aca="false">'3. Förpackningsdata'!H73</f>
        <v>0</v>
      </c>
      <c r="L73" s="244"/>
      <c r="M73" s="399" t="s">
        <v>2012</v>
      </c>
      <c r="N73" s="400" t="str">
        <f aca="false">IF('APH KIC KIA PC'!X73="","",'APH KIC KIA PC'!X73)</f>
        <v/>
      </c>
      <c r="O73" s="402" t="s">
        <v>35</v>
      </c>
      <c r="P73" s="403" t="str">
        <f aca="false">TRIM('1. Artikeldata Grund'!D73)</f>
        <v/>
      </c>
      <c r="Q73" s="404" t="str">
        <f aca="false">IF(S73="","",IF('3. Förpackningsdata'!K73="","",'3. Förpackningsdata'!K73))</f>
        <v/>
      </c>
      <c r="R73" s="405"/>
      <c r="S73" s="406" t="str">
        <f aca="false">IF('3. Förpackningsdata'!L73="","",'3. Förpackningsdata'!L73)</f>
        <v/>
      </c>
      <c r="T73" s="113"/>
      <c r="U73" s="113"/>
      <c r="V73" s="113"/>
      <c r="W73" s="113"/>
      <c r="X73" s="113"/>
      <c r="Y73" s="407" t="str">
        <f aca="false" t="array" ref="Y73:Y73">IF(AC73&lt;&gt;Tabeller!$AI$4,_xlfn.IFS(Q73=Tabeller!$AI$3,"",Q73=Tabeller!$AL$4,"C",Q73=Tabeller!$AL$5,"L",Q73=Tabeller!$AL$6,"P",Q73="",""),"1")</f>
        <v/>
      </c>
      <c r="Z73" s="112"/>
      <c r="AA73" s="408" t="str">
        <f aca="false">IF(AB73="","","EAN")</f>
        <v/>
      </c>
      <c r="AB73" s="418" t="str">
        <f aca="false">TRIM(IF('3. Förpackningsdata'!M73="","",'3. Förpackningsdata'!M73))</f>
        <v/>
      </c>
      <c r="AC73" s="410" t="str">
        <f aca="false">IF(AE73="","",IF('3. Förpackningsdata'!O73="","",'3. Förpackningsdata'!O73))</f>
        <v/>
      </c>
      <c r="AD73" s="411"/>
      <c r="AE73" s="400" t="str">
        <f aca="false">IF('3. Förpackningsdata'!P73="","",'3. Förpackningsdata'!P73)</f>
        <v/>
      </c>
      <c r="AF73" s="244"/>
      <c r="AG73" s="244"/>
      <c r="AH73" s="244"/>
      <c r="AI73" s="244"/>
      <c r="AJ73" s="244"/>
      <c r="AK73" s="407" t="str">
        <f aca="false" t="array" ref="AK73:AK73">_xlfn.IFS(AC73=Tabeller!$AI$4,"C",AC73=Tabeller!$AI$5,"L",AC73=Tabeller!$AI$6,"P",AC73="","")</f>
        <v/>
      </c>
      <c r="AL73" s="411"/>
      <c r="AM73" s="412" t="str">
        <f aca="false">IF(AN73="","","EAN")</f>
        <v/>
      </c>
      <c r="AN73" s="403" t="str">
        <f aca="false">TRIM(IF('3. Förpackningsdata'!Q73="","",'3. Förpackningsdata'!Q73))</f>
        <v/>
      </c>
      <c r="AO73" s="414" t="str">
        <f aca="false">IF(AQ73="","",IF('3. Förpackningsdata'!S73="","",'3. Förpackningsdata'!S73))</f>
        <v/>
      </c>
      <c r="AP73" s="112"/>
      <c r="AQ73" s="406" t="str">
        <f aca="false">IF('3. Förpackningsdata'!T73="","",'3. Förpackningsdata'!T73)</f>
        <v/>
      </c>
      <c r="AR73" s="113"/>
      <c r="AS73" s="113"/>
      <c r="AT73" s="113"/>
      <c r="AU73" s="113"/>
      <c r="AV73" s="113"/>
      <c r="AW73" s="407" t="str">
        <f aca="false" t="array" ref="AW73:AW73">_xlfn.IFS(AO73=Tabeller!$AJ$5,"P",AO73=Tabeller!$AJ$4,"L",AO73="","")</f>
        <v/>
      </c>
      <c r="AX73" s="112"/>
      <c r="AY73" s="408" t="str">
        <f aca="false">IF(AZ73="","","EAN")</f>
        <v/>
      </c>
      <c r="AZ73" s="418" t="str">
        <f aca="false">TRIM(IF('3. Förpackningsdata'!U73="","",'3. Förpackningsdata'!U73))</f>
        <v/>
      </c>
      <c r="BA73" s="415" t="str">
        <f aca="false">IF(BC73="","",IF('3. Förpackningsdata'!W73="","",'3. Förpackningsdata'!W73))</f>
        <v/>
      </c>
      <c r="BB73" s="416"/>
      <c r="BC73" s="411" t="str">
        <f aca="false">IF('3. Förpackningsdata'!X73="","",'3. Förpackningsdata'!X73)</f>
        <v/>
      </c>
      <c r="BD73" s="416"/>
      <c r="BE73" s="416"/>
      <c r="BF73" s="416"/>
      <c r="BG73" s="416"/>
      <c r="BH73" s="416"/>
      <c r="BI73" s="417" t="str">
        <f aca="false" t="array" ref="BI73:BI73">_xlfn.IFS(BA73=Tabeller!$AJ$5,"P",BA73=Tabeller!$AJ$4,"L",BA73="","")</f>
        <v/>
      </c>
      <c r="BJ73" s="416"/>
      <c r="BK73" s="412" t="str">
        <f aca="false">IF(BL73="","","EAN")</f>
        <v/>
      </c>
      <c r="BL73" s="413" t="str">
        <f aca="false">TRIM(IF('3. Förpackningsdata'!Y73="","",'3. Förpackningsdata'!Y73))</f>
        <v/>
      </c>
    </row>
    <row r="74" customFormat="false" ht="14.25" hidden="false" customHeight="false" outlineLevel="0" collapsed="false">
      <c r="A74" s="397" t="n">
        <v>70</v>
      </c>
      <c r="B74" s="397" t="str">
        <f aca="false">'APH KIC KIA PC'!I74</f>
        <v>Välj…</v>
      </c>
      <c r="C74" s="397" t="str">
        <f aca="false">'APH KIC KIA PC'!K74</f>
        <v>Välj…</v>
      </c>
      <c r="D74" s="398" t="n">
        <f aca="false">'APH KIC KIA PC'!D74</f>
        <v>0</v>
      </c>
      <c r="E74" s="399" t="s">
        <v>114</v>
      </c>
      <c r="F74" s="399"/>
      <c r="G74" s="400" t="n">
        <v>1</v>
      </c>
      <c r="H74" s="401" t="n">
        <f aca="false">'3. Förpackningsdata'!F74</f>
        <v>0</v>
      </c>
      <c r="I74" s="401" t="n">
        <f aca="false">'3. Förpackningsdata'!G74</f>
        <v>0</v>
      </c>
      <c r="J74" s="401" t="n">
        <f aca="false">'3. Förpackningsdata'!I74</f>
        <v>0</v>
      </c>
      <c r="K74" s="401" t="n">
        <f aca="false">'3. Förpackningsdata'!H74</f>
        <v>0</v>
      </c>
      <c r="L74" s="244"/>
      <c r="M74" s="399" t="s">
        <v>2012</v>
      </c>
      <c r="N74" s="400" t="str">
        <f aca="false">IF('APH KIC KIA PC'!X74="","",'APH KIC KIA PC'!X74)</f>
        <v/>
      </c>
      <c r="O74" s="402" t="s">
        <v>35</v>
      </c>
      <c r="P74" s="403" t="str">
        <f aca="false">TRIM('1. Artikeldata Grund'!D74)</f>
        <v/>
      </c>
      <c r="Q74" s="404" t="str">
        <f aca="false">IF(S74="","",IF('3. Förpackningsdata'!K74="","",'3. Förpackningsdata'!K74))</f>
        <v/>
      </c>
      <c r="R74" s="405"/>
      <c r="S74" s="406" t="str">
        <f aca="false">IF('3. Förpackningsdata'!L74="","",'3. Förpackningsdata'!L74)</f>
        <v/>
      </c>
      <c r="T74" s="113"/>
      <c r="U74" s="113"/>
      <c r="V74" s="113"/>
      <c r="W74" s="113"/>
      <c r="X74" s="113"/>
      <c r="Y74" s="407" t="str">
        <f aca="false" t="array" ref="Y74:Y74">IF(AC74&lt;&gt;Tabeller!$AI$4,_xlfn.IFS(Q74=Tabeller!$AI$3,"",Q74=Tabeller!$AL$4,"C",Q74=Tabeller!$AL$5,"L",Q74=Tabeller!$AL$6,"P",Q74="",""),"1")</f>
        <v/>
      </c>
      <c r="Z74" s="112"/>
      <c r="AA74" s="408" t="str">
        <f aca="false">IF(AB74="","","EAN")</f>
        <v/>
      </c>
      <c r="AB74" s="418" t="str">
        <f aca="false">TRIM(IF('3. Förpackningsdata'!M74="","",'3. Förpackningsdata'!M74))</f>
        <v/>
      </c>
      <c r="AC74" s="410" t="str">
        <f aca="false">IF(AE74="","",IF('3. Förpackningsdata'!O74="","",'3. Förpackningsdata'!O74))</f>
        <v/>
      </c>
      <c r="AD74" s="411"/>
      <c r="AE74" s="400" t="str">
        <f aca="false">IF('3. Förpackningsdata'!P74="","",'3. Förpackningsdata'!P74)</f>
        <v/>
      </c>
      <c r="AF74" s="244"/>
      <c r="AG74" s="244"/>
      <c r="AH74" s="244"/>
      <c r="AI74" s="244"/>
      <c r="AJ74" s="244"/>
      <c r="AK74" s="407" t="str">
        <f aca="false" t="array" ref="AK74:AK74">_xlfn.IFS(AC74=Tabeller!$AI$4,"C",AC74=Tabeller!$AI$5,"L",AC74=Tabeller!$AI$6,"P",AC74="","")</f>
        <v/>
      </c>
      <c r="AL74" s="411"/>
      <c r="AM74" s="412" t="str">
        <f aca="false">IF(AN74="","","EAN")</f>
        <v/>
      </c>
      <c r="AN74" s="403" t="str">
        <f aca="false">TRIM(IF('3. Förpackningsdata'!Q74="","",'3. Förpackningsdata'!Q74))</f>
        <v/>
      </c>
      <c r="AO74" s="414" t="str">
        <f aca="false">IF(AQ74="","",IF('3. Förpackningsdata'!S74="","",'3. Förpackningsdata'!S74))</f>
        <v/>
      </c>
      <c r="AP74" s="112"/>
      <c r="AQ74" s="406" t="str">
        <f aca="false">IF('3. Förpackningsdata'!T74="","",'3. Förpackningsdata'!T74)</f>
        <v/>
      </c>
      <c r="AR74" s="113"/>
      <c r="AS74" s="113"/>
      <c r="AT74" s="113"/>
      <c r="AU74" s="113"/>
      <c r="AV74" s="113"/>
      <c r="AW74" s="407" t="str">
        <f aca="false" t="array" ref="AW74:AW74">_xlfn.IFS(AO74=Tabeller!$AJ$5,"P",AO74=Tabeller!$AJ$4,"L",AO74="","")</f>
        <v/>
      </c>
      <c r="AX74" s="112"/>
      <c r="AY74" s="408" t="str">
        <f aca="false">IF(AZ74="","","EAN")</f>
        <v/>
      </c>
      <c r="AZ74" s="418" t="str">
        <f aca="false">TRIM(IF('3. Förpackningsdata'!U74="","",'3. Förpackningsdata'!U74))</f>
        <v/>
      </c>
      <c r="BA74" s="415" t="str">
        <f aca="false">IF(BC74="","",IF('3. Förpackningsdata'!W74="","",'3. Förpackningsdata'!W74))</f>
        <v/>
      </c>
      <c r="BB74" s="416"/>
      <c r="BC74" s="411" t="str">
        <f aca="false">IF('3. Förpackningsdata'!X74="","",'3. Förpackningsdata'!X74)</f>
        <v/>
      </c>
      <c r="BD74" s="416"/>
      <c r="BE74" s="416"/>
      <c r="BF74" s="416"/>
      <c r="BG74" s="416"/>
      <c r="BH74" s="416"/>
      <c r="BI74" s="417" t="str">
        <f aca="false" t="array" ref="BI74:BI74">_xlfn.IFS(BA74=Tabeller!$AJ$5,"P",BA74=Tabeller!$AJ$4,"L",BA74="","")</f>
        <v/>
      </c>
      <c r="BJ74" s="416"/>
      <c r="BK74" s="412" t="str">
        <f aca="false">IF(BL74="","","EAN")</f>
        <v/>
      </c>
      <c r="BL74" s="413" t="str">
        <f aca="false">TRIM(IF('3. Förpackningsdata'!Y74="","",'3. Förpackningsdata'!Y74))</f>
        <v/>
      </c>
    </row>
    <row r="75" customFormat="false" ht="14.25" hidden="false" customHeight="false" outlineLevel="0" collapsed="false">
      <c r="A75" s="397" t="n">
        <v>71</v>
      </c>
      <c r="B75" s="397" t="str">
        <f aca="false">'APH KIC KIA PC'!I75</f>
        <v>Välj…</v>
      </c>
      <c r="C75" s="397" t="str">
        <f aca="false">'APH KIC KIA PC'!K75</f>
        <v>Välj…</v>
      </c>
      <c r="D75" s="398" t="n">
        <f aca="false">'APH KIC KIA PC'!D75</f>
        <v>0</v>
      </c>
      <c r="E75" s="399" t="s">
        <v>114</v>
      </c>
      <c r="F75" s="399"/>
      <c r="G75" s="400" t="n">
        <v>1</v>
      </c>
      <c r="H75" s="401" t="n">
        <f aca="false">'3. Förpackningsdata'!F75</f>
        <v>0</v>
      </c>
      <c r="I75" s="401" t="n">
        <f aca="false">'3. Förpackningsdata'!G75</f>
        <v>0</v>
      </c>
      <c r="J75" s="401" t="n">
        <f aca="false">'3. Förpackningsdata'!I75</f>
        <v>0</v>
      </c>
      <c r="K75" s="401" t="n">
        <f aca="false">'3. Förpackningsdata'!H75</f>
        <v>0</v>
      </c>
      <c r="L75" s="244"/>
      <c r="M75" s="399" t="s">
        <v>2012</v>
      </c>
      <c r="N75" s="400" t="str">
        <f aca="false">IF('APH KIC KIA PC'!X75="","",'APH KIC KIA PC'!X75)</f>
        <v/>
      </c>
      <c r="O75" s="402" t="s">
        <v>35</v>
      </c>
      <c r="P75" s="403" t="str">
        <f aca="false">TRIM('1. Artikeldata Grund'!D75)</f>
        <v/>
      </c>
      <c r="Q75" s="404" t="str">
        <f aca="false">IF(S75="","",IF('3. Förpackningsdata'!K75="","",'3. Förpackningsdata'!K75))</f>
        <v/>
      </c>
      <c r="R75" s="405"/>
      <c r="S75" s="406" t="str">
        <f aca="false">IF('3. Förpackningsdata'!L75="","",'3. Förpackningsdata'!L75)</f>
        <v/>
      </c>
      <c r="T75" s="113"/>
      <c r="U75" s="113"/>
      <c r="V75" s="113"/>
      <c r="W75" s="113"/>
      <c r="X75" s="113"/>
      <c r="Y75" s="407" t="str">
        <f aca="false" t="array" ref="Y75:Y75">IF(AC75&lt;&gt;Tabeller!$AI$4,_xlfn.IFS(Q75=Tabeller!$AI$3,"",Q75=Tabeller!$AL$4,"C",Q75=Tabeller!$AL$5,"L",Q75=Tabeller!$AL$6,"P",Q75="",""),"1")</f>
        <v/>
      </c>
      <c r="Z75" s="112"/>
      <c r="AA75" s="408" t="str">
        <f aca="false">IF(AB75="","","EAN")</f>
        <v/>
      </c>
      <c r="AB75" s="418" t="str">
        <f aca="false">TRIM(IF('3. Förpackningsdata'!M75="","",'3. Förpackningsdata'!M75))</f>
        <v/>
      </c>
      <c r="AC75" s="410" t="str">
        <f aca="false">IF(AE75="","",IF('3. Förpackningsdata'!O75="","",'3. Förpackningsdata'!O75))</f>
        <v/>
      </c>
      <c r="AD75" s="411"/>
      <c r="AE75" s="400" t="str">
        <f aca="false">IF('3. Förpackningsdata'!P75="","",'3. Förpackningsdata'!P75)</f>
        <v/>
      </c>
      <c r="AF75" s="244"/>
      <c r="AG75" s="244"/>
      <c r="AH75" s="244"/>
      <c r="AI75" s="244"/>
      <c r="AJ75" s="244"/>
      <c r="AK75" s="407" t="str">
        <f aca="false" t="array" ref="AK75:AK75">_xlfn.IFS(AC75=Tabeller!$AI$4,"C",AC75=Tabeller!$AI$5,"L",AC75=Tabeller!$AI$6,"P",AC75="","")</f>
        <v/>
      </c>
      <c r="AL75" s="411"/>
      <c r="AM75" s="412" t="str">
        <f aca="false">IF(AN75="","","EAN")</f>
        <v/>
      </c>
      <c r="AN75" s="403" t="str">
        <f aca="false">TRIM(IF('3. Förpackningsdata'!Q75="","",'3. Förpackningsdata'!Q75))</f>
        <v/>
      </c>
      <c r="AO75" s="414" t="str">
        <f aca="false">IF(AQ75="","",IF('3. Förpackningsdata'!S75="","",'3. Förpackningsdata'!S75))</f>
        <v/>
      </c>
      <c r="AP75" s="112"/>
      <c r="AQ75" s="406" t="str">
        <f aca="false">IF('3. Förpackningsdata'!T75="","",'3. Förpackningsdata'!T75)</f>
        <v/>
      </c>
      <c r="AR75" s="113"/>
      <c r="AS75" s="113"/>
      <c r="AT75" s="113"/>
      <c r="AU75" s="113"/>
      <c r="AV75" s="113"/>
      <c r="AW75" s="407" t="str">
        <f aca="false" t="array" ref="AW75:AW75">_xlfn.IFS(AO75=Tabeller!$AJ$5,"P",AO75=Tabeller!$AJ$4,"L",AO75="","")</f>
        <v/>
      </c>
      <c r="AX75" s="112"/>
      <c r="AY75" s="408" t="str">
        <f aca="false">IF(AZ75="","","EAN")</f>
        <v/>
      </c>
      <c r="AZ75" s="418" t="str">
        <f aca="false">TRIM(IF('3. Förpackningsdata'!U75="","",'3. Förpackningsdata'!U75))</f>
        <v/>
      </c>
      <c r="BA75" s="415" t="str">
        <f aca="false">IF(BC75="","",IF('3. Förpackningsdata'!W75="","",'3. Förpackningsdata'!W75))</f>
        <v/>
      </c>
      <c r="BB75" s="416"/>
      <c r="BC75" s="411" t="str">
        <f aca="false">IF('3. Förpackningsdata'!X75="","",'3. Förpackningsdata'!X75)</f>
        <v/>
      </c>
      <c r="BD75" s="416"/>
      <c r="BE75" s="416"/>
      <c r="BF75" s="416"/>
      <c r="BG75" s="416"/>
      <c r="BH75" s="416"/>
      <c r="BI75" s="417" t="str">
        <f aca="false" t="array" ref="BI75:BI75">_xlfn.IFS(BA75=Tabeller!$AJ$5,"P",BA75=Tabeller!$AJ$4,"L",BA75="","")</f>
        <v/>
      </c>
      <c r="BJ75" s="416"/>
      <c r="BK75" s="412" t="str">
        <f aca="false">IF(BL75="","","EAN")</f>
        <v/>
      </c>
      <c r="BL75" s="413" t="str">
        <f aca="false">TRIM(IF('3. Förpackningsdata'!Y75="","",'3. Förpackningsdata'!Y75))</f>
        <v/>
      </c>
    </row>
    <row r="76" customFormat="false" ht="14.25" hidden="false" customHeight="false" outlineLevel="0" collapsed="false">
      <c r="A76" s="397" t="n">
        <v>72</v>
      </c>
      <c r="B76" s="397" t="str">
        <f aca="false">'APH KIC KIA PC'!I76</f>
        <v>Välj…</v>
      </c>
      <c r="C76" s="397" t="str">
        <f aca="false">'APH KIC KIA PC'!K76</f>
        <v>Välj…</v>
      </c>
      <c r="D76" s="398" t="n">
        <f aca="false">'APH KIC KIA PC'!D76</f>
        <v>0</v>
      </c>
      <c r="E76" s="399" t="s">
        <v>114</v>
      </c>
      <c r="F76" s="399"/>
      <c r="G76" s="400" t="n">
        <v>1</v>
      </c>
      <c r="H76" s="401" t="n">
        <f aca="false">'3. Förpackningsdata'!F76</f>
        <v>0</v>
      </c>
      <c r="I76" s="401" t="n">
        <f aca="false">'3. Förpackningsdata'!G76</f>
        <v>0</v>
      </c>
      <c r="J76" s="401" t="n">
        <f aca="false">'3. Förpackningsdata'!I76</f>
        <v>0</v>
      </c>
      <c r="K76" s="401" t="n">
        <f aca="false">'3. Förpackningsdata'!H76</f>
        <v>0</v>
      </c>
      <c r="L76" s="244"/>
      <c r="M76" s="399" t="s">
        <v>2012</v>
      </c>
      <c r="N76" s="400" t="str">
        <f aca="false">IF('APH KIC KIA PC'!X76="","",'APH KIC KIA PC'!X76)</f>
        <v/>
      </c>
      <c r="O76" s="402" t="s">
        <v>35</v>
      </c>
      <c r="P76" s="403" t="str">
        <f aca="false">TRIM('1. Artikeldata Grund'!D76)</f>
        <v/>
      </c>
      <c r="Q76" s="404" t="str">
        <f aca="false">IF(S76="","",IF('3. Förpackningsdata'!K76="","",'3. Förpackningsdata'!K76))</f>
        <v/>
      </c>
      <c r="R76" s="405"/>
      <c r="S76" s="406" t="str">
        <f aca="false">IF('3. Förpackningsdata'!L76="","",'3. Förpackningsdata'!L76)</f>
        <v/>
      </c>
      <c r="T76" s="113"/>
      <c r="U76" s="113"/>
      <c r="V76" s="113"/>
      <c r="W76" s="113"/>
      <c r="X76" s="113"/>
      <c r="Y76" s="407" t="str">
        <f aca="false" t="array" ref="Y76:Y76">IF(AC76&lt;&gt;Tabeller!$AI$4,_xlfn.IFS(Q76=Tabeller!$AI$3,"",Q76=Tabeller!$AL$4,"C",Q76=Tabeller!$AL$5,"L",Q76=Tabeller!$AL$6,"P",Q76="",""),"1")</f>
        <v/>
      </c>
      <c r="Z76" s="112"/>
      <c r="AA76" s="408" t="str">
        <f aca="false">IF(AB76="","","EAN")</f>
        <v/>
      </c>
      <c r="AB76" s="418" t="str">
        <f aca="false">TRIM(IF('3. Förpackningsdata'!M76="","",'3. Förpackningsdata'!M76))</f>
        <v/>
      </c>
      <c r="AC76" s="410" t="str">
        <f aca="false">IF(AE76="","",IF('3. Förpackningsdata'!O76="","",'3. Förpackningsdata'!O76))</f>
        <v/>
      </c>
      <c r="AD76" s="411"/>
      <c r="AE76" s="400" t="str">
        <f aca="false">IF('3. Förpackningsdata'!P76="","",'3. Förpackningsdata'!P76)</f>
        <v/>
      </c>
      <c r="AF76" s="244"/>
      <c r="AG76" s="244"/>
      <c r="AH76" s="244"/>
      <c r="AI76" s="244"/>
      <c r="AJ76" s="244"/>
      <c r="AK76" s="407" t="str">
        <f aca="false" t="array" ref="AK76:AK76">_xlfn.IFS(AC76=Tabeller!$AI$4,"C",AC76=Tabeller!$AI$5,"L",AC76=Tabeller!$AI$6,"P",AC76="","")</f>
        <v/>
      </c>
      <c r="AL76" s="411"/>
      <c r="AM76" s="412" t="str">
        <f aca="false">IF(AN76="","","EAN")</f>
        <v/>
      </c>
      <c r="AN76" s="403" t="str">
        <f aca="false">TRIM(IF('3. Förpackningsdata'!Q76="","",'3. Förpackningsdata'!Q76))</f>
        <v/>
      </c>
      <c r="AO76" s="414" t="str">
        <f aca="false">IF(AQ76="","",IF('3. Förpackningsdata'!S76="","",'3. Förpackningsdata'!S76))</f>
        <v/>
      </c>
      <c r="AP76" s="112"/>
      <c r="AQ76" s="406" t="str">
        <f aca="false">IF('3. Förpackningsdata'!T76="","",'3. Förpackningsdata'!T76)</f>
        <v/>
      </c>
      <c r="AR76" s="113"/>
      <c r="AS76" s="113"/>
      <c r="AT76" s="113"/>
      <c r="AU76" s="113"/>
      <c r="AV76" s="113"/>
      <c r="AW76" s="407" t="str">
        <f aca="false" t="array" ref="AW76:AW76">_xlfn.IFS(AO76=Tabeller!$AJ$5,"P",AO76=Tabeller!$AJ$4,"L",AO76="","")</f>
        <v/>
      </c>
      <c r="AX76" s="112"/>
      <c r="AY76" s="408" t="str">
        <f aca="false">IF(AZ76="","","EAN")</f>
        <v/>
      </c>
      <c r="AZ76" s="418" t="str">
        <f aca="false">TRIM(IF('3. Förpackningsdata'!U76="","",'3. Förpackningsdata'!U76))</f>
        <v/>
      </c>
      <c r="BA76" s="415" t="str">
        <f aca="false">IF(BC76="","",IF('3. Förpackningsdata'!W76="","",'3. Förpackningsdata'!W76))</f>
        <v/>
      </c>
      <c r="BB76" s="416"/>
      <c r="BC76" s="411" t="str">
        <f aca="false">IF('3. Förpackningsdata'!X76="","",'3. Förpackningsdata'!X76)</f>
        <v/>
      </c>
      <c r="BD76" s="416"/>
      <c r="BE76" s="416"/>
      <c r="BF76" s="416"/>
      <c r="BG76" s="416"/>
      <c r="BH76" s="416"/>
      <c r="BI76" s="417" t="str">
        <f aca="false" t="array" ref="BI76:BI76">_xlfn.IFS(BA76=Tabeller!$AJ$5,"P",BA76=Tabeller!$AJ$4,"L",BA76="","")</f>
        <v/>
      </c>
      <c r="BJ76" s="416"/>
      <c r="BK76" s="412" t="str">
        <f aca="false">IF(BL76="","","EAN")</f>
        <v/>
      </c>
      <c r="BL76" s="413" t="str">
        <f aca="false">TRIM(IF('3. Förpackningsdata'!Y76="","",'3. Förpackningsdata'!Y76))</f>
        <v/>
      </c>
    </row>
    <row r="77" customFormat="false" ht="14.25" hidden="false" customHeight="false" outlineLevel="0" collapsed="false">
      <c r="A77" s="397" t="n">
        <v>73</v>
      </c>
      <c r="B77" s="397" t="str">
        <f aca="false">'APH KIC KIA PC'!I77</f>
        <v>Välj…</v>
      </c>
      <c r="C77" s="397" t="str">
        <f aca="false">'APH KIC KIA PC'!K77</f>
        <v>Välj…</v>
      </c>
      <c r="D77" s="398" t="n">
        <f aca="false">'APH KIC KIA PC'!D77</f>
        <v>0</v>
      </c>
      <c r="E77" s="399" t="s">
        <v>114</v>
      </c>
      <c r="F77" s="399"/>
      <c r="G77" s="400" t="n">
        <v>1</v>
      </c>
      <c r="H77" s="401" t="n">
        <f aca="false">'3. Förpackningsdata'!F77</f>
        <v>0</v>
      </c>
      <c r="I77" s="401" t="n">
        <f aca="false">'3. Förpackningsdata'!G77</f>
        <v>0</v>
      </c>
      <c r="J77" s="401" t="n">
        <f aca="false">'3. Förpackningsdata'!I77</f>
        <v>0</v>
      </c>
      <c r="K77" s="401" t="n">
        <f aca="false">'3. Förpackningsdata'!H77</f>
        <v>0</v>
      </c>
      <c r="L77" s="244"/>
      <c r="M77" s="399" t="s">
        <v>2012</v>
      </c>
      <c r="N77" s="400" t="str">
        <f aca="false">IF('APH KIC KIA PC'!X77="","",'APH KIC KIA PC'!X77)</f>
        <v/>
      </c>
      <c r="O77" s="402" t="s">
        <v>35</v>
      </c>
      <c r="P77" s="403" t="str">
        <f aca="false">TRIM('1. Artikeldata Grund'!D77)</f>
        <v/>
      </c>
      <c r="Q77" s="404" t="str">
        <f aca="false">IF(S77="","",IF('3. Förpackningsdata'!K77="","",'3. Förpackningsdata'!K77))</f>
        <v/>
      </c>
      <c r="R77" s="405"/>
      <c r="S77" s="406" t="str">
        <f aca="false">IF('3. Förpackningsdata'!L77="","",'3. Förpackningsdata'!L77)</f>
        <v/>
      </c>
      <c r="T77" s="113"/>
      <c r="U77" s="113"/>
      <c r="V77" s="113"/>
      <c r="W77" s="113"/>
      <c r="X77" s="113"/>
      <c r="Y77" s="407" t="str">
        <f aca="false" t="array" ref="Y77:Y77">IF(AC77&lt;&gt;Tabeller!$AI$4,_xlfn.IFS(Q77=Tabeller!$AI$3,"",Q77=Tabeller!$AL$4,"C",Q77=Tabeller!$AL$5,"L",Q77=Tabeller!$AL$6,"P",Q77="",""),"1")</f>
        <v/>
      </c>
      <c r="Z77" s="112"/>
      <c r="AA77" s="408" t="str">
        <f aca="false">IF(AB77="","","EAN")</f>
        <v/>
      </c>
      <c r="AB77" s="418" t="str">
        <f aca="false">TRIM(IF('3. Förpackningsdata'!M77="","",'3. Förpackningsdata'!M77))</f>
        <v/>
      </c>
      <c r="AC77" s="410" t="str">
        <f aca="false">IF(AE77="","",IF('3. Förpackningsdata'!O77="","",'3. Förpackningsdata'!O77))</f>
        <v/>
      </c>
      <c r="AD77" s="411"/>
      <c r="AE77" s="400" t="str">
        <f aca="false">IF('3. Förpackningsdata'!P77="","",'3. Förpackningsdata'!P77)</f>
        <v/>
      </c>
      <c r="AF77" s="244"/>
      <c r="AG77" s="244"/>
      <c r="AH77" s="244"/>
      <c r="AI77" s="244"/>
      <c r="AJ77" s="244"/>
      <c r="AK77" s="407" t="str">
        <f aca="false" t="array" ref="AK77:AK77">_xlfn.IFS(AC77=Tabeller!$AI$4,"C",AC77=Tabeller!$AI$5,"L",AC77=Tabeller!$AI$6,"P",AC77="","")</f>
        <v/>
      </c>
      <c r="AL77" s="411"/>
      <c r="AM77" s="412" t="str">
        <f aca="false">IF(AN77="","","EAN")</f>
        <v/>
      </c>
      <c r="AN77" s="403" t="str">
        <f aca="false">TRIM(IF('3. Förpackningsdata'!Q77="","",'3. Förpackningsdata'!Q77))</f>
        <v/>
      </c>
      <c r="AO77" s="414" t="str">
        <f aca="false">IF(AQ77="","",IF('3. Förpackningsdata'!S77="","",'3. Förpackningsdata'!S77))</f>
        <v/>
      </c>
      <c r="AP77" s="112"/>
      <c r="AQ77" s="406" t="str">
        <f aca="false">IF('3. Förpackningsdata'!T77="","",'3. Förpackningsdata'!T77)</f>
        <v/>
      </c>
      <c r="AR77" s="113"/>
      <c r="AS77" s="113"/>
      <c r="AT77" s="113"/>
      <c r="AU77" s="113"/>
      <c r="AV77" s="113"/>
      <c r="AW77" s="407" t="str">
        <f aca="false" t="array" ref="AW77:AW77">_xlfn.IFS(AO77=Tabeller!$AJ$5,"P",AO77=Tabeller!$AJ$4,"L",AO77="","")</f>
        <v/>
      </c>
      <c r="AX77" s="112"/>
      <c r="AY77" s="408" t="str">
        <f aca="false">IF(AZ77="","","EAN")</f>
        <v/>
      </c>
      <c r="AZ77" s="418" t="str">
        <f aca="false">TRIM(IF('3. Förpackningsdata'!U77="","",'3. Förpackningsdata'!U77))</f>
        <v/>
      </c>
      <c r="BA77" s="415" t="str">
        <f aca="false">IF(BC77="","",IF('3. Förpackningsdata'!W77="","",'3. Förpackningsdata'!W77))</f>
        <v/>
      </c>
      <c r="BB77" s="416"/>
      <c r="BC77" s="411" t="str">
        <f aca="false">IF('3. Förpackningsdata'!X77="","",'3. Förpackningsdata'!X77)</f>
        <v/>
      </c>
      <c r="BD77" s="416"/>
      <c r="BE77" s="416"/>
      <c r="BF77" s="416"/>
      <c r="BG77" s="416"/>
      <c r="BH77" s="416"/>
      <c r="BI77" s="417" t="str">
        <f aca="false" t="array" ref="BI77:BI77">_xlfn.IFS(BA77=Tabeller!$AJ$5,"P",BA77=Tabeller!$AJ$4,"L",BA77="","")</f>
        <v/>
      </c>
      <c r="BJ77" s="416"/>
      <c r="BK77" s="412" t="str">
        <f aca="false">IF(BL77="","","EAN")</f>
        <v/>
      </c>
      <c r="BL77" s="413" t="str">
        <f aca="false">TRIM(IF('3. Förpackningsdata'!Y77="","",'3. Förpackningsdata'!Y77))</f>
        <v/>
      </c>
    </row>
    <row r="78" customFormat="false" ht="14.25" hidden="false" customHeight="false" outlineLevel="0" collapsed="false">
      <c r="A78" s="397" t="n">
        <v>74</v>
      </c>
      <c r="B78" s="397" t="str">
        <f aca="false">'APH KIC KIA PC'!I78</f>
        <v>Välj…</v>
      </c>
      <c r="C78" s="397" t="str">
        <f aca="false">'APH KIC KIA PC'!K78</f>
        <v>Välj…</v>
      </c>
      <c r="D78" s="398" t="n">
        <f aca="false">'APH KIC KIA PC'!D78</f>
        <v>0</v>
      </c>
      <c r="E78" s="399" t="s">
        <v>114</v>
      </c>
      <c r="F78" s="399"/>
      <c r="G78" s="400" t="n">
        <v>1</v>
      </c>
      <c r="H78" s="401" t="n">
        <f aca="false">'3. Förpackningsdata'!F78</f>
        <v>0</v>
      </c>
      <c r="I78" s="401" t="n">
        <f aca="false">'3. Förpackningsdata'!G78</f>
        <v>0</v>
      </c>
      <c r="J78" s="401" t="n">
        <f aca="false">'3. Förpackningsdata'!I78</f>
        <v>0</v>
      </c>
      <c r="K78" s="401" t="n">
        <f aca="false">'3. Förpackningsdata'!H78</f>
        <v>0</v>
      </c>
      <c r="L78" s="244"/>
      <c r="M78" s="399" t="s">
        <v>2012</v>
      </c>
      <c r="N78" s="400" t="str">
        <f aca="false">IF('APH KIC KIA PC'!X78="","",'APH KIC KIA PC'!X78)</f>
        <v/>
      </c>
      <c r="O78" s="402" t="s">
        <v>35</v>
      </c>
      <c r="P78" s="403" t="str">
        <f aca="false">TRIM('1. Artikeldata Grund'!D78)</f>
        <v/>
      </c>
      <c r="Q78" s="404" t="str">
        <f aca="false">IF(S78="","",IF('3. Förpackningsdata'!K78="","",'3. Förpackningsdata'!K78))</f>
        <v/>
      </c>
      <c r="R78" s="405"/>
      <c r="S78" s="406" t="str">
        <f aca="false">IF('3. Förpackningsdata'!L78="","",'3. Förpackningsdata'!L78)</f>
        <v/>
      </c>
      <c r="T78" s="113"/>
      <c r="U78" s="113"/>
      <c r="V78" s="113"/>
      <c r="W78" s="113"/>
      <c r="X78" s="113"/>
      <c r="Y78" s="407" t="str">
        <f aca="false" t="array" ref="Y78:Y78">IF(AC78&lt;&gt;Tabeller!$AI$4,_xlfn.IFS(Q78=Tabeller!$AI$3,"",Q78=Tabeller!$AL$4,"C",Q78=Tabeller!$AL$5,"L",Q78=Tabeller!$AL$6,"P",Q78="",""),"1")</f>
        <v/>
      </c>
      <c r="Z78" s="112"/>
      <c r="AA78" s="408" t="str">
        <f aca="false">IF(AB78="","","EAN")</f>
        <v/>
      </c>
      <c r="AB78" s="418" t="str">
        <f aca="false">TRIM(IF('3. Förpackningsdata'!M78="","",'3. Förpackningsdata'!M78))</f>
        <v/>
      </c>
      <c r="AC78" s="410" t="str">
        <f aca="false">IF(AE78="","",IF('3. Förpackningsdata'!O78="","",'3. Förpackningsdata'!O78))</f>
        <v/>
      </c>
      <c r="AD78" s="411"/>
      <c r="AE78" s="400" t="str">
        <f aca="false">IF('3. Förpackningsdata'!P78="","",'3. Förpackningsdata'!P78)</f>
        <v/>
      </c>
      <c r="AF78" s="244"/>
      <c r="AG78" s="244"/>
      <c r="AH78" s="244"/>
      <c r="AI78" s="244"/>
      <c r="AJ78" s="244"/>
      <c r="AK78" s="407" t="str">
        <f aca="false" t="array" ref="AK78:AK78">_xlfn.IFS(AC78=Tabeller!$AI$4,"C",AC78=Tabeller!$AI$5,"L",AC78=Tabeller!$AI$6,"P",AC78="","")</f>
        <v/>
      </c>
      <c r="AL78" s="411"/>
      <c r="AM78" s="412" t="str">
        <f aca="false">IF(AN78="","","EAN")</f>
        <v/>
      </c>
      <c r="AN78" s="403" t="str">
        <f aca="false">TRIM(IF('3. Förpackningsdata'!Q78="","",'3. Förpackningsdata'!Q78))</f>
        <v/>
      </c>
      <c r="AO78" s="414" t="str">
        <f aca="false">IF(AQ78="","",IF('3. Förpackningsdata'!S78="","",'3. Förpackningsdata'!S78))</f>
        <v/>
      </c>
      <c r="AP78" s="112"/>
      <c r="AQ78" s="406" t="str">
        <f aca="false">IF('3. Förpackningsdata'!T78="","",'3. Förpackningsdata'!T78)</f>
        <v/>
      </c>
      <c r="AR78" s="113"/>
      <c r="AS78" s="113"/>
      <c r="AT78" s="113"/>
      <c r="AU78" s="113"/>
      <c r="AV78" s="113"/>
      <c r="AW78" s="407" t="str">
        <f aca="false" t="array" ref="AW78:AW78">_xlfn.IFS(AO78=Tabeller!$AJ$5,"P",AO78=Tabeller!$AJ$4,"L",AO78="","")</f>
        <v/>
      </c>
      <c r="AX78" s="112"/>
      <c r="AY78" s="408" t="str">
        <f aca="false">IF(AZ78="","","EAN")</f>
        <v/>
      </c>
      <c r="AZ78" s="418" t="str">
        <f aca="false">TRIM(IF('3. Förpackningsdata'!U78="","",'3. Förpackningsdata'!U78))</f>
        <v/>
      </c>
      <c r="BA78" s="415" t="str">
        <f aca="false">IF(BC78="","",IF('3. Förpackningsdata'!W78="","",'3. Förpackningsdata'!W78))</f>
        <v/>
      </c>
      <c r="BB78" s="416"/>
      <c r="BC78" s="411" t="str">
        <f aca="false">IF('3. Förpackningsdata'!X78="","",'3. Förpackningsdata'!X78)</f>
        <v/>
      </c>
      <c r="BD78" s="416"/>
      <c r="BE78" s="416"/>
      <c r="BF78" s="416"/>
      <c r="BG78" s="416"/>
      <c r="BH78" s="416"/>
      <c r="BI78" s="417" t="str">
        <f aca="false" t="array" ref="BI78:BI78">_xlfn.IFS(BA78=Tabeller!$AJ$5,"P",BA78=Tabeller!$AJ$4,"L",BA78="","")</f>
        <v/>
      </c>
      <c r="BJ78" s="416"/>
      <c r="BK78" s="412" t="str">
        <f aca="false">IF(BL78="","","EAN")</f>
        <v/>
      </c>
      <c r="BL78" s="413" t="str">
        <f aca="false">TRIM(IF('3. Förpackningsdata'!Y78="","",'3. Förpackningsdata'!Y78))</f>
        <v/>
      </c>
    </row>
    <row r="79" customFormat="false" ht="14.25" hidden="false" customHeight="false" outlineLevel="0" collapsed="false">
      <c r="A79" s="397" t="n">
        <v>75</v>
      </c>
      <c r="B79" s="397" t="str">
        <f aca="false">'APH KIC KIA PC'!I79</f>
        <v>Välj…</v>
      </c>
      <c r="C79" s="397" t="str">
        <f aca="false">'APH KIC KIA PC'!K79</f>
        <v>Välj…</v>
      </c>
      <c r="D79" s="398" t="n">
        <f aca="false">'APH KIC KIA PC'!D79</f>
        <v>0</v>
      </c>
      <c r="E79" s="399" t="s">
        <v>114</v>
      </c>
      <c r="F79" s="399"/>
      <c r="G79" s="400" t="n">
        <v>1</v>
      </c>
      <c r="H79" s="401" t="n">
        <f aca="false">'3. Förpackningsdata'!F79</f>
        <v>0</v>
      </c>
      <c r="I79" s="401" t="n">
        <f aca="false">'3. Förpackningsdata'!G79</f>
        <v>0</v>
      </c>
      <c r="J79" s="401" t="n">
        <f aca="false">'3. Förpackningsdata'!I79</f>
        <v>0</v>
      </c>
      <c r="K79" s="401" t="n">
        <f aca="false">'3. Förpackningsdata'!H79</f>
        <v>0</v>
      </c>
      <c r="L79" s="244"/>
      <c r="M79" s="399" t="s">
        <v>2012</v>
      </c>
      <c r="N79" s="400" t="str">
        <f aca="false">IF('APH KIC KIA PC'!X79="","",'APH KIC KIA PC'!X79)</f>
        <v/>
      </c>
      <c r="O79" s="402" t="s">
        <v>35</v>
      </c>
      <c r="P79" s="403" t="str">
        <f aca="false">TRIM('1. Artikeldata Grund'!D79)</f>
        <v/>
      </c>
      <c r="Q79" s="404" t="str">
        <f aca="false">IF(S79="","",IF('3. Förpackningsdata'!K79="","",'3. Förpackningsdata'!K79))</f>
        <v/>
      </c>
      <c r="R79" s="405"/>
      <c r="S79" s="406" t="str">
        <f aca="false">IF('3. Förpackningsdata'!L79="","",'3. Förpackningsdata'!L79)</f>
        <v/>
      </c>
      <c r="T79" s="113"/>
      <c r="U79" s="113"/>
      <c r="V79" s="113"/>
      <c r="W79" s="113"/>
      <c r="X79" s="113"/>
      <c r="Y79" s="407" t="str">
        <f aca="false" t="array" ref="Y79:Y79">IF(AC79&lt;&gt;Tabeller!$AI$4,_xlfn.IFS(Q79=Tabeller!$AI$3,"",Q79=Tabeller!$AL$4,"C",Q79=Tabeller!$AL$5,"L",Q79=Tabeller!$AL$6,"P",Q79="",""),"1")</f>
        <v/>
      </c>
      <c r="Z79" s="112"/>
      <c r="AA79" s="408" t="str">
        <f aca="false">IF(AB79="","","EAN")</f>
        <v/>
      </c>
      <c r="AB79" s="418" t="str">
        <f aca="false">TRIM(IF('3. Förpackningsdata'!M79="","",'3. Förpackningsdata'!M79))</f>
        <v/>
      </c>
      <c r="AC79" s="410" t="str">
        <f aca="false">IF(AE79="","",IF('3. Förpackningsdata'!O79="","",'3. Förpackningsdata'!O79))</f>
        <v/>
      </c>
      <c r="AD79" s="411"/>
      <c r="AE79" s="400" t="str">
        <f aca="false">IF('3. Förpackningsdata'!P79="","",'3. Förpackningsdata'!P79)</f>
        <v/>
      </c>
      <c r="AF79" s="244"/>
      <c r="AG79" s="244"/>
      <c r="AH79" s="244"/>
      <c r="AI79" s="244"/>
      <c r="AJ79" s="244"/>
      <c r="AK79" s="407" t="str">
        <f aca="false" t="array" ref="AK79:AK79">_xlfn.IFS(AC79=Tabeller!$AI$4,"C",AC79=Tabeller!$AI$5,"L",AC79=Tabeller!$AI$6,"P",AC79="","")</f>
        <v/>
      </c>
      <c r="AL79" s="411"/>
      <c r="AM79" s="412" t="str">
        <f aca="false">IF(AN79="","","EAN")</f>
        <v/>
      </c>
      <c r="AN79" s="403" t="str">
        <f aca="false">TRIM(IF('3. Förpackningsdata'!Q79="","",'3. Förpackningsdata'!Q79))</f>
        <v/>
      </c>
      <c r="AO79" s="414" t="str">
        <f aca="false">IF(AQ79="","",IF('3. Förpackningsdata'!S79="","",'3. Förpackningsdata'!S79))</f>
        <v/>
      </c>
      <c r="AP79" s="112"/>
      <c r="AQ79" s="406" t="str">
        <f aca="false">IF('3. Förpackningsdata'!T79="","",'3. Förpackningsdata'!T79)</f>
        <v/>
      </c>
      <c r="AR79" s="113"/>
      <c r="AS79" s="113"/>
      <c r="AT79" s="113"/>
      <c r="AU79" s="113"/>
      <c r="AV79" s="113"/>
      <c r="AW79" s="407" t="str">
        <f aca="false" t="array" ref="AW79:AW79">_xlfn.IFS(AO79=Tabeller!$AJ$5,"P",AO79=Tabeller!$AJ$4,"L",AO79="","")</f>
        <v/>
      </c>
      <c r="AX79" s="112"/>
      <c r="AY79" s="408" t="str">
        <f aca="false">IF(AZ79="","","EAN")</f>
        <v/>
      </c>
      <c r="AZ79" s="418" t="str">
        <f aca="false">TRIM(IF('3. Förpackningsdata'!U79="","",'3. Förpackningsdata'!U79))</f>
        <v/>
      </c>
      <c r="BA79" s="415" t="str">
        <f aca="false">IF(BC79="","",IF('3. Förpackningsdata'!W79="","",'3. Förpackningsdata'!W79))</f>
        <v/>
      </c>
      <c r="BB79" s="416"/>
      <c r="BC79" s="411" t="str">
        <f aca="false">IF('3. Förpackningsdata'!X79="","",'3. Förpackningsdata'!X79)</f>
        <v/>
      </c>
      <c r="BD79" s="416"/>
      <c r="BE79" s="416"/>
      <c r="BF79" s="416"/>
      <c r="BG79" s="416"/>
      <c r="BH79" s="416"/>
      <c r="BI79" s="417" t="str">
        <f aca="false" t="array" ref="BI79:BI79">_xlfn.IFS(BA79=Tabeller!$AJ$5,"P",BA79=Tabeller!$AJ$4,"L",BA79="","")</f>
        <v/>
      </c>
      <c r="BJ79" s="416"/>
      <c r="BK79" s="412" t="str">
        <f aca="false">IF(BL79="","","EAN")</f>
        <v/>
      </c>
      <c r="BL79" s="413" t="str">
        <f aca="false">TRIM(IF('3. Förpackningsdata'!Y79="","",'3. Förpackningsdata'!Y79))</f>
        <v/>
      </c>
    </row>
    <row r="80" customFormat="false" ht="14.25" hidden="false" customHeight="false" outlineLevel="0" collapsed="false">
      <c r="A80" s="397" t="n">
        <v>76</v>
      </c>
      <c r="B80" s="397" t="str">
        <f aca="false">'APH KIC KIA PC'!I80</f>
        <v>Välj…</v>
      </c>
      <c r="C80" s="397" t="str">
        <f aca="false">'APH KIC KIA PC'!K80</f>
        <v>Välj…</v>
      </c>
      <c r="D80" s="398" t="n">
        <f aca="false">'APH KIC KIA PC'!D80</f>
        <v>0</v>
      </c>
      <c r="E80" s="399" t="s">
        <v>114</v>
      </c>
      <c r="F80" s="399"/>
      <c r="G80" s="400" t="n">
        <v>1</v>
      </c>
      <c r="H80" s="401" t="n">
        <f aca="false">'3. Förpackningsdata'!F80</f>
        <v>0</v>
      </c>
      <c r="I80" s="401" t="n">
        <f aca="false">'3. Förpackningsdata'!G80</f>
        <v>0</v>
      </c>
      <c r="J80" s="401" t="n">
        <f aca="false">'3. Förpackningsdata'!I80</f>
        <v>0</v>
      </c>
      <c r="K80" s="401" t="n">
        <f aca="false">'3. Förpackningsdata'!H80</f>
        <v>0</v>
      </c>
      <c r="L80" s="244"/>
      <c r="M80" s="399" t="s">
        <v>2012</v>
      </c>
      <c r="N80" s="400" t="str">
        <f aca="false">IF('APH KIC KIA PC'!X80="","",'APH KIC KIA PC'!X80)</f>
        <v/>
      </c>
      <c r="O80" s="402" t="s">
        <v>35</v>
      </c>
      <c r="P80" s="403" t="str">
        <f aca="false">TRIM('1. Artikeldata Grund'!D80)</f>
        <v/>
      </c>
      <c r="Q80" s="404" t="str">
        <f aca="false">IF(S80="","",IF('3. Förpackningsdata'!K80="","",'3. Förpackningsdata'!K80))</f>
        <v/>
      </c>
      <c r="R80" s="405"/>
      <c r="S80" s="406" t="str">
        <f aca="false">IF('3. Förpackningsdata'!L80="","",'3. Förpackningsdata'!L80)</f>
        <v/>
      </c>
      <c r="T80" s="113"/>
      <c r="U80" s="113"/>
      <c r="V80" s="113"/>
      <c r="W80" s="113"/>
      <c r="X80" s="113"/>
      <c r="Y80" s="407" t="str">
        <f aca="false" t="array" ref="Y80:Y80">IF(AC80&lt;&gt;Tabeller!$AI$4,_xlfn.IFS(Q80=Tabeller!$AI$3,"",Q80=Tabeller!$AL$4,"C",Q80=Tabeller!$AL$5,"L",Q80=Tabeller!$AL$6,"P",Q80="",""),"1")</f>
        <v/>
      </c>
      <c r="Z80" s="112"/>
      <c r="AA80" s="408" t="str">
        <f aca="false">IF(AB80="","","EAN")</f>
        <v/>
      </c>
      <c r="AB80" s="418" t="str">
        <f aca="false">TRIM(IF('3. Förpackningsdata'!M80="","",'3. Förpackningsdata'!M80))</f>
        <v/>
      </c>
      <c r="AC80" s="410" t="str">
        <f aca="false">IF(AE80="","",IF('3. Förpackningsdata'!O80="","",'3. Förpackningsdata'!O80))</f>
        <v/>
      </c>
      <c r="AD80" s="411"/>
      <c r="AE80" s="400" t="str">
        <f aca="false">IF('3. Förpackningsdata'!P80="","",'3. Förpackningsdata'!P80)</f>
        <v/>
      </c>
      <c r="AF80" s="244"/>
      <c r="AG80" s="244"/>
      <c r="AH80" s="244"/>
      <c r="AI80" s="244"/>
      <c r="AJ80" s="244"/>
      <c r="AK80" s="407" t="str">
        <f aca="false" t="array" ref="AK80:AK80">_xlfn.IFS(AC80=Tabeller!$AI$4,"C",AC80=Tabeller!$AI$5,"L",AC80=Tabeller!$AI$6,"P",AC80="","")</f>
        <v/>
      </c>
      <c r="AL80" s="411"/>
      <c r="AM80" s="412" t="str">
        <f aca="false">IF(AN80="","","EAN")</f>
        <v/>
      </c>
      <c r="AN80" s="403" t="str">
        <f aca="false">TRIM(IF('3. Förpackningsdata'!Q80="","",'3. Förpackningsdata'!Q80))</f>
        <v/>
      </c>
      <c r="AO80" s="414" t="str">
        <f aca="false">IF(AQ80="","",IF('3. Förpackningsdata'!S80="","",'3. Förpackningsdata'!S80))</f>
        <v/>
      </c>
      <c r="AP80" s="112"/>
      <c r="AQ80" s="406" t="str">
        <f aca="false">IF('3. Förpackningsdata'!T80="","",'3. Förpackningsdata'!T80)</f>
        <v/>
      </c>
      <c r="AR80" s="113"/>
      <c r="AS80" s="113"/>
      <c r="AT80" s="113"/>
      <c r="AU80" s="113"/>
      <c r="AV80" s="113"/>
      <c r="AW80" s="407" t="str">
        <f aca="false" t="array" ref="AW80:AW80">_xlfn.IFS(AO80=Tabeller!$AJ$5,"P",AO80=Tabeller!$AJ$4,"L",AO80="","")</f>
        <v/>
      </c>
      <c r="AX80" s="112"/>
      <c r="AY80" s="408" t="str">
        <f aca="false">IF(AZ80="","","EAN")</f>
        <v/>
      </c>
      <c r="AZ80" s="418" t="str">
        <f aca="false">TRIM(IF('3. Förpackningsdata'!U80="","",'3. Förpackningsdata'!U80))</f>
        <v/>
      </c>
      <c r="BA80" s="415" t="str">
        <f aca="false">IF(BC80="","",IF('3. Förpackningsdata'!W80="","",'3. Förpackningsdata'!W80))</f>
        <v/>
      </c>
      <c r="BB80" s="416"/>
      <c r="BC80" s="411" t="str">
        <f aca="false">IF('3. Förpackningsdata'!X80="","",'3. Förpackningsdata'!X80)</f>
        <v/>
      </c>
      <c r="BD80" s="416"/>
      <c r="BE80" s="416"/>
      <c r="BF80" s="416"/>
      <c r="BG80" s="416"/>
      <c r="BH80" s="416"/>
      <c r="BI80" s="417" t="str">
        <f aca="false" t="array" ref="BI80:BI80">_xlfn.IFS(BA80=Tabeller!$AJ$5,"P",BA80=Tabeller!$AJ$4,"L",BA80="","")</f>
        <v/>
      </c>
      <c r="BJ80" s="416"/>
      <c r="BK80" s="412" t="str">
        <f aca="false">IF(BL80="","","EAN")</f>
        <v/>
      </c>
      <c r="BL80" s="413" t="str">
        <f aca="false">TRIM(IF('3. Förpackningsdata'!Y80="","",'3. Förpackningsdata'!Y80))</f>
        <v/>
      </c>
    </row>
    <row r="81" customFormat="false" ht="14.25" hidden="false" customHeight="false" outlineLevel="0" collapsed="false">
      <c r="A81" s="397" t="n">
        <v>77</v>
      </c>
      <c r="B81" s="397" t="str">
        <f aca="false">'APH KIC KIA PC'!I81</f>
        <v>Välj…</v>
      </c>
      <c r="C81" s="397" t="str">
        <f aca="false">'APH KIC KIA PC'!K81</f>
        <v>Välj…</v>
      </c>
      <c r="D81" s="398" t="n">
        <f aca="false">'APH KIC KIA PC'!D81</f>
        <v>0</v>
      </c>
      <c r="E81" s="399" t="s">
        <v>114</v>
      </c>
      <c r="F81" s="399"/>
      <c r="G81" s="400" t="n">
        <v>1</v>
      </c>
      <c r="H81" s="401" t="n">
        <f aca="false">'3. Förpackningsdata'!F81</f>
        <v>0</v>
      </c>
      <c r="I81" s="401" t="n">
        <f aca="false">'3. Förpackningsdata'!G81</f>
        <v>0</v>
      </c>
      <c r="J81" s="401" t="n">
        <f aca="false">'3. Förpackningsdata'!I81</f>
        <v>0</v>
      </c>
      <c r="K81" s="401" t="n">
        <f aca="false">'3. Förpackningsdata'!H81</f>
        <v>0</v>
      </c>
      <c r="L81" s="244"/>
      <c r="M81" s="399" t="s">
        <v>2012</v>
      </c>
      <c r="N81" s="400" t="str">
        <f aca="false">IF('APH KIC KIA PC'!X81="","",'APH KIC KIA PC'!X81)</f>
        <v/>
      </c>
      <c r="O81" s="402" t="s">
        <v>35</v>
      </c>
      <c r="P81" s="403" t="str">
        <f aca="false">TRIM('1. Artikeldata Grund'!D81)</f>
        <v/>
      </c>
      <c r="Q81" s="404" t="str">
        <f aca="false">IF(S81="","",IF('3. Förpackningsdata'!K81="","",'3. Förpackningsdata'!K81))</f>
        <v/>
      </c>
      <c r="R81" s="405"/>
      <c r="S81" s="406" t="str">
        <f aca="false">IF('3. Förpackningsdata'!L81="","",'3. Förpackningsdata'!L81)</f>
        <v/>
      </c>
      <c r="T81" s="113"/>
      <c r="U81" s="113"/>
      <c r="V81" s="113"/>
      <c r="W81" s="113"/>
      <c r="X81" s="113"/>
      <c r="Y81" s="407" t="str">
        <f aca="false" t="array" ref="Y81:Y81">IF(AC81&lt;&gt;Tabeller!$AI$4,_xlfn.IFS(Q81=Tabeller!$AI$3,"",Q81=Tabeller!$AL$4,"C",Q81=Tabeller!$AL$5,"L",Q81=Tabeller!$AL$6,"P",Q81="",""),"1")</f>
        <v/>
      </c>
      <c r="Z81" s="112"/>
      <c r="AA81" s="408" t="str">
        <f aca="false">IF(AB81="","","EAN")</f>
        <v/>
      </c>
      <c r="AB81" s="418" t="str">
        <f aca="false">TRIM(IF('3. Förpackningsdata'!M81="","",'3. Förpackningsdata'!M81))</f>
        <v/>
      </c>
      <c r="AC81" s="410" t="str">
        <f aca="false">IF(AE81="","",IF('3. Förpackningsdata'!O81="","",'3. Förpackningsdata'!O81))</f>
        <v/>
      </c>
      <c r="AD81" s="411"/>
      <c r="AE81" s="400" t="str">
        <f aca="false">IF('3. Förpackningsdata'!P81="","",'3. Förpackningsdata'!P81)</f>
        <v/>
      </c>
      <c r="AF81" s="244"/>
      <c r="AG81" s="244"/>
      <c r="AH81" s="244"/>
      <c r="AI81" s="244"/>
      <c r="AJ81" s="244"/>
      <c r="AK81" s="407" t="str">
        <f aca="false" t="array" ref="AK81:AK81">_xlfn.IFS(AC81=Tabeller!$AI$4,"C",AC81=Tabeller!$AI$5,"L",AC81=Tabeller!$AI$6,"P",AC81="","")</f>
        <v/>
      </c>
      <c r="AL81" s="411"/>
      <c r="AM81" s="412" t="str">
        <f aca="false">IF(AN81="","","EAN")</f>
        <v/>
      </c>
      <c r="AN81" s="403" t="str">
        <f aca="false">TRIM(IF('3. Förpackningsdata'!Q81="","",'3. Förpackningsdata'!Q81))</f>
        <v/>
      </c>
      <c r="AO81" s="414" t="str">
        <f aca="false">IF(AQ81="","",IF('3. Förpackningsdata'!S81="","",'3. Förpackningsdata'!S81))</f>
        <v/>
      </c>
      <c r="AP81" s="112"/>
      <c r="AQ81" s="406" t="str">
        <f aca="false">IF('3. Förpackningsdata'!T81="","",'3. Förpackningsdata'!T81)</f>
        <v/>
      </c>
      <c r="AR81" s="113"/>
      <c r="AS81" s="113"/>
      <c r="AT81" s="113"/>
      <c r="AU81" s="113"/>
      <c r="AV81" s="113"/>
      <c r="AW81" s="407" t="str">
        <f aca="false" t="array" ref="AW81:AW81">_xlfn.IFS(AO81=Tabeller!$AJ$5,"P",AO81=Tabeller!$AJ$4,"L",AO81="","")</f>
        <v/>
      </c>
      <c r="AX81" s="112"/>
      <c r="AY81" s="408" t="str">
        <f aca="false">IF(AZ81="","","EAN")</f>
        <v/>
      </c>
      <c r="AZ81" s="418" t="str">
        <f aca="false">TRIM(IF('3. Förpackningsdata'!U81="","",'3. Förpackningsdata'!U81))</f>
        <v/>
      </c>
      <c r="BA81" s="415" t="str">
        <f aca="false">IF(BC81="","",IF('3. Förpackningsdata'!W81="","",'3. Förpackningsdata'!W81))</f>
        <v/>
      </c>
      <c r="BB81" s="416"/>
      <c r="BC81" s="411" t="str">
        <f aca="false">IF('3. Förpackningsdata'!X81="","",'3. Förpackningsdata'!X81)</f>
        <v/>
      </c>
      <c r="BD81" s="416"/>
      <c r="BE81" s="416"/>
      <c r="BF81" s="416"/>
      <c r="BG81" s="416"/>
      <c r="BH81" s="416"/>
      <c r="BI81" s="417" t="str">
        <f aca="false" t="array" ref="BI81:BI81">_xlfn.IFS(BA81=Tabeller!$AJ$5,"P",BA81=Tabeller!$AJ$4,"L",BA81="","")</f>
        <v/>
      </c>
      <c r="BJ81" s="416"/>
      <c r="BK81" s="412" t="str">
        <f aca="false">IF(BL81="","","EAN")</f>
        <v/>
      </c>
      <c r="BL81" s="413" t="str">
        <f aca="false">TRIM(IF('3. Förpackningsdata'!Y81="","",'3. Förpackningsdata'!Y81))</f>
        <v/>
      </c>
    </row>
    <row r="82" customFormat="false" ht="14.25" hidden="false" customHeight="false" outlineLevel="0" collapsed="false">
      <c r="A82" s="397" t="n">
        <v>78</v>
      </c>
      <c r="B82" s="397" t="str">
        <f aca="false">'APH KIC KIA PC'!I82</f>
        <v>Välj…</v>
      </c>
      <c r="C82" s="397" t="str">
        <f aca="false">'APH KIC KIA PC'!K82</f>
        <v>Välj…</v>
      </c>
      <c r="D82" s="398" t="n">
        <f aca="false">'APH KIC KIA PC'!D82</f>
        <v>0</v>
      </c>
      <c r="E82" s="399" t="s">
        <v>114</v>
      </c>
      <c r="F82" s="399"/>
      <c r="G82" s="400" t="n">
        <v>1</v>
      </c>
      <c r="H82" s="401" t="n">
        <f aca="false">'3. Förpackningsdata'!F82</f>
        <v>0</v>
      </c>
      <c r="I82" s="401" t="n">
        <f aca="false">'3. Förpackningsdata'!G82</f>
        <v>0</v>
      </c>
      <c r="J82" s="401" t="n">
        <f aca="false">'3. Förpackningsdata'!I82</f>
        <v>0</v>
      </c>
      <c r="K82" s="401" t="n">
        <f aca="false">'3. Förpackningsdata'!H82</f>
        <v>0</v>
      </c>
      <c r="L82" s="244"/>
      <c r="M82" s="399" t="s">
        <v>2012</v>
      </c>
      <c r="N82" s="400" t="str">
        <f aca="false">IF('APH KIC KIA PC'!X82="","",'APH KIC KIA PC'!X82)</f>
        <v/>
      </c>
      <c r="O82" s="402" t="s">
        <v>35</v>
      </c>
      <c r="P82" s="403" t="str">
        <f aca="false">TRIM('1. Artikeldata Grund'!D82)</f>
        <v/>
      </c>
      <c r="Q82" s="404" t="str">
        <f aca="false">IF(S82="","",IF('3. Förpackningsdata'!K82="","",'3. Förpackningsdata'!K82))</f>
        <v/>
      </c>
      <c r="R82" s="405"/>
      <c r="S82" s="406" t="str">
        <f aca="false">IF('3. Förpackningsdata'!L82="","",'3. Förpackningsdata'!L82)</f>
        <v/>
      </c>
      <c r="T82" s="113"/>
      <c r="U82" s="113"/>
      <c r="V82" s="113"/>
      <c r="W82" s="113"/>
      <c r="X82" s="113"/>
      <c r="Y82" s="407" t="str">
        <f aca="false" t="array" ref="Y82:Y82">IF(AC82&lt;&gt;Tabeller!$AI$4,_xlfn.IFS(Q82=Tabeller!$AI$3,"",Q82=Tabeller!$AL$4,"C",Q82=Tabeller!$AL$5,"L",Q82=Tabeller!$AL$6,"P",Q82="",""),"1")</f>
        <v/>
      </c>
      <c r="Z82" s="112"/>
      <c r="AA82" s="408" t="str">
        <f aca="false">IF(AB82="","","EAN")</f>
        <v/>
      </c>
      <c r="AB82" s="418" t="str">
        <f aca="false">TRIM(IF('3. Förpackningsdata'!M82="","",'3. Förpackningsdata'!M82))</f>
        <v/>
      </c>
      <c r="AC82" s="410" t="str">
        <f aca="false">IF(AE82="","",IF('3. Förpackningsdata'!O82="","",'3. Förpackningsdata'!O82))</f>
        <v/>
      </c>
      <c r="AD82" s="411"/>
      <c r="AE82" s="400" t="str">
        <f aca="false">IF('3. Förpackningsdata'!P82="","",'3. Förpackningsdata'!P82)</f>
        <v/>
      </c>
      <c r="AF82" s="244"/>
      <c r="AG82" s="244"/>
      <c r="AH82" s="244"/>
      <c r="AI82" s="244"/>
      <c r="AJ82" s="244"/>
      <c r="AK82" s="407" t="str">
        <f aca="false" t="array" ref="AK82:AK82">_xlfn.IFS(AC82=Tabeller!$AI$4,"C",AC82=Tabeller!$AI$5,"L",AC82=Tabeller!$AI$6,"P",AC82="","")</f>
        <v/>
      </c>
      <c r="AL82" s="411"/>
      <c r="AM82" s="412" t="str">
        <f aca="false">IF(AN82="","","EAN")</f>
        <v/>
      </c>
      <c r="AN82" s="403" t="str">
        <f aca="false">TRIM(IF('3. Förpackningsdata'!Q82="","",'3. Förpackningsdata'!Q82))</f>
        <v/>
      </c>
      <c r="AO82" s="414" t="str">
        <f aca="false">IF(AQ82="","",IF('3. Förpackningsdata'!S82="","",'3. Förpackningsdata'!S82))</f>
        <v/>
      </c>
      <c r="AP82" s="112"/>
      <c r="AQ82" s="406" t="str">
        <f aca="false">IF('3. Förpackningsdata'!T82="","",'3. Förpackningsdata'!T82)</f>
        <v/>
      </c>
      <c r="AR82" s="113"/>
      <c r="AS82" s="113"/>
      <c r="AT82" s="113"/>
      <c r="AU82" s="113"/>
      <c r="AV82" s="113"/>
      <c r="AW82" s="407" t="str">
        <f aca="false" t="array" ref="AW82:AW82">_xlfn.IFS(AO82=Tabeller!$AJ$5,"P",AO82=Tabeller!$AJ$4,"L",AO82="","")</f>
        <v/>
      </c>
      <c r="AX82" s="112"/>
      <c r="AY82" s="408" t="str">
        <f aca="false">IF(AZ82="","","EAN")</f>
        <v/>
      </c>
      <c r="AZ82" s="418" t="str">
        <f aca="false">TRIM(IF('3. Förpackningsdata'!U82="","",'3. Förpackningsdata'!U82))</f>
        <v/>
      </c>
      <c r="BA82" s="415" t="str">
        <f aca="false">IF(BC82="","",IF('3. Förpackningsdata'!W82="","",'3. Förpackningsdata'!W82))</f>
        <v/>
      </c>
      <c r="BB82" s="416"/>
      <c r="BC82" s="411" t="str">
        <f aca="false">IF('3. Förpackningsdata'!X82="","",'3. Förpackningsdata'!X82)</f>
        <v/>
      </c>
      <c r="BD82" s="416"/>
      <c r="BE82" s="416"/>
      <c r="BF82" s="416"/>
      <c r="BG82" s="416"/>
      <c r="BH82" s="416"/>
      <c r="BI82" s="417" t="str">
        <f aca="false" t="array" ref="BI82:BI82">_xlfn.IFS(BA82=Tabeller!$AJ$5,"P",BA82=Tabeller!$AJ$4,"L",BA82="","")</f>
        <v/>
      </c>
      <c r="BJ82" s="416"/>
      <c r="BK82" s="412" t="str">
        <f aca="false">IF(BL82="","","EAN")</f>
        <v/>
      </c>
      <c r="BL82" s="413" t="str">
        <f aca="false">TRIM(IF('3. Förpackningsdata'!Y82="","",'3. Förpackningsdata'!Y82))</f>
        <v/>
      </c>
    </row>
    <row r="83" customFormat="false" ht="14.25" hidden="false" customHeight="false" outlineLevel="0" collapsed="false">
      <c r="A83" s="397" t="n">
        <v>79</v>
      </c>
      <c r="B83" s="397" t="str">
        <f aca="false">'APH KIC KIA PC'!I83</f>
        <v>Välj…</v>
      </c>
      <c r="C83" s="397" t="str">
        <f aca="false">'APH KIC KIA PC'!K83</f>
        <v>Välj…</v>
      </c>
      <c r="D83" s="398" t="n">
        <f aca="false">'APH KIC KIA PC'!D83</f>
        <v>0</v>
      </c>
      <c r="E83" s="399" t="s">
        <v>114</v>
      </c>
      <c r="F83" s="399"/>
      <c r="G83" s="400" t="n">
        <v>1</v>
      </c>
      <c r="H83" s="401" t="n">
        <f aca="false">'3. Förpackningsdata'!F83</f>
        <v>0</v>
      </c>
      <c r="I83" s="401" t="n">
        <f aca="false">'3. Förpackningsdata'!G83</f>
        <v>0</v>
      </c>
      <c r="J83" s="401" t="n">
        <f aca="false">'3. Förpackningsdata'!I83</f>
        <v>0</v>
      </c>
      <c r="K83" s="401" t="n">
        <f aca="false">'3. Förpackningsdata'!H83</f>
        <v>0</v>
      </c>
      <c r="L83" s="244"/>
      <c r="M83" s="399" t="s">
        <v>2012</v>
      </c>
      <c r="N83" s="400" t="str">
        <f aca="false">IF('APH KIC KIA PC'!X83="","",'APH KIC KIA PC'!X83)</f>
        <v/>
      </c>
      <c r="O83" s="402" t="s">
        <v>35</v>
      </c>
      <c r="P83" s="403" t="str">
        <f aca="false">TRIM('1. Artikeldata Grund'!D83)</f>
        <v/>
      </c>
      <c r="Q83" s="404" t="str">
        <f aca="false">IF(S83="","",IF('3. Förpackningsdata'!K83="","",'3. Förpackningsdata'!K83))</f>
        <v/>
      </c>
      <c r="R83" s="405"/>
      <c r="S83" s="406" t="str">
        <f aca="false">IF('3. Förpackningsdata'!L83="","",'3. Förpackningsdata'!L83)</f>
        <v/>
      </c>
      <c r="T83" s="113"/>
      <c r="U83" s="113"/>
      <c r="V83" s="113"/>
      <c r="W83" s="113"/>
      <c r="X83" s="113"/>
      <c r="Y83" s="407" t="str">
        <f aca="false" t="array" ref="Y83:Y83">IF(AC83&lt;&gt;Tabeller!$AI$4,_xlfn.IFS(Q83=Tabeller!$AI$3,"",Q83=Tabeller!$AL$4,"C",Q83=Tabeller!$AL$5,"L",Q83=Tabeller!$AL$6,"P",Q83="",""),"1")</f>
        <v/>
      </c>
      <c r="Z83" s="112"/>
      <c r="AA83" s="408" t="str">
        <f aca="false">IF(AB83="","","EAN")</f>
        <v/>
      </c>
      <c r="AB83" s="418" t="str">
        <f aca="false">TRIM(IF('3. Förpackningsdata'!M83="","",'3. Förpackningsdata'!M83))</f>
        <v/>
      </c>
      <c r="AC83" s="410" t="str">
        <f aca="false">IF(AE83="","",IF('3. Förpackningsdata'!O83="","",'3. Förpackningsdata'!O83))</f>
        <v/>
      </c>
      <c r="AD83" s="411"/>
      <c r="AE83" s="400" t="str">
        <f aca="false">IF('3. Förpackningsdata'!P83="","",'3. Förpackningsdata'!P83)</f>
        <v/>
      </c>
      <c r="AF83" s="244"/>
      <c r="AG83" s="244"/>
      <c r="AH83" s="244"/>
      <c r="AI83" s="244"/>
      <c r="AJ83" s="244"/>
      <c r="AK83" s="407" t="str">
        <f aca="false" t="array" ref="AK83:AK83">_xlfn.IFS(AC83=Tabeller!$AI$4,"C",AC83=Tabeller!$AI$5,"L",AC83=Tabeller!$AI$6,"P",AC83="","")</f>
        <v/>
      </c>
      <c r="AL83" s="411"/>
      <c r="AM83" s="412" t="str">
        <f aca="false">IF(AN83="","","EAN")</f>
        <v/>
      </c>
      <c r="AN83" s="403" t="str">
        <f aca="false">TRIM(IF('3. Förpackningsdata'!Q83="","",'3. Förpackningsdata'!Q83))</f>
        <v/>
      </c>
      <c r="AO83" s="414" t="str">
        <f aca="false">IF(AQ83="","",IF('3. Förpackningsdata'!S83="","",'3. Förpackningsdata'!S83))</f>
        <v/>
      </c>
      <c r="AP83" s="112"/>
      <c r="AQ83" s="406" t="str">
        <f aca="false">IF('3. Förpackningsdata'!T83="","",'3. Förpackningsdata'!T83)</f>
        <v/>
      </c>
      <c r="AR83" s="113"/>
      <c r="AS83" s="113"/>
      <c r="AT83" s="113"/>
      <c r="AU83" s="113"/>
      <c r="AV83" s="113"/>
      <c r="AW83" s="407" t="str">
        <f aca="false" t="array" ref="AW83:AW83">_xlfn.IFS(AO83=Tabeller!$AJ$5,"P",AO83=Tabeller!$AJ$4,"L",AO83="","")</f>
        <v/>
      </c>
      <c r="AX83" s="112"/>
      <c r="AY83" s="408" t="str">
        <f aca="false">IF(AZ83="","","EAN")</f>
        <v/>
      </c>
      <c r="AZ83" s="418" t="str">
        <f aca="false">TRIM(IF('3. Förpackningsdata'!U83="","",'3. Förpackningsdata'!U83))</f>
        <v/>
      </c>
      <c r="BA83" s="415" t="str">
        <f aca="false">IF(BC83="","",IF('3. Förpackningsdata'!W83="","",'3. Förpackningsdata'!W83))</f>
        <v/>
      </c>
      <c r="BB83" s="416"/>
      <c r="BC83" s="411" t="str">
        <f aca="false">IF('3. Förpackningsdata'!X83="","",'3. Förpackningsdata'!X83)</f>
        <v/>
      </c>
      <c r="BD83" s="416"/>
      <c r="BE83" s="416"/>
      <c r="BF83" s="416"/>
      <c r="BG83" s="416"/>
      <c r="BH83" s="416"/>
      <c r="BI83" s="417" t="str">
        <f aca="false" t="array" ref="BI83:BI83">_xlfn.IFS(BA83=Tabeller!$AJ$5,"P",BA83=Tabeller!$AJ$4,"L",BA83="","")</f>
        <v/>
      </c>
      <c r="BJ83" s="416"/>
      <c r="BK83" s="412" t="str">
        <f aca="false">IF(BL83="","","EAN")</f>
        <v/>
      </c>
      <c r="BL83" s="413" t="str">
        <f aca="false">TRIM(IF('3. Förpackningsdata'!Y83="","",'3. Förpackningsdata'!Y83))</f>
        <v/>
      </c>
    </row>
    <row r="84" customFormat="false" ht="14.25" hidden="false" customHeight="false" outlineLevel="0" collapsed="false">
      <c r="A84" s="397" t="n">
        <v>80</v>
      </c>
      <c r="B84" s="397" t="str">
        <f aca="false">'APH KIC KIA PC'!I84</f>
        <v>Välj…</v>
      </c>
      <c r="C84" s="397" t="str">
        <f aca="false">'APH KIC KIA PC'!K84</f>
        <v>Välj…</v>
      </c>
      <c r="D84" s="398" t="n">
        <f aca="false">'APH KIC KIA PC'!D84</f>
        <v>0</v>
      </c>
      <c r="E84" s="399" t="s">
        <v>114</v>
      </c>
      <c r="F84" s="399"/>
      <c r="G84" s="400" t="n">
        <v>1</v>
      </c>
      <c r="H84" s="401" t="n">
        <f aca="false">'3. Förpackningsdata'!F84</f>
        <v>0</v>
      </c>
      <c r="I84" s="401" t="n">
        <f aca="false">'3. Förpackningsdata'!G84</f>
        <v>0</v>
      </c>
      <c r="J84" s="401" t="n">
        <f aca="false">'3. Förpackningsdata'!I84</f>
        <v>0</v>
      </c>
      <c r="K84" s="401" t="n">
        <f aca="false">'3. Förpackningsdata'!H84</f>
        <v>0</v>
      </c>
      <c r="L84" s="244"/>
      <c r="M84" s="399" t="s">
        <v>2012</v>
      </c>
      <c r="N84" s="400" t="str">
        <f aca="false">IF('APH KIC KIA PC'!X84="","",'APH KIC KIA PC'!X84)</f>
        <v/>
      </c>
      <c r="O84" s="402" t="s">
        <v>35</v>
      </c>
      <c r="P84" s="403" t="str">
        <f aca="false">TRIM('1. Artikeldata Grund'!D84)</f>
        <v/>
      </c>
      <c r="Q84" s="404" t="str">
        <f aca="false">IF(S84="","",IF('3. Förpackningsdata'!K84="","",'3. Förpackningsdata'!K84))</f>
        <v/>
      </c>
      <c r="R84" s="405"/>
      <c r="S84" s="406" t="str">
        <f aca="false">IF('3. Förpackningsdata'!L84="","",'3. Förpackningsdata'!L84)</f>
        <v/>
      </c>
      <c r="T84" s="113"/>
      <c r="U84" s="113"/>
      <c r="V84" s="113"/>
      <c r="W84" s="113"/>
      <c r="X84" s="113"/>
      <c r="Y84" s="407" t="str">
        <f aca="false" t="array" ref="Y84:Y84">IF(AC84&lt;&gt;Tabeller!$AI$4,_xlfn.IFS(Q84=Tabeller!$AI$3,"",Q84=Tabeller!$AL$4,"C",Q84=Tabeller!$AL$5,"L",Q84=Tabeller!$AL$6,"P",Q84="",""),"1")</f>
        <v/>
      </c>
      <c r="Z84" s="112"/>
      <c r="AA84" s="408" t="str">
        <f aca="false">IF(AB84="","","EAN")</f>
        <v/>
      </c>
      <c r="AB84" s="418" t="str">
        <f aca="false">TRIM(IF('3. Förpackningsdata'!M84="","",'3. Förpackningsdata'!M84))</f>
        <v/>
      </c>
      <c r="AC84" s="410" t="str">
        <f aca="false">IF(AE84="","",IF('3. Förpackningsdata'!O84="","",'3. Förpackningsdata'!O84))</f>
        <v/>
      </c>
      <c r="AD84" s="411"/>
      <c r="AE84" s="400" t="str">
        <f aca="false">IF('3. Förpackningsdata'!P84="","",'3. Förpackningsdata'!P84)</f>
        <v/>
      </c>
      <c r="AF84" s="244"/>
      <c r="AG84" s="244"/>
      <c r="AH84" s="244"/>
      <c r="AI84" s="244"/>
      <c r="AJ84" s="244"/>
      <c r="AK84" s="407" t="str">
        <f aca="false" t="array" ref="AK84:AK84">_xlfn.IFS(AC84=Tabeller!$AI$4,"C",AC84=Tabeller!$AI$5,"L",AC84=Tabeller!$AI$6,"P",AC84="","")</f>
        <v/>
      </c>
      <c r="AL84" s="411"/>
      <c r="AM84" s="412" t="str">
        <f aca="false">IF(AN84="","","EAN")</f>
        <v/>
      </c>
      <c r="AN84" s="403" t="str">
        <f aca="false">TRIM(IF('3. Förpackningsdata'!Q84="","",'3. Förpackningsdata'!Q84))</f>
        <v/>
      </c>
      <c r="AO84" s="414" t="str">
        <f aca="false">IF(AQ84="","",IF('3. Förpackningsdata'!S84="","",'3. Förpackningsdata'!S84))</f>
        <v/>
      </c>
      <c r="AP84" s="112"/>
      <c r="AQ84" s="406" t="str">
        <f aca="false">IF('3. Förpackningsdata'!T84="","",'3. Förpackningsdata'!T84)</f>
        <v/>
      </c>
      <c r="AR84" s="113"/>
      <c r="AS84" s="113"/>
      <c r="AT84" s="113"/>
      <c r="AU84" s="113"/>
      <c r="AV84" s="113"/>
      <c r="AW84" s="407" t="str">
        <f aca="false" t="array" ref="AW84:AW84">_xlfn.IFS(AO84=Tabeller!$AJ$5,"P",AO84=Tabeller!$AJ$4,"L",AO84="","")</f>
        <v/>
      </c>
      <c r="AX84" s="112"/>
      <c r="AY84" s="408" t="str">
        <f aca="false">IF(AZ84="","","EAN")</f>
        <v/>
      </c>
      <c r="AZ84" s="418" t="str">
        <f aca="false">TRIM(IF('3. Förpackningsdata'!U84="","",'3. Förpackningsdata'!U84))</f>
        <v/>
      </c>
      <c r="BA84" s="415" t="str">
        <f aca="false">IF(BC84="","",IF('3. Förpackningsdata'!W84="","",'3. Förpackningsdata'!W84))</f>
        <v/>
      </c>
      <c r="BB84" s="416"/>
      <c r="BC84" s="411" t="str">
        <f aca="false">IF('3. Förpackningsdata'!X84="","",'3. Förpackningsdata'!X84)</f>
        <v/>
      </c>
      <c r="BD84" s="416"/>
      <c r="BE84" s="416"/>
      <c r="BF84" s="416"/>
      <c r="BG84" s="416"/>
      <c r="BH84" s="416"/>
      <c r="BI84" s="417" t="str">
        <f aca="false" t="array" ref="BI84:BI84">_xlfn.IFS(BA84=Tabeller!$AJ$5,"P",BA84=Tabeller!$AJ$4,"L",BA84="","")</f>
        <v/>
      </c>
      <c r="BJ84" s="416"/>
      <c r="BK84" s="412" t="str">
        <f aca="false">IF(BL84="","","EAN")</f>
        <v/>
      </c>
      <c r="BL84" s="413" t="str">
        <f aca="false">TRIM(IF('3. Förpackningsdata'!Y84="","",'3. Förpackningsdata'!Y84))</f>
        <v/>
      </c>
    </row>
    <row r="85" customFormat="false" ht="14.25" hidden="false" customHeight="false" outlineLevel="0" collapsed="false">
      <c r="A85" s="397" t="n">
        <v>81</v>
      </c>
      <c r="B85" s="397" t="str">
        <f aca="false">'APH KIC KIA PC'!I85</f>
        <v>Välj…</v>
      </c>
      <c r="C85" s="397" t="str">
        <f aca="false">'APH KIC KIA PC'!K85</f>
        <v>Välj…</v>
      </c>
      <c r="D85" s="398" t="n">
        <f aca="false">'APH KIC KIA PC'!D85</f>
        <v>0</v>
      </c>
      <c r="E85" s="399" t="s">
        <v>114</v>
      </c>
      <c r="F85" s="399"/>
      <c r="G85" s="400" t="n">
        <v>1</v>
      </c>
      <c r="H85" s="401" t="n">
        <f aca="false">'3. Förpackningsdata'!F85</f>
        <v>0</v>
      </c>
      <c r="I85" s="401" t="n">
        <f aca="false">'3. Förpackningsdata'!G85</f>
        <v>0</v>
      </c>
      <c r="J85" s="401" t="n">
        <f aca="false">'3. Förpackningsdata'!I85</f>
        <v>0</v>
      </c>
      <c r="K85" s="401" t="n">
        <f aca="false">'3. Förpackningsdata'!H85</f>
        <v>0</v>
      </c>
      <c r="L85" s="244"/>
      <c r="M85" s="399" t="s">
        <v>2012</v>
      </c>
      <c r="N85" s="400" t="str">
        <f aca="false">IF('APH KIC KIA PC'!X85="","",'APH KIC KIA PC'!X85)</f>
        <v/>
      </c>
      <c r="O85" s="402" t="s">
        <v>35</v>
      </c>
      <c r="P85" s="403" t="str">
        <f aca="false">TRIM('1. Artikeldata Grund'!D85)</f>
        <v/>
      </c>
      <c r="Q85" s="404" t="str">
        <f aca="false">IF(S85="","",IF('3. Förpackningsdata'!K85="","",'3. Förpackningsdata'!K85))</f>
        <v/>
      </c>
      <c r="R85" s="405"/>
      <c r="S85" s="406" t="str">
        <f aca="false">IF('3. Förpackningsdata'!L85="","",'3. Förpackningsdata'!L85)</f>
        <v/>
      </c>
      <c r="T85" s="113"/>
      <c r="U85" s="113"/>
      <c r="V85" s="113"/>
      <c r="W85" s="113"/>
      <c r="X85" s="113"/>
      <c r="Y85" s="407" t="str">
        <f aca="false" t="array" ref="Y85:Y85">IF(AC85&lt;&gt;Tabeller!$AI$4,_xlfn.IFS(Q85=Tabeller!$AI$3,"",Q85=Tabeller!$AL$4,"C",Q85=Tabeller!$AL$5,"L",Q85=Tabeller!$AL$6,"P",Q85="",""),"1")</f>
        <v/>
      </c>
      <c r="Z85" s="112"/>
      <c r="AA85" s="408" t="str">
        <f aca="false">IF(AB85="","","EAN")</f>
        <v/>
      </c>
      <c r="AB85" s="418" t="str">
        <f aca="false">TRIM(IF('3. Förpackningsdata'!M85="","",'3. Förpackningsdata'!M85))</f>
        <v/>
      </c>
      <c r="AC85" s="410" t="str">
        <f aca="false">IF(AE85="","",IF('3. Förpackningsdata'!O85="","",'3. Förpackningsdata'!O85))</f>
        <v/>
      </c>
      <c r="AD85" s="411"/>
      <c r="AE85" s="400" t="str">
        <f aca="false">IF('3. Förpackningsdata'!P85="","",'3. Förpackningsdata'!P85)</f>
        <v/>
      </c>
      <c r="AF85" s="244"/>
      <c r="AG85" s="244"/>
      <c r="AH85" s="244"/>
      <c r="AI85" s="244"/>
      <c r="AJ85" s="244"/>
      <c r="AK85" s="407" t="str">
        <f aca="false" t="array" ref="AK85:AK85">_xlfn.IFS(AC85=Tabeller!$AI$4,"C",AC85=Tabeller!$AI$5,"L",AC85=Tabeller!$AI$6,"P",AC85="","")</f>
        <v/>
      </c>
      <c r="AL85" s="411"/>
      <c r="AM85" s="412" t="str">
        <f aca="false">IF(AN85="","","EAN")</f>
        <v/>
      </c>
      <c r="AN85" s="403" t="str">
        <f aca="false">TRIM(IF('3. Förpackningsdata'!Q85="","",'3. Förpackningsdata'!Q85))</f>
        <v/>
      </c>
      <c r="AO85" s="414" t="str">
        <f aca="false">IF(AQ85="","",IF('3. Förpackningsdata'!S85="","",'3. Förpackningsdata'!S85))</f>
        <v/>
      </c>
      <c r="AP85" s="112"/>
      <c r="AQ85" s="406" t="str">
        <f aca="false">IF('3. Förpackningsdata'!T85="","",'3. Förpackningsdata'!T85)</f>
        <v/>
      </c>
      <c r="AR85" s="113"/>
      <c r="AS85" s="113"/>
      <c r="AT85" s="113"/>
      <c r="AU85" s="113"/>
      <c r="AV85" s="113"/>
      <c r="AW85" s="407" t="str">
        <f aca="false" t="array" ref="AW85:AW85">_xlfn.IFS(AO85=Tabeller!$AJ$5,"P",AO85=Tabeller!$AJ$4,"L",AO85="","")</f>
        <v/>
      </c>
      <c r="AX85" s="112"/>
      <c r="AY85" s="408" t="str">
        <f aca="false">IF(AZ85="","","EAN")</f>
        <v/>
      </c>
      <c r="AZ85" s="418" t="str">
        <f aca="false">TRIM(IF('3. Förpackningsdata'!U85="","",'3. Förpackningsdata'!U85))</f>
        <v/>
      </c>
      <c r="BA85" s="415" t="str">
        <f aca="false">IF(BC85="","",IF('3. Förpackningsdata'!W85="","",'3. Förpackningsdata'!W85))</f>
        <v/>
      </c>
      <c r="BB85" s="416"/>
      <c r="BC85" s="411" t="str">
        <f aca="false">IF('3. Förpackningsdata'!X85="","",'3. Förpackningsdata'!X85)</f>
        <v/>
      </c>
      <c r="BD85" s="416"/>
      <c r="BE85" s="416"/>
      <c r="BF85" s="416"/>
      <c r="BG85" s="416"/>
      <c r="BH85" s="416"/>
      <c r="BI85" s="417" t="str">
        <f aca="false" t="array" ref="BI85:BI85">_xlfn.IFS(BA85=Tabeller!$AJ$5,"P",BA85=Tabeller!$AJ$4,"L",BA85="","")</f>
        <v/>
      </c>
      <c r="BJ85" s="416"/>
      <c r="BK85" s="412" t="str">
        <f aca="false">IF(BL85="","","EAN")</f>
        <v/>
      </c>
      <c r="BL85" s="413" t="str">
        <f aca="false">TRIM(IF('3. Förpackningsdata'!Y85="","",'3. Förpackningsdata'!Y85))</f>
        <v/>
      </c>
    </row>
    <row r="86" customFormat="false" ht="14.25" hidden="false" customHeight="false" outlineLevel="0" collapsed="false">
      <c r="A86" s="397" t="n">
        <v>82</v>
      </c>
      <c r="B86" s="397" t="str">
        <f aca="false">'APH KIC KIA PC'!I86</f>
        <v>Välj…</v>
      </c>
      <c r="C86" s="397" t="str">
        <f aca="false">'APH KIC KIA PC'!K86</f>
        <v>Välj…</v>
      </c>
      <c r="D86" s="398" t="n">
        <f aca="false">'APH KIC KIA PC'!D86</f>
        <v>0</v>
      </c>
      <c r="E86" s="399" t="s">
        <v>114</v>
      </c>
      <c r="F86" s="399"/>
      <c r="G86" s="400" t="n">
        <v>1</v>
      </c>
      <c r="H86" s="401" t="n">
        <f aca="false">'3. Förpackningsdata'!F86</f>
        <v>0</v>
      </c>
      <c r="I86" s="401" t="n">
        <f aca="false">'3. Förpackningsdata'!G86</f>
        <v>0</v>
      </c>
      <c r="J86" s="401" t="n">
        <f aca="false">'3. Förpackningsdata'!I86</f>
        <v>0</v>
      </c>
      <c r="K86" s="401" t="n">
        <f aca="false">'3. Förpackningsdata'!H86</f>
        <v>0</v>
      </c>
      <c r="L86" s="244"/>
      <c r="M86" s="399" t="s">
        <v>2012</v>
      </c>
      <c r="N86" s="400" t="str">
        <f aca="false">IF('APH KIC KIA PC'!X86="","",'APH KIC KIA PC'!X86)</f>
        <v/>
      </c>
      <c r="O86" s="402" t="s">
        <v>35</v>
      </c>
      <c r="P86" s="403" t="str">
        <f aca="false">TRIM('1. Artikeldata Grund'!D86)</f>
        <v/>
      </c>
      <c r="Q86" s="404" t="str">
        <f aca="false">IF(S86="","",IF('3. Förpackningsdata'!K86="","",'3. Förpackningsdata'!K86))</f>
        <v/>
      </c>
      <c r="R86" s="405"/>
      <c r="S86" s="406" t="str">
        <f aca="false">IF('3. Förpackningsdata'!L86="","",'3. Förpackningsdata'!L86)</f>
        <v/>
      </c>
      <c r="T86" s="113"/>
      <c r="U86" s="113"/>
      <c r="V86" s="113"/>
      <c r="W86" s="113"/>
      <c r="X86" s="113"/>
      <c r="Y86" s="407" t="str">
        <f aca="false" t="array" ref="Y86:Y86">IF(AC86&lt;&gt;Tabeller!$AI$4,_xlfn.IFS(Q86=Tabeller!$AI$3,"",Q86=Tabeller!$AL$4,"C",Q86=Tabeller!$AL$5,"L",Q86=Tabeller!$AL$6,"P",Q86="",""),"1")</f>
        <v/>
      </c>
      <c r="Z86" s="112"/>
      <c r="AA86" s="408" t="str">
        <f aca="false">IF(AB86="","","EAN")</f>
        <v/>
      </c>
      <c r="AB86" s="418" t="str">
        <f aca="false">TRIM(IF('3. Förpackningsdata'!M86="","",'3. Förpackningsdata'!M86))</f>
        <v/>
      </c>
      <c r="AC86" s="410" t="str">
        <f aca="false">IF(AE86="","",IF('3. Förpackningsdata'!O86="","",'3. Förpackningsdata'!O86))</f>
        <v/>
      </c>
      <c r="AD86" s="411"/>
      <c r="AE86" s="400" t="str">
        <f aca="false">IF('3. Förpackningsdata'!P86="","",'3. Förpackningsdata'!P86)</f>
        <v/>
      </c>
      <c r="AF86" s="244"/>
      <c r="AG86" s="244"/>
      <c r="AH86" s="244"/>
      <c r="AI86" s="244"/>
      <c r="AJ86" s="244"/>
      <c r="AK86" s="407" t="str">
        <f aca="false" t="array" ref="AK86:AK86">_xlfn.IFS(AC86=Tabeller!$AI$4,"C",AC86=Tabeller!$AI$5,"L",AC86=Tabeller!$AI$6,"P",AC86="","")</f>
        <v/>
      </c>
      <c r="AL86" s="411"/>
      <c r="AM86" s="412" t="str">
        <f aca="false">IF(AN86="","","EAN")</f>
        <v/>
      </c>
      <c r="AN86" s="403" t="str">
        <f aca="false">TRIM(IF('3. Förpackningsdata'!Q86="","",'3. Förpackningsdata'!Q86))</f>
        <v/>
      </c>
      <c r="AO86" s="414" t="str">
        <f aca="false">IF(AQ86="","",IF('3. Förpackningsdata'!S86="","",'3. Förpackningsdata'!S86))</f>
        <v/>
      </c>
      <c r="AP86" s="112"/>
      <c r="AQ86" s="406" t="str">
        <f aca="false">IF('3. Förpackningsdata'!T86="","",'3. Förpackningsdata'!T86)</f>
        <v/>
      </c>
      <c r="AR86" s="113"/>
      <c r="AS86" s="113"/>
      <c r="AT86" s="113"/>
      <c r="AU86" s="113"/>
      <c r="AV86" s="113"/>
      <c r="AW86" s="407" t="str">
        <f aca="false" t="array" ref="AW86:AW86">_xlfn.IFS(AO86=Tabeller!$AJ$5,"P",AO86=Tabeller!$AJ$4,"L",AO86="","")</f>
        <v/>
      </c>
      <c r="AX86" s="112"/>
      <c r="AY86" s="408" t="str">
        <f aca="false">IF(AZ86="","","EAN")</f>
        <v/>
      </c>
      <c r="AZ86" s="418" t="str">
        <f aca="false">TRIM(IF('3. Förpackningsdata'!U86="","",'3. Förpackningsdata'!U86))</f>
        <v/>
      </c>
      <c r="BA86" s="415" t="str">
        <f aca="false">IF(BC86="","",IF('3. Förpackningsdata'!W86="","",'3. Förpackningsdata'!W86))</f>
        <v/>
      </c>
      <c r="BB86" s="416"/>
      <c r="BC86" s="411" t="str">
        <f aca="false">IF('3. Förpackningsdata'!X86="","",'3. Förpackningsdata'!X86)</f>
        <v/>
      </c>
      <c r="BD86" s="416"/>
      <c r="BE86" s="416"/>
      <c r="BF86" s="416"/>
      <c r="BG86" s="416"/>
      <c r="BH86" s="416"/>
      <c r="BI86" s="417" t="str">
        <f aca="false" t="array" ref="BI86:BI86">_xlfn.IFS(BA86=Tabeller!$AJ$5,"P",BA86=Tabeller!$AJ$4,"L",BA86="","")</f>
        <v/>
      </c>
      <c r="BJ86" s="416"/>
      <c r="BK86" s="412" t="str">
        <f aca="false">IF(BL86="","","EAN")</f>
        <v/>
      </c>
      <c r="BL86" s="413" t="str">
        <f aca="false">TRIM(IF('3. Förpackningsdata'!Y86="","",'3. Förpackningsdata'!Y86))</f>
        <v/>
      </c>
    </row>
    <row r="87" customFormat="false" ht="14.25" hidden="false" customHeight="false" outlineLevel="0" collapsed="false">
      <c r="A87" s="397" t="n">
        <v>83</v>
      </c>
      <c r="B87" s="397" t="str">
        <f aca="false">'APH KIC KIA PC'!I87</f>
        <v>Välj…</v>
      </c>
      <c r="C87" s="397" t="str">
        <f aca="false">'APH KIC KIA PC'!K87</f>
        <v>Välj…</v>
      </c>
      <c r="D87" s="398" t="n">
        <f aca="false">'APH KIC KIA PC'!D87</f>
        <v>0</v>
      </c>
      <c r="E87" s="399" t="s">
        <v>114</v>
      </c>
      <c r="F87" s="399"/>
      <c r="G87" s="400" t="n">
        <v>1</v>
      </c>
      <c r="H87" s="401" t="n">
        <f aca="false">'3. Förpackningsdata'!F87</f>
        <v>0</v>
      </c>
      <c r="I87" s="401" t="n">
        <f aca="false">'3. Förpackningsdata'!G87</f>
        <v>0</v>
      </c>
      <c r="J87" s="401" t="n">
        <f aca="false">'3. Förpackningsdata'!I87</f>
        <v>0</v>
      </c>
      <c r="K87" s="401" t="n">
        <f aca="false">'3. Förpackningsdata'!H87</f>
        <v>0</v>
      </c>
      <c r="L87" s="244"/>
      <c r="M87" s="399" t="s">
        <v>2012</v>
      </c>
      <c r="N87" s="400" t="str">
        <f aca="false">IF('APH KIC KIA PC'!X87="","",'APH KIC KIA PC'!X87)</f>
        <v/>
      </c>
      <c r="O87" s="402" t="s">
        <v>35</v>
      </c>
      <c r="P87" s="403" t="str">
        <f aca="false">TRIM('1. Artikeldata Grund'!D87)</f>
        <v/>
      </c>
      <c r="Q87" s="404" t="str">
        <f aca="false">IF(S87="","",IF('3. Förpackningsdata'!K87="","",'3. Förpackningsdata'!K87))</f>
        <v/>
      </c>
      <c r="R87" s="405"/>
      <c r="S87" s="406" t="str">
        <f aca="false">IF('3. Förpackningsdata'!L87="","",'3. Förpackningsdata'!L87)</f>
        <v/>
      </c>
      <c r="T87" s="113"/>
      <c r="U87" s="113"/>
      <c r="V87" s="113"/>
      <c r="W87" s="113"/>
      <c r="X87" s="113"/>
      <c r="Y87" s="407" t="str">
        <f aca="false" t="array" ref="Y87:Y87">IF(AC87&lt;&gt;Tabeller!$AI$4,_xlfn.IFS(Q87=Tabeller!$AI$3,"",Q87=Tabeller!$AL$4,"C",Q87=Tabeller!$AL$5,"L",Q87=Tabeller!$AL$6,"P",Q87="",""),"1")</f>
        <v/>
      </c>
      <c r="Z87" s="112"/>
      <c r="AA87" s="408" t="str">
        <f aca="false">IF(AB87="","","EAN")</f>
        <v/>
      </c>
      <c r="AB87" s="418" t="str">
        <f aca="false">TRIM(IF('3. Förpackningsdata'!M87="","",'3. Förpackningsdata'!M87))</f>
        <v/>
      </c>
      <c r="AC87" s="410" t="str">
        <f aca="false">IF(AE87="","",IF('3. Förpackningsdata'!O87="","",'3. Förpackningsdata'!O87))</f>
        <v/>
      </c>
      <c r="AD87" s="411"/>
      <c r="AE87" s="400" t="str">
        <f aca="false">IF('3. Förpackningsdata'!P87="","",'3. Förpackningsdata'!P87)</f>
        <v/>
      </c>
      <c r="AF87" s="244"/>
      <c r="AG87" s="244"/>
      <c r="AH87" s="244"/>
      <c r="AI87" s="244"/>
      <c r="AJ87" s="244"/>
      <c r="AK87" s="407" t="str">
        <f aca="false" t="array" ref="AK87:AK87">_xlfn.IFS(AC87=Tabeller!$AI$4,"C",AC87=Tabeller!$AI$5,"L",AC87=Tabeller!$AI$6,"P",AC87="","")</f>
        <v/>
      </c>
      <c r="AL87" s="411"/>
      <c r="AM87" s="412" t="str">
        <f aca="false">IF(AN87="","","EAN")</f>
        <v/>
      </c>
      <c r="AN87" s="403" t="str">
        <f aca="false">TRIM(IF('3. Förpackningsdata'!Q87="","",'3. Förpackningsdata'!Q87))</f>
        <v/>
      </c>
      <c r="AO87" s="414" t="str">
        <f aca="false">IF(AQ87="","",IF('3. Förpackningsdata'!S87="","",'3. Förpackningsdata'!S87))</f>
        <v/>
      </c>
      <c r="AP87" s="112"/>
      <c r="AQ87" s="406" t="str">
        <f aca="false">IF('3. Förpackningsdata'!T87="","",'3. Förpackningsdata'!T87)</f>
        <v/>
      </c>
      <c r="AR87" s="113"/>
      <c r="AS87" s="113"/>
      <c r="AT87" s="113"/>
      <c r="AU87" s="113"/>
      <c r="AV87" s="113"/>
      <c r="AW87" s="407" t="str">
        <f aca="false" t="array" ref="AW87:AW87">_xlfn.IFS(AO87=Tabeller!$AJ$5,"P",AO87=Tabeller!$AJ$4,"L",AO87="","")</f>
        <v/>
      </c>
      <c r="AX87" s="112"/>
      <c r="AY87" s="408" t="str">
        <f aca="false">IF(AZ87="","","EAN")</f>
        <v/>
      </c>
      <c r="AZ87" s="418" t="str">
        <f aca="false">TRIM(IF('3. Förpackningsdata'!U87="","",'3. Förpackningsdata'!U87))</f>
        <v/>
      </c>
      <c r="BA87" s="415" t="str">
        <f aca="false">IF(BC87="","",IF('3. Förpackningsdata'!W87="","",'3. Förpackningsdata'!W87))</f>
        <v/>
      </c>
      <c r="BB87" s="416"/>
      <c r="BC87" s="411" t="str">
        <f aca="false">IF('3. Förpackningsdata'!X87="","",'3. Förpackningsdata'!X87)</f>
        <v/>
      </c>
      <c r="BD87" s="416"/>
      <c r="BE87" s="416"/>
      <c r="BF87" s="416"/>
      <c r="BG87" s="416"/>
      <c r="BH87" s="416"/>
      <c r="BI87" s="417" t="str">
        <f aca="false" t="array" ref="BI87:BI87">_xlfn.IFS(BA87=Tabeller!$AJ$5,"P",BA87=Tabeller!$AJ$4,"L",BA87="","")</f>
        <v/>
      </c>
      <c r="BJ87" s="416"/>
      <c r="BK87" s="412" t="str">
        <f aca="false">IF(BL87="","","EAN")</f>
        <v/>
      </c>
      <c r="BL87" s="413" t="str">
        <f aca="false">TRIM(IF('3. Förpackningsdata'!Y87="","",'3. Förpackningsdata'!Y87))</f>
        <v/>
      </c>
    </row>
    <row r="88" customFormat="false" ht="14.25" hidden="false" customHeight="false" outlineLevel="0" collapsed="false">
      <c r="A88" s="397" t="n">
        <v>84</v>
      </c>
      <c r="B88" s="397" t="str">
        <f aca="false">'APH KIC KIA PC'!I88</f>
        <v>Välj…</v>
      </c>
      <c r="C88" s="397" t="str">
        <f aca="false">'APH KIC KIA PC'!K88</f>
        <v>Välj…</v>
      </c>
      <c r="D88" s="398" t="n">
        <f aca="false">'APH KIC KIA PC'!D88</f>
        <v>0</v>
      </c>
      <c r="E88" s="399" t="s">
        <v>114</v>
      </c>
      <c r="F88" s="399"/>
      <c r="G88" s="400" t="n">
        <v>1</v>
      </c>
      <c r="H88" s="401" t="n">
        <f aca="false">'3. Förpackningsdata'!F88</f>
        <v>0</v>
      </c>
      <c r="I88" s="401" t="n">
        <f aca="false">'3. Förpackningsdata'!G88</f>
        <v>0</v>
      </c>
      <c r="J88" s="401" t="n">
        <f aca="false">'3. Förpackningsdata'!I88</f>
        <v>0</v>
      </c>
      <c r="K88" s="401" t="n">
        <f aca="false">'3. Förpackningsdata'!H88</f>
        <v>0</v>
      </c>
      <c r="L88" s="244"/>
      <c r="M88" s="399" t="s">
        <v>2012</v>
      </c>
      <c r="N88" s="400" t="str">
        <f aca="false">IF('APH KIC KIA PC'!X88="","",'APH KIC KIA PC'!X88)</f>
        <v/>
      </c>
      <c r="O88" s="402" t="s">
        <v>35</v>
      </c>
      <c r="P88" s="403" t="str">
        <f aca="false">TRIM('1. Artikeldata Grund'!D88)</f>
        <v/>
      </c>
      <c r="Q88" s="404" t="str">
        <f aca="false">IF(S88="","",IF('3. Förpackningsdata'!K88="","",'3. Förpackningsdata'!K88))</f>
        <v/>
      </c>
      <c r="R88" s="405"/>
      <c r="S88" s="406" t="str">
        <f aca="false">IF('3. Förpackningsdata'!L88="","",'3. Förpackningsdata'!L88)</f>
        <v/>
      </c>
      <c r="T88" s="113"/>
      <c r="U88" s="113"/>
      <c r="V88" s="113"/>
      <c r="W88" s="113"/>
      <c r="X88" s="113"/>
      <c r="Y88" s="407" t="str">
        <f aca="false" t="array" ref="Y88:Y88">IF(AC88&lt;&gt;Tabeller!$AI$4,_xlfn.IFS(Q88=Tabeller!$AI$3,"",Q88=Tabeller!$AL$4,"C",Q88=Tabeller!$AL$5,"L",Q88=Tabeller!$AL$6,"P",Q88="",""),"1")</f>
        <v/>
      </c>
      <c r="Z88" s="112"/>
      <c r="AA88" s="408" t="str">
        <f aca="false">IF(AB88="","","EAN")</f>
        <v/>
      </c>
      <c r="AB88" s="418" t="str">
        <f aca="false">TRIM(IF('3. Förpackningsdata'!M88="","",'3. Förpackningsdata'!M88))</f>
        <v/>
      </c>
      <c r="AC88" s="410" t="str">
        <f aca="false">IF(AE88="","",IF('3. Förpackningsdata'!O88="","",'3. Förpackningsdata'!O88))</f>
        <v/>
      </c>
      <c r="AD88" s="411"/>
      <c r="AE88" s="400" t="str">
        <f aca="false">IF('3. Förpackningsdata'!P88="","",'3. Förpackningsdata'!P88)</f>
        <v/>
      </c>
      <c r="AF88" s="244"/>
      <c r="AG88" s="244"/>
      <c r="AH88" s="244"/>
      <c r="AI88" s="244"/>
      <c r="AJ88" s="244"/>
      <c r="AK88" s="407" t="str">
        <f aca="false" t="array" ref="AK88:AK88">_xlfn.IFS(AC88=Tabeller!$AI$4,"C",AC88=Tabeller!$AI$5,"L",AC88=Tabeller!$AI$6,"P",AC88="","")</f>
        <v/>
      </c>
      <c r="AL88" s="411"/>
      <c r="AM88" s="412" t="str">
        <f aca="false">IF(AN88="","","EAN")</f>
        <v/>
      </c>
      <c r="AN88" s="403" t="str">
        <f aca="false">TRIM(IF('3. Förpackningsdata'!Q88="","",'3. Förpackningsdata'!Q88))</f>
        <v/>
      </c>
      <c r="AO88" s="414" t="str">
        <f aca="false">IF(AQ88="","",IF('3. Förpackningsdata'!S88="","",'3. Förpackningsdata'!S88))</f>
        <v/>
      </c>
      <c r="AP88" s="112"/>
      <c r="AQ88" s="406" t="str">
        <f aca="false">IF('3. Förpackningsdata'!T88="","",'3. Förpackningsdata'!T88)</f>
        <v/>
      </c>
      <c r="AR88" s="113"/>
      <c r="AS88" s="113"/>
      <c r="AT88" s="113"/>
      <c r="AU88" s="113"/>
      <c r="AV88" s="113"/>
      <c r="AW88" s="407" t="str">
        <f aca="false" t="array" ref="AW88:AW88">_xlfn.IFS(AO88=Tabeller!$AJ$5,"P",AO88=Tabeller!$AJ$4,"L",AO88="","")</f>
        <v/>
      </c>
      <c r="AX88" s="112"/>
      <c r="AY88" s="408" t="str">
        <f aca="false">IF(AZ88="","","EAN")</f>
        <v/>
      </c>
      <c r="AZ88" s="418" t="str">
        <f aca="false">TRIM(IF('3. Förpackningsdata'!U88="","",'3. Förpackningsdata'!U88))</f>
        <v/>
      </c>
      <c r="BA88" s="415" t="str">
        <f aca="false">IF(BC88="","",IF('3. Förpackningsdata'!W88="","",'3. Förpackningsdata'!W88))</f>
        <v/>
      </c>
      <c r="BB88" s="416"/>
      <c r="BC88" s="411" t="str">
        <f aca="false">IF('3. Förpackningsdata'!X88="","",'3. Förpackningsdata'!X88)</f>
        <v/>
      </c>
      <c r="BD88" s="416"/>
      <c r="BE88" s="416"/>
      <c r="BF88" s="416"/>
      <c r="BG88" s="416"/>
      <c r="BH88" s="416"/>
      <c r="BI88" s="417" t="str">
        <f aca="false" t="array" ref="BI88:BI88">_xlfn.IFS(BA88=Tabeller!$AJ$5,"P",BA88=Tabeller!$AJ$4,"L",BA88="","")</f>
        <v/>
      </c>
      <c r="BJ88" s="416"/>
      <c r="BK88" s="412" t="str">
        <f aca="false">IF(BL88="","","EAN")</f>
        <v/>
      </c>
      <c r="BL88" s="413" t="str">
        <f aca="false">TRIM(IF('3. Förpackningsdata'!Y88="","",'3. Förpackningsdata'!Y88))</f>
        <v/>
      </c>
    </row>
    <row r="89" customFormat="false" ht="14.25" hidden="false" customHeight="false" outlineLevel="0" collapsed="false">
      <c r="A89" s="397" t="n">
        <v>85</v>
      </c>
      <c r="B89" s="397" t="str">
        <f aca="false">'APH KIC KIA PC'!I89</f>
        <v>Välj…</v>
      </c>
      <c r="C89" s="397" t="str">
        <f aca="false">'APH KIC KIA PC'!K89</f>
        <v>Välj…</v>
      </c>
      <c r="D89" s="398" t="n">
        <f aca="false">'APH KIC KIA PC'!D89</f>
        <v>0</v>
      </c>
      <c r="E89" s="399" t="s">
        <v>114</v>
      </c>
      <c r="F89" s="399"/>
      <c r="G89" s="400" t="n">
        <v>1</v>
      </c>
      <c r="H89" s="401" t="n">
        <f aca="false">'3. Förpackningsdata'!F89</f>
        <v>0</v>
      </c>
      <c r="I89" s="401" t="n">
        <f aca="false">'3. Förpackningsdata'!G89</f>
        <v>0</v>
      </c>
      <c r="J89" s="401" t="n">
        <f aca="false">'3. Förpackningsdata'!I89</f>
        <v>0</v>
      </c>
      <c r="K89" s="401" t="n">
        <f aca="false">'3. Förpackningsdata'!H89</f>
        <v>0</v>
      </c>
      <c r="L89" s="244"/>
      <c r="M89" s="399" t="s">
        <v>2012</v>
      </c>
      <c r="N89" s="400" t="str">
        <f aca="false">IF('APH KIC KIA PC'!X89="","",'APH KIC KIA PC'!X89)</f>
        <v/>
      </c>
      <c r="O89" s="402" t="s">
        <v>35</v>
      </c>
      <c r="P89" s="403" t="str">
        <f aca="false">TRIM('1. Artikeldata Grund'!D89)</f>
        <v/>
      </c>
      <c r="Q89" s="404" t="str">
        <f aca="false">IF(S89="","",IF('3. Förpackningsdata'!K89="","",'3. Förpackningsdata'!K89))</f>
        <v/>
      </c>
      <c r="R89" s="405"/>
      <c r="S89" s="406" t="str">
        <f aca="false">IF('3. Förpackningsdata'!L89="","",'3. Förpackningsdata'!L89)</f>
        <v/>
      </c>
      <c r="T89" s="113"/>
      <c r="U89" s="113"/>
      <c r="V89" s="113"/>
      <c r="W89" s="113"/>
      <c r="X89" s="113"/>
      <c r="Y89" s="407" t="str">
        <f aca="false" t="array" ref="Y89:Y89">IF(AC89&lt;&gt;Tabeller!$AI$4,_xlfn.IFS(Q89=Tabeller!$AI$3,"",Q89=Tabeller!$AL$4,"C",Q89=Tabeller!$AL$5,"L",Q89=Tabeller!$AL$6,"P",Q89="",""),"1")</f>
        <v/>
      </c>
      <c r="Z89" s="112"/>
      <c r="AA89" s="408" t="str">
        <f aca="false">IF(AB89="","","EAN")</f>
        <v/>
      </c>
      <c r="AB89" s="418" t="str">
        <f aca="false">TRIM(IF('3. Förpackningsdata'!M89="","",'3. Förpackningsdata'!M89))</f>
        <v/>
      </c>
      <c r="AC89" s="410" t="str">
        <f aca="false">IF(AE89="","",IF('3. Förpackningsdata'!O89="","",'3. Förpackningsdata'!O89))</f>
        <v/>
      </c>
      <c r="AD89" s="411"/>
      <c r="AE89" s="400" t="str">
        <f aca="false">IF('3. Förpackningsdata'!P89="","",'3. Förpackningsdata'!P89)</f>
        <v/>
      </c>
      <c r="AF89" s="244"/>
      <c r="AG89" s="244"/>
      <c r="AH89" s="244"/>
      <c r="AI89" s="244"/>
      <c r="AJ89" s="244"/>
      <c r="AK89" s="407" t="str">
        <f aca="false" t="array" ref="AK89:AK89">_xlfn.IFS(AC89=Tabeller!$AI$4,"C",AC89=Tabeller!$AI$5,"L",AC89=Tabeller!$AI$6,"P",AC89="","")</f>
        <v/>
      </c>
      <c r="AL89" s="411"/>
      <c r="AM89" s="412" t="str">
        <f aca="false">IF(AN89="","","EAN")</f>
        <v/>
      </c>
      <c r="AN89" s="403" t="str">
        <f aca="false">TRIM(IF('3. Förpackningsdata'!Q89="","",'3. Förpackningsdata'!Q89))</f>
        <v/>
      </c>
      <c r="AO89" s="414" t="str">
        <f aca="false">IF(AQ89="","",IF('3. Förpackningsdata'!S89="","",'3. Förpackningsdata'!S89))</f>
        <v/>
      </c>
      <c r="AP89" s="112"/>
      <c r="AQ89" s="406" t="str">
        <f aca="false">IF('3. Förpackningsdata'!T89="","",'3. Förpackningsdata'!T89)</f>
        <v/>
      </c>
      <c r="AR89" s="113"/>
      <c r="AS89" s="113"/>
      <c r="AT89" s="113"/>
      <c r="AU89" s="113"/>
      <c r="AV89" s="113"/>
      <c r="AW89" s="407" t="str">
        <f aca="false" t="array" ref="AW89:AW89">_xlfn.IFS(AO89=Tabeller!$AJ$5,"P",AO89=Tabeller!$AJ$4,"L",AO89="","")</f>
        <v/>
      </c>
      <c r="AX89" s="112"/>
      <c r="AY89" s="408" t="str">
        <f aca="false">IF(AZ89="","","EAN")</f>
        <v/>
      </c>
      <c r="AZ89" s="418" t="str">
        <f aca="false">TRIM(IF('3. Förpackningsdata'!U89="","",'3. Förpackningsdata'!U89))</f>
        <v/>
      </c>
      <c r="BA89" s="415" t="str">
        <f aca="false">IF(BC89="","",IF('3. Förpackningsdata'!W89="","",'3. Förpackningsdata'!W89))</f>
        <v/>
      </c>
      <c r="BB89" s="416"/>
      <c r="BC89" s="411" t="str">
        <f aca="false">IF('3. Förpackningsdata'!X89="","",'3. Förpackningsdata'!X89)</f>
        <v/>
      </c>
      <c r="BD89" s="416"/>
      <c r="BE89" s="416"/>
      <c r="BF89" s="416"/>
      <c r="BG89" s="416"/>
      <c r="BH89" s="416"/>
      <c r="BI89" s="417" t="str">
        <f aca="false" t="array" ref="BI89:BI89">_xlfn.IFS(BA89=Tabeller!$AJ$5,"P",BA89=Tabeller!$AJ$4,"L",BA89="","")</f>
        <v/>
      </c>
      <c r="BJ89" s="416"/>
      <c r="BK89" s="412" t="str">
        <f aca="false">IF(BL89="","","EAN")</f>
        <v/>
      </c>
      <c r="BL89" s="413" t="str">
        <f aca="false">TRIM(IF('3. Förpackningsdata'!Y89="","",'3. Förpackningsdata'!Y89))</f>
        <v/>
      </c>
    </row>
    <row r="90" customFormat="false" ht="14.25" hidden="false" customHeight="false" outlineLevel="0" collapsed="false">
      <c r="A90" s="397" t="n">
        <v>86</v>
      </c>
      <c r="B90" s="397" t="str">
        <f aca="false">'APH KIC KIA PC'!I90</f>
        <v>Välj…</v>
      </c>
      <c r="C90" s="397" t="str">
        <f aca="false">'APH KIC KIA PC'!K90</f>
        <v>Välj…</v>
      </c>
      <c r="D90" s="398" t="n">
        <f aca="false">'APH KIC KIA PC'!D90</f>
        <v>0</v>
      </c>
      <c r="E90" s="399" t="s">
        <v>114</v>
      </c>
      <c r="F90" s="399"/>
      <c r="G90" s="400" t="n">
        <v>1</v>
      </c>
      <c r="H90" s="401" t="n">
        <f aca="false">'3. Förpackningsdata'!F90</f>
        <v>0</v>
      </c>
      <c r="I90" s="401" t="n">
        <f aca="false">'3. Förpackningsdata'!G90</f>
        <v>0</v>
      </c>
      <c r="J90" s="401" t="n">
        <f aca="false">'3. Förpackningsdata'!I90</f>
        <v>0</v>
      </c>
      <c r="K90" s="401" t="n">
        <f aca="false">'3. Förpackningsdata'!H90</f>
        <v>0</v>
      </c>
      <c r="L90" s="244"/>
      <c r="M90" s="399" t="s">
        <v>2012</v>
      </c>
      <c r="N90" s="400" t="str">
        <f aca="false">IF('APH KIC KIA PC'!X90="","",'APH KIC KIA PC'!X90)</f>
        <v/>
      </c>
      <c r="O90" s="402" t="s">
        <v>35</v>
      </c>
      <c r="P90" s="403" t="str">
        <f aca="false">TRIM('1. Artikeldata Grund'!D90)</f>
        <v/>
      </c>
      <c r="Q90" s="404" t="str">
        <f aca="false">IF(S90="","",IF('3. Förpackningsdata'!K90="","",'3. Förpackningsdata'!K90))</f>
        <v/>
      </c>
      <c r="R90" s="405"/>
      <c r="S90" s="406" t="str">
        <f aca="false">IF('3. Förpackningsdata'!L90="","",'3. Förpackningsdata'!L90)</f>
        <v/>
      </c>
      <c r="T90" s="113"/>
      <c r="U90" s="113"/>
      <c r="V90" s="113"/>
      <c r="W90" s="113"/>
      <c r="X90" s="113"/>
      <c r="Y90" s="407" t="str">
        <f aca="false" t="array" ref="Y90:Y90">IF(AC90&lt;&gt;Tabeller!$AI$4,_xlfn.IFS(Q90=Tabeller!$AI$3,"",Q90=Tabeller!$AL$4,"C",Q90=Tabeller!$AL$5,"L",Q90=Tabeller!$AL$6,"P",Q90="",""),"1")</f>
        <v/>
      </c>
      <c r="Z90" s="112"/>
      <c r="AA90" s="408" t="str">
        <f aca="false">IF(AB90="","","EAN")</f>
        <v/>
      </c>
      <c r="AB90" s="418" t="str">
        <f aca="false">TRIM(IF('3. Förpackningsdata'!M90="","",'3. Förpackningsdata'!M90))</f>
        <v/>
      </c>
      <c r="AC90" s="410" t="str">
        <f aca="false">IF(AE90="","",IF('3. Förpackningsdata'!O90="","",'3. Förpackningsdata'!O90))</f>
        <v/>
      </c>
      <c r="AD90" s="411"/>
      <c r="AE90" s="400" t="str">
        <f aca="false">IF('3. Förpackningsdata'!P90="","",'3. Förpackningsdata'!P90)</f>
        <v/>
      </c>
      <c r="AF90" s="244"/>
      <c r="AG90" s="244"/>
      <c r="AH90" s="244"/>
      <c r="AI90" s="244"/>
      <c r="AJ90" s="244"/>
      <c r="AK90" s="407" t="str">
        <f aca="false" t="array" ref="AK90:AK90">_xlfn.IFS(AC90=Tabeller!$AI$4,"C",AC90=Tabeller!$AI$5,"L",AC90=Tabeller!$AI$6,"P",AC90="","")</f>
        <v/>
      </c>
      <c r="AL90" s="411"/>
      <c r="AM90" s="412" t="str">
        <f aca="false">IF(AN90="","","EAN")</f>
        <v/>
      </c>
      <c r="AN90" s="403" t="str">
        <f aca="false">TRIM(IF('3. Förpackningsdata'!Q90="","",'3. Förpackningsdata'!Q90))</f>
        <v/>
      </c>
      <c r="AO90" s="414" t="str">
        <f aca="false">IF(AQ90="","",IF('3. Förpackningsdata'!S90="","",'3. Förpackningsdata'!S90))</f>
        <v/>
      </c>
      <c r="AP90" s="112"/>
      <c r="AQ90" s="406" t="str">
        <f aca="false">IF('3. Förpackningsdata'!T90="","",'3. Förpackningsdata'!T90)</f>
        <v/>
      </c>
      <c r="AR90" s="113"/>
      <c r="AS90" s="113"/>
      <c r="AT90" s="113"/>
      <c r="AU90" s="113"/>
      <c r="AV90" s="113"/>
      <c r="AW90" s="407" t="str">
        <f aca="false" t="array" ref="AW90:AW90">_xlfn.IFS(AO90=Tabeller!$AJ$5,"P",AO90=Tabeller!$AJ$4,"L",AO90="","")</f>
        <v/>
      </c>
      <c r="AX90" s="112"/>
      <c r="AY90" s="408" t="str">
        <f aca="false">IF(AZ90="","","EAN")</f>
        <v/>
      </c>
      <c r="AZ90" s="418" t="str">
        <f aca="false">TRIM(IF('3. Förpackningsdata'!U90="","",'3. Förpackningsdata'!U90))</f>
        <v/>
      </c>
      <c r="BA90" s="415" t="str">
        <f aca="false">IF(BC90="","",IF('3. Förpackningsdata'!W90="","",'3. Förpackningsdata'!W90))</f>
        <v/>
      </c>
      <c r="BB90" s="416"/>
      <c r="BC90" s="411" t="str">
        <f aca="false">IF('3. Förpackningsdata'!X90="","",'3. Förpackningsdata'!X90)</f>
        <v/>
      </c>
      <c r="BD90" s="416"/>
      <c r="BE90" s="416"/>
      <c r="BF90" s="416"/>
      <c r="BG90" s="416"/>
      <c r="BH90" s="416"/>
      <c r="BI90" s="417" t="str">
        <f aca="false" t="array" ref="BI90:BI90">_xlfn.IFS(BA90=Tabeller!$AJ$5,"P",BA90=Tabeller!$AJ$4,"L",BA90="","")</f>
        <v/>
      </c>
      <c r="BJ90" s="416"/>
      <c r="BK90" s="412" t="str">
        <f aca="false">IF(BL90="","","EAN")</f>
        <v/>
      </c>
      <c r="BL90" s="413" t="str">
        <f aca="false">TRIM(IF('3. Förpackningsdata'!Y90="","",'3. Förpackningsdata'!Y90))</f>
        <v/>
      </c>
    </row>
    <row r="91" customFormat="false" ht="14.25" hidden="false" customHeight="false" outlineLevel="0" collapsed="false">
      <c r="A91" s="397" t="n">
        <v>87</v>
      </c>
      <c r="B91" s="397" t="str">
        <f aca="false">'APH KIC KIA PC'!I91</f>
        <v>Välj…</v>
      </c>
      <c r="C91" s="397" t="str">
        <f aca="false">'APH KIC KIA PC'!K91</f>
        <v>Välj…</v>
      </c>
      <c r="D91" s="398" t="n">
        <f aca="false">'APH KIC KIA PC'!D91</f>
        <v>0</v>
      </c>
      <c r="E91" s="399" t="s">
        <v>114</v>
      </c>
      <c r="F91" s="399"/>
      <c r="G91" s="400" t="n">
        <v>1</v>
      </c>
      <c r="H91" s="401" t="n">
        <f aca="false">'3. Förpackningsdata'!F91</f>
        <v>0</v>
      </c>
      <c r="I91" s="401" t="n">
        <f aca="false">'3. Förpackningsdata'!G91</f>
        <v>0</v>
      </c>
      <c r="J91" s="401" t="n">
        <f aca="false">'3. Förpackningsdata'!I91</f>
        <v>0</v>
      </c>
      <c r="K91" s="401" t="n">
        <f aca="false">'3. Förpackningsdata'!H91</f>
        <v>0</v>
      </c>
      <c r="L91" s="244"/>
      <c r="M91" s="399" t="s">
        <v>2012</v>
      </c>
      <c r="N91" s="400" t="str">
        <f aca="false">IF('APH KIC KIA PC'!X91="","",'APH KIC KIA PC'!X91)</f>
        <v/>
      </c>
      <c r="O91" s="402" t="s">
        <v>35</v>
      </c>
      <c r="P91" s="403" t="str">
        <f aca="false">TRIM('1. Artikeldata Grund'!D91)</f>
        <v/>
      </c>
      <c r="Q91" s="404" t="str">
        <f aca="false">IF(S91="","",IF('3. Förpackningsdata'!K91="","",'3. Förpackningsdata'!K91))</f>
        <v/>
      </c>
      <c r="R91" s="405"/>
      <c r="S91" s="406" t="str">
        <f aca="false">IF('3. Förpackningsdata'!L91="","",'3. Förpackningsdata'!L91)</f>
        <v/>
      </c>
      <c r="T91" s="113"/>
      <c r="U91" s="113"/>
      <c r="V91" s="113"/>
      <c r="W91" s="113"/>
      <c r="X91" s="113"/>
      <c r="Y91" s="407" t="str">
        <f aca="false" t="array" ref="Y91:Y91">IF(AC91&lt;&gt;Tabeller!$AI$4,_xlfn.IFS(Q91=Tabeller!$AI$3,"",Q91=Tabeller!$AL$4,"C",Q91=Tabeller!$AL$5,"L",Q91=Tabeller!$AL$6,"P",Q91="",""),"1")</f>
        <v/>
      </c>
      <c r="Z91" s="112"/>
      <c r="AA91" s="408" t="str">
        <f aca="false">IF(AB91="","","EAN")</f>
        <v/>
      </c>
      <c r="AB91" s="418" t="str">
        <f aca="false">TRIM(IF('3. Förpackningsdata'!M91="","",'3. Förpackningsdata'!M91))</f>
        <v/>
      </c>
      <c r="AC91" s="410" t="str">
        <f aca="false">IF(AE91="","",IF('3. Förpackningsdata'!O91="","",'3. Förpackningsdata'!O91))</f>
        <v/>
      </c>
      <c r="AD91" s="411"/>
      <c r="AE91" s="400" t="str">
        <f aca="false">IF('3. Förpackningsdata'!P91="","",'3. Förpackningsdata'!P91)</f>
        <v/>
      </c>
      <c r="AF91" s="244"/>
      <c r="AG91" s="244"/>
      <c r="AH91" s="244"/>
      <c r="AI91" s="244"/>
      <c r="AJ91" s="244"/>
      <c r="AK91" s="407" t="str">
        <f aca="false" t="array" ref="AK91:AK91">_xlfn.IFS(AC91=Tabeller!$AI$4,"C",AC91=Tabeller!$AI$5,"L",AC91=Tabeller!$AI$6,"P",AC91="","")</f>
        <v/>
      </c>
      <c r="AL91" s="411"/>
      <c r="AM91" s="412" t="str">
        <f aca="false">IF(AN91="","","EAN")</f>
        <v/>
      </c>
      <c r="AN91" s="403" t="str">
        <f aca="false">TRIM(IF('3. Förpackningsdata'!Q91="","",'3. Förpackningsdata'!Q91))</f>
        <v/>
      </c>
      <c r="AO91" s="414" t="str">
        <f aca="false">IF(AQ91="","",IF('3. Förpackningsdata'!S91="","",'3. Förpackningsdata'!S91))</f>
        <v/>
      </c>
      <c r="AP91" s="112"/>
      <c r="AQ91" s="406" t="str">
        <f aca="false">IF('3. Förpackningsdata'!T91="","",'3. Förpackningsdata'!T91)</f>
        <v/>
      </c>
      <c r="AR91" s="113"/>
      <c r="AS91" s="113"/>
      <c r="AT91" s="113"/>
      <c r="AU91" s="113"/>
      <c r="AV91" s="113"/>
      <c r="AW91" s="407" t="str">
        <f aca="false" t="array" ref="AW91:AW91">_xlfn.IFS(AO91=Tabeller!$AJ$5,"P",AO91=Tabeller!$AJ$4,"L",AO91="","")</f>
        <v/>
      </c>
      <c r="AX91" s="112"/>
      <c r="AY91" s="408" t="str">
        <f aca="false">IF(AZ91="","","EAN")</f>
        <v/>
      </c>
      <c r="AZ91" s="418" t="str">
        <f aca="false">TRIM(IF('3. Förpackningsdata'!U91="","",'3. Förpackningsdata'!U91))</f>
        <v/>
      </c>
      <c r="BA91" s="415" t="str">
        <f aca="false">IF(BC91="","",IF('3. Förpackningsdata'!W91="","",'3. Förpackningsdata'!W91))</f>
        <v/>
      </c>
      <c r="BB91" s="416"/>
      <c r="BC91" s="411" t="str">
        <f aca="false">IF('3. Förpackningsdata'!X91="","",'3. Förpackningsdata'!X91)</f>
        <v/>
      </c>
      <c r="BD91" s="416"/>
      <c r="BE91" s="416"/>
      <c r="BF91" s="416"/>
      <c r="BG91" s="416"/>
      <c r="BH91" s="416"/>
      <c r="BI91" s="417" t="str">
        <f aca="false" t="array" ref="BI91:BI91">_xlfn.IFS(BA91=Tabeller!$AJ$5,"P",BA91=Tabeller!$AJ$4,"L",BA91="","")</f>
        <v/>
      </c>
      <c r="BJ91" s="416"/>
      <c r="BK91" s="412" t="str">
        <f aca="false">IF(BL91="","","EAN")</f>
        <v/>
      </c>
      <c r="BL91" s="413" t="str">
        <f aca="false">TRIM(IF('3. Förpackningsdata'!Y91="","",'3. Förpackningsdata'!Y91))</f>
        <v/>
      </c>
    </row>
    <row r="92" customFormat="false" ht="14.25" hidden="false" customHeight="false" outlineLevel="0" collapsed="false">
      <c r="A92" s="397" t="n">
        <v>88</v>
      </c>
      <c r="B92" s="397" t="str">
        <f aca="false">'APH KIC KIA PC'!I92</f>
        <v>Välj…</v>
      </c>
      <c r="C92" s="397" t="str">
        <f aca="false">'APH KIC KIA PC'!K92</f>
        <v>Välj…</v>
      </c>
      <c r="D92" s="398" t="n">
        <f aca="false">'APH KIC KIA PC'!D92</f>
        <v>0</v>
      </c>
      <c r="E92" s="399" t="s">
        <v>114</v>
      </c>
      <c r="F92" s="399"/>
      <c r="G92" s="400" t="n">
        <v>1</v>
      </c>
      <c r="H92" s="401" t="n">
        <f aca="false">'3. Förpackningsdata'!F92</f>
        <v>0</v>
      </c>
      <c r="I92" s="401" t="n">
        <f aca="false">'3. Förpackningsdata'!G92</f>
        <v>0</v>
      </c>
      <c r="J92" s="401" t="n">
        <f aca="false">'3. Förpackningsdata'!I92</f>
        <v>0</v>
      </c>
      <c r="K92" s="401" t="n">
        <f aca="false">'3. Förpackningsdata'!H92</f>
        <v>0</v>
      </c>
      <c r="L92" s="244"/>
      <c r="M92" s="399" t="s">
        <v>2012</v>
      </c>
      <c r="N92" s="400" t="str">
        <f aca="false">IF('APH KIC KIA PC'!X92="","",'APH KIC KIA PC'!X92)</f>
        <v/>
      </c>
      <c r="O92" s="402" t="s">
        <v>35</v>
      </c>
      <c r="P92" s="403" t="str">
        <f aca="false">TRIM('1. Artikeldata Grund'!D92)</f>
        <v/>
      </c>
      <c r="Q92" s="404" t="str">
        <f aca="false">IF(S92="","",IF('3. Förpackningsdata'!K92="","",'3. Förpackningsdata'!K92))</f>
        <v/>
      </c>
      <c r="R92" s="405"/>
      <c r="S92" s="406" t="str">
        <f aca="false">IF('3. Förpackningsdata'!L92="","",'3. Förpackningsdata'!L92)</f>
        <v/>
      </c>
      <c r="T92" s="113"/>
      <c r="U92" s="113"/>
      <c r="V92" s="113"/>
      <c r="W92" s="113"/>
      <c r="X92" s="113"/>
      <c r="Y92" s="407" t="str">
        <f aca="false" t="array" ref="Y92:Y92">IF(AC92&lt;&gt;Tabeller!$AI$4,_xlfn.IFS(Q92=Tabeller!$AI$3,"",Q92=Tabeller!$AL$4,"C",Q92=Tabeller!$AL$5,"L",Q92=Tabeller!$AL$6,"P",Q92="",""),"1")</f>
        <v/>
      </c>
      <c r="Z92" s="112"/>
      <c r="AA92" s="408" t="str">
        <f aca="false">IF(AB92="","","EAN")</f>
        <v/>
      </c>
      <c r="AB92" s="418" t="str">
        <f aca="false">TRIM(IF('3. Förpackningsdata'!M92="","",'3. Förpackningsdata'!M92))</f>
        <v/>
      </c>
      <c r="AC92" s="410" t="str">
        <f aca="false">IF(AE92="","",IF('3. Förpackningsdata'!O92="","",'3. Förpackningsdata'!O92))</f>
        <v/>
      </c>
      <c r="AD92" s="411"/>
      <c r="AE92" s="400" t="str">
        <f aca="false">IF('3. Förpackningsdata'!P92="","",'3. Förpackningsdata'!P92)</f>
        <v/>
      </c>
      <c r="AF92" s="244"/>
      <c r="AG92" s="244"/>
      <c r="AH92" s="244"/>
      <c r="AI92" s="244"/>
      <c r="AJ92" s="244"/>
      <c r="AK92" s="407" t="str">
        <f aca="false" t="array" ref="AK92:AK92">_xlfn.IFS(AC92=Tabeller!$AI$4,"C",AC92=Tabeller!$AI$5,"L",AC92=Tabeller!$AI$6,"P",AC92="","")</f>
        <v/>
      </c>
      <c r="AL92" s="411"/>
      <c r="AM92" s="412" t="str">
        <f aca="false">IF(AN92="","","EAN")</f>
        <v/>
      </c>
      <c r="AN92" s="403" t="str">
        <f aca="false">TRIM(IF('3. Förpackningsdata'!Q92="","",'3. Förpackningsdata'!Q92))</f>
        <v/>
      </c>
      <c r="AO92" s="414" t="str">
        <f aca="false">IF(AQ92="","",IF('3. Förpackningsdata'!S92="","",'3. Förpackningsdata'!S92))</f>
        <v/>
      </c>
      <c r="AP92" s="112"/>
      <c r="AQ92" s="406" t="str">
        <f aca="false">IF('3. Förpackningsdata'!T92="","",'3. Förpackningsdata'!T92)</f>
        <v/>
      </c>
      <c r="AR92" s="113"/>
      <c r="AS92" s="113"/>
      <c r="AT92" s="113"/>
      <c r="AU92" s="113"/>
      <c r="AV92" s="113"/>
      <c r="AW92" s="407" t="str">
        <f aca="false" t="array" ref="AW92:AW92">_xlfn.IFS(AO92=Tabeller!$AJ$5,"P",AO92=Tabeller!$AJ$4,"L",AO92="","")</f>
        <v/>
      </c>
      <c r="AX92" s="112"/>
      <c r="AY92" s="408" t="str">
        <f aca="false">IF(AZ92="","","EAN")</f>
        <v/>
      </c>
      <c r="AZ92" s="418" t="str">
        <f aca="false">TRIM(IF('3. Förpackningsdata'!U92="","",'3. Förpackningsdata'!U92))</f>
        <v/>
      </c>
      <c r="BA92" s="415" t="str">
        <f aca="false">IF(BC92="","",IF('3. Förpackningsdata'!W92="","",'3. Förpackningsdata'!W92))</f>
        <v/>
      </c>
      <c r="BB92" s="416"/>
      <c r="BC92" s="411" t="str">
        <f aca="false">IF('3. Förpackningsdata'!X92="","",'3. Förpackningsdata'!X92)</f>
        <v/>
      </c>
      <c r="BD92" s="416"/>
      <c r="BE92" s="416"/>
      <c r="BF92" s="416"/>
      <c r="BG92" s="416"/>
      <c r="BH92" s="416"/>
      <c r="BI92" s="417" t="str">
        <f aca="false" t="array" ref="BI92:BI92">_xlfn.IFS(BA92=Tabeller!$AJ$5,"P",BA92=Tabeller!$AJ$4,"L",BA92="","")</f>
        <v/>
      </c>
      <c r="BJ92" s="416"/>
      <c r="BK92" s="412" t="str">
        <f aca="false">IF(BL92="","","EAN")</f>
        <v/>
      </c>
      <c r="BL92" s="413" t="str">
        <f aca="false">TRIM(IF('3. Förpackningsdata'!Y92="","",'3. Förpackningsdata'!Y92))</f>
        <v/>
      </c>
    </row>
    <row r="93" customFormat="false" ht="14.25" hidden="false" customHeight="false" outlineLevel="0" collapsed="false">
      <c r="A93" s="397" t="n">
        <v>89</v>
      </c>
      <c r="B93" s="397" t="str">
        <f aca="false">'APH KIC KIA PC'!I93</f>
        <v>Välj…</v>
      </c>
      <c r="C93" s="397" t="str">
        <f aca="false">'APH KIC KIA PC'!K93</f>
        <v>Välj…</v>
      </c>
      <c r="D93" s="398" t="n">
        <f aca="false">'APH KIC KIA PC'!D93</f>
        <v>0</v>
      </c>
      <c r="E93" s="399" t="s">
        <v>114</v>
      </c>
      <c r="F93" s="399"/>
      <c r="G93" s="400" t="n">
        <v>1</v>
      </c>
      <c r="H93" s="401" t="n">
        <f aca="false">'3. Förpackningsdata'!F93</f>
        <v>0</v>
      </c>
      <c r="I93" s="401" t="n">
        <f aca="false">'3. Förpackningsdata'!G93</f>
        <v>0</v>
      </c>
      <c r="J93" s="401" t="n">
        <f aca="false">'3. Förpackningsdata'!I93</f>
        <v>0</v>
      </c>
      <c r="K93" s="401" t="n">
        <f aca="false">'3. Förpackningsdata'!H93</f>
        <v>0</v>
      </c>
      <c r="L93" s="244"/>
      <c r="M93" s="399" t="s">
        <v>2012</v>
      </c>
      <c r="N93" s="400" t="str">
        <f aca="false">IF('APH KIC KIA PC'!X93="","",'APH KIC KIA PC'!X93)</f>
        <v/>
      </c>
      <c r="O93" s="402" t="s">
        <v>35</v>
      </c>
      <c r="P93" s="403" t="str">
        <f aca="false">TRIM('1. Artikeldata Grund'!D93)</f>
        <v/>
      </c>
      <c r="Q93" s="404" t="str">
        <f aca="false">IF(S93="","",IF('3. Förpackningsdata'!K93="","",'3. Förpackningsdata'!K93))</f>
        <v/>
      </c>
      <c r="R93" s="405"/>
      <c r="S93" s="406" t="str">
        <f aca="false">IF('3. Förpackningsdata'!L93="","",'3. Förpackningsdata'!L93)</f>
        <v/>
      </c>
      <c r="T93" s="113"/>
      <c r="U93" s="113"/>
      <c r="V93" s="113"/>
      <c r="W93" s="113"/>
      <c r="X93" s="113"/>
      <c r="Y93" s="407" t="str">
        <f aca="false" t="array" ref="Y93:Y93">IF(AC93&lt;&gt;Tabeller!$AI$4,_xlfn.IFS(Q93=Tabeller!$AI$3,"",Q93=Tabeller!$AL$4,"C",Q93=Tabeller!$AL$5,"L",Q93=Tabeller!$AL$6,"P",Q93="",""),"1")</f>
        <v/>
      </c>
      <c r="Z93" s="112"/>
      <c r="AA93" s="408" t="str">
        <f aca="false">IF(AB93="","","EAN")</f>
        <v/>
      </c>
      <c r="AB93" s="418" t="str">
        <f aca="false">TRIM(IF('3. Förpackningsdata'!M93="","",'3. Förpackningsdata'!M93))</f>
        <v/>
      </c>
      <c r="AC93" s="410" t="str">
        <f aca="false">IF(AE93="","",IF('3. Förpackningsdata'!O93="","",'3. Förpackningsdata'!O93))</f>
        <v/>
      </c>
      <c r="AD93" s="411"/>
      <c r="AE93" s="400" t="str">
        <f aca="false">IF('3. Förpackningsdata'!P93="","",'3. Förpackningsdata'!P93)</f>
        <v/>
      </c>
      <c r="AF93" s="244"/>
      <c r="AG93" s="244"/>
      <c r="AH93" s="244"/>
      <c r="AI93" s="244"/>
      <c r="AJ93" s="244"/>
      <c r="AK93" s="407" t="str">
        <f aca="false" t="array" ref="AK93:AK93">_xlfn.IFS(AC93=Tabeller!$AI$4,"C",AC93=Tabeller!$AI$5,"L",AC93=Tabeller!$AI$6,"P",AC93="","")</f>
        <v/>
      </c>
      <c r="AL93" s="411"/>
      <c r="AM93" s="412" t="str">
        <f aca="false">IF(AN93="","","EAN")</f>
        <v/>
      </c>
      <c r="AN93" s="403" t="str">
        <f aca="false">TRIM(IF('3. Förpackningsdata'!Q93="","",'3. Förpackningsdata'!Q93))</f>
        <v/>
      </c>
      <c r="AO93" s="414" t="str">
        <f aca="false">IF(AQ93="","",IF('3. Förpackningsdata'!S93="","",'3. Förpackningsdata'!S93))</f>
        <v/>
      </c>
      <c r="AP93" s="112"/>
      <c r="AQ93" s="406" t="str">
        <f aca="false">IF('3. Förpackningsdata'!T93="","",'3. Förpackningsdata'!T93)</f>
        <v/>
      </c>
      <c r="AR93" s="113"/>
      <c r="AS93" s="113"/>
      <c r="AT93" s="113"/>
      <c r="AU93" s="113"/>
      <c r="AV93" s="113"/>
      <c r="AW93" s="407" t="str">
        <f aca="false" t="array" ref="AW93:AW93">_xlfn.IFS(AO93=Tabeller!$AJ$5,"P",AO93=Tabeller!$AJ$4,"L",AO93="","")</f>
        <v/>
      </c>
      <c r="AX93" s="112"/>
      <c r="AY93" s="408" t="str">
        <f aca="false">IF(AZ93="","","EAN")</f>
        <v/>
      </c>
      <c r="AZ93" s="418" t="str">
        <f aca="false">TRIM(IF('3. Förpackningsdata'!U93="","",'3. Förpackningsdata'!U93))</f>
        <v/>
      </c>
      <c r="BA93" s="415" t="str">
        <f aca="false">IF(BC93="","",IF('3. Förpackningsdata'!W93="","",'3. Förpackningsdata'!W93))</f>
        <v/>
      </c>
      <c r="BB93" s="416"/>
      <c r="BC93" s="411" t="str">
        <f aca="false">IF('3. Förpackningsdata'!X93="","",'3. Förpackningsdata'!X93)</f>
        <v/>
      </c>
      <c r="BD93" s="416"/>
      <c r="BE93" s="416"/>
      <c r="BF93" s="416"/>
      <c r="BG93" s="416"/>
      <c r="BH93" s="416"/>
      <c r="BI93" s="417" t="str">
        <f aca="false" t="array" ref="BI93:BI93">_xlfn.IFS(BA93=Tabeller!$AJ$5,"P",BA93=Tabeller!$AJ$4,"L",BA93="","")</f>
        <v/>
      </c>
      <c r="BJ93" s="416"/>
      <c r="BK93" s="412" t="str">
        <f aca="false">IF(BL93="","","EAN")</f>
        <v/>
      </c>
      <c r="BL93" s="413" t="str">
        <f aca="false">TRIM(IF('3. Förpackningsdata'!Y93="","",'3. Förpackningsdata'!Y93))</f>
        <v/>
      </c>
    </row>
    <row r="94" customFormat="false" ht="14.25" hidden="false" customHeight="false" outlineLevel="0" collapsed="false">
      <c r="A94" s="397" t="n">
        <v>90</v>
      </c>
      <c r="B94" s="397" t="str">
        <f aca="false">'APH KIC KIA PC'!I94</f>
        <v>Välj…</v>
      </c>
      <c r="C94" s="397" t="str">
        <f aca="false">'APH KIC KIA PC'!K94</f>
        <v>Välj…</v>
      </c>
      <c r="D94" s="398" t="n">
        <f aca="false">'APH KIC KIA PC'!D94</f>
        <v>0</v>
      </c>
      <c r="E94" s="399" t="s">
        <v>114</v>
      </c>
      <c r="F94" s="399"/>
      <c r="G94" s="400" t="n">
        <v>1</v>
      </c>
      <c r="H94" s="401" t="n">
        <f aca="false">'3. Förpackningsdata'!F94</f>
        <v>0</v>
      </c>
      <c r="I94" s="401" t="n">
        <f aca="false">'3. Förpackningsdata'!G94</f>
        <v>0</v>
      </c>
      <c r="J94" s="401" t="n">
        <f aca="false">'3. Förpackningsdata'!I94</f>
        <v>0</v>
      </c>
      <c r="K94" s="401" t="n">
        <f aca="false">'3. Förpackningsdata'!H94</f>
        <v>0</v>
      </c>
      <c r="L94" s="244"/>
      <c r="M94" s="399" t="s">
        <v>2012</v>
      </c>
      <c r="N94" s="400" t="str">
        <f aca="false">IF('APH KIC KIA PC'!X94="","",'APH KIC KIA PC'!X94)</f>
        <v/>
      </c>
      <c r="O94" s="402" t="s">
        <v>35</v>
      </c>
      <c r="P94" s="403" t="str">
        <f aca="false">TRIM('1. Artikeldata Grund'!D94)</f>
        <v/>
      </c>
      <c r="Q94" s="404" t="str">
        <f aca="false">IF(S94="","",IF('3. Förpackningsdata'!K94="","",'3. Förpackningsdata'!K94))</f>
        <v/>
      </c>
      <c r="R94" s="405"/>
      <c r="S94" s="406" t="str">
        <f aca="false">IF('3. Förpackningsdata'!L94="","",'3. Förpackningsdata'!L94)</f>
        <v/>
      </c>
      <c r="T94" s="113"/>
      <c r="U94" s="113"/>
      <c r="V94" s="113"/>
      <c r="W94" s="113"/>
      <c r="X94" s="113"/>
      <c r="Y94" s="407" t="str">
        <f aca="false" t="array" ref="Y94:Y94">IF(AC94&lt;&gt;Tabeller!$AI$4,_xlfn.IFS(Q94=Tabeller!$AI$3,"",Q94=Tabeller!$AL$4,"C",Q94=Tabeller!$AL$5,"L",Q94=Tabeller!$AL$6,"P",Q94="",""),"1")</f>
        <v/>
      </c>
      <c r="Z94" s="112"/>
      <c r="AA94" s="408" t="str">
        <f aca="false">IF(AB94="","","EAN")</f>
        <v/>
      </c>
      <c r="AB94" s="418" t="str">
        <f aca="false">TRIM(IF('3. Förpackningsdata'!M94="","",'3. Förpackningsdata'!M94))</f>
        <v/>
      </c>
      <c r="AC94" s="410" t="str">
        <f aca="false">IF(AE94="","",IF('3. Förpackningsdata'!O94="","",'3. Förpackningsdata'!O94))</f>
        <v/>
      </c>
      <c r="AD94" s="411"/>
      <c r="AE94" s="400" t="str">
        <f aca="false">IF('3. Förpackningsdata'!P94="","",'3. Förpackningsdata'!P94)</f>
        <v/>
      </c>
      <c r="AF94" s="244"/>
      <c r="AG94" s="244"/>
      <c r="AH94" s="244"/>
      <c r="AI94" s="244"/>
      <c r="AJ94" s="244"/>
      <c r="AK94" s="407" t="str">
        <f aca="false" t="array" ref="AK94:AK94">_xlfn.IFS(AC94=Tabeller!$AI$4,"C",AC94=Tabeller!$AI$5,"L",AC94=Tabeller!$AI$6,"P",AC94="","")</f>
        <v/>
      </c>
      <c r="AL94" s="411"/>
      <c r="AM94" s="412" t="str">
        <f aca="false">IF(AN94="","","EAN")</f>
        <v/>
      </c>
      <c r="AN94" s="403" t="str">
        <f aca="false">TRIM(IF('3. Förpackningsdata'!Q94="","",'3. Förpackningsdata'!Q94))</f>
        <v/>
      </c>
      <c r="AO94" s="414" t="str">
        <f aca="false">IF(AQ94="","",IF('3. Förpackningsdata'!S94="","",'3. Förpackningsdata'!S94))</f>
        <v/>
      </c>
      <c r="AP94" s="112"/>
      <c r="AQ94" s="406" t="str">
        <f aca="false">IF('3. Förpackningsdata'!T94="","",'3. Förpackningsdata'!T94)</f>
        <v/>
      </c>
      <c r="AR94" s="113"/>
      <c r="AS94" s="113"/>
      <c r="AT94" s="113"/>
      <c r="AU94" s="113"/>
      <c r="AV94" s="113"/>
      <c r="AW94" s="407" t="str">
        <f aca="false" t="array" ref="AW94:AW94">_xlfn.IFS(AO94=Tabeller!$AJ$5,"P",AO94=Tabeller!$AJ$4,"L",AO94="","")</f>
        <v/>
      </c>
      <c r="AX94" s="112"/>
      <c r="AY94" s="408" t="str">
        <f aca="false">IF(AZ94="","","EAN")</f>
        <v/>
      </c>
      <c r="AZ94" s="418" t="str">
        <f aca="false">TRIM(IF('3. Förpackningsdata'!U94="","",'3. Förpackningsdata'!U94))</f>
        <v/>
      </c>
      <c r="BA94" s="415" t="str">
        <f aca="false">IF(BC94="","",IF('3. Förpackningsdata'!W94="","",'3. Förpackningsdata'!W94))</f>
        <v/>
      </c>
      <c r="BB94" s="416"/>
      <c r="BC94" s="411" t="str">
        <f aca="false">IF('3. Förpackningsdata'!X94="","",'3. Förpackningsdata'!X94)</f>
        <v/>
      </c>
      <c r="BD94" s="416"/>
      <c r="BE94" s="416"/>
      <c r="BF94" s="416"/>
      <c r="BG94" s="416"/>
      <c r="BH94" s="416"/>
      <c r="BI94" s="417" t="str">
        <f aca="false" t="array" ref="BI94:BI94">_xlfn.IFS(BA94=Tabeller!$AJ$5,"P",BA94=Tabeller!$AJ$4,"L",BA94="","")</f>
        <v/>
      </c>
      <c r="BJ94" s="416"/>
      <c r="BK94" s="412" t="str">
        <f aca="false">IF(BL94="","","EAN")</f>
        <v/>
      </c>
      <c r="BL94" s="413" t="str">
        <f aca="false">TRIM(IF('3. Förpackningsdata'!Y94="","",'3. Förpackningsdata'!Y94))</f>
        <v/>
      </c>
    </row>
    <row r="95" customFormat="false" ht="14.25" hidden="false" customHeight="false" outlineLevel="0" collapsed="false">
      <c r="A95" s="397" t="n">
        <v>91</v>
      </c>
      <c r="B95" s="397" t="str">
        <f aca="false">'APH KIC KIA PC'!I95</f>
        <v>Välj…</v>
      </c>
      <c r="C95" s="397" t="str">
        <f aca="false">'APH KIC KIA PC'!K95</f>
        <v>Välj…</v>
      </c>
      <c r="D95" s="398" t="n">
        <f aca="false">'APH KIC KIA PC'!D95</f>
        <v>0</v>
      </c>
      <c r="E95" s="399" t="s">
        <v>114</v>
      </c>
      <c r="F95" s="399"/>
      <c r="G95" s="400" t="n">
        <v>1</v>
      </c>
      <c r="H95" s="401" t="n">
        <f aca="false">'3. Förpackningsdata'!F95</f>
        <v>0</v>
      </c>
      <c r="I95" s="401" t="n">
        <f aca="false">'3. Förpackningsdata'!G95</f>
        <v>0</v>
      </c>
      <c r="J95" s="401" t="n">
        <f aca="false">'3. Förpackningsdata'!I95</f>
        <v>0</v>
      </c>
      <c r="K95" s="401" t="n">
        <f aca="false">'3. Förpackningsdata'!H95</f>
        <v>0</v>
      </c>
      <c r="L95" s="244"/>
      <c r="M95" s="399" t="s">
        <v>2012</v>
      </c>
      <c r="N95" s="400" t="str">
        <f aca="false">IF('APH KIC KIA PC'!X95="","",'APH KIC KIA PC'!X95)</f>
        <v/>
      </c>
      <c r="O95" s="402" t="s">
        <v>35</v>
      </c>
      <c r="P95" s="403" t="str">
        <f aca="false">TRIM('1. Artikeldata Grund'!D95)</f>
        <v/>
      </c>
      <c r="Q95" s="404" t="str">
        <f aca="false">IF(S95="","",IF('3. Förpackningsdata'!K95="","",'3. Förpackningsdata'!K95))</f>
        <v/>
      </c>
      <c r="R95" s="405"/>
      <c r="S95" s="406" t="str">
        <f aca="false">IF('3. Förpackningsdata'!L95="","",'3. Förpackningsdata'!L95)</f>
        <v/>
      </c>
      <c r="T95" s="113"/>
      <c r="U95" s="113"/>
      <c r="V95" s="113"/>
      <c r="W95" s="113"/>
      <c r="X95" s="113"/>
      <c r="Y95" s="407" t="str">
        <f aca="false" t="array" ref="Y95:Y95">IF(AC95&lt;&gt;Tabeller!$AI$4,_xlfn.IFS(Q95=Tabeller!$AI$3,"",Q95=Tabeller!$AL$4,"C",Q95=Tabeller!$AL$5,"L",Q95=Tabeller!$AL$6,"P",Q95="",""),"1")</f>
        <v/>
      </c>
      <c r="Z95" s="112"/>
      <c r="AA95" s="408" t="str">
        <f aca="false">IF(AB95="","","EAN")</f>
        <v/>
      </c>
      <c r="AB95" s="418" t="str">
        <f aca="false">TRIM(IF('3. Förpackningsdata'!M95="","",'3. Förpackningsdata'!M95))</f>
        <v/>
      </c>
      <c r="AC95" s="410" t="str">
        <f aca="false">IF(AE95="","",IF('3. Förpackningsdata'!O95="","",'3. Förpackningsdata'!O95))</f>
        <v/>
      </c>
      <c r="AD95" s="411"/>
      <c r="AE95" s="400" t="str">
        <f aca="false">IF('3. Förpackningsdata'!P95="","",'3. Förpackningsdata'!P95)</f>
        <v/>
      </c>
      <c r="AF95" s="244"/>
      <c r="AG95" s="244"/>
      <c r="AH95" s="244"/>
      <c r="AI95" s="244"/>
      <c r="AJ95" s="244"/>
      <c r="AK95" s="407" t="str">
        <f aca="false" t="array" ref="AK95:AK95">_xlfn.IFS(AC95=Tabeller!$AI$4,"C",AC95=Tabeller!$AI$5,"L",AC95=Tabeller!$AI$6,"P",AC95="","")</f>
        <v/>
      </c>
      <c r="AL95" s="411"/>
      <c r="AM95" s="412" t="str">
        <f aca="false">IF(AN95="","","EAN")</f>
        <v/>
      </c>
      <c r="AN95" s="403" t="str">
        <f aca="false">TRIM(IF('3. Förpackningsdata'!Q95="","",'3. Förpackningsdata'!Q95))</f>
        <v/>
      </c>
      <c r="AO95" s="414" t="str">
        <f aca="false">IF(AQ95="","",IF('3. Förpackningsdata'!S95="","",'3. Förpackningsdata'!S95))</f>
        <v/>
      </c>
      <c r="AP95" s="112"/>
      <c r="AQ95" s="406" t="str">
        <f aca="false">IF('3. Förpackningsdata'!T95="","",'3. Förpackningsdata'!T95)</f>
        <v/>
      </c>
      <c r="AR95" s="113"/>
      <c r="AS95" s="113"/>
      <c r="AT95" s="113"/>
      <c r="AU95" s="113"/>
      <c r="AV95" s="113"/>
      <c r="AW95" s="407" t="str">
        <f aca="false" t="array" ref="AW95:AW95">_xlfn.IFS(AO95=Tabeller!$AJ$5,"P",AO95=Tabeller!$AJ$4,"L",AO95="","")</f>
        <v/>
      </c>
      <c r="AX95" s="112"/>
      <c r="AY95" s="408" t="str">
        <f aca="false">IF(AZ95="","","EAN")</f>
        <v/>
      </c>
      <c r="AZ95" s="418" t="str">
        <f aca="false">TRIM(IF('3. Förpackningsdata'!U95="","",'3. Förpackningsdata'!U95))</f>
        <v/>
      </c>
      <c r="BA95" s="415" t="str">
        <f aca="false">IF(BC95="","",IF('3. Förpackningsdata'!W95="","",'3. Förpackningsdata'!W95))</f>
        <v/>
      </c>
      <c r="BB95" s="416"/>
      <c r="BC95" s="411" t="str">
        <f aca="false">IF('3. Förpackningsdata'!X95="","",'3. Förpackningsdata'!X95)</f>
        <v/>
      </c>
      <c r="BD95" s="416"/>
      <c r="BE95" s="416"/>
      <c r="BF95" s="416"/>
      <c r="BG95" s="416"/>
      <c r="BH95" s="416"/>
      <c r="BI95" s="417" t="str">
        <f aca="false" t="array" ref="BI95:BI95">_xlfn.IFS(BA95=Tabeller!$AJ$5,"P",BA95=Tabeller!$AJ$4,"L",BA95="","")</f>
        <v/>
      </c>
      <c r="BJ95" s="416"/>
      <c r="BK95" s="412" t="str">
        <f aca="false">IF(BL95="","","EAN")</f>
        <v/>
      </c>
      <c r="BL95" s="413" t="str">
        <f aca="false">TRIM(IF('3. Förpackningsdata'!Y95="","",'3. Förpackningsdata'!Y95))</f>
        <v/>
      </c>
    </row>
    <row r="96" customFormat="false" ht="14.25" hidden="false" customHeight="false" outlineLevel="0" collapsed="false">
      <c r="A96" s="397" t="n">
        <v>92</v>
      </c>
      <c r="B96" s="397" t="str">
        <f aca="false">'APH KIC KIA PC'!I96</f>
        <v>Välj…</v>
      </c>
      <c r="C96" s="397" t="str">
        <f aca="false">'APH KIC KIA PC'!K96</f>
        <v>Välj…</v>
      </c>
      <c r="D96" s="398" t="n">
        <f aca="false">'APH KIC KIA PC'!D96</f>
        <v>0</v>
      </c>
      <c r="E96" s="399" t="s">
        <v>114</v>
      </c>
      <c r="F96" s="399"/>
      <c r="G96" s="400" t="n">
        <v>1</v>
      </c>
      <c r="H96" s="401" t="n">
        <f aca="false">'3. Förpackningsdata'!F96</f>
        <v>0</v>
      </c>
      <c r="I96" s="401" t="n">
        <f aca="false">'3. Förpackningsdata'!G96</f>
        <v>0</v>
      </c>
      <c r="J96" s="401" t="n">
        <f aca="false">'3. Förpackningsdata'!I96</f>
        <v>0</v>
      </c>
      <c r="K96" s="401" t="n">
        <f aca="false">'3. Förpackningsdata'!H96</f>
        <v>0</v>
      </c>
      <c r="L96" s="244"/>
      <c r="M96" s="399" t="s">
        <v>2012</v>
      </c>
      <c r="N96" s="400" t="str">
        <f aca="false">IF('APH KIC KIA PC'!X96="","",'APH KIC KIA PC'!X96)</f>
        <v/>
      </c>
      <c r="O96" s="402" t="s">
        <v>35</v>
      </c>
      <c r="P96" s="403" t="str">
        <f aca="false">TRIM('1. Artikeldata Grund'!D96)</f>
        <v/>
      </c>
      <c r="Q96" s="404" t="str">
        <f aca="false">IF(S96="","",IF('3. Förpackningsdata'!K96="","",'3. Förpackningsdata'!K96))</f>
        <v/>
      </c>
      <c r="R96" s="405"/>
      <c r="S96" s="406" t="str">
        <f aca="false">IF('3. Förpackningsdata'!L96="","",'3. Förpackningsdata'!L96)</f>
        <v/>
      </c>
      <c r="T96" s="113"/>
      <c r="U96" s="113"/>
      <c r="V96" s="113"/>
      <c r="W96" s="113"/>
      <c r="X96" s="113"/>
      <c r="Y96" s="407" t="str">
        <f aca="false" t="array" ref="Y96:Y96">IF(AC96&lt;&gt;Tabeller!$AI$4,_xlfn.IFS(Q96=Tabeller!$AI$3,"",Q96=Tabeller!$AL$4,"C",Q96=Tabeller!$AL$5,"L",Q96=Tabeller!$AL$6,"P",Q96="",""),"1")</f>
        <v/>
      </c>
      <c r="Z96" s="112"/>
      <c r="AA96" s="408" t="str">
        <f aca="false">IF(AB96="","","EAN")</f>
        <v/>
      </c>
      <c r="AB96" s="418" t="str">
        <f aca="false">TRIM(IF('3. Förpackningsdata'!M96="","",'3. Förpackningsdata'!M96))</f>
        <v/>
      </c>
      <c r="AC96" s="410" t="str">
        <f aca="false">IF(AE96="","",IF('3. Förpackningsdata'!O96="","",'3. Förpackningsdata'!O96))</f>
        <v/>
      </c>
      <c r="AD96" s="411"/>
      <c r="AE96" s="400" t="str">
        <f aca="false">IF('3. Förpackningsdata'!P96="","",'3. Förpackningsdata'!P96)</f>
        <v/>
      </c>
      <c r="AF96" s="244"/>
      <c r="AG96" s="244"/>
      <c r="AH96" s="244"/>
      <c r="AI96" s="244"/>
      <c r="AJ96" s="244"/>
      <c r="AK96" s="407" t="str">
        <f aca="false" t="array" ref="AK96:AK96">_xlfn.IFS(AC96=Tabeller!$AI$4,"C",AC96=Tabeller!$AI$5,"L",AC96=Tabeller!$AI$6,"P",AC96="","")</f>
        <v/>
      </c>
      <c r="AL96" s="411"/>
      <c r="AM96" s="412" t="str">
        <f aca="false">IF(AN96="","","EAN")</f>
        <v/>
      </c>
      <c r="AN96" s="403" t="str">
        <f aca="false">TRIM(IF('3. Förpackningsdata'!Q96="","",'3. Förpackningsdata'!Q96))</f>
        <v/>
      </c>
      <c r="AO96" s="414" t="str">
        <f aca="false">IF(AQ96="","",IF('3. Förpackningsdata'!S96="","",'3. Förpackningsdata'!S96))</f>
        <v/>
      </c>
      <c r="AP96" s="112"/>
      <c r="AQ96" s="406" t="str">
        <f aca="false">IF('3. Förpackningsdata'!T96="","",'3. Förpackningsdata'!T96)</f>
        <v/>
      </c>
      <c r="AR96" s="113"/>
      <c r="AS96" s="113"/>
      <c r="AT96" s="113"/>
      <c r="AU96" s="113"/>
      <c r="AV96" s="113"/>
      <c r="AW96" s="407" t="str">
        <f aca="false" t="array" ref="AW96:AW96">_xlfn.IFS(AO96=Tabeller!$AJ$5,"P",AO96=Tabeller!$AJ$4,"L",AO96="","")</f>
        <v/>
      </c>
      <c r="AX96" s="112"/>
      <c r="AY96" s="408" t="str">
        <f aca="false">IF(AZ96="","","EAN")</f>
        <v/>
      </c>
      <c r="AZ96" s="418" t="str">
        <f aca="false">TRIM(IF('3. Förpackningsdata'!U96="","",'3. Förpackningsdata'!U96))</f>
        <v/>
      </c>
      <c r="BA96" s="415" t="str">
        <f aca="false">IF(BC96="","",IF('3. Förpackningsdata'!W96="","",'3. Förpackningsdata'!W96))</f>
        <v/>
      </c>
      <c r="BB96" s="416"/>
      <c r="BC96" s="411" t="str">
        <f aca="false">IF('3. Förpackningsdata'!X96="","",'3. Förpackningsdata'!X96)</f>
        <v/>
      </c>
      <c r="BD96" s="416"/>
      <c r="BE96" s="416"/>
      <c r="BF96" s="416"/>
      <c r="BG96" s="416"/>
      <c r="BH96" s="416"/>
      <c r="BI96" s="417" t="str">
        <f aca="false" t="array" ref="BI96:BI96">_xlfn.IFS(BA96=Tabeller!$AJ$5,"P",BA96=Tabeller!$AJ$4,"L",BA96="","")</f>
        <v/>
      </c>
      <c r="BJ96" s="416"/>
      <c r="BK96" s="412" t="str">
        <f aca="false">IF(BL96="","","EAN")</f>
        <v/>
      </c>
      <c r="BL96" s="413" t="str">
        <f aca="false">TRIM(IF('3. Förpackningsdata'!Y96="","",'3. Förpackningsdata'!Y96))</f>
        <v/>
      </c>
    </row>
    <row r="97" customFormat="false" ht="14.25" hidden="false" customHeight="false" outlineLevel="0" collapsed="false">
      <c r="A97" s="397" t="n">
        <v>93</v>
      </c>
      <c r="B97" s="397" t="str">
        <f aca="false">'APH KIC KIA PC'!I97</f>
        <v>Välj…</v>
      </c>
      <c r="C97" s="397" t="str">
        <f aca="false">'APH KIC KIA PC'!K97</f>
        <v>Välj…</v>
      </c>
      <c r="D97" s="398" t="n">
        <f aca="false">'APH KIC KIA PC'!D97</f>
        <v>0</v>
      </c>
      <c r="E97" s="399" t="s">
        <v>114</v>
      </c>
      <c r="F97" s="399"/>
      <c r="G97" s="400" t="n">
        <v>1</v>
      </c>
      <c r="H97" s="401" t="n">
        <f aca="false">'3. Förpackningsdata'!F97</f>
        <v>0</v>
      </c>
      <c r="I97" s="401" t="n">
        <f aca="false">'3. Förpackningsdata'!G97</f>
        <v>0</v>
      </c>
      <c r="J97" s="401" t="n">
        <f aca="false">'3. Förpackningsdata'!I97</f>
        <v>0</v>
      </c>
      <c r="K97" s="401" t="n">
        <f aca="false">'3. Förpackningsdata'!H97</f>
        <v>0</v>
      </c>
      <c r="L97" s="244"/>
      <c r="M97" s="399" t="s">
        <v>2012</v>
      </c>
      <c r="N97" s="400" t="str">
        <f aca="false">IF('APH KIC KIA PC'!X97="","",'APH KIC KIA PC'!X97)</f>
        <v/>
      </c>
      <c r="O97" s="402" t="s">
        <v>35</v>
      </c>
      <c r="P97" s="403" t="str">
        <f aca="false">TRIM('1. Artikeldata Grund'!D97)</f>
        <v/>
      </c>
      <c r="Q97" s="404" t="str">
        <f aca="false">IF(S97="","",IF('3. Förpackningsdata'!K97="","",'3. Förpackningsdata'!K97))</f>
        <v/>
      </c>
      <c r="R97" s="405"/>
      <c r="S97" s="406" t="str">
        <f aca="false">IF('3. Förpackningsdata'!L97="","",'3. Förpackningsdata'!L97)</f>
        <v/>
      </c>
      <c r="T97" s="113"/>
      <c r="U97" s="113"/>
      <c r="V97" s="113"/>
      <c r="W97" s="113"/>
      <c r="X97" s="113"/>
      <c r="Y97" s="407" t="str">
        <f aca="false" t="array" ref="Y97:Y97">IF(AC97&lt;&gt;Tabeller!$AI$4,_xlfn.IFS(Q97=Tabeller!$AI$3,"",Q97=Tabeller!$AL$4,"C",Q97=Tabeller!$AL$5,"L",Q97=Tabeller!$AL$6,"P",Q97="",""),"1")</f>
        <v/>
      </c>
      <c r="Z97" s="112"/>
      <c r="AA97" s="408" t="str">
        <f aca="false">IF(AB97="","","EAN")</f>
        <v/>
      </c>
      <c r="AB97" s="418" t="str">
        <f aca="false">TRIM(IF('3. Förpackningsdata'!M97="","",'3. Förpackningsdata'!M97))</f>
        <v/>
      </c>
      <c r="AC97" s="410" t="str">
        <f aca="false">IF(AE97="","",IF('3. Förpackningsdata'!O97="","",'3. Förpackningsdata'!O97))</f>
        <v/>
      </c>
      <c r="AD97" s="411"/>
      <c r="AE97" s="400" t="str">
        <f aca="false">IF('3. Förpackningsdata'!P97="","",'3. Förpackningsdata'!P97)</f>
        <v/>
      </c>
      <c r="AF97" s="244"/>
      <c r="AG97" s="244"/>
      <c r="AH97" s="244"/>
      <c r="AI97" s="244"/>
      <c r="AJ97" s="244"/>
      <c r="AK97" s="407" t="str">
        <f aca="false" t="array" ref="AK97:AK97">_xlfn.IFS(AC97=Tabeller!$AI$4,"C",AC97=Tabeller!$AI$5,"L",AC97=Tabeller!$AI$6,"P",AC97="","")</f>
        <v/>
      </c>
      <c r="AL97" s="411"/>
      <c r="AM97" s="412" t="str">
        <f aca="false">IF(AN97="","","EAN")</f>
        <v/>
      </c>
      <c r="AN97" s="403" t="str">
        <f aca="false">TRIM(IF('3. Förpackningsdata'!Q97="","",'3. Förpackningsdata'!Q97))</f>
        <v/>
      </c>
      <c r="AO97" s="414" t="str">
        <f aca="false">IF(AQ97="","",IF('3. Förpackningsdata'!S97="","",'3. Förpackningsdata'!S97))</f>
        <v/>
      </c>
      <c r="AP97" s="112"/>
      <c r="AQ97" s="406" t="str">
        <f aca="false">IF('3. Förpackningsdata'!T97="","",'3. Förpackningsdata'!T97)</f>
        <v/>
      </c>
      <c r="AR97" s="113"/>
      <c r="AS97" s="113"/>
      <c r="AT97" s="113"/>
      <c r="AU97" s="113"/>
      <c r="AV97" s="113"/>
      <c r="AW97" s="407" t="str">
        <f aca="false" t="array" ref="AW97:AW97">_xlfn.IFS(AO97=Tabeller!$AJ$5,"P",AO97=Tabeller!$AJ$4,"L",AO97="","")</f>
        <v/>
      </c>
      <c r="AX97" s="112"/>
      <c r="AY97" s="408" t="str">
        <f aca="false">IF(AZ97="","","EAN")</f>
        <v/>
      </c>
      <c r="AZ97" s="418" t="str">
        <f aca="false">TRIM(IF('3. Förpackningsdata'!U97="","",'3. Förpackningsdata'!U97))</f>
        <v/>
      </c>
      <c r="BA97" s="415" t="str">
        <f aca="false">IF(BC97="","",IF('3. Förpackningsdata'!W97="","",'3. Förpackningsdata'!W97))</f>
        <v/>
      </c>
      <c r="BB97" s="416"/>
      <c r="BC97" s="411" t="str">
        <f aca="false">IF('3. Förpackningsdata'!X97="","",'3. Förpackningsdata'!X97)</f>
        <v/>
      </c>
      <c r="BD97" s="416"/>
      <c r="BE97" s="416"/>
      <c r="BF97" s="416"/>
      <c r="BG97" s="416"/>
      <c r="BH97" s="416"/>
      <c r="BI97" s="417" t="str">
        <f aca="false" t="array" ref="BI97:BI97">_xlfn.IFS(BA97=Tabeller!$AJ$5,"P",BA97=Tabeller!$AJ$4,"L",BA97="","")</f>
        <v/>
      </c>
      <c r="BJ97" s="416"/>
      <c r="BK97" s="412" t="str">
        <f aca="false">IF(BL97="","","EAN")</f>
        <v/>
      </c>
      <c r="BL97" s="413" t="str">
        <f aca="false">TRIM(IF('3. Förpackningsdata'!Y97="","",'3. Förpackningsdata'!Y97))</f>
        <v/>
      </c>
    </row>
    <row r="98" customFormat="false" ht="14.25" hidden="false" customHeight="false" outlineLevel="0" collapsed="false">
      <c r="A98" s="397" t="n">
        <v>94</v>
      </c>
      <c r="B98" s="397" t="str">
        <f aca="false">'APH KIC KIA PC'!I98</f>
        <v>Välj…</v>
      </c>
      <c r="C98" s="397" t="str">
        <f aca="false">'APH KIC KIA PC'!K98</f>
        <v>Välj…</v>
      </c>
      <c r="D98" s="398" t="n">
        <f aca="false">'APH KIC KIA PC'!D98</f>
        <v>0</v>
      </c>
      <c r="E98" s="399" t="s">
        <v>114</v>
      </c>
      <c r="F98" s="399"/>
      <c r="G98" s="400" t="n">
        <v>1</v>
      </c>
      <c r="H98" s="401" t="n">
        <f aca="false">'3. Förpackningsdata'!F98</f>
        <v>0</v>
      </c>
      <c r="I98" s="401" t="n">
        <f aca="false">'3. Förpackningsdata'!G98</f>
        <v>0</v>
      </c>
      <c r="J98" s="401" t="n">
        <f aca="false">'3. Förpackningsdata'!I98</f>
        <v>0</v>
      </c>
      <c r="K98" s="401" t="n">
        <f aca="false">'3. Förpackningsdata'!H98</f>
        <v>0</v>
      </c>
      <c r="L98" s="244"/>
      <c r="M98" s="399" t="s">
        <v>2012</v>
      </c>
      <c r="N98" s="400" t="str">
        <f aca="false">IF('APH KIC KIA PC'!X98="","",'APH KIC KIA PC'!X98)</f>
        <v/>
      </c>
      <c r="O98" s="402" t="s">
        <v>35</v>
      </c>
      <c r="P98" s="403" t="str">
        <f aca="false">TRIM('1. Artikeldata Grund'!D98)</f>
        <v/>
      </c>
      <c r="Q98" s="404" t="str">
        <f aca="false">IF(S98="","",IF('3. Förpackningsdata'!K98="","",'3. Förpackningsdata'!K98))</f>
        <v/>
      </c>
      <c r="R98" s="405"/>
      <c r="S98" s="406" t="str">
        <f aca="false">IF('3. Förpackningsdata'!L98="","",'3. Förpackningsdata'!L98)</f>
        <v/>
      </c>
      <c r="T98" s="113"/>
      <c r="U98" s="113"/>
      <c r="V98" s="113"/>
      <c r="W98" s="113"/>
      <c r="X98" s="113"/>
      <c r="Y98" s="407" t="str">
        <f aca="false" t="array" ref="Y98:Y98">IF(AC98&lt;&gt;Tabeller!$AI$4,_xlfn.IFS(Q98=Tabeller!$AI$3,"",Q98=Tabeller!$AL$4,"C",Q98=Tabeller!$AL$5,"L",Q98=Tabeller!$AL$6,"P",Q98="",""),"1")</f>
        <v/>
      </c>
      <c r="Z98" s="112"/>
      <c r="AA98" s="408" t="str">
        <f aca="false">IF(AB98="","","EAN")</f>
        <v/>
      </c>
      <c r="AB98" s="418" t="str">
        <f aca="false">TRIM(IF('3. Förpackningsdata'!M98="","",'3. Förpackningsdata'!M98))</f>
        <v/>
      </c>
      <c r="AC98" s="410" t="str">
        <f aca="false">IF(AE98="","",IF('3. Förpackningsdata'!O98="","",'3. Förpackningsdata'!O98))</f>
        <v/>
      </c>
      <c r="AD98" s="411"/>
      <c r="AE98" s="400" t="str">
        <f aca="false">IF('3. Förpackningsdata'!P98="","",'3. Förpackningsdata'!P98)</f>
        <v/>
      </c>
      <c r="AF98" s="244"/>
      <c r="AG98" s="244"/>
      <c r="AH98" s="244"/>
      <c r="AI98" s="244"/>
      <c r="AJ98" s="244"/>
      <c r="AK98" s="407" t="str">
        <f aca="false" t="array" ref="AK98:AK98">_xlfn.IFS(AC98=Tabeller!$AI$4,"C",AC98=Tabeller!$AI$5,"L",AC98=Tabeller!$AI$6,"P",AC98="","")</f>
        <v/>
      </c>
      <c r="AL98" s="411"/>
      <c r="AM98" s="412" t="str">
        <f aca="false">IF(AN98="","","EAN")</f>
        <v/>
      </c>
      <c r="AN98" s="403" t="str">
        <f aca="false">TRIM(IF('3. Förpackningsdata'!Q98="","",'3. Förpackningsdata'!Q98))</f>
        <v/>
      </c>
      <c r="AO98" s="414" t="str">
        <f aca="false">IF(AQ98="","",IF('3. Förpackningsdata'!S98="","",'3. Förpackningsdata'!S98))</f>
        <v/>
      </c>
      <c r="AP98" s="112"/>
      <c r="AQ98" s="406" t="str">
        <f aca="false">IF('3. Förpackningsdata'!T98="","",'3. Förpackningsdata'!T98)</f>
        <v/>
      </c>
      <c r="AR98" s="113"/>
      <c r="AS98" s="113"/>
      <c r="AT98" s="113"/>
      <c r="AU98" s="113"/>
      <c r="AV98" s="113"/>
      <c r="AW98" s="407" t="str">
        <f aca="false" t="array" ref="AW98:AW98">_xlfn.IFS(AO98=Tabeller!$AJ$5,"P",AO98=Tabeller!$AJ$4,"L",AO98="","")</f>
        <v/>
      </c>
      <c r="AX98" s="112"/>
      <c r="AY98" s="408" t="str">
        <f aca="false">IF(AZ98="","","EAN")</f>
        <v/>
      </c>
      <c r="AZ98" s="418" t="str">
        <f aca="false">TRIM(IF('3. Förpackningsdata'!U98="","",'3. Förpackningsdata'!U98))</f>
        <v/>
      </c>
      <c r="BA98" s="415" t="str">
        <f aca="false">IF(BC98="","",IF('3. Förpackningsdata'!W98="","",'3. Förpackningsdata'!W98))</f>
        <v/>
      </c>
      <c r="BB98" s="416"/>
      <c r="BC98" s="411" t="str">
        <f aca="false">IF('3. Förpackningsdata'!X98="","",'3. Förpackningsdata'!X98)</f>
        <v/>
      </c>
      <c r="BD98" s="416"/>
      <c r="BE98" s="416"/>
      <c r="BF98" s="416"/>
      <c r="BG98" s="416"/>
      <c r="BH98" s="416"/>
      <c r="BI98" s="417" t="str">
        <f aca="false" t="array" ref="BI98:BI98">_xlfn.IFS(BA98=Tabeller!$AJ$5,"P",BA98=Tabeller!$AJ$4,"L",BA98="","")</f>
        <v/>
      </c>
      <c r="BJ98" s="416"/>
      <c r="BK98" s="412" t="str">
        <f aca="false">IF(BL98="","","EAN")</f>
        <v/>
      </c>
      <c r="BL98" s="413" t="str">
        <f aca="false">TRIM(IF('3. Förpackningsdata'!Y98="","",'3. Förpackningsdata'!Y98))</f>
        <v/>
      </c>
    </row>
    <row r="99" customFormat="false" ht="14.25" hidden="false" customHeight="false" outlineLevel="0" collapsed="false">
      <c r="A99" s="397" t="n">
        <v>95</v>
      </c>
      <c r="B99" s="397" t="str">
        <f aca="false">'APH KIC KIA PC'!I99</f>
        <v>Välj…</v>
      </c>
      <c r="C99" s="397" t="str">
        <f aca="false">'APH KIC KIA PC'!K99</f>
        <v>Välj…</v>
      </c>
      <c r="D99" s="398" t="n">
        <f aca="false">'APH KIC KIA PC'!D99</f>
        <v>0</v>
      </c>
      <c r="E99" s="399" t="s">
        <v>114</v>
      </c>
      <c r="F99" s="399"/>
      <c r="G99" s="400" t="n">
        <v>1</v>
      </c>
      <c r="H99" s="401" t="n">
        <f aca="false">'3. Förpackningsdata'!F99</f>
        <v>0</v>
      </c>
      <c r="I99" s="401" t="n">
        <f aca="false">'3. Förpackningsdata'!G99</f>
        <v>0</v>
      </c>
      <c r="J99" s="401" t="n">
        <f aca="false">'3. Förpackningsdata'!I99</f>
        <v>0</v>
      </c>
      <c r="K99" s="401" t="n">
        <f aca="false">'3. Förpackningsdata'!H99</f>
        <v>0</v>
      </c>
      <c r="L99" s="244"/>
      <c r="M99" s="399" t="s">
        <v>2012</v>
      </c>
      <c r="N99" s="400" t="str">
        <f aca="false">IF('APH KIC KIA PC'!X99="","",'APH KIC KIA PC'!X99)</f>
        <v/>
      </c>
      <c r="O99" s="402" t="s">
        <v>35</v>
      </c>
      <c r="P99" s="403" t="str">
        <f aca="false">TRIM('1. Artikeldata Grund'!D99)</f>
        <v/>
      </c>
      <c r="Q99" s="404" t="str">
        <f aca="false">IF(S99="","",IF('3. Förpackningsdata'!K99="","",'3. Förpackningsdata'!K99))</f>
        <v/>
      </c>
      <c r="R99" s="405"/>
      <c r="S99" s="406" t="str">
        <f aca="false">IF('3. Förpackningsdata'!L99="","",'3. Förpackningsdata'!L99)</f>
        <v/>
      </c>
      <c r="T99" s="113"/>
      <c r="U99" s="113"/>
      <c r="V99" s="113"/>
      <c r="W99" s="113"/>
      <c r="X99" s="113"/>
      <c r="Y99" s="407" t="str">
        <f aca="false" t="array" ref="Y99:Y99">IF(AC99&lt;&gt;Tabeller!$AI$4,_xlfn.IFS(Q99=Tabeller!$AI$3,"",Q99=Tabeller!$AL$4,"C",Q99=Tabeller!$AL$5,"L",Q99=Tabeller!$AL$6,"P",Q99="",""),"1")</f>
        <v/>
      </c>
      <c r="Z99" s="112"/>
      <c r="AA99" s="408" t="str">
        <f aca="false">IF(AB99="","","EAN")</f>
        <v/>
      </c>
      <c r="AB99" s="418" t="str">
        <f aca="false">TRIM(IF('3. Förpackningsdata'!M99="","",'3. Förpackningsdata'!M99))</f>
        <v/>
      </c>
      <c r="AC99" s="410" t="str">
        <f aca="false">IF(AE99="","",IF('3. Förpackningsdata'!O99="","",'3. Förpackningsdata'!O99))</f>
        <v/>
      </c>
      <c r="AD99" s="411"/>
      <c r="AE99" s="400" t="str">
        <f aca="false">IF('3. Förpackningsdata'!P99="","",'3. Förpackningsdata'!P99)</f>
        <v/>
      </c>
      <c r="AF99" s="244"/>
      <c r="AG99" s="244"/>
      <c r="AH99" s="244"/>
      <c r="AI99" s="244"/>
      <c r="AJ99" s="244"/>
      <c r="AK99" s="407" t="str">
        <f aca="false" t="array" ref="AK99:AK99">_xlfn.IFS(AC99=Tabeller!$AI$4,"C",AC99=Tabeller!$AI$5,"L",AC99=Tabeller!$AI$6,"P",AC99="","")</f>
        <v/>
      </c>
      <c r="AL99" s="411"/>
      <c r="AM99" s="412" t="str">
        <f aca="false">IF(AN99="","","EAN")</f>
        <v/>
      </c>
      <c r="AN99" s="403" t="str">
        <f aca="false">TRIM(IF('3. Förpackningsdata'!Q99="","",'3. Förpackningsdata'!Q99))</f>
        <v/>
      </c>
      <c r="AO99" s="414" t="str">
        <f aca="false">IF(AQ99="","",IF('3. Förpackningsdata'!S99="","",'3. Förpackningsdata'!S99))</f>
        <v/>
      </c>
      <c r="AP99" s="112"/>
      <c r="AQ99" s="406" t="str">
        <f aca="false">IF('3. Förpackningsdata'!T99="","",'3. Förpackningsdata'!T99)</f>
        <v/>
      </c>
      <c r="AR99" s="113"/>
      <c r="AS99" s="113"/>
      <c r="AT99" s="113"/>
      <c r="AU99" s="113"/>
      <c r="AV99" s="113"/>
      <c r="AW99" s="407" t="str">
        <f aca="false" t="array" ref="AW99:AW99">_xlfn.IFS(AO99=Tabeller!$AJ$5,"P",AO99=Tabeller!$AJ$4,"L",AO99="","")</f>
        <v/>
      </c>
      <c r="AX99" s="112"/>
      <c r="AY99" s="408" t="str">
        <f aca="false">IF(AZ99="","","EAN")</f>
        <v/>
      </c>
      <c r="AZ99" s="418" t="str">
        <f aca="false">TRIM(IF('3. Förpackningsdata'!U99="","",'3. Förpackningsdata'!U99))</f>
        <v/>
      </c>
      <c r="BA99" s="415" t="str">
        <f aca="false">IF(BC99="","",IF('3. Förpackningsdata'!W99="","",'3. Förpackningsdata'!W99))</f>
        <v/>
      </c>
      <c r="BB99" s="416"/>
      <c r="BC99" s="411" t="str">
        <f aca="false">IF('3. Förpackningsdata'!X99="","",'3. Förpackningsdata'!X99)</f>
        <v/>
      </c>
      <c r="BD99" s="416"/>
      <c r="BE99" s="416"/>
      <c r="BF99" s="416"/>
      <c r="BG99" s="416"/>
      <c r="BH99" s="416"/>
      <c r="BI99" s="417" t="str">
        <f aca="false" t="array" ref="BI99:BI99">_xlfn.IFS(BA99=Tabeller!$AJ$5,"P",BA99=Tabeller!$AJ$4,"L",BA99="","")</f>
        <v/>
      </c>
      <c r="BJ99" s="416"/>
      <c r="BK99" s="412" t="str">
        <f aca="false">IF(BL99="","","EAN")</f>
        <v/>
      </c>
      <c r="BL99" s="413" t="str">
        <f aca="false">TRIM(IF('3. Förpackningsdata'!Y99="","",'3. Förpackningsdata'!Y99))</f>
        <v/>
      </c>
    </row>
    <row r="100" customFormat="false" ht="14.25" hidden="false" customHeight="false" outlineLevel="0" collapsed="false">
      <c r="A100" s="397" t="n">
        <v>96</v>
      </c>
      <c r="B100" s="397" t="str">
        <f aca="false">'APH KIC KIA PC'!I100</f>
        <v>Välj…</v>
      </c>
      <c r="C100" s="397" t="str">
        <f aca="false">'APH KIC KIA PC'!K100</f>
        <v>Välj…</v>
      </c>
      <c r="D100" s="398" t="n">
        <f aca="false">'APH KIC KIA PC'!D100</f>
        <v>0</v>
      </c>
      <c r="E100" s="399" t="s">
        <v>114</v>
      </c>
      <c r="F100" s="399"/>
      <c r="G100" s="400" t="n">
        <v>1</v>
      </c>
      <c r="H100" s="401" t="n">
        <f aca="false">'3. Förpackningsdata'!F100</f>
        <v>0</v>
      </c>
      <c r="I100" s="401" t="n">
        <f aca="false">'3. Förpackningsdata'!G100</f>
        <v>0</v>
      </c>
      <c r="J100" s="401" t="n">
        <f aca="false">'3. Förpackningsdata'!I100</f>
        <v>0</v>
      </c>
      <c r="K100" s="401" t="n">
        <f aca="false">'3. Förpackningsdata'!H100</f>
        <v>0</v>
      </c>
      <c r="L100" s="244"/>
      <c r="M100" s="399" t="s">
        <v>2012</v>
      </c>
      <c r="N100" s="400" t="str">
        <f aca="false">IF('APH KIC KIA PC'!X100="","",'APH KIC KIA PC'!X100)</f>
        <v/>
      </c>
      <c r="O100" s="402" t="s">
        <v>35</v>
      </c>
      <c r="P100" s="403" t="str">
        <f aca="false">TRIM('1. Artikeldata Grund'!D100)</f>
        <v/>
      </c>
      <c r="Q100" s="404" t="str">
        <f aca="false">IF(S100="","",IF('3. Förpackningsdata'!K100="","",'3. Förpackningsdata'!K100))</f>
        <v/>
      </c>
      <c r="R100" s="405"/>
      <c r="S100" s="406" t="str">
        <f aca="false">IF('3. Förpackningsdata'!L100="","",'3. Förpackningsdata'!L100)</f>
        <v/>
      </c>
      <c r="T100" s="113"/>
      <c r="U100" s="113"/>
      <c r="V100" s="113"/>
      <c r="W100" s="113"/>
      <c r="X100" s="113"/>
      <c r="Y100" s="407" t="str">
        <f aca="false" t="array" ref="Y100:Y100">IF(AC100&lt;&gt;Tabeller!$AI$4,_xlfn.IFS(Q100=Tabeller!$AI$3,"",Q100=Tabeller!$AL$4,"C",Q100=Tabeller!$AL$5,"L",Q100=Tabeller!$AL$6,"P",Q100="",""),"1")</f>
        <v/>
      </c>
      <c r="Z100" s="112"/>
      <c r="AA100" s="408" t="str">
        <f aca="false">IF(AB100="","","EAN")</f>
        <v/>
      </c>
      <c r="AB100" s="418" t="str">
        <f aca="false">TRIM(IF('3. Förpackningsdata'!M100="","",'3. Förpackningsdata'!M100))</f>
        <v/>
      </c>
      <c r="AC100" s="410" t="str">
        <f aca="false">IF(AE100="","",IF('3. Förpackningsdata'!O100="","",'3. Förpackningsdata'!O100))</f>
        <v/>
      </c>
      <c r="AD100" s="411"/>
      <c r="AE100" s="400" t="str">
        <f aca="false">IF('3. Förpackningsdata'!P100="","",'3. Förpackningsdata'!P100)</f>
        <v/>
      </c>
      <c r="AF100" s="244"/>
      <c r="AG100" s="244"/>
      <c r="AH100" s="244"/>
      <c r="AI100" s="244"/>
      <c r="AJ100" s="244"/>
      <c r="AK100" s="407" t="str">
        <f aca="false" t="array" ref="AK100:AK100">_xlfn.IFS(AC100=Tabeller!$AI$4,"C",AC100=Tabeller!$AI$5,"L",AC100=Tabeller!$AI$6,"P",AC100="","")</f>
        <v/>
      </c>
      <c r="AL100" s="411"/>
      <c r="AM100" s="412" t="str">
        <f aca="false">IF(AN100="","","EAN")</f>
        <v/>
      </c>
      <c r="AN100" s="403" t="str">
        <f aca="false">TRIM(IF('3. Förpackningsdata'!Q100="","",'3. Förpackningsdata'!Q100))</f>
        <v/>
      </c>
      <c r="AO100" s="414" t="str">
        <f aca="false">IF(AQ100="","",IF('3. Förpackningsdata'!S100="","",'3. Förpackningsdata'!S100))</f>
        <v/>
      </c>
      <c r="AP100" s="112"/>
      <c r="AQ100" s="406" t="str">
        <f aca="false">IF('3. Förpackningsdata'!T100="","",'3. Förpackningsdata'!T100)</f>
        <v/>
      </c>
      <c r="AR100" s="113"/>
      <c r="AS100" s="113"/>
      <c r="AT100" s="113"/>
      <c r="AU100" s="113"/>
      <c r="AV100" s="113"/>
      <c r="AW100" s="407" t="str">
        <f aca="false" t="array" ref="AW100:AW100">_xlfn.IFS(AO100=Tabeller!$AJ$5,"P",AO100=Tabeller!$AJ$4,"L",AO100="","")</f>
        <v/>
      </c>
      <c r="AX100" s="112"/>
      <c r="AY100" s="408" t="str">
        <f aca="false">IF(AZ100="","","EAN")</f>
        <v/>
      </c>
      <c r="AZ100" s="418" t="str">
        <f aca="false">TRIM(IF('3. Förpackningsdata'!U100="","",'3. Förpackningsdata'!U100))</f>
        <v/>
      </c>
      <c r="BA100" s="415" t="str">
        <f aca="false">IF(BC100="","",IF('3. Förpackningsdata'!W100="","",'3. Förpackningsdata'!W100))</f>
        <v/>
      </c>
      <c r="BB100" s="416"/>
      <c r="BC100" s="411" t="str">
        <f aca="false">IF('3. Förpackningsdata'!X100="","",'3. Förpackningsdata'!X100)</f>
        <v/>
      </c>
      <c r="BD100" s="416"/>
      <c r="BE100" s="416"/>
      <c r="BF100" s="416"/>
      <c r="BG100" s="416"/>
      <c r="BH100" s="416"/>
      <c r="BI100" s="417" t="str">
        <f aca="false" t="array" ref="BI100:BI100">_xlfn.IFS(BA100=Tabeller!$AJ$5,"P",BA100=Tabeller!$AJ$4,"L",BA100="","")</f>
        <v/>
      </c>
      <c r="BJ100" s="416"/>
      <c r="BK100" s="412" t="str">
        <f aca="false">IF(BL100="","","EAN")</f>
        <v/>
      </c>
      <c r="BL100" s="413" t="str">
        <f aca="false">TRIM(IF('3. Förpackningsdata'!Y100="","",'3. Förpackningsdata'!Y100))</f>
        <v/>
      </c>
    </row>
    <row r="101" customFormat="false" ht="14.25" hidden="false" customHeight="false" outlineLevel="0" collapsed="false">
      <c r="A101" s="397" t="n">
        <v>97</v>
      </c>
      <c r="B101" s="397" t="str">
        <f aca="false">'APH KIC KIA PC'!I101</f>
        <v>Välj…</v>
      </c>
      <c r="C101" s="397" t="str">
        <f aca="false">'APH KIC KIA PC'!K101</f>
        <v>Välj…</v>
      </c>
      <c r="D101" s="398" t="n">
        <f aca="false">'APH KIC KIA PC'!D101</f>
        <v>0</v>
      </c>
      <c r="E101" s="399" t="s">
        <v>114</v>
      </c>
      <c r="F101" s="399"/>
      <c r="G101" s="400" t="n">
        <v>1</v>
      </c>
      <c r="H101" s="401" t="n">
        <f aca="false">'3. Förpackningsdata'!F101</f>
        <v>0</v>
      </c>
      <c r="I101" s="401" t="n">
        <f aca="false">'3. Förpackningsdata'!G101</f>
        <v>0</v>
      </c>
      <c r="J101" s="401" t="n">
        <f aca="false">'3. Förpackningsdata'!I101</f>
        <v>0</v>
      </c>
      <c r="K101" s="401" t="n">
        <f aca="false">'3. Förpackningsdata'!H101</f>
        <v>0</v>
      </c>
      <c r="L101" s="244"/>
      <c r="M101" s="399" t="s">
        <v>2012</v>
      </c>
      <c r="N101" s="400" t="str">
        <f aca="false">IF('APH KIC KIA PC'!X101="","",'APH KIC KIA PC'!X101)</f>
        <v/>
      </c>
      <c r="O101" s="402" t="s">
        <v>35</v>
      </c>
      <c r="P101" s="403" t="str">
        <f aca="false">TRIM('1. Artikeldata Grund'!D101)</f>
        <v/>
      </c>
      <c r="Q101" s="404" t="str">
        <f aca="false">IF(S101="","",IF('3. Förpackningsdata'!K101="","",'3. Förpackningsdata'!K101))</f>
        <v/>
      </c>
      <c r="R101" s="405"/>
      <c r="S101" s="406" t="str">
        <f aca="false">IF('3. Förpackningsdata'!L101="","",'3. Förpackningsdata'!L101)</f>
        <v/>
      </c>
      <c r="T101" s="113"/>
      <c r="U101" s="113"/>
      <c r="V101" s="113"/>
      <c r="W101" s="113"/>
      <c r="X101" s="113"/>
      <c r="Y101" s="407" t="str">
        <f aca="false" t="array" ref="Y101:Y101">IF(AC101&lt;&gt;Tabeller!$AI$4,_xlfn.IFS(Q101=Tabeller!$AI$3,"",Q101=Tabeller!$AL$4,"C",Q101=Tabeller!$AL$5,"L",Q101=Tabeller!$AL$6,"P",Q101="",""),"1")</f>
        <v/>
      </c>
      <c r="Z101" s="112"/>
      <c r="AA101" s="408" t="str">
        <f aca="false">IF(AB101="","","EAN")</f>
        <v/>
      </c>
      <c r="AB101" s="418" t="str">
        <f aca="false">TRIM(IF('3. Förpackningsdata'!M101="","",'3. Förpackningsdata'!M101))</f>
        <v/>
      </c>
      <c r="AC101" s="410" t="str">
        <f aca="false">IF(AE101="","",IF('3. Förpackningsdata'!O101="","",'3. Förpackningsdata'!O101))</f>
        <v/>
      </c>
      <c r="AD101" s="411"/>
      <c r="AE101" s="400" t="str">
        <f aca="false">IF('3. Förpackningsdata'!P101="","",'3. Förpackningsdata'!P101)</f>
        <v/>
      </c>
      <c r="AF101" s="244"/>
      <c r="AG101" s="244"/>
      <c r="AH101" s="244"/>
      <c r="AI101" s="244"/>
      <c r="AJ101" s="244"/>
      <c r="AK101" s="407" t="str">
        <f aca="false" t="array" ref="AK101:AK101">_xlfn.IFS(AC101=Tabeller!$AI$4,"C",AC101=Tabeller!$AI$5,"L",AC101=Tabeller!$AI$6,"P",AC101="","")</f>
        <v/>
      </c>
      <c r="AL101" s="411"/>
      <c r="AM101" s="412" t="str">
        <f aca="false">IF(AN101="","","EAN")</f>
        <v/>
      </c>
      <c r="AN101" s="403" t="str">
        <f aca="false">TRIM(IF('3. Förpackningsdata'!Q101="","",'3. Förpackningsdata'!Q101))</f>
        <v/>
      </c>
      <c r="AO101" s="414" t="str">
        <f aca="false">IF(AQ101="","",IF('3. Förpackningsdata'!S101="","",'3. Förpackningsdata'!S101))</f>
        <v/>
      </c>
      <c r="AP101" s="112"/>
      <c r="AQ101" s="406" t="str">
        <f aca="false">IF('3. Förpackningsdata'!T101="","",'3. Förpackningsdata'!T101)</f>
        <v/>
      </c>
      <c r="AR101" s="113"/>
      <c r="AS101" s="113"/>
      <c r="AT101" s="113"/>
      <c r="AU101" s="113"/>
      <c r="AV101" s="113"/>
      <c r="AW101" s="407" t="str">
        <f aca="false" t="array" ref="AW101:AW101">_xlfn.IFS(AO101=Tabeller!$AJ$5,"P",AO101=Tabeller!$AJ$4,"L",AO101="","")</f>
        <v/>
      </c>
      <c r="AX101" s="112"/>
      <c r="AY101" s="408" t="str">
        <f aca="false">IF(AZ101="","","EAN")</f>
        <v/>
      </c>
      <c r="AZ101" s="418" t="str">
        <f aca="false">TRIM(IF('3. Förpackningsdata'!U101="","",'3. Förpackningsdata'!U101))</f>
        <v/>
      </c>
      <c r="BA101" s="415" t="str">
        <f aca="false">IF(BC101="","",IF('3. Förpackningsdata'!W101="","",'3. Förpackningsdata'!W101))</f>
        <v/>
      </c>
      <c r="BB101" s="416"/>
      <c r="BC101" s="411" t="str">
        <f aca="false">IF('3. Förpackningsdata'!X101="","",'3. Förpackningsdata'!X101)</f>
        <v/>
      </c>
      <c r="BD101" s="416"/>
      <c r="BE101" s="416"/>
      <c r="BF101" s="416"/>
      <c r="BG101" s="416"/>
      <c r="BH101" s="416"/>
      <c r="BI101" s="417" t="str">
        <f aca="false" t="array" ref="BI101:BI101">_xlfn.IFS(BA101=Tabeller!$AJ$5,"P",BA101=Tabeller!$AJ$4,"L",BA101="","")</f>
        <v/>
      </c>
      <c r="BJ101" s="416"/>
      <c r="BK101" s="412" t="str">
        <f aca="false">IF(BL101="","","EAN")</f>
        <v/>
      </c>
      <c r="BL101" s="413" t="str">
        <f aca="false">TRIM(IF('3. Förpackningsdata'!Y101="","",'3. Förpackningsdata'!Y101))</f>
        <v/>
      </c>
    </row>
    <row r="102" customFormat="false" ht="14.25" hidden="false" customHeight="false" outlineLevel="0" collapsed="false">
      <c r="A102" s="397" t="n">
        <v>98</v>
      </c>
      <c r="B102" s="397" t="str">
        <f aca="false">'APH KIC KIA PC'!I102</f>
        <v>Välj…</v>
      </c>
      <c r="C102" s="397" t="str">
        <f aca="false">'APH KIC KIA PC'!K102</f>
        <v>Välj…</v>
      </c>
      <c r="D102" s="398" t="n">
        <f aca="false">'APH KIC KIA PC'!D102</f>
        <v>0</v>
      </c>
      <c r="E102" s="399" t="s">
        <v>114</v>
      </c>
      <c r="F102" s="399"/>
      <c r="G102" s="400" t="n">
        <v>1</v>
      </c>
      <c r="H102" s="401" t="n">
        <f aca="false">'3. Förpackningsdata'!F102</f>
        <v>0</v>
      </c>
      <c r="I102" s="401" t="n">
        <f aca="false">'3. Förpackningsdata'!G102</f>
        <v>0</v>
      </c>
      <c r="J102" s="401" t="n">
        <f aca="false">'3. Förpackningsdata'!I102</f>
        <v>0</v>
      </c>
      <c r="K102" s="401" t="n">
        <f aca="false">'3. Förpackningsdata'!H102</f>
        <v>0</v>
      </c>
      <c r="L102" s="244"/>
      <c r="M102" s="399" t="s">
        <v>2012</v>
      </c>
      <c r="N102" s="400" t="str">
        <f aca="false">IF('APH KIC KIA PC'!X102="","",'APH KIC KIA PC'!X102)</f>
        <v/>
      </c>
      <c r="O102" s="402" t="s">
        <v>35</v>
      </c>
      <c r="P102" s="403" t="str">
        <f aca="false">TRIM('1. Artikeldata Grund'!D102)</f>
        <v/>
      </c>
      <c r="Q102" s="404" t="str">
        <f aca="false">IF(S102="","",IF('3. Förpackningsdata'!K102="","",'3. Förpackningsdata'!K102))</f>
        <v/>
      </c>
      <c r="R102" s="405"/>
      <c r="S102" s="406" t="str">
        <f aca="false">IF('3. Förpackningsdata'!L102="","",'3. Förpackningsdata'!L102)</f>
        <v/>
      </c>
      <c r="T102" s="113"/>
      <c r="U102" s="113"/>
      <c r="V102" s="113"/>
      <c r="W102" s="113"/>
      <c r="X102" s="113"/>
      <c r="Y102" s="407" t="str">
        <f aca="false" t="array" ref="Y102:Y102">IF(AC102&lt;&gt;Tabeller!$AI$4,_xlfn.IFS(Q102=Tabeller!$AI$3,"",Q102=Tabeller!$AL$4,"C",Q102=Tabeller!$AL$5,"L",Q102=Tabeller!$AL$6,"P",Q102="",""),"1")</f>
        <v/>
      </c>
      <c r="Z102" s="112"/>
      <c r="AA102" s="408" t="str">
        <f aca="false">IF(AB102="","","EAN")</f>
        <v/>
      </c>
      <c r="AB102" s="418" t="str">
        <f aca="false">TRIM(IF('3. Förpackningsdata'!M102="","",'3. Förpackningsdata'!M102))</f>
        <v/>
      </c>
      <c r="AC102" s="410" t="str">
        <f aca="false">IF(AE102="","",IF('3. Förpackningsdata'!O102="","",'3. Förpackningsdata'!O102))</f>
        <v/>
      </c>
      <c r="AD102" s="411"/>
      <c r="AE102" s="400" t="str">
        <f aca="false">IF('3. Förpackningsdata'!P102="","",'3. Förpackningsdata'!P102)</f>
        <v/>
      </c>
      <c r="AF102" s="244"/>
      <c r="AG102" s="244"/>
      <c r="AH102" s="244"/>
      <c r="AI102" s="244"/>
      <c r="AJ102" s="244"/>
      <c r="AK102" s="407" t="str">
        <f aca="false" t="array" ref="AK102:AK102">_xlfn.IFS(AC102=Tabeller!$AI$4,"C",AC102=Tabeller!$AI$5,"L",AC102=Tabeller!$AI$6,"P",AC102="","")</f>
        <v/>
      </c>
      <c r="AL102" s="411"/>
      <c r="AM102" s="412" t="str">
        <f aca="false">IF(AN102="","","EAN")</f>
        <v/>
      </c>
      <c r="AN102" s="403" t="str">
        <f aca="false">TRIM(IF('3. Förpackningsdata'!Q102="","",'3. Förpackningsdata'!Q102))</f>
        <v/>
      </c>
      <c r="AO102" s="414" t="str">
        <f aca="false">IF(AQ102="","",IF('3. Förpackningsdata'!S102="","",'3. Förpackningsdata'!S102))</f>
        <v/>
      </c>
      <c r="AP102" s="112"/>
      <c r="AQ102" s="406" t="str">
        <f aca="false">IF('3. Förpackningsdata'!T102="","",'3. Förpackningsdata'!T102)</f>
        <v/>
      </c>
      <c r="AR102" s="113"/>
      <c r="AS102" s="113"/>
      <c r="AT102" s="113"/>
      <c r="AU102" s="113"/>
      <c r="AV102" s="113"/>
      <c r="AW102" s="407" t="str">
        <f aca="false" t="array" ref="AW102:AW102">_xlfn.IFS(AO102=Tabeller!$AJ$5,"P",AO102=Tabeller!$AJ$4,"L",AO102="","")</f>
        <v/>
      </c>
      <c r="AX102" s="112"/>
      <c r="AY102" s="408" t="str">
        <f aca="false">IF(AZ102="","","EAN")</f>
        <v/>
      </c>
      <c r="AZ102" s="418" t="str">
        <f aca="false">TRIM(IF('3. Förpackningsdata'!U102="","",'3. Förpackningsdata'!U102))</f>
        <v/>
      </c>
      <c r="BA102" s="415" t="str">
        <f aca="false">IF(BC102="","",IF('3. Förpackningsdata'!W102="","",'3. Förpackningsdata'!W102))</f>
        <v/>
      </c>
      <c r="BB102" s="416"/>
      <c r="BC102" s="411" t="str">
        <f aca="false">IF('3. Förpackningsdata'!X102="","",'3. Förpackningsdata'!X102)</f>
        <v/>
      </c>
      <c r="BD102" s="416"/>
      <c r="BE102" s="416"/>
      <c r="BF102" s="416"/>
      <c r="BG102" s="416"/>
      <c r="BH102" s="416"/>
      <c r="BI102" s="417" t="str">
        <f aca="false" t="array" ref="BI102:BI102">_xlfn.IFS(BA102=Tabeller!$AJ$5,"P",BA102=Tabeller!$AJ$4,"L",BA102="","")</f>
        <v/>
      </c>
      <c r="BJ102" s="416"/>
      <c r="BK102" s="412" t="str">
        <f aca="false">IF(BL102="","","EAN")</f>
        <v/>
      </c>
      <c r="BL102" s="413" t="str">
        <f aca="false">TRIM(IF('3. Förpackningsdata'!Y102="","",'3. Förpackningsdata'!Y102))</f>
        <v/>
      </c>
    </row>
    <row r="103" customFormat="false" ht="14.25" hidden="false" customHeight="false" outlineLevel="0" collapsed="false">
      <c r="A103" s="397" t="n">
        <v>99</v>
      </c>
      <c r="B103" s="397" t="str">
        <f aca="false">'APH KIC KIA PC'!I103</f>
        <v>Välj…</v>
      </c>
      <c r="C103" s="397" t="str">
        <f aca="false">'APH KIC KIA PC'!K103</f>
        <v>Välj…</v>
      </c>
      <c r="D103" s="398" t="n">
        <f aca="false">'APH KIC KIA PC'!D103</f>
        <v>0</v>
      </c>
      <c r="E103" s="399" t="s">
        <v>114</v>
      </c>
      <c r="F103" s="399"/>
      <c r="G103" s="400" t="n">
        <v>1</v>
      </c>
      <c r="H103" s="401" t="n">
        <f aca="false">'3. Förpackningsdata'!F103</f>
        <v>0</v>
      </c>
      <c r="I103" s="401" t="n">
        <f aca="false">'3. Förpackningsdata'!G103</f>
        <v>0</v>
      </c>
      <c r="J103" s="401" t="n">
        <f aca="false">'3. Förpackningsdata'!I103</f>
        <v>0</v>
      </c>
      <c r="K103" s="401" t="n">
        <f aca="false">'3. Förpackningsdata'!H103</f>
        <v>0</v>
      </c>
      <c r="L103" s="244"/>
      <c r="M103" s="399" t="s">
        <v>2012</v>
      </c>
      <c r="N103" s="400" t="str">
        <f aca="false">IF('APH KIC KIA PC'!X103="","",'APH KIC KIA PC'!X103)</f>
        <v/>
      </c>
      <c r="O103" s="402" t="s">
        <v>35</v>
      </c>
      <c r="P103" s="403" t="str">
        <f aca="false">TRIM('1. Artikeldata Grund'!D103)</f>
        <v/>
      </c>
      <c r="Q103" s="404" t="str">
        <f aca="false">IF(S103="","",IF('3. Förpackningsdata'!K103="","",'3. Förpackningsdata'!K103))</f>
        <v/>
      </c>
      <c r="R103" s="405"/>
      <c r="S103" s="406" t="str">
        <f aca="false">IF('3. Förpackningsdata'!L103="","",'3. Förpackningsdata'!L103)</f>
        <v/>
      </c>
      <c r="T103" s="113"/>
      <c r="U103" s="113"/>
      <c r="V103" s="113"/>
      <c r="W103" s="113"/>
      <c r="X103" s="113"/>
      <c r="Y103" s="407" t="str">
        <f aca="false" t="array" ref="Y103:Y103">IF(AC103&lt;&gt;Tabeller!$AI$4,_xlfn.IFS(Q103=Tabeller!$AI$3,"",Q103=Tabeller!$AL$4,"C",Q103=Tabeller!$AL$5,"L",Q103=Tabeller!$AL$6,"P",Q103="",""),"1")</f>
        <v/>
      </c>
      <c r="Z103" s="112"/>
      <c r="AA103" s="408" t="str">
        <f aca="false">IF(AB103="","","EAN")</f>
        <v/>
      </c>
      <c r="AB103" s="418" t="str">
        <f aca="false">TRIM(IF('3. Förpackningsdata'!M103="","",'3. Förpackningsdata'!M103))</f>
        <v/>
      </c>
      <c r="AC103" s="410" t="str">
        <f aca="false">IF(AE103="","",IF('3. Förpackningsdata'!O103="","",'3. Förpackningsdata'!O103))</f>
        <v/>
      </c>
      <c r="AD103" s="411"/>
      <c r="AE103" s="400" t="str">
        <f aca="false">IF('3. Förpackningsdata'!P103="","",'3. Förpackningsdata'!P103)</f>
        <v/>
      </c>
      <c r="AF103" s="244"/>
      <c r="AG103" s="244"/>
      <c r="AH103" s="244"/>
      <c r="AI103" s="244"/>
      <c r="AJ103" s="244"/>
      <c r="AK103" s="407" t="str">
        <f aca="false" t="array" ref="AK103:AK103">_xlfn.IFS(AC103=Tabeller!$AI$4,"C",AC103=Tabeller!$AI$5,"L",AC103=Tabeller!$AI$6,"P",AC103="","")</f>
        <v/>
      </c>
      <c r="AL103" s="411"/>
      <c r="AM103" s="412" t="str">
        <f aca="false">IF(AN103="","","EAN")</f>
        <v/>
      </c>
      <c r="AN103" s="403" t="str">
        <f aca="false">TRIM(IF('3. Förpackningsdata'!Q103="","",'3. Förpackningsdata'!Q103))</f>
        <v/>
      </c>
      <c r="AO103" s="414" t="str">
        <f aca="false">IF(AQ103="","",IF('3. Förpackningsdata'!S103="","",'3. Förpackningsdata'!S103))</f>
        <v/>
      </c>
      <c r="AP103" s="112"/>
      <c r="AQ103" s="406" t="str">
        <f aca="false">IF('3. Förpackningsdata'!T103="","",'3. Förpackningsdata'!T103)</f>
        <v/>
      </c>
      <c r="AR103" s="113"/>
      <c r="AS103" s="113"/>
      <c r="AT103" s="113"/>
      <c r="AU103" s="113"/>
      <c r="AV103" s="113"/>
      <c r="AW103" s="407" t="str">
        <f aca="false" t="array" ref="AW103:AW103">_xlfn.IFS(AO103=Tabeller!$AJ$5,"P",AO103=Tabeller!$AJ$4,"L",AO103="","")</f>
        <v/>
      </c>
      <c r="AX103" s="112"/>
      <c r="AY103" s="408" t="str">
        <f aca="false">IF(AZ103="","","EAN")</f>
        <v/>
      </c>
      <c r="AZ103" s="418" t="str">
        <f aca="false">TRIM(IF('3. Förpackningsdata'!U103="","",'3. Förpackningsdata'!U103))</f>
        <v/>
      </c>
      <c r="BA103" s="415" t="str">
        <f aca="false">IF(BC103="","",IF('3. Förpackningsdata'!W103="","",'3. Förpackningsdata'!W103))</f>
        <v/>
      </c>
      <c r="BB103" s="416"/>
      <c r="BC103" s="411" t="str">
        <f aca="false">IF('3. Förpackningsdata'!X103="","",'3. Förpackningsdata'!X103)</f>
        <v/>
      </c>
      <c r="BD103" s="416"/>
      <c r="BE103" s="416"/>
      <c r="BF103" s="416"/>
      <c r="BG103" s="416"/>
      <c r="BH103" s="416"/>
      <c r="BI103" s="417" t="str">
        <f aca="false" t="array" ref="BI103:BI103">_xlfn.IFS(BA103=Tabeller!$AJ$5,"P",BA103=Tabeller!$AJ$4,"L",BA103="","")</f>
        <v/>
      </c>
      <c r="BJ103" s="416"/>
      <c r="BK103" s="412" t="str">
        <f aca="false">IF(BL103="","","EAN")</f>
        <v/>
      </c>
      <c r="BL103" s="413" t="str">
        <f aca="false">TRIM(IF('3. Förpackningsdata'!Y103="","",'3. Förpackningsdata'!Y103))</f>
        <v/>
      </c>
    </row>
    <row r="104" customFormat="false" ht="14.25" hidden="false" customHeight="false" outlineLevel="0" collapsed="false">
      <c r="A104" s="397" t="n">
        <v>100</v>
      </c>
      <c r="B104" s="397" t="str">
        <f aca="false">'APH KIC KIA PC'!I104</f>
        <v>Välj…</v>
      </c>
      <c r="C104" s="397" t="str">
        <f aca="false">'APH KIC KIA PC'!K104</f>
        <v>Välj…</v>
      </c>
      <c r="D104" s="398" t="n">
        <f aca="false">'APH KIC KIA PC'!D104</f>
        <v>0</v>
      </c>
      <c r="E104" s="399" t="s">
        <v>114</v>
      </c>
      <c r="F104" s="399"/>
      <c r="G104" s="400" t="n">
        <v>1</v>
      </c>
      <c r="H104" s="401" t="n">
        <f aca="false">'3. Förpackningsdata'!F104</f>
        <v>0</v>
      </c>
      <c r="I104" s="401" t="n">
        <f aca="false">'3. Förpackningsdata'!G104</f>
        <v>0</v>
      </c>
      <c r="J104" s="401" t="n">
        <f aca="false">'3. Förpackningsdata'!I104</f>
        <v>0</v>
      </c>
      <c r="K104" s="401" t="n">
        <f aca="false">'3. Förpackningsdata'!H104</f>
        <v>0</v>
      </c>
      <c r="L104" s="244"/>
      <c r="M104" s="399" t="s">
        <v>2012</v>
      </c>
      <c r="N104" s="400" t="str">
        <f aca="false">IF('APH KIC KIA PC'!X104="","",'APH KIC KIA PC'!X104)</f>
        <v/>
      </c>
      <c r="O104" s="402" t="s">
        <v>35</v>
      </c>
      <c r="P104" s="403" t="str">
        <f aca="false">TRIM('1. Artikeldata Grund'!D104)</f>
        <v/>
      </c>
      <c r="Q104" s="404" t="str">
        <f aca="false">IF(S104="","",IF('3. Förpackningsdata'!K104="","",'3. Förpackningsdata'!K104))</f>
        <v/>
      </c>
      <c r="R104" s="405"/>
      <c r="S104" s="406" t="str">
        <f aca="false">IF('3. Förpackningsdata'!L104="","",'3. Förpackningsdata'!L104)</f>
        <v/>
      </c>
      <c r="T104" s="113"/>
      <c r="U104" s="113"/>
      <c r="V104" s="113"/>
      <c r="W104" s="113"/>
      <c r="X104" s="113"/>
      <c r="Y104" s="407" t="str">
        <f aca="false" t="array" ref="Y104:Y104">IF(AC104&lt;&gt;Tabeller!$AI$4,_xlfn.IFS(Q104=Tabeller!$AI$3,"",Q104=Tabeller!$AL$4,"C",Q104=Tabeller!$AL$5,"L",Q104=Tabeller!$AL$6,"P",Q104="",""),"1")</f>
        <v/>
      </c>
      <c r="Z104" s="112"/>
      <c r="AA104" s="408" t="str">
        <f aca="false">IF(AB104="","","EAN")</f>
        <v/>
      </c>
      <c r="AB104" s="418" t="str">
        <f aca="false">TRIM(IF('3. Förpackningsdata'!M104="","",'3. Förpackningsdata'!M104))</f>
        <v/>
      </c>
      <c r="AC104" s="410" t="str">
        <f aca="false">IF(AE104="","",IF('3. Förpackningsdata'!O104="","",'3. Förpackningsdata'!O104))</f>
        <v/>
      </c>
      <c r="AD104" s="411"/>
      <c r="AE104" s="400" t="str">
        <f aca="false">IF('3. Förpackningsdata'!P104="","",'3. Förpackningsdata'!P104)</f>
        <v/>
      </c>
      <c r="AF104" s="244"/>
      <c r="AG104" s="244"/>
      <c r="AH104" s="244"/>
      <c r="AI104" s="244"/>
      <c r="AJ104" s="244"/>
      <c r="AK104" s="407" t="str">
        <f aca="false" t="array" ref="AK104:AK104">_xlfn.IFS(AC104=Tabeller!$AI$4,"C",AC104=Tabeller!$AI$5,"L",AC104=Tabeller!$AI$6,"P",AC104="","")</f>
        <v/>
      </c>
      <c r="AL104" s="411"/>
      <c r="AM104" s="412" t="str">
        <f aca="false">IF(AN104="","","EAN")</f>
        <v/>
      </c>
      <c r="AN104" s="403" t="str">
        <f aca="false">TRIM(IF('3. Förpackningsdata'!Q104="","",'3. Förpackningsdata'!Q104))</f>
        <v/>
      </c>
      <c r="AO104" s="414" t="str">
        <f aca="false">IF(AQ104="","",IF('3. Förpackningsdata'!S104="","",'3. Förpackningsdata'!S104))</f>
        <v/>
      </c>
      <c r="AP104" s="112"/>
      <c r="AQ104" s="406" t="str">
        <f aca="false">IF('3. Förpackningsdata'!T104="","",'3. Förpackningsdata'!T104)</f>
        <v/>
      </c>
      <c r="AR104" s="113"/>
      <c r="AS104" s="113"/>
      <c r="AT104" s="113"/>
      <c r="AU104" s="113"/>
      <c r="AV104" s="113"/>
      <c r="AW104" s="407" t="str">
        <f aca="false" t="array" ref="AW104:AW104">_xlfn.IFS(AO104=Tabeller!$AJ$5,"P",AO104=Tabeller!$AJ$4,"L",AO104="","")</f>
        <v/>
      </c>
      <c r="AX104" s="112"/>
      <c r="AY104" s="408" t="str">
        <f aca="false">IF(AZ104="","","EAN")</f>
        <v/>
      </c>
      <c r="AZ104" s="418" t="str">
        <f aca="false">TRIM(IF('3. Förpackningsdata'!U104="","",'3. Förpackningsdata'!U104))</f>
        <v/>
      </c>
      <c r="BA104" s="415" t="str">
        <f aca="false">IF(BC104="","",IF('3. Förpackningsdata'!W104="","",'3. Förpackningsdata'!W104))</f>
        <v/>
      </c>
      <c r="BB104" s="416"/>
      <c r="BC104" s="411" t="str">
        <f aca="false">IF('3. Förpackningsdata'!X104="","",'3. Förpackningsdata'!X104)</f>
        <v/>
      </c>
      <c r="BD104" s="416"/>
      <c r="BE104" s="416"/>
      <c r="BF104" s="416"/>
      <c r="BG104" s="416"/>
      <c r="BH104" s="416"/>
      <c r="BI104" s="417" t="str">
        <f aca="false" t="array" ref="BI104:BI104">_xlfn.IFS(BA104=Tabeller!$AJ$5,"P",BA104=Tabeller!$AJ$4,"L",BA104="","")</f>
        <v/>
      </c>
      <c r="BJ104" s="416"/>
      <c r="BK104" s="412" t="str">
        <f aca="false">IF(BL104="","","EAN")</f>
        <v/>
      </c>
      <c r="BL104" s="413" t="str">
        <f aca="false">TRIM(IF('3. Förpackningsdata'!Y104="","",'3. Förpackningsdata'!Y104))</f>
        <v/>
      </c>
    </row>
    <row r="105" customFormat="false" ht="14.25" hidden="false" customHeight="false" outlineLevel="0" collapsed="false">
      <c r="A105" s="397" t="n">
        <v>101</v>
      </c>
      <c r="B105" s="397" t="str">
        <f aca="false">'APH KIC KIA PC'!I105</f>
        <v>Välj…</v>
      </c>
      <c r="C105" s="397" t="str">
        <f aca="false">'APH KIC KIA PC'!K105</f>
        <v>Välj…</v>
      </c>
      <c r="D105" s="398" t="n">
        <f aca="false">'APH KIC KIA PC'!D105</f>
        <v>0</v>
      </c>
      <c r="E105" s="399" t="s">
        <v>114</v>
      </c>
      <c r="F105" s="399"/>
      <c r="G105" s="400" t="n">
        <v>1</v>
      </c>
      <c r="H105" s="401" t="n">
        <f aca="false">'3. Förpackningsdata'!F105</f>
        <v>0</v>
      </c>
      <c r="I105" s="401" t="n">
        <f aca="false">'3. Förpackningsdata'!G105</f>
        <v>0</v>
      </c>
      <c r="J105" s="401" t="n">
        <f aca="false">'3. Förpackningsdata'!I105</f>
        <v>0</v>
      </c>
      <c r="K105" s="401" t="n">
        <f aca="false">'3. Förpackningsdata'!H105</f>
        <v>0</v>
      </c>
      <c r="L105" s="244"/>
      <c r="M105" s="399" t="s">
        <v>2012</v>
      </c>
      <c r="N105" s="400" t="str">
        <f aca="false">IF('APH KIC KIA PC'!X105="","",'APH KIC KIA PC'!X105)</f>
        <v/>
      </c>
      <c r="O105" s="402" t="s">
        <v>35</v>
      </c>
      <c r="P105" s="403" t="str">
        <f aca="false">TRIM('1. Artikeldata Grund'!D105)</f>
        <v/>
      </c>
      <c r="Q105" s="404" t="str">
        <f aca="false">IF(S105="","",IF('3. Förpackningsdata'!K105="","",'3. Förpackningsdata'!K105))</f>
        <v/>
      </c>
      <c r="R105" s="405"/>
      <c r="S105" s="406" t="str">
        <f aca="false">IF('3. Förpackningsdata'!L105="","",'3. Förpackningsdata'!L105)</f>
        <v/>
      </c>
      <c r="T105" s="113"/>
      <c r="U105" s="113"/>
      <c r="V105" s="113"/>
      <c r="W105" s="113"/>
      <c r="X105" s="113"/>
      <c r="Y105" s="407" t="str">
        <f aca="false" t="array" ref="Y105:Y105">IF(AC105&lt;&gt;Tabeller!$AI$4,_xlfn.IFS(Q105=Tabeller!$AI$3,"",Q105=Tabeller!$AL$4,"C",Q105=Tabeller!$AL$5,"L",Q105=Tabeller!$AL$6,"P",Q105="",""),"1")</f>
        <v/>
      </c>
      <c r="Z105" s="112"/>
      <c r="AA105" s="408" t="str">
        <f aca="false">IF(AB105="","","EAN")</f>
        <v/>
      </c>
      <c r="AB105" s="418" t="str">
        <f aca="false">TRIM(IF('3. Förpackningsdata'!M105="","",'3. Förpackningsdata'!M105))</f>
        <v/>
      </c>
      <c r="AC105" s="410" t="str">
        <f aca="false">IF(AE105="","",IF('3. Förpackningsdata'!O105="","",'3. Förpackningsdata'!O105))</f>
        <v/>
      </c>
      <c r="AD105" s="411"/>
      <c r="AE105" s="400" t="str">
        <f aca="false">IF('3. Förpackningsdata'!P105="","",'3. Förpackningsdata'!P105)</f>
        <v/>
      </c>
      <c r="AF105" s="244"/>
      <c r="AG105" s="244"/>
      <c r="AH105" s="244"/>
      <c r="AI105" s="244"/>
      <c r="AJ105" s="244"/>
      <c r="AK105" s="407" t="str">
        <f aca="false" t="array" ref="AK105:AK105">_xlfn.IFS(AC105=Tabeller!$AI$4,"C",AC105=Tabeller!$AI$5,"L",AC105=Tabeller!$AI$6,"P",AC105="","")</f>
        <v/>
      </c>
      <c r="AL105" s="411"/>
      <c r="AM105" s="412" t="str">
        <f aca="false">IF(AN105="","","EAN")</f>
        <v/>
      </c>
      <c r="AN105" s="403" t="str">
        <f aca="false">TRIM(IF('3. Förpackningsdata'!Q105="","",'3. Förpackningsdata'!Q105))</f>
        <v/>
      </c>
      <c r="AO105" s="414" t="str">
        <f aca="false">IF(AQ105="","",IF('3. Förpackningsdata'!S105="","",'3. Förpackningsdata'!S105))</f>
        <v/>
      </c>
      <c r="AP105" s="112"/>
      <c r="AQ105" s="406" t="str">
        <f aca="false">IF('3. Förpackningsdata'!T105="","",'3. Förpackningsdata'!T105)</f>
        <v/>
      </c>
      <c r="AR105" s="113"/>
      <c r="AS105" s="113"/>
      <c r="AT105" s="113"/>
      <c r="AU105" s="113"/>
      <c r="AV105" s="113"/>
      <c r="AW105" s="407" t="str">
        <f aca="false" t="array" ref="AW105:AW105">_xlfn.IFS(AO105=Tabeller!$AJ$5,"P",AO105=Tabeller!$AJ$4,"L",AO105="","")</f>
        <v/>
      </c>
      <c r="AX105" s="112"/>
      <c r="AY105" s="408" t="str">
        <f aca="false">IF(AZ105="","","EAN")</f>
        <v/>
      </c>
      <c r="AZ105" s="418" t="str">
        <f aca="false">TRIM(IF('3. Förpackningsdata'!U105="","",'3. Förpackningsdata'!U105))</f>
        <v/>
      </c>
      <c r="BA105" s="415" t="str">
        <f aca="false">IF(BC105="","",IF('3. Förpackningsdata'!W105="","",'3. Förpackningsdata'!W105))</f>
        <v/>
      </c>
      <c r="BB105" s="416"/>
      <c r="BC105" s="411" t="str">
        <f aca="false">IF('3. Förpackningsdata'!X105="","",'3. Förpackningsdata'!X105)</f>
        <v/>
      </c>
      <c r="BD105" s="416"/>
      <c r="BE105" s="416"/>
      <c r="BF105" s="416"/>
      <c r="BG105" s="416"/>
      <c r="BH105" s="416"/>
      <c r="BI105" s="417" t="str">
        <f aca="false" t="array" ref="BI105:BI105">_xlfn.IFS(BA105=Tabeller!$AJ$5,"P",BA105=Tabeller!$AJ$4,"L",BA105="","")</f>
        <v/>
      </c>
      <c r="BJ105" s="416"/>
      <c r="BK105" s="412" t="str">
        <f aca="false">IF(BL105="","","EAN")</f>
        <v/>
      </c>
      <c r="BL105" s="413" t="str">
        <f aca="false">TRIM(IF('3. Förpackningsdata'!Y105="","",'3. Förpackningsdata'!Y105))</f>
        <v/>
      </c>
    </row>
    <row r="106" customFormat="false" ht="14.25" hidden="false" customHeight="false" outlineLevel="0" collapsed="false">
      <c r="A106" s="397" t="n">
        <v>102</v>
      </c>
      <c r="B106" s="397" t="str">
        <f aca="false">'APH KIC KIA PC'!I106</f>
        <v>Välj…</v>
      </c>
      <c r="C106" s="397" t="str">
        <f aca="false">'APH KIC KIA PC'!K106</f>
        <v>Välj…</v>
      </c>
      <c r="D106" s="398" t="n">
        <f aca="false">'APH KIC KIA PC'!D106</f>
        <v>0</v>
      </c>
      <c r="E106" s="399" t="s">
        <v>114</v>
      </c>
      <c r="F106" s="399"/>
      <c r="G106" s="400" t="n">
        <v>1</v>
      </c>
      <c r="H106" s="401" t="n">
        <f aca="false">'3. Förpackningsdata'!F106</f>
        <v>0</v>
      </c>
      <c r="I106" s="401" t="n">
        <f aca="false">'3. Förpackningsdata'!G106</f>
        <v>0</v>
      </c>
      <c r="J106" s="401" t="n">
        <f aca="false">'3. Förpackningsdata'!I106</f>
        <v>0</v>
      </c>
      <c r="K106" s="401" t="n">
        <f aca="false">'3. Förpackningsdata'!H106</f>
        <v>0</v>
      </c>
      <c r="L106" s="244"/>
      <c r="M106" s="399" t="s">
        <v>2012</v>
      </c>
      <c r="N106" s="400" t="str">
        <f aca="false">IF('APH KIC KIA PC'!X106="","",'APH KIC KIA PC'!X106)</f>
        <v/>
      </c>
      <c r="O106" s="402" t="s">
        <v>35</v>
      </c>
      <c r="P106" s="403" t="str">
        <f aca="false">TRIM('1. Artikeldata Grund'!D106)</f>
        <v/>
      </c>
      <c r="Q106" s="404" t="str">
        <f aca="false">IF(S106="","",IF('3. Förpackningsdata'!K106="","",'3. Förpackningsdata'!K106))</f>
        <v/>
      </c>
      <c r="R106" s="405"/>
      <c r="S106" s="406" t="str">
        <f aca="false">IF('3. Förpackningsdata'!L106="","",'3. Förpackningsdata'!L106)</f>
        <v/>
      </c>
      <c r="T106" s="113"/>
      <c r="U106" s="113"/>
      <c r="V106" s="113"/>
      <c r="W106" s="113"/>
      <c r="X106" s="113"/>
      <c r="Y106" s="407" t="str">
        <f aca="false" t="array" ref="Y106:Y106">IF(AC106&lt;&gt;Tabeller!$AI$4,_xlfn.IFS(Q106=Tabeller!$AI$3,"",Q106=Tabeller!$AL$4,"C",Q106=Tabeller!$AL$5,"L",Q106=Tabeller!$AL$6,"P",Q106="",""),"1")</f>
        <v/>
      </c>
      <c r="Z106" s="112"/>
      <c r="AA106" s="408" t="str">
        <f aca="false">IF(AB106="","","EAN")</f>
        <v/>
      </c>
      <c r="AB106" s="418" t="str">
        <f aca="false">TRIM(IF('3. Förpackningsdata'!M106="","",'3. Förpackningsdata'!M106))</f>
        <v/>
      </c>
      <c r="AC106" s="410" t="str">
        <f aca="false">IF(AE106="","",IF('3. Förpackningsdata'!O106="","",'3. Förpackningsdata'!O106))</f>
        <v/>
      </c>
      <c r="AD106" s="411"/>
      <c r="AE106" s="400" t="str">
        <f aca="false">IF('3. Förpackningsdata'!P106="","",'3. Förpackningsdata'!P106)</f>
        <v/>
      </c>
      <c r="AF106" s="244"/>
      <c r="AG106" s="244"/>
      <c r="AH106" s="244"/>
      <c r="AI106" s="244"/>
      <c r="AJ106" s="244"/>
      <c r="AK106" s="407" t="str">
        <f aca="false" t="array" ref="AK106:AK106">_xlfn.IFS(AC106=Tabeller!$AI$4,"C",AC106=Tabeller!$AI$5,"L",AC106=Tabeller!$AI$6,"P",AC106="","")</f>
        <v/>
      </c>
      <c r="AL106" s="411"/>
      <c r="AM106" s="412" t="str">
        <f aca="false">IF(AN106="","","EAN")</f>
        <v/>
      </c>
      <c r="AN106" s="403" t="str">
        <f aca="false">TRIM(IF('3. Förpackningsdata'!Q106="","",'3. Förpackningsdata'!Q106))</f>
        <v/>
      </c>
      <c r="AO106" s="414" t="str">
        <f aca="false">IF(AQ106="","",IF('3. Förpackningsdata'!S106="","",'3. Förpackningsdata'!S106))</f>
        <v/>
      </c>
      <c r="AP106" s="112"/>
      <c r="AQ106" s="406" t="str">
        <f aca="false">IF('3. Förpackningsdata'!T106="","",'3. Förpackningsdata'!T106)</f>
        <v/>
      </c>
      <c r="AR106" s="113"/>
      <c r="AS106" s="113"/>
      <c r="AT106" s="113"/>
      <c r="AU106" s="113"/>
      <c r="AV106" s="113"/>
      <c r="AW106" s="407" t="str">
        <f aca="false" t="array" ref="AW106:AW106">_xlfn.IFS(AO106=Tabeller!$AJ$5,"P",AO106=Tabeller!$AJ$4,"L",AO106="","")</f>
        <v/>
      </c>
      <c r="AX106" s="112"/>
      <c r="AY106" s="408" t="str">
        <f aca="false">IF(AZ106="","","EAN")</f>
        <v/>
      </c>
      <c r="AZ106" s="418" t="str">
        <f aca="false">TRIM(IF('3. Förpackningsdata'!U106="","",'3. Förpackningsdata'!U106))</f>
        <v/>
      </c>
      <c r="BA106" s="415" t="str">
        <f aca="false">IF(BC106="","",IF('3. Förpackningsdata'!W106="","",'3. Förpackningsdata'!W106))</f>
        <v/>
      </c>
      <c r="BB106" s="416"/>
      <c r="BC106" s="411" t="str">
        <f aca="false">IF('3. Förpackningsdata'!X106="","",'3. Förpackningsdata'!X106)</f>
        <v/>
      </c>
      <c r="BD106" s="416"/>
      <c r="BE106" s="416"/>
      <c r="BF106" s="416"/>
      <c r="BG106" s="416"/>
      <c r="BH106" s="416"/>
      <c r="BI106" s="417" t="str">
        <f aca="false" t="array" ref="BI106:BI106">_xlfn.IFS(BA106=Tabeller!$AJ$5,"P",BA106=Tabeller!$AJ$4,"L",BA106="","")</f>
        <v/>
      </c>
      <c r="BJ106" s="416"/>
      <c r="BK106" s="412" t="str">
        <f aca="false">IF(BL106="","","EAN")</f>
        <v/>
      </c>
      <c r="BL106" s="413" t="str">
        <f aca="false">TRIM(IF('3. Förpackningsdata'!Y106="","",'3. Förpackningsdata'!Y106))</f>
        <v/>
      </c>
    </row>
    <row r="107" customFormat="false" ht="14.25" hidden="false" customHeight="false" outlineLevel="0" collapsed="false">
      <c r="A107" s="397" t="n">
        <v>103</v>
      </c>
      <c r="B107" s="397" t="str">
        <f aca="false">'APH KIC KIA PC'!I107</f>
        <v>Välj…</v>
      </c>
      <c r="C107" s="397" t="str">
        <f aca="false">'APH KIC KIA PC'!K107</f>
        <v>Välj…</v>
      </c>
      <c r="D107" s="398" t="n">
        <f aca="false">'APH KIC KIA PC'!D107</f>
        <v>0</v>
      </c>
      <c r="E107" s="399" t="s">
        <v>114</v>
      </c>
      <c r="F107" s="399"/>
      <c r="G107" s="400" t="n">
        <v>1</v>
      </c>
      <c r="H107" s="401" t="n">
        <f aca="false">'3. Förpackningsdata'!F107</f>
        <v>0</v>
      </c>
      <c r="I107" s="401" t="n">
        <f aca="false">'3. Förpackningsdata'!G107</f>
        <v>0</v>
      </c>
      <c r="J107" s="401" t="n">
        <f aca="false">'3. Förpackningsdata'!I107</f>
        <v>0</v>
      </c>
      <c r="K107" s="401" t="n">
        <f aca="false">'3. Förpackningsdata'!H107</f>
        <v>0</v>
      </c>
      <c r="L107" s="244"/>
      <c r="M107" s="399" t="s">
        <v>2012</v>
      </c>
      <c r="N107" s="400" t="str">
        <f aca="false">IF('APH KIC KIA PC'!X107="","",'APH KIC KIA PC'!X107)</f>
        <v/>
      </c>
      <c r="O107" s="402" t="s">
        <v>35</v>
      </c>
      <c r="P107" s="403" t="str">
        <f aca="false">TRIM('1. Artikeldata Grund'!D107)</f>
        <v/>
      </c>
      <c r="Q107" s="404" t="str">
        <f aca="false">IF(S107="","",IF('3. Förpackningsdata'!K107="","",'3. Förpackningsdata'!K107))</f>
        <v/>
      </c>
      <c r="R107" s="405"/>
      <c r="S107" s="406" t="str">
        <f aca="false">IF('3. Förpackningsdata'!L107="","",'3. Förpackningsdata'!L107)</f>
        <v/>
      </c>
      <c r="T107" s="113"/>
      <c r="U107" s="113"/>
      <c r="V107" s="113"/>
      <c r="W107" s="113"/>
      <c r="X107" s="113"/>
      <c r="Y107" s="407" t="str">
        <f aca="false" t="array" ref="Y107:Y107">IF(AC107&lt;&gt;Tabeller!$AI$4,_xlfn.IFS(Q107=Tabeller!$AI$3,"",Q107=Tabeller!$AL$4,"C",Q107=Tabeller!$AL$5,"L",Q107=Tabeller!$AL$6,"P",Q107="",""),"1")</f>
        <v/>
      </c>
      <c r="Z107" s="112"/>
      <c r="AA107" s="408" t="str">
        <f aca="false">IF(AB107="","","EAN")</f>
        <v/>
      </c>
      <c r="AB107" s="418" t="str">
        <f aca="false">TRIM(IF('3. Förpackningsdata'!M107="","",'3. Förpackningsdata'!M107))</f>
        <v/>
      </c>
      <c r="AC107" s="410" t="str">
        <f aca="false">IF(AE107="","",IF('3. Förpackningsdata'!O107="","",'3. Förpackningsdata'!O107))</f>
        <v/>
      </c>
      <c r="AD107" s="411"/>
      <c r="AE107" s="400" t="str">
        <f aca="false">IF('3. Förpackningsdata'!P107="","",'3. Förpackningsdata'!P107)</f>
        <v/>
      </c>
      <c r="AF107" s="244"/>
      <c r="AG107" s="244"/>
      <c r="AH107" s="244"/>
      <c r="AI107" s="244"/>
      <c r="AJ107" s="244"/>
      <c r="AK107" s="407" t="str">
        <f aca="false" t="array" ref="AK107:AK107">_xlfn.IFS(AC107=Tabeller!$AI$4,"C",AC107=Tabeller!$AI$5,"L",AC107=Tabeller!$AI$6,"P",AC107="","")</f>
        <v/>
      </c>
      <c r="AL107" s="411"/>
      <c r="AM107" s="412" t="str">
        <f aca="false">IF(AN107="","","EAN")</f>
        <v/>
      </c>
      <c r="AN107" s="403" t="str">
        <f aca="false">TRIM(IF('3. Förpackningsdata'!Q107="","",'3. Förpackningsdata'!Q107))</f>
        <v/>
      </c>
      <c r="AO107" s="414" t="str">
        <f aca="false">IF(AQ107="","",IF('3. Förpackningsdata'!S107="","",'3. Förpackningsdata'!S107))</f>
        <v/>
      </c>
      <c r="AP107" s="112"/>
      <c r="AQ107" s="406" t="str">
        <f aca="false">IF('3. Förpackningsdata'!T107="","",'3. Förpackningsdata'!T107)</f>
        <v/>
      </c>
      <c r="AR107" s="113"/>
      <c r="AS107" s="113"/>
      <c r="AT107" s="113"/>
      <c r="AU107" s="113"/>
      <c r="AV107" s="113"/>
      <c r="AW107" s="407" t="str">
        <f aca="false" t="array" ref="AW107:AW107">_xlfn.IFS(AO107=Tabeller!$AJ$5,"P",AO107=Tabeller!$AJ$4,"L",AO107="","")</f>
        <v/>
      </c>
      <c r="AX107" s="112"/>
      <c r="AY107" s="408" t="str">
        <f aca="false">IF(AZ107="","","EAN")</f>
        <v/>
      </c>
      <c r="AZ107" s="418" t="str">
        <f aca="false">TRIM(IF('3. Förpackningsdata'!U107="","",'3. Förpackningsdata'!U107))</f>
        <v/>
      </c>
      <c r="BA107" s="415" t="str">
        <f aca="false">IF(BC107="","",IF('3. Förpackningsdata'!W107="","",'3. Förpackningsdata'!W107))</f>
        <v/>
      </c>
      <c r="BB107" s="416"/>
      <c r="BC107" s="411" t="str">
        <f aca="false">IF('3. Förpackningsdata'!X107="","",'3. Förpackningsdata'!X107)</f>
        <v/>
      </c>
      <c r="BD107" s="416"/>
      <c r="BE107" s="416"/>
      <c r="BF107" s="416"/>
      <c r="BG107" s="416"/>
      <c r="BH107" s="416"/>
      <c r="BI107" s="417" t="str">
        <f aca="false" t="array" ref="BI107:BI107">_xlfn.IFS(BA107=Tabeller!$AJ$5,"P",BA107=Tabeller!$AJ$4,"L",BA107="","")</f>
        <v/>
      </c>
      <c r="BJ107" s="416"/>
      <c r="BK107" s="412" t="str">
        <f aca="false">IF(BL107="","","EAN")</f>
        <v/>
      </c>
      <c r="BL107" s="413" t="str">
        <f aca="false">TRIM(IF('3. Förpackningsdata'!Y107="","",'3. Förpackningsdata'!Y107))</f>
        <v/>
      </c>
    </row>
    <row r="108" customFormat="false" ht="14.25" hidden="false" customHeight="false" outlineLevel="0" collapsed="false">
      <c r="A108" s="397" t="n">
        <v>104</v>
      </c>
      <c r="B108" s="397" t="str">
        <f aca="false">'APH KIC KIA PC'!I108</f>
        <v>Välj…</v>
      </c>
      <c r="C108" s="397" t="str">
        <f aca="false">'APH KIC KIA PC'!K108</f>
        <v>Välj…</v>
      </c>
      <c r="D108" s="398" t="n">
        <f aca="false">'APH KIC KIA PC'!D108</f>
        <v>0</v>
      </c>
      <c r="E108" s="399" t="s">
        <v>114</v>
      </c>
      <c r="F108" s="399"/>
      <c r="G108" s="400" t="n">
        <v>1</v>
      </c>
      <c r="H108" s="401" t="n">
        <f aca="false">'3. Förpackningsdata'!F108</f>
        <v>0</v>
      </c>
      <c r="I108" s="401" t="n">
        <f aca="false">'3. Förpackningsdata'!G108</f>
        <v>0</v>
      </c>
      <c r="J108" s="401" t="n">
        <f aca="false">'3. Förpackningsdata'!I108</f>
        <v>0</v>
      </c>
      <c r="K108" s="401" t="n">
        <f aca="false">'3. Förpackningsdata'!H108</f>
        <v>0</v>
      </c>
      <c r="L108" s="244"/>
      <c r="M108" s="399" t="s">
        <v>2012</v>
      </c>
      <c r="N108" s="400" t="str">
        <f aca="false">IF('APH KIC KIA PC'!X108="","",'APH KIC KIA PC'!X108)</f>
        <v/>
      </c>
      <c r="O108" s="402" t="s">
        <v>35</v>
      </c>
      <c r="P108" s="403" t="str">
        <f aca="false">TRIM('1. Artikeldata Grund'!D108)</f>
        <v/>
      </c>
      <c r="Q108" s="404" t="str">
        <f aca="false">IF(S108="","",IF('3. Förpackningsdata'!K108="","",'3. Förpackningsdata'!K108))</f>
        <v/>
      </c>
      <c r="R108" s="405"/>
      <c r="S108" s="406" t="str">
        <f aca="false">IF('3. Förpackningsdata'!L108="","",'3. Förpackningsdata'!L108)</f>
        <v/>
      </c>
      <c r="T108" s="113"/>
      <c r="U108" s="113"/>
      <c r="V108" s="113"/>
      <c r="W108" s="113"/>
      <c r="X108" s="113"/>
      <c r="Y108" s="407" t="str">
        <f aca="false" t="array" ref="Y108:Y108">IF(AC108&lt;&gt;Tabeller!$AI$4,_xlfn.IFS(Q108=Tabeller!$AI$3,"",Q108=Tabeller!$AL$4,"C",Q108=Tabeller!$AL$5,"L",Q108=Tabeller!$AL$6,"P",Q108="",""),"1")</f>
        <v/>
      </c>
      <c r="Z108" s="112"/>
      <c r="AA108" s="408" t="str">
        <f aca="false">IF(AB108="","","EAN")</f>
        <v/>
      </c>
      <c r="AB108" s="418" t="str">
        <f aca="false">TRIM(IF('3. Förpackningsdata'!M108="","",'3. Förpackningsdata'!M108))</f>
        <v/>
      </c>
      <c r="AC108" s="410" t="str">
        <f aca="false">IF(AE108="","",IF('3. Förpackningsdata'!O108="","",'3. Förpackningsdata'!O108))</f>
        <v/>
      </c>
      <c r="AD108" s="411"/>
      <c r="AE108" s="400" t="str">
        <f aca="false">IF('3. Förpackningsdata'!P108="","",'3. Förpackningsdata'!P108)</f>
        <v/>
      </c>
      <c r="AF108" s="244"/>
      <c r="AG108" s="244"/>
      <c r="AH108" s="244"/>
      <c r="AI108" s="244"/>
      <c r="AJ108" s="244"/>
      <c r="AK108" s="407" t="str">
        <f aca="false" t="array" ref="AK108:AK108">_xlfn.IFS(AC108=Tabeller!$AI$4,"C",AC108=Tabeller!$AI$5,"L",AC108=Tabeller!$AI$6,"P",AC108="","")</f>
        <v/>
      </c>
      <c r="AL108" s="411"/>
      <c r="AM108" s="412" t="str">
        <f aca="false">IF(AN108="","","EAN")</f>
        <v/>
      </c>
      <c r="AN108" s="403" t="str">
        <f aca="false">TRIM(IF('3. Förpackningsdata'!Q108="","",'3. Förpackningsdata'!Q108))</f>
        <v/>
      </c>
      <c r="AO108" s="414" t="str">
        <f aca="false">IF(AQ108="","",IF('3. Förpackningsdata'!S108="","",'3. Förpackningsdata'!S108))</f>
        <v/>
      </c>
      <c r="AP108" s="112"/>
      <c r="AQ108" s="406" t="str">
        <f aca="false">IF('3. Förpackningsdata'!T108="","",'3. Förpackningsdata'!T108)</f>
        <v/>
      </c>
      <c r="AR108" s="113"/>
      <c r="AS108" s="113"/>
      <c r="AT108" s="113"/>
      <c r="AU108" s="113"/>
      <c r="AV108" s="113"/>
      <c r="AW108" s="407" t="str">
        <f aca="false" t="array" ref="AW108:AW108">_xlfn.IFS(AO108=Tabeller!$AJ$5,"P",AO108=Tabeller!$AJ$4,"L",AO108="","")</f>
        <v/>
      </c>
      <c r="AX108" s="112"/>
      <c r="AY108" s="408" t="str">
        <f aca="false">IF(AZ108="","","EAN")</f>
        <v/>
      </c>
      <c r="AZ108" s="418" t="str">
        <f aca="false">TRIM(IF('3. Förpackningsdata'!U108="","",'3. Förpackningsdata'!U108))</f>
        <v/>
      </c>
      <c r="BA108" s="415" t="str">
        <f aca="false">IF(BC108="","",IF('3. Förpackningsdata'!W108="","",'3. Förpackningsdata'!W108))</f>
        <v/>
      </c>
      <c r="BB108" s="416"/>
      <c r="BC108" s="411" t="str">
        <f aca="false">IF('3. Förpackningsdata'!X108="","",'3. Förpackningsdata'!X108)</f>
        <v/>
      </c>
      <c r="BD108" s="416"/>
      <c r="BE108" s="416"/>
      <c r="BF108" s="416"/>
      <c r="BG108" s="416"/>
      <c r="BH108" s="416"/>
      <c r="BI108" s="417" t="str">
        <f aca="false" t="array" ref="BI108:BI108">_xlfn.IFS(BA108=Tabeller!$AJ$5,"P",BA108=Tabeller!$AJ$4,"L",BA108="","")</f>
        <v/>
      </c>
      <c r="BJ108" s="416"/>
      <c r="BK108" s="412" t="str">
        <f aca="false">IF(BL108="","","EAN")</f>
        <v/>
      </c>
      <c r="BL108" s="413" t="str">
        <f aca="false">TRIM(IF('3. Förpackningsdata'!Y108="","",'3. Förpackningsdata'!Y108))</f>
        <v/>
      </c>
    </row>
    <row r="109" customFormat="false" ht="14.25" hidden="false" customHeight="false" outlineLevel="0" collapsed="false">
      <c r="A109" s="397" t="n">
        <v>105</v>
      </c>
      <c r="B109" s="397" t="str">
        <f aca="false">'APH KIC KIA PC'!I109</f>
        <v>Välj…</v>
      </c>
      <c r="C109" s="397" t="str">
        <f aca="false">'APH KIC KIA PC'!K109</f>
        <v>Välj…</v>
      </c>
      <c r="D109" s="398" t="n">
        <f aca="false">'APH KIC KIA PC'!D109</f>
        <v>0</v>
      </c>
      <c r="E109" s="399" t="s">
        <v>114</v>
      </c>
      <c r="F109" s="399"/>
      <c r="G109" s="400" t="n">
        <v>1</v>
      </c>
      <c r="H109" s="401" t="n">
        <f aca="false">'3. Förpackningsdata'!F109</f>
        <v>0</v>
      </c>
      <c r="I109" s="401" t="n">
        <f aca="false">'3. Förpackningsdata'!G109</f>
        <v>0</v>
      </c>
      <c r="J109" s="401" t="n">
        <f aca="false">'3. Förpackningsdata'!I109</f>
        <v>0</v>
      </c>
      <c r="K109" s="401" t="n">
        <f aca="false">'3. Förpackningsdata'!H109</f>
        <v>0</v>
      </c>
      <c r="L109" s="244"/>
      <c r="M109" s="399" t="s">
        <v>2012</v>
      </c>
      <c r="N109" s="400" t="str">
        <f aca="false">IF('APH KIC KIA PC'!X109="","",'APH KIC KIA PC'!X109)</f>
        <v/>
      </c>
      <c r="O109" s="402" t="s">
        <v>35</v>
      </c>
      <c r="P109" s="403" t="str">
        <f aca="false">TRIM('1. Artikeldata Grund'!D109)</f>
        <v/>
      </c>
      <c r="Q109" s="404" t="str">
        <f aca="false">IF(S109="","",IF('3. Förpackningsdata'!K109="","",'3. Förpackningsdata'!K109))</f>
        <v/>
      </c>
      <c r="R109" s="405"/>
      <c r="S109" s="406" t="str">
        <f aca="false">IF('3. Förpackningsdata'!L109="","",'3. Förpackningsdata'!L109)</f>
        <v/>
      </c>
      <c r="T109" s="113"/>
      <c r="U109" s="113"/>
      <c r="V109" s="113"/>
      <c r="W109" s="113"/>
      <c r="X109" s="113"/>
      <c r="Y109" s="407" t="str">
        <f aca="false" t="array" ref="Y109:Y109">IF(AC109&lt;&gt;Tabeller!$AI$4,_xlfn.IFS(Q109=Tabeller!$AI$3,"",Q109=Tabeller!$AL$4,"C",Q109=Tabeller!$AL$5,"L",Q109=Tabeller!$AL$6,"P",Q109="",""),"1")</f>
        <v/>
      </c>
      <c r="Z109" s="112"/>
      <c r="AA109" s="408" t="str">
        <f aca="false">IF(AB109="","","EAN")</f>
        <v/>
      </c>
      <c r="AB109" s="418" t="str">
        <f aca="false">TRIM(IF('3. Förpackningsdata'!M109="","",'3. Förpackningsdata'!M109))</f>
        <v/>
      </c>
      <c r="AC109" s="410" t="str">
        <f aca="false">IF(AE109="","",IF('3. Förpackningsdata'!O109="","",'3. Förpackningsdata'!O109))</f>
        <v/>
      </c>
      <c r="AD109" s="411"/>
      <c r="AE109" s="400" t="str">
        <f aca="false">IF('3. Förpackningsdata'!P109="","",'3. Förpackningsdata'!P109)</f>
        <v/>
      </c>
      <c r="AF109" s="244"/>
      <c r="AG109" s="244"/>
      <c r="AH109" s="244"/>
      <c r="AI109" s="244"/>
      <c r="AJ109" s="244"/>
      <c r="AK109" s="407" t="str">
        <f aca="false" t="array" ref="AK109:AK109">_xlfn.IFS(AC109=Tabeller!$AI$4,"C",AC109=Tabeller!$AI$5,"L",AC109=Tabeller!$AI$6,"P",AC109="","")</f>
        <v/>
      </c>
      <c r="AL109" s="411"/>
      <c r="AM109" s="412" t="str">
        <f aca="false">IF(AN109="","","EAN")</f>
        <v/>
      </c>
      <c r="AN109" s="403" t="str">
        <f aca="false">TRIM(IF('3. Förpackningsdata'!Q109="","",'3. Förpackningsdata'!Q109))</f>
        <v/>
      </c>
      <c r="AO109" s="414" t="str">
        <f aca="false">IF(AQ109="","",IF('3. Förpackningsdata'!S109="","",'3. Förpackningsdata'!S109))</f>
        <v/>
      </c>
      <c r="AP109" s="112"/>
      <c r="AQ109" s="406" t="str">
        <f aca="false">IF('3. Förpackningsdata'!T109="","",'3. Förpackningsdata'!T109)</f>
        <v/>
      </c>
      <c r="AR109" s="113"/>
      <c r="AS109" s="113"/>
      <c r="AT109" s="113"/>
      <c r="AU109" s="113"/>
      <c r="AV109" s="113"/>
      <c r="AW109" s="407" t="str">
        <f aca="false" t="array" ref="AW109:AW109">_xlfn.IFS(AO109=Tabeller!$AJ$5,"P",AO109=Tabeller!$AJ$4,"L",AO109="","")</f>
        <v/>
      </c>
      <c r="AX109" s="112"/>
      <c r="AY109" s="408" t="str">
        <f aca="false">IF(AZ109="","","EAN")</f>
        <v/>
      </c>
      <c r="AZ109" s="418" t="str">
        <f aca="false">TRIM(IF('3. Förpackningsdata'!U109="","",'3. Förpackningsdata'!U109))</f>
        <v/>
      </c>
      <c r="BA109" s="415" t="str">
        <f aca="false">IF(BC109="","",IF('3. Förpackningsdata'!W109="","",'3. Förpackningsdata'!W109))</f>
        <v/>
      </c>
      <c r="BB109" s="416"/>
      <c r="BC109" s="411" t="str">
        <f aca="false">IF('3. Förpackningsdata'!X109="","",'3. Förpackningsdata'!X109)</f>
        <v/>
      </c>
      <c r="BD109" s="416"/>
      <c r="BE109" s="416"/>
      <c r="BF109" s="416"/>
      <c r="BG109" s="416"/>
      <c r="BH109" s="416"/>
      <c r="BI109" s="417" t="str">
        <f aca="false" t="array" ref="BI109:BI109">_xlfn.IFS(BA109=Tabeller!$AJ$5,"P",BA109=Tabeller!$AJ$4,"L",BA109="","")</f>
        <v/>
      </c>
      <c r="BJ109" s="416"/>
      <c r="BK109" s="412" t="str">
        <f aca="false">IF(BL109="","","EAN")</f>
        <v/>
      </c>
      <c r="BL109" s="413" t="str">
        <f aca="false">TRIM(IF('3. Förpackningsdata'!Y109="","",'3. Förpackningsdata'!Y109))</f>
        <v/>
      </c>
    </row>
    <row r="110" customFormat="false" ht="14.25" hidden="false" customHeight="false" outlineLevel="0" collapsed="false">
      <c r="A110" s="397" t="n">
        <v>106</v>
      </c>
      <c r="B110" s="397" t="str">
        <f aca="false">'APH KIC KIA PC'!I110</f>
        <v>Välj…</v>
      </c>
      <c r="C110" s="397" t="str">
        <f aca="false">'APH KIC KIA PC'!K110</f>
        <v>Välj…</v>
      </c>
      <c r="D110" s="398" t="n">
        <f aca="false">'APH KIC KIA PC'!D110</f>
        <v>0</v>
      </c>
      <c r="E110" s="399" t="s">
        <v>114</v>
      </c>
      <c r="F110" s="399"/>
      <c r="G110" s="400" t="n">
        <v>1</v>
      </c>
      <c r="H110" s="401" t="n">
        <f aca="false">'3. Förpackningsdata'!F110</f>
        <v>0</v>
      </c>
      <c r="I110" s="401" t="n">
        <f aca="false">'3. Förpackningsdata'!G110</f>
        <v>0</v>
      </c>
      <c r="J110" s="401" t="n">
        <f aca="false">'3. Förpackningsdata'!I110</f>
        <v>0</v>
      </c>
      <c r="K110" s="401" t="n">
        <f aca="false">'3. Förpackningsdata'!H110</f>
        <v>0</v>
      </c>
      <c r="L110" s="244"/>
      <c r="M110" s="399" t="s">
        <v>2012</v>
      </c>
      <c r="N110" s="400" t="str">
        <f aca="false">IF('APH KIC KIA PC'!X110="","",'APH KIC KIA PC'!X110)</f>
        <v/>
      </c>
      <c r="O110" s="402" t="s">
        <v>35</v>
      </c>
      <c r="P110" s="403" t="str">
        <f aca="false">TRIM('1. Artikeldata Grund'!D110)</f>
        <v/>
      </c>
      <c r="Q110" s="404" t="str">
        <f aca="false">IF(S110="","",IF('3. Förpackningsdata'!K110="","",'3. Förpackningsdata'!K110))</f>
        <v/>
      </c>
      <c r="R110" s="405"/>
      <c r="S110" s="406" t="str">
        <f aca="false">IF('3. Förpackningsdata'!L110="","",'3. Förpackningsdata'!L110)</f>
        <v/>
      </c>
      <c r="T110" s="113"/>
      <c r="U110" s="113"/>
      <c r="V110" s="113"/>
      <c r="W110" s="113"/>
      <c r="X110" s="113"/>
      <c r="Y110" s="407" t="str">
        <f aca="false" t="array" ref="Y110:Y110">IF(AC110&lt;&gt;Tabeller!$AI$4,_xlfn.IFS(Q110=Tabeller!$AI$3,"",Q110=Tabeller!$AL$4,"C",Q110=Tabeller!$AL$5,"L",Q110=Tabeller!$AL$6,"P",Q110="",""),"1")</f>
        <v/>
      </c>
      <c r="Z110" s="112"/>
      <c r="AA110" s="408" t="str">
        <f aca="false">IF(AB110="","","EAN")</f>
        <v/>
      </c>
      <c r="AB110" s="418" t="str">
        <f aca="false">TRIM(IF('3. Förpackningsdata'!M110="","",'3. Förpackningsdata'!M110))</f>
        <v/>
      </c>
      <c r="AC110" s="410" t="str">
        <f aca="false">IF(AE110="","",IF('3. Förpackningsdata'!O110="","",'3. Förpackningsdata'!O110))</f>
        <v/>
      </c>
      <c r="AD110" s="411"/>
      <c r="AE110" s="400" t="str">
        <f aca="false">IF('3. Förpackningsdata'!P110="","",'3. Förpackningsdata'!P110)</f>
        <v/>
      </c>
      <c r="AF110" s="244"/>
      <c r="AG110" s="244"/>
      <c r="AH110" s="244"/>
      <c r="AI110" s="244"/>
      <c r="AJ110" s="244"/>
      <c r="AK110" s="407" t="str">
        <f aca="false" t="array" ref="AK110:AK110">_xlfn.IFS(AC110=Tabeller!$AI$4,"C",AC110=Tabeller!$AI$5,"L",AC110=Tabeller!$AI$6,"P",AC110="","")</f>
        <v/>
      </c>
      <c r="AL110" s="411"/>
      <c r="AM110" s="412" t="str">
        <f aca="false">IF(AN110="","","EAN")</f>
        <v/>
      </c>
      <c r="AN110" s="403" t="str">
        <f aca="false">TRIM(IF('3. Förpackningsdata'!Q110="","",'3. Förpackningsdata'!Q110))</f>
        <v/>
      </c>
      <c r="AO110" s="414" t="str">
        <f aca="false">IF(AQ110="","",IF('3. Förpackningsdata'!S110="","",'3. Förpackningsdata'!S110))</f>
        <v/>
      </c>
      <c r="AP110" s="112"/>
      <c r="AQ110" s="406" t="str">
        <f aca="false">IF('3. Förpackningsdata'!T110="","",'3. Förpackningsdata'!T110)</f>
        <v/>
      </c>
      <c r="AR110" s="113"/>
      <c r="AS110" s="113"/>
      <c r="AT110" s="113"/>
      <c r="AU110" s="113"/>
      <c r="AV110" s="113"/>
      <c r="AW110" s="407" t="str">
        <f aca="false" t="array" ref="AW110:AW110">_xlfn.IFS(AO110=Tabeller!$AJ$5,"P",AO110=Tabeller!$AJ$4,"L",AO110="","")</f>
        <v/>
      </c>
      <c r="AX110" s="112"/>
      <c r="AY110" s="408" t="str">
        <f aca="false">IF(AZ110="","","EAN")</f>
        <v/>
      </c>
      <c r="AZ110" s="418" t="str">
        <f aca="false">TRIM(IF('3. Förpackningsdata'!U110="","",'3. Förpackningsdata'!U110))</f>
        <v/>
      </c>
      <c r="BA110" s="415" t="str">
        <f aca="false">IF(BC110="","",IF('3. Förpackningsdata'!W110="","",'3. Förpackningsdata'!W110))</f>
        <v/>
      </c>
      <c r="BB110" s="416"/>
      <c r="BC110" s="411" t="str">
        <f aca="false">IF('3. Förpackningsdata'!X110="","",'3. Förpackningsdata'!X110)</f>
        <v/>
      </c>
      <c r="BD110" s="416"/>
      <c r="BE110" s="416"/>
      <c r="BF110" s="416"/>
      <c r="BG110" s="416"/>
      <c r="BH110" s="416"/>
      <c r="BI110" s="417" t="str">
        <f aca="false" t="array" ref="BI110:BI110">_xlfn.IFS(BA110=Tabeller!$AJ$5,"P",BA110=Tabeller!$AJ$4,"L",BA110="","")</f>
        <v/>
      </c>
      <c r="BJ110" s="416"/>
      <c r="BK110" s="412" t="str">
        <f aca="false">IF(BL110="","","EAN")</f>
        <v/>
      </c>
      <c r="BL110" s="413" t="str">
        <f aca="false">TRIM(IF('3. Förpackningsdata'!Y110="","",'3. Förpackningsdata'!Y110))</f>
        <v/>
      </c>
    </row>
    <row r="111" customFormat="false" ht="14.25" hidden="false" customHeight="false" outlineLevel="0" collapsed="false">
      <c r="A111" s="397" t="n">
        <v>107</v>
      </c>
      <c r="B111" s="397" t="str">
        <f aca="false">'APH KIC KIA PC'!I111</f>
        <v>Välj…</v>
      </c>
      <c r="C111" s="397" t="str">
        <f aca="false">'APH KIC KIA PC'!K111</f>
        <v>Välj…</v>
      </c>
      <c r="D111" s="398" t="n">
        <f aca="false">'APH KIC KIA PC'!D111</f>
        <v>0</v>
      </c>
      <c r="E111" s="399" t="s">
        <v>114</v>
      </c>
      <c r="F111" s="399"/>
      <c r="G111" s="400" t="n">
        <v>1</v>
      </c>
      <c r="H111" s="401" t="n">
        <f aca="false">'3. Förpackningsdata'!F111</f>
        <v>0</v>
      </c>
      <c r="I111" s="401" t="n">
        <f aca="false">'3. Förpackningsdata'!G111</f>
        <v>0</v>
      </c>
      <c r="J111" s="401" t="n">
        <f aca="false">'3. Förpackningsdata'!I111</f>
        <v>0</v>
      </c>
      <c r="K111" s="401" t="n">
        <f aca="false">'3. Förpackningsdata'!H111</f>
        <v>0</v>
      </c>
      <c r="L111" s="244"/>
      <c r="M111" s="399" t="s">
        <v>2012</v>
      </c>
      <c r="N111" s="400" t="str">
        <f aca="false">IF('APH KIC KIA PC'!X111="","",'APH KIC KIA PC'!X111)</f>
        <v/>
      </c>
      <c r="O111" s="402" t="s">
        <v>35</v>
      </c>
      <c r="P111" s="403" t="str">
        <f aca="false">TRIM('1. Artikeldata Grund'!D111)</f>
        <v/>
      </c>
      <c r="Q111" s="404" t="str">
        <f aca="false">IF(S111="","",IF('3. Förpackningsdata'!K111="","",'3. Förpackningsdata'!K111))</f>
        <v/>
      </c>
      <c r="R111" s="405"/>
      <c r="S111" s="406" t="str">
        <f aca="false">IF('3. Förpackningsdata'!L111="","",'3. Förpackningsdata'!L111)</f>
        <v/>
      </c>
      <c r="T111" s="113"/>
      <c r="U111" s="113"/>
      <c r="V111" s="113"/>
      <c r="W111" s="113"/>
      <c r="X111" s="113"/>
      <c r="Y111" s="407" t="str">
        <f aca="false" t="array" ref="Y111:Y111">IF(AC111&lt;&gt;Tabeller!$AI$4,_xlfn.IFS(Q111=Tabeller!$AI$3,"",Q111=Tabeller!$AL$4,"C",Q111=Tabeller!$AL$5,"L",Q111=Tabeller!$AL$6,"P",Q111="",""),"1")</f>
        <v/>
      </c>
      <c r="Z111" s="112"/>
      <c r="AA111" s="408" t="str">
        <f aca="false">IF(AB111="","","EAN")</f>
        <v/>
      </c>
      <c r="AB111" s="418" t="str">
        <f aca="false">TRIM(IF('3. Förpackningsdata'!M111="","",'3. Förpackningsdata'!M111))</f>
        <v/>
      </c>
      <c r="AC111" s="410" t="str">
        <f aca="false">IF(AE111="","",IF('3. Förpackningsdata'!O111="","",'3. Förpackningsdata'!O111))</f>
        <v/>
      </c>
      <c r="AD111" s="411"/>
      <c r="AE111" s="400" t="str">
        <f aca="false">IF('3. Förpackningsdata'!P111="","",'3. Förpackningsdata'!P111)</f>
        <v/>
      </c>
      <c r="AF111" s="244"/>
      <c r="AG111" s="244"/>
      <c r="AH111" s="244"/>
      <c r="AI111" s="244"/>
      <c r="AJ111" s="244"/>
      <c r="AK111" s="407" t="str">
        <f aca="false" t="array" ref="AK111:AK111">_xlfn.IFS(AC111=Tabeller!$AI$4,"C",AC111=Tabeller!$AI$5,"L",AC111=Tabeller!$AI$6,"P",AC111="","")</f>
        <v/>
      </c>
      <c r="AL111" s="411"/>
      <c r="AM111" s="412" t="str">
        <f aca="false">IF(AN111="","","EAN")</f>
        <v/>
      </c>
      <c r="AN111" s="403" t="str">
        <f aca="false">TRIM(IF('3. Förpackningsdata'!Q111="","",'3. Förpackningsdata'!Q111))</f>
        <v/>
      </c>
      <c r="AO111" s="414" t="str">
        <f aca="false">IF(AQ111="","",IF('3. Förpackningsdata'!S111="","",'3. Förpackningsdata'!S111))</f>
        <v/>
      </c>
      <c r="AP111" s="112"/>
      <c r="AQ111" s="406" t="str">
        <f aca="false">IF('3. Förpackningsdata'!T111="","",'3. Förpackningsdata'!T111)</f>
        <v/>
      </c>
      <c r="AR111" s="113"/>
      <c r="AS111" s="113"/>
      <c r="AT111" s="113"/>
      <c r="AU111" s="113"/>
      <c r="AV111" s="113"/>
      <c r="AW111" s="407" t="str">
        <f aca="false" t="array" ref="AW111:AW111">_xlfn.IFS(AO111=Tabeller!$AJ$5,"P",AO111=Tabeller!$AJ$4,"L",AO111="","")</f>
        <v/>
      </c>
      <c r="AX111" s="112"/>
      <c r="AY111" s="408" t="str">
        <f aca="false">IF(AZ111="","","EAN")</f>
        <v/>
      </c>
      <c r="AZ111" s="418" t="str">
        <f aca="false">TRIM(IF('3. Förpackningsdata'!U111="","",'3. Förpackningsdata'!U111))</f>
        <v/>
      </c>
      <c r="BA111" s="415" t="str">
        <f aca="false">IF(BC111="","",IF('3. Förpackningsdata'!W111="","",'3. Förpackningsdata'!W111))</f>
        <v/>
      </c>
      <c r="BB111" s="416"/>
      <c r="BC111" s="411" t="str">
        <f aca="false">IF('3. Förpackningsdata'!X111="","",'3. Förpackningsdata'!X111)</f>
        <v/>
      </c>
      <c r="BD111" s="416"/>
      <c r="BE111" s="416"/>
      <c r="BF111" s="416"/>
      <c r="BG111" s="416"/>
      <c r="BH111" s="416"/>
      <c r="BI111" s="417" t="str">
        <f aca="false" t="array" ref="BI111:BI111">_xlfn.IFS(BA111=Tabeller!$AJ$5,"P",BA111=Tabeller!$AJ$4,"L",BA111="","")</f>
        <v/>
      </c>
      <c r="BJ111" s="416"/>
      <c r="BK111" s="412" t="str">
        <f aca="false">IF(BL111="","","EAN")</f>
        <v/>
      </c>
      <c r="BL111" s="413" t="str">
        <f aca="false">TRIM(IF('3. Förpackningsdata'!Y111="","",'3. Förpackningsdata'!Y111))</f>
        <v/>
      </c>
    </row>
    <row r="112" customFormat="false" ht="14.25" hidden="false" customHeight="false" outlineLevel="0" collapsed="false">
      <c r="A112" s="397" t="n">
        <v>108</v>
      </c>
      <c r="B112" s="397" t="str">
        <f aca="false">'APH KIC KIA PC'!I112</f>
        <v>Välj…</v>
      </c>
      <c r="C112" s="397" t="str">
        <f aca="false">'APH KIC KIA PC'!K112</f>
        <v>Välj…</v>
      </c>
      <c r="D112" s="398" t="n">
        <f aca="false">'APH KIC KIA PC'!D112</f>
        <v>0</v>
      </c>
      <c r="E112" s="399" t="s">
        <v>114</v>
      </c>
      <c r="F112" s="399"/>
      <c r="G112" s="400" t="n">
        <v>1</v>
      </c>
      <c r="H112" s="401" t="n">
        <f aca="false">'3. Förpackningsdata'!F112</f>
        <v>0</v>
      </c>
      <c r="I112" s="401" t="n">
        <f aca="false">'3. Förpackningsdata'!G112</f>
        <v>0</v>
      </c>
      <c r="J112" s="401" t="n">
        <f aca="false">'3. Förpackningsdata'!I112</f>
        <v>0</v>
      </c>
      <c r="K112" s="401" t="n">
        <f aca="false">'3. Förpackningsdata'!H112</f>
        <v>0</v>
      </c>
      <c r="L112" s="244"/>
      <c r="M112" s="399" t="s">
        <v>2012</v>
      </c>
      <c r="N112" s="400" t="str">
        <f aca="false">IF('APH KIC KIA PC'!X112="","",'APH KIC KIA PC'!X112)</f>
        <v/>
      </c>
      <c r="O112" s="402" t="s">
        <v>35</v>
      </c>
      <c r="P112" s="403" t="str">
        <f aca="false">TRIM('1. Artikeldata Grund'!D112)</f>
        <v/>
      </c>
      <c r="Q112" s="404" t="str">
        <f aca="false">IF(S112="","",IF('3. Förpackningsdata'!K112="","",'3. Förpackningsdata'!K112))</f>
        <v/>
      </c>
      <c r="R112" s="405"/>
      <c r="S112" s="406" t="str">
        <f aca="false">IF('3. Förpackningsdata'!L112="","",'3. Förpackningsdata'!L112)</f>
        <v/>
      </c>
      <c r="T112" s="113"/>
      <c r="U112" s="113"/>
      <c r="V112" s="113"/>
      <c r="W112" s="113"/>
      <c r="X112" s="113"/>
      <c r="Y112" s="407" t="str">
        <f aca="false" t="array" ref="Y112:Y112">IF(AC112&lt;&gt;Tabeller!$AI$4,_xlfn.IFS(Q112=Tabeller!$AI$3,"",Q112=Tabeller!$AL$4,"C",Q112=Tabeller!$AL$5,"L",Q112=Tabeller!$AL$6,"P",Q112="",""),"1")</f>
        <v/>
      </c>
      <c r="Z112" s="112"/>
      <c r="AA112" s="408" t="str">
        <f aca="false">IF(AB112="","","EAN")</f>
        <v/>
      </c>
      <c r="AB112" s="418" t="str">
        <f aca="false">TRIM(IF('3. Förpackningsdata'!M112="","",'3. Förpackningsdata'!M112))</f>
        <v/>
      </c>
      <c r="AC112" s="410" t="str">
        <f aca="false">IF(AE112="","",IF('3. Förpackningsdata'!O112="","",'3. Förpackningsdata'!O112))</f>
        <v/>
      </c>
      <c r="AD112" s="411"/>
      <c r="AE112" s="400" t="str">
        <f aca="false">IF('3. Förpackningsdata'!P112="","",'3. Förpackningsdata'!P112)</f>
        <v/>
      </c>
      <c r="AF112" s="244"/>
      <c r="AG112" s="244"/>
      <c r="AH112" s="244"/>
      <c r="AI112" s="244"/>
      <c r="AJ112" s="244"/>
      <c r="AK112" s="407" t="str">
        <f aca="false" t="array" ref="AK112:AK112">_xlfn.IFS(AC112=Tabeller!$AI$4,"C",AC112=Tabeller!$AI$5,"L",AC112=Tabeller!$AI$6,"P",AC112="","")</f>
        <v/>
      </c>
      <c r="AL112" s="411"/>
      <c r="AM112" s="412" t="str">
        <f aca="false">IF(AN112="","","EAN")</f>
        <v/>
      </c>
      <c r="AN112" s="403" t="str">
        <f aca="false">TRIM(IF('3. Förpackningsdata'!Q112="","",'3. Förpackningsdata'!Q112))</f>
        <v/>
      </c>
      <c r="AO112" s="414" t="str">
        <f aca="false">IF(AQ112="","",IF('3. Förpackningsdata'!S112="","",'3. Förpackningsdata'!S112))</f>
        <v/>
      </c>
      <c r="AP112" s="112"/>
      <c r="AQ112" s="406" t="str">
        <f aca="false">IF('3. Förpackningsdata'!T112="","",'3. Förpackningsdata'!T112)</f>
        <v/>
      </c>
      <c r="AR112" s="113"/>
      <c r="AS112" s="113"/>
      <c r="AT112" s="113"/>
      <c r="AU112" s="113"/>
      <c r="AV112" s="113"/>
      <c r="AW112" s="407" t="str">
        <f aca="false" t="array" ref="AW112:AW112">_xlfn.IFS(AO112=Tabeller!$AJ$5,"P",AO112=Tabeller!$AJ$4,"L",AO112="","")</f>
        <v/>
      </c>
      <c r="AX112" s="112"/>
      <c r="AY112" s="408" t="str">
        <f aca="false">IF(AZ112="","","EAN")</f>
        <v/>
      </c>
      <c r="AZ112" s="418" t="str">
        <f aca="false">TRIM(IF('3. Förpackningsdata'!U112="","",'3. Förpackningsdata'!U112))</f>
        <v/>
      </c>
      <c r="BA112" s="415" t="str">
        <f aca="false">IF(BC112="","",IF('3. Förpackningsdata'!W112="","",'3. Förpackningsdata'!W112))</f>
        <v/>
      </c>
      <c r="BB112" s="416"/>
      <c r="BC112" s="411" t="str">
        <f aca="false">IF('3. Förpackningsdata'!X112="","",'3. Förpackningsdata'!X112)</f>
        <v/>
      </c>
      <c r="BD112" s="416"/>
      <c r="BE112" s="416"/>
      <c r="BF112" s="416"/>
      <c r="BG112" s="416"/>
      <c r="BH112" s="416"/>
      <c r="BI112" s="417" t="str">
        <f aca="false" t="array" ref="BI112:BI112">_xlfn.IFS(BA112=Tabeller!$AJ$5,"P",BA112=Tabeller!$AJ$4,"L",BA112="","")</f>
        <v/>
      </c>
      <c r="BJ112" s="416"/>
      <c r="BK112" s="412" t="str">
        <f aca="false">IF(BL112="","","EAN")</f>
        <v/>
      </c>
      <c r="BL112" s="413" t="str">
        <f aca="false">TRIM(IF('3. Förpackningsdata'!Y112="","",'3. Förpackningsdata'!Y112))</f>
        <v/>
      </c>
    </row>
    <row r="113" customFormat="false" ht="14.25" hidden="false" customHeight="false" outlineLevel="0" collapsed="false">
      <c r="A113" s="397" t="n">
        <v>109</v>
      </c>
      <c r="B113" s="397" t="str">
        <f aca="false">'APH KIC KIA PC'!I113</f>
        <v>Välj…</v>
      </c>
      <c r="C113" s="397" t="str">
        <f aca="false">'APH KIC KIA PC'!K113</f>
        <v>Välj…</v>
      </c>
      <c r="D113" s="398" t="n">
        <f aca="false">'APH KIC KIA PC'!D113</f>
        <v>0</v>
      </c>
      <c r="E113" s="399" t="s">
        <v>114</v>
      </c>
      <c r="F113" s="399"/>
      <c r="G113" s="400" t="n">
        <v>1</v>
      </c>
      <c r="H113" s="401" t="n">
        <f aca="false">'3. Förpackningsdata'!F113</f>
        <v>0</v>
      </c>
      <c r="I113" s="401" t="n">
        <f aca="false">'3. Förpackningsdata'!G113</f>
        <v>0</v>
      </c>
      <c r="J113" s="401" t="n">
        <f aca="false">'3. Förpackningsdata'!I113</f>
        <v>0</v>
      </c>
      <c r="K113" s="401" t="n">
        <f aca="false">'3. Förpackningsdata'!H113</f>
        <v>0</v>
      </c>
      <c r="L113" s="244"/>
      <c r="M113" s="399" t="s">
        <v>2012</v>
      </c>
      <c r="N113" s="400" t="str">
        <f aca="false">IF('APH KIC KIA PC'!X113="","",'APH KIC KIA PC'!X113)</f>
        <v/>
      </c>
      <c r="O113" s="402" t="s">
        <v>35</v>
      </c>
      <c r="P113" s="403" t="str">
        <f aca="false">TRIM('1. Artikeldata Grund'!D113)</f>
        <v/>
      </c>
      <c r="Q113" s="404" t="str">
        <f aca="false">IF(S113="","",IF('3. Förpackningsdata'!K113="","",'3. Förpackningsdata'!K113))</f>
        <v/>
      </c>
      <c r="R113" s="405"/>
      <c r="S113" s="406" t="str">
        <f aca="false">IF('3. Förpackningsdata'!L113="","",'3. Förpackningsdata'!L113)</f>
        <v/>
      </c>
      <c r="T113" s="113"/>
      <c r="U113" s="113"/>
      <c r="V113" s="113"/>
      <c r="W113" s="113"/>
      <c r="X113" s="113"/>
      <c r="Y113" s="407" t="str">
        <f aca="false" t="array" ref="Y113:Y113">IF(AC113&lt;&gt;Tabeller!$AI$4,_xlfn.IFS(Q113=Tabeller!$AI$3,"",Q113=Tabeller!$AL$4,"C",Q113=Tabeller!$AL$5,"L",Q113=Tabeller!$AL$6,"P",Q113="",""),"1")</f>
        <v/>
      </c>
      <c r="Z113" s="112"/>
      <c r="AA113" s="408" t="str">
        <f aca="false">IF(AB113="","","EAN")</f>
        <v/>
      </c>
      <c r="AB113" s="418" t="str">
        <f aca="false">TRIM(IF('3. Förpackningsdata'!M113="","",'3. Förpackningsdata'!M113))</f>
        <v/>
      </c>
      <c r="AC113" s="410" t="str">
        <f aca="false">IF(AE113="","",IF('3. Förpackningsdata'!O113="","",'3. Förpackningsdata'!O113))</f>
        <v/>
      </c>
      <c r="AD113" s="411"/>
      <c r="AE113" s="400" t="str">
        <f aca="false">IF('3. Förpackningsdata'!P113="","",'3. Förpackningsdata'!P113)</f>
        <v/>
      </c>
      <c r="AF113" s="244"/>
      <c r="AG113" s="244"/>
      <c r="AH113" s="244"/>
      <c r="AI113" s="244"/>
      <c r="AJ113" s="244"/>
      <c r="AK113" s="407" t="str">
        <f aca="false" t="array" ref="AK113:AK113">_xlfn.IFS(AC113=Tabeller!$AI$4,"C",AC113=Tabeller!$AI$5,"L",AC113=Tabeller!$AI$6,"P",AC113="","")</f>
        <v/>
      </c>
      <c r="AL113" s="411"/>
      <c r="AM113" s="412" t="str">
        <f aca="false">IF(AN113="","","EAN")</f>
        <v/>
      </c>
      <c r="AN113" s="403" t="str">
        <f aca="false">TRIM(IF('3. Förpackningsdata'!Q113="","",'3. Förpackningsdata'!Q113))</f>
        <v/>
      </c>
      <c r="AO113" s="414" t="str">
        <f aca="false">IF(AQ113="","",IF('3. Förpackningsdata'!S113="","",'3. Förpackningsdata'!S113))</f>
        <v/>
      </c>
      <c r="AP113" s="112"/>
      <c r="AQ113" s="406" t="str">
        <f aca="false">IF('3. Förpackningsdata'!T113="","",'3. Förpackningsdata'!T113)</f>
        <v/>
      </c>
      <c r="AR113" s="113"/>
      <c r="AS113" s="113"/>
      <c r="AT113" s="113"/>
      <c r="AU113" s="113"/>
      <c r="AV113" s="113"/>
      <c r="AW113" s="407" t="str">
        <f aca="false" t="array" ref="AW113:AW113">_xlfn.IFS(AO113=Tabeller!$AJ$5,"P",AO113=Tabeller!$AJ$4,"L",AO113="","")</f>
        <v/>
      </c>
      <c r="AX113" s="112"/>
      <c r="AY113" s="408" t="str">
        <f aca="false">IF(AZ113="","","EAN")</f>
        <v/>
      </c>
      <c r="AZ113" s="418" t="str">
        <f aca="false">TRIM(IF('3. Förpackningsdata'!U113="","",'3. Förpackningsdata'!U113))</f>
        <v/>
      </c>
      <c r="BA113" s="415" t="str">
        <f aca="false">IF(BC113="","",IF('3. Förpackningsdata'!W113="","",'3. Förpackningsdata'!W113))</f>
        <v/>
      </c>
      <c r="BB113" s="416"/>
      <c r="BC113" s="411" t="str">
        <f aca="false">IF('3. Förpackningsdata'!X113="","",'3. Förpackningsdata'!X113)</f>
        <v/>
      </c>
      <c r="BD113" s="416"/>
      <c r="BE113" s="416"/>
      <c r="BF113" s="416"/>
      <c r="BG113" s="416"/>
      <c r="BH113" s="416"/>
      <c r="BI113" s="417" t="str">
        <f aca="false" t="array" ref="BI113:BI113">_xlfn.IFS(BA113=Tabeller!$AJ$5,"P",BA113=Tabeller!$AJ$4,"L",BA113="","")</f>
        <v/>
      </c>
      <c r="BJ113" s="416"/>
      <c r="BK113" s="412" t="str">
        <f aca="false">IF(BL113="","","EAN")</f>
        <v/>
      </c>
      <c r="BL113" s="413" t="str">
        <f aca="false">TRIM(IF('3. Förpackningsdata'!Y113="","",'3. Förpackningsdata'!Y113))</f>
        <v/>
      </c>
    </row>
    <row r="114" customFormat="false" ht="14.25" hidden="false" customHeight="false" outlineLevel="0" collapsed="false">
      <c r="A114" s="397" t="n">
        <v>110</v>
      </c>
      <c r="B114" s="397" t="str">
        <f aca="false">'APH KIC KIA PC'!I114</f>
        <v>Välj…</v>
      </c>
      <c r="C114" s="397" t="str">
        <f aca="false">'APH KIC KIA PC'!K114</f>
        <v>Välj…</v>
      </c>
      <c r="D114" s="398" t="n">
        <f aca="false">'APH KIC KIA PC'!D114</f>
        <v>0</v>
      </c>
      <c r="E114" s="399" t="s">
        <v>114</v>
      </c>
      <c r="F114" s="399"/>
      <c r="G114" s="400" t="n">
        <v>1</v>
      </c>
      <c r="H114" s="401" t="n">
        <f aca="false">'3. Förpackningsdata'!F114</f>
        <v>0</v>
      </c>
      <c r="I114" s="401" t="n">
        <f aca="false">'3. Förpackningsdata'!G114</f>
        <v>0</v>
      </c>
      <c r="J114" s="401" t="n">
        <f aca="false">'3. Förpackningsdata'!I114</f>
        <v>0</v>
      </c>
      <c r="K114" s="401" t="n">
        <f aca="false">'3. Förpackningsdata'!H114</f>
        <v>0</v>
      </c>
      <c r="L114" s="244"/>
      <c r="M114" s="399" t="s">
        <v>2012</v>
      </c>
      <c r="N114" s="400" t="str">
        <f aca="false">IF('APH KIC KIA PC'!X114="","",'APH KIC KIA PC'!X114)</f>
        <v/>
      </c>
      <c r="O114" s="402" t="s">
        <v>35</v>
      </c>
      <c r="P114" s="403" t="str">
        <f aca="false">TRIM('1. Artikeldata Grund'!D114)</f>
        <v/>
      </c>
      <c r="Q114" s="404" t="str">
        <f aca="false">IF(S114="","",IF('3. Förpackningsdata'!K114="","",'3. Förpackningsdata'!K114))</f>
        <v/>
      </c>
      <c r="R114" s="405"/>
      <c r="S114" s="406" t="str">
        <f aca="false">IF('3. Förpackningsdata'!L114="","",'3. Förpackningsdata'!L114)</f>
        <v/>
      </c>
      <c r="T114" s="113"/>
      <c r="U114" s="113"/>
      <c r="V114" s="113"/>
      <c r="W114" s="113"/>
      <c r="X114" s="113"/>
      <c r="Y114" s="407" t="str">
        <f aca="false" t="array" ref="Y114:Y114">IF(AC114&lt;&gt;Tabeller!$AI$4,_xlfn.IFS(Q114=Tabeller!$AI$3,"",Q114=Tabeller!$AL$4,"C",Q114=Tabeller!$AL$5,"L",Q114=Tabeller!$AL$6,"P",Q114="",""),"1")</f>
        <v/>
      </c>
      <c r="Z114" s="112"/>
      <c r="AA114" s="408" t="str">
        <f aca="false">IF(AB114="","","EAN")</f>
        <v/>
      </c>
      <c r="AB114" s="418" t="str">
        <f aca="false">TRIM(IF('3. Förpackningsdata'!M114="","",'3. Förpackningsdata'!M114))</f>
        <v/>
      </c>
      <c r="AC114" s="410" t="str">
        <f aca="false">IF(AE114="","",IF('3. Förpackningsdata'!O114="","",'3. Förpackningsdata'!O114))</f>
        <v/>
      </c>
      <c r="AD114" s="411"/>
      <c r="AE114" s="400" t="str">
        <f aca="false">IF('3. Förpackningsdata'!P114="","",'3. Förpackningsdata'!P114)</f>
        <v/>
      </c>
      <c r="AF114" s="244"/>
      <c r="AG114" s="244"/>
      <c r="AH114" s="244"/>
      <c r="AI114" s="244"/>
      <c r="AJ114" s="244"/>
      <c r="AK114" s="407" t="str">
        <f aca="false" t="array" ref="AK114:AK114">_xlfn.IFS(AC114=Tabeller!$AI$4,"C",AC114=Tabeller!$AI$5,"L",AC114=Tabeller!$AI$6,"P",AC114="","")</f>
        <v/>
      </c>
      <c r="AL114" s="411"/>
      <c r="AM114" s="412" t="str">
        <f aca="false">IF(AN114="","","EAN")</f>
        <v/>
      </c>
      <c r="AN114" s="403" t="str">
        <f aca="false">TRIM(IF('3. Förpackningsdata'!Q114="","",'3. Förpackningsdata'!Q114))</f>
        <v/>
      </c>
      <c r="AO114" s="414" t="str">
        <f aca="false">IF(AQ114="","",IF('3. Förpackningsdata'!S114="","",'3. Förpackningsdata'!S114))</f>
        <v/>
      </c>
      <c r="AP114" s="112"/>
      <c r="AQ114" s="406" t="str">
        <f aca="false">IF('3. Förpackningsdata'!T114="","",'3. Förpackningsdata'!T114)</f>
        <v/>
      </c>
      <c r="AR114" s="113"/>
      <c r="AS114" s="113"/>
      <c r="AT114" s="113"/>
      <c r="AU114" s="113"/>
      <c r="AV114" s="113"/>
      <c r="AW114" s="407" t="str">
        <f aca="false" t="array" ref="AW114:AW114">_xlfn.IFS(AO114=Tabeller!$AJ$5,"P",AO114=Tabeller!$AJ$4,"L",AO114="","")</f>
        <v/>
      </c>
      <c r="AX114" s="112"/>
      <c r="AY114" s="408" t="str">
        <f aca="false">IF(AZ114="","","EAN")</f>
        <v/>
      </c>
      <c r="AZ114" s="418" t="str">
        <f aca="false">TRIM(IF('3. Förpackningsdata'!U114="","",'3. Förpackningsdata'!U114))</f>
        <v/>
      </c>
      <c r="BA114" s="415" t="str">
        <f aca="false">IF(BC114="","",IF('3. Förpackningsdata'!W114="","",'3. Förpackningsdata'!W114))</f>
        <v/>
      </c>
      <c r="BB114" s="416"/>
      <c r="BC114" s="411" t="str">
        <f aca="false">IF('3. Förpackningsdata'!X114="","",'3. Förpackningsdata'!X114)</f>
        <v/>
      </c>
      <c r="BD114" s="416"/>
      <c r="BE114" s="416"/>
      <c r="BF114" s="416"/>
      <c r="BG114" s="416"/>
      <c r="BH114" s="416"/>
      <c r="BI114" s="417" t="str">
        <f aca="false" t="array" ref="BI114:BI114">_xlfn.IFS(BA114=Tabeller!$AJ$5,"P",BA114=Tabeller!$AJ$4,"L",BA114="","")</f>
        <v/>
      </c>
      <c r="BJ114" s="416"/>
      <c r="BK114" s="412" t="str">
        <f aca="false">IF(BL114="","","EAN")</f>
        <v/>
      </c>
      <c r="BL114" s="413" t="str">
        <f aca="false">TRIM(IF('3. Förpackningsdata'!Y114="","",'3. Förpackningsdata'!Y114))</f>
        <v/>
      </c>
    </row>
    <row r="115" customFormat="false" ht="14.25" hidden="false" customHeight="false" outlineLevel="0" collapsed="false">
      <c r="A115" s="397" t="n">
        <v>111</v>
      </c>
      <c r="B115" s="397" t="str">
        <f aca="false">'APH KIC KIA PC'!I115</f>
        <v>Välj…</v>
      </c>
      <c r="C115" s="397" t="str">
        <f aca="false">'APH KIC KIA PC'!K115</f>
        <v>Välj…</v>
      </c>
      <c r="D115" s="398" t="n">
        <f aca="false">'APH KIC KIA PC'!D115</f>
        <v>0</v>
      </c>
      <c r="E115" s="399" t="s">
        <v>114</v>
      </c>
      <c r="F115" s="399"/>
      <c r="G115" s="400" t="n">
        <v>1</v>
      </c>
      <c r="H115" s="401" t="n">
        <f aca="false">'3. Förpackningsdata'!F115</f>
        <v>0</v>
      </c>
      <c r="I115" s="401" t="n">
        <f aca="false">'3. Förpackningsdata'!G115</f>
        <v>0</v>
      </c>
      <c r="J115" s="401" t="n">
        <f aca="false">'3. Förpackningsdata'!I115</f>
        <v>0</v>
      </c>
      <c r="K115" s="401" t="n">
        <f aca="false">'3. Förpackningsdata'!H115</f>
        <v>0</v>
      </c>
      <c r="L115" s="244"/>
      <c r="M115" s="399" t="s">
        <v>2012</v>
      </c>
      <c r="N115" s="400" t="str">
        <f aca="false">IF('APH KIC KIA PC'!X115="","",'APH KIC KIA PC'!X115)</f>
        <v/>
      </c>
      <c r="O115" s="402" t="s">
        <v>35</v>
      </c>
      <c r="P115" s="403" t="str">
        <f aca="false">TRIM('1. Artikeldata Grund'!D115)</f>
        <v/>
      </c>
      <c r="Q115" s="404" t="str">
        <f aca="false">IF(S115="","",IF('3. Förpackningsdata'!K115="","",'3. Förpackningsdata'!K115))</f>
        <v/>
      </c>
      <c r="R115" s="405"/>
      <c r="S115" s="406" t="str">
        <f aca="false">IF('3. Förpackningsdata'!L115="","",'3. Förpackningsdata'!L115)</f>
        <v/>
      </c>
      <c r="T115" s="113"/>
      <c r="U115" s="113"/>
      <c r="V115" s="113"/>
      <c r="W115" s="113"/>
      <c r="X115" s="113"/>
      <c r="Y115" s="407" t="str">
        <f aca="false" t="array" ref="Y115:Y115">IF(AC115&lt;&gt;Tabeller!$AI$4,_xlfn.IFS(Q115=Tabeller!$AI$3,"",Q115=Tabeller!$AL$4,"C",Q115=Tabeller!$AL$5,"L",Q115=Tabeller!$AL$6,"P",Q115="",""),"1")</f>
        <v/>
      </c>
      <c r="Z115" s="112"/>
      <c r="AA115" s="408" t="str">
        <f aca="false">IF(AB115="","","EAN")</f>
        <v/>
      </c>
      <c r="AB115" s="418" t="str">
        <f aca="false">TRIM(IF('3. Förpackningsdata'!M115="","",'3. Förpackningsdata'!M115))</f>
        <v/>
      </c>
      <c r="AC115" s="410" t="str">
        <f aca="false">IF(AE115="","",IF('3. Förpackningsdata'!O115="","",'3. Förpackningsdata'!O115))</f>
        <v/>
      </c>
      <c r="AD115" s="411"/>
      <c r="AE115" s="400" t="str">
        <f aca="false">IF('3. Förpackningsdata'!P115="","",'3. Förpackningsdata'!P115)</f>
        <v/>
      </c>
      <c r="AF115" s="244"/>
      <c r="AG115" s="244"/>
      <c r="AH115" s="244"/>
      <c r="AI115" s="244"/>
      <c r="AJ115" s="244"/>
      <c r="AK115" s="407" t="str">
        <f aca="false" t="array" ref="AK115:AK115">_xlfn.IFS(AC115=Tabeller!$AI$4,"C",AC115=Tabeller!$AI$5,"L",AC115=Tabeller!$AI$6,"P",AC115="","")</f>
        <v/>
      </c>
      <c r="AL115" s="411"/>
      <c r="AM115" s="412" t="str">
        <f aca="false">IF(AN115="","","EAN")</f>
        <v/>
      </c>
      <c r="AN115" s="403" t="str">
        <f aca="false">TRIM(IF('3. Förpackningsdata'!Q115="","",'3. Förpackningsdata'!Q115))</f>
        <v/>
      </c>
      <c r="AO115" s="414" t="str">
        <f aca="false">IF(AQ115="","",IF('3. Förpackningsdata'!S115="","",'3. Förpackningsdata'!S115))</f>
        <v/>
      </c>
      <c r="AP115" s="112"/>
      <c r="AQ115" s="406" t="str">
        <f aca="false">IF('3. Förpackningsdata'!T115="","",'3. Förpackningsdata'!T115)</f>
        <v/>
      </c>
      <c r="AR115" s="113"/>
      <c r="AS115" s="113"/>
      <c r="AT115" s="113"/>
      <c r="AU115" s="113"/>
      <c r="AV115" s="113"/>
      <c r="AW115" s="407" t="str">
        <f aca="false" t="array" ref="AW115:AW115">_xlfn.IFS(AO115=Tabeller!$AJ$5,"P",AO115=Tabeller!$AJ$4,"L",AO115="","")</f>
        <v/>
      </c>
      <c r="AX115" s="112"/>
      <c r="AY115" s="408" t="str">
        <f aca="false">IF(AZ115="","","EAN")</f>
        <v/>
      </c>
      <c r="AZ115" s="418" t="str">
        <f aca="false">TRIM(IF('3. Förpackningsdata'!U115="","",'3. Förpackningsdata'!U115))</f>
        <v/>
      </c>
      <c r="BA115" s="415" t="str">
        <f aca="false">IF(BC115="","",IF('3. Förpackningsdata'!W115="","",'3. Förpackningsdata'!W115))</f>
        <v/>
      </c>
      <c r="BB115" s="416"/>
      <c r="BC115" s="411" t="str">
        <f aca="false">IF('3. Förpackningsdata'!X115="","",'3. Förpackningsdata'!X115)</f>
        <v/>
      </c>
      <c r="BD115" s="416"/>
      <c r="BE115" s="416"/>
      <c r="BF115" s="416"/>
      <c r="BG115" s="416"/>
      <c r="BH115" s="416"/>
      <c r="BI115" s="417" t="str">
        <f aca="false" t="array" ref="BI115:BI115">_xlfn.IFS(BA115=Tabeller!$AJ$5,"P",BA115=Tabeller!$AJ$4,"L",BA115="","")</f>
        <v/>
      </c>
      <c r="BJ115" s="416"/>
      <c r="BK115" s="412" t="str">
        <f aca="false">IF(BL115="","","EAN")</f>
        <v/>
      </c>
      <c r="BL115" s="413" t="str">
        <f aca="false">TRIM(IF('3. Förpackningsdata'!Y115="","",'3. Förpackningsdata'!Y115))</f>
        <v/>
      </c>
    </row>
    <row r="116" customFormat="false" ht="14.25" hidden="false" customHeight="false" outlineLevel="0" collapsed="false">
      <c r="A116" s="397" t="n">
        <v>112</v>
      </c>
      <c r="B116" s="397" t="str">
        <f aca="false">'APH KIC KIA PC'!I116</f>
        <v>Välj…</v>
      </c>
      <c r="C116" s="397" t="str">
        <f aca="false">'APH KIC KIA PC'!K116</f>
        <v>Välj…</v>
      </c>
      <c r="D116" s="398" t="n">
        <f aca="false">'APH KIC KIA PC'!D116</f>
        <v>0</v>
      </c>
      <c r="E116" s="399" t="s">
        <v>114</v>
      </c>
      <c r="F116" s="399"/>
      <c r="G116" s="400" t="n">
        <v>1</v>
      </c>
      <c r="H116" s="401" t="n">
        <f aca="false">'3. Förpackningsdata'!F116</f>
        <v>0</v>
      </c>
      <c r="I116" s="401" t="n">
        <f aca="false">'3. Förpackningsdata'!G116</f>
        <v>0</v>
      </c>
      <c r="J116" s="401" t="n">
        <f aca="false">'3. Förpackningsdata'!I116</f>
        <v>0</v>
      </c>
      <c r="K116" s="401" t="n">
        <f aca="false">'3. Förpackningsdata'!H116</f>
        <v>0</v>
      </c>
      <c r="L116" s="244"/>
      <c r="M116" s="399" t="s">
        <v>2012</v>
      </c>
      <c r="N116" s="400" t="str">
        <f aca="false">IF('APH KIC KIA PC'!X116="","",'APH KIC KIA PC'!X116)</f>
        <v/>
      </c>
      <c r="O116" s="402" t="s">
        <v>35</v>
      </c>
      <c r="P116" s="403" t="str">
        <f aca="false">TRIM('1. Artikeldata Grund'!D116)</f>
        <v/>
      </c>
      <c r="Q116" s="404" t="str">
        <f aca="false">IF(S116="","",IF('3. Förpackningsdata'!K116="","",'3. Förpackningsdata'!K116))</f>
        <v/>
      </c>
      <c r="R116" s="405"/>
      <c r="S116" s="406" t="str">
        <f aca="false">IF('3. Förpackningsdata'!L116="","",'3. Förpackningsdata'!L116)</f>
        <v/>
      </c>
      <c r="T116" s="113"/>
      <c r="U116" s="113"/>
      <c r="V116" s="113"/>
      <c r="W116" s="113"/>
      <c r="X116" s="113"/>
      <c r="Y116" s="407" t="str">
        <f aca="false" t="array" ref="Y116:Y116">IF(AC116&lt;&gt;Tabeller!$AI$4,_xlfn.IFS(Q116=Tabeller!$AI$3,"",Q116=Tabeller!$AL$4,"C",Q116=Tabeller!$AL$5,"L",Q116=Tabeller!$AL$6,"P",Q116="",""),"1")</f>
        <v/>
      </c>
      <c r="Z116" s="112"/>
      <c r="AA116" s="408" t="str">
        <f aca="false">IF(AB116="","","EAN")</f>
        <v/>
      </c>
      <c r="AB116" s="418" t="str">
        <f aca="false">TRIM(IF('3. Förpackningsdata'!M116="","",'3. Förpackningsdata'!M116))</f>
        <v/>
      </c>
      <c r="AC116" s="410" t="str">
        <f aca="false">IF(AE116="","",IF('3. Förpackningsdata'!O116="","",'3. Förpackningsdata'!O116))</f>
        <v/>
      </c>
      <c r="AD116" s="411"/>
      <c r="AE116" s="400" t="str">
        <f aca="false">IF('3. Förpackningsdata'!P116="","",'3. Förpackningsdata'!P116)</f>
        <v/>
      </c>
      <c r="AF116" s="244"/>
      <c r="AG116" s="244"/>
      <c r="AH116" s="244"/>
      <c r="AI116" s="244"/>
      <c r="AJ116" s="244"/>
      <c r="AK116" s="407" t="str">
        <f aca="false" t="array" ref="AK116:AK116">_xlfn.IFS(AC116=Tabeller!$AI$4,"C",AC116=Tabeller!$AI$5,"L",AC116=Tabeller!$AI$6,"P",AC116="","")</f>
        <v/>
      </c>
      <c r="AL116" s="411"/>
      <c r="AM116" s="412" t="str">
        <f aca="false">IF(AN116="","","EAN")</f>
        <v/>
      </c>
      <c r="AN116" s="403" t="str">
        <f aca="false">TRIM(IF('3. Förpackningsdata'!Q116="","",'3. Förpackningsdata'!Q116))</f>
        <v/>
      </c>
      <c r="AO116" s="414" t="str">
        <f aca="false">IF(AQ116="","",IF('3. Förpackningsdata'!S116="","",'3. Förpackningsdata'!S116))</f>
        <v/>
      </c>
      <c r="AP116" s="112"/>
      <c r="AQ116" s="406" t="str">
        <f aca="false">IF('3. Förpackningsdata'!T116="","",'3. Förpackningsdata'!T116)</f>
        <v/>
      </c>
      <c r="AR116" s="113"/>
      <c r="AS116" s="113"/>
      <c r="AT116" s="113"/>
      <c r="AU116" s="113"/>
      <c r="AV116" s="113"/>
      <c r="AW116" s="407" t="str">
        <f aca="false" t="array" ref="AW116:AW116">_xlfn.IFS(AO116=Tabeller!$AJ$5,"P",AO116=Tabeller!$AJ$4,"L",AO116="","")</f>
        <v/>
      </c>
      <c r="AX116" s="112"/>
      <c r="AY116" s="408" t="str">
        <f aca="false">IF(AZ116="","","EAN")</f>
        <v/>
      </c>
      <c r="AZ116" s="418" t="str">
        <f aca="false">TRIM(IF('3. Förpackningsdata'!U116="","",'3. Förpackningsdata'!U116))</f>
        <v/>
      </c>
      <c r="BA116" s="415" t="str">
        <f aca="false">IF(BC116="","",IF('3. Förpackningsdata'!W116="","",'3. Förpackningsdata'!W116))</f>
        <v/>
      </c>
      <c r="BB116" s="416"/>
      <c r="BC116" s="411" t="str">
        <f aca="false">IF('3. Förpackningsdata'!X116="","",'3. Förpackningsdata'!X116)</f>
        <v/>
      </c>
      <c r="BD116" s="416"/>
      <c r="BE116" s="416"/>
      <c r="BF116" s="416"/>
      <c r="BG116" s="416"/>
      <c r="BH116" s="416"/>
      <c r="BI116" s="417" t="str">
        <f aca="false" t="array" ref="BI116:BI116">_xlfn.IFS(BA116=Tabeller!$AJ$5,"P",BA116=Tabeller!$AJ$4,"L",BA116="","")</f>
        <v/>
      </c>
      <c r="BJ116" s="416"/>
      <c r="BK116" s="412" t="str">
        <f aca="false">IF(BL116="","","EAN")</f>
        <v/>
      </c>
      <c r="BL116" s="413" t="str">
        <f aca="false">TRIM(IF('3. Förpackningsdata'!Y116="","",'3. Förpackningsdata'!Y116))</f>
        <v/>
      </c>
    </row>
    <row r="117" customFormat="false" ht="14.25" hidden="false" customHeight="false" outlineLevel="0" collapsed="false">
      <c r="A117" s="397" t="n">
        <v>113</v>
      </c>
      <c r="B117" s="397" t="str">
        <f aca="false">'APH KIC KIA PC'!I117</f>
        <v>Välj…</v>
      </c>
      <c r="C117" s="397" t="str">
        <f aca="false">'APH KIC KIA PC'!K117</f>
        <v>Välj…</v>
      </c>
      <c r="D117" s="398" t="n">
        <f aca="false">'APH KIC KIA PC'!D117</f>
        <v>0</v>
      </c>
      <c r="E117" s="399" t="s">
        <v>114</v>
      </c>
      <c r="F117" s="399"/>
      <c r="G117" s="400" t="n">
        <v>1</v>
      </c>
      <c r="H117" s="401" t="n">
        <f aca="false">'3. Förpackningsdata'!F117</f>
        <v>0</v>
      </c>
      <c r="I117" s="401" t="n">
        <f aca="false">'3. Förpackningsdata'!G117</f>
        <v>0</v>
      </c>
      <c r="J117" s="401" t="n">
        <f aca="false">'3. Förpackningsdata'!I117</f>
        <v>0</v>
      </c>
      <c r="K117" s="401" t="n">
        <f aca="false">'3. Förpackningsdata'!H117</f>
        <v>0</v>
      </c>
      <c r="L117" s="244"/>
      <c r="M117" s="399" t="s">
        <v>2012</v>
      </c>
      <c r="N117" s="400" t="str">
        <f aca="false">IF('APH KIC KIA PC'!X117="","",'APH KIC KIA PC'!X117)</f>
        <v/>
      </c>
      <c r="O117" s="402" t="s">
        <v>35</v>
      </c>
      <c r="P117" s="403" t="str">
        <f aca="false">TRIM('1. Artikeldata Grund'!D117)</f>
        <v/>
      </c>
      <c r="Q117" s="404" t="str">
        <f aca="false">IF(S117="","",IF('3. Förpackningsdata'!K117="","",'3. Förpackningsdata'!K117))</f>
        <v/>
      </c>
      <c r="R117" s="405"/>
      <c r="S117" s="406" t="str">
        <f aca="false">IF('3. Förpackningsdata'!L117="","",'3. Förpackningsdata'!L117)</f>
        <v/>
      </c>
      <c r="T117" s="113"/>
      <c r="U117" s="113"/>
      <c r="V117" s="113"/>
      <c r="W117" s="113"/>
      <c r="X117" s="113"/>
      <c r="Y117" s="407" t="str">
        <f aca="false" t="array" ref="Y117:Y117">IF(AC117&lt;&gt;Tabeller!$AI$4,_xlfn.IFS(Q117=Tabeller!$AI$3,"",Q117=Tabeller!$AL$4,"C",Q117=Tabeller!$AL$5,"L",Q117=Tabeller!$AL$6,"P",Q117="",""),"1")</f>
        <v/>
      </c>
      <c r="Z117" s="112"/>
      <c r="AA117" s="408" t="str">
        <f aca="false">IF(AB117="","","EAN")</f>
        <v/>
      </c>
      <c r="AB117" s="418" t="str">
        <f aca="false">TRIM(IF('3. Förpackningsdata'!M117="","",'3. Förpackningsdata'!M117))</f>
        <v/>
      </c>
      <c r="AC117" s="410" t="str">
        <f aca="false">IF(AE117="","",IF('3. Förpackningsdata'!O117="","",'3. Förpackningsdata'!O117))</f>
        <v/>
      </c>
      <c r="AD117" s="411"/>
      <c r="AE117" s="400" t="str">
        <f aca="false">IF('3. Förpackningsdata'!P117="","",'3. Förpackningsdata'!P117)</f>
        <v/>
      </c>
      <c r="AF117" s="244"/>
      <c r="AG117" s="244"/>
      <c r="AH117" s="244"/>
      <c r="AI117" s="244"/>
      <c r="AJ117" s="244"/>
      <c r="AK117" s="407" t="str">
        <f aca="false" t="array" ref="AK117:AK117">_xlfn.IFS(AC117=Tabeller!$AI$4,"C",AC117=Tabeller!$AI$5,"L",AC117=Tabeller!$AI$6,"P",AC117="","")</f>
        <v/>
      </c>
      <c r="AL117" s="411"/>
      <c r="AM117" s="412" t="str">
        <f aca="false">IF(AN117="","","EAN")</f>
        <v/>
      </c>
      <c r="AN117" s="403" t="str">
        <f aca="false">TRIM(IF('3. Förpackningsdata'!Q117="","",'3. Förpackningsdata'!Q117))</f>
        <v/>
      </c>
      <c r="AO117" s="414" t="str">
        <f aca="false">IF(AQ117="","",IF('3. Förpackningsdata'!S117="","",'3. Förpackningsdata'!S117))</f>
        <v/>
      </c>
      <c r="AP117" s="112"/>
      <c r="AQ117" s="406" t="str">
        <f aca="false">IF('3. Förpackningsdata'!T117="","",'3. Förpackningsdata'!T117)</f>
        <v/>
      </c>
      <c r="AR117" s="113"/>
      <c r="AS117" s="113"/>
      <c r="AT117" s="113"/>
      <c r="AU117" s="113"/>
      <c r="AV117" s="113"/>
      <c r="AW117" s="407" t="str">
        <f aca="false" t="array" ref="AW117:AW117">_xlfn.IFS(AO117=Tabeller!$AJ$5,"P",AO117=Tabeller!$AJ$4,"L",AO117="","")</f>
        <v/>
      </c>
      <c r="AX117" s="112"/>
      <c r="AY117" s="408" t="str">
        <f aca="false">IF(AZ117="","","EAN")</f>
        <v/>
      </c>
      <c r="AZ117" s="418" t="str">
        <f aca="false">TRIM(IF('3. Förpackningsdata'!U117="","",'3. Förpackningsdata'!U117))</f>
        <v/>
      </c>
      <c r="BA117" s="415" t="str">
        <f aca="false">IF(BC117="","",IF('3. Förpackningsdata'!W117="","",'3. Förpackningsdata'!W117))</f>
        <v/>
      </c>
      <c r="BB117" s="416"/>
      <c r="BC117" s="411" t="str">
        <f aca="false">IF('3. Förpackningsdata'!X117="","",'3. Förpackningsdata'!X117)</f>
        <v/>
      </c>
      <c r="BD117" s="416"/>
      <c r="BE117" s="416"/>
      <c r="BF117" s="416"/>
      <c r="BG117" s="416"/>
      <c r="BH117" s="416"/>
      <c r="BI117" s="417" t="str">
        <f aca="false" t="array" ref="BI117:BI117">_xlfn.IFS(BA117=Tabeller!$AJ$5,"P",BA117=Tabeller!$AJ$4,"L",BA117="","")</f>
        <v/>
      </c>
      <c r="BJ117" s="416"/>
      <c r="BK117" s="412" t="str">
        <f aca="false">IF(BL117="","","EAN")</f>
        <v/>
      </c>
      <c r="BL117" s="413" t="str">
        <f aca="false">TRIM(IF('3. Förpackningsdata'!Y117="","",'3. Förpackningsdata'!Y117))</f>
        <v/>
      </c>
    </row>
    <row r="118" customFormat="false" ht="14.25" hidden="false" customHeight="false" outlineLevel="0" collapsed="false">
      <c r="A118" s="397" t="n">
        <v>114</v>
      </c>
      <c r="B118" s="397" t="str">
        <f aca="false">'APH KIC KIA PC'!I118</f>
        <v>Välj…</v>
      </c>
      <c r="C118" s="397" t="str">
        <f aca="false">'APH KIC KIA PC'!K118</f>
        <v>Välj…</v>
      </c>
      <c r="D118" s="398" t="n">
        <f aca="false">'APH KIC KIA PC'!D118</f>
        <v>0</v>
      </c>
      <c r="E118" s="399" t="s">
        <v>114</v>
      </c>
      <c r="F118" s="399"/>
      <c r="G118" s="400" t="n">
        <v>1</v>
      </c>
      <c r="H118" s="401" t="n">
        <f aca="false">'3. Förpackningsdata'!F118</f>
        <v>0</v>
      </c>
      <c r="I118" s="401" t="n">
        <f aca="false">'3. Förpackningsdata'!G118</f>
        <v>0</v>
      </c>
      <c r="J118" s="401" t="n">
        <f aca="false">'3. Förpackningsdata'!I118</f>
        <v>0</v>
      </c>
      <c r="K118" s="401" t="n">
        <f aca="false">'3. Förpackningsdata'!H118</f>
        <v>0</v>
      </c>
      <c r="L118" s="244"/>
      <c r="M118" s="399" t="s">
        <v>2012</v>
      </c>
      <c r="N118" s="400" t="str">
        <f aca="false">IF('APH KIC KIA PC'!X118="","",'APH KIC KIA PC'!X118)</f>
        <v/>
      </c>
      <c r="O118" s="402" t="s">
        <v>35</v>
      </c>
      <c r="P118" s="403" t="str">
        <f aca="false">TRIM('1. Artikeldata Grund'!D118)</f>
        <v/>
      </c>
      <c r="Q118" s="404" t="str">
        <f aca="false">IF(S118="","",IF('3. Förpackningsdata'!K118="","",'3. Förpackningsdata'!K118))</f>
        <v/>
      </c>
      <c r="R118" s="405"/>
      <c r="S118" s="406" t="str">
        <f aca="false">IF('3. Förpackningsdata'!L118="","",'3. Förpackningsdata'!L118)</f>
        <v/>
      </c>
      <c r="T118" s="113"/>
      <c r="U118" s="113"/>
      <c r="V118" s="113"/>
      <c r="W118" s="113"/>
      <c r="X118" s="113"/>
      <c r="Y118" s="407" t="str">
        <f aca="false" t="array" ref="Y118:Y118">IF(AC118&lt;&gt;Tabeller!$AI$4,_xlfn.IFS(Q118=Tabeller!$AI$3,"",Q118=Tabeller!$AL$4,"C",Q118=Tabeller!$AL$5,"L",Q118=Tabeller!$AL$6,"P",Q118="",""),"1")</f>
        <v/>
      </c>
      <c r="Z118" s="112"/>
      <c r="AA118" s="408" t="str">
        <f aca="false">IF(AB118="","","EAN")</f>
        <v/>
      </c>
      <c r="AB118" s="418" t="str">
        <f aca="false">TRIM(IF('3. Förpackningsdata'!M118="","",'3. Förpackningsdata'!M118))</f>
        <v/>
      </c>
      <c r="AC118" s="410" t="str">
        <f aca="false">IF(AE118="","",IF('3. Förpackningsdata'!O118="","",'3. Förpackningsdata'!O118))</f>
        <v/>
      </c>
      <c r="AD118" s="411"/>
      <c r="AE118" s="400" t="str">
        <f aca="false">IF('3. Förpackningsdata'!P118="","",'3. Förpackningsdata'!P118)</f>
        <v/>
      </c>
      <c r="AF118" s="244"/>
      <c r="AG118" s="244"/>
      <c r="AH118" s="244"/>
      <c r="AI118" s="244"/>
      <c r="AJ118" s="244"/>
      <c r="AK118" s="407" t="str">
        <f aca="false" t="array" ref="AK118:AK118">_xlfn.IFS(AC118=Tabeller!$AI$4,"C",AC118=Tabeller!$AI$5,"L",AC118=Tabeller!$AI$6,"P",AC118="","")</f>
        <v/>
      </c>
      <c r="AL118" s="411"/>
      <c r="AM118" s="412" t="str">
        <f aca="false">IF(AN118="","","EAN")</f>
        <v/>
      </c>
      <c r="AN118" s="403" t="str">
        <f aca="false">TRIM(IF('3. Förpackningsdata'!Q118="","",'3. Förpackningsdata'!Q118))</f>
        <v/>
      </c>
      <c r="AO118" s="414" t="str">
        <f aca="false">IF(AQ118="","",IF('3. Förpackningsdata'!S118="","",'3. Förpackningsdata'!S118))</f>
        <v/>
      </c>
      <c r="AP118" s="112"/>
      <c r="AQ118" s="406" t="str">
        <f aca="false">IF('3. Förpackningsdata'!T118="","",'3. Förpackningsdata'!T118)</f>
        <v/>
      </c>
      <c r="AR118" s="113"/>
      <c r="AS118" s="113"/>
      <c r="AT118" s="113"/>
      <c r="AU118" s="113"/>
      <c r="AV118" s="113"/>
      <c r="AW118" s="407" t="str">
        <f aca="false" t="array" ref="AW118:AW118">_xlfn.IFS(AO118=Tabeller!$AJ$5,"P",AO118=Tabeller!$AJ$4,"L",AO118="","")</f>
        <v/>
      </c>
      <c r="AX118" s="112"/>
      <c r="AY118" s="408" t="str">
        <f aca="false">IF(AZ118="","","EAN")</f>
        <v/>
      </c>
      <c r="AZ118" s="418" t="str">
        <f aca="false">TRIM(IF('3. Förpackningsdata'!U118="","",'3. Förpackningsdata'!U118))</f>
        <v/>
      </c>
      <c r="BA118" s="415" t="str">
        <f aca="false">IF(BC118="","",IF('3. Förpackningsdata'!W118="","",'3. Förpackningsdata'!W118))</f>
        <v/>
      </c>
      <c r="BB118" s="416"/>
      <c r="BC118" s="411" t="str">
        <f aca="false">IF('3. Förpackningsdata'!X118="","",'3. Förpackningsdata'!X118)</f>
        <v/>
      </c>
      <c r="BD118" s="416"/>
      <c r="BE118" s="416"/>
      <c r="BF118" s="416"/>
      <c r="BG118" s="416"/>
      <c r="BH118" s="416"/>
      <c r="BI118" s="417" t="str">
        <f aca="false" t="array" ref="BI118:BI118">_xlfn.IFS(BA118=Tabeller!$AJ$5,"P",BA118=Tabeller!$AJ$4,"L",BA118="","")</f>
        <v/>
      </c>
      <c r="BJ118" s="416"/>
      <c r="BK118" s="412" t="str">
        <f aca="false">IF(BL118="","","EAN")</f>
        <v/>
      </c>
      <c r="BL118" s="413" t="str">
        <f aca="false">TRIM(IF('3. Förpackningsdata'!Y118="","",'3. Förpackningsdata'!Y118))</f>
        <v/>
      </c>
    </row>
    <row r="119" customFormat="false" ht="14.25" hidden="false" customHeight="false" outlineLevel="0" collapsed="false">
      <c r="A119" s="397" t="n">
        <v>115</v>
      </c>
      <c r="B119" s="397" t="str">
        <f aca="false">'APH KIC KIA PC'!I119</f>
        <v>Välj…</v>
      </c>
      <c r="C119" s="397" t="str">
        <f aca="false">'APH KIC KIA PC'!K119</f>
        <v>Välj…</v>
      </c>
      <c r="D119" s="398" t="n">
        <f aca="false">'APH KIC KIA PC'!D119</f>
        <v>0</v>
      </c>
      <c r="E119" s="399" t="s">
        <v>114</v>
      </c>
      <c r="F119" s="399"/>
      <c r="G119" s="400" t="n">
        <v>1</v>
      </c>
      <c r="H119" s="401" t="n">
        <f aca="false">'3. Förpackningsdata'!F119</f>
        <v>0</v>
      </c>
      <c r="I119" s="401" t="n">
        <f aca="false">'3. Förpackningsdata'!G119</f>
        <v>0</v>
      </c>
      <c r="J119" s="401" t="n">
        <f aca="false">'3. Förpackningsdata'!I119</f>
        <v>0</v>
      </c>
      <c r="K119" s="401" t="n">
        <f aca="false">'3. Förpackningsdata'!H119</f>
        <v>0</v>
      </c>
      <c r="L119" s="244"/>
      <c r="M119" s="399" t="s">
        <v>2012</v>
      </c>
      <c r="N119" s="400" t="str">
        <f aca="false">IF('APH KIC KIA PC'!X119="","",'APH KIC KIA PC'!X119)</f>
        <v/>
      </c>
      <c r="O119" s="402" t="s">
        <v>35</v>
      </c>
      <c r="P119" s="403" t="str">
        <f aca="false">TRIM('1. Artikeldata Grund'!D119)</f>
        <v/>
      </c>
      <c r="Q119" s="404" t="str">
        <f aca="false">IF(S119="","",IF('3. Förpackningsdata'!K119="","",'3. Förpackningsdata'!K119))</f>
        <v/>
      </c>
      <c r="R119" s="405"/>
      <c r="S119" s="406" t="str">
        <f aca="false">IF('3. Förpackningsdata'!L119="","",'3. Förpackningsdata'!L119)</f>
        <v/>
      </c>
      <c r="T119" s="113"/>
      <c r="U119" s="113"/>
      <c r="V119" s="113"/>
      <c r="W119" s="113"/>
      <c r="X119" s="113"/>
      <c r="Y119" s="407" t="str">
        <f aca="false" t="array" ref="Y119:Y119">IF(AC119&lt;&gt;Tabeller!$AI$4,_xlfn.IFS(Q119=Tabeller!$AI$3,"",Q119=Tabeller!$AL$4,"C",Q119=Tabeller!$AL$5,"L",Q119=Tabeller!$AL$6,"P",Q119="",""),"1")</f>
        <v/>
      </c>
      <c r="Z119" s="112"/>
      <c r="AA119" s="408" t="str">
        <f aca="false">IF(AB119="","","EAN")</f>
        <v/>
      </c>
      <c r="AB119" s="418" t="str">
        <f aca="false">TRIM(IF('3. Förpackningsdata'!M119="","",'3. Förpackningsdata'!M119))</f>
        <v/>
      </c>
      <c r="AC119" s="410" t="str">
        <f aca="false">IF(AE119="","",IF('3. Förpackningsdata'!O119="","",'3. Förpackningsdata'!O119))</f>
        <v/>
      </c>
      <c r="AD119" s="411"/>
      <c r="AE119" s="400" t="str">
        <f aca="false">IF('3. Förpackningsdata'!P119="","",'3. Förpackningsdata'!P119)</f>
        <v/>
      </c>
      <c r="AF119" s="244"/>
      <c r="AG119" s="244"/>
      <c r="AH119" s="244"/>
      <c r="AI119" s="244"/>
      <c r="AJ119" s="244"/>
      <c r="AK119" s="407" t="str">
        <f aca="false" t="array" ref="AK119:AK119">_xlfn.IFS(AC119=Tabeller!$AI$4,"C",AC119=Tabeller!$AI$5,"L",AC119=Tabeller!$AI$6,"P",AC119="","")</f>
        <v/>
      </c>
      <c r="AL119" s="411"/>
      <c r="AM119" s="412" t="str">
        <f aca="false">IF(AN119="","","EAN")</f>
        <v/>
      </c>
      <c r="AN119" s="403" t="str">
        <f aca="false">TRIM(IF('3. Förpackningsdata'!Q119="","",'3. Förpackningsdata'!Q119))</f>
        <v/>
      </c>
      <c r="AO119" s="414" t="str">
        <f aca="false">IF(AQ119="","",IF('3. Förpackningsdata'!S119="","",'3. Förpackningsdata'!S119))</f>
        <v/>
      </c>
      <c r="AP119" s="112"/>
      <c r="AQ119" s="406" t="str">
        <f aca="false">IF('3. Förpackningsdata'!T119="","",'3. Förpackningsdata'!T119)</f>
        <v/>
      </c>
      <c r="AR119" s="113"/>
      <c r="AS119" s="113"/>
      <c r="AT119" s="113"/>
      <c r="AU119" s="113"/>
      <c r="AV119" s="113"/>
      <c r="AW119" s="407" t="str">
        <f aca="false" t="array" ref="AW119:AW119">_xlfn.IFS(AO119=Tabeller!$AJ$5,"P",AO119=Tabeller!$AJ$4,"L",AO119="","")</f>
        <v/>
      </c>
      <c r="AX119" s="112"/>
      <c r="AY119" s="408" t="str">
        <f aca="false">IF(AZ119="","","EAN")</f>
        <v/>
      </c>
      <c r="AZ119" s="418" t="str">
        <f aca="false">TRIM(IF('3. Förpackningsdata'!U119="","",'3. Förpackningsdata'!U119))</f>
        <v/>
      </c>
      <c r="BA119" s="415" t="str">
        <f aca="false">IF(BC119="","",IF('3. Förpackningsdata'!W119="","",'3. Förpackningsdata'!W119))</f>
        <v/>
      </c>
      <c r="BB119" s="416"/>
      <c r="BC119" s="411" t="str">
        <f aca="false">IF('3. Förpackningsdata'!X119="","",'3. Förpackningsdata'!X119)</f>
        <v/>
      </c>
      <c r="BD119" s="416"/>
      <c r="BE119" s="416"/>
      <c r="BF119" s="416"/>
      <c r="BG119" s="416"/>
      <c r="BH119" s="416"/>
      <c r="BI119" s="417" t="str">
        <f aca="false" t="array" ref="BI119:BI119">_xlfn.IFS(BA119=Tabeller!$AJ$5,"P",BA119=Tabeller!$AJ$4,"L",BA119="","")</f>
        <v/>
      </c>
      <c r="BJ119" s="416"/>
      <c r="BK119" s="412" t="str">
        <f aca="false">IF(BL119="","","EAN")</f>
        <v/>
      </c>
      <c r="BL119" s="413" t="str">
        <f aca="false">TRIM(IF('3. Förpackningsdata'!Y119="","",'3. Förpackningsdata'!Y119))</f>
        <v/>
      </c>
    </row>
    <row r="120" customFormat="false" ht="14.25" hidden="false" customHeight="false" outlineLevel="0" collapsed="false">
      <c r="A120" s="397" t="n">
        <v>116</v>
      </c>
      <c r="B120" s="397" t="str">
        <f aca="false">'APH KIC KIA PC'!I120</f>
        <v>Välj…</v>
      </c>
      <c r="C120" s="397" t="str">
        <f aca="false">'APH KIC KIA PC'!K120</f>
        <v>Välj…</v>
      </c>
      <c r="D120" s="398" t="n">
        <f aca="false">'APH KIC KIA PC'!D120</f>
        <v>0</v>
      </c>
      <c r="E120" s="399" t="s">
        <v>114</v>
      </c>
      <c r="F120" s="399"/>
      <c r="G120" s="400" t="n">
        <v>1</v>
      </c>
      <c r="H120" s="401" t="n">
        <f aca="false">'3. Förpackningsdata'!F120</f>
        <v>0</v>
      </c>
      <c r="I120" s="401" t="n">
        <f aca="false">'3. Förpackningsdata'!G120</f>
        <v>0</v>
      </c>
      <c r="J120" s="401" t="n">
        <f aca="false">'3. Förpackningsdata'!I120</f>
        <v>0</v>
      </c>
      <c r="K120" s="401" t="n">
        <f aca="false">'3. Förpackningsdata'!H120</f>
        <v>0</v>
      </c>
      <c r="L120" s="244"/>
      <c r="M120" s="399" t="s">
        <v>2012</v>
      </c>
      <c r="N120" s="400" t="str">
        <f aca="false">IF('APH KIC KIA PC'!X120="","",'APH KIC KIA PC'!X120)</f>
        <v/>
      </c>
      <c r="O120" s="402" t="s">
        <v>35</v>
      </c>
      <c r="P120" s="403" t="str">
        <f aca="false">TRIM('1. Artikeldata Grund'!D120)</f>
        <v/>
      </c>
      <c r="Q120" s="404" t="str">
        <f aca="false">IF(S120="","",IF('3. Förpackningsdata'!K120="","",'3. Förpackningsdata'!K120))</f>
        <v/>
      </c>
      <c r="R120" s="405"/>
      <c r="S120" s="406" t="str">
        <f aca="false">IF('3. Förpackningsdata'!L120="","",'3. Förpackningsdata'!L120)</f>
        <v/>
      </c>
      <c r="T120" s="113"/>
      <c r="U120" s="113"/>
      <c r="V120" s="113"/>
      <c r="W120" s="113"/>
      <c r="X120" s="113"/>
      <c r="Y120" s="407" t="str">
        <f aca="false" t="array" ref="Y120:Y120">IF(AC120&lt;&gt;Tabeller!$AI$4,_xlfn.IFS(Q120=Tabeller!$AI$3,"",Q120=Tabeller!$AL$4,"C",Q120=Tabeller!$AL$5,"L",Q120=Tabeller!$AL$6,"P",Q120="",""),"1")</f>
        <v/>
      </c>
      <c r="Z120" s="112"/>
      <c r="AA120" s="408" t="str">
        <f aca="false">IF(AB120="","","EAN")</f>
        <v/>
      </c>
      <c r="AB120" s="418" t="str">
        <f aca="false">TRIM(IF('3. Förpackningsdata'!M120="","",'3. Förpackningsdata'!M120))</f>
        <v/>
      </c>
      <c r="AC120" s="410" t="str">
        <f aca="false">IF(AE120="","",IF('3. Förpackningsdata'!O120="","",'3. Förpackningsdata'!O120))</f>
        <v/>
      </c>
      <c r="AD120" s="411"/>
      <c r="AE120" s="400" t="str">
        <f aca="false">IF('3. Förpackningsdata'!P120="","",'3. Förpackningsdata'!P120)</f>
        <v/>
      </c>
      <c r="AF120" s="244"/>
      <c r="AG120" s="244"/>
      <c r="AH120" s="244"/>
      <c r="AI120" s="244"/>
      <c r="AJ120" s="244"/>
      <c r="AK120" s="407" t="str">
        <f aca="false" t="array" ref="AK120:AK120">_xlfn.IFS(AC120=Tabeller!$AI$4,"C",AC120=Tabeller!$AI$5,"L",AC120=Tabeller!$AI$6,"P",AC120="","")</f>
        <v/>
      </c>
      <c r="AL120" s="411"/>
      <c r="AM120" s="412" t="str">
        <f aca="false">IF(AN120="","","EAN")</f>
        <v/>
      </c>
      <c r="AN120" s="403" t="str">
        <f aca="false">TRIM(IF('3. Förpackningsdata'!Q120="","",'3. Förpackningsdata'!Q120))</f>
        <v/>
      </c>
      <c r="AO120" s="414" t="str">
        <f aca="false">IF(AQ120="","",IF('3. Förpackningsdata'!S120="","",'3. Förpackningsdata'!S120))</f>
        <v/>
      </c>
      <c r="AP120" s="112"/>
      <c r="AQ120" s="406" t="str">
        <f aca="false">IF('3. Förpackningsdata'!T120="","",'3. Förpackningsdata'!T120)</f>
        <v/>
      </c>
      <c r="AR120" s="113"/>
      <c r="AS120" s="113"/>
      <c r="AT120" s="113"/>
      <c r="AU120" s="113"/>
      <c r="AV120" s="113"/>
      <c r="AW120" s="407" t="str">
        <f aca="false" t="array" ref="AW120:AW120">_xlfn.IFS(AO120=Tabeller!$AJ$5,"P",AO120=Tabeller!$AJ$4,"L",AO120="","")</f>
        <v/>
      </c>
      <c r="AX120" s="112"/>
      <c r="AY120" s="408" t="str">
        <f aca="false">IF(AZ120="","","EAN")</f>
        <v/>
      </c>
      <c r="AZ120" s="418" t="str">
        <f aca="false">TRIM(IF('3. Förpackningsdata'!U120="","",'3. Förpackningsdata'!U120))</f>
        <v/>
      </c>
      <c r="BA120" s="415" t="str">
        <f aca="false">IF(BC120="","",IF('3. Förpackningsdata'!W120="","",'3. Förpackningsdata'!W120))</f>
        <v/>
      </c>
      <c r="BB120" s="416"/>
      <c r="BC120" s="411" t="str">
        <f aca="false">IF('3. Förpackningsdata'!X120="","",'3. Förpackningsdata'!X120)</f>
        <v/>
      </c>
      <c r="BD120" s="416"/>
      <c r="BE120" s="416"/>
      <c r="BF120" s="416"/>
      <c r="BG120" s="416"/>
      <c r="BH120" s="416"/>
      <c r="BI120" s="417" t="str">
        <f aca="false" t="array" ref="BI120:BI120">_xlfn.IFS(BA120=Tabeller!$AJ$5,"P",BA120=Tabeller!$AJ$4,"L",BA120="","")</f>
        <v/>
      </c>
      <c r="BJ120" s="416"/>
      <c r="BK120" s="412" t="str">
        <f aca="false">IF(BL120="","","EAN")</f>
        <v/>
      </c>
      <c r="BL120" s="413" t="str">
        <f aca="false">TRIM(IF('3. Förpackningsdata'!Y120="","",'3. Förpackningsdata'!Y120))</f>
        <v/>
      </c>
    </row>
    <row r="121" customFormat="false" ht="14.25" hidden="false" customHeight="false" outlineLevel="0" collapsed="false">
      <c r="A121" s="397" t="n">
        <v>117</v>
      </c>
      <c r="B121" s="397" t="str">
        <f aca="false">'APH KIC KIA PC'!I121</f>
        <v>Välj…</v>
      </c>
      <c r="C121" s="397" t="str">
        <f aca="false">'APH KIC KIA PC'!K121</f>
        <v>Välj…</v>
      </c>
      <c r="D121" s="398" t="n">
        <f aca="false">'APH KIC KIA PC'!D121</f>
        <v>0</v>
      </c>
      <c r="E121" s="399" t="s">
        <v>114</v>
      </c>
      <c r="F121" s="399"/>
      <c r="G121" s="400" t="n">
        <v>1</v>
      </c>
      <c r="H121" s="401" t="n">
        <f aca="false">'3. Förpackningsdata'!F121</f>
        <v>0</v>
      </c>
      <c r="I121" s="401" t="n">
        <f aca="false">'3. Förpackningsdata'!G121</f>
        <v>0</v>
      </c>
      <c r="J121" s="401" t="n">
        <f aca="false">'3. Förpackningsdata'!I121</f>
        <v>0</v>
      </c>
      <c r="K121" s="401" t="n">
        <f aca="false">'3. Förpackningsdata'!H121</f>
        <v>0</v>
      </c>
      <c r="L121" s="244"/>
      <c r="M121" s="399" t="s">
        <v>2012</v>
      </c>
      <c r="N121" s="400" t="str">
        <f aca="false">IF('APH KIC KIA PC'!X121="","",'APH KIC KIA PC'!X121)</f>
        <v/>
      </c>
      <c r="O121" s="402" t="s">
        <v>35</v>
      </c>
      <c r="P121" s="403" t="str">
        <f aca="false">TRIM('1. Artikeldata Grund'!D121)</f>
        <v/>
      </c>
      <c r="Q121" s="404" t="str">
        <f aca="false">IF(S121="","",IF('3. Förpackningsdata'!K121="","",'3. Förpackningsdata'!K121))</f>
        <v/>
      </c>
      <c r="R121" s="405"/>
      <c r="S121" s="406" t="str">
        <f aca="false">IF('3. Förpackningsdata'!L121="","",'3. Förpackningsdata'!L121)</f>
        <v/>
      </c>
      <c r="T121" s="113"/>
      <c r="U121" s="113"/>
      <c r="V121" s="113"/>
      <c r="W121" s="113"/>
      <c r="X121" s="113"/>
      <c r="Y121" s="407" t="str">
        <f aca="false" t="array" ref="Y121:Y121">IF(AC121&lt;&gt;Tabeller!$AI$4,_xlfn.IFS(Q121=Tabeller!$AI$3,"",Q121=Tabeller!$AL$4,"C",Q121=Tabeller!$AL$5,"L",Q121=Tabeller!$AL$6,"P",Q121="",""),"1")</f>
        <v/>
      </c>
      <c r="Z121" s="112"/>
      <c r="AA121" s="408" t="str">
        <f aca="false">IF(AB121="","","EAN")</f>
        <v/>
      </c>
      <c r="AB121" s="418" t="str">
        <f aca="false">TRIM(IF('3. Förpackningsdata'!M121="","",'3. Förpackningsdata'!M121))</f>
        <v/>
      </c>
      <c r="AC121" s="410" t="str">
        <f aca="false">IF(AE121="","",IF('3. Förpackningsdata'!O121="","",'3. Förpackningsdata'!O121))</f>
        <v/>
      </c>
      <c r="AD121" s="411"/>
      <c r="AE121" s="400" t="str">
        <f aca="false">IF('3. Förpackningsdata'!P121="","",'3. Förpackningsdata'!P121)</f>
        <v/>
      </c>
      <c r="AF121" s="244"/>
      <c r="AG121" s="244"/>
      <c r="AH121" s="244"/>
      <c r="AI121" s="244"/>
      <c r="AJ121" s="244"/>
      <c r="AK121" s="407" t="str">
        <f aca="false" t="array" ref="AK121:AK121">_xlfn.IFS(AC121=Tabeller!$AI$4,"C",AC121=Tabeller!$AI$5,"L",AC121=Tabeller!$AI$6,"P",AC121="","")</f>
        <v/>
      </c>
      <c r="AL121" s="411"/>
      <c r="AM121" s="412" t="str">
        <f aca="false">IF(AN121="","","EAN")</f>
        <v/>
      </c>
      <c r="AN121" s="403" t="str">
        <f aca="false">TRIM(IF('3. Förpackningsdata'!Q121="","",'3. Förpackningsdata'!Q121))</f>
        <v/>
      </c>
      <c r="AO121" s="414" t="str">
        <f aca="false">IF(AQ121="","",IF('3. Förpackningsdata'!S121="","",'3. Förpackningsdata'!S121))</f>
        <v/>
      </c>
      <c r="AP121" s="112"/>
      <c r="AQ121" s="406" t="str">
        <f aca="false">IF('3. Förpackningsdata'!T121="","",'3. Förpackningsdata'!T121)</f>
        <v/>
      </c>
      <c r="AR121" s="113"/>
      <c r="AS121" s="113"/>
      <c r="AT121" s="113"/>
      <c r="AU121" s="113"/>
      <c r="AV121" s="113"/>
      <c r="AW121" s="407" t="str">
        <f aca="false" t="array" ref="AW121:AW121">_xlfn.IFS(AO121=Tabeller!$AJ$5,"P",AO121=Tabeller!$AJ$4,"L",AO121="","")</f>
        <v/>
      </c>
      <c r="AX121" s="112"/>
      <c r="AY121" s="408" t="str">
        <f aca="false">IF(AZ121="","","EAN")</f>
        <v/>
      </c>
      <c r="AZ121" s="418" t="str">
        <f aca="false">TRIM(IF('3. Förpackningsdata'!U121="","",'3. Förpackningsdata'!U121))</f>
        <v/>
      </c>
      <c r="BA121" s="415" t="str">
        <f aca="false">IF(BC121="","",IF('3. Förpackningsdata'!W121="","",'3. Förpackningsdata'!W121))</f>
        <v/>
      </c>
      <c r="BB121" s="416"/>
      <c r="BC121" s="411" t="str">
        <f aca="false">IF('3. Förpackningsdata'!X121="","",'3. Förpackningsdata'!X121)</f>
        <v/>
      </c>
      <c r="BD121" s="416"/>
      <c r="BE121" s="416"/>
      <c r="BF121" s="416"/>
      <c r="BG121" s="416"/>
      <c r="BH121" s="416"/>
      <c r="BI121" s="417" t="str">
        <f aca="false" t="array" ref="BI121:BI121">_xlfn.IFS(BA121=Tabeller!$AJ$5,"P",BA121=Tabeller!$AJ$4,"L",BA121="","")</f>
        <v/>
      </c>
      <c r="BJ121" s="416"/>
      <c r="BK121" s="412" t="str">
        <f aca="false">IF(BL121="","","EAN")</f>
        <v/>
      </c>
      <c r="BL121" s="413" t="str">
        <f aca="false">TRIM(IF('3. Förpackningsdata'!Y121="","",'3. Förpackningsdata'!Y121))</f>
        <v/>
      </c>
    </row>
    <row r="122" customFormat="false" ht="14.25" hidden="false" customHeight="false" outlineLevel="0" collapsed="false">
      <c r="A122" s="397" t="n">
        <v>118</v>
      </c>
      <c r="B122" s="397" t="str">
        <f aca="false">'APH KIC KIA PC'!I122</f>
        <v>Välj…</v>
      </c>
      <c r="C122" s="397" t="str">
        <f aca="false">'APH KIC KIA PC'!K122</f>
        <v>Välj…</v>
      </c>
      <c r="D122" s="398" t="n">
        <f aca="false">'APH KIC KIA PC'!D122</f>
        <v>0</v>
      </c>
      <c r="E122" s="399" t="s">
        <v>114</v>
      </c>
      <c r="F122" s="399"/>
      <c r="G122" s="400" t="n">
        <v>1</v>
      </c>
      <c r="H122" s="401" t="n">
        <f aca="false">'3. Förpackningsdata'!F122</f>
        <v>0</v>
      </c>
      <c r="I122" s="401" t="n">
        <f aca="false">'3. Förpackningsdata'!G122</f>
        <v>0</v>
      </c>
      <c r="J122" s="401" t="n">
        <f aca="false">'3. Förpackningsdata'!I122</f>
        <v>0</v>
      </c>
      <c r="K122" s="401" t="n">
        <f aca="false">'3. Förpackningsdata'!H122</f>
        <v>0</v>
      </c>
      <c r="L122" s="244"/>
      <c r="M122" s="399" t="s">
        <v>2012</v>
      </c>
      <c r="N122" s="400" t="str">
        <f aca="false">IF('APH KIC KIA PC'!X122="","",'APH KIC KIA PC'!X122)</f>
        <v/>
      </c>
      <c r="O122" s="402" t="s">
        <v>35</v>
      </c>
      <c r="P122" s="403" t="str">
        <f aca="false">TRIM('1. Artikeldata Grund'!D122)</f>
        <v/>
      </c>
      <c r="Q122" s="404" t="str">
        <f aca="false">IF(S122="","",IF('3. Förpackningsdata'!K122="","",'3. Förpackningsdata'!K122))</f>
        <v/>
      </c>
      <c r="R122" s="405"/>
      <c r="S122" s="406" t="str">
        <f aca="false">IF('3. Förpackningsdata'!L122="","",'3. Förpackningsdata'!L122)</f>
        <v/>
      </c>
      <c r="T122" s="113"/>
      <c r="U122" s="113"/>
      <c r="V122" s="113"/>
      <c r="W122" s="113"/>
      <c r="X122" s="113"/>
      <c r="Y122" s="407" t="str">
        <f aca="false" t="array" ref="Y122:Y122">IF(AC122&lt;&gt;Tabeller!$AI$4,_xlfn.IFS(Q122=Tabeller!$AI$3,"",Q122=Tabeller!$AL$4,"C",Q122=Tabeller!$AL$5,"L",Q122=Tabeller!$AL$6,"P",Q122="",""),"1")</f>
        <v/>
      </c>
      <c r="Z122" s="112"/>
      <c r="AA122" s="408" t="str">
        <f aca="false">IF(AB122="","","EAN")</f>
        <v/>
      </c>
      <c r="AB122" s="418" t="str">
        <f aca="false">TRIM(IF('3. Förpackningsdata'!M122="","",'3. Förpackningsdata'!M122))</f>
        <v/>
      </c>
      <c r="AC122" s="410" t="str">
        <f aca="false">IF(AE122="","",IF('3. Förpackningsdata'!O122="","",'3. Förpackningsdata'!O122))</f>
        <v/>
      </c>
      <c r="AD122" s="411"/>
      <c r="AE122" s="400" t="str">
        <f aca="false">IF('3. Förpackningsdata'!P122="","",'3. Förpackningsdata'!P122)</f>
        <v/>
      </c>
      <c r="AF122" s="244"/>
      <c r="AG122" s="244"/>
      <c r="AH122" s="244"/>
      <c r="AI122" s="244"/>
      <c r="AJ122" s="244"/>
      <c r="AK122" s="407" t="str">
        <f aca="false" t="array" ref="AK122:AK122">_xlfn.IFS(AC122=Tabeller!$AI$4,"C",AC122=Tabeller!$AI$5,"L",AC122=Tabeller!$AI$6,"P",AC122="","")</f>
        <v/>
      </c>
      <c r="AL122" s="411"/>
      <c r="AM122" s="412" t="str">
        <f aca="false">IF(AN122="","","EAN")</f>
        <v/>
      </c>
      <c r="AN122" s="403" t="str">
        <f aca="false">TRIM(IF('3. Förpackningsdata'!Q122="","",'3. Förpackningsdata'!Q122))</f>
        <v/>
      </c>
      <c r="AO122" s="414" t="str">
        <f aca="false">IF(AQ122="","",IF('3. Förpackningsdata'!S122="","",'3. Förpackningsdata'!S122))</f>
        <v/>
      </c>
      <c r="AP122" s="112"/>
      <c r="AQ122" s="406" t="str">
        <f aca="false">IF('3. Förpackningsdata'!T122="","",'3. Förpackningsdata'!T122)</f>
        <v/>
      </c>
      <c r="AR122" s="113"/>
      <c r="AS122" s="113"/>
      <c r="AT122" s="113"/>
      <c r="AU122" s="113"/>
      <c r="AV122" s="113"/>
      <c r="AW122" s="407" t="str">
        <f aca="false" t="array" ref="AW122:AW122">_xlfn.IFS(AO122=Tabeller!$AJ$5,"P",AO122=Tabeller!$AJ$4,"L",AO122="","")</f>
        <v/>
      </c>
      <c r="AX122" s="112"/>
      <c r="AY122" s="408" t="str">
        <f aca="false">IF(AZ122="","","EAN")</f>
        <v/>
      </c>
      <c r="AZ122" s="418" t="str">
        <f aca="false">TRIM(IF('3. Förpackningsdata'!U122="","",'3. Förpackningsdata'!U122))</f>
        <v/>
      </c>
      <c r="BA122" s="415" t="str">
        <f aca="false">IF(BC122="","",IF('3. Förpackningsdata'!W122="","",'3. Förpackningsdata'!W122))</f>
        <v/>
      </c>
      <c r="BB122" s="416"/>
      <c r="BC122" s="411" t="str">
        <f aca="false">IF('3. Förpackningsdata'!X122="","",'3. Förpackningsdata'!X122)</f>
        <v/>
      </c>
      <c r="BD122" s="416"/>
      <c r="BE122" s="416"/>
      <c r="BF122" s="416"/>
      <c r="BG122" s="416"/>
      <c r="BH122" s="416"/>
      <c r="BI122" s="417" t="str">
        <f aca="false" t="array" ref="BI122:BI122">_xlfn.IFS(BA122=Tabeller!$AJ$5,"P",BA122=Tabeller!$AJ$4,"L",BA122="","")</f>
        <v/>
      </c>
      <c r="BJ122" s="416"/>
      <c r="BK122" s="412" t="str">
        <f aca="false">IF(BL122="","","EAN")</f>
        <v/>
      </c>
      <c r="BL122" s="413" t="str">
        <f aca="false">TRIM(IF('3. Förpackningsdata'!Y122="","",'3. Förpackningsdata'!Y122))</f>
        <v/>
      </c>
    </row>
    <row r="123" customFormat="false" ht="14.25" hidden="false" customHeight="false" outlineLevel="0" collapsed="false">
      <c r="A123" s="397" t="n">
        <v>119</v>
      </c>
      <c r="B123" s="397" t="str">
        <f aca="false">'APH KIC KIA PC'!I123</f>
        <v>Välj…</v>
      </c>
      <c r="C123" s="397" t="str">
        <f aca="false">'APH KIC KIA PC'!K123</f>
        <v>Välj…</v>
      </c>
      <c r="D123" s="398" t="n">
        <f aca="false">'APH KIC KIA PC'!D123</f>
        <v>0</v>
      </c>
      <c r="E123" s="399" t="s">
        <v>114</v>
      </c>
      <c r="F123" s="399"/>
      <c r="G123" s="400" t="n">
        <v>1</v>
      </c>
      <c r="H123" s="401" t="n">
        <f aca="false">'3. Förpackningsdata'!F123</f>
        <v>0</v>
      </c>
      <c r="I123" s="401" t="n">
        <f aca="false">'3. Förpackningsdata'!G123</f>
        <v>0</v>
      </c>
      <c r="J123" s="401" t="n">
        <f aca="false">'3. Förpackningsdata'!I123</f>
        <v>0</v>
      </c>
      <c r="K123" s="401" t="n">
        <f aca="false">'3. Förpackningsdata'!H123</f>
        <v>0</v>
      </c>
      <c r="L123" s="244"/>
      <c r="M123" s="399" t="s">
        <v>2012</v>
      </c>
      <c r="N123" s="400" t="str">
        <f aca="false">IF('APH KIC KIA PC'!X123="","",'APH KIC KIA PC'!X123)</f>
        <v/>
      </c>
      <c r="O123" s="402" t="s">
        <v>35</v>
      </c>
      <c r="P123" s="403" t="str">
        <f aca="false">TRIM('1. Artikeldata Grund'!D123)</f>
        <v/>
      </c>
      <c r="Q123" s="404" t="str">
        <f aca="false">IF(S123="","",IF('3. Förpackningsdata'!K123="","",'3. Förpackningsdata'!K123))</f>
        <v/>
      </c>
      <c r="R123" s="405"/>
      <c r="S123" s="406" t="str">
        <f aca="false">IF('3. Förpackningsdata'!L123="","",'3. Förpackningsdata'!L123)</f>
        <v/>
      </c>
      <c r="T123" s="113"/>
      <c r="U123" s="113"/>
      <c r="V123" s="113"/>
      <c r="W123" s="113"/>
      <c r="X123" s="113"/>
      <c r="Y123" s="407" t="str">
        <f aca="false" t="array" ref="Y123:Y123">IF(AC123&lt;&gt;Tabeller!$AI$4,_xlfn.IFS(Q123=Tabeller!$AI$3,"",Q123=Tabeller!$AL$4,"C",Q123=Tabeller!$AL$5,"L",Q123=Tabeller!$AL$6,"P",Q123="",""),"1")</f>
        <v/>
      </c>
      <c r="Z123" s="112"/>
      <c r="AA123" s="408" t="str">
        <f aca="false">IF(AB123="","","EAN")</f>
        <v/>
      </c>
      <c r="AB123" s="418" t="str">
        <f aca="false">TRIM(IF('3. Förpackningsdata'!M123="","",'3. Förpackningsdata'!M123))</f>
        <v/>
      </c>
      <c r="AC123" s="410" t="str">
        <f aca="false">IF(AE123="","",IF('3. Förpackningsdata'!O123="","",'3. Förpackningsdata'!O123))</f>
        <v/>
      </c>
      <c r="AD123" s="411"/>
      <c r="AE123" s="400" t="str">
        <f aca="false">IF('3. Förpackningsdata'!P123="","",'3. Förpackningsdata'!P123)</f>
        <v/>
      </c>
      <c r="AF123" s="244"/>
      <c r="AG123" s="244"/>
      <c r="AH123" s="244"/>
      <c r="AI123" s="244"/>
      <c r="AJ123" s="244"/>
      <c r="AK123" s="407" t="str">
        <f aca="false" t="array" ref="AK123:AK123">_xlfn.IFS(AC123=Tabeller!$AI$4,"C",AC123=Tabeller!$AI$5,"L",AC123=Tabeller!$AI$6,"P",AC123="","")</f>
        <v/>
      </c>
      <c r="AL123" s="411"/>
      <c r="AM123" s="412" t="str">
        <f aca="false">IF(AN123="","","EAN")</f>
        <v/>
      </c>
      <c r="AN123" s="403" t="str">
        <f aca="false">TRIM(IF('3. Förpackningsdata'!Q123="","",'3. Förpackningsdata'!Q123))</f>
        <v/>
      </c>
      <c r="AO123" s="414" t="str">
        <f aca="false">IF(AQ123="","",IF('3. Förpackningsdata'!S123="","",'3. Förpackningsdata'!S123))</f>
        <v/>
      </c>
      <c r="AP123" s="112"/>
      <c r="AQ123" s="406" t="str">
        <f aca="false">IF('3. Förpackningsdata'!T123="","",'3. Förpackningsdata'!T123)</f>
        <v/>
      </c>
      <c r="AR123" s="113"/>
      <c r="AS123" s="113"/>
      <c r="AT123" s="113"/>
      <c r="AU123" s="113"/>
      <c r="AV123" s="113"/>
      <c r="AW123" s="407" t="str">
        <f aca="false" t="array" ref="AW123:AW123">_xlfn.IFS(AO123=Tabeller!$AJ$5,"P",AO123=Tabeller!$AJ$4,"L",AO123="","")</f>
        <v/>
      </c>
      <c r="AX123" s="112"/>
      <c r="AY123" s="408" t="str">
        <f aca="false">IF(AZ123="","","EAN")</f>
        <v/>
      </c>
      <c r="AZ123" s="418" t="str">
        <f aca="false">TRIM(IF('3. Förpackningsdata'!U123="","",'3. Förpackningsdata'!U123))</f>
        <v/>
      </c>
      <c r="BA123" s="415" t="str">
        <f aca="false">IF(BC123="","",IF('3. Förpackningsdata'!W123="","",'3. Förpackningsdata'!W123))</f>
        <v/>
      </c>
      <c r="BB123" s="416"/>
      <c r="BC123" s="411" t="str">
        <f aca="false">IF('3. Förpackningsdata'!X123="","",'3. Förpackningsdata'!X123)</f>
        <v/>
      </c>
      <c r="BD123" s="416"/>
      <c r="BE123" s="416"/>
      <c r="BF123" s="416"/>
      <c r="BG123" s="416"/>
      <c r="BH123" s="416"/>
      <c r="BI123" s="417" t="str">
        <f aca="false" t="array" ref="BI123:BI123">_xlfn.IFS(BA123=Tabeller!$AJ$5,"P",BA123=Tabeller!$AJ$4,"L",BA123="","")</f>
        <v/>
      </c>
      <c r="BJ123" s="416"/>
      <c r="BK123" s="412" t="str">
        <f aca="false">IF(BL123="","","EAN")</f>
        <v/>
      </c>
      <c r="BL123" s="413" t="str">
        <f aca="false">TRIM(IF('3. Förpackningsdata'!Y123="","",'3. Förpackningsdata'!Y123))</f>
        <v/>
      </c>
    </row>
    <row r="124" customFormat="false" ht="14.25" hidden="false" customHeight="false" outlineLevel="0" collapsed="false">
      <c r="A124" s="397" t="n">
        <v>120</v>
      </c>
      <c r="B124" s="397" t="str">
        <f aca="false">'APH KIC KIA PC'!I124</f>
        <v>Välj…</v>
      </c>
      <c r="C124" s="397" t="str">
        <f aca="false">'APH KIC KIA PC'!K124</f>
        <v>Välj…</v>
      </c>
      <c r="D124" s="398" t="n">
        <f aca="false">'APH KIC KIA PC'!D124</f>
        <v>0</v>
      </c>
      <c r="E124" s="399" t="s">
        <v>114</v>
      </c>
      <c r="F124" s="399"/>
      <c r="G124" s="400" t="n">
        <v>1</v>
      </c>
      <c r="H124" s="401" t="n">
        <f aca="false">'3. Förpackningsdata'!F124</f>
        <v>0</v>
      </c>
      <c r="I124" s="401" t="n">
        <f aca="false">'3. Förpackningsdata'!G124</f>
        <v>0</v>
      </c>
      <c r="J124" s="401" t="n">
        <f aca="false">'3. Förpackningsdata'!I124</f>
        <v>0</v>
      </c>
      <c r="K124" s="401" t="n">
        <f aca="false">'3. Förpackningsdata'!H124</f>
        <v>0</v>
      </c>
      <c r="L124" s="244"/>
      <c r="M124" s="399" t="s">
        <v>2012</v>
      </c>
      <c r="N124" s="400" t="str">
        <f aca="false">IF('APH KIC KIA PC'!X124="","",'APH KIC KIA PC'!X124)</f>
        <v/>
      </c>
      <c r="O124" s="402" t="s">
        <v>35</v>
      </c>
      <c r="P124" s="403" t="str">
        <f aca="false">TRIM('1. Artikeldata Grund'!D124)</f>
        <v/>
      </c>
      <c r="Q124" s="404" t="str">
        <f aca="false">IF(S124="","",IF('3. Förpackningsdata'!K124="","",'3. Förpackningsdata'!K124))</f>
        <v/>
      </c>
      <c r="R124" s="405"/>
      <c r="S124" s="406" t="str">
        <f aca="false">IF('3. Förpackningsdata'!L124="","",'3. Förpackningsdata'!L124)</f>
        <v/>
      </c>
      <c r="T124" s="113"/>
      <c r="U124" s="113"/>
      <c r="V124" s="113"/>
      <c r="W124" s="113"/>
      <c r="X124" s="113"/>
      <c r="Y124" s="407" t="str">
        <f aca="false" t="array" ref="Y124:Y124">IF(AC124&lt;&gt;Tabeller!$AI$4,_xlfn.IFS(Q124=Tabeller!$AI$3,"",Q124=Tabeller!$AL$4,"C",Q124=Tabeller!$AL$5,"L",Q124=Tabeller!$AL$6,"P",Q124="",""),"1")</f>
        <v/>
      </c>
      <c r="Z124" s="112"/>
      <c r="AA124" s="408" t="str">
        <f aca="false">IF(AB124="","","EAN")</f>
        <v/>
      </c>
      <c r="AB124" s="418" t="str">
        <f aca="false">TRIM(IF('3. Förpackningsdata'!M124="","",'3. Förpackningsdata'!M124))</f>
        <v/>
      </c>
      <c r="AC124" s="410" t="str">
        <f aca="false">IF(AE124="","",IF('3. Förpackningsdata'!O124="","",'3. Förpackningsdata'!O124))</f>
        <v/>
      </c>
      <c r="AD124" s="411"/>
      <c r="AE124" s="400" t="str">
        <f aca="false">IF('3. Förpackningsdata'!P124="","",'3. Förpackningsdata'!P124)</f>
        <v/>
      </c>
      <c r="AF124" s="244"/>
      <c r="AG124" s="244"/>
      <c r="AH124" s="244"/>
      <c r="AI124" s="244"/>
      <c r="AJ124" s="244"/>
      <c r="AK124" s="407" t="str">
        <f aca="false" t="array" ref="AK124:AK124">_xlfn.IFS(AC124=Tabeller!$AI$4,"C",AC124=Tabeller!$AI$5,"L",AC124=Tabeller!$AI$6,"P",AC124="","")</f>
        <v/>
      </c>
      <c r="AL124" s="411"/>
      <c r="AM124" s="412" t="str">
        <f aca="false">IF(AN124="","","EAN")</f>
        <v/>
      </c>
      <c r="AN124" s="403" t="str">
        <f aca="false">TRIM(IF('3. Förpackningsdata'!Q124="","",'3. Förpackningsdata'!Q124))</f>
        <v/>
      </c>
      <c r="AO124" s="414" t="str">
        <f aca="false">IF(AQ124="","",IF('3. Förpackningsdata'!S124="","",'3. Förpackningsdata'!S124))</f>
        <v/>
      </c>
      <c r="AP124" s="112"/>
      <c r="AQ124" s="406" t="str">
        <f aca="false">IF('3. Förpackningsdata'!T124="","",'3. Förpackningsdata'!T124)</f>
        <v/>
      </c>
      <c r="AR124" s="113"/>
      <c r="AS124" s="113"/>
      <c r="AT124" s="113"/>
      <c r="AU124" s="113"/>
      <c r="AV124" s="113"/>
      <c r="AW124" s="407" t="str">
        <f aca="false" t="array" ref="AW124:AW124">_xlfn.IFS(AO124=Tabeller!$AJ$5,"P",AO124=Tabeller!$AJ$4,"L",AO124="","")</f>
        <v/>
      </c>
      <c r="AX124" s="112"/>
      <c r="AY124" s="408" t="str">
        <f aca="false">IF(AZ124="","","EAN")</f>
        <v/>
      </c>
      <c r="AZ124" s="418" t="str">
        <f aca="false">TRIM(IF('3. Förpackningsdata'!U124="","",'3. Förpackningsdata'!U124))</f>
        <v/>
      </c>
      <c r="BA124" s="415" t="str">
        <f aca="false">IF(BC124="","",IF('3. Förpackningsdata'!W124="","",'3. Förpackningsdata'!W124))</f>
        <v/>
      </c>
      <c r="BB124" s="416"/>
      <c r="BC124" s="411" t="str">
        <f aca="false">IF('3. Förpackningsdata'!X124="","",'3. Förpackningsdata'!X124)</f>
        <v/>
      </c>
      <c r="BD124" s="416"/>
      <c r="BE124" s="416"/>
      <c r="BF124" s="416"/>
      <c r="BG124" s="416"/>
      <c r="BH124" s="416"/>
      <c r="BI124" s="417" t="str">
        <f aca="false" t="array" ref="BI124:BI124">_xlfn.IFS(BA124=Tabeller!$AJ$5,"P",BA124=Tabeller!$AJ$4,"L",BA124="","")</f>
        <v/>
      </c>
      <c r="BJ124" s="416"/>
      <c r="BK124" s="412" t="str">
        <f aca="false">IF(BL124="","","EAN")</f>
        <v/>
      </c>
      <c r="BL124" s="413" t="str">
        <f aca="false">TRIM(IF('3. Förpackningsdata'!Y124="","",'3. Förpackningsdata'!Y124))</f>
        <v/>
      </c>
    </row>
    <row r="125" customFormat="false" ht="14.25" hidden="false" customHeight="false" outlineLevel="0" collapsed="false">
      <c r="A125" s="397" t="n">
        <v>121</v>
      </c>
      <c r="B125" s="397" t="str">
        <f aca="false">'APH KIC KIA PC'!I125</f>
        <v>Välj…</v>
      </c>
      <c r="C125" s="397" t="str">
        <f aca="false">'APH KIC KIA PC'!K125</f>
        <v>Välj…</v>
      </c>
      <c r="D125" s="398" t="n">
        <f aca="false">'APH KIC KIA PC'!D125</f>
        <v>0</v>
      </c>
      <c r="E125" s="399" t="s">
        <v>114</v>
      </c>
      <c r="F125" s="399"/>
      <c r="G125" s="400" t="n">
        <v>1</v>
      </c>
      <c r="H125" s="401" t="n">
        <f aca="false">'3. Förpackningsdata'!F125</f>
        <v>0</v>
      </c>
      <c r="I125" s="401" t="n">
        <f aca="false">'3. Förpackningsdata'!G125</f>
        <v>0</v>
      </c>
      <c r="J125" s="401" t="n">
        <f aca="false">'3. Förpackningsdata'!I125</f>
        <v>0</v>
      </c>
      <c r="K125" s="401" t="n">
        <f aca="false">'3. Förpackningsdata'!H125</f>
        <v>0</v>
      </c>
      <c r="L125" s="244"/>
      <c r="M125" s="399" t="s">
        <v>2012</v>
      </c>
      <c r="N125" s="400" t="str">
        <f aca="false">IF('APH KIC KIA PC'!X125="","",'APH KIC KIA PC'!X125)</f>
        <v/>
      </c>
      <c r="O125" s="402" t="s">
        <v>35</v>
      </c>
      <c r="P125" s="403" t="str">
        <f aca="false">TRIM('1. Artikeldata Grund'!D125)</f>
        <v/>
      </c>
      <c r="Q125" s="404" t="str">
        <f aca="false">IF(S125="","",IF('3. Förpackningsdata'!K125="","",'3. Förpackningsdata'!K125))</f>
        <v/>
      </c>
      <c r="R125" s="405"/>
      <c r="S125" s="406" t="str">
        <f aca="false">IF('3. Förpackningsdata'!L125="","",'3. Förpackningsdata'!L125)</f>
        <v/>
      </c>
      <c r="T125" s="113"/>
      <c r="U125" s="113"/>
      <c r="V125" s="113"/>
      <c r="W125" s="113"/>
      <c r="X125" s="113"/>
      <c r="Y125" s="407" t="str">
        <f aca="false" t="array" ref="Y125:Y125">IF(AC125&lt;&gt;Tabeller!$AI$4,_xlfn.IFS(Q125=Tabeller!$AI$3,"",Q125=Tabeller!$AL$4,"C",Q125=Tabeller!$AL$5,"L",Q125=Tabeller!$AL$6,"P",Q125="",""),"1")</f>
        <v/>
      </c>
      <c r="Z125" s="112"/>
      <c r="AA125" s="408" t="str">
        <f aca="false">IF(AB125="","","EAN")</f>
        <v/>
      </c>
      <c r="AB125" s="418" t="str">
        <f aca="false">TRIM(IF('3. Förpackningsdata'!M125="","",'3. Förpackningsdata'!M125))</f>
        <v/>
      </c>
      <c r="AC125" s="410" t="str">
        <f aca="false">IF(AE125="","",IF('3. Förpackningsdata'!O125="","",'3. Förpackningsdata'!O125))</f>
        <v/>
      </c>
      <c r="AD125" s="411"/>
      <c r="AE125" s="400" t="str">
        <f aca="false">IF('3. Förpackningsdata'!P125="","",'3. Förpackningsdata'!P125)</f>
        <v/>
      </c>
      <c r="AF125" s="244"/>
      <c r="AG125" s="244"/>
      <c r="AH125" s="244"/>
      <c r="AI125" s="244"/>
      <c r="AJ125" s="244"/>
      <c r="AK125" s="407" t="str">
        <f aca="false" t="array" ref="AK125:AK125">_xlfn.IFS(AC125=Tabeller!$AI$4,"C",AC125=Tabeller!$AI$5,"L",AC125=Tabeller!$AI$6,"P",AC125="","")</f>
        <v/>
      </c>
      <c r="AL125" s="411"/>
      <c r="AM125" s="412" t="str">
        <f aca="false">IF(AN125="","","EAN")</f>
        <v/>
      </c>
      <c r="AN125" s="403" t="str">
        <f aca="false">TRIM(IF('3. Förpackningsdata'!Q125="","",'3. Förpackningsdata'!Q125))</f>
        <v/>
      </c>
      <c r="AO125" s="414" t="str">
        <f aca="false">IF(AQ125="","",IF('3. Förpackningsdata'!S125="","",'3. Förpackningsdata'!S125))</f>
        <v/>
      </c>
      <c r="AP125" s="112"/>
      <c r="AQ125" s="406" t="str">
        <f aca="false">IF('3. Förpackningsdata'!T125="","",'3. Förpackningsdata'!T125)</f>
        <v/>
      </c>
      <c r="AR125" s="113"/>
      <c r="AS125" s="113"/>
      <c r="AT125" s="113"/>
      <c r="AU125" s="113"/>
      <c r="AV125" s="113"/>
      <c r="AW125" s="407" t="str">
        <f aca="false" t="array" ref="AW125:AW125">_xlfn.IFS(AO125=Tabeller!$AJ$5,"P",AO125=Tabeller!$AJ$4,"L",AO125="","")</f>
        <v/>
      </c>
      <c r="AX125" s="112"/>
      <c r="AY125" s="408" t="str">
        <f aca="false">IF(AZ125="","","EAN")</f>
        <v/>
      </c>
      <c r="AZ125" s="418" t="str">
        <f aca="false">TRIM(IF('3. Förpackningsdata'!U125="","",'3. Förpackningsdata'!U125))</f>
        <v/>
      </c>
      <c r="BA125" s="415" t="str">
        <f aca="false">IF(BC125="","",IF('3. Förpackningsdata'!W125="","",'3. Förpackningsdata'!W125))</f>
        <v/>
      </c>
      <c r="BB125" s="416"/>
      <c r="BC125" s="411" t="str">
        <f aca="false">IF('3. Förpackningsdata'!X125="","",'3. Förpackningsdata'!X125)</f>
        <v/>
      </c>
      <c r="BD125" s="416"/>
      <c r="BE125" s="416"/>
      <c r="BF125" s="416"/>
      <c r="BG125" s="416"/>
      <c r="BH125" s="416"/>
      <c r="BI125" s="417" t="str">
        <f aca="false" t="array" ref="BI125:BI125">_xlfn.IFS(BA125=Tabeller!$AJ$5,"P",BA125=Tabeller!$AJ$4,"L",BA125="","")</f>
        <v/>
      </c>
      <c r="BJ125" s="416"/>
      <c r="BK125" s="412" t="str">
        <f aca="false">IF(BL125="","","EAN")</f>
        <v/>
      </c>
      <c r="BL125" s="413" t="str">
        <f aca="false">TRIM(IF('3. Förpackningsdata'!Y125="","",'3. Förpackningsdata'!Y125))</f>
        <v/>
      </c>
    </row>
    <row r="126" customFormat="false" ht="14.25" hidden="false" customHeight="false" outlineLevel="0" collapsed="false">
      <c r="A126" s="397" t="n">
        <v>122</v>
      </c>
      <c r="B126" s="397" t="str">
        <f aca="false">'APH KIC KIA PC'!I126</f>
        <v>Välj…</v>
      </c>
      <c r="C126" s="397" t="str">
        <f aca="false">'APH KIC KIA PC'!K126</f>
        <v>Välj…</v>
      </c>
      <c r="D126" s="398" t="n">
        <f aca="false">'APH KIC KIA PC'!D126</f>
        <v>0</v>
      </c>
      <c r="E126" s="399" t="s">
        <v>114</v>
      </c>
      <c r="F126" s="399"/>
      <c r="G126" s="400" t="n">
        <v>1</v>
      </c>
      <c r="H126" s="401" t="n">
        <f aca="false">'3. Förpackningsdata'!F126</f>
        <v>0</v>
      </c>
      <c r="I126" s="401" t="n">
        <f aca="false">'3. Förpackningsdata'!G126</f>
        <v>0</v>
      </c>
      <c r="J126" s="401" t="n">
        <f aca="false">'3. Förpackningsdata'!I126</f>
        <v>0</v>
      </c>
      <c r="K126" s="401" t="n">
        <f aca="false">'3. Förpackningsdata'!H126</f>
        <v>0</v>
      </c>
      <c r="L126" s="244"/>
      <c r="M126" s="399" t="s">
        <v>2012</v>
      </c>
      <c r="N126" s="400" t="str">
        <f aca="false">IF('APH KIC KIA PC'!X126="","",'APH KIC KIA PC'!X126)</f>
        <v/>
      </c>
      <c r="O126" s="402" t="s">
        <v>35</v>
      </c>
      <c r="P126" s="403" t="str">
        <f aca="false">TRIM('1. Artikeldata Grund'!D126)</f>
        <v/>
      </c>
      <c r="Q126" s="404" t="str">
        <f aca="false">IF(S126="","",IF('3. Förpackningsdata'!K126="","",'3. Förpackningsdata'!K126))</f>
        <v/>
      </c>
      <c r="R126" s="405"/>
      <c r="S126" s="406" t="str">
        <f aca="false">IF('3. Förpackningsdata'!L126="","",'3. Förpackningsdata'!L126)</f>
        <v/>
      </c>
      <c r="T126" s="113"/>
      <c r="U126" s="113"/>
      <c r="V126" s="113"/>
      <c r="W126" s="113"/>
      <c r="X126" s="113"/>
      <c r="Y126" s="407" t="str">
        <f aca="false" t="array" ref="Y126:Y126">IF(AC126&lt;&gt;Tabeller!$AI$4,_xlfn.IFS(Q126=Tabeller!$AI$3,"",Q126=Tabeller!$AL$4,"C",Q126=Tabeller!$AL$5,"L",Q126=Tabeller!$AL$6,"P",Q126="",""),"1")</f>
        <v/>
      </c>
      <c r="Z126" s="112"/>
      <c r="AA126" s="408" t="str">
        <f aca="false">IF(AB126="","","EAN")</f>
        <v/>
      </c>
      <c r="AB126" s="418" t="str">
        <f aca="false">TRIM(IF('3. Förpackningsdata'!M126="","",'3. Förpackningsdata'!M126))</f>
        <v/>
      </c>
      <c r="AC126" s="410" t="str">
        <f aca="false">IF(AE126="","",IF('3. Förpackningsdata'!O126="","",'3. Förpackningsdata'!O126))</f>
        <v/>
      </c>
      <c r="AD126" s="411"/>
      <c r="AE126" s="400" t="str">
        <f aca="false">IF('3. Förpackningsdata'!P126="","",'3. Förpackningsdata'!P126)</f>
        <v/>
      </c>
      <c r="AF126" s="244"/>
      <c r="AG126" s="244"/>
      <c r="AH126" s="244"/>
      <c r="AI126" s="244"/>
      <c r="AJ126" s="244"/>
      <c r="AK126" s="407" t="str">
        <f aca="false" t="array" ref="AK126:AK126">_xlfn.IFS(AC126=Tabeller!$AI$4,"C",AC126=Tabeller!$AI$5,"L",AC126=Tabeller!$AI$6,"P",AC126="","")</f>
        <v/>
      </c>
      <c r="AL126" s="411"/>
      <c r="AM126" s="412" t="str">
        <f aca="false">IF(AN126="","","EAN")</f>
        <v/>
      </c>
      <c r="AN126" s="403" t="str">
        <f aca="false">TRIM(IF('3. Förpackningsdata'!Q126="","",'3. Förpackningsdata'!Q126))</f>
        <v/>
      </c>
      <c r="AO126" s="414" t="str">
        <f aca="false">IF(AQ126="","",IF('3. Förpackningsdata'!S126="","",'3. Förpackningsdata'!S126))</f>
        <v/>
      </c>
      <c r="AP126" s="112"/>
      <c r="AQ126" s="406" t="str">
        <f aca="false">IF('3. Förpackningsdata'!T126="","",'3. Förpackningsdata'!T126)</f>
        <v/>
      </c>
      <c r="AR126" s="113"/>
      <c r="AS126" s="113"/>
      <c r="AT126" s="113"/>
      <c r="AU126" s="113"/>
      <c r="AV126" s="113"/>
      <c r="AW126" s="407" t="str">
        <f aca="false" t="array" ref="AW126:AW126">_xlfn.IFS(AO126=Tabeller!$AJ$5,"P",AO126=Tabeller!$AJ$4,"L",AO126="","")</f>
        <v/>
      </c>
      <c r="AX126" s="112"/>
      <c r="AY126" s="408" t="str">
        <f aca="false">IF(AZ126="","","EAN")</f>
        <v/>
      </c>
      <c r="AZ126" s="418" t="str">
        <f aca="false">TRIM(IF('3. Förpackningsdata'!U126="","",'3. Förpackningsdata'!U126))</f>
        <v/>
      </c>
      <c r="BA126" s="415" t="str">
        <f aca="false">IF(BC126="","",IF('3. Förpackningsdata'!W126="","",'3. Förpackningsdata'!W126))</f>
        <v/>
      </c>
      <c r="BB126" s="416"/>
      <c r="BC126" s="411" t="str">
        <f aca="false">IF('3. Förpackningsdata'!X126="","",'3. Förpackningsdata'!X126)</f>
        <v/>
      </c>
      <c r="BD126" s="416"/>
      <c r="BE126" s="416"/>
      <c r="BF126" s="416"/>
      <c r="BG126" s="416"/>
      <c r="BH126" s="416"/>
      <c r="BI126" s="417" t="str">
        <f aca="false" t="array" ref="BI126:BI126">_xlfn.IFS(BA126=Tabeller!$AJ$5,"P",BA126=Tabeller!$AJ$4,"L",BA126="","")</f>
        <v/>
      </c>
      <c r="BJ126" s="416"/>
      <c r="BK126" s="412" t="str">
        <f aca="false">IF(BL126="","","EAN")</f>
        <v/>
      </c>
      <c r="BL126" s="413" t="str">
        <f aca="false">TRIM(IF('3. Förpackningsdata'!Y126="","",'3. Förpackningsdata'!Y126))</f>
        <v/>
      </c>
    </row>
    <row r="127" customFormat="false" ht="14.25" hidden="false" customHeight="false" outlineLevel="0" collapsed="false">
      <c r="A127" s="397" t="n">
        <v>123</v>
      </c>
      <c r="B127" s="397" t="str">
        <f aca="false">'APH KIC KIA PC'!I127</f>
        <v>Välj…</v>
      </c>
      <c r="C127" s="397" t="str">
        <f aca="false">'APH KIC KIA PC'!K127</f>
        <v>Välj…</v>
      </c>
      <c r="D127" s="398" t="n">
        <f aca="false">'APH KIC KIA PC'!D127</f>
        <v>0</v>
      </c>
      <c r="E127" s="399" t="s">
        <v>114</v>
      </c>
      <c r="F127" s="399"/>
      <c r="G127" s="400" t="n">
        <v>1</v>
      </c>
      <c r="H127" s="401" t="n">
        <f aca="false">'3. Förpackningsdata'!F127</f>
        <v>0</v>
      </c>
      <c r="I127" s="401" t="n">
        <f aca="false">'3. Förpackningsdata'!G127</f>
        <v>0</v>
      </c>
      <c r="J127" s="401" t="n">
        <f aca="false">'3. Förpackningsdata'!I127</f>
        <v>0</v>
      </c>
      <c r="K127" s="401" t="n">
        <f aca="false">'3. Förpackningsdata'!H127</f>
        <v>0</v>
      </c>
      <c r="L127" s="244"/>
      <c r="M127" s="399" t="s">
        <v>2012</v>
      </c>
      <c r="N127" s="400" t="str">
        <f aca="false">IF('APH KIC KIA PC'!X127="","",'APH KIC KIA PC'!X127)</f>
        <v/>
      </c>
      <c r="O127" s="402" t="s">
        <v>35</v>
      </c>
      <c r="P127" s="403" t="str">
        <f aca="false">TRIM('1. Artikeldata Grund'!D127)</f>
        <v/>
      </c>
      <c r="Q127" s="404" t="str">
        <f aca="false">IF(S127="","",IF('3. Förpackningsdata'!K127="","",'3. Förpackningsdata'!K127))</f>
        <v/>
      </c>
      <c r="R127" s="405"/>
      <c r="S127" s="406" t="str">
        <f aca="false">IF('3. Förpackningsdata'!L127="","",'3. Förpackningsdata'!L127)</f>
        <v/>
      </c>
      <c r="T127" s="113"/>
      <c r="U127" s="113"/>
      <c r="V127" s="113"/>
      <c r="W127" s="113"/>
      <c r="X127" s="113"/>
      <c r="Y127" s="407" t="str">
        <f aca="false" t="array" ref="Y127:Y127">IF(AC127&lt;&gt;Tabeller!$AI$4,_xlfn.IFS(Q127=Tabeller!$AI$3,"",Q127=Tabeller!$AL$4,"C",Q127=Tabeller!$AL$5,"L",Q127=Tabeller!$AL$6,"P",Q127="",""),"1")</f>
        <v/>
      </c>
      <c r="Z127" s="112"/>
      <c r="AA127" s="408" t="str">
        <f aca="false">IF(AB127="","","EAN")</f>
        <v/>
      </c>
      <c r="AB127" s="418" t="str">
        <f aca="false">TRIM(IF('3. Förpackningsdata'!M127="","",'3. Förpackningsdata'!M127))</f>
        <v/>
      </c>
      <c r="AC127" s="410" t="str">
        <f aca="false">IF(AE127="","",IF('3. Förpackningsdata'!O127="","",'3. Förpackningsdata'!O127))</f>
        <v/>
      </c>
      <c r="AD127" s="411"/>
      <c r="AE127" s="400" t="str">
        <f aca="false">IF('3. Förpackningsdata'!P127="","",'3. Förpackningsdata'!P127)</f>
        <v/>
      </c>
      <c r="AF127" s="244"/>
      <c r="AG127" s="244"/>
      <c r="AH127" s="244"/>
      <c r="AI127" s="244"/>
      <c r="AJ127" s="244"/>
      <c r="AK127" s="407" t="str">
        <f aca="false" t="array" ref="AK127:AK127">_xlfn.IFS(AC127=Tabeller!$AI$4,"C",AC127=Tabeller!$AI$5,"L",AC127=Tabeller!$AI$6,"P",AC127="","")</f>
        <v/>
      </c>
      <c r="AL127" s="411"/>
      <c r="AM127" s="412" t="str">
        <f aca="false">IF(AN127="","","EAN")</f>
        <v/>
      </c>
      <c r="AN127" s="403" t="str">
        <f aca="false">TRIM(IF('3. Förpackningsdata'!Q127="","",'3. Förpackningsdata'!Q127))</f>
        <v/>
      </c>
      <c r="AO127" s="414" t="str">
        <f aca="false">IF(AQ127="","",IF('3. Förpackningsdata'!S127="","",'3. Förpackningsdata'!S127))</f>
        <v/>
      </c>
      <c r="AP127" s="112"/>
      <c r="AQ127" s="406" t="str">
        <f aca="false">IF('3. Förpackningsdata'!T127="","",'3. Förpackningsdata'!T127)</f>
        <v/>
      </c>
      <c r="AR127" s="113"/>
      <c r="AS127" s="113"/>
      <c r="AT127" s="113"/>
      <c r="AU127" s="113"/>
      <c r="AV127" s="113"/>
      <c r="AW127" s="407" t="str">
        <f aca="false" t="array" ref="AW127:AW127">_xlfn.IFS(AO127=Tabeller!$AJ$5,"P",AO127=Tabeller!$AJ$4,"L",AO127="","")</f>
        <v/>
      </c>
      <c r="AX127" s="112"/>
      <c r="AY127" s="408" t="str">
        <f aca="false">IF(AZ127="","","EAN")</f>
        <v/>
      </c>
      <c r="AZ127" s="418" t="str">
        <f aca="false">TRIM(IF('3. Förpackningsdata'!U127="","",'3. Förpackningsdata'!U127))</f>
        <v/>
      </c>
      <c r="BA127" s="415" t="str">
        <f aca="false">IF(BC127="","",IF('3. Förpackningsdata'!W127="","",'3. Förpackningsdata'!W127))</f>
        <v/>
      </c>
      <c r="BB127" s="416"/>
      <c r="BC127" s="411" t="str">
        <f aca="false">IF('3. Förpackningsdata'!X127="","",'3. Förpackningsdata'!X127)</f>
        <v/>
      </c>
      <c r="BD127" s="416"/>
      <c r="BE127" s="416"/>
      <c r="BF127" s="416"/>
      <c r="BG127" s="416"/>
      <c r="BH127" s="416"/>
      <c r="BI127" s="417" t="str">
        <f aca="false" t="array" ref="BI127:BI127">_xlfn.IFS(BA127=Tabeller!$AJ$5,"P",BA127=Tabeller!$AJ$4,"L",BA127="","")</f>
        <v/>
      </c>
      <c r="BJ127" s="416"/>
      <c r="BK127" s="412" t="str">
        <f aca="false">IF(BL127="","","EAN")</f>
        <v/>
      </c>
      <c r="BL127" s="413" t="str">
        <f aca="false">TRIM(IF('3. Förpackningsdata'!Y127="","",'3. Förpackningsdata'!Y127))</f>
        <v/>
      </c>
    </row>
    <row r="128" customFormat="false" ht="14.25" hidden="false" customHeight="false" outlineLevel="0" collapsed="false">
      <c r="A128" s="397" t="n">
        <v>124</v>
      </c>
      <c r="B128" s="397" t="str">
        <f aca="false">'APH KIC KIA PC'!I128</f>
        <v>Välj…</v>
      </c>
      <c r="C128" s="397" t="str">
        <f aca="false">'APH KIC KIA PC'!K128</f>
        <v>Välj…</v>
      </c>
      <c r="D128" s="398" t="n">
        <f aca="false">'APH KIC KIA PC'!D128</f>
        <v>0</v>
      </c>
      <c r="E128" s="399" t="s">
        <v>114</v>
      </c>
      <c r="F128" s="399"/>
      <c r="G128" s="400" t="n">
        <v>1</v>
      </c>
      <c r="H128" s="401" t="n">
        <f aca="false">'3. Förpackningsdata'!F128</f>
        <v>0</v>
      </c>
      <c r="I128" s="401" t="n">
        <f aca="false">'3. Förpackningsdata'!G128</f>
        <v>0</v>
      </c>
      <c r="J128" s="401" t="n">
        <f aca="false">'3. Förpackningsdata'!I128</f>
        <v>0</v>
      </c>
      <c r="K128" s="401" t="n">
        <f aca="false">'3. Förpackningsdata'!H128</f>
        <v>0</v>
      </c>
      <c r="L128" s="244"/>
      <c r="M128" s="399" t="s">
        <v>2012</v>
      </c>
      <c r="N128" s="400" t="str">
        <f aca="false">IF('APH KIC KIA PC'!X128="","",'APH KIC KIA PC'!X128)</f>
        <v/>
      </c>
      <c r="O128" s="402" t="s">
        <v>35</v>
      </c>
      <c r="P128" s="403" t="str">
        <f aca="false">TRIM('1. Artikeldata Grund'!D128)</f>
        <v/>
      </c>
      <c r="Q128" s="404" t="str">
        <f aca="false">IF(S128="","",IF('3. Förpackningsdata'!K128="","",'3. Förpackningsdata'!K128))</f>
        <v/>
      </c>
      <c r="R128" s="405"/>
      <c r="S128" s="406" t="str">
        <f aca="false">IF('3. Förpackningsdata'!L128="","",'3. Förpackningsdata'!L128)</f>
        <v/>
      </c>
      <c r="T128" s="113"/>
      <c r="U128" s="113"/>
      <c r="V128" s="113"/>
      <c r="W128" s="113"/>
      <c r="X128" s="113"/>
      <c r="Y128" s="407" t="str">
        <f aca="false" t="array" ref="Y128:Y128">IF(AC128&lt;&gt;Tabeller!$AI$4,_xlfn.IFS(Q128=Tabeller!$AI$3,"",Q128=Tabeller!$AL$4,"C",Q128=Tabeller!$AL$5,"L",Q128=Tabeller!$AL$6,"P",Q128="",""),"1")</f>
        <v/>
      </c>
      <c r="Z128" s="112"/>
      <c r="AA128" s="408" t="str">
        <f aca="false">IF(AB128="","","EAN")</f>
        <v/>
      </c>
      <c r="AB128" s="418" t="str">
        <f aca="false">TRIM(IF('3. Förpackningsdata'!M128="","",'3. Förpackningsdata'!M128))</f>
        <v/>
      </c>
      <c r="AC128" s="410" t="str">
        <f aca="false">IF(AE128="","",IF('3. Förpackningsdata'!O128="","",'3. Förpackningsdata'!O128))</f>
        <v/>
      </c>
      <c r="AD128" s="411"/>
      <c r="AE128" s="400" t="str">
        <f aca="false">IF('3. Förpackningsdata'!P128="","",'3. Förpackningsdata'!P128)</f>
        <v/>
      </c>
      <c r="AF128" s="244"/>
      <c r="AG128" s="244"/>
      <c r="AH128" s="244"/>
      <c r="AI128" s="244"/>
      <c r="AJ128" s="244"/>
      <c r="AK128" s="407" t="str">
        <f aca="false" t="array" ref="AK128:AK128">_xlfn.IFS(AC128=Tabeller!$AI$4,"C",AC128=Tabeller!$AI$5,"L",AC128=Tabeller!$AI$6,"P",AC128="","")</f>
        <v/>
      </c>
      <c r="AL128" s="411"/>
      <c r="AM128" s="412" t="str">
        <f aca="false">IF(AN128="","","EAN")</f>
        <v/>
      </c>
      <c r="AN128" s="403" t="str">
        <f aca="false">TRIM(IF('3. Förpackningsdata'!Q128="","",'3. Förpackningsdata'!Q128))</f>
        <v/>
      </c>
      <c r="AO128" s="414" t="str">
        <f aca="false">IF(AQ128="","",IF('3. Förpackningsdata'!S128="","",'3. Förpackningsdata'!S128))</f>
        <v/>
      </c>
      <c r="AP128" s="112"/>
      <c r="AQ128" s="406" t="str">
        <f aca="false">IF('3. Förpackningsdata'!T128="","",'3. Förpackningsdata'!T128)</f>
        <v/>
      </c>
      <c r="AR128" s="113"/>
      <c r="AS128" s="113"/>
      <c r="AT128" s="113"/>
      <c r="AU128" s="113"/>
      <c r="AV128" s="113"/>
      <c r="AW128" s="407" t="str">
        <f aca="false" t="array" ref="AW128:AW128">_xlfn.IFS(AO128=Tabeller!$AJ$5,"P",AO128=Tabeller!$AJ$4,"L",AO128="","")</f>
        <v/>
      </c>
      <c r="AX128" s="112"/>
      <c r="AY128" s="408" t="str">
        <f aca="false">IF(AZ128="","","EAN")</f>
        <v/>
      </c>
      <c r="AZ128" s="418" t="str">
        <f aca="false">TRIM(IF('3. Förpackningsdata'!U128="","",'3. Förpackningsdata'!U128))</f>
        <v/>
      </c>
      <c r="BA128" s="415" t="str">
        <f aca="false">IF(BC128="","",IF('3. Förpackningsdata'!W128="","",'3. Förpackningsdata'!W128))</f>
        <v/>
      </c>
      <c r="BB128" s="416"/>
      <c r="BC128" s="411" t="str">
        <f aca="false">IF('3. Förpackningsdata'!X128="","",'3. Förpackningsdata'!X128)</f>
        <v/>
      </c>
      <c r="BD128" s="416"/>
      <c r="BE128" s="416"/>
      <c r="BF128" s="416"/>
      <c r="BG128" s="416"/>
      <c r="BH128" s="416"/>
      <c r="BI128" s="417" t="str">
        <f aca="false" t="array" ref="BI128:BI128">_xlfn.IFS(BA128=Tabeller!$AJ$5,"P",BA128=Tabeller!$AJ$4,"L",BA128="","")</f>
        <v/>
      </c>
      <c r="BJ128" s="416"/>
      <c r="BK128" s="412" t="str">
        <f aca="false">IF(BL128="","","EAN")</f>
        <v/>
      </c>
      <c r="BL128" s="413" t="str">
        <f aca="false">TRIM(IF('3. Förpackningsdata'!Y128="","",'3. Förpackningsdata'!Y128))</f>
        <v/>
      </c>
    </row>
    <row r="129" customFormat="false" ht="14.25" hidden="false" customHeight="false" outlineLevel="0" collapsed="false">
      <c r="A129" s="397" t="n">
        <v>125</v>
      </c>
      <c r="B129" s="397" t="str">
        <f aca="false">'APH KIC KIA PC'!I129</f>
        <v>Välj…</v>
      </c>
      <c r="C129" s="397" t="str">
        <f aca="false">'APH KIC KIA PC'!K129</f>
        <v>Välj…</v>
      </c>
      <c r="D129" s="398" t="n">
        <f aca="false">'APH KIC KIA PC'!D129</f>
        <v>0</v>
      </c>
      <c r="E129" s="399" t="s">
        <v>114</v>
      </c>
      <c r="F129" s="399"/>
      <c r="G129" s="400" t="n">
        <v>1</v>
      </c>
      <c r="H129" s="401" t="n">
        <f aca="false">'3. Förpackningsdata'!F129</f>
        <v>0</v>
      </c>
      <c r="I129" s="401" t="n">
        <f aca="false">'3. Förpackningsdata'!G129</f>
        <v>0</v>
      </c>
      <c r="J129" s="401" t="n">
        <f aca="false">'3. Förpackningsdata'!I129</f>
        <v>0</v>
      </c>
      <c r="K129" s="401" t="n">
        <f aca="false">'3. Förpackningsdata'!H129</f>
        <v>0</v>
      </c>
      <c r="L129" s="244"/>
      <c r="M129" s="399" t="s">
        <v>2012</v>
      </c>
      <c r="N129" s="400" t="str">
        <f aca="false">IF('APH KIC KIA PC'!X129="","",'APH KIC KIA PC'!X129)</f>
        <v/>
      </c>
      <c r="O129" s="402" t="s">
        <v>35</v>
      </c>
      <c r="P129" s="403" t="str">
        <f aca="false">TRIM('1. Artikeldata Grund'!D129)</f>
        <v/>
      </c>
      <c r="Q129" s="404" t="str">
        <f aca="false">IF(S129="","",IF('3. Förpackningsdata'!K129="","",'3. Förpackningsdata'!K129))</f>
        <v/>
      </c>
      <c r="R129" s="405"/>
      <c r="S129" s="406" t="str">
        <f aca="false">IF('3. Förpackningsdata'!L129="","",'3. Förpackningsdata'!L129)</f>
        <v/>
      </c>
      <c r="T129" s="113"/>
      <c r="U129" s="113"/>
      <c r="V129" s="113"/>
      <c r="W129" s="113"/>
      <c r="X129" s="113"/>
      <c r="Y129" s="407" t="str">
        <f aca="false" t="array" ref="Y129:Y129">IF(AC129&lt;&gt;Tabeller!$AI$4,_xlfn.IFS(Q129=Tabeller!$AI$3,"",Q129=Tabeller!$AL$4,"C",Q129=Tabeller!$AL$5,"L",Q129=Tabeller!$AL$6,"P",Q129="",""),"1")</f>
        <v/>
      </c>
      <c r="Z129" s="112"/>
      <c r="AA129" s="408" t="str">
        <f aca="false">IF(AB129="","","EAN")</f>
        <v/>
      </c>
      <c r="AB129" s="418" t="str">
        <f aca="false">TRIM(IF('3. Förpackningsdata'!M129="","",'3. Förpackningsdata'!M129))</f>
        <v/>
      </c>
      <c r="AC129" s="410" t="str">
        <f aca="false">IF(AE129="","",IF('3. Förpackningsdata'!O129="","",'3. Förpackningsdata'!O129))</f>
        <v/>
      </c>
      <c r="AD129" s="411"/>
      <c r="AE129" s="400" t="str">
        <f aca="false">IF('3. Förpackningsdata'!P129="","",'3. Förpackningsdata'!P129)</f>
        <v/>
      </c>
      <c r="AF129" s="244"/>
      <c r="AG129" s="244"/>
      <c r="AH129" s="244"/>
      <c r="AI129" s="244"/>
      <c r="AJ129" s="244"/>
      <c r="AK129" s="407" t="str">
        <f aca="false" t="array" ref="AK129:AK129">_xlfn.IFS(AC129=Tabeller!$AI$4,"C",AC129=Tabeller!$AI$5,"L",AC129=Tabeller!$AI$6,"P",AC129="","")</f>
        <v/>
      </c>
      <c r="AL129" s="411"/>
      <c r="AM129" s="412" t="str">
        <f aca="false">IF(AN129="","","EAN")</f>
        <v/>
      </c>
      <c r="AN129" s="403" t="str">
        <f aca="false">TRIM(IF('3. Förpackningsdata'!Q129="","",'3. Förpackningsdata'!Q129))</f>
        <v/>
      </c>
      <c r="AO129" s="414" t="str">
        <f aca="false">IF(AQ129="","",IF('3. Förpackningsdata'!S129="","",'3. Förpackningsdata'!S129))</f>
        <v/>
      </c>
      <c r="AP129" s="112"/>
      <c r="AQ129" s="406" t="str">
        <f aca="false">IF('3. Förpackningsdata'!T129="","",'3. Förpackningsdata'!T129)</f>
        <v/>
      </c>
      <c r="AR129" s="113"/>
      <c r="AS129" s="113"/>
      <c r="AT129" s="113"/>
      <c r="AU129" s="113"/>
      <c r="AV129" s="113"/>
      <c r="AW129" s="407" t="str">
        <f aca="false" t="array" ref="AW129:AW129">_xlfn.IFS(AO129=Tabeller!$AJ$5,"P",AO129=Tabeller!$AJ$4,"L",AO129="","")</f>
        <v/>
      </c>
      <c r="AX129" s="112"/>
      <c r="AY129" s="408" t="str">
        <f aca="false">IF(AZ129="","","EAN")</f>
        <v/>
      </c>
      <c r="AZ129" s="418" t="str">
        <f aca="false">TRIM(IF('3. Förpackningsdata'!U129="","",'3. Förpackningsdata'!U129))</f>
        <v/>
      </c>
      <c r="BA129" s="415" t="str">
        <f aca="false">IF(BC129="","",IF('3. Förpackningsdata'!W129="","",'3. Förpackningsdata'!W129))</f>
        <v/>
      </c>
      <c r="BB129" s="416"/>
      <c r="BC129" s="411" t="str">
        <f aca="false">IF('3. Förpackningsdata'!X129="","",'3. Förpackningsdata'!X129)</f>
        <v/>
      </c>
      <c r="BD129" s="416"/>
      <c r="BE129" s="416"/>
      <c r="BF129" s="416"/>
      <c r="BG129" s="416"/>
      <c r="BH129" s="416"/>
      <c r="BI129" s="417" t="str">
        <f aca="false" t="array" ref="BI129:BI129">_xlfn.IFS(BA129=Tabeller!$AJ$5,"P",BA129=Tabeller!$AJ$4,"L",BA129="","")</f>
        <v/>
      </c>
      <c r="BJ129" s="416"/>
      <c r="BK129" s="412" t="str">
        <f aca="false">IF(BL129="","","EAN")</f>
        <v/>
      </c>
      <c r="BL129" s="413" t="str">
        <f aca="false">TRIM(IF('3. Förpackningsdata'!Y129="","",'3. Förpackningsdata'!Y129))</f>
        <v/>
      </c>
    </row>
    <row r="130" customFormat="false" ht="14.25" hidden="false" customHeight="false" outlineLevel="0" collapsed="false">
      <c r="A130" s="397" t="n">
        <v>126</v>
      </c>
      <c r="B130" s="397" t="str">
        <f aca="false">'APH KIC KIA PC'!I130</f>
        <v>Välj…</v>
      </c>
      <c r="C130" s="397" t="str">
        <f aca="false">'APH KIC KIA PC'!K130</f>
        <v>Välj…</v>
      </c>
      <c r="D130" s="398" t="n">
        <f aca="false">'APH KIC KIA PC'!D130</f>
        <v>0</v>
      </c>
      <c r="E130" s="399" t="s">
        <v>114</v>
      </c>
      <c r="F130" s="399"/>
      <c r="G130" s="400" t="n">
        <v>1</v>
      </c>
      <c r="H130" s="401" t="n">
        <f aca="false">'3. Förpackningsdata'!F130</f>
        <v>0</v>
      </c>
      <c r="I130" s="401" t="n">
        <f aca="false">'3. Förpackningsdata'!G130</f>
        <v>0</v>
      </c>
      <c r="J130" s="401" t="n">
        <f aca="false">'3. Förpackningsdata'!I130</f>
        <v>0</v>
      </c>
      <c r="K130" s="401" t="n">
        <f aca="false">'3. Förpackningsdata'!H130</f>
        <v>0</v>
      </c>
      <c r="L130" s="244"/>
      <c r="M130" s="399" t="s">
        <v>2012</v>
      </c>
      <c r="N130" s="400" t="str">
        <f aca="false">IF('APH KIC KIA PC'!X130="","",'APH KIC KIA PC'!X130)</f>
        <v/>
      </c>
      <c r="O130" s="402" t="s">
        <v>35</v>
      </c>
      <c r="P130" s="403" t="str">
        <f aca="false">TRIM('1. Artikeldata Grund'!D130)</f>
        <v/>
      </c>
      <c r="Q130" s="404" t="str">
        <f aca="false">IF(S130="","",IF('3. Förpackningsdata'!K130="","",'3. Förpackningsdata'!K130))</f>
        <v/>
      </c>
      <c r="R130" s="405"/>
      <c r="S130" s="406" t="str">
        <f aca="false">IF('3. Förpackningsdata'!L130="","",'3. Förpackningsdata'!L130)</f>
        <v/>
      </c>
      <c r="T130" s="113"/>
      <c r="U130" s="113"/>
      <c r="V130" s="113"/>
      <c r="W130" s="113"/>
      <c r="X130" s="113"/>
      <c r="Y130" s="407" t="str">
        <f aca="false" t="array" ref="Y130:Y130">IF(AC130&lt;&gt;Tabeller!$AI$4,_xlfn.IFS(Q130=Tabeller!$AI$3,"",Q130=Tabeller!$AL$4,"C",Q130=Tabeller!$AL$5,"L",Q130=Tabeller!$AL$6,"P",Q130="",""),"1")</f>
        <v/>
      </c>
      <c r="Z130" s="112"/>
      <c r="AA130" s="408" t="str">
        <f aca="false">IF(AB130="","","EAN")</f>
        <v/>
      </c>
      <c r="AB130" s="418" t="str">
        <f aca="false">TRIM(IF('3. Förpackningsdata'!M130="","",'3. Förpackningsdata'!M130))</f>
        <v/>
      </c>
      <c r="AC130" s="410" t="str">
        <f aca="false">IF(AE130="","",IF('3. Förpackningsdata'!O130="","",'3. Förpackningsdata'!O130))</f>
        <v/>
      </c>
      <c r="AD130" s="411"/>
      <c r="AE130" s="400" t="str">
        <f aca="false">IF('3. Förpackningsdata'!P130="","",'3. Förpackningsdata'!P130)</f>
        <v/>
      </c>
      <c r="AF130" s="244"/>
      <c r="AG130" s="244"/>
      <c r="AH130" s="244"/>
      <c r="AI130" s="244"/>
      <c r="AJ130" s="244"/>
      <c r="AK130" s="407" t="str">
        <f aca="false" t="array" ref="AK130:AK130">_xlfn.IFS(AC130=Tabeller!$AI$4,"C",AC130=Tabeller!$AI$5,"L",AC130=Tabeller!$AI$6,"P",AC130="","")</f>
        <v/>
      </c>
      <c r="AL130" s="411"/>
      <c r="AM130" s="412" t="str">
        <f aca="false">IF(AN130="","","EAN")</f>
        <v/>
      </c>
      <c r="AN130" s="403" t="str">
        <f aca="false">TRIM(IF('3. Förpackningsdata'!Q130="","",'3. Förpackningsdata'!Q130))</f>
        <v/>
      </c>
      <c r="AO130" s="414" t="str">
        <f aca="false">IF(AQ130="","",IF('3. Förpackningsdata'!S130="","",'3. Förpackningsdata'!S130))</f>
        <v/>
      </c>
      <c r="AP130" s="112"/>
      <c r="AQ130" s="406" t="str">
        <f aca="false">IF('3. Förpackningsdata'!T130="","",'3. Förpackningsdata'!T130)</f>
        <v/>
      </c>
      <c r="AR130" s="113"/>
      <c r="AS130" s="113"/>
      <c r="AT130" s="113"/>
      <c r="AU130" s="113"/>
      <c r="AV130" s="113"/>
      <c r="AW130" s="407" t="str">
        <f aca="false" t="array" ref="AW130:AW130">_xlfn.IFS(AO130=Tabeller!$AJ$5,"P",AO130=Tabeller!$AJ$4,"L",AO130="","")</f>
        <v/>
      </c>
      <c r="AX130" s="112"/>
      <c r="AY130" s="408" t="str">
        <f aca="false">IF(AZ130="","","EAN")</f>
        <v/>
      </c>
      <c r="AZ130" s="418" t="str">
        <f aca="false">TRIM(IF('3. Förpackningsdata'!U130="","",'3. Förpackningsdata'!U130))</f>
        <v/>
      </c>
      <c r="BA130" s="415" t="str">
        <f aca="false">IF(BC130="","",IF('3. Förpackningsdata'!W130="","",'3. Förpackningsdata'!W130))</f>
        <v/>
      </c>
      <c r="BB130" s="416"/>
      <c r="BC130" s="411" t="str">
        <f aca="false">IF('3. Förpackningsdata'!X130="","",'3. Förpackningsdata'!X130)</f>
        <v/>
      </c>
      <c r="BD130" s="416"/>
      <c r="BE130" s="416"/>
      <c r="BF130" s="416"/>
      <c r="BG130" s="416"/>
      <c r="BH130" s="416"/>
      <c r="BI130" s="417" t="str">
        <f aca="false" t="array" ref="BI130:BI130">_xlfn.IFS(BA130=Tabeller!$AJ$5,"P",BA130=Tabeller!$AJ$4,"L",BA130="","")</f>
        <v/>
      </c>
      <c r="BJ130" s="416"/>
      <c r="BK130" s="412" t="str">
        <f aca="false">IF(BL130="","","EAN")</f>
        <v/>
      </c>
      <c r="BL130" s="413" t="str">
        <f aca="false">TRIM(IF('3. Förpackningsdata'!Y130="","",'3. Förpackningsdata'!Y130))</f>
        <v/>
      </c>
    </row>
    <row r="131" customFormat="false" ht="14.25" hidden="false" customHeight="false" outlineLevel="0" collapsed="false">
      <c r="A131" s="397" t="n">
        <v>127</v>
      </c>
      <c r="B131" s="397" t="str">
        <f aca="false">'APH KIC KIA PC'!I131</f>
        <v>Välj…</v>
      </c>
      <c r="C131" s="397" t="str">
        <f aca="false">'APH KIC KIA PC'!K131</f>
        <v>Välj…</v>
      </c>
      <c r="D131" s="398" t="n">
        <f aca="false">'APH KIC KIA PC'!D131</f>
        <v>0</v>
      </c>
      <c r="E131" s="399" t="s">
        <v>114</v>
      </c>
      <c r="F131" s="399"/>
      <c r="G131" s="400" t="n">
        <v>1</v>
      </c>
      <c r="H131" s="401" t="n">
        <f aca="false">'3. Förpackningsdata'!F131</f>
        <v>0</v>
      </c>
      <c r="I131" s="401" t="n">
        <f aca="false">'3. Förpackningsdata'!G131</f>
        <v>0</v>
      </c>
      <c r="J131" s="401" t="n">
        <f aca="false">'3. Förpackningsdata'!I131</f>
        <v>0</v>
      </c>
      <c r="K131" s="401" t="n">
        <f aca="false">'3. Förpackningsdata'!H131</f>
        <v>0</v>
      </c>
      <c r="L131" s="244"/>
      <c r="M131" s="399" t="s">
        <v>2012</v>
      </c>
      <c r="N131" s="400" t="str">
        <f aca="false">IF('APH KIC KIA PC'!X131="","",'APH KIC KIA PC'!X131)</f>
        <v/>
      </c>
      <c r="O131" s="402" t="s">
        <v>35</v>
      </c>
      <c r="P131" s="403" t="str">
        <f aca="false">TRIM('1. Artikeldata Grund'!D131)</f>
        <v/>
      </c>
      <c r="Q131" s="404" t="str">
        <f aca="false">IF(S131="","",IF('3. Förpackningsdata'!K131="","",'3. Förpackningsdata'!K131))</f>
        <v/>
      </c>
      <c r="R131" s="405"/>
      <c r="S131" s="406" t="str">
        <f aca="false">IF('3. Förpackningsdata'!L131="","",'3. Förpackningsdata'!L131)</f>
        <v/>
      </c>
      <c r="T131" s="113"/>
      <c r="U131" s="113"/>
      <c r="V131" s="113"/>
      <c r="W131" s="113"/>
      <c r="X131" s="113"/>
      <c r="Y131" s="407" t="str">
        <f aca="false" t="array" ref="Y131:Y131">IF(AC131&lt;&gt;Tabeller!$AI$4,_xlfn.IFS(Q131=Tabeller!$AI$3,"",Q131=Tabeller!$AL$4,"C",Q131=Tabeller!$AL$5,"L",Q131=Tabeller!$AL$6,"P",Q131="",""),"1")</f>
        <v/>
      </c>
      <c r="Z131" s="112"/>
      <c r="AA131" s="408" t="str">
        <f aca="false">IF(AB131="","","EAN")</f>
        <v/>
      </c>
      <c r="AB131" s="418" t="str">
        <f aca="false">TRIM(IF('3. Förpackningsdata'!M131="","",'3. Förpackningsdata'!M131))</f>
        <v/>
      </c>
      <c r="AC131" s="410" t="str">
        <f aca="false">IF(AE131="","",IF('3. Förpackningsdata'!O131="","",'3. Förpackningsdata'!O131))</f>
        <v/>
      </c>
      <c r="AD131" s="411"/>
      <c r="AE131" s="400" t="str">
        <f aca="false">IF('3. Förpackningsdata'!P131="","",'3. Förpackningsdata'!P131)</f>
        <v/>
      </c>
      <c r="AF131" s="244"/>
      <c r="AG131" s="244"/>
      <c r="AH131" s="244"/>
      <c r="AI131" s="244"/>
      <c r="AJ131" s="244"/>
      <c r="AK131" s="407" t="str">
        <f aca="false" t="array" ref="AK131:AK131">_xlfn.IFS(AC131=Tabeller!$AI$4,"C",AC131=Tabeller!$AI$5,"L",AC131=Tabeller!$AI$6,"P",AC131="","")</f>
        <v/>
      </c>
      <c r="AL131" s="411"/>
      <c r="AM131" s="412" t="str">
        <f aca="false">IF(AN131="","","EAN")</f>
        <v/>
      </c>
      <c r="AN131" s="403" t="str">
        <f aca="false">TRIM(IF('3. Förpackningsdata'!Q131="","",'3. Förpackningsdata'!Q131))</f>
        <v/>
      </c>
      <c r="AO131" s="414" t="str">
        <f aca="false">IF(AQ131="","",IF('3. Förpackningsdata'!S131="","",'3. Förpackningsdata'!S131))</f>
        <v/>
      </c>
      <c r="AP131" s="112"/>
      <c r="AQ131" s="406" t="str">
        <f aca="false">IF('3. Förpackningsdata'!T131="","",'3. Förpackningsdata'!T131)</f>
        <v/>
      </c>
      <c r="AR131" s="113"/>
      <c r="AS131" s="113"/>
      <c r="AT131" s="113"/>
      <c r="AU131" s="113"/>
      <c r="AV131" s="113"/>
      <c r="AW131" s="407" t="str">
        <f aca="false" t="array" ref="AW131:AW131">_xlfn.IFS(AO131=Tabeller!$AJ$5,"P",AO131=Tabeller!$AJ$4,"L",AO131="","")</f>
        <v/>
      </c>
      <c r="AX131" s="112"/>
      <c r="AY131" s="408" t="str">
        <f aca="false">IF(AZ131="","","EAN")</f>
        <v/>
      </c>
      <c r="AZ131" s="418" t="str">
        <f aca="false">TRIM(IF('3. Förpackningsdata'!U131="","",'3. Förpackningsdata'!U131))</f>
        <v/>
      </c>
      <c r="BA131" s="415" t="str">
        <f aca="false">IF(BC131="","",IF('3. Förpackningsdata'!W131="","",'3. Förpackningsdata'!W131))</f>
        <v/>
      </c>
      <c r="BB131" s="416"/>
      <c r="BC131" s="411" t="str">
        <f aca="false">IF('3. Förpackningsdata'!X131="","",'3. Förpackningsdata'!X131)</f>
        <v/>
      </c>
      <c r="BD131" s="416"/>
      <c r="BE131" s="416"/>
      <c r="BF131" s="416"/>
      <c r="BG131" s="416"/>
      <c r="BH131" s="416"/>
      <c r="BI131" s="417" t="str">
        <f aca="false" t="array" ref="BI131:BI131">_xlfn.IFS(BA131=Tabeller!$AJ$5,"P",BA131=Tabeller!$AJ$4,"L",BA131="","")</f>
        <v/>
      </c>
      <c r="BJ131" s="416"/>
      <c r="BK131" s="412" t="str">
        <f aca="false">IF(BL131="","","EAN")</f>
        <v/>
      </c>
      <c r="BL131" s="413" t="str">
        <f aca="false">TRIM(IF('3. Förpackningsdata'!Y131="","",'3. Förpackningsdata'!Y131))</f>
        <v/>
      </c>
    </row>
    <row r="132" customFormat="false" ht="14.25" hidden="false" customHeight="false" outlineLevel="0" collapsed="false">
      <c r="A132" s="397" t="n">
        <v>128</v>
      </c>
      <c r="B132" s="397" t="str">
        <f aca="false">'APH KIC KIA PC'!I132</f>
        <v>Välj…</v>
      </c>
      <c r="C132" s="397" t="str">
        <f aca="false">'APH KIC KIA PC'!K132</f>
        <v>Välj…</v>
      </c>
      <c r="D132" s="398" t="n">
        <f aca="false">'APH KIC KIA PC'!D132</f>
        <v>0</v>
      </c>
      <c r="E132" s="399" t="s">
        <v>114</v>
      </c>
      <c r="F132" s="399"/>
      <c r="G132" s="400" t="n">
        <v>1</v>
      </c>
      <c r="H132" s="401" t="n">
        <f aca="false">'3. Förpackningsdata'!F132</f>
        <v>0</v>
      </c>
      <c r="I132" s="401" t="n">
        <f aca="false">'3. Förpackningsdata'!G132</f>
        <v>0</v>
      </c>
      <c r="J132" s="401" t="n">
        <f aca="false">'3. Förpackningsdata'!I132</f>
        <v>0</v>
      </c>
      <c r="K132" s="401" t="n">
        <f aca="false">'3. Förpackningsdata'!H132</f>
        <v>0</v>
      </c>
      <c r="L132" s="244"/>
      <c r="M132" s="399" t="s">
        <v>2012</v>
      </c>
      <c r="N132" s="400" t="str">
        <f aca="false">IF('APH KIC KIA PC'!X132="","",'APH KIC KIA PC'!X132)</f>
        <v/>
      </c>
      <c r="O132" s="402" t="s">
        <v>35</v>
      </c>
      <c r="P132" s="403" t="str">
        <f aca="false">TRIM('1. Artikeldata Grund'!D132)</f>
        <v/>
      </c>
      <c r="Q132" s="404" t="str">
        <f aca="false">IF(S132="","",IF('3. Förpackningsdata'!K132="","",'3. Förpackningsdata'!K132))</f>
        <v/>
      </c>
      <c r="R132" s="405"/>
      <c r="S132" s="406" t="str">
        <f aca="false">IF('3. Förpackningsdata'!L132="","",'3. Förpackningsdata'!L132)</f>
        <v/>
      </c>
      <c r="T132" s="113"/>
      <c r="U132" s="113"/>
      <c r="V132" s="113"/>
      <c r="W132" s="113"/>
      <c r="X132" s="113"/>
      <c r="Y132" s="407" t="str">
        <f aca="false" t="array" ref="Y132:Y132">IF(AC132&lt;&gt;Tabeller!$AI$4,_xlfn.IFS(Q132=Tabeller!$AI$3,"",Q132=Tabeller!$AL$4,"C",Q132=Tabeller!$AL$5,"L",Q132=Tabeller!$AL$6,"P",Q132="",""),"1")</f>
        <v/>
      </c>
      <c r="Z132" s="112"/>
      <c r="AA132" s="408" t="str">
        <f aca="false">IF(AB132="","","EAN")</f>
        <v/>
      </c>
      <c r="AB132" s="418" t="str">
        <f aca="false">TRIM(IF('3. Förpackningsdata'!M132="","",'3. Förpackningsdata'!M132))</f>
        <v/>
      </c>
      <c r="AC132" s="410" t="str">
        <f aca="false">IF(AE132="","",IF('3. Förpackningsdata'!O132="","",'3. Förpackningsdata'!O132))</f>
        <v/>
      </c>
      <c r="AD132" s="411"/>
      <c r="AE132" s="400" t="str">
        <f aca="false">IF('3. Förpackningsdata'!P132="","",'3. Förpackningsdata'!P132)</f>
        <v/>
      </c>
      <c r="AF132" s="244"/>
      <c r="AG132" s="244"/>
      <c r="AH132" s="244"/>
      <c r="AI132" s="244"/>
      <c r="AJ132" s="244"/>
      <c r="AK132" s="407" t="str">
        <f aca="false" t="array" ref="AK132:AK132">_xlfn.IFS(AC132=Tabeller!$AI$4,"C",AC132=Tabeller!$AI$5,"L",AC132=Tabeller!$AI$6,"P",AC132="","")</f>
        <v/>
      </c>
      <c r="AL132" s="411"/>
      <c r="AM132" s="412" t="str">
        <f aca="false">IF(AN132="","","EAN")</f>
        <v/>
      </c>
      <c r="AN132" s="403" t="str">
        <f aca="false">TRIM(IF('3. Förpackningsdata'!Q132="","",'3. Förpackningsdata'!Q132))</f>
        <v/>
      </c>
      <c r="AO132" s="414" t="str">
        <f aca="false">IF(AQ132="","",IF('3. Förpackningsdata'!S132="","",'3. Förpackningsdata'!S132))</f>
        <v/>
      </c>
      <c r="AP132" s="112"/>
      <c r="AQ132" s="406" t="str">
        <f aca="false">IF('3. Förpackningsdata'!T132="","",'3. Förpackningsdata'!T132)</f>
        <v/>
      </c>
      <c r="AR132" s="113"/>
      <c r="AS132" s="113"/>
      <c r="AT132" s="113"/>
      <c r="AU132" s="113"/>
      <c r="AV132" s="113"/>
      <c r="AW132" s="407" t="str">
        <f aca="false" t="array" ref="AW132:AW132">_xlfn.IFS(AO132=Tabeller!$AJ$5,"P",AO132=Tabeller!$AJ$4,"L",AO132="","")</f>
        <v/>
      </c>
      <c r="AX132" s="112"/>
      <c r="AY132" s="408" t="str">
        <f aca="false">IF(AZ132="","","EAN")</f>
        <v/>
      </c>
      <c r="AZ132" s="418" t="str">
        <f aca="false">TRIM(IF('3. Förpackningsdata'!U132="","",'3. Förpackningsdata'!U132))</f>
        <v/>
      </c>
      <c r="BA132" s="415" t="str">
        <f aca="false">IF(BC132="","",IF('3. Förpackningsdata'!W132="","",'3. Förpackningsdata'!W132))</f>
        <v/>
      </c>
      <c r="BB132" s="416"/>
      <c r="BC132" s="411" t="str">
        <f aca="false">IF('3. Förpackningsdata'!X132="","",'3. Förpackningsdata'!X132)</f>
        <v/>
      </c>
      <c r="BD132" s="416"/>
      <c r="BE132" s="416"/>
      <c r="BF132" s="416"/>
      <c r="BG132" s="416"/>
      <c r="BH132" s="416"/>
      <c r="BI132" s="417" t="str">
        <f aca="false" t="array" ref="BI132:BI132">_xlfn.IFS(BA132=Tabeller!$AJ$5,"P",BA132=Tabeller!$AJ$4,"L",BA132="","")</f>
        <v/>
      </c>
      <c r="BJ132" s="416"/>
      <c r="BK132" s="412" t="str">
        <f aca="false">IF(BL132="","","EAN")</f>
        <v/>
      </c>
      <c r="BL132" s="413" t="str">
        <f aca="false">TRIM(IF('3. Förpackningsdata'!Y132="","",'3. Förpackningsdata'!Y132))</f>
        <v/>
      </c>
    </row>
    <row r="133" customFormat="false" ht="14.25" hidden="false" customHeight="false" outlineLevel="0" collapsed="false">
      <c r="A133" s="397" t="n">
        <v>129</v>
      </c>
      <c r="B133" s="397" t="str">
        <f aca="false">'APH KIC KIA PC'!I133</f>
        <v>Välj…</v>
      </c>
      <c r="C133" s="397" t="str">
        <f aca="false">'APH KIC KIA PC'!K133</f>
        <v>Välj…</v>
      </c>
      <c r="D133" s="398" t="n">
        <f aca="false">'APH KIC KIA PC'!D133</f>
        <v>0</v>
      </c>
      <c r="E133" s="399" t="s">
        <v>114</v>
      </c>
      <c r="F133" s="399"/>
      <c r="G133" s="400" t="n">
        <v>1</v>
      </c>
      <c r="H133" s="401" t="n">
        <f aca="false">'3. Förpackningsdata'!F133</f>
        <v>0</v>
      </c>
      <c r="I133" s="401" t="n">
        <f aca="false">'3. Förpackningsdata'!G133</f>
        <v>0</v>
      </c>
      <c r="J133" s="401" t="n">
        <f aca="false">'3. Förpackningsdata'!I133</f>
        <v>0</v>
      </c>
      <c r="K133" s="401" t="n">
        <f aca="false">'3. Förpackningsdata'!H133</f>
        <v>0</v>
      </c>
      <c r="L133" s="244"/>
      <c r="M133" s="399" t="s">
        <v>2012</v>
      </c>
      <c r="N133" s="400" t="str">
        <f aca="false">IF('APH KIC KIA PC'!X133="","",'APH KIC KIA PC'!X133)</f>
        <v/>
      </c>
      <c r="O133" s="402" t="s">
        <v>35</v>
      </c>
      <c r="P133" s="403" t="str">
        <f aca="false">TRIM('1. Artikeldata Grund'!D133)</f>
        <v/>
      </c>
      <c r="Q133" s="404" t="str">
        <f aca="false">IF(S133="","",IF('3. Förpackningsdata'!K133="","",'3. Förpackningsdata'!K133))</f>
        <v/>
      </c>
      <c r="R133" s="405"/>
      <c r="S133" s="406" t="str">
        <f aca="false">IF('3. Förpackningsdata'!L133="","",'3. Förpackningsdata'!L133)</f>
        <v/>
      </c>
      <c r="T133" s="113"/>
      <c r="U133" s="113"/>
      <c r="V133" s="113"/>
      <c r="W133" s="113"/>
      <c r="X133" s="113"/>
      <c r="Y133" s="407" t="str">
        <f aca="false" t="array" ref="Y133:Y133">IF(AC133&lt;&gt;Tabeller!$AI$4,_xlfn.IFS(Q133=Tabeller!$AI$3,"",Q133=Tabeller!$AL$4,"C",Q133=Tabeller!$AL$5,"L",Q133=Tabeller!$AL$6,"P",Q133="",""),"1")</f>
        <v/>
      </c>
      <c r="Z133" s="112"/>
      <c r="AA133" s="408" t="str">
        <f aca="false">IF(AB133="","","EAN")</f>
        <v/>
      </c>
      <c r="AB133" s="418" t="str">
        <f aca="false">TRIM(IF('3. Förpackningsdata'!M133="","",'3. Förpackningsdata'!M133))</f>
        <v/>
      </c>
      <c r="AC133" s="410" t="str">
        <f aca="false">IF(AE133="","",IF('3. Förpackningsdata'!O133="","",'3. Förpackningsdata'!O133))</f>
        <v/>
      </c>
      <c r="AD133" s="411"/>
      <c r="AE133" s="400" t="str">
        <f aca="false">IF('3. Förpackningsdata'!P133="","",'3. Förpackningsdata'!P133)</f>
        <v/>
      </c>
      <c r="AF133" s="244"/>
      <c r="AG133" s="244"/>
      <c r="AH133" s="244"/>
      <c r="AI133" s="244"/>
      <c r="AJ133" s="244"/>
      <c r="AK133" s="407" t="str">
        <f aca="false" t="array" ref="AK133:AK133">_xlfn.IFS(AC133=Tabeller!$AI$4,"C",AC133=Tabeller!$AI$5,"L",AC133=Tabeller!$AI$6,"P",AC133="","")</f>
        <v/>
      </c>
      <c r="AL133" s="411"/>
      <c r="AM133" s="412" t="str">
        <f aca="false">IF(AN133="","","EAN")</f>
        <v/>
      </c>
      <c r="AN133" s="403" t="str">
        <f aca="false">TRIM(IF('3. Förpackningsdata'!Q133="","",'3. Förpackningsdata'!Q133))</f>
        <v/>
      </c>
      <c r="AO133" s="414" t="str">
        <f aca="false">IF(AQ133="","",IF('3. Förpackningsdata'!S133="","",'3. Förpackningsdata'!S133))</f>
        <v/>
      </c>
      <c r="AP133" s="112"/>
      <c r="AQ133" s="406" t="str">
        <f aca="false">IF('3. Förpackningsdata'!T133="","",'3. Förpackningsdata'!T133)</f>
        <v/>
      </c>
      <c r="AR133" s="113"/>
      <c r="AS133" s="113"/>
      <c r="AT133" s="113"/>
      <c r="AU133" s="113"/>
      <c r="AV133" s="113"/>
      <c r="AW133" s="407" t="str">
        <f aca="false" t="array" ref="AW133:AW133">_xlfn.IFS(AO133=Tabeller!$AJ$5,"P",AO133=Tabeller!$AJ$4,"L",AO133="","")</f>
        <v/>
      </c>
      <c r="AX133" s="112"/>
      <c r="AY133" s="408" t="str">
        <f aca="false">IF(AZ133="","","EAN")</f>
        <v/>
      </c>
      <c r="AZ133" s="418" t="str">
        <f aca="false">TRIM(IF('3. Förpackningsdata'!U133="","",'3. Förpackningsdata'!U133))</f>
        <v/>
      </c>
      <c r="BA133" s="415" t="str">
        <f aca="false">IF(BC133="","",IF('3. Förpackningsdata'!W133="","",'3. Förpackningsdata'!W133))</f>
        <v/>
      </c>
      <c r="BB133" s="416"/>
      <c r="BC133" s="411" t="str">
        <f aca="false">IF('3. Förpackningsdata'!X133="","",'3. Förpackningsdata'!X133)</f>
        <v/>
      </c>
      <c r="BD133" s="416"/>
      <c r="BE133" s="416"/>
      <c r="BF133" s="416"/>
      <c r="BG133" s="416"/>
      <c r="BH133" s="416"/>
      <c r="BI133" s="417" t="str">
        <f aca="false" t="array" ref="BI133:BI133">_xlfn.IFS(BA133=Tabeller!$AJ$5,"P",BA133=Tabeller!$AJ$4,"L",BA133="","")</f>
        <v/>
      </c>
      <c r="BJ133" s="416"/>
      <c r="BK133" s="412" t="str">
        <f aca="false">IF(BL133="","","EAN")</f>
        <v/>
      </c>
      <c r="BL133" s="413" t="str">
        <f aca="false">TRIM(IF('3. Förpackningsdata'!Y133="","",'3. Förpackningsdata'!Y133))</f>
        <v/>
      </c>
    </row>
    <row r="134" customFormat="false" ht="14.25" hidden="false" customHeight="false" outlineLevel="0" collapsed="false">
      <c r="A134" s="397" t="n">
        <v>130</v>
      </c>
      <c r="B134" s="397" t="str">
        <f aca="false">'APH KIC KIA PC'!I134</f>
        <v>Välj…</v>
      </c>
      <c r="C134" s="397" t="str">
        <f aca="false">'APH KIC KIA PC'!K134</f>
        <v>Välj…</v>
      </c>
      <c r="D134" s="398" t="n">
        <f aca="false">'APH KIC KIA PC'!D134</f>
        <v>0</v>
      </c>
      <c r="E134" s="399" t="s">
        <v>114</v>
      </c>
      <c r="F134" s="399"/>
      <c r="G134" s="400" t="n">
        <v>1</v>
      </c>
      <c r="H134" s="401" t="n">
        <f aca="false">'3. Förpackningsdata'!F134</f>
        <v>0</v>
      </c>
      <c r="I134" s="401" t="n">
        <f aca="false">'3. Förpackningsdata'!G134</f>
        <v>0</v>
      </c>
      <c r="J134" s="401" t="n">
        <f aca="false">'3. Förpackningsdata'!I134</f>
        <v>0</v>
      </c>
      <c r="K134" s="401" t="n">
        <f aca="false">'3. Förpackningsdata'!H134</f>
        <v>0</v>
      </c>
      <c r="L134" s="244"/>
      <c r="M134" s="399" t="s">
        <v>2012</v>
      </c>
      <c r="N134" s="400" t="str">
        <f aca="false">IF('APH KIC KIA PC'!X134="","",'APH KIC KIA PC'!X134)</f>
        <v/>
      </c>
      <c r="O134" s="402" t="s">
        <v>35</v>
      </c>
      <c r="P134" s="403" t="str">
        <f aca="false">TRIM('1. Artikeldata Grund'!D134)</f>
        <v/>
      </c>
      <c r="Q134" s="404" t="str">
        <f aca="false">IF(S134="","",IF('3. Förpackningsdata'!K134="","",'3. Förpackningsdata'!K134))</f>
        <v/>
      </c>
      <c r="R134" s="405"/>
      <c r="S134" s="406" t="str">
        <f aca="false">IF('3. Förpackningsdata'!L134="","",'3. Förpackningsdata'!L134)</f>
        <v/>
      </c>
      <c r="T134" s="113"/>
      <c r="U134" s="113"/>
      <c r="V134" s="113"/>
      <c r="W134" s="113"/>
      <c r="X134" s="113"/>
      <c r="Y134" s="407" t="str">
        <f aca="false" t="array" ref="Y134:Y134">IF(AC134&lt;&gt;Tabeller!$AI$4,_xlfn.IFS(Q134=Tabeller!$AI$3,"",Q134=Tabeller!$AL$4,"C",Q134=Tabeller!$AL$5,"L",Q134=Tabeller!$AL$6,"P",Q134="",""),"1")</f>
        <v/>
      </c>
      <c r="Z134" s="112"/>
      <c r="AA134" s="408" t="str">
        <f aca="false">IF(AB134="","","EAN")</f>
        <v/>
      </c>
      <c r="AB134" s="418" t="str">
        <f aca="false">TRIM(IF('3. Förpackningsdata'!M134="","",'3. Förpackningsdata'!M134))</f>
        <v/>
      </c>
      <c r="AC134" s="410" t="str">
        <f aca="false">IF(AE134="","",IF('3. Förpackningsdata'!O134="","",'3. Förpackningsdata'!O134))</f>
        <v/>
      </c>
      <c r="AD134" s="411"/>
      <c r="AE134" s="400" t="str">
        <f aca="false">IF('3. Förpackningsdata'!P134="","",'3. Förpackningsdata'!P134)</f>
        <v/>
      </c>
      <c r="AF134" s="244"/>
      <c r="AG134" s="244"/>
      <c r="AH134" s="244"/>
      <c r="AI134" s="244"/>
      <c r="AJ134" s="244"/>
      <c r="AK134" s="407" t="str">
        <f aca="false" t="array" ref="AK134:AK134">_xlfn.IFS(AC134=Tabeller!$AI$4,"C",AC134=Tabeller!$AI$5,"L",AC134=Tabeller!$AI$6,"P",AC134="","")</f>
        <v/>
      </c>
      <c r="AL134" s="411"/>
      <c r="AM134" s="412" t="str">
        <f aca="false">IF(AN134="","","EAN")</f>
        <v/>
      </c>
      <c r="AN134" s="403" t="str">
        <f aca="false">TRIM(IF('3. Förpackningsdata'!Q134="","",'3. Förpackningsdata'!Q134))</f>
        <v/>
      </c>
      <c r="AO134" s="414" t="str">
        <f aca="false">IF(AQ134="","",IF('3. Förpackningsdata'!S134="","",'3. Förpackningsdata'!S134))</f>
        <v/>
      </c>
      <c r="AP134" s="112"/>
      <c r="AQ134" s="406" t="str">
        <f aca="false">IF('3. Förpackningsdata'!T134="","",'3. Förpackningsdata'!T134)</f>
        <v/>
      </c>
      <c r="AR134" s="113"/>
      <c r="AS134" s="113"/>
      <c r="AT134" s="113"/>
      <c r="AU134" s="113"/>
      <c r="AV134" s="113"/>
      <c r="AW134" s="407" t="str">
        <f aca="false" t="array" ref="AW134:AW134">_xlfn.IFS(AO134=Tabeller!$AJ$5,"P",AO134=Tabeller!$AJ$4,"L",AO134="","")</f>
        <v/>
      </c>
      <c r="AX134" s="112"/>
      <c r="AY134" s="408" t="str">
        <f aca="false">IF(AZ134="","","EAN")</f>
        <v/>
      </c>
      <c r="AZ134" s="418" t="str">
        <f aca="false">TRIM(IF('3. Förpackningsdata'!U134="","",'3. Förpackningsdata'!U134))</f>
        <v/>
      </c>
      <c r="BA134" s="415" t="str">
        <f aca="false">IF(BC134="","",IF('3. Förpackningsdata'!W134="","",'3. Förpackningsdata'!W134))</f>
        <v/>
      </c>
      <c r="BB134" s="416"/>
      <c r="BC134" s="411" t="str">
        <f aca="false">IF('3. Förpackningsdata'!X134="","",'3. Förpackningsdata'!X134)</f>
        <v/>
      </c>
      <c r="BD134" s="416"/>
      <c r="BE134" s="416"/>
      <c r="BF134" s="416"/>
      <c r="BG134" s="416"/>
      <c r="BH134" s="416"/>
      <c r="BI134" s="417" t="str">
        <f aca="false" t="array" ref="BI134:BI134">_xlfn.IFS(BA134=Tabeller!$AJ$5,"P",BA134=Tabeller!$AJ$4,"L",BA134="","")</f>
        <v/>
      </c>
      <c r="BJ134" s="416"/>
      <c r="BK134" s="412" t="str">
        <f aca="false">IF(BL134="","","EAN")</f>
        <v/>
      </c>
      <c r="BL134" s="413" t="str">
        <f aca="false">TRIM(IF('3. Förpackningsdata'!Y134="","",'3. Förpackningsdata'!Y134))</f>
        <v/>
      </c>
    </row>
    <row r="135" customFormat="false" ht="14.25" hidden="false" customHeight="false" outlineLevel="0" collapsed="false">
      <c r="A135" s="397" t="n">
        <v>131</v>
      </c>
      <c r="B135" s="397" t="str">
        <f aca="false">'APH KIC KIA PC'!I135</f>
        <v>Välj…</v>
      </c>
      <c r="C135" s="397" t="str">
        <f aca="false">'APH KIC KIA PC'!K135</f>
        <v>Välj…</v>
      </c>
      <c r="D135" s="398" t="n">
        <f aca="false">'APH KIC KIA PC'!D135</f>
        <v>0</v>
      </c>
      <c r="E135" s="399" t="s">
        <v>114</v>
      </c>
      <c r="F135" s="399"/>
      <c r="G135" s="400" t="n">
        <v>1</v>
      </c>
      <c r="H135" s="401" t="n">
        <f aca="false">'3. Förpackningsdata'!F135</f>
        <v>0</v>
      </c>
      <c r="I135" s="401" t="n">
        <f aca="false">'3. Förpackningsdata'!G135</f>
        <v>0</v>
      </c>
      <c r="J135" s="401" t="n">
        <f aca="false">'3. Förpackningsdata'!I135</f>
        <v>0</v>
      </c>
      <c r="K135" s="401" t="n">
        <f aca="false">'3. Förpackningsdata'!H135</f>
        <v>0</v>
      </c>
      <c r="L135" s="244"/>
      <c r="M135" s="399" t="s">
        <v>2012</v>
      </c>
      <c r="N135" s="400" t="str">
        <f aca="false">IF('APH KIC KIA PC'!X135="","",'APH KIC KIA PC'!X135)</f>
        <v/>
      </c>
      <c r="O135" s="402" t="s">
        <v>35</v>
      </c>
      <c r="P135" s="403" t="str">
        <f aca="false">TRIM('1. Artikeldata Grund'!D135)</f>
        <v/>
      </c>
      <c r="Q135" s="404" t="str">
        <f aca="false">IF(S135="","",IF('3. Förpackningsdata'!K135="","",'3. Förpackningsdata'!K135))</f>
        <v/>
      </c>
      <c r="R135" s="405"/>
      <c r="S135" s="406" t="str">
        <f aca="false">IF('3. Förpackningsdata'!L135="","",'3. Förpackningsdata'!L135)</f>
        <v/>
      </c>
      <c r="T135" s="113"/>
      <c r="U135" s="113"/>
      <c r="V135" s="113"/>
      <c r="W135" s="113"/>
      <c r="X135" s="113"/>
      <c r="Y135" s="407" t="str">
        <f aca="false" t="array" ref="Y135:Y135">IF(AC135&lt;&gt;Tabeller!$AI$4,_xlfn.IFS(Q135=Tabeller!$AI$3,"",Q135=Tabeller!$AL$4,"C",Q135=Tabeller!$AL$5,"L",Q135=Tabeller!$AL$6,"P",Q135="",""),"1")</f>
        <v/>
      </c>
      <c r="Z135" s="112"/>
      <c r="AA135" s="408" t="str">
        <f aca="false">IF(AB135="","","EAN")</f>
        <v/>
      </c>
      <c r="AB135" s="418" t="str">
        <f aca="false">TRIM(IF('3. Förpackningsdata'!M135="","",'3. Förpackningsdata'!M135))</f>
        <v/>
      </c>
      <c r="AC135" s="410" t="str">
        <f aca="false">IF(AE135="","",IF('3. Förpackningsdata'!O135="","",'3. Förpackningsdata'!O135))</f>
        <v/>
      </c>
      <c r="AD135" s="411"/>
      <c r="AE135" s="400" t="str">
        <f aca="false">IF('3. Förpackningsdata'!P135="","",'3. Förpackningsdata'!P135)</f>
        <v/>
      </c>
      <c r="AF135" s="244"/>
      <c r="AG135" s="244"/>
      <c r="AH135" s="244"/>
      <c r="AI135" s="244"/>
      <c r="AJ135" s="244"/>
      <c r="AK135" s="407" t="str">
        <f aca="false" t="array" ref="AK135:AK135">_xlfn.IFS(AC135=Tabeller!$AI$4,"C",AC135=Tabeller!$AI$5,"L",AC135=Tabeller!$AI$6,"P",AC135="","")</f>
        <v/>
      </c>
      <c r="AL135" s="411"/>
      <c r="AM135" s="412" t="str">
        <f aca="false">IF(AN135="","","EAN")</f>
        <v/>
      </c>
      <c r="AN135" s="403" t="str">
        <f aca="false">TRIM(IF('3. Förpackningsdata'!Q135="","",'3. Förpackningsdata'!Q135))</f>
        <v/>
      </c>
      <c r="AO135" s="414" t="str">
        <f aca="false">IF(AQ135="","",IF('3. Förpackningsdata'!S135="","",'3. Förpackningsdata'!S135))</f>
        <v/>
      </c>
      <c r="AP135" s="112"/>
      <c r="AQ135" s="406" t="str">
        <f aca="false">IF('3. Förpackningsdata'!T135="","",'3. Förpackningsdata'!T135)</f>
        <v/>
      </c>
      <c r="AR135" s="113"/>
      <c r="AS135" s="113"/>
      <c r="AT135" s="113"/>
      <c r="AU135" s="113"/>
      <c r="AV135" s="113"/>
      <c r="AW135" s="407" t="str">
        <f aca="false" t="array" ref="AW135:AW135">_xlfn.IFS(AO135=Tabeller!$AJ$5,"P",AO135=Tabeller!$AJ$4,"L",AO135="","")</f>
        <v/>
      </c>
      <c r="AX135" s="112"/>
      <c r="AY135" s="408" t="str">
        <f aca="false">IF(AZ135="","","EAN")</f>
        <v/>
      </c>
      <c r="AZ135" s="418" t="str">
        <f aca="false">TRIM(IF('3. Förpackningsdata'!U135="","",'3. Förpackningsdata'!U135))</f>
        <v/>
      </c>
      <c r="BA135" s="415" t="str">
        <f aca="false">IF(BC135="","",IF('3. Förpackningsdata'!W135="","",'3. Förpackningsdata'!W135))</f>
        <v/>
      </c>
      <c r="BB135" s="416"/>
      <c r="BC135" s="411" t="str">
        <f aca="false">IF('3. Förpackningsdata'!X135="","",'3. Förpackningsdata'!X135)</f>
        <v/>
      </c>
      <c r="BD135" s="416"/>
      <c r="BE135" s="416"/>
      <c r="BF135" s="416"/>
      <c r="BG135" s="416"/>
      <c r="BH135" s="416"/>
      <c r="BI135" s="417" t="str">
        <f aca="false" t="array" ref="BI135:BI135">_xlfn.IFS(BA135=Tabeller!$AJ$5,"P",BA135=Tabeller!$AJ$4,"L",BA135="","")</f>
        <v/>
      </c>
      <c r="BJ135" s="416"/>
      <c r="BK135" s="412" t="str">
        <f aca="false">IF(BL135="","","EAN")</f>
        <v/>
      </c>
      <c r="BL135" s="413" t="str">
        <f aca="false">TRIM(IF('3. Förpackningsdata'!Y135="","",'3. Förpackningsdata'!Y135))</f>
        <v/>
      </c>
    </row>
    <row r="136" customFormat="false" ht="14.25" hidden="false" customHeight="false" outlineLevel="0" collapsed="false">
      <c r="A136" s="397" t="n">
        <v>132</v>
      </c>
      <c r="B136" s="397" t="str">
        <f aca="false">'APH KIC KIA PC'!I136</f>
        <v>Välj…</v>
      </c>
      <c r="C136" s="397" t="str">
        <f aca="false">'APH KIC KIA PC'!K136</f>
        <v>Välj…</v>
      </c>
      <c r="D136" s="398" t="n">
        <f aca="false">'APH KIC KIA PC'!D136</f>
        <v>0</v>
      </c>
      <c r="E136" s="399" t="s">
        <v>114</v>
      </c>
      <c r="F136" s="399"/>
      <c r="G136" s="400" t="n">
        <v>1</v>
      </c>
      <c r="H136" s="401" t="n">
        <f aca="false">'3. Förpackningsdata'!F136</f>
        <v>0</v>
      </c>
      <c r="I136" s="401" t="n">
        <f aca="false">'3. Förpackningsdata'!G136</f>
        <v>0</v>
      </c>
      <c r="J136" s="401" t="n">
        <f aca="false">'3. Förpackningsdata'!I136</f>
        <v>0</v>
      </c>
      <c r="K136" s="401" t="n">
        <f aca="false">'3. Förpackningsdata'!H136</f>
        <v>0</v>
      </c>
      <c r="L136" s="244"/>
      <c r="M136" s="399" t="s">
        <v>2012</v>
      </c>
      <c r="N136" s="400" t="str">
        <f aca="false">IF('APH KIC KIA PC'!X136="","",'APH KIC KIA PC'!X136)</f>
        <v/>
      </c>
      <c r="O136" s="402" t="s">
        <v>35</v>
      </c>
      <c r="P136" s="403" t="str">
        <f aca="false">TRIM('1. Artikeldata Grund'!D136)</f>
        <v/>
      </c>
      <c r="Q136" s="404" t="str">
        <f aca="false">IF(S136="","",IF('3. Förpackningsdata'!K136="","",'3. Förpackningsdata'!K136))</f>
        <v/>
      </c>
      <c r="R136" s="405"/>
      <c r="S136" s="406" t="str">
        <f aca="false">IF('3. Förpackningsdata'!L136="","",'3. Förpackningsdata'!L136)</f>
        <v/>
      </c>
      <c r="T136" s="113"/>
      <c r="U136" s="113"/>
      <c r="V136" s="113"/>
      <c r="W136" s="113"/>
      <c r="X136" s="113"/>
      <c r="Y136" s="407" t="str">
        <f aca="false" t="array" ref="Y136:Y136">IF(AC136&lt;&gt;Tabeller!$AI$4,_xlfn.IFS(Q136=Tabeller!$AI$3,"",Q136=Tabeller!$AL$4,"C",Q136=Tabeller!$AL$5,"L",Q136=Tabeller!$AL$6,"P",Q136="",""),"1")</f>
        <v/>
      </c>
      <c r="Z136" s="112"/>
      <c r="AA136" s="408" t="str">
        <f aca="false">IF(AB136="","","EAN")</f>
        <v/>
      </c>
      <c r="AB136" s="418" t="str">
        <f aca="false">TRIM(IF('3. Förpackningsdata'!M136="","",'3. Förpackningsdata'!M136))</f>
        <v/>
      </c>
      <c r="AC136" s="410" t="str">
        <f aca="false">IF(AE136="","",IF('3. Förpackningsdata'!O136="","",'3. Förpackningsdata'!O136))</f>
        <v/>
      </c>
      <c r="AD136" s="411"/>
      <c r="AE136" s="400" t="str">
        <f aca="false">IF('3. Förpackningsdata'!P136="","",'3. Förpackningsdata'!P136)</f>
        <v/>
      </c>
      <c r="AF136" s="244"/>
      <c r="AG136" s="244"/>
      <c r="AH136" s="244"/>
      <c r="AI136" s="244"/>
      <c r="AJ136" s="244"/>
      <c r="AK136" s="407" t="str">
        <f aca="false" t="array" ref="AK136:AK136">_xlfn.IFS(AC136=Tabeller!$AI$4,"C",AC136=Tabeller!$AI$5,"L",AC136=Tabeller!$AI$6,"P",AC136="","")</f>
        <v/>
      </c>
      <c r="AL136" s="411"/>
      <c r="AM136" s="412" t="str">
        <f aca="false">IF(AN136="","","EAN")</f>
        <v/>
      </c>
      <c r="AN136" s="403" t="str">
        <f aca="false">TRIM(IF('3. Förpackningsdata'!Q136="","",'3. Förpackningsdata'!Q136))</f>
        <v/>
      </c>
      <c r="AO136" s="414" t="str">
        <f aca="false">IF(AQ136="","",IF('3. Förpackningsdata'!S136="","",'3. Förpackningsdata'!S136))</f>
        <v/>
      </c>
      <c r="AP136" s="112"/>
      <c r="AQ136" s="406" t="str">
        <f aca="false">IF('3. Förpackningsdata'!T136="","",'3. Förpackningsdata'!T136)</f>
        <v/>
      </c>
      <c r="AR136" s="113"/>
      <c r="AS136" s="113"/>
      <c r="AT136" s="113"/>
      <c r="AU136" s="113"/>
      <c r="AV136" s="113"/>
      <c r="AW136" s="407" t="str">
        <f aca="false" t="array" ref="AW136:AW136">_xlfn.IFS(AO136=Tabeller!$AJ$5,"P",AO136=Tabeller!$AJ$4,"L",AO136="","")</f>
        <v/>
      </c>
      <c r="AX136" s="112"/>
      <c r="AY136" s="408" t="str">
        <f aca="false">IF(AZ136="","","EAN")</f>
        <v/>
      </c>
      <c r="AZ136" s="418" t="str">
        <f aca="false">TRIM(IF('3. Förpackningsdata'!U136="","",'3. Förpackningsdata'!U136))</f>
        <v/>
      </c>
      <c r="BA136" s="415" t="str">
        <f aca="false">IF(BC136="","",IF('3. Förpackningsdata'!W136="","",'3. Förpackningsdata'!W136))</f>
        <v/>
      </c>
      <c r="BB136" s="416"/>
      <c r="BC136" s="411" t="str">
        <f aca="false">IF('3. Förpackningsdata'!X136="","",'3. Förpackningsdata'!X136)</f>
        <v/>
      </c>
      <c r="BD136" s="416"/>
      <c r="BE136" s="416"/>
      <c r="BF136" s="416"/>
      <c r="BG136" s="416"/>
      <c r="BH136" s="416"/>
      <c r="BI136" s="417" t="str">
        <f aca="false" t="array" ref="BI136:BI136">_xlfn.IFS(BA136=Tabeller!$AJ$5,"P",BA136=Tabeller!$AJ$4,"L",BA136="","")</f>
        <v/>
      </c>
      <c r="BJ136" s="416"/>
      <c r="BK136" s="412" t="str">
        <f aca="false">IF(BL136="","","EAN")</f>
        <v/>
      </c>
      <c r="BL136" s="413" t="str">
        <f aca="false">TRIM(IF('3. Förpackningsdata'!Y136="","",'3. Förpackningsdata'!Y136))</f>
        <v/>
      </c>
    </row>
    <row r="137" customFormat="false" ht="14.25" hidden="false" customHeight="false" outlineLevel="0" collapsed="false">
      <c r="A137" s="397" t="n">
        <v>133</v>
      </c>
      <c r="B137" s="397" t="str">
        <f aca="false">'APH KIC KIA PC'!I137</f>
        <v>Välj…</v>
      </c>
      <c r="C137" s="397" t="str">
        <f aca="false">'APH KIC KIA PC'!K137</f>
        <v>Välj…</v>
      </c>
      <c r="D137" s="398" t="n">
        <f aca="false">'APH KIC KIA PC'!D137</f>
        <v>0</v>
      </c>
      <c r="E137" s="399" t="s">
        <v>114</v>
      </c>
      <c r="F137" s="399"/>
      <c r="G137" s="400" t="n">
        <v>1</v>
      </c>
      <c r="H137" s="401" t="n">
        <f aca="false">'3. Förpackningsdata'!F137</f>
        <v>0</v>
      </c>
      <c r="I137" s="401" t="n">
        <f aca="false">'3. Förpackningsdata'!G137</f>
        <v>0</v>
      </c>
      <c r="J137" s="401" t="n">
        <f aca="false">'3. Förpackningsdata'!I137</f>
        <v>0</v>
      </c>
      <c r="K137" s="401" t="n">
        <f aca="false">'3. Förpackningsdata'!H137</f>
        <v>0</v>
      </c>
      <c r="L137" s="244"/>
      <c r="M137" s="399" t="s">
        <v>2012</v>
      </c>
      <c r="N137" s="400" t="str">
        <f aca="false">IF('APH KIC KIA PC'!X137="","",'APH KIC KIA PC'!X137)</f>
        <v/>
      </c>
      <c r="O137" s="402" t="s">
        <v>35</v>
      </c>
      <c r="P137" s="403" t="str">
        <f aca="false">TRIM('1. Artikeldata Grund'!D137)</f>
        <v/>
      </c>
      <c r="Q137" s="404" t="str">
        <f aca="false">IF(S137="","",IF('3. Förpackningsdata'!K137="","",'3. Förpackningsdata'!K137))</f>
        <v/>
      </c>
      <c r="R137" s="405"/>
      <c r="S137" s="406" t="str">
        <f aca="false">IF('3. Förpackningsdata'!L137="","",'3. Förpackningsdata'!L137)</f>
        <v/>
      </c>
      <c r="T137" s="113"/>
      <c r="U137" s="113"/>
      <c r="V137" s="113"/>
      <c r="W137" s="113"/>
      <c r="X137" s="113"/>
      <c r="Y137" s="407" t="str">
        <f aca="false" t="array" ref="Y137:Y137">IF(AC137&lt;&gt;Tabeller!$AI$4,_xlfn.IFS(Q137=Tabeller!$AI$3,"",Q137=Tabeller!$AL$4,"C",Q137=Tabeller!$AL$5,"L",Q137=Tabeller!$AL$6,"P",Q137="",""),"1")</f>
        <v/>
      </c>
      <c r="Z137" s="112"/>
      <c r="AA137" s="408" t="str">
        <f aca="false">IF(AB137="","","EAN")</f>
        <v/>
      </c>
      <c r="AB137" s="418" t="str">
        <f aca="false">TRIM(IF('3. Förpackningsdata'!M137="","",'3. Förpackningsdata'!M137))</f>
        <v/>
      </c>
      <c r="AC137" s="410" t="str">
        <f aca="false">IF(AE137="","",IF('3. Förpackningsdata'!O137="","",'3. Förpackningsdata'!O137))</f>
        <v/>
      </c>
      <c r="AD137" s="411"/>
      <c r="AE137" s="400" t="str">
        <f aca="false">IF('3. Förpackningsdata'!P137="","",'3. Förpackningsdata'!P137)</f>
        <v/>
      </c>
      <c r="AF137" s="244"/>
      <c r="AG137" s="244"/>
      <c r="AH137" s="244"/>
      <c r="AI137" s="244"/>
      <c r="AJ137" s="244"/>
      <c r="AK137" s="407" t="str">
        <f aca="false" t="array" ref="AK137:AK137">_xlfn.IFS(AC137=Tabeller!$AI$4,"C",AC137=Tabeller!$AI$5,"L",AC137=Tabeller!$AI$6,"P",AC137="","")</f>
        <v/>
      </c>
      <c r="AL137" s="411"/>
      <c r="AM137" s="412" t="str">
        <f aca="false">IF(AN137="","","EAN")</f>
        <v/>
      </c>
      <c r="AN137" s="403" t="str">
        <f aca="false">TRIM(IF('3. Förpackningsdata'!Q137="","",'3. Förpackningsdata'!Q137))</f>
        <v/>
      </c>
      <c r="AO137" s="414" t="str">
        <f aca="false">IF(AQ137="","",IF('3. Förpackningsdata'!S137="","",'3. Förpackningsdata'!S137))</f>
        <v/>
      </c>
      <c r="AP137" s="112"/>
      <c r="AQ137" s="406" t="str">
        <f aca="false">IF('3. Förpackningsdata'!T137="","",'3. Förpackningsdata'!T137)</f>
        <v/>
      </c>
      <c r="AR137" s="113"/>
      <c r="AS137" s="113"/>
      <c r="AT137" s="113"/>
      <c r="AU137" s="113"/>
      <c r="AV137" s="113"/>
      <c r="AW137" s="407" t="str">
        <f aca="false" t="array" ref="AW137:AW137">_xlfn.IFS(AO137=Tabeller!$AJ$5,"P",AO137=Tabeller!$AJ$4,"L",AO137="","")</f>
        <v/>
      </c>
      <c r="AX137" s="112"/>
      <c r="AY137" s="408" t="str">
        <f aca="false">IF(AZ137="","","EAN")</f>
        <v/>
      </c>
      <c r="AZ137" s="418" t="str">
        <f aca="false">TRIM(IF('3. Förpackningsdata'!U137="","",'3. Förpackningsdata'!U137))</f>
        <v/>
      </c>
      <c r="BA137" s="415" t="str">
        <f aca="false">IF(BC137="","",IF('3. Förpackningsdata'!W137="","",'3. Förpackningsdata'!W137))</f>
        <v/>
      </c>
      <c r="BB137" s="416"/>
      <c r="BC137" s="411" t="str">
        <f aca="false">IF('3. Förpackningsdata'!X137="","",'3. Förpackningsdata'!X137)</f>
        <v/>
      </c>
      <c r="BD137" s="416"/>
      <c r="BE137" s="416"/>
      <c r="BF137" s="416"/>
      <c r="BG137" s="416"/>
      <c r="BH137" s="416"/>
      <c r="BI137" s="417" t="str">
        <f aca="false" t="array" ref="BI137:BI137">_xlfn.IFS(BA137=Tabeller!$AJ$5,"P",BA137=Tabeller!$AJ$4,"L",BA137="","")</f>
        <v/>
      </c>
      <c r="BJ137" s="416"/>
      <c r="BK137" s="412" t="str">
        <f aca="false">IF(BL137="","","EAN")</f>
        <v/>
      </c>
      <c r="BL137" s="413" t="str">
        <f aca="false">TRIM(IF('3. Förpackningsdata'!Y137="","",'3. Förpackningsdata'!Y137))</f>
        <v/>
      </c>
    </row>
    <row r="138" customFormat="false" ht="14.25" hidden="false" customHeight="false" outlineLevel="0" collapsed="false">
      <c r="A138" s="397" t="n">
        <v>134</v>
      </c>
      <c r="B138" s="397" t="str">
        <f aca="false">'APH KIC KIA PC'!I138</f>
        <v>Välj…</v>
      </c>
      <c r="C138" s="397" t="str">
        <f aca="false">'APH KIC KIA PC'!K138</f>
        <v>Välj…</v>
      </c>
      <c r="D138" s="398" t="n">
        <f aca="false">'APH KIC KIA PC'!D138</f>
        <v>0</v>
      </c>
      <c r="E138" s="399" t="s">
        <v>114</v>
      </c>
      <c r="F138" s="399"/>
      <c r="G138" s="400" t="n">
        <v>1</v>
      </c>
      <c r="H138" s="401" t="n">
        <f aca="false">'3. Förpackningsdata'!F138</f>
        <v>0</v>
      </c>
      <c r="I138" s="401" t="n">
        <f aca="false">'3. Förpackningsdata'!G138</f>
        <v>0</v>
      </c>
      <c r="J138" s="401" t="n">
        <f aca="false">'3. Förpackningsdata'!I138</f>
        <v>0</v>
      </c>
      <c r="K138" s="401" t="n">
        <f aca="false">'3. Förpackningsdata'!H138</f>
        <v>0</v>
      </c>
      <c r="L138" s="244"/>
      <c r="M138" s="399" t="s">
        <v>2012</v>
      </c>
      <c r="N138" s="400" t="str">
        <f aca="false">IF('APH KIC KIA PC'!X138="","",'APH KIC KIA PC'!X138)</f>
        <v/>
      </c>
      <c r="O138" s="402" t="s">
        <v>35</v>
      </c>
      <c r="P138" s="403" t="str">
        <f aca="false">TRIM('1. Artikeldata Grund'!D138)</f>
        <v/>
      </c>
      <c r="Q138" s="404" t="str">
        <f aca="false">IF(S138="","",IF('3. Förpackningsdata'!K138="","",'3. Förpackningsdata'!K138))</f>
        <v/>
      </c>
      <c r="R138" s="405"/>
      <c r="S138" s="406" t="str">
        <f aca="false">IF('3. Förpackningsdata'!L138="","",'3. Förpackningsdata'!L138)</f>
        <v/>
      </c>
      <c r="T138" s="113"/>
      <c r="U138" s="113"/>
      <c r="V138" s="113"/>
      <c r="W138" s="113"/>
      <c r="X138" s="113"/>
      <c r="Y138" s="407" t="str">
        <f aca="false" t="array" ref="Y138:Y138">IF(AC138&lt;&gt;Tabeller!$AI$4,_xlfn.IFS(Q138=Tabeller!$AI$3,"",Q138=Tabeller!$AL$4,"C",Q138=Tabeller!$AL$5,"L",Q138=Tabeller!$AL$6,"P",Q138="",""),"1")</f>
        <v/>
      </c>
      <c r="Z138" s="112"/>
      <c r="AA138" s="408" t="str">
        <f aca="false">IF(AB138="","","EAN")</f>
        <v/>
      </c>
      <c r="AB138" s="418" t="str">
        <f aca="false">TRIM(IF('3. Förpackningsdata'!M138="","",'3. Förpackningsdata'!M138))</f>
        <v/>
      </c>
      <c r="AC138" s="410" t="str">
        <f aca="false">IF(AE138="","",IF('3. Förpackningsdata'!O138="","",'3. Förpackningsdata'!O138))</f>
        <v/>
      </c>
      <c r="AD138" s="411"/>
      <c r="AE138" s="400" t="str">
        <f aca="false">IF('3. Förpackningsdata'!P138="","",'3. Förpackningsdata'!P138)</f>
        <v/>
      </c>
      <c r="AF138" s="244"/>
      <c r="AG138" s="244"/>
      <c r="AH138" s="244"/>
      <c r="AI138" s="244"/>
      <c r="AJ138" s="244"/>
      <c r="AK138" s="407" t="str">
        <f aca="false" t="array" ref="AK138:AK138">_xlfn.IFS(AC138=Tabeller!$AI$4,"C",AC138=Tabeller!$AI$5,"L",AC138=Tabeller!$AI$6,"P",AC138="","")</f>
        <v/>
      </c>
      <c r="AL138" s="411"/>
      <c r="AM138" s="412" t="str">
        <f aca="false">IF(AN138="","","EAN")</f>
        <v/>
      </c>
      <c r="AN138" s="403" t="str">
        <f aca="false">TRIM(IF('3. Förpackningsdata'!Q138="","",'3. Förpackningsdata'!Q138))</f>
        <v/>
      </c>
      <c r="AO138" s="414" t="str">
        <f aca="false">IF(AQ138="","",IF('3. Förpackningsdata'!S138="","",'3. Förpackningsdata'!S138))</f>
        <v/>
      </c>
      <c r="AP138" s="112"/>
      <c r="AQ138" s="406" t="str">
        <f aca="false">IF('3. Förpackningsdata'!T138="","",'3. Förpackningsdata'!T138)</f>
        <v/>
      </c>
      <c r="AR138" s="113"/>
      <c r="AS138" s="113"/>
      <c r="AT138" s="113"/>
      <c r="AU138" s="113"/>
      <c r="AV138" s="113"/>
      <c r="AW138" s="407" t="str">
        <f aca="false" t="array" ref="AW138:AW138">_xlfn.IFS(AO138=Tabeller!$AJ$5,"P",AO138=Tabeller!$AJ$4,"L",AO138="","")</f>
        <v/>
      </c>
      <c r="AX138" s="112"/>
      <c r="AY138" s="408" t="str">
        <f aca="false">IF(AZ138="","","EAN")</f>
        <v/>
      </c>
      <c r="AZ138" s="418" t="str">
        <f aca="false">TRIM(IF('3. Förpackningsdata'!U138="","",'3. Förpackningsdata'!U138))</f>
        <v/>
      </c>
      <c r="BA138" s="415" t="str">
        <f aca="false">IF(BC138="","",IF('3. Förpackningsdata'!W138="","",'3. Förpackningsdata'!W138))</f>
        <v/>
      </c>
      <c r="BB138" s="416"/>
      <c r="BC138" s="411" t="str">
        <f aca="false">IF('3. Förpackningsdata'!X138="","",'3. Förpackningsdata'!X138)</f>
        <v/>
      </c>
      <c r="BD138" s="416"/>
      <c r="BE138" s="416"/>
      <c r="BF138" s="416"/>
      <c r="BG138" s="416"/>
      <c r="BH138" s="416"/>
      <c r="BI138" s="417" t="str">
        <f aca="false" t="array" ref="BI138:BI138">_xlfn.IFS(BA138=Tabeller!$AJ$5,"P",BA138=Tabeller!$AJ$4,"L",BA138="","")</f>
        <v/>
      </c>
      <c r="BJ138" s="416"/>
      <c r="BK138" s="412" t="str">
        <f aca="false">IF(BL138="","","EAN")</f>
        <v/>
      </c>
      <c r="BL138" s="413" t="str">
        <f aca="false">TRIM(IF('3. Förpackningsdata'!Y138="","",'3. Förpackningsdata'!Y138))</f>
        <v/>
      </c>
    </row>
    <row r="139" customFormat="false" ht="14.25" hidden="false" customHeight="false" outlineLevel="0" collapsed="false">
      <c r="A139" s="397" t="n">
        <v>135</v>
      </c>
      <c r="B139" s="397" t="str">
        <f aca="false">'APH KIC KIA PC'!I139</f>
        <v>Välj…</v>
      </c>
      <c r="C139" s="397" t="str">
        <f aca="false">'APH KIC KIA PC'!K139</f>
        <v>Välj…</v>
      </c>
      <c r="D139" s="398" t="n">
        <f aca="false">'APH KIC KIA PC'!D139</f>
        <v>0</v>
      </c>
      <c r="E139" s="399" t="s">
        <v>114</v>
      </c>
      <c r="F139" s="399"/>
      <c r="G139" s="400" t="n">
        <v>1</v>
      </c>
      <c r="H139" s="401" t="n">
        <f aca="false">'3. Förpackningsdata'!F139</f>
        <v>0</v>
      </c>
      <c r="I139" s="401" t="n">
        <f aca="false">'3. Förpackningsdata'!G139</f>
        <v>0</v>
      </c>
      <c r="J139" s="401" t="n">
        <f aca="false">'3. Förpackningsdata'!I139</f>
        <v>0</v>
      </c>
      <c r="K139" s="401" t="n">
        <f aca="false">'3. Förpackningsdata'!H139</f>
        <v>0</v>
      </c>
      <c r="L139" s="244"/>
      <c r="M139" s="399" t="s">
        <v>2012</v>
      </c>
      <c r="N139" s="400" t="str">
        <f aca="false">IF('APH KIC KIA PC'!X139="","",'APH KIC KIA PC'!X139)</f>
        <v/>
      </c>
      <c r="O139" s="402" t="s">
        <v>35</v>
      </c>
      <c r="P139" s="403" t="str">
        <f aca="false">TRIM('1. Artikeldata Grund'!D139)</f>
        <v/>
      </c>
      <c r="Q139" s="404" t="str">
        <f aca="false">IF(S139="","",IF('3. Förpackningsdata'!K139="","",'3. Förpackningsdata'!K139))</f>
        <v/>
      </c>
      <c r="R139" s="405"/>
      <c r="S139" s="406" t="str">
        <f aca="false">IF('3. Förpackningsdata'!L139="","",'3. Förpackningsdata'!L139)</f>
        <v/>
      </c>
      <c r="T139" s="113"/>
      <c r="U139" s="113"/>
      <c r="V139" s="113"/>
      <c r="W139" s="113"/>
      <c r="X139" s="113"/>
      <c r="Y139" s="407" t="str">
        <f aca="false" t="array" ref="Y139:Y139">IF(AC139&lt;&gt;Tabeller!$AI$4,_xlfn.IFS(Q139=Tabeller!$AI$3,"",Q139=Tabeller!$AL$4,"C",Q139=Tabeller!$AL$5,"L",Q139=Tabeller!$AL$6,"P",Q139="",""),"1")</f>
        <v/>
      </c>
      <c r="Z139" s="112"/>
      <c r="AA139" s="408" t="str">
        <f aca="false">IF(AB139="","","EAN")</f>
        <v/>
      </c>
      <c r="AB139" s="418" t="str">
        <f aca="false">TRIM(IF('3. Förpackningsdata'!M139="","",'3. Förpackningsdata'!M139))</f>
        <v/>
      </c>
      <c r="AC139" s="410" t="str">
        <f aca="false">IF(AE139="","",IF('3. Förpackningsdata'!O139="","",'3. Förpackningsdata'!O139))</f>
        <v/>
      </c>
      <c r="AD139" s="411"/>
      <c r="AE139" s="400" t="str">
        <f aca="false">IF('3. Förpackningsdata'!P139="","",'3. Förpackningsdata'!P139)</f>
        <v/>
      </c>
      <c r="AF139" s="244"/>
      <c r="AG139" s="244"/>
      <c r="AH139" s="244"/>
      <c r="AI139" s="244"/>
      <c r="AJ139" s="244"/>
      <c r="AK139" s="407" t="str">
        <f aca="false" t="array" ref="AK139:AK139">_xlfn.IFS(AC139=Tabeller!$AI$4,"C",AC139=Tabeller!$AI$5,"L",AC139=Tabeller!$AI$6,"P",AC139="","")</f>
        <v/>
      </c>
      <c r="AL139" s="411"/>
      <c r="AM139" s="412" t="str">
        <f aca="false">IF(AN139="","","EAN")</f>
        <v/>
      </c>
      <c r="AN139" s="403" t="str">
        <f aca="false">TRIM(IF('3. Förpackningsdata'!Q139="","",'3. Förpackningsdata'!Q139))</f>
        <v/>
      </c>
      <c r="AO139" s="414" t="str">
        <f aca="false">IF(AQ139="","",IF('3. Förpackningsdata'!S139="","",'3. Förpackningsdata'!S139))</f>
        <v/>
      </c>
      <c r="AP139" s="112"/>
      <c r="AQ139" s="406" t="str">
        <f aca="false">IF('3. Förpackningsdata'!T139="","",'3. Förpackningsdata'!T139)</f>
        <v/>
      </c>
      <c r="AR139" s="113"/>
      <c r="AS139" s="113"/>
      <c r="AT139" s="113"/>
      <c r="AU139" s="113"/>
      <c r="AV139" s="113"/>
      <c r="AW139" s="407" t="str">
        <f aca="false" t="array" ref="AW139:AW139">_xlfn.IFS(AO139=Tabeller!$AJ$5,"P",AO139=Tabeller!$AJ$4,"L",AO139="","")</f>
        <v/>
      </c>
      <c r="AX139" s="112"/>
      <c r="AY139" s="408" t="str">
        <f aca="false">IF(AZ139="","","EAN")</f>
        <v/>
      </c>
      <c r="AZ139" s="418" t="str">
        <f aca="false">TRIM(IF('3. Förpackningsdata'!U139="","",'3. Förpackningsdata'!U139))</f>
        <v/>
      </c>
      <c r="BA139" s="415" t="str">
        <f aca="false">IF(BC139="","",IF('3. Förpackningsdata'!W139="","",'3. Förpackningsdata'!W139))</f>
        <v/>
      </c>
      <c r="BB139" s="416"/>
      <c r="BC139" s="411" t="str">
        <f aca="false">IF('3. Förpackningsdata'!X139="","",'3. Förpackningsdata'!X139)</f>
        <v/>
      </c>
      <c r="BD139" s="416"/>
      <c r="BE139" s="416"/>
      <c r="BF139" s="416"/>
      <c r="BG139" s="416"/>
      <c r="BH139" s="416"/>
      <c r="BI139" s="417" t="str">
        <f aca="false" t="array" ref="BI139:BI139">_xlfn.IFS(BA139=Tabeller!$AJ$5,"P",BA139=Tabeller!$AJ$4,"L",BA139="","")</f>
        <v/>
      </c>
      <c r="BJ139" s="416"/>
      <c r="BK139" s="412" t="str">
        <f aca="false">IF(BL139="","","EAN")</f>
        <v/>
      </c>
      <c r="BL139" s="413" t="str">
        <f aca="false">TRIM(IF('3. Förpackningsdata'!Y139="","",'3. Förpackningsdata'!Y139))</f>
        <v/>
      </c>
    </row>
    <row r="140" customFormat="false" ht="14.25" hidden="false" customHeight="false" outlineLevel="0" collapsed="false">
      <c r="A140" s="397" t="n">
        <v>136</v>
      </c>
      <c r="B140" s="397" t="str">
        <f aca="false">'APH KIC KIA PC'!I140</f>
        <v>Välj…</v>
      </c>
      <c r="C140" s="397" t="str">
        <f aca="false">'APH KIC KIA PC'!K140</f>
        <v>Välj…</v>
      </c>
      <c r="D140" s="398" t="n">
        <f aca="false">'APH KIC KIA PC'!D140</f>
        <v>0</v>
      </c>
      <c r="E140" s="399" t="s">
        <v>114</v>
      </c>
      <c r="F140" s="399"/>
      <c r="G140" s="400" t="n">
        <v>1</v>
      </c>
      <c r="H140" s="401" t="n">
        <f aca="false">'3. Förpackningsdata'!F140</f>
        <v>0</v>
      </c>
      <c r="I140" s="401" t="n">
        <f aca="false">'3. Förpackningsdata'!G140</f>
        <v>0</v>
      </c>
      <c r="J140" s="401" t="n">
        <f aca="false">'3. Förpackningsdata'!I140</f>
        <v>0</v>
      </c>
      <c r="K140" s="401" t="n">
        <f aca="false">'3. Förpackningsdata'!H140</f>
        <v>0</v>
      </c>
      <c r="L140" s="244"/>
      <c r="M140" s="399" t="s">
        <v>2012</v>
      </c>
      <c r="N140" s="400" t="str">
        <f aca="false">IF('APH KIC KIA PC'!X140="","",'APH KIC KIA PC'!X140)</f>
        <v/>
      </c>
      <c r="O140" s="402" t="s">
        <v>35</v>
      </c>
      <c r="P140" s="403" t="str">
        <f aca="false">TRIM('1. Artikeldata Grund'!D140)</f>
        <v/>
      </c>
      <c r="Q140" s="404" t="str">
        <f aca="false">IF(S140="","",IF('3. Förpackningsdata'!K140="","",'3. Förpackningsdata'!K140))</f>
        <v/>
      </c>
      <c r="R140" s="405"/>
      <c r="S140" s="406" t="str">
        <f aca="false">IF('3. Förpackningsdata'!L140="","",'3. Förpackningsdata'!L140)</f>
        <v/>
      </c>
      <c r="T140" s="113"/>
      <c r="U140" s="113"/>
      <c r="V140" s="113"/>
      <c r="W140" s="113"/>
      <c r="X140" s="113"/>
      <c r="Y140" s="407" t="str">
        <f aca="false" t="array" ref="Y140:Y140">IF(AC140&lt;&gt;Tabeller!$AI$4,_xlfn.IFS(Q140=Tabeller!$AI$3,"",Q140=Tabeller!$AL$4,"C",Q140=Tabeller!$AL$5,"L",Q140=Tabeller!$AL$6,"P",Q140="",""),"1")</f>
        <v/>
      </c>
      <c r="Z140" s="112"/>
      <c r="AA140" s="408" t="str">
        <f aca="false">IF(AB140="","","EAN")</f>
        <v/>
      </c>
      <c r="AB140" s="418" t="str">
        <f aca="false">TRIM(IF('3. Förpackningsdata'!M140="","",'3. Förpackningsdata'!M140))</f>
        <v/>
      </c>
      <c r="AC140" s="410" t="str">
        <f aca="false">IF(AE140="","",IF('3. Förpackningsdata'!O140="","",'3. Förpackningsdata'!O140))</f>
        <v/>
      </c>
      <c r="AD140" s="411"/>
      <c r="AE140" s="400" t="str">
        <f aca="false">IF('3. Förpackningsdata'!P140="","",'3. Förpackningsdata'!P140)</f>
        <v/>
      </c>
      <c r="AF140" s="244"/>
      <c r="AG140" s="244"/>
      <c r="AH140" s="244"/>
      <c r="AI140" s="244"/>
      <c r="AJ140" s="244"/>
      <c r="AK140" s="407" t="str">
        <f aca="false" t="array" ref="AK140:AK140">_xlfn.IFS(AC140=Tabeller!$AI$4,"C",AC140=Tabeller!$AI$5,"L",AC140=Tabeller!$AI$6,"P",AC140="","")</f>
        <v/>
      </c>
      <c r="AL140" s="411"/>
      <c r="AM140" s="412" t="str">
        <f aca="false">IF(AN140="","","EAN")</f>
        <v/>
      </c>
      <c r="AN140" s="403" t="str">
        <f aca="false">TRIM(IF('3. Förpackningsdata'!Q140="","",'3. Förpackningsdata'!Q140))</f>
        <v/>
      </c>
      <c r="AO140" s="414" t="str">
        <f aca="false">IF(AQ140="","",IF('3. Förpackningsdata'!S140="","",'3. Förpackningsdata'!S140))</f>
        <v/>
      </c>
      <c r="AP140" s="112"/>
      <c r="AQ140" s="406" t="str">
        <f aca="false">IF('3. Förpackningsdata'!T140="","",'3. Förpackningsdata'!T140)</f>
        <v/>
      </c>
      <c r="AR140" s="113"/>
      <c r="AS140" s="113"/>
      <c r="AT140" s="113"/>
      <c r="AU140" s="113"/>
      <c r="AV140" s="113"/>
      <c r="AW140" s="407" t="str">
        <f aca="false" t="array" ref="AW140:AW140">_xlfn.IFS(AO140=Tabeller!$AJ$5,"P",AO140=Tabeller!$AJ$4,"L",AO140="","")</f>
        <v/>
      </c>
      <c r="AX140" s="112"/>
      <c r="AY140" s="408" t="str">
        <f aca="false">IF(AZ140="","","EAN")</f>
        <v/>
      </c>
      <c r="AZ140" s="418" t="str">
        <f aca="false">TRIM(IF('3. Förpackningsdata'!U140="","",'3. Förpackningsdata'!U140))</f>
        <v/>
      </c>
      <c r="BA140" s="415" t="str">
        <f aca="false">IF(BC140="","",IF('3. Förpackningsdata'!W140="","",'3. Förpackningsdata'!W140))</f>
        <v/>
      </c>
      <c r="BB140" s="416"/>
      <c r="BC140" s="411" t="str">
        <f aca="false">IF('3. Förpackningsdata'!X140="","",'3. Förpackningsdata'!X140)</f>
        <v/>
      </c>
      <c r="BD140" s="416"/>
      <c r="BE140" s="416"/>
      <c r="BF140" s="416"/>
      <c r="BG140" s="416"/>
      <c r="BH140" s="416"/>
      <c r="BI140" s="417" t="str">
        <f aca="false" t="array" ref="BI140:BI140">_xlfn.IFS(BA140=Tabeller!$AJ$5,"P",BA140=Tabeller!$AJ$4,"L",BA140="","")</f>
        <v/>
      </c>
      <c r="BJ140" s="416"/>
      <c r="BK140" s="412" t="str">
        <f aca="false">IF(BL140="","","EAN")</f>
        <v/>
      </c>
      <c r="BL140" s="413" t="str">
        <f aca="false">TRIM(IF('3. Förpackningsdata'!Y140="","",'3. Förpackningsdata'!Y140))</f>
        <v/>
      </c>
    </row>
    <row r="141" customFormat="false" ht="14.25" hidden="false" customHeight="false" outlineLevel="0" collapsed="false">
      <c r="A141" s="397" t="n">
        <v>137</v>
      </c>
      <c r="B141" s="397" t="str">
        <f aca="false">'APH KIC KIA PC'!I141</f>
        <v>Välj…</v>
      </c>
      <c r="C141" s="397" t="str">
        <f aca="false">'APH KIC KIA PC'!K141</f>
        <v>Välj…</v>
      </c>
      <c r="D141" s="398" t="n">
        <f aca="false">'APH KIC KIA PC'!D141</f>
        <v>0</v>
      </c>
      <c r="E141" s="399" t="s">
        <v>114</v>
      </c>
      <c r="F141" s="399"/>
      <c r="G141" s="400" t="n">
        <v>1</v>
      </c>
      <c r="H141" s="401" t="n">
        <f aca="false">'3. Förpackningsdata'!F141</f>
        <v>0</v>
      </c>
      <c r="I141" s="401" t="n">
        <f aca="false">'3. Förpackningsdata'!G141</f>
        <v>0</v>
      </c>
      <c r="J141" s="401" t="n">
        <f aca="false">'3. Förpackningsdata'!I141</f>
        <v>0</v>
      </c>
      <c r="K141" s="401" t="n">
        <f aca="false">'3. Förpackningsdata'!H141</f>
        <v>0</v>
      </c>
      <c r="L141" s="244"/>
      <c r="M141" s="399" t="s">
        <v>2012</v>
      </c>
      <c r="N141" s="400" t="str">
        <f aca="false">IF('APH KIC KIA PC'!X141="","",'APH KIC KIA PC'!X141)</f>
        <v/>
      </c>
      <c r="O141" s="402" t="s">
        <v>35</v>
      </c>
      <c r="P141" s="403" t="str">
        <f aca="false">TRIM('1. Artikeldata Grund'!D141)</f>
        <v/>
      </c>
      <c r="Q141" s="404" t="str">
        <f aca="false">IF(S141="","",IF('3. Förpackningsdata'!K141="","",'3. Förpackningsdata'!K141))</f>
        <v/>
      </c>
      <c r="R141" s="405"/>
      <c r="S141" s="406" t="str">
        <f aca="false">IF('3. Förpackningsdata'!L141="","",'3. Förpackningsdata'!L141)</f>
        <v/>
      </c>
      <c r="T141" s="113"/>
      <c r="U141" s="113"/>
      <c r="V141" s="113"/>
      <c r="W141" s="113"/>
      <c r="X141" s="113"/>
      <c r="Y141" s="407" t="str">
        <f aca="false" t="array" ref="Y141:Y141">IF(AC141&lt;&gt;Tabeller!$AI$4,_xlfn.IFS(Q141=Tabeller!$AI$3,"",Q141=Tabeller!$AL$4,"C",Q141=Tabeller!$AL$5,"L",Q141=Tabeller!$AL$6,"P",Q141="",""),"1")</f>
        <v/>
      </c>
      <c r="Z141" s="112"/>
      <c r="AA141" s="408" t="str">
        <f aca="false">IF(AB141="","","EAN")</f>
        <v/>
      </c>
      <c r="AB141" s="418" t="str">
        <f aca="false">TRIM(IF('3. Förpackningsdata'!M141="","",'3. Förpackningsdata'!M141))</f>
        <v/>
      </c>
      <c r="AC141" s="410" t="str">
        <f aca="false">IF(AE141="","",IF('3. Förpackningsdata'!O141="","",'3. Förpackningsdata'!O141))</f>
        <v/>
      </c>
      <c r="AD141" s="411"/>
      <c r="AE141" s="400" t="str">
        <f aca="false">IF('3. Förpackningsdata'!P141="","",'3. Förpackningsdata'!P141)</f>
        <v/>
      </c>
      <c r="AF141" s="244"/>
      <c r="AG141" s="244"/>
      <c r="AH141" s="244"/>
      <c r="AI141" s="244"/>
      <c r="AJ141" s="244"/>
      <c r="AK141" s="407" t="str">
        <f aca="false" t="array" ref="AK141:AK141">_xlfn.IFS(AC141=Tabeller!$AI$4,"C",AC141=Tabeller!$AI$5,"L",AC141=Tabeller!$AI$6,"P",AC141="","")</f>
        <v/>
      </c>
      <c r="AL141" s="411"/>
      <c r="AM141" s="412" t="str">
        <f aca="false">IF(AN141="","","EAN")</f>
        <v/>
      </c>
      <c r="AN141" s="403" t="str">
        <f aca="false">TRIM(IF('3. Förpackningsdata'!Q141="","",'3. Förpackningsdata'!Q141))</f>
        <v/>
      </c>
      <c r="AO141" s="414" t="str">
        <f aca="false">IF(AQ141="","",IF('3. Förpackningsdata'!S141="","",'3. Förpackningsdata'!S141))</f>
        <v/>
      </c>
      <c r="AP141" s="112"/>
      <c r="AQ141" s="406" t="str">
        <f aca="false">IF('3. Förpackningsdata'!T141="","",'3. Förpackningsdata'!T141)</f>
        <v/>
      </c>
      <c r="AR141" s="113"/>
      <c r="AS141" s="113"/>
      <c r="AT141" s="113"/>
      <c r="AU141" s="113"/>
      <c r="AV141" s="113"/>
      <c r="AW141" s="407" t="str">
        <f aca="false" t="array" ref="AW141:AW141">_xlfn.IFS(AO141=Tabeller!$AJ$5,"P",AO141=Tabeller!$AJ$4,"L",AO141="","")</f>
        <v/>
      </c>
      <c r="AX141" s="112"/>
      <c r="AY141" s="408" t="str">
        <f aca="false">IF(AZ141="","","EAN")</f>
        <v/>
      </c>
      <c r="AZ141" s="418" t="str">
        <f aca="false">TRIM(IF('3. Förpackningsdata'!U141="","",'3. Förpackningsdata'!U141))</f>
        <v/>
      </c>
      <c r="BA141" s="415" t="str">
        <f aca="false">IF(BC141="","",IF('3. Förpackningsdata'!W141="","",'3. Förpackningsdata'!W141))</f>
        <v/>
      </c>
      <c r="BB141" s="416"/>
      <c r="BC141" s="411" t="str">
        <f aca="false">IF('3. Förpackningsdata'!X141="","",'3. Förpackningsdata'!X141)</f>
        <v/>
      </c>
      <c r="BD141" s="416"/>
      <c r="BE141" s="416"/>
      <c r="BF141" s="416"/>
      <c r="BG141" s="416"/>
      <c r="BH141" s="416"/>
      <c r="BI141" s="417" t="str">
        <f aca="false" t="array" ref="BI141:BI141">_xlfn.IFS(BA141=Tabeller!$AJ$5,"P",BA141=Tabeller!$AJ$4,"L",BA141="","")</f>
        <v/>
      </c>
      <c r="BJ141" s="416"/>
      <c r="BK141" s="412" t="str">
        <f aca="false">IF(BL141="","","EAN")</f>
        <v/>
      </c>
      <c r="BL141" s="413" t="str">
        <f aca="false">TRIM(IF('3. Förpackningsdata'!Y141="","",'3. Förpackningsdata'!Y141))</f>
        <v/>
      </c>
    </row>
    <row r="142" customFormat="false" ht="14.25" hidden="false" customHeight="false" outlineLevel="0" collapsed="false">
      <c r="A142" s="397" t="n">
        <v>138</v>
      </c>
      <c r="B142" s="397" t="str">
        <f aca="false">'APH KIC KIA PC'!I142</f>
        <v>Välj…</v>
      </c>
      <c r="C142" s="397" t="str">
        <f aca="false">'APH KIC KIA PC'!K142</f>
        <v>Välj…</v>
      </c>
      <c r="D142" s="398" t="n">
        <f aca="false">'APH KIC KIA PC'!D142</f>
        <v>0</v>
      </c>
      <c r="E142" s="399" t="s">
        <v>114</v>
      </c>
      <c r="F142" s="399"/>
      <c r="G142" s="400" t="n">
        <v>1</v>
      </c>
      <c r="H142" s="401" t="n">
        <f aca="false">'3. Förpackningsdata'!F142</f>
        <v>0</v>
      </c>
      <c r="I142" s="401" t="n">
        <f aca="false">'3. Förpackningsdata'!G142</f>
        <v>0</v>
      </c>
      <c r="J142" s="401" t="n">
        <f aca="false">'3. Förpackningsdata'!I142</f>
        <v>0</v>
      </c>
      <c r="K142" s="401" t="n">
        <f aca="false">'3. Förpackningsdata'!H142</f>
        <v>0</v>
      </c>
      <c r="L142" s="244"/>
      <c r="M142" s="399" t="s">
        <v>2012</v>
      </c>
      <c r="N142" s="400" t="str">
        <f aca="false">IF('APH KIC KIA PC'!X142="","",'APH KIC KIA PC'!X142)</f>
        <v/>
      </c>
      <c r="O142" s="402" t="s">
        <v>35</v>
      </c>
      <c r="P142" s="403" t="str">
        <f aca="false">TRIM('1. Artikeldata Grund'!D142)</f>
        <v/>
      </c>
      <c r="Q142" s="404" t="str">
        <f aca="false">IF(S142="","",IF('3. Förpackningsdata'!K142="","",'3. Förpackningsdata'!K142))</f>
        <v/>
      </c>
      <c r="R142" s="405"/>
      <c r="S142" s="406" t="str">
        <f aca="false">IF('3. Förpackningsdata'!L142="","",'3. Förpackningsdata'!L142)</f>
        <v/>
      </c>
      <c r="T142" s="113"/>
      <c r="U142" s="113"/>
      <c r="V142" s="113"/>
      <c r="W142" s="113"/>
      <c r="X142" s="113"/>
      <c r="Y142" s="407" t="str">
        <f aca="false" t="array" ref="Y142:Y142">IF(AC142&lt;&gt;Tabeller!$AI$4,_xlfn.IFS(Q142=Tabeller!$AI$3,"",Q142=Tabeller!$AL$4,"C",Q142=Tabeller!$AL$5,"L",Q142=Tabeller!$AL$6,"P",Q142="",""),"1")</f>
        <v/>
      </c>
      <c r="Z142" s="112"/>
      <c r="AA142" s="408" t="str">
        <f aca="false">IF(AB142="","","EAN")</f>
        <v/>
      </c>
      <c r="AB142" s="418" t="str">
        <f aca="false">TRIM(IF('3. Förpackningsdata'!M142="","",'3. Förpackningsdata'!M142))</f>
        <v/>
      </c>
      <c r="AC142" s="410" t="str">
        <f aca="false">IF(AE142="","",IF('3. Förpackningsdata'!O142="","",'3. Förpackningsdata'!O142))</f>
        <v/>
      </c>
      <c r="AD142" s="411"/>
      <c r="AE142" s="400" t="str">
        <f aca="false">IF('3. Förpackningsdata'!P142="","",'3. Förpackningsdata'!P142)</f>
        <v/>
      </c>
      <c r="AF142" s="244"/>
      <c r="AG142" s="244"/>
      <c r="AH142" s="244"/>
      <c r="AI142" s="244"/>
      <c r="AJ142" s="244"/>
      <c r="AK142" s="407" t="str">
        <f aca="false" t="array" ref="AK142:AK142">_xlfn.IFS(AC142=Tabeller!$AI$4,"C",AC142=Tabeller!$AI$5,"L",AC142=Tabeller!$AI$6,"P",AC142="","")</f>
        <v/>
      </c>
      <c r="AL142" s="411"/>
      <c r="AM142" s="412" t="str">
        <f aca="false">IF(AN142="","","EAN")</f>
        <v/>
      </c>
      <c r="AN142" s="403" t="str">
        <f aca="false">TRIM(IF('3. Förpackningsdata'!Q142="","",'3. Förpackningsdata'!Q142))</f>
        <v/>
      </c>
      <c r="AO142" s="414" t="str">
        <f aca="false">IF(AQ142="","",IF('3. Förpackningsdata'!S142="","",'3. Förpackningsdata'!S142))</f>
        <v/>
      </c>
      <c r="AP142" s="112"/>
      <c r="AQ142" s="406" t="str">
        <f aca="false">IF('3. Förpackningsdata'!T142="","",'3. Förpackningsdata'!T142)</f>
        <v/>
      </c>
      <c r="AR142" s="113"/>
      <c r="AS142" s="113"/>
      <c r="AT142" s="113"/>
      <c r="AU142" s="113"/>
      <c r="AV142" s="113"/>
      <c r="AW142" s="407" t="str">
        <f aca="false" t="array" ref="AW142:AW142">_xlfn.IFS(AO142=Tabeller!$AJ$5,"P",AO142=Tabeller!$AJ$4,"L",AO142="","")</f>
        <v/>
      </c>
      <c r="AX142" s="112"/>
      <c r="AY142" s="408" t="str">
        <f aca="false">IF(AZ142="","","EAN")</f>
        <v/>
      </c>
      <c r="AZ142" s="418" t="str">
        <f aca="false">TRIM(IF('3. Förpackningsdata'!U142="","",'3. Förpackningsdata'!U142))</f>
        <v/>
      </c>
      <c r="BA142" s="415" t="str">
        <f aca="false">IF(BC142="","",IF('3. Förpackningsdata'!W142="","",'3. Förpackningsdata'!W142))</f>
        <v/>
      </c>
      <c r="BB142" s="416"/>
      <c r="BC142" s="411" t="str">
        <f aca="false">IF('3. Förpackningsdata'!X142="","",'3. Förpackningsdata'!X142)</f>
        <v/>
      </c>
      <c r="BD142" s="416"/>
      <c r="BE142" s="416"/>
      <c r="BF142" s="416"/>
      <c r="BG142" s="416"/>
      <c r="BH142" s="416"/>
      <c r="BI142" s="417" t="str">
        <f aca="false" t="array" ref="BI142:BI142">_xlfn.IFS(BA142=Tabeller!$AJ$5,"P",BA142=Tabeller!$AJ$4,"L",BA142="","")</f>
        <v/>
      </c>
      <c r="BJ142" s="416"/>
      <c r="BK142" s="412" t="str">
        <f aca="false">IF(BL142="","","EAN")</f>
        <v/>
      </c>
      <c r="BL142" s="413" t="str">
        <f aca="false">TRIM(IF('3. Förpackningsdata'!Y142="","",'3. Förpackningsdata'!Y142))</f>
        <v/>
      </c>
    </row>
    <row r="143" customFormat="false" ht="14.25" hidden="false" customHeight="false" outlineLevel="0" collapsed="false">
      <c r="A143" s="397" t="n">
        <v>139</v>
      </c>
      <c r="B143" s="397" t="str">
        <f aca="false">'APH KIC KIA PC'!I143</f>
        <v>Välj…</v>
      </c>
      <c r="C143" s="397" t="str">
        <f aca="false">'APH KIC KIA PC'!K143</f>
        <v>Välj…</v>
      </c>
      <c r="D143" s="398" t="n">
        <f aca="false">'APH KIC KIA PC'!D143</f>
        <v>0</v>
      </c>
      <c r="E143" s="399" t="s">
        <v>114</v>
      </c>
      <c r="F143" s="399"/>
      <c r="G143" s="400" t="n">
        <v>1</v>
      </c>
      <c r="H143" s="401" t="n">
        <f aca="false">'3. Förpackningsdata'!F143</f>
        <v>0</v>
      </c>
      <c r="I143" s="401" t="n">
        <f aca="false">'3. Förpackningsdata'!G143</f>
        <v>0</v>
      </c>
      <c r="J143" s="401" t="n">
        <f aca="false">'3. Förpackningsdata'!I143</f>
        <v>0</v>
      </c>
      <c r="K143" s="401" t="n">
        <f aca="false">'3. Förpackningsdata'!H143</f>
        <v>0</v>
      </c>
      <c r="L143" s="244"/>
      <c r="M143" s="399" t="s">
        <v>2012</v>
      </c>
      <c r="N143" s="400" t="str">
        <f aca="false">IF('APH KIC KIA PC'!X143="","",'APH KIC KIA PC'!X143)</f>
        <v/>
      </c>
      <c r="O143" s="402" t="s">
        <v>35</v>
      </c>
      <c r="P143" s="403" t="str">
        <f aca="false">TRIM('1. Artikeldata Grund'!D143)</f>
        <v/>
      </c>
      <c r="Q143" s="404" t="str">
        <f aca="false">IF(S143="","",IF('3. Förpackningsdata'!K143="","",'3. Förpackningsdata'!K143))</f>
        <v/>
      </c>
      <c r="R143" s="405"/>
      <c r="S143" s="406" t="str">
        <f aca="false">IF('3. Förpackningsdata'!L143="","",'3. Förpackningsdata'!L143)</f>
        <v/>
      </c>
      <c r="T143" s="113"/>
      <c r="U143" s="113"/>
      <c r="V143" s="113"/>
      <c r="W143" s="113"/>
      <c r="X143" s="113"/>
      <c r="Y143" s="407" t="str">
        <f aca="false" t="array" ref="Y143:Y143">IF(AC143&lt;&gt;Tabeller!$AI$4,_xlfn.IFS(Q143=Tabeller!$AI$3,"",Q143=Tabeller!$AL$4,"C",Q143=Tabeller!$AL$5,"L",Q143=Tabeller!$AL$6,"P",Q143="",""),"1")</f>
        <v/>
      </c>
      <c r="Z143" s="112"/>
      <c r="AA143" s="408" t="str">
        <f aca="false">IF(AB143="","","EAN")</f>
        <v/>
      </c>
      <c r="AB143" s="418" t="str">
        <f aca="false">TRIM(IF('3. Förpackningsdata'!M143="","",'3. Förpackningsdata'!M143))</f>
        <v/>
      </c>
      <c r="AC143" s="410" t="str">
        <f aca="false">IF(AE143="","",IF('3. Förpackningsdata'!O143="","",'3. Förpackningsdata'!O143))</f>
        <v/>
      </c>
      <c r="AD143" s="411"/>
      <c r="AE143" s="400" t="str">
        <f aca="false">IF('3. Förpackningsdata'!P143="","",'3. Förpackningsdata'!P143)</f>
        <v/>
      </c>
      <c r="AF143" s="244"/>
      <c r="AG143" s="244"/>
      <c r="AH143" s="244"/>
      <c r="AI143" s="244"/>
      <c r="AJ143" s="244"/>
      <c r="AK143" s="407" t="str">
        <f aca="false" t="array" ref="AK143:AK143">_xlfn.IFS(AC143=Tabeller!$AI$4,"C",AC143=Tabeller!$AI$5,"L",AC143=Tabeller!$AI$6,"P",AC143="","")</f>
        <v/>
      </c>
      <c r="AL143" s="411"/>
      <c r="AM143" s="412" t="str">
        <f aca="false">IF(AN143="","","EAN")</f>
        <v/>
      </c>
      <c r="AN143" s="403" t="str">
        <f aca="false">TRIM(IF('3. Förpackningsdata'!Q143="","",'3. Förpackningsdata'!Q143))</f>
        <v/>
      </c>
      <c r="AO143" s="414" t="str">
        <f aca="false">IF(AQ143="","",IF('3. Förpackningsdata'!S143="","",'3. Förpackningsdata'!S143))</f>
        <v/>
      </c>
      <c r="AP143" s="112"/>
      <c r="AQ143" s="406" t="str">
        <f aca="false">IF('3. Förpackningsdata'!T143="","",'3. Förpackningsdata'!T143)</f>
        <v/>
      </c>
      <c r="AR143" s="113"/>
      <c r="AS143" s="113"/>
      <c r="AT143" s="113"/>
      <c r="AU143" s="113"/>
      <c r="AV143" s="113"/>
      <c r="AW143" s="407" t="str">
        <f aca="false" t="array" ref="AW143:AW143">_xlfn.IFS(AO143=Tabeller!$AJ$5,"P",AO143=Tabeller!$AJ$4,"L",AO143="","")</f>
        <v/>
      </c>
      <c r="AX143" s="112"/>
      <c r="AY143" s="408" t="str">
        <f aca="false">IF(AZ143="","","EAN")</f>
        <v/>
      </c>
      <c r="AZ143" s="418" t="str">
        <f aca="false">TRIM(IF('3. Förpackningsdata'!U143="","",'3. Förpackningsdata'!U143))</f>
        <v/>
      </c>
      <c r="BA143" s="415" t="str">
        <f aca="false">IF(BC143="","",IF('3. Förpackningsdata'!W143="","",'3. Förpackningsdata'!W143))</f>
        <v/>
      </c>
      <c r="BB143" s="416"/>
      <c r="BC143" s="411" t="str">
        <f aca="false">IF('3. Förpackningsdata'!X143="","",'3. Förpackningsdata'!X143)</f>
        <v/>
      </c>
      <c r="BD143" s="416"/>
      <c r="BE143" s="416"/>
      <c r="BF143" s="416"/>
      <c r="BG143" s="416"/>
      <c r="BH143" s="416"/>
      <c r="BI143" s="417" t="str">
        <f aca="false" t="array" ref="BI143:BI143">_xlfn.IFS(BA143=Tabeller!$AJ$5,"P",BA143=Tabeller!$AJ$4,"L",BA143="","")</f>
        <v/>
      </c>
      <c r="BJ143" s="416"/>
      <c r="BK143" s="412" t="str">
        <f aca="false">IF(BL143="","","EAN")</f>
        <v/>
      </c>
      <c r="BL143" s="413" t="str">
        <f aca="false">TRIM(IF('3. Förpackningsdata'!Y143="","",'3. Förpackningsdata'!Y143))</f>
        <v/>
      </c>
    </row>
    <row r="144" customFormat="false" ht="14.25" hidden="false" customHeight="false" outlineLevel="0" collapsed="false">
      <c r="A144" s="397" t="n">
        <v>140</v>
      </c>
      <c r="B144" s="397" t="str">
        <f aca="false">'APH KIC KIA PC'!I144</f>
        <v>Välj…</v>
      </c>
      <c r="C144" s="397" t="str">
        <f aca="false">'APH KIC KIA PC'!K144</f>
        <v>Välj…</v>
      </c>
      <c r="D144" s="398" t="n">
        <f aca="false">'APH KIC KIA PC'!D144</f>
        <v>0</v>
      </c>
      <c r="E144" s="399" t="s">
        <v>114</v>
      </c>
      <c r="F144" s="399"/>
      <c r="G144" s="400" t="n">
        <v>1</v>
      </c>
      <c r="H144" s="401" t="n">
        <f aca="false">'3. Förpackningsdata'!F144</f>
        <v>0</v>
      </c>
      <c r="I144" s="401" t="n">
        <f aca="false">'3. Förpackningsdata'!G144</f>
        <v>0</v>
      </c>
      <c r="J144" s="401" t="n">
        <f aca="false">'3. Förpackningsdata'!I144</f>
        <v>0</v>
      </c>
      <c r="K144" s="401" t="n">
        <f aca="false">'3. Förpackningsdata'!H144</f>
        <v>0</v>
      </c>
      <c r="L144" s="244"/>
      <c r="M144" s="399" t="s">
        <v>2012</v>
      </c>
      <c r="N144" s="400" t="str">
        <f aca="false">IF('APH KIC KIA PC'!X144="","",'APH KIC KIA PC'!X144)</f>
        <v/>
      </c>
      <c r="O144" s="402" t="s">
        <v>35</v>
      </c>
      <c r="P144" s="403" t="str">
        <f aca="false">TRIM('1. Artikeldata Grund'!D144)</f>
        <v/>
      </c>
      <c r="Q144" s="404" t="str">
        <f aca="false">IF(S144="","",IF('3. Förpackningsdata'!K144="","",'3. Förpackningsdata'!K144))</f>
        <v/>
      </c>
      <c r="R144" s="405"/>
      <c r="S144" s="406" t="str">
        <f aca="false">IF('3. Förpackningsdata'!L144="","",'3. Förpackningsdata'!L144)</f>
        <v/>
      </c>
      <c r="T144" s="113"/>
      <c r="U144" s="113"/>
      <c r="V144" s="113"/>
      <c r="W144" s="113"/>
      <c r="X144" s="113"/>
      <c r="Y144" s="407" t="str">
        <f aca="false" t="array" ref="Y144:Y144">IF(AC144&lt;&gt;Tabeller!$AI$4,_xlfn.IFS(Q144=Tabeller!$AI$3,"",Q144=Tabeller!$AL$4,"C",Q144=Tabeller!$AL$5,"L",Q144=Tabeller!$AL$6,"P",Q144="",""),"1")</f>
        <v/>
      </c>
      <c r="Z144" s="112"/>
      <c r="AA144" s="408" t="str">
        <f aca="false">IF(AB144="","","EAN")</f>
        <v/>
      </c>
      <c r="AB144" s="418" t="str">
        <f aca="false">TRIM(IF('3. Förpackningsdata'!M144="","",'3. Förpackningsdata'!M144))</f>
        <v/>
      </c>
      <c r="AC144" s="410" t="str">
        <f aca="false">IF(AE144="","",IF('3. Förpackningsdata'!O144="","",'3. Förpackningsdata'!O144))</f>
        <v/>
      </c>
      <c r="AD144" s="411"/>
      <c r="AE144" s="400" t="str">
        <f aca="false">IF('3. Förpackningsdata'!P144="","",'3. Förpackningsdata'!P144)</f>
        <v/>
      </c>
      <c r="AF144" s="244"/>
      <c r="AG144" s="244"/>
      <c r="AH144" s="244"/>
      <c r="AI144" s="244"/>
      <c r="AJ144" s="244"/>
      <c r="AK144" s="407" t="str">
        <f aca="false" t="array" ref="AK144:AK144">_xlfn.IFS(AC144=Tabeller!$AI$4,"C",AC144=Tabeller!$AI$5,"L",AC144=Tabeller!$AI$6,"P",AC144="","")</f>
        <v/>
      </c>
      <c r="AL144" s="411"/>
      <c r="AM144" s="412" t="str">
        <f aca="false">IF(AN144="","","EAN")</f>
        <v/>
      </c>
      <c r="AN144" s="403" t="str">
        <f aca="false">TRIM(IF('3. Förpackningsdata'!Q144="","",'3. Förpackningsdata'!Q144))</f>
        <v/>
      </c>
      <c r="AO144" s="414" t="str">
        <f aca="false">IF(AQ144="","",IF('3. Förpackningsdata'!S144="","",'3. Förpackningsdata'!S144))</f>
        <v/>
      </c>
      <c r="AP144" s="112"/>
      <c r="AQ144" s="406" t="str">
        <f aca="false">IF('3. Förpackningsdata'!T144="","",'3. Förpackningsdata'!T144)</f>
        <v/>
      </c>
      <c r="AR144" s="113"/>
      <c r="AS144" s="113"/>
      <c r="AT144" s="113"/>
      <c r="AU144" s="113"/>
      <c r="AV144" s="113"/>
      <c r="AW144" s="407" t="str">
        <f aca="false" t="array" ref="AW144:AW144">_xlfn.IFS(AO144=Tabeller!$AJ$5,"P",AO144=Tabeller!$AJ$4,"L",AO144="","")</f>
        <v/>
      </c>
      <c r="AX144" s="112"/>
      <c r="AY144" s="408" t="str">
        <f aca="false">IF(AZ144="","","EAN")</f>
        <v/>
      </c>
      <c r="AZ144" s="418" t="str">
        <f aca="false">TRIM(IF('3. Förpackningsdata'!U144="","",'3. Förpackningsdata'!U144))</f>
        <v/>
      </c>
      <c r="BA144" s="415" t="str">
        <f aca="false">IF(BC144="","",IF('3. Förpackningsdata'!W144="","",'3. Förpackningsdata'!W144))</f>
        <v/>
      </c>
      <c r="BB144" s="416"/>
      <c r="BC144" s="411" t="str">
        <f aca="false">IF('3. Förpackningsdata'!X144="","",'3. Förpackningsdata'!X144)</f>
        <v/>
      </c>
      <c r="BD144" s="416"/>
      <c r="BE144" s="416"/>
      <c r="BF144" s="416"/>
      <c r="BG144" s="416"/>
      <c r="BH144" s="416"/>
      <c r="BI144" s="417" t="str">
        <f aca="false" t="array" ref="BI144:BI144">_xlfn.IFS(BA144=Tabeller!$AJ$5,"P",BA144=Tabeller!$AJ$4,"L",BA144="","")</f>
        <v/>
      </c>
      <c r="BJ144" s="416"/>
      <c r="BK144" s="412" t="str">
        <f aca="false">IF(BL144="","","EAN")</f>
        <v/>
      </c>
      <c r="BL144" s="413" t="str">
        <f aca="false">TRIM(IF('3. Förpackningsdata'!Y144="","",'3. Förpackningsdata'!Y144))</f>
        <v/>
      </c>
    </row>
    <row r="145" customFormat="false" ht="14.25" hidden="false" customHeight="false" outlineLevel="0" collapsed="false">
      <c r="A145" s="397" t="n">
        <v>141</v>
      </c>
      <c r="B145" s="397" t="str">
        <f aca="false">'APH KIC KIA PC'!I145</f>
        <v>Välj…</v>
      </c>
      <c r="C145" s="397" t="str">
        <f aca="false">'APH KIC KIA PC'!K145</f>
        <v>Välj…</v>
      </c>
      <c r="D145" s="398" t="n">
        <f aca="false">'APH KIC KIA PC'!D145</f>
        <v>0</v>
      </c>
      <c r="E145" s="399" t="s">
        <v>114</v>
      </c>
      <c r="F145" s="399"/>
      <c r="G145" s="400" t="n">
        <v>1</v>
      </c>
      <c r="H145" s="401" t="n">
        <f aca="false">'3. Förpackningsdata'!F145</f>
        <v>0</v>
      </c>
      <c r="I145" s="401" t="n">
        <f aca="false">'3. Förpackningsdata'!G145</f>
        <v>0</v>
      </c>
      <c r="J145" s="401" t="n">
        <f aca="false">'3. Förpackningsdata'!I145</f>
        <v>0</v>
      </c>
      <c r="K145" s="401" t="n">
        <f aca="false">'3. Förpackningsdata'!H145</f>
        <v>0</v>
      </c>
      <c r="L145" s="244"/>
      <c r="M145" s="399" t="s">
        <v>2012</v>
      </c>
      <c r="N145" s="400" t="str">
        <f aca="false">IF('APH KIC KIA PC'!X145="","",'APH KIC KIA PC'!X145)</f>
        <v/>
      </c>
      <c r="O145" s="402" t="s">
        <v>35</v>
      </c>
      <c r="P145" s="403" t="str">
        <f aca="false">TRIM('1. Artikeldata Grund'!D145)</f>
        <v/>
      </c>
      <c r="Q145" s="404" t="str">
        <f aca="false">IF(S145="","",IF('3. Förpackningsdata'!K145="","",'3. Förpackningsdata'!K145))</f>
        <v/>
      </c>
      <c r="R145" s="405"/>
      <c r="S145" s="406" t="str">
        <f aca="false">IF('3. Förpackningsdata'!L145="","",'3. Förpackningsdata'!L145)</f>
        <v/>
      </c>
      <c r="T145" s="113"/>
      <c r="U145" s="113"/>
      <c r="V145" s="113"/>
      <c r="W145" s="113"/>
      <c r="X145" s="113"/>
      <c r="Y145" s="407" t="str">
        <f aca="false" t="array" ref="Y145:Y145">IF(AC145&lt;&gt;Tabeller!$AI$4,_xlfn.IFS(Q145=Tabeller!$AI$3,"",Q145=Tabeller!$AL$4,"C",Q145=Tabeller!$AL$5,"L",Q145=Tabeller!$AL$6,"P",Q145="",""),"1")</f>
        <v/>
      </c>
      <c r="Z145" s="112"/>
      <c r="AA145" s="408" t="str">
        <f aca="false">IF(AB145="","","EAN")</f>
        <v/>
      </c>
      <c r="AB145" s="418" t="str">
        <f aca="false">TRIM(IF('3. Förpackningsdata'!M145="","",'3. Förpackningsdata'!M145))</f>
        <v/>
      </c>
      <c r="AC145" s="410" t="str">
        <f aca="false">IF(AE145="","",IF('3. Förpackningsdata'!O145="","",'3. Förpackningsdata'!O145))</f>
        <v/>
      </c>
      <c r="AD145" s="411"/>
      <c r="AE145" s="400" t="str">
        <f aca="false">IF('3. Förpackningsdata'!P145="","",'3. Förpackningsdata'!P145)</f>
        <v/>
      </c>
      <c r="AF145" s="244"/>
      <c r="AG145" s="244"/>
      <c r="AH145" s="244"/>
      <c r="AI145" s="244"/>
      <c r="AJ145" s="244"/>
      <c r="AK145" s="407" t="str">
        <f aca="false" t="array" ref="AK145:AK145">_xlfn.IFS(AC145=Tabeller!$AI$4,"C",AC145=Tabeller!$AI$5,"L",AC145=Tabeller!$AI$6,"P",AC145="","")</f>
        <v/>
      </c>
      <c r="AL145" s="411"/>
      <c r="AM145" s="412" t="str">
        <f aca="false">IF(AN145="","","EAN")</f>
        <v/>
      </c>
      <c r="AN145" s="403" t="str">
        <f aca="false">TRIM(IF('3. Förpackningsdata'!Q145="","",'3. Förpackningsdata'!Q145))</f>
        <v/>
      </c>
      <c r="AO145" s="414" t="str">
        <f aca="false">IF(AQ145="","",IF('3. Förpackningsdata'!S145="","",'3. Förpackningsdata'!S145))</f>
        <v/>
      </c>
      <c r="AP145" s="112"/>
      <c r="AQ145" s="406" t="str">
        <f aca="false">IF('3. Förpackningsdata'!T145="","",'3. Förpackningsdata'!T145)</f>
        <v/>
      </c>
      <c r="AR145" s="113"/>
      <c r="AS145" s="113"/>
      <c r="AT145" s="113"/>
      <c r="AU145" s="113"/>
      <c r="AV145" s="113"/>
      <c r="AW145" s="407" t="str">
        <f aca="false" t="array" ref="AW145:AW145">_xlfn.IFS(AO145=Tabeller!$AJ$5,"P",AO145=Tabeller!$AJ$4,"L",AO145="","")</f>
        <v/>
      </c>
      <c r="AX145" s="112"/>
      <c r="AY145" s="408" t="str">
        <f aca="false">IF(AZ145="","","EAN")</f>
        <v/>
      </c>
      <c r="AZ145" s="418" t="str">
        <f aca="false">TRIM(IF('3. Förpackningsdata'!U145="","",'3. Förpackningsdata'!U145))</f>
        <v/>
      </c>
      <c r="BA145" s="415" t="str">
        <f aca="false">IF(BC145="","",IF('3. Förpackningsdata'!W145="","",'3. Förpackningsdata'!W145))</f>
        <v/>
      </c>
      <c r="BB145" s="416"/>
      <c r="BC145" s="411" t="str">
        <f aca="false">IF('3. Förpackningsdata'!X145="","",'3. Förpackningsdata'!X145)</f>
        <v/>
      </c>
      <c r="BD145" s="416"/>
      <c r="BE145" s="416"/>
      <c r="BF145" s="416"/>
      <c r="BG145" s="416"/>
      <c r="BH145" s="416"/>
      <c r="BI145" s="417" t="str">
        <f aca="false" t="array" ref="BI145:BI145">_xlfn.IFS(BA145=Tabeller!$AJ$5,"P",BA145=Tabeller!$AJ$4,"L",BA145="","")</f>
        <v/>
      </c>
      <c r="BJ145" s="416"/>
      <c r="BK145" s="412" t="str">
        <f aca="false">IF(BL145="","","EAN")</f>
        <v/>
      </c>
      <c r="BL145" s="413" t="str">
        <f aca="false">TRIM(IF('3. Förpackningsdata'!Y145="","",'3. Förpackningsdata'!Y145))</f>
        <v/>
      </c>
    </row>
    <row r="146" customFormat="false" ht="14.25" hidden="false" customHeight="false" outlineLevel="0" collapsed="false">
      <c r="A146" s="397" t="n">
        <v>142</v>
      </c>
      <c r="B146" s="397" t="str">
        <f aca="false">'APH KIC KIA PC'!I146</f>
        <v>Välj…</v>
      </c>
      <c r="C146" s="397" t="str">
        <f aca="false">'APH KIC KIA PC'!K146</f>
        <v>Välj…</v>
      </c>
      <c r="D146" s="398" t="n">
        <f aca="false">'APH KIC KIA PC'!D146</f>
        <v>0</v>
      </c>
      <c r="E146" s="399" t="s">
        <v>114</v>
      </c>
      <c r="F146" s="399"/>
      <c r="G146" s="400" t="n">
        <v>1</v>
      </c>
      <c r="H146" s="401" t="n">
        <f aca="false">'3. Förpackningsdata'!F146</f>
        <v>0</v>
      </c>
      <c r="I146" s="401" t="n">
        <f aca="false">'3. Förpackningsdata'!G146</f>
        <v>0</v>
      </c>
      <c r="J146" s="401" t="n">
        <f aca="false">'3. Förpackningsdata'!I146</f>
        <v>0</v>
      </c>
      <c r="K146" s="401" t="n">
        <f aca="false">'3. Förpackningsdata'!H146</f>
        <v>0</v>
      </c>
      <c r="L146" s="244"/>
      <c r="M146" s="399" t="s">
        <v>2012</v>
      </c>
      <c r="N146" s="400" t="str">
        <f aca="false">IF('APH KIC KIA PC'!X146="","",'APH KIC KIA PC'!X146)</f>
        <v/>
      </c>
      <c r="O146" s="402" t="s">
        <v>35</v>
      </c>
      <c r="P146" s="403" t="str">
        <f aca="false">TRIM('1. Artikeldata Grund'!D146)</f>
        <v/>
      </c>
      <c r="Q146" s="404" t="str">
        <f aca="false">IF(S146="","",IF('3. Förpackningsdata'!K146="","",'3. Förpackningsdata'!K146))</f>
        <v/>
      </c>
      <c r="R146" s="405"/>
      <c r="S146" s="406" t="str">
        <f aca="false">IF('3. Förpackningsdata'!L146="","",'3. Förpackningsdata'!L146)</f>
        <v/>
      </c>
      <c r="T146" s="113"/>
      <c r="U146" s="113"/>
      <c r="V146" s="113"/>
      <c r="W146" s="113"/>
      <c r="X146" s="113"/>
      <c r="Y146" s="407" t="str">
        <f aca="false" t="array" ref="Y146:Y146">IF(AC146&lt;&gt;Tabeller!$AI$4,_xlfn.IFS(Q146=Tabeller!$AI$3,"",Q146=Tabeller!$AL$4,"C",Q146=Tabeller!$AL$5,"L",Q146=Tabeller!$AL$6,"P",Q146="",""),"1")</f>
        <v/>
      </c>
      <c r="Z146" s="112"/>
      <c r="AA146" s="408" t="str">
        <f aca="false">IF(AB146="","","EAN")</f>
        <v/>
      </c>
      <c r="AB146" s="418" t="str">
        <f aca="false">TRIM(IF('3. Förpackningsdata'!M146="","",'3. Förpackningsdata'!M146))</f>
        <v/>
      </c>
      <c r="AC146" s="410" t="str">
        <f aca="false">IF(AE146="","",IF('3. Förpackningsdata'!O146="","",'3. Förpackningsdata'!O146))</f>
        <v/>
      </c>
      <c r="AD146" s="411"/>
      <c r="AE146" s="400" t="str">
        <f aca="false">IF('3. Förpackningsdata'!P146="","",'3. Förpackningsdata'!P146)</f>
        <v/>
      </c>
      <c r="AF146" s="244"/>
      <c r="AG146" s="244"/>
      <c r="AH146" s="244"/>
      <c r="AI146" s="244"/>
      <c r="AJ146" s="244"/>
      <c r="AK146" s="407" t="str">
        <f aca="false" t="array" ref="AK146:AK146">_xlfn.IFS(AC146=Tabeller!$AI$4,"C",AC146=Tabeller!$AI$5,"L",AC146=Tabeller!$AI$6,"P",AC146="","")</f>
        <v/>
      </c>
      <c r="AL146" s="411"/>
      <c r="AM146" s="412" t="str">
        <f aca="false">IF(AN146="","","EAN")</f>
        <v/>
      </c>
      <c r="AN146" s="403" t="str">
        <f aca="false">TRIM(IF('3. Förpackningsdata'!Q146="","",'3. Förpackningsdata'!Q146))</f>
        <v/>
      </c>
      <c r="AO146" s="414" t="str">
        <f aca="false">IF(AQ146="","",IF('3. Förpackningsdata'!S146="","",'3. Förpackningsdata'!S146))</f>
        <v/>
      </c>
      <c r="AP146" s="112"/>
      <c r="AQ146" s="406" t="str">
        <f aca="false">IF('3. Förpackningsdata'!T146="","",'3. Förpackningsdata'!T146)</f>
        <v/>
      </c>
      <c r="AR146" s="113"/>
      <c r="AS146" s="113"/>
      <c r="AT146" s="113"/>
      <c r="AU146" s="113"/>
      <c r="AV146" s="113"/>
      <c r="AW146" s="407" t="str">
        <f aca="false" t="array" ref="AW146:AW146">_xlfn.IFS(AO146=Tabeller!$AJ$5,"P",AO146=Tabeller!$AJ$4,"L",AO146="","")</f>
        <v/>
      </c>
      <c r="AX146" s="112"/>
      <c r="AY146" s="408" t="str">
        <f aca="false">IF(AZ146="","","EAN")</f>
        <v/>
      </c>
      <c r="AZ146" s="418" t="str">
        <f aca="false">TRIM(IF('3. Förpackningsdata'!U146="","",'3. Förpackningsdata'!U146))</f>
        <v/>
      </c>
      <c r="BA146" s="415" t="str">
        <f aca="false">IF(BC146="","",IF('3. Förpackningsdata'!W146="","",'3. Förpackningsdata'!W146))</f>
        <v/>
      </c>
      <c r="BB146" s="416"/>
      <c r="BC146" s="411" t="str">
        <f aca="false">IF('3. Förpackningsdata'!X146="","",'3. Förpackningsdata'!X146)</f>
        <v/>
      </c>
      <c r="BD146" s="416"/>
      <c r="BE146" s="416"/>
      <c r="BF146" s="416"/>
      <c r="BG146" s="416"/>
      <c r="BH146" s="416"/>
      <c r="BI146" s="417" t="str">
        <f aca="false" t="array" ref="BI146:BI146">_xlfn.IFS(BA146=Tabeller!$AJ$5,"P",BA146=Tabeller!$AJ$4,"L",BA146="","")</f>
        <v/>
      </c>
      <c r="BJ146" s="416"/>
      <c r="BK146" s="412" t="str">
        <f aca="false">IF(BL146="","","EAN")</f>
        <v/>
      </c>
      <c r="BL146" s="413" t="str">
        <f aca="false">TRIM(IF('3. Förpackningsdata'!Y146="","",'3. Förpackningsdata'!Y146))</f>
        <v/>
      </c>
    </row>
    <row r="147" customFormat="false" ht="14.25" hidden="false" customHeight="false" outlineLevel="0" collapsed="false">
      <c r="A147" s="397" t="n">
        <v>143</v>
      </c>
      <c r="B147" s="397" t="str">
        <f aca="false">'APH KIC KIA PC'!I147</f>
        <v>Välj…</v>
      </c>
      <c r="C147" s="397" t="str">
        <f aca="false">'APH KIC KIA PC'!K147</f>
        <v>Välj…</v>
      </c>
      <c r="D147" s="398" t="n">
        <f aca="false">'APH KIC KIA PC'!D147</f>
        <v>0</v>
      </c>
      <c r="E147" s="399" t="s">
        <v>114</v>
      </c>
      <c r="F147" s="399"/>
      <c r="G147" s="400" t="n">
        <v>1</v>
      </c>
      <c r="H147" s="401" t="n">
        <f aca="false">'3. Förpackningsdata'!F147</f>
        <v>0</v>
      </c>
      <c r="I147" s="401" t="n">
        <f aca="false">'3. Förpackningsdata'!G147</f>
        <v>0</v>
      </c>
      <c r="J147" s="401" t="n">
        <f aca="false">'3. Förpackningsdata'!I147</f>
        <v>0</v>
      </c>
      <c r="K147" s="401" t="n">
        <f aca="false">'3. Förpackningsdata'!H147</f>
        <v>0</v>
      </c>
      <c r="L147" s="244"/>
      <c r="M147" s="399" t="s">
        <v>2012</v>
      </c>
      <c r="N147" s="400" t="str">
        <f aca="false">IF('APH KIC KIA PC'!X147="","",'APH KIC KIA PC'!X147)</f>
        <v/>
      </c>
      <c r="O147" s="402" t="s">
        <v>35</v>
      </c>
      <c r="P147" s="403" t="str">
        <f aca="false">TRIM('1. Artikeldata Grund'!D147)</f>
        <v/>
      </c>
      <c r="Q147" s="404" t="str">
        <f aca="false">IF(S147="","",IF('3. Förpackningsdata'!K147="","",'3. Förpackningsdata'!K147))</f>
        <v/>
      </c>
      <c r="R147" s="405"/>
      <c r="S147" s="406" t="str">
        <f aca="false">IF('3. Förpackningsdata'!L147="","",'3. Förpackningsdata'!L147)</f>
        <v/>
      </c>
      <c r="T147" s="113"/>
      <c r="U147" s="113"/>
      <c r="V147" s="113"/>
      <c r="W147" s="113"/>
      <c r="X147" s="113"/>
      <c r="Y147" s="407" t="str">
        <f aca="false" t="array" ref="Y147:Y147">IF(AC147&lt;&gt;Tabeller!$AI$4,_xlfn.IFS(Q147=Tabeller!$AI$3,"",Q147=Tabeller!$AL$4,"C",Q147=Tabeller!$AL$5,"L",Q147=Tabeller!$AL$6,"P",Q147="",""),"1")</f>
        <v/>
      </c>
      <c r="Z147" s="112"/>
      <c r="AA147" s="408" t="str">
        <f aca="false">IF(AB147="","","EAN")</f>
        <v/>
      </c>
      <c r="AB147" s="418" t="str">
        <f aca="false">TRIM(IF('3. Förpackningsdata'!M147="","",'3. Förpackningsdata'!M147))</f>
        <v/>
      </c>
      <c r="AC147" s="410" t="str">
        <f aca="false">IF(AE147="","",IF('3. Förpackningsdata'!O147="","",'3. Förpackningsdata'!O147))</f>
        <v/>
      </c>
      <c r="AD147" s="411"/>
      <c r="AE147" s="400" t="str">
        <f aca="false">IF('3. Förpackningsdata'!P147="","",'3. Förpackningsdata'!P147)</f>
        <v/>
      </c>
      <c r="AF147" s="244"/>
      <c r="AG147" s="244"/>
      <c r="AH147" s="244"/>
      <c r="AI147" s="244"/>
      <c r="AJ147" s="244"/>
      <c r="AK147" s="407" t="str">
        <f aca="false" t="array" ref="AK147:AK147">_xlfn.IFS(AC147=Tabeller!$AI$4,"C",AC147=Tabeller!$AI$5,"L",AC147=Tabeller!$AI$6,"P",AC147="","")</f>
        <v/>
      </c>
      <c r="AL147" s="411"/>
      <c r="AM147" s="412" t="str">
        <f aca="false">IF(AN147="","","EAN")</f>
        <v/>
      </c>
      <c r="AN147" s="403" t="str">
        <f aca="false">TRIM(IF('3. Förpackningsdata'!Q147="","",'3. Förpackningsdata'!Q147))</f>
        <v/>
      </c>
      <c r="AO147" s="414" t="str">
        <f aca="false">IF(AQ147="","",IF('3. Förpackningsdata'!S147="","",'3. Förpackningsdata'!S147))</f>
        <v/>
      </c>
      <c r="AP147" s="112"/>
      <c r="AQ147" s="406" t="str">
        <f aca="false">IF('3. Förpackningsdata'!T147="","",'3. Förpackningsdata'!T147)</f>
        <v/>
      </c>
      <c r="AR147" s="113"/>
      <c r="AS147" s="113"/>
      <c r="AT147" s="113"/>
      <c r="AU147" s="113"/>
      <c r="AV147" s="113"/>
      <c r="AW147" s="407" t="str">
        <f aca="false" t="array" ref="AW147:AW147">_xlfn.IFS(AO147=Tabeller!$AJ$5,"P",AO147=Tabeller!$AJ$4,"L",AO147="","")</f>
        <v/>
      </c>
      <c r="AX147" s="112"/>
      <c r="AY147" s="408" t="str">
        <f aca="false">IF(AZ147="","","EAN")</f>
        <v/>
      </c>
      <c r="AZ147" s="418" t="str">
        <f aca="false">TRIM(IF('3. Förpackningsdata'!U147="","",'3. Förpackningsdata'!U147))</f>
        <v/>
      </c>
      <c r="BA147" s="415" t="str">
        <f aca="false">IF(BC147="","",IF('3. Förpackningsdata'!W147="","",'3. Förpackningsdata'!W147))</f>
        <v/>
      </c>
      <c r="BB147" s="416"/>
      <c r="BC147" s="411" t="str">
        <f aca="false">IF('3. Förpackningsdata'!X147="","",'3. Förpackningsdata'!X147)</f>
        <v/>
      </c>
      <c r="BD147" s="416"/>
      <c r="BE147" s="416"/>
      <c r="BF147" s="416"/>
      <c r="BG147" s="416"/>
      <c r="BH147" s="416"/>
      <c r="BI147" s="417" t="str">
        <f aca="false" t="array" ref="BI147:BI147">_xlfn.IFS(BA147=Tabeller!$AJ$5,"P",BA147=Tabeller!$AJ$4,"L",BA147="","")</f>
        <v/>
      </c>
      <c r="BJ147" s="416"/>
      <c r="BK147" s="412" t="str">
        <f aca="false">IF(BL147="","","EAN")</f>
        <v/>
      </c>
      <c r="BL147" s="413" t="str">
        <f aca="false">TRIM(IF('3. Förpackningsdata'!Y147="","",'3. Förpackningsdata'!Y147))</f>
        <v/>
      </c>
    </row>
    <row r="148" customFormat="false" ht="14.25" hidden="false" customHeight="false" outlineLevel="0" collapsed="false">
      <c r="A148" s="397" t="n">
        <v>144</v>
      </c>
      <c r="B148" s="397" t="str">
        <f aca="false">'APH KIC KIA PC'!I148</f>
        <v>Välj…</v>
      </c>
      <c r="C148" s="397" t="str">
        <f aca="false">'APH KIC KIA PC'!K148</f>
        <v>Välj…</v>
      </c>
      <c r="D148" s="398" t="n">
        <f aca="false">'APH KIC KIA PC'!D148</f>
        <v>0</v>
      </c>
      <c r="E148" s="399" t="s">
        <v>114</v>
      </c>
      <c r="F148" s="399"/>
      <c r="G148" s="400" t="n">
        <v>1</v>
      </c>
      <c r="H148" s="401" t="n">
        <f aca="false">'3. Förpackningsdata'!F148</f>
        <v>0</v>
      </c>
      <c r="I148" s="401" t="n">
        <f aca="false">'3. Förpackningsdata'!G148</f>
        <v>0</v>
      </c>
      <c r="J148" s="401" t="n">
        <f aca="false">'3. Förpackningsdata'!I148</f>
        <v>0</v>
      </c>
      <c r="K148" s="401" t="n">
        <f aca="false">'3. Förpackningsdata'!H148</f>
        <v>0</v>
      </c>
      <c r="L148" s="244"/>
      <c r="M148" s="399" t="s">
        <v>2012</v>
      </c>
      <c r="N148" s="400" t="str">
        <f aca="false">IF('APH KIC KIA PC'!X148="","",'APH KIC KIA PC'!X148)</f>
        <v/>
      </c>
      <c r="O148" s="402" t="s">
        <v>35</v>
      </c>
      <c r="P148" s="403" t="str">
        <f aca="false">TRIM('1. Artikeldata Grund'!D148)</f>
        <v/>
      </c>
      <c r="Q148" s="404" t="str">
        <f aca="false">IF(S148="","",IF('3. Förpackningsdata'!K148="","",'3. Förpackningsdata'!K148))</f>
        <v/>
      </c>
      <c r="R148" s="405"/>
      <c r="S148" s="406" t="str">
        <f aca="false">IF('3. Förpackningsdata'!L148="","",'3. Förpackningsdata'!L148)</f>
        <v/>
      </c>
      <c r="T148" s="113"/>
      <c r="U148" s="113"/>
      <c r="V148" s="113"/>
      <c r="W148" s="113"/>
      <c r="X148" s="113"/>
      <c r="Y148" s="407" t="str">
        <f aca="false" t="array" ref="Y148:Y148">IF(AC148&lt;&gt;Tabeller!$AI$4,_xlfn.IFS(Q148=Tabeller!$AI$3,"",Q148=Tabeller!$AL$4,"C",Q148=Tabeller!$AL$5,"L",Q148=Tabeller!$AL$6,"P",Q148="",""),"1")</f>
        <v/>
      </c>
      <c r="Z148" s="112"/>
      <c r="AA148" s="408" t="str">
        <f aca="false">IF(AB148="","","EAN")</f>
        <v/>
      </c>
      <c r="AB148" s="418" t="str">
        <f aca="false">TRIM(IF('3. Förpackningsdata'!M148="","",'3. Förpackningsdata'!M148))</f>
        <v/>
      </c>
      <c r="AC148" s="410" t="str">
        <f aca="false">IF(AE148="","",IF('3. Förpackningsdata'!O148="","",'3. Förpackningsdata'!O148))</f>
        <v/>
      </c>
      <c r="AD148" s="411"/>
      <c r="AE148" s="400" t="str">
        <f aca="false">IF('3. Förpackningsdata'!P148="","",'3. Förpackningsdata'!P148)</f>
        <v/>
      </c>
      <c r="AF148" s="244"/>
      <c r="AG148" s="244"/>
      <c r="AH148" s="244"/>
      <c r="AI148" s="244"/>
      <c r="AJ148" s="244"/>
      <c r="AK148" s="407" t="str">
        <f aca="false" t="array" ref="AK148:AK148">_xlfn.IFS(AC148=Tabeller!$AI$4,"C",AC148=Tabeller!$AI$5,"L",AC148=Tabeller!$AI$6,"P",AC148="","")</f>
        <v/>
      </c>
      <c r="AL148" s="411"/>
      <c r="AM148" s="412" t="str">
        <f aca="false">IF(AN148="","","EAN")</f>
        <v/>
      </c>
      <c r="AN148" s="403" t="str">
        <f aca="false">TRIM(IF('3. Förpackningsdata'!Q148="","",'3. Förpackningsdata'!Q148))</f>
        <v/>
      </c>
      <c r="AO148" s="414" t="str">
        <f aca="false">IF(AQ148="","",IF('3. Förpackningsdata'!S148="","",'3. Förpackningsdata'!S148))</f>
        <v/>
      </c>
      <c r="AP148" s="112"/>
      <c r="AQ148" s="406" t="str">
        <f aca="false">IF('3. Förpackningsdata'!T148="","",'3. Förpackningsdata'!T148)</f>
        <v/>
      </c>
      <c r="AR148" s="113"/>
      <c r="AS148" s="113"/>
      <c r="AT148" s="113"/>
      <c r="AU148" s="113"/>
      <c r="AV148" s="113"/>
      <c r="AW148" s="407" t="str">
        <f aca="false" t="array" ref="AW148:AW148">_xlfn.IFS(AO148=Tabeller!$AJ$5,"P",AO148=Tabeller!$AJ$4,"L",AO148="","")</f>
        <v/>
      </c>
      <c r="AX148" s="112"/>
      <c r="AY148" s="408" t="str">
        <f aca="false">IF(AZ148="","","EAN")</f>
        <v/>
      </c>
      <c r="AZ148" s="418" t="str">
        <f aca="false">TRIM(IF('3. Förpackningsdata'!U148="","",'3. Förpackningsdata'!U148))</f>
        <v/>
      </c>
      <c r="BA148" s="415" t="str">
        <f aca="false">IF(BC148="","",IF('3. Förpackningsdata'!W148="","",'3. Förpackningsdata'!W148))</f>
        <v/>
      </c>
      <c r="BB148" s="416"/>
      <c r="BC148" s="411" t="str">
        <f aca="false">IF('3. Förpackningsdata'!X148="","",'3. Förpackningsdata'!X148)</f>
        <v/>
      </c>
      <c r="BD148" s="416"/>
      <c r="BE148" s="416"/>
      <c r="BF148" s="416"/>
      <c r="BG148" s="416"/>
      <c r="BH148" s="416"/>
      <c r="BI148" s="417" t="str">
        <f aca="false" t="array" ref="BI148:BI148">_xlfn.IFS(BA148=Tabeller!$AJ$5,"P",BA148=Tabeller!$AJ$4,"L",BA148="","")</f>
        <v/>
      </c>
      <c r="BJ148" s="416"/>
      <c r="BK148" s="412" t="str">
        <f aca="false">IF(BL148="","","EAN")</f>
        <v/>
      </c>
      <c r="BL148" s="413" t="str">
        <f aca="false">TRIM(IF('3. Förpackningsdata'!Y148="","",'3. Förpackningsdata'!Y148))</f>
        <v/>
      </c>
    </row>
    <row r="149" customFormat="false" ht="14.25" hidden="false" customHeight="false" outlineLevel="0" collapsed="false">
      <c r="A149" s="397" t="n">
        <v>145</v>
      </c>
      <c r="B149" s="397" t="str">
        <f aca="false">'APH KIC KIA PC'!I149</f>
        <v>Välj…</v>
      </c>
      <c r="C149" s="397" t="str">
        <f aca="false">'APH KIC KIA PC'!K149</f>
        <v>Välj…</v>
      </c>
      <c r="D149" s="398" t="n">
        <f aca="false">'APH KIC KIA PC'!D149</f>
        <v>0</v>
      </c>
      <c r="E149" s="399" t="s">
        <v>114</v>
      </c>
      <c r="F149" s="399"/>
      <c r="G149" s="400" t="n">
        <v>1</v>
      </c>
      <c r="H149" s="401" t="n">
        <f aca="false">'3. Förpackningsdata'!F149</f>
        <v>0</v>
      </c>
      <c r="I149" s="401" t="n">
        <f aca="false">'3. Förpackningsdata'!G149</f>
        <v>0</v>
      </c>
      <c r="J149" s="401" t="n">
        <f aca="false">'3. Förpackningsdata'!I149</f>
        <v>0</v>
      </c>
      <c r="K149" s="401" t="n">
        <f aca="false">'3. Förpackningsdata'!H149</f>
        <v>0</v>
      </c>
      <c r="L149" s="244"/>
      <c r="M149" s="399" t="s">
        <v>2012</v>
      </c>
      <c r="N149" s="400" t="str">
        <f aca="false">IF('APH KIC KIA PC'!X149="","",'APH KIC KIA PC'!X149)</f>
        <v/>
      </c>
      <c r="O149" s="402" t="s">
        <v>35</v>
      </c>
      <c r="P149" s="403" t="str">
        <f aca="false">TRIM('1. Artikeldata Grund'!D149)</f>
        <v/>
      </c>
      <c r="Q149" s="404" t="str">
        <f aca="false">IF(S149="","",IF('3. Förpackningsdata'!K149="","",'3. Förpackningsdata'!K149))</f>
        <v/>
      </c>
      <c r="R149" s="405"/>
      <c r="S149" s="406" t="str">
        <f aca="false">IF('3. Förpackningsdata'!L149="","",'3. Förpackningsdata'!L149)</f>
        <v/>
      </c>
      <c r="T149" s="113"/>
      <c r="U149" s="113"/>
      <c r="V149" s="113"/>
      <c r="W149" s="113"/>
      <c r="X149" s="113"/>
      <c r="Y149" s="407" t="str">
        <f aca="false" t="array" ref="Y149:Y149">IF(AC149&lt;&gt;Tabeller!$AI$4,_xlfn.IFS(Q149=Tabeller!$AI$3,"",Q149=Tabeller!$AL$4,"C",Q149=Tabeller!$AL$5,"L",Q149=Tabeller!$AL$6,"P",Q149="",""),"1")</f>
        <v/>
      </c>
      <c r="Z149" s="112"/>
      <c r="AA149" s="408" t="str">
        <f aca="false">IF(AB149="","","EAN")</f>
        <v/>
      </c>
      <c r="AB149" s="418" t="str">
        <f aca="false">TRIM(IF('3. Förpackningsdata'!M149="","",'3. Förpackningsdata'!M149))</f>
        <v/>
      </c>
      <c r="AC149" s="410" t="str">
        <f aca="false">IF(AE149="","",IF('3. Förpackningsdata'!O149="","",'3. Förpackningsdata'!O149))</f>
        <v/>
      </c>
      <c r="AD149" s="411"/>
      <c r="AE149" s="400" t="str">
        <f aca="false">IF('3. Förpackningsdata'!P149="","",'3. Förpackningsdata'!P149)</f>
        <v/>
      </c>
      <c r="AF149" s="244"/>
      <c r="AG149" s="244"/>
      <c r="AH149" s="244"/>
      <c r="AI149" s="244"/>
      <c r="AJ149" s="244"/>
      <c r="AK149" s="407" t="str">
        <f aca="false" t="array" ref="AK149:AK149">_xlfn.IFS(AC149=Tabeller!$AI$4,"C",AC149=Tabeller!$AI$5,"L",AC149=Tabeller!$AI$6,"P",AC149="","")</f>
        <v/>
      </c>
      <c r="AL149" s="411"/>
      <c r="AM149" s="412" t="str">
        <f aca="false">IF(AN149="","","EAN")</f>
        <v/>
      </c>
      <c r="AN149" s="403" t="str">
        <f aca="false">TRIM(IF('3. Förpackningsdata'!Q149="","",'3. Förpackningsdata'!Q149))</f>
        <v/>
      </c>
      <c r="AO149" s="414" t="str">
        <f aca="false">IF(AQ149="","",IF('3. Förpackningsdata'!S149="","",'3. Förpackningsdata'!S149))</f>
        <v/>
      </c>
      <c r="AP149" s="112"/>
      <c r="AQ149" s="406" t="str">
        <f aca="false">IF('3. Förpackningsdata'!T149="","",'3. Förpackningsdata'!T149)</f>
        <v/>
      </c>
      <c r="AR149" s="113"/>
      <c r="AS149" s="113"/>
      <c r="AT149" s="113"/>
      <c r="AU149" s="113"/>
      <c r="AV149" s="113"/>
      <c r="AW149" s="407" t="str">
        <f aca="false" t="array" ref="AW149:AW149">_xlfn.IFS(AO149=Tabeller!$AJ$5,"P",AO149=Tabeller!$AJ$4,"L",AO149="","")</f>
        <v/>
      </c>
      <c r="AX149" s="112"/>
      <c r="AY149" s="408" t="str">
        <f aca="false">IF(AZ149="","","EAN")</f>
        <v/>
      </c>
      <c r="AZ149" s="418" t="str">
        <f aca="false">TRIM(IF('3. Förpackningsdata'!U149="","",'3. Förpackningsdata'!U149))</f>
        <v/>
      </c>
      <c r="BA149" s="415" t="str">
        <f aca="false">IF(BC149="","",IF('3. Förpackningsdata'!W149="","",'3. Förpackningsdata'!W149))</f>
        <v/>
      </c>
      <c r="BB149" s="416"/>
      <c r="BC149" s="411" t="str">
        <f aca="false">IF('3. Förpackningsdata'!X149="","",'3. Förpackningsdata'!X149)</f>
        <v/>
      </c>
      <c r="BD149" s="416"/>
      <c r="BE149" s="416"/>
      <c r="BF149" s="416"/>
      <c r="BG149" s="416"/>
      <c r="BH149" s="416"/>
      <c r="BI149" s="417" t="str">
        <f aca="false" t="array" ref="BI149:BI149">_xlfn.IFS(BA149=Tabeller!$AJ$5,"P",BA149=Tabeller!$AJ$4,"L",BA149="","")</f>
        <v/>
      </c>
      <c r="BJ149" s="416"/>
      <c r="BK149" s="412" t="str">
        <f aca="false">IF(BL149="","","EAN")</f>
        <v/>
      </c>
      <c r="BL149" s="413" t="str">
        <f aca="false">TRIM(IF('3. Förpackningsdata'!Y149="","",'3. Förpackningsdata'!Y149))</f>
        <v/>
      </c>
    </row>
    <row r="150" customFormat="false" ht="14.25" hidden="false" customHeight="false" outlineLevel="0" collapsed="false">
      <c r="A150" s="397" t="n">
        <v>146</v>
      </c>
      <c r="B150" s="397" t="str">
        <f aca="false">'APH KIC KIA PC'!I150</f>
        <v>Välj…</v>
      </c>
      <c r="C150" s="397" t="str">
        <f aca="false">'APH KIC KIA PC'!K150</f>
        <v>Välj…</v>
      </c>
      <c r="D150" s="398" t="n">
        <f aca="false">'APH KIC KIA PC'!D150</f>
        <v>0</v>
      </c>
      <c r="E150" s="399" t="s">
        <v>114</v>
      </c>
      <c r="F150" s="399"/>
      <c r="G150" s="400" t="n">
        <v>1</v>
      </c>
      <c r="H150" s="401" t="n">
        <f aca="false">'3. Förpackningsdata'!F150</f>
        <v>0</v>
      </c>
      <c r="I150" s="401" t="n">
        <f aca="false">'3. Förpackningsdata'!G150</f>
        <v>0</v>
      </c>
      <c r="J150" s="401" t="n">
        <f aca="false">'3. Förpackningsdata'!I150</f>
        <v>0</v>
      </c>
      <c r="K150" s="401" t="n">
        <f aca="false">'3. Förpackningsdata'!H150</f>
        <v>0</v>
      </c>
      <c r="L150" s="244"/>
      <c r="M150" s="399" t="s">
        <v>2012</v>
      </c>
      <c r="N150" s="400" t="str">
        <f aca="false">IF('APH KIC KIA PC'!X150="","",'APH KIC KIA PC'!X150)</f>
        <v/>
      </c>
      <c r="O150" s="402" t="s">
        <v>35</v>
      </c>
      <c r="P150" s="403" t="str">
        <f aca="false">TRIM('1. Artikeldata Grund'!D150)</f>
        <v/>
      </c>
      <c r="Q150" s="404" t="str">
        <f aca="false">IF(S150="","",IF('3. Förpackningsdata'!K150="","",'3. Förpackningsdata'!K150))</f>
        <v/>
      </c>
      <c r="R150" s="405"/>
      <c r="S150" s="406" t="str">
        <f aca="false">IF('3. Förpackningsdata'!L150="","",'3. Förpackningsdata'!L150)</f>
        <v/>
      </c>
      <c r="T150" s="113"/>
      <c r="U150" s="113"/>
      <c r="V150" s="113"/>
      <c r="W150" s="113"/>
      <c r="X150" s="113"/>
      <c r="Y150" s="407" t="str">
        <f aca="false" t="array" ref="Y150:Y150">IF(AC150&lt;&gt;Tabeller!$AI$4,_xlfn.IFS(Q150=Tabeller!$AI$3,"",Q150=Tabeller!$AL$4,"C",Q150=Tabeller!$AL$5,"L",Q150=Tabeller!$AL$6,"P",Q150="",""),"1")</f>
        <v/>
      </c>
      <c r="Z150" s="112"/>
      <c r="AA150" s="408" t="str">
        <f aca="false">IF(AB150="","","EAN")</f>
        <v/>
      </c>
      <c r="AB150" s="418" t="str">
        <f aca="false">TRIM(IF('3. Förpackningsdata'!M150="","",'3. Förpackningsdata'!M150))</f>
        <v/>
      </c>
      <c r="AC150" s="410" t="str">
        <f aca="false">IF(AE150="","",IF('3. Förpackningsdata'!O150="","",'3. Förpackningsdata'!O150))</f>
        <v/>
      </c>
      <c r="AD150" s="411"/>
      <c r="AE150" s="400" t="str">
        <f aca="false">IF('3. Förpackningsdata'!P150="","",'3. Förpackningsdata'!P150)</f>
        <v/>
      </c>
      <c r="AF150" s="244"/>
      <c r="AG150" s="244"/>
      <c r="AH150" s="244"/>
      <c r="AI150" s="244"/>
      <c r="AJ150" s="244"/>
      <c r="AK150" s="407" t="str">
        <f aca="false" t="array" ref="AK150:AK150">_xlfn.IFS(AC150=Tabeller!$AI$4,"C",AC150=Tabeller!$AI$5,"L",AC150=Tabeller!$AI$6,"P",AC150="","")</f>
        <v/>
      </c>
      <c r="AL150" s="411"/>
      <c r="AM150" s="412" t="str">
        <f aca="false">IF(AN150="","","EAN")</f>
        <v/>
      </c>
      <c r="AN150" s="403" t="str">
        <f aca="false">TRIM(IF('3. Förpackningsdata'!Q150="","",'3. Förpackningsdata'!Q150))</f>
        <v/>
      </c>
      <c r="AO150" s="414" t="str">
        <f aca="false">IF(AQ150="","",IF('3. Förpackningsdata'!S150="","",'3. Förpackningsdata'!S150))</f>
        <v/>
      </c>
      <c r="AP150" s="112"/>
      <c r="AQ150" s="406" t="str">
        <f aca="false">IF('3. Förpackningsdata'!T150="","",'3. Förpackningsdata'!T150)</f>
        <v/>
      </c>
      <c r="AR150" s="113"/>
      <c r="AS150" s="113"/>
      <c r="AT150" s="113"/>
      <c r="AU150" s="113"/>
      <c r="AV150" s="113"/>
      <c r="AW150" s="407" t="str">
        <f aca="false" t="array" ref="AW150:AW150">_xlfn.IFS(AO150=Tabeller!$AJ$5,"P",AO150=Tabeller!$AJ$4,"L",AO150="","")</f>
        <v/>
      </c>
      <c r="AX150" s="112"/>
      <c r="AY150" s="408" t="str">
        <f aca="false">IF(AZ150="","","EAN")</f>
        <v/>
      </c>
      <c r="AZ150" s="418" t="str">
        <f aca="false">TRIM(IF('3. Förpackningsdata'!U150="","",'3. Förpackningsdata'!U150))</f>
        <v/>
      </c>
      <c r="BA150" s="415" t="str">
        <f aca="false">IF(BC150="","",IF('3. Förpackningsdata'!W150="","",'3. Förpackningsdata'!W150))</f>
        <v/>
      </c>
      <c r="BB150" s="416"/>
      <c r="BC150" s="411" t="str">
        <f aca="false">IF('3. Förpackningsdata'!X150="","",'3. Förpackningsdata'!X150)</f>
        <v/>
      </c>
      <c r="BD150" s="416"/>
      <c r="BE150" s="416"/>
      <c r="BF150" s="416"/>
      <c r="BG150" s="416"/>
      <c r="BH150" s="416"/>
      <c r="BI150" s="417" t="str">
        <f aca="false" t="array" ref="BI150:BI150">_xlfn.IFS(BA150=Tabeller!$AJ$5,"P",BA150=Tabeller!$AJ$4,"L",BA150="","")</f>
        <v/>
      </c>
      <c r="BJ150" s="416"/>
      <c r="BK150" s="412" t="str">
        <f aca="false">IF(BL150="","","EAN")</f>
        <v/>
      </c>
      <c r="BL150" s="413" t="str">
        <f aca="false">TRIM(IF('3. Förpackningsdata'!Y150="","",'3. Förpackningsdata'!Y150))</f>
        <v/>
      </c>
    </row>
    <row r="151" customFormat="false" ht="14.25" hidden="false" customHeight="false" outlineLevel="0" collapsed="false">
      <c r="A151" s="397" t="n">
        <v>147</v>
      </c>
      <c r="B151" s="397" t="str">
        <f aca="false">'APH KIC KIA PC'!I151</f>
        <v>Välj…</v>
      </c>
      <c r="C151" s="397" t="str">
        <f aca="false">'APH KIC KIA PC'!K151</f>
        <v>Välj…</v>
      </c>
      <c r="D151" s="398" t="n">
        <f aca="false">'APH KIC KIA PC'!D151</f>
        <v>0</v>
      </c>
      <c r="E151" s="399" t="s">
        <v>114</v>
      </c>
      <c r="F151" s="399"/>
      <c r="G151" s="400" t="n">
        <v>1</v>
      </c>
      <c r="H151" s="401" t="n">
        <f aca="false">'3. Förpackningsdata'!F151</f>
        <v>0</v>
      </c>
      <c r="I151" s="401" t="n">
        <f aca="false">'3. Förpackningsdata'!G151</f>
        <v>0</v>
      </c>
      <c r="J151" s="401" t="n">
        <f aca="false">'3. Förpackningsdata'!I151</f>
        <v>0</v>
      </c>
      <c r="K151" s="401" t="n">
        <f aca="false">'3. Förpackningsdata'!H151</f>
        <v>0</v>
      </c>
      <c r="L151" s="244"/>
      <c r="M151" s="399" t="s">
        <v>2012</v>
      </c>
      <c r="N151" s="400" t="str">
        <f aca="false">IF('APH KIC KIA PC'!X151="","",'APH KIC KIA PC'!X151)</f>
        <v/>
      </c>
      <c r="O151" s="402" t="s">
        <v>35</v>
      </c>
      <c r="P151" s="403" t="str">
        <f aca="false">TRIM('1. Artikeldata Grund'!D151)</f>
        <v/>
      </c>
      <c r="Q151" s="404" t="str">
        <f aca="false">IF(S151="","",IF('3. Förpackningsdata'!K151="","",'3. Förpackningsdata'!K151))</f>
        <v/>
      </c>
      <c r="R151" s="405"/>
      <c r="S151" s="406" t="str">
        <f aca="false">IF('3. Förpackningsdata'!L151="","",'3. Förpackningsdata'!L151)</f>
        <v/>
      </c>
      <c r="T151" s="113"/>
      <c r="U151" s="113"/>
      <c r="V151" s="113"/>
      <c r="W151" s="113"/>
      <c r="X151" s="113"/>
      <c r="Y151" s="407" t="str">
        <f aca="false" t="array" ref="Y151:Y151">IF(AC151&lt;&gt;Tabeller!$AI$4,_xlfn.IFS(Q151=Tabeller!$AI$3,"",Q151=Tabeller!$AL$4,"C",Q151=Tabeller!$AL$5,"L",Q151=Tabeller!$AL$6,"P",Q151="",""),"1")</f>
        <v/>
      </c>
      <c r="Z151" s="112"/>
      <c r="AA151" s="408" t="str">
        <f aca="false">IF(AB151="","","EAN")</f>
        <v/>
      </c>
      <c r="AB151" s="418" t="str">
        <f aca="false">TRIM(IF('3. Förpackningsdata'!M151="","",'3. Förpackningsdata'!M151))</f>
        <v/>
      </c>
      <c r="AC151" s="410" t="str">
        <f aca="false">IF(AE151="","",IF('3. Förpackningsdata'!O151="","",'3. Förpackningsdata'!O151))</f>
        <v/>
      </c>
      <c r="AD151" s="411"/>
      <c r="AE151" s="400" t="str">
        <f aca="false">IF('3. Förpackningsdata'!P151="","",'3. Förpackningsdata'!P151)</f>
        <v/>
      </c>
      <c r="AF151" s="244"/>
      <c r="AG151" s="244"/>
      <c r="AH151" s="244"/>
      <c r="AI151" s="244"/>
      <c r="AJ151" s="244"/>
      <c r="AK151" s="407" t="str">
        <f aca="false" t="array" ref="AK151:AK151">_xlfn.IFS(AC151=Tabeller!$AI$4,"C",AC151=Tabeller!$AI$5,"L",AC151=Tabeller!$AI$6,"P",AC151="","")</f>
        <v/>
      </c>
      <c r="AL151" s="411"/>
      <c r="AM151" s="412" t="str">
        <f aca="false">IF(AN151="","","EAN")</f>
        <v/>
      </c>
      <c r="AN151" s="403" t="str">
        <f aca="false">TRIM(IF('3. Förpackningsdata'!Q151="","",'3. Förpackningsdata'!Q151))</f>
        <v/>
      </c>
      <c r="AO151" s="414" t="str">
        <f aca="false">IF(AQ151="","",IF('3. Förpackningsdata'!S151="","",'3. Förpackningsdata'!S151))</f>
        <v/>
      </c>
      <c r="AP151" s="112"/>
      <c r="AQ151" s="406" t="str">
        <f aca="false">IF('3. Förpackningsdata'!T151="","",'3. Förpackningsdata'!T151)</f>
        <v/>
      </c>
      <c r="AR151" s="113"/>
      <c r="AS151" s="113"/>
      <c r="AT151" s="113"/>
      <c r="AU151" s="113"/>
      <c r="AV151" s="113"/>
      <c r="AW151" s="407" t="str">
        <f aca="false" t="array" ref="AW151:AW151">_xlfn.IFS(AO151=Tabeller!$AJ$5,"P",AO151=Tabeller!$AJ$4,"L",AO151="","")</f>
        <v/>
      </c>
      <c r="AX151" s="112"/>
      <c r="AY151" s="408" t="str">
        <f aca="false">IF(AZ151="","","EAN")</f>
        <v/>
      </c>
      <c r="AZ151" s="418" t="str">
        <f aca="false">TRIM(IF('3. Förpackningsdata'!U151="","",'3. Förpackningsdata'!U151))</f>
        <v/>
      </c>
      <c r="BA151" s="415" t="str">
        <f aca="false">IF(BC151="","",IF('3. Förpackningsdata'!W151="","",'3. Förpackningsdata'!W151))</f>
        <v/>
      </c>
      <c r="BB151" s="416"/>
      <c r="BC151" s="411" t="str">
        <f aca="false">IF('3. Förpackningsdata'!X151="","",'3. Förpackningsdata'!X151)</f>
        <v/>
      </c>
      <c r="BD151" s="416"/>
      <c r="BE151" s="416"/>
      <c r="BF151" s="416"/>
      <c r="BG151" s="416"/>
      <c r="BH151" s="416"/>
      <c r="BI151" s="417" t="str">
        <f aca="false" t="array" ref="BI151:BI151">_xlfn.IFS(BA151=Tabeller!$AJ$5,"P",BA151=Tabeller!$AJ$4,"L",BA151="","")</f>
        <v/>
      </c>
      <c r="BJ151" s="416"/>
      <c r="BK151" s="412" t="str">
        <f aca="false">IF(BL151="","","EAN")</f>
        <v/>
      </c>
      <c r="BL151" s="413" t="str">
        <f aca="false">TRIM(IF('3. Förpackningsdata'!Y151="","",'3. Förpackningsdata'!Y151))</f>
        <v/>
      </c>
    </row>
    <row r="152" customFormat="false" ht="14.25" hidden="false" customHeight="false" outlineLevel="0" collapsed="false">
      <c r="A152" s="397" t="n">
        <v>148</v>
      </c>
      <c r="B152" s="397" t="str">
        <f aca="false">'APH KIC KIA PC'!I152</f>
        <v>Välj…</v>
      </c>
      <c r="C152" s="397" t="str">
        <f aca="false">'APH KIC KIA PC'!K152</f>
        <v>Välj…</v>
      </c>
      <c r="D152" s="398" t="n">
        <f aca="false">'APH KIC KIA PC'!D152</f>
        <v>0</v>
      </c>
      <c r="E152" s="399" t="s">
        <v>114</v>
      </c>
      <c r="F152" s="399"/>
      <c r="G152" s="400" t="n">
        <v>1</v>
      </c>
      <c r="H152" s="401" t="n">
        <f aca="false">'3. Förpackningsdata'!F152</f>
        <v>0</v>
      </c>
      <c r="I152" s="401" t="n">
        <f aca="false">'3. Förpackningsdata'!G152</f>
        <v>0</v>
      </c>
      <c r="J152" s="401" t="n">
        <f aca="false">'3. Förpackningsdata'!I152</f>
        <v>0</v>
      </c>
      <c r="K152" s="401" t="n">
        <f aca="false">'3. Förpackningsdata'!H152</f>
        <v>0</v>
      </c>
      <c r="L152" s="244"/>
      <c r="M152" s="399" t="s">
        <v>2012</v>
      </c>
      <c r="N152" s="400" t="str">
        <f aca="false">IF('APH KIC KIA PC'!X152="","",'APH KIC KIA PC'!X152)</f>
        <v/>
      </c>
      <c r="O152" s="402" t="s">
        <v>35</v>
      </c>
      <c r="P152" s="403" t="str">
        <f aca="false">TRIM('1. Artikeldata Grund'!D152)</f>
        <v/>
      </c>
      <c r="Q152" s="404" t="str">
        <f aca="false">IF(S152="","",IF('3. Förpackningsdata'!K152="","",'3. Förpackningsdata'!K152))</f>
        <v/>
      </c>
      <c r="R152" s="405"/>
      <c r="S152" s="406" t="str">
        <f aca="false">IF('3. Förpackningsdata'!L152="","",'3. Förpackningsdata'!L152)</f>
        <v/>
      </c>
      <c r="T152" s="113"/>
      <c r="U152" s="113"/>
      <c r="V152" s="113"/>
      <c r="W152" s="113"/>
      <c r="X152" s="113"/>
      <c r="Y152" s="407" t="str">
        <f aca="false" t="array" ref="Y152:Y152">IF(AC152&lt;&gt;Tabeller!$AI$4,_xlfn.IFS(Q152=Tabeller!$AI$3,"",Q152=Tabeller!$AL$4,"C",Q152=Tabeller!$AL$5,"L",Q152=Tabeller!$AL$6,"P",Q152="",""),"1")</f>
        <v/>
      </c>
      <c r="Z152" s="112"/>
      <c r="AA152" s="408" t="str">
        <f aca="false">IF(AB152="","","EAN")</f>
        <v/>
      </c>
      <c r="AB152" s="418" t="str">
        <f aca="false">TRIM(IF('3. Förpackningsdata'!M152="","",'3. Förpackningsdata'!M152))</f>
        <v/>
      </c>
      <c r="AC152" s="410" t="str">
        <f aca="false">IF(AE152="","",IF('3. Förpackningsdata'!O152="","",'3. Förpackningsdata'!O152))</f>
        <v/>
      </c>
      <c r="AD152" s="411"/>
      <c r="AE152" s="400" t="str">
        <f aca="false">IF('3. Förpackningsdata'!P152="","",'3. Förpackningsdata'!P152)</f>
        <v/>
      </c>
      <c r="AF152" s="244"/>
      <c r="AG152" s="244"/>
      <c r="AH152" s="244"/>
      <c r="AI152" s="244"/>
      <c r="AJ152" s="244"/>
      <c r="AK152" s="407" t="str">
        <f aca="false" t="array" ref="AK152:AK152">_xlfn.IFS(AC152=Tabeller!$AI$4,"C",AC152=Tabeller!$AI$5,"L",AC152=Tabeller!$AI$6,"P",AC152="","")</f>
        <v/>
      </c>
      <c r="AL152" s="411"/>
      <c r="AM152" s="412" t="str">
        <f aca="false">IF(AN152="","","EAN")</f>
        <v/>
      </c>
      <c r="AN152" s="403" t="str">
        <f aca="false">TRIM(IF('3. Förpackningsdata'!Q152="","",'3. Förpackningsdata'!Q152))</f>
        <v/>
      </c>
      <c r="AO152" s="414" t="str">
        <f aca="false">IF(AQ152="","",IF('3. Förpackningsdata'!S152="","",'3. Förpackningsdata'!S152))</f>
        <v/>
      </c>
      <c r="AP152" s="112"/>
      <c r="AQ152" s="406" t="str">
        <f aca="false">IF('3. Förpackningsdata'!T152="","",'3. Förpackningsdata'!T152)</f>
        <v/>
      </c>
      <c r="AR152" s="113"/>
      <c r="AS152" s="113"/>
      <c r="AT152" s="113"/>
      <c r="AU152" s="113"/>
      <c r="AV152" s="113"/>
      <c r="AW152" s="407" t="str">
        <f aca="false" t="array" ref="AW152:AW152">_xlfn.IFS(AO152=Tabeller!$AJ$5,"P",AO152=Tabeller!$AJ$4,"L",AO152="","")</f>
        <v/>
      </c>
      <c r="AX152" s="112"/>
      <c r="AY152" s="408" t="str">
        <f aca="false">IF(AZ152="","","EAN")</f>
        <v/>
      </c>
      <c r="AZ152" s="418" t="str">
        <f aca="false">TRIM(IF('3. Förpackningsdata'!U152="","",'3. Förpackningsdata'!U152))</f>
        <v/>
      </c>
      <c r="BA152" s="415" t="str">
        <f aca="false">IF(BC152="","",IF('3. Förpackningsdata'!W152="","",'3. Förpackningsdata'!W152))</f>
        <v/>
      </c>
      <c r="BB152" s="416"/>
      <c r="BC152" s="411" t="str">
        <f aca="false">IF('3. Förpackningsdata'!X152="","",'3. Förpackningsdata'!X152)</f>
        <v/>
      </c>
      <c r="BD152" s="416"/>
      <c r="BE152" s="416"/>
      <c r="BF152" s="416"/>
      <c r="BG152" s="416"/>
      <c r="BH152" s="416"/>
      <c r="BI152" s="417" t="str">
        <f aca="false" t="array" ref="BI152:BI152">_xlfn.IFS(BA152=Tabeller!$AJ$5,"P",BA152=Tabeller!$AJ$4,"L",BA152="","")</f>
        <v/>
      </c>
      <c r="BJ152" s="416"/>
      <c r="BK152" s="412" t="str">
        <f aca="false">IF(BL152="","","EAN")</f>
        <v/>
      </c>
      <c r="BL152" s="413" t="str">
        <f aca="false">TRIM(IF('3. Förpackningsdata'!Y152="","",'3. Förpackningsdata'!Y152))</f>
        <v/>
      </c>
    </row>
    <row r="153" customFormat="false" ht="14.25" hidden="false" customHeight="false" outlineLevel="0" collapsed="false">
      <c r="A153" s="397" t="n">
        <v>149</v>
      </c>
      <c r="B153" s="397" t="str">
        <f aca="false">'APH KIC KIA PC'!I153</f>
        <v>Välj…</v>
      </c>
      <c r="C153" s="397" t="str">
        <f aca="false">'APH KIC KIA PC'!K153</f>
        <v>Välj…</v>
      </c>
      <c r="D153" s="398" t="n">
        <f aca="false">'APH KIC KIA PC'!D153</f>
        <v>0</v>
      </c>
      <c r="E153" s="399" t="s">
        <v>114</v>
      </c>
      <c r="F153" s="399"/>
      <c r="G153" s="400" t="n">
        <v>1</v>
      </c>
      <c r="H153" s="401" t="n">
        <f aca="false">'3. Förpackningsdata'!F153</f>
        <v>0</v>
      </c>
      <c r="I153" s="401" t="n">
        <f aca="false">'3. Förpackningsdata'!G153</f>
        <v>0</v>
      </c>
      <c r="J153" s="401" t="n">
        <f aca="false">'3. Förpackningsdata'!I153</f>
        <v>0</v>
      </c>
      <c r="K153" s="401" t="n">
        <f aca="false">'3. Förpackningsdata'!H153</f>
        <v>0</v>
      </c>
      <c r="L153" s="244"/>
      <c r="M153" s="399" t="s">
        <v>2012</v>
      </c>
      <c r="N153" s="400" t="str">
        <f aca="false">IF('APH KIC KIA PC'!X153="","",'APH KIC KIA PC'!X153)</f>
        <v/>
      </c>
      <c r="O153" s="402" t="s">
        <v>35</v>
      </c>
      <c r="P153" s="403" t="str">
        <f aca="false">TRIM('1. Artikeldata Grund'!D153)</f>
        <v/>
      </c>
      <c r="Q153" s="404" t="str">
        <f aca="false">IF(S153="","",IF('3. Förpackningsdata'!K153="","",'3. Förpackningsdata'!K153))</f>
        <v/>
      </c>
      <c r="R153" s="405"/>
      <c r="S153" s="406" t="str">
        <f aca="false">IF('3. Förpackningsdata'!L153="","",'3. Förpackningsdata'!L153)</f>
        <v/>
      </c>
      <c r="T153" s="113"/>
      <c r="U153" s="113"/>
      <c r="V153" s="113"/>
      <c r="W153" s="113"/>
      <c r="X153" s="113"/>
      <c r="Y153" s="407" t="str">
        <f aca="false" t="array" ref="Y153:Y153">IF(AC153&lt;&gt;Tabeller!$AI$4,_xlfn.IFS(Q153=Tabeller!$AI$3,"",Q153=Tabeller!$AL$4,"C",Q153=Tabeller!$AL$5,"L",Q153=Tabeller!$AL$6,"P",Q153="",""),"1")</f>
        <v/>
      </c>
      <c r="Z153" s="112"/>
      <c r="AA153" s="408" t="str">
        <f aca="false">IF(AB153="","","EAN")</f>
        <v/>
      </c>
      <c r="AB153" s="418" t="str">
        <f aca="false">TRIM(IF('3. Förpackningsdata'!M153="","",'3. Förpackningsdata'!M153))</f>
        <v/>
      </c>
      <c r="AC153" s="410" t="str">
        <f aca="false">IF(AE153="","",IF('3. Förpackningsdata'!O153="","",'3. Förpackningsdata'!O153))</f>
        <v/>
      </c>
      <c r="AD153" s="411"/>
      <c r="AE153" s="400" t="str">
        <f aca="false">IF('3. Förpackningsdata'!P153="","",'3. Förpackningsdata'!P153)</f>
        <v/>
      </c>
      <c r="AF153" s="244"/>
      <c r="AG153" s="244"/>
      <c r="AH153" s="244"/>
      <c r="AI153" s="244"/>
      <c r="AJ153" s="244"/>
      <c r="AK153" s="407" t="str">
        <f aca="false" t="array" ref="AK153:AK153">_xlfn.IFS(AC153=Tabeller!$AI$4,"C",AC153=Tabeller!$AI$5,"L",AC153=Tabeller!$AI$6,"P",AC153="","")</f>
        <v/>
      </c>
      <c r="AL153" s="411"/>
      <c r="AM153" s="412" t="str">
        <f aca="false">IF(AN153="","","EAN")</f>
        <v/>
      </c>
      <c r="AN153" s="403" t="str">
        <f aca="false">TRIM(IF('3. Förpackningsdata'!Q153="","",'3. Förpackningsdata'!Q153))</f>
        <v/>
      </c>
      <c r="AO153" s="414" t="str">
        <f aca="false">IF(AQ153="","",IF('3. Förpackningsdata'!S153="","",'3. Förpackningsdata'!S153))</f>
        <v/>
      </c>
      <c r="AP153" s="112"/>
      <c r="AQ153" s="406" t="str">
        <f aca="false">IF('3. Förpackningsdata'!T153="","",'3. Förpackningsdata'!T153)</f>
        <v/>
      </c>
      <c r="AR153" s="113"/>
      <c r="AS153" s="113"/>
      <c r="AT153" s="113"/>
      <c r="AU153" s="113"/>
      <c r="AV153" s="113"/>
      <c r="AW153" s="407" t="str">
        <f aca="false" t="array" ref="AW153:AW153">_xlfn.IFS(AO153=Tabeller!$AJ$5,"P",AO153=Tabeller!$AJ$4,"L",AO153="","")</f>
        <v/>
      </c>
      <c r="AX153" s="112"/>
      <c r="AY153" s="408" t="str">
        <f aca="false">IF(AZ153="","","EAN")</f>
        <v/>
      </c>
      <c r="AZ153" s="418" t="str">
        <f aca="false">TRIM(IF('3. Förpackningsdata'!U153="","",'3. Förpackningsdata'!U153))</f>
        <v/>
      </c>
      <c r="BA153" s="415" t="str">
        <f aca="false">IF(BC153="","",IF('3. Förpackningsdata'!W153="","",'3. Förpackningsdata'!W153))</f>
        <v/>
      </c>
      <c r="BB153" s="416"/>
      <c r="BC153" s="411" t="str">
        <f aca="false">IF('3. Förpackningsdata'!X153="","",'3. Förpackningsdata'!X153)</f>
        <v/>
      </c>
      <c r="BD153" s="416"/>
      <c r="BE153" s="416"/>
      <c r="BF153" s="416"/>
      <c r="BG153" s="416"/>
      <c r="BH153" s="416"/>
      <c r="BI153" s="417" t="str">
        <f aca="false" t="array" ref="BI153:BI153">_xlfn.IFS(BA153=Tabeller!$AJ$5,"P",BA153=Tabeller!$AJ$4,"L",BA153="","")</f>
        <v/>
      </c>
      <c r="BJ153" s="416"/>
      <c r="BK153" s="412" t="str">
        <f aca="false">IF(BL153="","","EAN")</f>
        <v/>
      </c>
      <c r="BL153" s="413" t="str">
        <f aca="false">TRIM(IF('3. Förpackningsdata'!Y153="","",'3. Förpackningsdata'!Y153))</f>
        <v/>
      </c>
    </row>
    <row r="154" customFormat="false" ht="14.25" hidden="false" customHeight="false" outlineLevel="0" collapsed="false">
      <c r="A154" s="397" t="n">
        <v>150</v>
      </c>
      <c r="B154" s="397" t="str">
        <f aca="false">'APH KIC KIA PC'!I154</f>
        <v>Välj…</v>
      </c>
      <c r="C154" s="397" t="str">
        <f aca="false">'APH KIC KIA PC'!K154</f>
        <v>Välj…</v>
      </c>
      <c r="D154" s="398" t="n">
        <f aca="false">'APH KIC KIA PC'!D154</f>
        <v>0</v>
      </c>
      <c r="E154" s="399" t="s">
        <v>114</v>
      </c>
      <c r="F154" s="399"/>
      <c r="G154" s="400" t="n">
        <v>1</v>
      </c>
      <c r="H154" s="401" t="n">
        <f aca="false">'3. Förpackningsdata'!F154</f>
        <v>0</v>
      </c>
      <c r="I154" s="401" t="n">
        <f aca="false">'3. Förpackningsdata'!G154</f>
        <v>0</v>
      </c>
      <c r="J154" s="401" t="n">
        <f aca="false">'3. Förpackningsdata'!I154</f>
        <v>0</v>
      </c>
      <c r="K154" s="401" t="n">
        <f aca="false">'3. Förpackningsdata'!H154</f>
        <v>0</v>
      </c>
      <c r="L154" s="244"/>
      <c r="M154" s="399" t="s">
        <v>2012</v>
      </c>
      <c r="N154" s="400" t="str">
        <f aca="false">IF('APH KIC KIA PC'!X154="","",'APH KIC KIA PC'!X154)</f>
        <v/>
      </c>
      <c r="O154" s="402" t="s">
        <v>35</v>
      </c>
      <c r="P154" s="403" t="str">
        <f aca="false">TRIM('1. Artikeldata Grund'!D154)</f>
        <v/>
      </c>
      <c r="Q154" s="404" t="str">
        <f aca="false">IF(S154="","",IF('3. Förpackningsdata'!K154="","",'3. Förpackningsdata'!K154))</f>
        <v/>
      </c>
      <c r="R154" s="405"/>
      <c r="S154" s="406" t="str">
        <f aca="false">IF('3. Förpackningsdata'!L154="","",'3. Förpackningsdata'!L154)</f>
        <v/>
      </c>
      <c r="T154" s="113"/>
      <c r="U154" s="113"/>
      <c r="V154" s="113"/>
      <c r="W154" s="113"/>
      <c r="X154" s="113"/>
      <c r="Y154" s="407" t="str">
        <f aca="false" t="array" ref="Y154:Y154">IF(AC154&lt;&gt;Tabeller!$AI$4,_xlfn.IFS(Q154=Tabeller!$AI$3,"",Q154=Tabeller!$AL$4,"C",Q154=Tabeller!$AL$5,"L",Q154=Tabeller!$AL$6,"P",Q154="",""),"1")</f>
        <v/>
      </c>
      <c r="Z154" s="112"/>
      <c r="AA154" s="408" t="str">
        <f aca="false">IF(AB154="","","EAN")</f>
        <v/>
      </c>
      <c r="AB154" s="418" t="str">
        <f aca="false">TRIM(IF('3. Förpackningsdata'!M154="","",'3. Förpackningsdata'!M154))</f>
        <v/>
      </c>
      <c r="AC154" s="410" t="str">
        <f aca="false">IF(AE154="","",IF('3. Förpackningsdata'!O154="","",'3. Förpackningsdata'!O154))</f>
        <v/>
      </c>
      <c r="AD154" s="411"/>
      <c r="AE154" s="400" t="str">
        <f aca="false">IF('3. Förpackningsdata'!P154="","",'3. Förpackningsdata'!P154)</f>
        <v/>
      </c>
      <c r="AF154" s="244"/>
      <c r="AG154" s="244"/>
      <c r="AH154" s="244"/>
      <c r="AI154" s="244"/>
      <c r="AJ154" s="244"/>
      <c r="AK154" s="407" t="str">
        <f aca="false" t="array" ref="AK154:AK154">_xlfn.IFS(AC154=Tabeller!$AI$4,"C",AC154=Tabeller!$AI$5,"L",AC154=Tabeller!$AI$6,"P",AC154="","")</f>
        <v/>
      </c>
      <c r="AL154" s="411"/>
      <c r="AM154" s="412" t="str">
        <f aca="false">IF(AN154="","","EAN")</f>
        <v/>
      </c>
      <c r="AN154" s="403" t="str">
        <f aca="false">TRIM(IF('3. Förpackningsdata'!Q154="","",'3. Förpackningsdata'!Q154))</f>
        <v/>
      </c>
      <c r="AO154" s="414" t="str">
        <f aca="false">IF(AQ154="","",IF('3. Förpackningsdata'!S154="","",'3. Förpackningsdata'!S154))</f>
        <v/>
      </c>
      <c r="AP154" s="112"/>
      <c r="AQ154" s="406" t="str">
        <f aca="false">IF('3. Förpackningsdata'!T154="","",'3. Förpackningsdata'!T154)</f>
        <v/>
      </c>
      <c r="AR154" s="113"/>
      <c r="AS154" s="113"/>
      <c r="AT154" s="113"/>
      <c r="AU154" s="113"/>
      <c r="AV154" s="113"/>
      <c r="AW154" s="407" t="str">
        <f aca="false" t="array" ref="AW154:AW154">_xlfn.IFS(AO154=Tabeller!$AJ$5,"P",AO154=Tabeller!$AJ$4,"L",AO154="","")</f>
        <v/>
      </c>
      <c r="AX154" s="112"/>
      <c r="AY154" s="408" t="str">
        <f aca="false">IF(AZ154="","","EAN")</f>
        <v/>
      </c>
      <c r="AZ154" s="418" t="str">
        <f aca="false">TRIM(IF('3. Förpackningsdata'!U154="","",'3. Förpackningsdata'!U154))</f>
        <v/>
      </c>
      <c r="BA154" s="415" t="str">
        <f aca="false">IF(BC154="","",IF('3. Förpackningsdata'!W154="","",'3. Förpackningsdata'!W154))</f>
        <v/>
      </c>
      <c r="BB154" s="416"/>
      <c r="BC154" s="411" t="str">
        <f aca="false">IF('3. Förpackningsdata'!X154="","",'3. Förpackningsdata'!X154)</f>
        <v/>
      </c>
      <c r="BD154" s="416"/>
      <c r="BE154" s="416"/>
      <c r="BF154" s="416"/>
      <c r="BG154" s="416"/>
      <c r="BH154" s="416"/>
      <c r="BI154" s="417" t="str">
        <f aca="false" t="array" ref="BI154:BI154">_xlfn.IFS(BA154=Tabeller!$AJ$5,"P",BA154=Tabeller!$AJ$4,"L",BA154="","")</f>
        <v/>
      </c>
      <c r="BJ154" s="416"/>
      <c r="BK154" s="412" t="str">
        <f aca="false">IF(BL154="","","EAN")</f>
        <v/>
      </c>
      <c r="BL154" s="413" t="str">
        <f aca="false">TRIM(IF('3. Förpackningsdata'!Y154="","",'3. Förpackningsdata'!Y154))</f>
        <v/>
      </c>
    </row>
    <row r="155" customFormat="false" ht="14.25" hidden="false" customHeight="false" outlineLevel="0" collapsed="false">
      <c r="A155" s="397" t="n">
        <v>151</v>
      </c>
      <c r="B155" s="397" t="str">
        <f aca="false">'APH KIC KIA PC'!I155</f>
        <v>Välj…</v>
      </c>
      <c r="C155" s="397" t="str">
        <f aca="false">'APH KIC KIA PC'!K155</f>
        <v>Välj…</v>
      </c>
      <c r="D155" s="398" t="n">
        <f aca="false">'APH KIC KIA PC'!D155</f>
        <v>0</v>
      </c>
      <c r="E155" s="399" t="s">
        <v>114</v>
      </c>
      <c r="F155" s="399"/>
      <c r="G155" s="400" t="n">
        <v>1</v>
      </c>
      <c r="H155" s="401" t="n">
        <f aca="false">'3. Förpackningsdata'!F155</f>
        <v>0</v>
      </c>
      <c r="I155" s="401" t="n">
        <f aca="false">'3. Förpackningsdata'!G155</f>
        <v>0</v>
      </c>
      <c r="J155" s="401" t="n">
        <f aca="false">'3. Förpackningsdata'!I155</f>
        <v>0</v>
      </c>
      <c r="K155" s="401" t="n">
        <f aca="false">'3. Förpackningsdata'!H155</f>
        <v>0</v>
      </c>
      <c r="L155" s="244"/>
      <c r="M155" s="399" t="s">
        <v>2012</v>
      </c>
      <c r="N155" s="400" t="str">
        <f aca="false">IF('APH KIC KIA PC'!X155="","",'APH KIC KIA PC'!X155)</f>
        <v/>
      </c>
      <c r="O155" s="402" t="s">
        <v>35</v>
      </c>
      <c r="P155" s="403" t="str">
        <f aca="false">TRIM('1. Artikeldata Grund'!D155)</f>
        <v/>
      </c>
      <c r="Q155" s="404" t="str">
        <f aca="false">IF(S155="","",IF('3. Förpackningsdata'!K155="","",'3. Förpackningsdata'!K155))</f>
        <v/>
      </c>
      <c r="R155" s="405"/>
      <c r="S155" s="406" t="str">
        <f aca="false">IF('3. Förpackningsdata'!L155="","",'3. Förpackningsdata'!L155)</f>
        <v/>
      </c>
      <c r="T155" s="113"/>
      <c r="U155" s="113"/>
      <c r="V155" s="113"/>
      <c r="W155" s="113"/>
      <c r="X155" s="113"/>
      <c r="Y155" s="407" t="str">
        <f aca="false" t="array" ref="Y155:Y155">IF(AC155&lt;&gt;Tabeller!$AI$4,_xlfn.IFS(Q155=Tabeller!$AI$3,"",Q155=Tabeller!$AL$4,"C",Q155=Tabeller!$AL$5,"L",Q155=Tabeller!$AL$6,"P",Q155="",""),"1")</f>
        <v/>
      </c>
      <c r="Z155" s="112"/>
      <c r="AA155" s="408" t="str">
        <f aca="false">IF(AB155="","","EAN")</f>
        <v/>
      </c>
      <c r="AB155" s="418" t="str">
        <f aca="false">TRIM(IF('3. Förpackningsdata'!M155="","",'3. Förpackningsdata'!M155))</f>
        <v/>
      </c>
      <c r="AC155" s="410" t="str">
        <f aca="false">IF(AE155="","",IF('3. Förpackningsdata'!O155="","",'3. Förpackningsdata'!O155))</f>
        <v/>
      </c>
      <c r="AD155" s="411"/>
      <c r="AE155" s="400" t="str">
        <f aca="false">IF('3. Förpackningsdata'!P155="","",'3. Förpackningsdata'!P155)</f>
        <v/>
      </c>
      <c r="AF155" s="244"/>
      <c r="AG155" s="244"/>
      <c r="AH155" s="244"/>
      <c r="AI155" s="244"/>
      <c r="AJ155" s="244"/>
      <c r="AK155" s="407" t="str">
        <f aca="false" t="array" ref="AK155:AK155">_xlfn.IFS(AC155=Tabeller!$AI$4,"C",AC155=Tabeller!$AI$5,"L",AC155=Tabeller!$AI$6,"P",AC155="","")</f>
        <v/>
      </c>
      <c r="AL155" s="411"/>
      <c r="AM155" s="412" t="str">
        <f aca="false">IF(AN155="","","EAN")</f>
        <v/>
      </c>
      <c r="AN155" s="403" t="str">
        <f aca="false">TRIM(IF('3. Förpackningsdata'!Q155="","",'3. Förpackningsdata'!Q155))</f>
        <v/>
      </c>
      <c r="AO155" s="414" t="str">
        <f aca="false">IF(AQ155="","",IF('3. Förpackningsdata'!S155="","",'3. Förpackningsdata'!S155))</f>
        <v/>
      </c>
      <c r="AP155" s="112"/>
      <c r="AQ155" s="406" t="str">
        <f aca="false">IF('3. Förpackningsdata'!T155="","",'3. Förpackningsdata'!T155)</f>
        <v/>
      </c>
      <c r="AR155" s="113"/>
      <c r="AS155" s="113"/>
      <c r="AT155" s="113"/>
      <c r="AU155" s="113"/>
      <c r="AV155" s="113"/>
      <c r="AW155" s="407" t="str">
        <f aca="false" t="array" ref="AW155:AW155">_xlfn.IFS(AO155=Tabeller!$AJ$5,"P",AO155=Tabeller!$AJ$4,"L",AO155="","")</f>
        <v/>
      </c>
      <c r="AX155" s="112"/>
      <c r="AY155" s="408" t="str">
        <f aca="false">IF(AZ155="","","EAN")</f>
        <v/>
      </c>
      <c r="AZ155" s="418" t="str">
        <f aca="false">TRIM(IF('3. Förpackningsdata'!U155="","",'3. Förpackningsdata'!U155))</f>
        <v/>
      </c>
      <c r="BA155" s="415" t="str">
        <f aca="false">IF(BC155="","",IF('3. Förpackningsdata'!W155="","",'3. Förpackningsdata'!W155))</f>
        <v/>
      </c>
      <c r="BB155" s="416"/>
      <c r="BC155" s="411" t="str">
        <f aca="false">IF('3. Förpackningsdata'!X155="","",'3. Förpackningsdata'!X155)</f>
        <v/>
      </c>
      <c r="BD155" s="416"/>
      <c r="BE155" s="416"/>
      <c r="BF155" s="416"/>
      <c r="BG155" s="416"/>
      <c r="BH155" s="416"/>
      <c r="BI155" s="417" t="str">
        <f aca="false" t="array" ref="BI155:BI155">_xlfn.IFS(BA155=Tabeller!$AJ$5,"P",BA155=Tabeller!$AJ$4,"L",BA155="","")</f>
        <v/>
      </c>
      <c r="BJ155" s="416"/>
      <c r="BK155" s="412" t="str">
        <f aca="false">IF(BL155="","","EAN")</f>
        <v/>
      </c>
      <c r="BL155" s="413" t="str">
        <f aca="false">TRIM(IF('3. Förpackningsdata'!Y155="","",'3. Förpackningsdata'!Y155))</f>
        <v/>
      </c>
    </row>
    <row r="156" customFormat="false" ht="14.25" hidden="false" customHeight="false" outlineLevel="0" collapsed="false">
      <c r="A156" s="397" t="n">
        <v>152</v>
      </c>
      <c r="B156" s="397" t="str">
        <f aca="false">'APH KIC KIA PC'!I156</f>
        <v>Välj…</v>
      </c>
      <c r="C156" s="397" t="str">
        <f aca="false">'APH KIC KIA PC'!K156</f>
        <v>Välj…</v>
      </c>
      <c r="D156" s="398" t="n">
        <f aca="false">'APH KIC KIA PC'!D156</f>
        <v>0</v>
      </c>
      <c r="E156" s="399" t="s">
        <v>114</v>
      </c>
      <c r="F156" s="399"/>
      <c r="G156" s="400" t="n">
        <v>1</v>
      </c>
      <c r="H156" s="401" t="n">
        <f aca="false">'3. Förpackningsdata'!F156</f>
        <v>0</v>
      </c>
      <c r="I156" s="401" t="n">
        <f aca="false">'3. Förpackningsdata'!G156</f>
        <v>0</v>
      </c>
      <c r="J156" s="401" t="n">
        <f aca="false">'3. Förpackningsdata'!I156</f>
        <v>0</v>
      </c>
      <c r="K156" s="401" t="n">
        <f aca="false">'3. Förpackningsdata'!H156</f>
        <v>0</v>
      </c>
      <c r="L156" s="244"/>
      <c r="M156" s="399" t="s">
        <v>2012</v>
      </c>
      <c r="N156" s="400" t="str">
        <f aca="false">IF('APH KIC KIA PC'!X156="","",'APH KIC KIA PC'!X156)</f>
        <v/>
      </c>
      <c r="O156" s="402" t="s">
        <v>35</v>
      </c>
      <c r="P156" s="403" t="str">
        <f aca="false">TRIM('1. Artikeldata Grund'!D156)</f>
        <v/>
      </c>
      <c r="Q156" s="404" t="str">
        <f aca="false">IF(S156="","",IF('3. Förpackningsdata'!K156="","",'3. Förpackningsdata'!K156))</f>
        <v/>
      </c>
      <c r="R156" s="405"/>
      <c r="S156" s="406" t="str">
        <f aca="false">IF('3. Förpackningsdata'!L156="","",'3. Förpackningsdata'!L156)</f>
        <v/>
      </c>
      <c r="T156" s="113"/>
      <c r="U156" s="113"/>
      <c r="V156" s="113"/>
      <c r="W156" s="113"/>
      <c r="X156" s="113"/>
      <c r="Y156" s="407" t="str">
        <f aca="false" t="array" ref="Y156:Y156">IF(AC156&lt;&gt;Tabeller!$AI$4,_xlfn.IFS(Q156=Tabeller!$AI$3,"",Q156=Tabeller!$AL$4,"C",Q156=Tabeller!$AL$5,"L",Q156=Tabeller!$AL$6,"P",Q156="",""),"1")</f>
        <v/>
      </c>
      <c r="Z156" s="112"/>
      <c r="AA156" s="408" t="str">
        <f aca="false">IF(AB156="","","EAN")</f>
        <v/>
      </c>
      <c r="AB156" s="418" t="str">
        <f aca="false">TRIM(IF('3. Förpackningsdata'!M156="","",'3. Förpackningsdata'!M156))</f>
        <v/>
      </c>
      <c r="AC156" s="410" t="str">
        <f aca="false">IF(AE156="","",IF('3. Förpackningsdata'!O156="","",'3. Förpackningsdata'!O156))</f>
        <v/>
      </c>
      <c r="AD156" s="411"/>
      <c r="AE156" s="400" t="str">
        <f aca="false">IF('3. Förpackningsdata'!P156="","",'3. Förpackningsdata'!P156)</f>
        <v/>
      </c>
      <c r="AF156" s="244"/>
      <c r="AG156" s="244"/>
      <c r="AH156" s="244"/>
      <c r="AI156" s="244"/>
      <c r="AJ156" s="244"/>
      <c r="AK156" s="407" t="str">
        <f aca="false" t="array" ref="AK156:AK156">_xlfn.IFS(AC156=Tabeller!$AI$4,"C",AC156=Tabeller!$AI$5,"L",AC156=Tabeller!$AI$6,"P",AC156="","")</f>
        <v/>
      </c>
      <c r="AL156" s="411"/>
      <c r="AM156" s="412" t="str">
        <f aca="false">IF(AN156="","","EAN")</f>
        <v/>
      </c>
      <c r="AN156" s="403" t="str">
        <f aca="false">TRIM(IF('3. Förpackningsdata'!Q156="","",'3. Förpackningsdata'!Q156))</f>
        <v/>
      </c>
      <c r="AO156" s="414" t="str">
        <f aca="false">IF(AQ156="","",IF('3. Förpackningsdata'!S156="","",'3. Förpackningsdata'!S156))</f>
        <v/>
      </c>
      <c r="AP156" s="112"/>
      <c r="AQ156" s="406" t="str">
        <f aca="false">IF('3. Förpackningsdata'!T156="","",'3. Förpackningsdata'!T156)</f>
        <v/>
      </c>
      <c r="AR156" s="113"/>
      <c r="AS156" s="113"/>
      <c r="AT156" s="113"/>
      <c r="AU156" s="113"/>
      <c r="AV156" s="113"/>
      <c r="AW156" s="407" t="str">
        <f aca="false" t="array" ref="AW156:AW156">_xlfn.IFS(AO156=Tabeller!$AJ$5,"P",AO156=Tabeller!$AJ$4,"L",AO156="","")</f>
        <v/>
      </c>
      <c r="AX156" s="112"/>
      <c r="AY156" s="408" t="str">
        <f aca="false">IF(AZ156="","","EAN")</f>
        <v/>
      </c>
      <c r="AZ156" s="418" t="str">
        <f aca="false">TRIM(IF('3. Förpackningsdata'!U156="","",'3. Förpackningsdata'!U156))</f>
        <v/>
      </c>
      <c r="BA156" s="415" t="str">
        <f aca="false">IF(BC156="","",IF('3. Förpackningsdata'!W156="","",'3. Förpackningsdata'!W156))</f>
        <v/>
      </c>
      <c r="BB156" s="416"/>
      <c r="BC156" s="411" t="str">
        <f aca="false">IF('3. Förpackningsdata'!X156="","",'3. Förpackningsdata'!X156)</f>
        <v/>
      </c>
      <c r="BD156" s="416"/>
      <c r="BE156" s="416"/>
      <c r="BF156" s="416"/>
      <c r="BG156" s="416"/>
      <c r="BH156" s="416"/>
      <c r="BI156" s="417" t="str">
        <f aca="false" t="array" ref="BI156:BI156">_xlfn.IFS(BA156=Tabeller!$AJ$5,"P",BA156=Tabeller!$AJ$4,"L",BA156="","")</f>
        <v/>
      </c>
      <c r="BJ156" s="416"/>
      <c r="BK156" s="412" t="str">
        <f aca="false">IF(BL156="","","EAN")</f>
        <v/>
      </c>
      <c r="BL156" s="413" t="str">
        <f aca="false">TRIM(IF('3. Förpackningsdata'!Y156="","",'3. Förpackningsdata'!Y156))</f>
        <v/>
      </c>
    </row>
    <row r="157" customFormat="false" ht="14.25" hidden="false" customHeight="false" outlineLevel="0" collapsed="false">
      <c r="A157" s="397" t="n">
        <v>153</v>
      </c>
      <c r="B157" s="397" t="str">
        <f aca="false">'APH KIC KIA PC'!I157</f>
        <v>Välj…</v>
      </c>
      <c r="C157" s="397" t="str">
        <f aca="false">'APH KIC KIA PC'!K157</f>
        <v>Välj…</v>
      </c>
      <c r="D157" s="398" t="n">
        <f aca="false">'APH KIC KIA PC'!D157</f>
        <v>0</v>
      </c>
      <c r="E157" s="399" t="s">
        <v>114</v>
      </c>
      <c r="F157" s="399"/>
      <c r="G157" s="400" t="n">
        <v>1</v>
      </c>
      <c r="H157" s="401" t="n">
        <f aca="false">'3. Förpackningsdata'!F157</f>
        <v>0</v>
      </c>
      <c r="I157" s="401" t="n">
        <f aca="false">'3. Förpackningsdata'!G157</f>
        <v>0</v>
      </c>
      <c r="J157" s="401" t="n">
        <f aca="false">'3. Förpackningsdata'!I157</f>
        <v>0</v>
      </c>
      <c r="K157" s="401" t="n">
        <f aca="false">'3. Förpackningsdata'!H157</f>
        <v>0</v>
      </c>
      <c r="L157" s="244"/>
      <c r="M157" s="399" t="s">
        <v>2012</v>
      </c>
      <c r="N157" s="400" t="str">
        <f aca="false">IF('APH KIC KIA PC'!X157="","",'APH KIC KIA PC'!X157)</f>
        <v/>
      </c>
      <c r="O157" s="402" t="s">
        <v>35</v>
      </c>
      <c r="P157" s="403" t="str">
        <f aca="false">TRIM('1. Artikeldata Grund'!D157)</f>
        <v/>
      </c>
      <c r="Q157" s="404" t="str">
        <f aca="false">IF(S157="","",IF('3. Förpackningsdata'!K157="","",'3. Förpackningsdata'!K157))</f>
        <v/>
      </c>
      <c r="R157" s="405"/>
      <c r="S157" s="406" t="str">
        <f aca="false">IF('3. Förpackningsdata'!L157="","",'3. Förpackningsdata'!L157)</f>
        <v/>
      </c>
      <c r="T157" s="113"/>
      <c r="U157" s="113"/>
      <c r="V157" s="113"/>
      <c r="W157" s="113"/>
      <c r="X157" s="113"/>
      <c r="Y157" s="407" t="str">
        <f aca="false" t="array" ref="Y157:Y157">IF(AC157&lt;&gt;Tabeller!$AI$4,_xlfn.IFS(Q157=Tabeller!$AI$3,"",Q157=Tabeller!$AL$4,"C",Q157=Tabeller!$AL$5,"L",Q157=Tabeller!$AL$6,"P",Q157="",""),"1")</f>
        <v/>
      </c>
      <c r="Z157" s="112"/>
      <c r="AA157" s="408" t="str">
        <f aca="false">IF(AB157="","","EAN")</f>
        <v/>
      </c>
      <c r="AB157" s="418" t="str">
        <f aca="false">TRIM(IF('3. Förpackningsdata'!M157="","",'3. Förpackningsdata'!M157))</f>
        <v/>
      </c>
      <c r="AC157" s="410" t="str">
        <f aca="false">IF(AE157="","",IF('3. Förpackningsdata'!O157="","",'3. Förpackningsdata'!O157))</f>
        <v/>
      </c>
      <c r="AD157" s="411"/>
      <c r="AE157" s="400" t="str">
        <f aca="false">IF('3. Förpackningsdata'!P157="","",'3. Förpackningsdata'!P157)</f>
        <v/>
      </c>
      <c r="AF157" s="244"/>
      <c r="AG157" s="244"/>
      <c r="AH157" s="244"/>
      <c r="AI157" s="244"/>
      <c r="AJ157" s="244"/>
      <c r="AK157" s="407" t="str">
        <f aca="false" t="array" ref="AK157:AK157">_xlfn.IFS(AC157=Tabeller!$AI$4,"C",AC157=Tabeller!$AI$5,"L",AC157=Tabeller!$AI$6,"P",AC157="","")</f>
        <v/>
      </c>
      <c r="AL157" s="411"/>
      <c r="AM157" s="412" t="str">
        <f aca="false">IF(AN157="","","EAN")</f>
        <v/>
      </c>
      <c r="AN157" s="403" t="str">
        <f aca="false">TRIM(IF('3. Förpackningsdata'!Q157="","",'3. Förpackningsdata'!Q157))</f>
        <v/>
      </c>
      <c r="AO157" s="414" t="str">
        <f aca="false">IF(AQ157="","",IF('3. Förpackningsdata'!S157="","",'3. Förpackningsdata'!S157))</f>
        <v/>
      </c>
      <c r="AP157" s="112"/>
      <c r="AQ157" s="406" t="str">
        <f aca="false">IF('3. Förpackningsdata'!T157="","",'3. Förpackningsdata'!T157)</f>
        <v/>
      </c>
      <c r="AR157" s="113"/>
      <c r="AS157" s="113"/>
      <c r="AT157" s="113"/>
      <c r="AU157" s="113"/>
      <c r="AV157" s="113"/>
      <c r="AW157" s="407" t="str">
        <f aca="false" t="array" ref="AW157:AW157">_xlfn.IFS(AO157=Tabeller!$AJ$5,"P",AO157=Tabeller!$AJ$4,"L",AO157="","")</f>
        <v/>
      </c>
      <c r="AX157" s="112"/>
      <c r="AY157" s="408" t="str">
        <f aca="false">IF(AZ157="","","EAN")</f>
        <v/>
      </c>
      <c r="AZ157" s="418" t="str">
        <f aca="false">TRIM(IF('3. Förpackningsdata'!U157="","",'3. Förpackningsdata'!U157))</f>
        <v/>
      </c>
      <c r="BA157" s="415" t="str">
        <f aca="false">IF(BC157="","",IF('3. Förpackningsdata'!W157="","",'3. Förpackningsdata'!W157))</f>
        <v/>
      </c>
      <c r="BB157" s="416"/>
      <c r="BC157" s="411" t="str">
        <f aca="false">IF('3. Förpackningsdata'!X157="","",'3. Förpackningsdata'!X157)</f>
        <v/>
      </c>
      <c r="BD157" s="416"/>
      <c r="BE157" s="416"/>
      <c r="BF157" s="416"/>
      <c r="BG157" s="416"/>
      <c r="BH157" s="416"/>
      <c r="BI157" s="417" t="str">
        <f aca="false" t="array" ref="BI157:BI157">_xlfn.IFS(BA157=Tabeller!$AJ$5,"P",BA157=Tabeller!$AJ$4,"L",BA157="","")</f>
        <v/>
      </c>
      <c r="BJ157" s="416"/>
      <c r="BK157" s="412" t="str">
        <f aca="false">IF(BL157="","","EAN")</f>
        <v/>
      </c>
      <c r="BL157" s="413" t="str">
        <f aca="false">TRIM(IF('3. Förpackningsdata'!Y157="","",'3. Förpackningsdata'!Y157))</f>
        <v/>
      </c>
    </row>
    <row r="158" customFormat="false" ht="14.25" hidden="false" customHeight="false" outlineLevel="0" collapsed="false">
      <c r="A158" s="397" t="n">
        <v>154</v>
      </c>
      <c r="B158" s="397" t="str">
        <f aca="false">'APH KIC KIA PC'!I158</f>
        <v>Välj…</v>
      </c>
      <c r="C158" s="397" t="str">
        <f aca="false">'APH KIC KIA PC'!K158</f>
        <v>Välj…</v>
      </c>
      <c r="D158" s="398" t="n">
        <f aca="false">'APH KIC KIA PC'!D158</f>
        <v>0</v>
      </c>
      <c r="E158" s="399" t="s">
        <v>114</v>
      </c>
      <c r="F158" s="399"/>
      <c r="G158" s="400" t="n">
        <v>1</v>
      </c>
      <c r="H158" s="401" t="n">
        <f aca="false">'3. Förpackningsdata'!F158</f>
        <v>0</v>
      </c>
      <c r="I158" s="401" t="n">
        <f aca="false">'3. Förpackningsdata'!G158</f>
        <v>0</v>
      </c>
      <c r="J158" s="401" t="n">
        <f aca="false">'3. Förpackningsdata'!I158</f>
        <v>0</v>
      </c>
      <c r="K158" s="401" t="n">
        <f aca="false">'3. Förpackningsdata'!H158</f>
        <v>0</v>
      </c>
      <c r="L158" s="244"/>
      <c r="M158" s="399" t="s">
        <v>2012</v>
      </c>
      <c r="N158" s="400" t="str">
        <f aca="false">IF('APH KIC KIA PC'!X158="","",'APH KIC KIA PC'!X158)</f>
        <v/>
      </c>
      <c r="O158" s="402" t="s">
        <v>35</v>
      </c>
      <c r="P158" s="403" t="str">
        <f aca="false">TRIM('1. Artikeldata Grund'!D158)</f>
        <v/>
      </c>
      <c r="Q158" s="404" t="str">
        <f aca="false">IF(S158="","",IF('3. Förpackningsdata'!K158="","",'3. Förpackningsdata'!K158))</f>
        <v/>
      </c>
      <c r="R158" s="405"/>
      <c r="S158" s="406" t="str">
        <f aca="false">IF('3. Förpackningsdata'!L158="","",'3. Förpackningsdata'!L158)</f>
        <v/>
      </c>
      <c r="T158" s="113"/>
      <c r="U158" s="113"/>
      <c r="V158" s="113"/>
      <c r="W158" s="113"/>
      <c r="X158" s="113"/>
      <c r="Y158" s="407" t="str">
        <f aca="false" t="array" ref="Y158:Y158">IF(AC158&lt;&gt;Tabeller!$AI$4,_xlfn.IFS(Q158=Tabeller!$AI$3,"",Q158=Tabeller!$AL$4,"C",Q158=Tabeller!$AL$5,"L",Q158=Tabeller!$AL$6,"P",Q158="",""),"1")</f>
        <v/>
      </c>
      <c r="Z158" s="112"/>
      <c r="AA158" s="408" t="str">
        <f aca="false">IF(AB158="","","EAN")</f>
        <v/>
      </c>
      <c r="AB158" s="418" t="str">
        <f aca="false">TRIM(IF('3. Förpackningsdata'!M158="","",'3. Förpackningsdata'!M158))</f>
        <v/>
      </c>
      <c r="AC158" s="410" t="str">
        <f aca="false">IF(AE158="","",IF('3. Förpackningsdata'!O158="","",'3. Förpackningsdata'!O158))</f>
        <v/>
      </c>
      <c r="AD158" s="411"/>
      <c r="AE158" s="400" t="str">
        <f aca="false">IF('3. Förpackningsdata'!P158="","",'3. Förpackningsdata'!P158)</f>
        <v/>
      </c>
      <c r="AF158" s="244"/>
      <c r="AG158" s="244"/>
      <c r="AH158" s="244"/>
      <c r="AI158" s="244"/>
      <c r="AJ158" s="244"/>
      <c r="AK158" s="407" t="str">
        <f aca="false" t="array" ref="AK158:AK158">_xlfn.IFS(AC158=Tabeller!$AI$4,"C",AC158=Tabeller!$AI$5,"L",AC158=Tabeller!$AI$6,"P",AC158="","")</f>
        <v/>
      </c>
      <c r="AL158" s="411"/>
      <c r="AM158" s="412" t="str">
        <f aca="false">IF(AN158="","","EAN")</f>
        <v/>
      </c>
      <c r="AN158" s="403" t="str">
        <f aca="false">TRIM(IF('3. Förpackningsdata'!Q158="","",'3. Förpackningsdata'!Q158))</f>
        <v/>
      </c>
      <c r="AO158" s="414" t="str">
        <f aca="false">IF(AQ158="","",IF('3. Förpackningsdata'!S158="","",'3. Förpackningsdata'!S158))</f>
        <v/>
      </c>
      <c r="AP158" s="112"/>
      <c r="AQ158" s="406" t="str">
        <f aca="false">IF('3. Förpackningsdata'!T158="","",'3. Förpackningsdata'!T158)</f>
        <v/>
      </c>
      <c r="AR158" s="113"/>
      <c r="AS158" s="113"/>
      <c r="AT158" s="113"/>
      <c r="AU158" s="113"/>
      <c r="AV158" s="113"/>
      <c r="AW158" s="407" t="str">
        <f aca="false" t="array" ref="AW158:AW158">_xlfn.IFS(AO158=Tabeller!$AJ$5,"P",AO158=Tabeller!$AJ$4,"L",AO158="","")</f>
        <v/>
      </c>
      <c r="AX158" s="112"/>
      <c r="AY158" s="408" t="str">
        <f aca="false">IF(AZ158="","","EAN")</f>
        <v/>
      </c>
      <c r="AZ158" s="418" t="str">
        <f aca="false">TRIM(IF('3. Förpackningsdata'!U158="","",'3. Förpackningsdata'!U158))</f>
        <v/>
      </c>
      <c r="BA158" s="415" t="str">
        <f aca="false">IF(BC158="","",IF('3. Förpackningsdata'!W158="","",'3. Förpackningsdata'!W158))</f>
        <v/>
      </c>
      <c r="BB158" s="416"/>
      <c r="BC158" s="411" t="str">
        <f aca="false">IF('3. Förpackningsdata'!X158="","",'3. Förpackningsdata'!X158)</f>
        <v/>
      </c>
      <c r="BD158" s="416"/>
      <c r="BE158" s="416"/>
      <c r="BF158" s="416"/>
      <c r="BG158" s="416"/>
      <c r="BH158" s="416"/>
      <c r="BI158" s="417" t="str">
        <f aca="false" t="array" ref="BI158:BI158">_xlfn.IFS(BA158=Tabeller!$AJ$5,"P",BA158=Tabeller!$AJ$4,"L",BA158="","")</f>
        <v/>
      </c>
      <c r="BJ158" s="416"/>
      <c r="BK158" s="412" t="str">
        <f aca="false">IF(BL158="","","EAN")</f>
        <v/>
      </c>
      <c r="BL158" s="413" t="str">
        <f aca="false">TRIM(IF('3. Förpackningsdata'!Y158="","",'3. Förpackningsdata'!Y158))</f>
        <v/>
      </c>
    </row>
    <row r="159" customFormat="false" ht="14.25" hidden="false" customHeight="false" outlineLevel="0" collapsed="false">
      <c r="A159" s="397" t="n">
        <v>155</v>
      </c>
      <c r="B159" s="397" t="str">
        <f aca="false">'APH KIC KIA PC'!I159</f>
        <v>Välj…</v>
      </c>
      <c r="C159" s="397" t="str">
        <f aca="false">'APH KIC KIA PC'!K159</f>
        <v>Välj…</v>
      </c>
      <c r="D159" s="398" t="n">
        <f aca="false">'APH KIC KIA PC'!D159</f>
        <v>0</v>
      </c>
      <c r="E159" s="399" t="s">
        <v>114</v>
      </c>
      <c r="F159" s="399"/>
      <c r="G159" s="400" t="n">
        <v>1</v>
      </c>
      <c r="H159" s="401" t="n">
        <f aca="false">'3. Förpackningsdata'!F159</f>
        <v>0</v>
      </c>
      <c r="I159" s="401" t="n">
        <f aca="false">'3. Förpackningsdata'!G159</f>
        <v>0</v>
      </c>
      <c r="J159" s="401" t="n">
        <f aca="false">'3. Förpackningsdata'!I159</f>
        <v>0</v>
      </c>
      <c r="K159" s="401" t="n">
        <f aca="false">'3. Förpackningsdata'!H159</f>
        <v>0</v>
      </c>
      <c r="L159" s="244"/>
      <c r="M159" s="399" t="s">
        <v>2012</v>
      </c>
      <c r="N159" s="400" t="str">
        <f aca="false">IF('APH KIC KIA PC'!X159="","",'APH KIC KIA PC'!X159)</f>
        <v/>
      </c>
      <c r="O159" s="402" t="s">
        <v>35</v>
      </c>
      <c r="P159" s="403" t="str">
        <f aca="false">TRIM('1. Artikeldata Grund'!D159)</f>
        <v/>
      </c>
      <c r="Q159" s="404" t="str">
        <f aca="false">IF(S159="","",IF('3. Förpackningsdata'!K159="","",'3. Förpackningsdata'!K159))</f>
        <v/>
      </c>
      <c r="R159" s="405"/>
      <c r="S159" s="406" t="str">
        <f aca="false">IF('3. Förpackningsdata'!L159="","",'3. Förpackningsdata'!L159)</f>
        <v/>
      </c>
      <c r="T159" s="113"/>
      <c r="U159" s="113"/>
      <c r="V159" s="113"/>
      <c r="W159" s="113"/>
      <c r="X159" s="113"/>
      <c r="Y159" s="407" t="str">
        <f aca="false" t="array" ref="Y159:Y159">IF(AC159&lt;&gt;Tabeller!$AI$4,_xlfn.IFS(Q159=Tabeller!$AI$3,"",Q159=Tabeller!$AL$4,"C",Q159=Tabeller!$AL$5,"L",Q159=Tabeller!$AL$6,"P",Q159="",""),"1")</f>
        <v/>
      </c>
      <c r="Z159" s="112"/>
      <c r="AA159" s="408" t="str">
        <f aca="false">IF(AB159="","","EAN")</f>
        <v/>
      </c>
      <c r="AB159" s="418" t="str">
        <f aca="false">TRIM(IF('3. Förpackningsdata'!M159="","",'3. Förpackningsdata'!M159))</f>
        <v/>
      </c>
      <c r="AC159" s="410" t="str">
        <f aca="false">IF(AE159="","",IF('3. Förpackningsdata'!O159="","",'3. Förpackningsdata'!O159))</f>
        <v/>
      </c>
      <c r="AD159" s="411"/>
      <c r="AE159" s="400" t="str">
        <f aca="false">IF('3. Förpackningsdata'!P159="","",'3. Förpackningsdata'!P159)</f>
        <v/>
      </c>
      <c r="AF159" s="244"/>
      <c r="AG159" s="244"/>
      <c r="AH159" s="244"/>
      <c r="AI159" s="244"/>
      <c r="AJ159" s="244"/>
      <c r="AK159" s="407" t="str">
        <f aca="false" t="array" ref="AK159:AK159">_xlfn.IFS(AC159=Tabeller!$AI$4,"C",AC159=Tabeller!$AI$5,"L",AC159=Tabeller!$AI$6,"P",AC159="","")</f>
        <v/>
      </c>
      <c r="AL159" s="411"/>
      <c r="AM159" s="412" t="str">
        <f aca="false">IF(AN159="","","EAN")</f>
        <v/>
      </c>
      <c r="AN159" s="403" t="str">
        <f aca="false">TRIM(IF('3. Förpackningsdata'!Q159="","",'3. Förpackningsdata'!Q159))</f>
        <v/>
      </c>
      <c r="AO159" s="414" t="str">
        <f aca="false">IF(AQ159="","",IF('3. Förpackningsdata'!S159="","",'3. Förpackningsdata'!S159))</f>
        <v/>
      </c>
      <c r="AP159" s="112"/>
      <c r="AQ159" s="406" t="str">
        <f aca="false">IF('3. Förpackningsdata'!T159="","",'3. Förpackningsdata'!T159)</f>
        <v/>
      </c>
      <c r="AR159" s="113"/>
      <c r="AS159" s="113"/>
      <c r="AT159" s="113"/>
      <c r="AU159" s="113"/>
      <c r="AV159" s="113"/>
      <c r="AW159" s="407" t="str">
        <f aca="false" t="array" ref="AW159:AW159">_xlfn.IFS(AO159=Tabeller!$AJ$5,"P",AO159=Tabeller!$AJ$4,"L",AO159="","")</f>
        <v/>
      </c>
      <c r="AX159" s="112"/>
      <c r="AY159" s="408" t="str">
        <f aca="false">IF(AZ159="","","EAN")</f>
        <v/>
      </c>
      <c r="AZ159" s="418" t="str">
        <f aca="false">TRIM(IF('3. Förpackningsdata'!U159="","",'3. Förpackningsdata'!U159))</f>
        <v/>
      </c>
      <c r="BA159" s="415" t="str">
        <f aca="false">IF(BC159="","",IF('3. Förpackningsdata'!W159="","",'3. Förpackningsdata'!W159))</f>
        <v/>
      </c>
      <c r="BB159" s="416"/>
      <c r="BC159" s="411" t="str">
        <f aca="false">IF('3. Förpackningsdata'!X159="","",'3. Förpackningsdata'!X159)</f>
        <v/>
      </c>
      <c r="BD159" s="416"/>
      <c r="BE159" s="416"/>
      <c r="BF159" s="416"/>
      <c r="BG159" s="416"/>
      <c r="BH159" s="416"/>
      <c r="BI159" s="417" t="str">
        <f aca="false" t="array" ref="BI159:BI159">_xlfn.IFS(BA159=Tabeller!$AJ$5,"P",BA159=Tabeller!$AJ$4,"L",BA159="","")</f>
        <v/>
      </c>
      <c r="BJ159" s="416"/>
      <c r="BK159" s="412" t="str">
        <f aca="false">IF(BL159="","","EAN")</f>
        <v/>
      </c>
      <c r="BL159" s="413" t="str">
        <f aca="false">TRIM(IF('3. Förpackningsdata'!Y159="","",'3. Förpackningsdata'!Y159))</f>
        <v/>
      </c>
    </row>
    <row r="160" customFormat="false" ht="14.25" hidden="false" customHeight="false" outlineLevel="0" collapsed="false">
      <c r="A160" s="397" t="n">
        <v>156</v>
      </c>
      <c r="B160" s="397" t="str">
        <f aca="false">'APH KIC KIA PC'!I160</f>
        <v>Välj…</v>
      </c>
      <c r="C160" s="397" t="str">
        <f aca="false">'APH KIC KIA PC'!K160</f>
        <v>Välj…</v>
      </c>
      <c r="D160" s="398" t="n">
        <f aca="false">'APH KIC KIA PC'!D160</f>
        <v>0</v>
      </c>
      <c r="E160" s="399" t="s">
        <v>114</v>
      </c>
      <c r="F160" s="399"/>
      <c r="G160" s="400" t="n">
        <v>1</v>
      </c>
      <c r="H160" s="401" t="n">
        <f aca="false">'3. Förpackningsdata'!F160</f>
        <v>0</v>
      </c>
      <c r="I160" s="401" t="n">
        <f aca="false">'3. Förpackningsdata'!G160</f>
        <v>0</v>
      </c>
      <c r="J160" s="401" t="n">
        <f aca="false">'3. Förpackningsdata'!I160</f>
        <v>0</v>
      </c>
      <c r="K160" s="401" t="n">
        <f aca="false">'3. Förpackningsdata'!H160</f>
        <v>0</v>
      </c>
      <c r="L160" s="244"/>
      <c r="M160" s="399" t="s">
        <v>2012</v>
      </c>
      <c r="N160" s="400" t="str">
        <f aca="false">IF('APH KIC KIA PC'!X160="","",'APH KIC KIA PC'!X160)</f>
        <v/>
      </c>
      <c r="O160" s="402" t="s">
        <v>35</v>
      </c>
      <c r="P160" s="403" t="str">
        <f aca="false">TRIM('1. Artikeldata Grund'!D160)</f>
        <v/>
      </c>
      <c r="Q160" s="404" t="str">
        <f aca="false">IF(S160="","",IF('3. Förpackningsdata'!K160="","",'3. Förpackningsdata'!K160))</f>
        <v/>
      </c>
      <c r="R160" s="405"/>
      <c r="S160" s="406" t="str">
        <f aca="false">IF('3. Förpackningsdata'!L160="","",'3. Förpackningsdata'!L160)</f>
        <v/>
      </c>
      <c r="T160" s="113"/>
      <c r="U160" s="113"/>
      <c r="V160" s="113"/>
      <c r="W160" s="113"/>
      <c r="X160" s="113"/>
      <c r="Y160" s="407" t="str">
        <f aca="false" t="array" ref="Y160:Y160">IF(AC160&lt;&gt;Tabeller!$AI$4,_xlfn.IFS(Q160=Tabeller!$AI$3,"",Q160=Tabeller!$AL$4,"C",Q160=Tabeller!$AL$5,"L",Q160=Tabeller!$AL$6,"P",Q160="",""),"1")</f>
        <v/>
      </c>
      <c r="Z160" s="112"/>
      <c r="AA160" s="408" t="str">
        <f aca="false">IF(AB160="","","EAN")</f>
        <v/>
      </c>
      <c r="AB160" s="418" t="str">
        <f aca="false">TRIM(IF('3. Förpackningsdata'!M160="","",'3. Förpackningsdata'!M160))</f>
        <v/>
      </c>
      <c r="AC160" s="410" t="str">
        <f aca="false">IF(AE160="","",IF('3. Förpackningsdata'!O160="","",'3. Förpackningsdata'!O160))</f>
        <v/>
      </c>
      <c r="AD160" s="411"/>
      <c r="AE160" s="400" t="str">
        <f aca="false">IF('3. Förpackningsdata'!P160="","",'3. Förpackningsdata'!P160)</f>
        <v/>
      </c>
      <c r="AF160" s="244"/>
      <c r="AG160" s="244"/>
      <c r="AH160" s="244"/>
      <c r="AI160" s="244"/>
      <c r="AJ160" s="244"/>
      <c r="AK160" s="407" t="str">
        <f aca="false" t="array" ref="AK160:AK160">_xlfn.IFS(AC160=Tabeller!$AI$4,"C",AC160=Tabeller!$AI$5,"L",AC160=Tabeller!$AI$6,"P",AC160="","")</f>
        <v/>
      </c>
      <c r="AL160" s="411"/>
      <c r="AM160" s="412" t="str">
        <f aca="false">IF(AN160="","","EAN")</f>
        <v/>
      </c>
      <c r="AN160" s="403" t="str">
        <f aca="false">TRIM(IF('3. Förpackningsdata'!Q160="","",'3. Förpackningsdata'!Q160))</f>
        <v/>
      </c>
      <c r="AO160" s="414" t="str">
        <f aca="false">IF(AQ160="","",IF('3. Förpackningsdata'!S160="","",'3. Förpackningsdata'!S160))</f>
        <v/>
      </c>
      <c r="AP160" s="112"/>
      <c r="AQ160" s="406" t="str">
        <f aca="false">IF('3. Förpackningsdata'!T160="","",'3. Förpackningsdata'!T160)</f>
        <v/>
      </c>
      <c r="AR160" s="113"/>
      <c r="AS160" s="113"/>
      <c r="AT160" s="113"/>
      <c r="AU160" s="113"/>
      <c r="AV160" s="113"/>
      <c r="AW160" s="407" t="str">
        <f aca="false" t="array" ref="AW160:AW160">_xlfn.IFS(AO160=Tabeller!$AJ$5,"P",AO160=Tabeller!$AJ$4,"L",AO160="","")</f>
        <v/>
      </c>
      <c r="AX160" s="112"/>
      <c r="AY160" s="408" t="str">
        <f aca="false">IF(AZ160="","","EAN")</f>
        <v/>
      </c>
      <c r="AZ160" s="418" t="str">
        <f aca="false">TRIM(IF('3. Förpackningsdata'!U160="","",'3. Förpackningsdata'!U160))</f>
        <v/>
      </c>
      <c r="BA160" s="415" t="str">
        <f aca="false">IF(BC160="","",IF('3. Förpackningsdata'!W160="","",'3. Förpackningsdata'!W160))</f>
        <v/>
      </c>
      <c r="BB160" s="416"/>
      <c r="BC160" s="411" t="str">
        <f aca="false">IF('3. Förpackningsdata'!X160="","",'3. Förpackningsdata'!X160)</f>
        <v/>
      </c>
      <c r="BD160" s="416"/>
      <c r="BE160" s="416"/>
      <c r="BF160" s="416"/>
      <c r="BG160" s="416"/>
      <c r="BH160" s="416"/>
      <c r="BI160" s="417" t="str">
        <f aca="false" t="array" ref="BI160:BI160">_xlfn.IFS(BA160=Tabeller!$AJ$5,"P",BA160=Tabeller!$AJ$4,"L",BA160="","")</f>
        <v/>
      </c>
      <c r="BJ160" s="416"/>
      <c r="BK160" s="412" t="str">
        <f aca="false">IF(BL160="","","EAN")</f>
        <v/>
      </c>
      <c r="BL160" s="413" t="str">
        <f aca="false">TRIM(IF('3. Förpackningsdata'!Y160="","",'3. Förpackningsdata'!Y160))</f>
        <v/>
      </c>
    </row>
    <row r="161" customFormat="false" ht="14.25" hidden="false" customHeight="false" outlineLevel="0" collapsed="false">
      <c r="A161" s="397" t="n">
        <v>157</v>
      </c>
      <c r="B161" s="397" t="str">
        <f aca="false">'APH KIC KIA PC'!I161</f>
        <v>Välj…</v>
      </c>
      <c r="C161" s="397" t="str">
        <f aca="false">'APH KIC KIA PC'!K161</f>
        <v>Välj…</v>
      </c>
      <c r="D161" s="398" t="n">
        <f aca="false">'APH KIC KIA PC'!D161</f>
        <v>0</v>
      </c>
      <c r="E161" s="399" t="s">
        <v>114</v>
      </c>
      <c r="F161" s="399"/>
      <c r="G161" s="400" t="n">
        <v>1</v>
      </c>
      <c r="H161" s="401" t="n">
        <f aca="false">'3. Förpackningsdata'!F161</f>
        <v>0</v>
      </c>
      <c r="I161" s="401" t="n">
        <f aca="false">'3. Förpackningsdata'!G161</f>
        <v>0</v>
      </c>
      <c r="J161" s="401" t="n">
        <f aca="false">'3. Förpackningsdata'!I161</f>
        <v>0</v>
      </c>
      <c r="K161" s="401" t="n">
        <f aca="false">'3. Förpackningsdata'!H161</f>
        <v>0</v>
      </c>
      <c r="L161" s="244"/>
      <c r="M161" s="399" t="s">
        <v>2012</v>
      </c>
      <c r="N161" s="400" t="str">
        <f aca="false">IF('APH KIC KIA PC'!X161="","",'APH KIC KIA PC'!X161)</f>
        <v/>
      </c>
      <c r="O161" s="402" t="s">
        <v>35</v>
      </c>
      <c r="P161" s="403" t="str">
        <f aca="false">TRIM('1. Artikeldata Grund'!D161)</f>
        <v/>
      </c>
      <c r="Q161" s="404" t="str">
        <f aca="false">IF(S161="","",IF('3. Förpackningsdata'!K161="","",'3. Förpackningsdata'!K161))</f>
        <v/>
      </c>
      <c r="R161" s="405"/>
      <c r="S161" s="406" t="str">
        <f aca="false">IF('3. Förpackningsdata'!L161="","",'3. Förpackningsdata'!L161)</f>
        <v/>
      </c>
      <c r="T161" s="113"/>
      <c r="U161" s="113"/>
      <c r="V161" s="113"/>
      <c r="W161" s="113"/>
      <c r="X161" s="113"/>
      <c r="Y161" s="407" t="str">
        <f aca="false" t="array" ref="Y161:Y161">IF(AC161&lt;&gt;Tabeller!$AI$4,_xlfn.IFS(Q161=Tabeller!$AI$3,"",Q161=Tabeller!$AL$4,"C",Q161=Tabeller!$AL$5,"L",Q161=Tabeller!$AL$6,"P",Q161="",""),"1")</f>
        <v/>
      </c>
      <c r="Z161" s="112"/>
      <c r="AA161" s="408" t="str">
        <f aca="false">IF(AB161="","","EAN")</f>
        <v/>
      </c>
      <c r="AB161" s="418" t="str">
        <f aca="false">TRIM(IF('3. Förpackningsdata'!M161="","",'3. Förpackningsdata'!M161))</f>
        <v/>
      </c>
      <c r="AC161" s="410" t="str">
        <f aca="false">IF(AE161="","",IF('3. Förpackningsdata'!O161="","",'3. Förpackningsdata'!O161))</f>
        <v/>
      </c>
      <c r="AD161" s="411"/>
      <c r="AE161" s="400" t="str">
        <f aca="false">IF('3. Förpackningsdata'!P161="","",'3. Förpackningsdata'!P161)</f>
        <v/>
      </c>
      <c r="AF161" s="244"/>
      <c r="AG161" s="244"/>
      <c r="AH161" s="244"/>
      <c r="AI161" s="244"/>
      <c r="AJ161" s="244"/>
      <c r="AK161" s="407" t="str">
        <f aca="false" t="array" ref="AK161:AK161">_xlfn.IFS(AC161=Tabeller!$AI$4,"C",AC161=Tabeller!$AI$5,"L",AC161=Tabeller!$AI$6,"P",AC161="","")</f>
        <v/>
      </c>
      <c r="AL161" s="411"/>
      <c r="AM161" s="412" t="str">
        <f aca="false">IF(AN161="","","EAN")</f>
        <v/>
      </c>
      <c r="AN161" s="403" t="str">
        <f aca="false">TRIM(IF('3. Förpackningsdata'!Q161="","",'3. Förpackningsdata'!Q161))</f>
        <v/>
      </c>
      <c r="AO161" s="414" t="str">
        <f aca="false">IF(AQ161="","",IF('3. Förpackningsdata'!S161="","",'3. Förpackningsdata'!S161))</f>
        <v/>
      </c>
      <c r="AP161" s="112"/>
      <c r="AQ161" s="406" t="str">
        <f aca="false">IF('3. Förpackningsdata'!T161="","",'3. Förpackningsdata'!T161)</f>
        <v/>
      </c>
      <c r="AR161" s="113"/>
      <c r="AS161" s="113"/>
      <c r="AT161" s="113"/>
      <c r="AU161" s="113"/>
      <c r="AV161" s="113"/>
      <c r="AW161" s="407" t="str">
        <f aca="false" t="array" ref="AW161:AW161">_xlfn.IFS(AO161=Tabeller!$AJ$5,"P",AO161=Tabeller!$AJ$4,"L",AO161="","")</f>
        <v/>
      </c>
      <c r="AX161" s="112"/>
      <c r="AY161" s="408" t="str">
        <f aca="false">IF(AZ161="","","EAN")</f>
        <v/>
      </c>
      <c r="AZ161" s="418" t="str">
        <f aca="false">TRIM(IF('3. Förpackningsdata'!U161="","",'3. Förpackningsdata'!U161))</f>
        <v/>
      </c>
      <c r="BA161" s="415" t="str">
        <f aca="false">IF(BC161="","",IF('3. Förpackningsdata'!W161="","",'3. Förpackningsdata'!W161))</f>
        <v/>
      </c>
      <c r="BB161" s="416"/>
      <c r="BC161" s="411" t="str">
        <f aca="false">IF('3. Förpackningsdata'!X161="","",'3. Förpackningsdata'!X161)</f>
        <v/>
      </c>
      <c r="BD161" s="416"/>
      <c r="BE161" s="416"/>
      <c r="BF161" s="416"/>
      <c r="BG161" s="416"/>
      <c r="BH161" s="416"/>
      <c r="BI161" s="417" t="str">
        <f aca="false" t="array" ref="BI161:BI161">_xlfn.IFS(BA161=Tabeller!$AJ$5,"P",BA161=Tabeller!$AJ$4,"L",BA161="","")</f>
        <v/>
      </c>
      <c r="BJ161" s="416"/>
      <c r="BK161" s="412" t="str">
        <f aca="false">IF(BL161="","","EAN")</f>
        <v/>
      </c>
      <c r="BL161" s="413" t="str">
        <f aca="false">TRIM(IF('3. Förpackningsdata'!Y161="","",'3. Förpackningsdata'!Y161))</f>
        <v/>
      </c>
    </row>
    <row r="162" customFormat="false" ht="14.25" hidden="false" customHeight="false" outlineLevel="0" collapsed="false">
      <c r="A162" s="397" t="n">
        <v>158</v>
      </c>
      <c r="B162" s="397" t="str">
        <f aca="false">'APH KIC KIA PC'!I162</f>
        <v>Välj…</v>
      </c>
      <c r="C162" s="397" t="str">
        <f aca="false">'APH KIC KIA PC'!K162</f>
        <v>Välj…</v>
      </c>
      <c r="D162" s="398" t="n">
        <f aca="false">'APH KIC KIA PC'!D162</f>
        <v>0</v>
      </c>
      <c r="E162" s="399" t="s">
        <v>114</v>
      </c>
      <c r="F162" s="399"/>
      <c r="G162" s="400" t="n">
        <v>1</v>
      </c>
      <c r="H162" s="401" t="n">
        <f aca="false">'3. Förpackningsdata'!F162</f>
        <v>0</v>
      </c>
      <c r="I162" s="401" t="n">
        <f aca="false">'3. Förpackningsdata'!G162</f>
        <v>0</v>
      </c>
      <c r="J162" s="401" t="n">
        <f aca="false">'3. Förpackningsdata'!I162</f>
        <v>0</v>
      </c>
      <c r="K162" s="401" t="n">
        <f aca="false">'3. Förpackningsdata'!H162</f>
        <v>0</v>
      </c>
      <c r="L162" s="244"/>
      <c r="M162" s="399" t="s">
        <v>2012</v>
      </c>
      <c r="N162" s="400" t="str">
        <f aca="false">IF('APH KIC KIA PC'!X162="","",'APH KIC KIA PC'!X162)</f>
        <v/>
      </c>
      <c r="O162" s="402" t="s">
        <v>35</v>
      </c>
      <c r="P162" s="403" t="str">
        <f aca="false">TRIM('1. Artikeldata Grund'!D162)</f>
        <v/>
      </c>
      <c r="Q162" s="404" t="str">
        <f aca="false">IF(S162="","",IF('3. Förpackningsdata'!K162="","",'3. Förpackningsdata'!K162))</f>
        <v/>
      </c>
      <c r="R162" s="405"/>
      <c r="S162" s="406" t="str">
        <f aca="false">IF('3. Förpackningsdata'!L162="","",'3. Förpackningsdata'!L162)</f>
        <v/>
      </c>
      <c r="T162" s="113"/>
      <c r="U162" s="113"/>
      <c r="V162" s="113"/>
      <c r="W162" s="113"/>
      <c r="X162" s="113"/>
      <c r="Y162" s="407" t="str">
        <f aca="false" t="array" ref="Y162:Y162">IF(AC162&lt;&gt;Tabeller!$AI$4,_xlfn.IFS(Q162=Tabeller!$AI$3,"",Q162=Tabeller!$AL$4,"C",Q162=Tabeller!$AL$5,"L",Q162=Tabeller!$AL$6,"P",Q162="",""),"1")</f>
        <v/>
      </c>
      <c r="Z162" s="112"/>
      <c r="AA162" s="408" t="str">
        <f aca="false">IF(AB162="","","EAN")</f>
        <v/>
      </c>
      <c r="AB162" s="418" t="str">
        <f aca="false">TRIM(IF('3. Förpackningsdata'!M162="","",'3. Förpackningsdata'!M162))</f>
        <v/>
      </c>
      <c r="AC162" s="410" t="str">
        <f aca="false">IF(AE162="","",IF('3. Förpackningsdata'!O162="","",'3. Förpackningsdata'!O162))</f>
        <v/>
      </c>
      <c r="AD162" s="411"/>
      <c r="AE162" s="400" t="str">
        <f aca="false">IF('3. Förpackningsdata'!P162="","",'3. Förpackningsdata'!P162)</f>
        <v/>
      </c>
      <c r="AF162" s="244"/>
      <c r="AG162" s="244"/>
      <c r="AH162" s="244"/>
      <c r="AI162" s="244"/>
      <c r="AJ162" s="244"/>
      <c r="AK162" s="407" t="str">
        <f aca="false" t="array" ref="AK162:AK162">_xlfn.IFS(AC162=Tabeller!$AI$4,"C",AC162=Tabeller!$AI$5,"L",AC162=Tabeller!$AI$6,"P",AC162="","")</f>
        <v/>
      </c>
      <c r="AL162" s="411"/>
      <c r="AM162" s="412" t="str">
        <f aca="false">IF(AN162="","","EAN")</f>
        <v/>
      </c>
      <c r="AN162" s="403" t="str">
        <f aca="false">TRIM(IF('3. Förpackningsdata'!Q162="","",'3. Förpackningsdata'!Q162))</f>
        <v/>
      </c>
      <c r="AO162" s="414" t="str">
        <f aca="false">IF(AQ162="","",IF('3. Förpackningsdata'!S162="","",'3. Förpackningsdata'!S162))</f>
        <v/>
      </c>
      <c r="AP162" s="112"/>
      <c r="AQ162" s="406" t="str">
        <f aca="false">IF('3. Förpackningsdata'!T162="","",'3. Förpackningsdata'!T162)</f>
        <v/>
      </c>
      <c r="AR162" s="113"/>
      <c r="AS162" s="113"/>
      <c r="AT162" s="113"/>
      <c r="AU162" s="113"/>
      <c r="AV162" s="113"/>
      <c r="AW162" s="407" t="str">
        <f aca="false" t="array" ref="AW162:AW162">_xlfn.IFS(AO162=Tabeller!$AJ$5,"P",AO162=Tabeller!$AJ$4,"L",AO162="","")</f>
        <v/>
      </c>
      <c r="AX162" s="112"/>
      <c r="AY162" s="408" t="str">
        <f aca="false">IF(AZ162="","","EAN")</f>
        <v/>
      </c>
      <c r="AZ162" s="418" t="str">
        <f aca="false">TRIM(IF('3. Förpackningsdata'!U162="","",'3. Förpackningsdata'!U162))</f>
        <v/>
      </c>
      <c r="BA162" s="415" t="str">
        <f aca="false">IF(BC162="","",IF('3. Förpackningsdata'!W162="","",'3. Förpackningsdata'!W162))</f>
        <v/>
      </c>
      <c r="BB162" s="416"/>
      <c r="BC162" s="411" t="str">
        <f aca="false">IF('3. Förpackningsdata'!X162="","",'3. Förpackningsdata'!X162)</f>
        <v/>
      </c>
      <c r="BD162" s="416"/>
      <c r="BE162" s="416"/>
      <c r="BF162" s="416"/>
      <c r="BG162" s="416"/>
      <c r="BH162" s="416"/>
      <c r="BI162" s="417" t="str">
        <f aca="false" t="array" ref="BI162:BI162">_xlfn.IFS(BA162=Tabeller!$AJ$5,"P",BA162=Tabeller!$AJ$4,"L",BA162="","")</f>
        <v/>
      </c>
      <c r="BJ162" s="416"/>
      <c r="BK162" s="412" t="str">
        <f aca="false">IF(BL162="","","EAN")</f>
        <v/>
      </c>
      <c r="BL162" s="413" t="str">
        <f aca="false">TRIM(IF('3. Förpackningsdata'!Y162="","",'3. Förpackningsdata'!Y162))</f>
        <v/>
      </c>
    </row>
    <row r="163" customFormat="false" ht="14.25" hidden="false" customHeight="false" outlineLevel="0" collapsed="false">
      <c r="A163" s="397" t="n">
        <v>159</v>
      </c>
      <c r="B163" s="397" t="str">
        <f aca="false">'APH KIC KIA PC'!I163</f>
        <v>Välj…</v>
      </c>
      <c r="C163" s="397" t="str">
        <f aca="false">'APH KIC KIA PC'!K163</f>
        <v>Välj…</v>
      </c>
      <c r="D163" s="398" t="n">
        <f aca="false">'APH KIC KIA PC'!D163</f>
        <v>0</v>
      </c>
      <c r="E163" s="399" t="s">
        <v>114</v>
      </c>
      <c r="F163" s="399"/>
      <c r="G163" s="400" t="n">
        <v>1</v>
      </c>
      <c r="H163" s="401" t="n">
        <f aca="false">'3. Förpackningsdata'!F163</f>
        <v>0</v>
      </c>
      <c r="I163" s="401" t="n">
        <f aca="false">'3. Förpackningsdata'!G163</f>
        <v>0</v>
      </c>
      <c r="J163" s="401" t="n">
        <f aca="false">'3. Förpackningsdata'!I163</f>
        <v>0</v>
      </c>
      <c r="K163" s="401" t="n">
        <f aca="false">'3. Förpackningsdata'!H163</f>
        <v>0</v>
      </c>
      <c r="L163" s="244"/>
      <c r="M163" s="399" t="s">
        <v>2012</v>
      </c>
      <c r="N163" s="400" t="str">
        <f aca="false">IF('APH KIC KIA PC'!X163="","",'APH KIC KIA PC'!X163)</f>
        <v/>
      </c>
      <c r="O163" s="402" t="s">
        <v>35</v>
      </c>
      <c r="P163" s="403" t="str">
        <f aca="false">TRIM('1. Artikeldata Grund'!D163)</f>
        <v/>
      </c>
      <c r="Q163" s="404" t="str">
        <f aca="false">IF(S163="","",IF('3. Förpackningsdata'!K163="","",'3. Förpackningsdata'!K163))</f>
        <v/>
      </c>
      <c r="R163" s="405"/>
      <c r="S163" s="406" t="str">
        <f aca="false">IF('3. Förpackningsdata'!L163="","",'3. Förpackningsdata'!L163)</f>
        <v/>
      </c>
      <c r="T163" s="113"/>
      <c r="U163" s="113"/>
      <c r="V163" s="113"/>
      <c r="W163" s="113"/>
      <c r="X163" s="113"/>
      <c r="Y163" s="407" t="str">
        <f aca="false" t="array" ref="Y163:Y163">IF(AC163&lt;&gt;Tabeller!$AI$4,_xlfn.IFS(Q163=Tabeller!$AI$3,"",Q163=Tabeller!$AL$4,"C",Q163=Tabeller!$AL$5,"L",Q163=Tabeller!$AL$6,"P",Q163="",""),"1")</f>
        <v/>
      </c>
      <c r="Z163" s="112"/>
      <c r="AA163" s="408" t="str">
        <f aca="false">IF(AB163="","","EAN")</f>
        <v/>
      </c>
      <c r="AB163" s="418" t="str">
        <f aca="false">TRIM(IF('3. Förpackningsdata'!M163="","",'3. Förpackningsdata'!M163))</f>
        <v/>
      </c>
      <c r="AC163" s="410" t="str">
        <f aca="false">IF(AE163="","",IF('3. Förpackningsdata'!O163="","",'3. Förpackningsdata'!O163))</f>
        <v/>
      </c>
      <c r="AD163" s="411"/>
      <c r="AE163" s="400" t="str">
        <f aca="false">IF('3. Förpackningsdata'!P163="","",'3. Förpackningsdata'!P163)</f>
        <v/>
      </c>
      <c r="AF163" s="244"/>
      <c r="AG163" s="244"/>
      <c r="AH163" s="244"/>
      <c r="AI163" s="244"/>
      <c r="AJ163" s="244"/>
      <c r="AK163" s="407" t="str">
        <f aca="false" t="array" ref="AK163:AK163">_xlfn.IFS(AC163=Tabeller!$AI$4,"C",AC163=Tabeller!$AI$5,"L",AC163=Tabeller!$AI$6,"P",AC163="","")</f>
        <v/>
      </c>
      <c r="AL163" s="411"/>
      <c r="AM163" s="412" t="str">
        <f aca="false">IF(AN163="","","EAN")</f>
        <v/>
      </c>
      <c r="AN163" s="403" t="str">
        <f aca="false">TRIM(IF('3. Förpackningsdata'!Q163="","",'3. Förpackningsdata'!Q163))</f>
        <v/>
      </c>
      <c r="AO163" s="414" t="str">
        <f aca="false">IF(AQ163="","",IF('3. Förpackningsdata'!S163="","",'3. Förpackningsdata'!S163))</f>
        <v/>
      </c>
      <c r="AP163" s="112"/>
      <c r="AQ163" s="406" t="str">
        <f aca="false">IF('3. Förpackningsdata'!T163="","",'3. Förpackningsdata'!T163)</f>
        <v/>
      </c>
      <c r="AR163" s="113"/>
      <c r="AS163" s="113"/>
      <c r="AT163" s="113"/>
      <c r="AU163" s="113"/>
      <c r="AV163" s="113"/>
      <c r="AW163" s="407" t="str">
        <f aca="false" t="array" ref="AW163:AW163">_xlfn.IFS(AO163=Tabeller!$AJ$5,"P",AO163=Tabeller!$AJ$4,"L",AO163="","")</f>
        <v/>
      </c>
      <c r="AX163" s="112"/>
      <c r="AY163" s="408" t="str">
        <f aca="false">IF(AZ163="","","EAN")</f>
        <v/>
      </c>
      <c r="AZ163" s="418" t="str">
        <f aca="false">TRIM(IF('3. Förpackningsdata'!U163="","",'3. Förpackningsdata'!U163))</f>
        <v/>
      </c>
      <c r="BA163" s="415" t="str">
        <f aca="false">IF(BC163="","",IF('3. Förpackningsdata'!W163="","",'3. Förpackningsdata'!W163))</f>
        <v/>
      </c>
      <c r="BB163" s="416"/>
      <c r="BC163" s="411" t="str">
        <f aca="false">IF('3. Förpackningsdata'!X163="","",'3. Förpackningsdata'!X163)</f>
        <v/>
      </c>
      <c r="BD163" s="416"/>
      <c r="BE163" s="416"/>
      <c r="BF163" s="416"/>
      <c r="BG163" s="416"/>
      <c r="BH163" s="416"/>
      <c r="BI163" s="417" t="str">
        <f aca="false" t="array" ref="BI163:BI163">_xlfn.IFS(BA163=Tabeller!$AJ$5,"P",BA163=Tabeller!$AJ$4,"L",BA163="","")</f>
        <v/>
      </c>
      <c r="BJ163" s="416"/>
      <c r="BK163" s="412" t="str">
        <f aca="false">IF(BL163="","","EAN")</f>
        <v/>
      </c>
      <c r="BL163" s="413" t="str">
        <f aca="false">TRIM(IF('3. Förpackningsdata'!Y163="","",'3. Förpackningsdata'!Y163))</f>
        <v/>
      </c>
    </row>
    <row r="164" customFormat="false" ht="14.25" hidden="false" customHeight="false" outlineLevel="0" collapsed="false">
      <c r="A164" s="397" t="n">
        <v>160</v>
      </c>
      <c r="B164" s="397" t="str">
        <f aca="false">'APH KIC KIA PC'!I164</f>
        <v>Välj…</v>
      </c>
      <c r="C164" s="397" t="str">
        <f aca="false">'APH KIC KIA PC'!K164</f>
        <v>Välj…</v>
      </c>
      <c r="D164" s="398" t="n">
        <f aca="false">'APH KIC KIA PC'!D164</f>
        <v>0</v>
      </c>
      <c r="E164" s="399" t="s">
        <v>114</v>
      </c>
      <c r="F164" s="399"/>
      <c r="G164" s="400" t="n">
        <v>1</v>
      </c>
      <c r="H164" s="401" t="n">
        <f aca="false">'3. Förpackningsdata'!F164</f>
        <v>0</v>
      </c>
      <c r="I164" s="401" t="n">
        <f aca="false">'3. Förpackningsdata'!G164</f>
        <v>0</v>
      </c>
      <c r="J164" s="401" t="n">
        <f aca="false">'3. Förpackningsdata'!I164</f>
        <v>0</v>
      </c>
      <c r="K164" s="401" t="n">
        <f aca="false">'3. Förpackningsdata'!H164</f>
        <v>0</v>
      </c>
      <c r="L164" s="244"/>
      <c r="M164" s="399" t="s">
        <v>2012</v>
      </c>
      <c r="N164" s="400" t="str">
        <f aca="false">IF('APH KIC KIA PC'!X164="","",'APH KIC KIA PC'!X164)</f>
        <v/>
      </c>
      <c r="O164" s="402" t="s">
        <v>35</v>
      </c>
      <c r="P164" s="403" t="str">
        <f aca="false">TRIM('1. Artikeldata Grund'!D164)</f>
        <v/>
      </c>
      <c r="Q164" s="404" t="str">
        <f aca="false">IF(S164="","",IF('3. Förpackningsdata'!K164="","",'3. Förpackningsdata'!K164))</f>
        <v/>
      </c>
      <c r="R164" s="405"/>
      <c r="S164" s="406" t="str">
        <f aca="false">IF('3. Förpackningsdata'!L164="","",'3. Förpackningsdata'!L164)</f>
        <v/>
      </c>
      <c r="T164" s="113"/>
      <c r="U164" s="113"/>
      <c r="V164" s="113"/>
      <c r="W164" s="113"/>
      <c r="X164" s="113"/>
      <c r="Y164" s="407" t="str">
        <f aca="false" t="array" ref="Y164:Y164">IF(AC164&lt;&gt;Tabeller!$AI$4,_xlfn.IFS(Q164=Tabeller!$AI$3,"",Q164=Tabeller!$AL$4,"C",Q164=Tabeller!$AL$5,"L",Q164=Tabeller!$AL$6,"P",Q164="",""),"1")</f>
        <v/>
      </c>
      <c r="Z164" s="112"/>
      <c r="AA164" s="408" t="str">
        <f aca="false">IF(AB164="","","EAN")</f>
        <v/>
      </c>
      <c r="AB164" s="418" t="str">
        <f aca="false">TRIM(IF('3. Förpackningsdata'!M164="","",'3. Förpackningsdata'!M164))</f>
        <v/>
      </c>
      <c r="AC164" s="410" t="str">
        <f aca="false">IF(AE164="","",IF('3. Förpackningsdata'!O164="","",'3. Förpackningsdata'!O164))</f>
        <v/>
      </c>
      <c r="AD164" s="411"/>
      <c r="AE164" s="400" t="str">
        <f aca="false">IF('3. Förpackningsdata'!P164="","",'3. Förpackningsdata'!P164)</f>
        <v/>
      </c>
      <c r="AF164" s="244"/>
      <c r="AG164" s="244"/>
      <c r="AH164" s="244"/>
      <c r="AI164" s="244"/>
      <c r="AJ164" s="244"/>
      <c r="AK164" s="407" t="str">
        <f aca="false" t="array" ref="AK164:AK164">_xlfn.IFS(AC164=Tabeller!$AI$4,"C",AC164=Tabeller!$AI$5,"L",AC164=Tabeller!$AI$6,"P",AC164="","")</f>
        <v/>
      </c>
      <c r="AL164" s="411"/>
      <c r="AM164" s="412" t="str">
        <f aca="false">IF(AN164="","","EAN")</f>
        <v/>
      </c>
      <c r="AN164" s="403" t="str">
        <f aca="false">TRIM(IF('3. Förpackningsdata'!Q164="","",'3. Förpackningsdata'!Q164))</f>
        <v/>
      </c>
      <c r="AO164" s="414" t="str">
        <f aca="false">IF(AQ164="","",IF('3. Förpackningsdata'!S164="","",'3. Förpackningsdata'!S164))</f>
        <v/>
      </c>
      <c r="AP164" s="112"/>
      <c r="AQ164" s="406" t="str">
        <f aca="false">IF('3. Förpackningsdata'!T164="","",'3. Förpackningsdata'!T164)</f>
        <v/>
      </c>
      <c r="AR164" s="113"/>
      <c r="AS164" s="113"/>
      <c r="AT164" s="113"/>
      <c r="AU164" s="113"/>
      <c r="AV164" s="113"/>
      <c r="AW164" s="407" t="str">
        <f aca="false" t="array" ref="AW164:AW164">_xlfn.IFS(AO164=Tabeller!$AJ$5,"P",AO164=Tabeller!$AJ$4,"L",AO164="","")</f>
        <v/>
      </c>
      <c r="AX164" s="112"/>
      <c r="AY164" s="408" t="str">
        <f aca="false">IF(AZ164="","","EAN")</f>
        <v/>
      </c>
      <c r="AZ164" s="418" t="str">
        <f aca="false">TRIM(IF('3. Förpackningsdata'!U164="","",'3. Förpackningsdata'!U164))</f>
        <v/>
      </c>
      <c r="BA164" s="415" t="str">
        <f aca="false">IF(BC164="","",IF('3. Förpackningsdata'!W164="","",'3. Förpackningsdata'!W164))</f>
        <v/>
      </c>
      <c r="BB164" s="416"/>
      <c r="BC164" s="411" t="str">
        <f aca="false">IF('3. Förpackningsdata'!X164="","",'3. Förpackningsdata'!X164)</f>
        <v/>
      </c>
      <c r="BD164" s="416"/>
      <c r="BE164" s="416"/>
      <c r="BF164" s="416"/>
      <c r="BG164" s="416"/>
      <c r="BH164" s="416"/>
      <c r="BI164" s="417" t="str">
        <f aca="false" t="array" ref="BI164:BI164">_xlfn.IFS(BA164=Tabeller!$AJ$5,"P",BA164=Tabeller!$AJ$4,"L",BA164="","")</f>
        <v/>
      </c>
      <c r="BJ164" s="416"/>
      <c r="BK164" s="412" t="str">
        <f aca="false">IF(BL164="","","EAN")</f>
        <v/>
      </c>
      <c r="BL164" s="413" t="str">
        <f aca="false">TRIM(IF('3. Förpackningsdata'!Y164="","",'3. Förpackningsdata'!Y164))</f>
        <v/>
      </c>
    </row>
    <row r="165" customFormat="false" ht="14.25" hidden="false" customHeight="false" outlineLevel="0" collapsed="false">
      <c r="A165" s="397" t="n">
        <v>161</v>
      </c>
      <c r="B165" s="397" t="str">
        <f aca="false">'APH KIC KIA PC'!I165</f>
        <v>Välj…</v>
      </c>
      <c r="C165" s="397" t="str">
        <f aca="false">'APH KIC KIA PC'!K165</f>
        <v>Välj…</v>
      </c>
      <c r="D165" s="398" t="n">
        <f aca="false">'APH KIC KIA PC'!D165</f>
        <v>0</v>
      </c>
      <c r="E165" s="399" t="s">
        <v>114</v>
      </c>
      <c r="F165" s="399"/>
      <c r="G165" s="400" t="n">
        <v>1</v>
      </c>
      <c r="H165" s="401" t="n">
        <f aca="false">'3. Förpackningsdata'!F165</f>
        <v>0</v>
      </c>
      <c r="I165" s="401" t="n">
        <f aca="false">'3. Förpackningsdata'!G165</f>
        <v>0</v>
      </c>
      <c r="J165" s="401" t="n">
        <f aca="false">'3. Förpackningsdata'!I165</f>
        <v>0</v>
      </c>
      <c r="K165" s="401" t="n">
        <f aca="false">'3. Förpackningsdata'!H165</f>
        <v>0</v>
      </c>
      <c r="L165" s="244"/>
      <c r="M165" s="399" t="s">
        <v>2012</v>
      </c>
      <c r="N165" s="400" t="str">
        <f aca="false">IF('APH KIC KIA PC'!X165="","",'APH KIC KIA PC'!X165)</f>
        <v/>
      </c>
      <c r="O165" s="402" t="s">
        <v>35</v>
      </c>
      <c r="P165" s="403" t="str">
        <f aca="false">TRIM('1. Artikeldata Grund'!D165)</f>
        <v/>
      </c>
      <c r="Q165" s="404" t="str">
        <f aca="false">IF(S165="","",IF('3. Förpackningsdata'!K165="","",'3. Förpackningsdata'!K165))</f>
        <v/>
      </c>
      <c r="R165" s="405"/>
      <c r="S165" s="406" t="str">
        <f aca="false">IF('3. Förpackningsdata'!L165="","",'3. Förpackningsdata'!L165)</f>
        <v/>
      </c>
      <c r="T165" s="113"/>
      <c r="U165" s="113"/>
      <c r="V165" s="113"/>
      <c r="W165" s="113"/>
      <c r="X165" s="113"/>
      <c r="Y165" s="407" t="str">
        <f aca="false" t="array" ref="Y165:Y165">IF(AC165&lt;&gt;Tabeller!$AI$4,_xlfn.IFS(Q165=Tabeller!$AI$3,"",Q165=Tabeller!$AL$4,"C",Q165=Tabeller!$AL$5,"L",Q165=Tabeller!$AL$6,"P",Q165="",""),"1")</f>
        <v/>
      </c>
      <c r="Z165" s="112"/>
      <c r="AA165" s="408" t="str">
        <f aca="false">IF(AB165="","","EAN")</f>
        <v/>
      </c>
      <c r="AB165" s="418" t="str">
        <f aca="false">TRIM(IF('3. Förpackningsdata'!M165="","",'3. Förpackningsdata'!M165))</f>
        <v/>
      </c>
      <c r="AC165" s="410" t="str">
        <f aca="false">IF(AE165="","",IF('3. Förpackningsdata'!O165="","",'3. Förpackningsdata'!O165))</f>
        <v/>
      </c>
      <c r="AD165" s="411"/>
      <c r="AE165" s="400" t="str">
        <f aca="false">IF('3. Förpackningsdata'!P165="","",'3. Förpackningsdata'!P165)</f>
        <v/>
      </c>
      <c r="AF165" s="244"/>
      <c r="AG165" s="244"/>
      <c r="AH165" s="244"/>
      <c r="AI165" s="244"/>
      <c r="AJ165" s="244"/>
      <c r="AK165" s="407" t="str">
        <f aca="false" t="array" ref="AK165:AK165">_xlfn.IFS(AC165=Tabeller!$AI$4,"C",AC165=Tabeller!$AI$5,"L",AC165=Tabeller!$AI$6,"P",AC165="","")</f>
        <v/>
      </c>
      <c r="AL165" s="411"/>
      <c r="AM165" s="412" t="str">
        <f aca="false">IF(AN165="","","EAN")</f>
        <v/>
      </c>
      <c r="AN165" s="403" t="str">
        <f aca="false">TRIM(IF('3. Förpackningsdata'!Q165="","",'3. Förpackningsdata'!Q165))</f>
        <v/>
      </c>
      <c r="AO165" s="414" t="str">
        <f aca="false">IF(AQ165="","",IF('3. Förpackningsdata'!S165="","",'3. Förpackningsdata'!S165))</f>
        <v/>
      </c>
      <c r="AP165" s="112"/>
      <c r="AQ165" s="406" t="str">
        <f aca="false">IF('3. Förpackningsdata'!T165="","",'3. Förpackningsdata'!T165)</f>
        <v/>
      </c>
      <c r="AR165" s="113"/>
      <c r="AS165" s="113"/>
      <c r="AT165" s="113"/>
      <c r="AU165" s="113"/>
      <c r="AV165" s="113"/>
      <c r="AW165" s="407" t="str">
        <f aca="false" t="array" ref="AW165:AW165">_xlfn.IFS(AO165=Tabeller!$AJ$5,"P",AO165=Tabeller!$AJ$4,"L",AO165="","")</f>
        <v/>
      </c>
      <c r="AX165" s="112"/>
      <c r="AY165" s="408" t="str">
        <f aca="false">IF(AZ165="","","EAN")</f>
        <v/>
      </c>
      <c r="AZ165" s="418" t="str">
        <f aca="false">TRIM(IF('3. Förpackningsdata'!U165="","",'3. Förpackningsdata'!U165))</f>
        <v/>
      </c>
      <c r="BA165" s="415" t="str">
        <f aca="false">IF(BC165="","",IF('3. Förpackningsdata'!W165="","",'3. Förpackningsdata'!W165))</f>
        <v/>
      </c>
      <c r="BB165" s="416"/>
      <c r="BC165" s="411" t="str">
        <f aca="false">IF('3. Förpackningsdata'!X165="","",'3. Förpackningsdata'!X165)</f>
        <v/>
      </c>
      <c r="BD165" s="416"/>
      <c r="BE165" s="416"/>
      <c r="BF165" s="416"/>
      <c r="BG165" s="416"/>
      <c r="BH165" s="416"/>
      <c r="BI165" s="417" t="str">
        <f aca="false" t="array" ref="BI165:BI165">_xlfn.IFS(BA165=Tabeller!$AJ$5,"P",BA165=Tabeller!$AJ$4,"L",BA165="","")</f>
        <v/>
      </c>
      <c r="BJ165" s="416"/>
      <c r="BK165" s="412" t="str">
        <f aca="false">IF(BL165="","","EAN")</f>
        <v/>
      </c>
      <c r="BL165" s="413" t="str">
        <f aca="false">TRIM(IF('3. Förpackningsdata'!Y165="","",'3. Förpackningsdata'!Y165))</f>
        <v/>
      </c>
    </row>
    <row r="166" customFormat="false" ht="14.25" hidden="false" customHeight="false" outlineLevel="0" collapsed="false">
      <c r="A166" s="397" t="n">
        <v>162</v>
      </c>
      <c r="B166" s="397" t="str">
        <f aca="false">'APH KIC KIA PC'!I166</f>
        <v>Välj…</v>
      </c>
      <c r="C166" s="397" t="str">
        <f aca="false">'APH KIC KIA PC'!K166</f>
        <v>Välj…</v>
      </c>
      <c r="D166" s="398" t="n">
        <f aca="false">'APH KIC KIA PC'!D166</f>
        <v>0</v>
      </c>
      <c r="E166" s="399" t="s">
        <v>114</v>
      </c>
      <c r="F166" s="399"/>
      <c r="G166" s="400" t="n">
        <v>1</v>
      </c>
      <c r="H166" s="401" t="n">
        <f aca="false">'3. Förpackningsdata'!F166</f>
        <v>0</v>
      </c>
      <c r="I166" s="401" t="n">
        <f aca="false">'3. Förpackningsdata'!G166</f>
        <v>0</v>
      </c>
      <c r="J166" s="401" t="n">
        <f aca="false">'3. Förpackningsdata'!I166</f>
        <v>0</v>
      </c>
      <c r="K166" s="401" t="n">
        <f aca="false">'3. Förpackningsdata'!H166</f>
        <v>0</v>
      </c>
      <c r="L166" s="244"/>
      <c r="M166" s="399" t="s">
        <v>2012</v>
      </c>
      <c r="N166" s="400" t="str">
        <f aca="false">IF('APH KIC KIA PC'!X166="","",'APH KIC KIA PC'!X166)</f>
        <v/>
      </c>
      <c r="O166" s="402" t="s">
        <v>35</v>
      </c>
      <c r="P166" s="403" t="str">
        <f aca="false">TRIM('1. Artikeldata Grund'!D166)</f>
        <v/>
      </c>
      <c r="Q166" s="404" t="str">
        <f aca="false">IF(S166="","",IF('3. Förpackningsdata'!K166="","",'3. Förpackningsdata'!K166))</f>
        <v/>
      </c>
      <c r="R166" s="405"/>
      <c r="S166" s="406" t="str">
        <f aca="false">IF('3. Förpackningsdata'!L166="","",'3. Förpackningsdata'!L166)</f>
        <v/>
      </c>
      <c r="T166" s="113"/>
      <c r="U166" s="113"/>
      <c r="V166" s="113"/>
      <c r="W166" s="113"/>
      <c r="X166" s="113"/>
      <c r="Y166" s="407" t="str">
        <f aca="false" t="array" ref="Y166:Y166">IF(AC166&lt;&gt;Tabeller!$AI$4,_xlfn.IFS(Q166=Tabeller!$AI$3,"",Q166=Tabeller!$AL$4,"C",Q166=Tabeller!$AL$5,"L",Q166=Tabeller!$AL$6,"P",Q166="",""),"1")</f>
        <v/>
      </c>
      <c r="Z166" s="112"/>
      <c r="AA166" s="408" t="str">
        <f aca="false">IF(AB166="","","EAN")</f>
        <v/>
      </c>
      <c r="AB166" s="418" t="str">
        <f aca="false">TRIM(IF('3. Förpackningsdata'!M166="","",'3. Förpackningsdata'!M166))</f>
        <v/>
      </c>
      <c r="AC166" s="410" t="str">
        <f aca="false">IF(AE166="","",IF('3. Förpackningsdata'!O166="","",'3. Förpackningsdata'!O166))</f>
        <v/>
      </c>
      <c r="AD166" s="411"/>
      <c r="AE166" s="400" t="str">
        <f aca="false">IF('3. Förpackningsdata'!P166="","",'3. Förpackningsdata'!P166)</f>
        <v/>
      </c>
      <c r="AF166" s="244"/>
      <c r="AG166" s="244"/>
      <c r="AH166" s="244"/>
      <c r="AI166" s="244"/>
      <c r="AJ166" s="244"/>
      <c r="AK166" s="407" t="str">
        <f aca="false" t="array" ref="AK166:AK166">_xlfn.IFS(AC166=Tabeller!$AI$4,"C",AC166=Tabeller!$AI$5,"L",AC166=Tabeller!$AI$6,"P",AC166="","")</f>
        <v/>
      </c>
      <c r="AL166" s="411"/>
      <c r="AM166" s="412" t="str">
        <f aca="false">IF(AN166="","","EAN")</f>
        <v/>
      </c>
      <c r="AN166" s="403" t="str">
        <f aca="false">TRIM(IF('3. Förpackningsdata'!Q166="","",'3. Förpackningsdata'!Q166))</f>
        <v/>
      </c>
      <c r="AO166" s="414" t="str">
        <f aca="false">IF(AQ166="","",IF('3. Förpackningsdata'!S166="","",'3. Förpackningsdata'!S166))</f>
        <v/>
      </c>
      <c r="AP166" s="112"/>
      <c r="AQ166" s="406" t="str">
        <f aca="false">IF('3. Förpackningsdata'!T166="","",'3. Förpackningsdata'!T166)</f>
        <v/>
      </c>
      <c r="AR166" s="113"/>
      <c r="AS166" s="113"/>
      <c r="AT166" s="113"/>
      <c r="AU166" s="113"/>
      <c r="AV166" s="113"/>
      <c r="AW166" s="407" t="str">
        <f aca="false" t="array" ref="AW166:AW166">_xlfn.IFS(AO166=Tabeller!$AJ$5,"P",AO166=Tabeller!$AJ$4,"L",AO166="","")</f>
        <v/>
      </c>
      <c r="AX166" s="112"/>
      <c r="AY166" s="408" t="str">
        <f aca="false">IF(AZ166="","","EAN")</f>
        <v/>
      </c>
      <c r="AZ166" s="418" t="str">
        <f aca="false">TRIM(IF('3. Förpackningsdata'!U166="","",'3. Förpackningsdata'!U166))</f>
        <v/>
      </c>
      <c r="BA166" s="415" t="str">
        <f aca="false">IF(BC166="","",IF('3. Förpackningsdata'!W166="","",'3. Förpackningsdata'!W166))</f>
        <v/>
      </c>
      <c r="BB166" s="416"/>
      <c r="BC166" s="411" t="str">
        <f aca="false">IF('3. Förpackningsdata'!X166="","",'3. Förpackningsdata'!X166)</f>
        <v/>
      </c>
      <c r="BD166" s="416"/>
      <c r="BE166" s="416"/>
      <c r="BF166" s="416"/>
      <c r="BG166" s="416"/>
      <c r="BH166" s="416"/>
      <c r="BI166" s="417" t="str">
        <f aca="false" t="array" ref="BI166:BI166">_xlfn.IFS(BA166=Tabeller!$AJ$5,"P",BA166=Tabeller!$AJ$4,"L",BA166="","")</f>
        <v/>
      </c>
      <c r="BJ166" s="416"/>
      <c r="BK166" s="412" t="str">
        <f aca="false">IF(BL166="","","EAN")</f>
        <v/>
      </c>
      <c r="BL166" s="413" t="str">
        <f aca="false">TRIM(IF('3. Förpackningsdata'!Y166="","",'3. Förpackningsdata'!Y166))</f>
        <v/>
      </c>
    </row>
    <row r="167" customFormat="false" ht="14.25" hidden="false" customHeight="false" outlineLevel="0" collapsed="false">
      <c r="A167" s="397" t="n">
        <v>163</v>
      </c>
      <c r="B167" s="397" t="str">
        <f aca="false">'APH KIC KIA PC'!I167</f>
        <v>Välj…</v>
      </c>
      <c r="C167" s="397" t="str">
        <f aca="false">'APH KIC KIA PC'!K167</f>
        <v>Välj…</v>
      </c>
      <c r="D167" s="398" t="n">
        <f aca="false">'APH KIC KIA PC'!D167</f>
        <v>0</v>
      </c>
      <c r="E167" s="399" t="s">
        <v>114</v>
      </c>
      <c r="F167" s="399"/>
      <c r="G167" s="400" t="n">
        <v>1</v>
      </c>
      <c r="H167" s="401" t="n">
        <f aca="false">'3. Förpackningsdata'!F167</f>
        <v>0</v>
      </c>
      <c r="I167" s="401" t="n">
        <f aca="false">'3. Förpackningsdata'!G167</f>
        <v>0</v>
      </c>
      <c r="J167" s="401" t="n">
        <f aca="false">'3. Förpackningsdata'!I167</f>
        <v>0</v>
      </c>
      <c r="K167" s="401" t="n">
        <f aca="false">'3. Förpackningsdata'!H167</f>
        <v>0</v>
      </c>
      <c r="L167" s="244"/>
      <c r="M167" s="399" t="s">
        <v>2012</v>
      </c>
      <c r="N167" s="400" t="str">
        <f aca="false">IF('APH KIC KIA PC'!X167="","",'APH KIC KIA PC'!X167)</f>
        <v/>
      </c>
      <c r="O167" s="402" t="s">
        <v>35</v>
      </c>
      <c r="P167" s="403" t="str">
        <f aca="false">TRIM('1. Artikeldata Grund'!D167)</f>
        <v/>
      </c>
      <c r="Q167" s="404" t="str">
        <f aca="false">IF(S167="","",IF('3. Förpackningsdata'!K167="","",'3. Förpackningsdata'!K167))</f>
        <v/>
      </c>
      <c r="R167" s="405"/>
      <c r="S167" s="406" t="str">
        <f aca="false">IF('3. Förpackningsdata'!L167="","",'3. Förpackningsdata'!L167)</f>
        <v/>
      </c>
      <c r="T167" s="113"/>
      <c r="U167" s="113"/>
      <c r="V167" s="113"/>
      <c r="W167" s="113"/>
      <c r="X167" s="113"/>
      <c r="Y167" s="407" t="str">
        <f aca="false" t="array" ref="Y167:Y167">IF(AC167&lt;&gt;Tabeller!$AI$4,_xlfn.IFS(Q167=Tabeller!$AI$3,"",Q167=Tabeller!$AL$4,"C",Q167=Tabeller!$AL$5,"L",Q167=Tabeller!$AL$6,"P",Q167="",""),"1")</f>
        <v/>
      </c>
      <c r="Z167" s="112"/>
      <c r="AA167" s="408" t="str">
        <f aca="false">IF(AB167="","","EAN")</f>
        <v/>
      </c>
      <c r="AB167" s="418" t="str">
        <f aca="false">TRIM(IF('3. Förpackningsdata'!M167="","",'3. Förpackningsdata'!M167))</f>
        <v/>
      </c>
      <c r="AC167" s="410" t="str">
        <f aca="false">IF(AE167="","",IF('3. Förpackningsdata'!O167="","",'3. Förpackningsdata'!O167))</f>
        <v/>
      </c>
      <c r="AD167" s="411"/>
      <c r="AE167" s="400" t="str">
        <f aca="false">IF('3. Förpackningsdata'!P167="","",'3. Förpackningsdata'!P167)</f>
        <v/>
      </c>
      <c r="AF167" s="244"/>
      <c r="AG167" s="244"/>
      <c r="AH167" s="244"/>
      <c r="AI167" s="244"/>
      <c r="AJ167" s="244"/>
      <c r="AK167" s="407" t="str">
        <f aca="false" t="array" ref="AK167:AK167">_xlfn.IFS(AC167=Tabeller!$AI$4,"C",AC167=Tabeller!$AI$5,"L",AC167=Tabeller!$AI$6,"P",AC167="","")</f>
        <v/>
      </c>
      <c r="AL167" s="411"/>
      <c r="AM167" s="412" t="str">
        <f aca="false">IF(AN167="","","EAN")</f>
        <v/>
      </c>
      <c r="AN167" s="403" t="str">
        <f aca="false">TRIM(IF('3. Förpackningsdata'!Q167="","",'3. Förpackningsdata'!Q167))</f>
        <v/>
      </c>
      <c r="AO167" s="414" t="str">
        <f aca="false">IF(AQ167="","",IF('3. Förpackningsdata'!S167="","",'3. Förpackningsdata'!S167))</f>
        <v/>
      </c>
      <c r="AP167" s="112"/>
      <c r="AQ167" s="406" t="str">
        <f aca="false">IF('3. Förpackningsdata'!T167="","",'3. Förpackningsdata'!T167)</f>
        <v/>
      </c>
      <c r="AR167" s="113"/>
      <c r="AS167" s="113"/>
      <c r="AT167" s="113"/>
      <c r="AU167" s="113"/>
      <c r="AV167" s="113"/>
      <c r="AW167" s="407" t="str">
        <f aca="false" t="array" ref="AW167:AW167">_xlfn.IFS(AO167=Tabeller!$AJ$5,"P",AO167=Tabeller!$AJ$4,"L",AO167="","")</f>
        <v/>
      </c>
      <c r="AX167" s="112"/>
      <c r="AY167" s="408" t="str">
        <f aca="false">IF(AZ167="","","EAN")</f>
        <v/>
      </c>
      <c r="AZ167" s="418" t="str">
        <f aca="false">TRIM(IF('3. Förpackningsdata'!U167="","",'3. Förpackningsdata'!U167))</f>
        <v/>
      </c>
      <c r="BA167" s="415" t="str">
        <f aca="false">IF(BC167="","",IF('3. Förpackningsdata'!W167="","",'3. Förpackningsdata'!W167))</f>
        <v/>
      </c>
      <c r="BB167" s="416"/>
      <c r="BC167" s="411" t="str">
        <f aca="false">IF('3. Förpackningsdata'!X167="","",'3. Förpackningsdata'!X167)</f>
        <v/>
      </c>
      <c r="BD167" s="416"/>
      <c r="BE167" s="416"/>
      <c r="BF167" s="416"/>
      <c r="BG167" s="416"/>
      <c r="BH167" s="416"/>
      <c r="BI167" s="417" t="str">
        <f aca="false" t="array" ref="BI167:BI167">_xlfn.IFS(BA167=Tabeller!$AJ$5,"P",BA167=Tabeller!$AJ$4,"L",BA167="","")</f>
        <v/>
      </c>
      <c r="BJ167" s="416"/>
      <c r="BK167" s="412" t="str">
        <f aca="false">IF(BL167="","","EAN")</f>
        <v/>
      </c>
      <c r="BL167" s="413" t="str">
        <f aca="false">TRIM(IF('3. Förpackningsdata'!Y167="","",'3. Förpackningsdata'!Y167))</f>
        <v/>
      </c>
    </row>
    <row r="168" customFormat="false" ht="14.25" hidden="false" customHeight="false" outlineLevel="0" collapsed="false">
      <c r="A168" s="397" t="n">
        <v>164</v>
      </c>
      <c r="B168" s="397" t="str">
        <f aca="false">'APH KIC KIA PC'!I168</f>
        <v>Välj…</v>
      </c>
      <c r="C168" s="397" t="str">
        <f aca="false">'APH KIC KIA PC'!K168</f>
        <v>Välj…</v>
      </c>
      <c r="D168" s="398" t="n">
        <f aca="false">'APH KIC KIA PC'!D168</f>
        <v>0</v>
      </c>
      <c r="E168" s="399" t="s">
        <v>114</v>
      </c>
      <c r="F168" s="399"/>
      <c r="G168" s="400" t="n">
        <v>1</v>
      </c>
      <c r="H168" s="401" t="n">
        <f aca="false">'3. Förpackningsdata'!F168</f>
        <v>0</v>
      </c>
      <c r="I168" s="401" t="n">
        <f aca="false">'3. Förpackningsdata'!G168</f>
        <v>0</v>
      </c>
      <c r="J168" s="401" t="n">
        <f aca="false">'3. Förpackningsdata'!I168</f>
        <v>0</v>
      </c>
      <c r="K168" s="401" t="n">
        <f aca="false">'3. Förpackningsdata'!H168</f>
        <v>0</v>
      </c>
      <c r="L168" s="244"/>
      <c r="M168" s="399" t="s">
        <v>2012</v>
      </c>
      <c r="N168" s="400" t="str">
        <f aca="false">IF('APH KIC KIA PC'!X168="","",'APH KIC KIA PC'!X168)</f>
        <v/>
      </c>
      <c r="O168" s="402" t="s">
        <v>35</v>
      </c>
      <c r="P168" s="403" t="str">
        <f aca="false">TRIM('1. Artikeldata Grund'!D168)</f>
        <v/>
      </c>
      <c r="Q168" s="404" t="str">
        <f aca="false">IF(S168="","",IF('3. Förpackningsdata'!K168="","",'3. Förpackningsdata'!K168))</f>
        <v/>
      </c>
      <c r="R168" s="405"/>
      <c r="S168" s="406" t="str">
        <f aca="false">IF('3. Förpackningsdata'!L168="","",'3. Förpackningsdata'!L168)</f>
        <v/>
      </c>
      <c r="T168" s="113"/>
      <c r="U168" s="113"/>
      <c r="V168" s="113"/>
      <c r="W168" s="113"/>
      <c r="X168" s="113"/>
      <c r="Y168" s="407" t="str">
        <f aca="false" t="array" ref="Y168:Y168">IF(AC168&lt;&gt;Tabeller!$AI$4,_xlfn.IFS(Q168=Tabeller!$AI$3,"",Q168=Tabeller!$AL$4,"C",Q168=Tabeller!$AL$5,"L",Q168=Tabeller!$AL$6,"P",Q168="",""),"1")</f>
        <v/>
      </c>
      <c r="Z168" s="112"/>
      <c r="AA168" s="408" t="str">
        <f aca="false">IF(AB168="","","EAN")</f>
        <v/>
      </c>
      <c r="AB168" s="418" t="str">
        <f aca="false">TRIM(IF('3. Förpackningsdata'!M168="","",'3. Förpackningsdata'!M168))</f>
        <v/>
      </c>
      <c r="AC168" s="410" t="str">
        <f aca="false">IF(AE168="","",IF('3. Förpackningsdata'!O168="","",'3. Förpackningsdata'!O168))</f>
        <v/>
      </c>
      <c r="AD168" s="411"/>
      <c r="AE168" s="400" t="str">
        <f aca="false">IF('3. Förpackningsdata'!P168="","",'3. Förpackningsdata'!P168)</f>
        <v/>
      </c>
      <c r="AF168" s="244"/>
      <c r="AG168" s="244"/>
      <c r="AH168" s="244"/>
      <c r="AI168" s="244"/>
      <c r="AJ168" s="244"/>
      <c r="AK168" s="407" t="str">
        <f aca="false" t="array" ref="AK168:AK168">_xlfn.IFS(AC168=Tabeller!$AI$4,"C",AC168=Tabeller!$AI$5,"L",AC168=Tabeller!$AI$6,"P",AC168="","")</f>
        <v/>
      </c>
      <c r="AL168" s="411"/>
      <c r="AM168" s="412" t="str">
        <f aca="false">IF(AN168="","","EAN")</f>
        <v/>
      </c>
      <c r="AN168" s="403" t="str">
        <f aca="false">TRIM(IF('3. Förpackningsdata'!Q168="","",'3. Förpackningsdata'!Q168))</f>
        <v/>
      </c>
      <c r="AO168" s="414" t="str">
        <f aca="false">IF(AQ168="","",IF('3. Förpackningsdata'!S168="","",'3. Förpackningsdata'!S168))</f>
        <v/>
      </c>
      <c r="AP168" s="112"/>
      <c r="AQ168" s="406" t="str">
        <f aca="false">IF('3. Förpackningsdata'!T168="","",'3. Förpackningsdata'!T168)</f>
        <v/>
      </c>
      <c r="AR168" s="113"/>
      <c r="AS168" s="113"/>
      <c r="AT168" s="113"/>
      <c r="AU168" s="113"/>
      <c r="AV168" s="113"/>
      <c r="AW168" s="407" t="str">
        <f aca="false" t="array" ref="AW168:AW168">_xlfn.IFS(AO168=Tabeller!$AJ$5,"P",AO168=Tabeller!$AJ$4,"L",AO168="","")</f>
        <v/>
      </c>
      <c r="AX168" s="112"/>
      <c r="AY168" s="408" t="str">
        <f aca="false">IF(AZ168="","","EAN")</f>
        <v/>
      </c>
      <c r="AZ168" s="418" t="str">
        <f aca="false">TRIM(IF('3. Förpackningsdata'!U168="","",'3. Förpackningsdata'!U168))</f>
        <v/>
      </c>
      <c r="BA168" s="415" t="str">
        <f aca="false">IF(BC168="","",IF('3. Förpackningsdata'!W168="","",'3. Förpackningsdata'!W168))</f>
        <v/>
      </c>
      <c r="BB168" s="416"/>
      <c r="BC168" s="411" t="str">
        <f aca="false">IF('3. Förpackningsdata'!X168="","",'3. Förpackningsdata'!X168)</f>
        <v/>
      </c>
      <c r="BD168" s="416"/>
      <c r="BE168" s="416"/>
      <c r="BF168" s="416"/>
      <c r="BG168" s="416"/>
      <c r="BH168" s="416"/>
      <c r="BI168" s="417" t="str">
        <f aca="false" t="array" ref="BI168:BI168">_xlfn.IFS(BA168=Tabeller!$AJ$5,"P",BA168=Tabeller!$AJ$4,"L",BA168="","")</f>
        <v/>
      </c>
      <c r="BJ168" s="416"/>
      <c r="BK168" s="412" t="str">
        <f aca="false">IF(BL168="","","EAN")</f>
        <v/>
      </c>
      <c r="BL168" s="413" t="str">
        <f aca="false">TRIM(IF('3. Förpackningsdata'!Y168="","",'3. Förpackningsdata'!Y168))</f>
        <v/>
      </c>
    </row>
    <row r="169" customFormat="false" ht="14.25" hidden="false" customHeight="false" outlineLevel="0" collapsed="false">
      <c r="A169" s="397" t="n">
        <v>165</v>
      </c>
      <c r="B169" s="397" t="str">
        <f aca="false">'APH KIC KIA PC'!I169</f>
        <v>Välj…</v>
      </c>
      <c r="C169" s="397" t="str">
        <f aca="false">'APH KIC KIA PC'!K169</f>
        <v>Välj…</v>
      </c>
      <c r="D169" s="398" t="n">
        <f aca="false">'APH KIC KIA PC'!D169</f>
        <v>0</v>
      </c>
      <c r="E169" s="399" t="s">
        <v>114</v>
      </c>
      <c r="F169" s="399"/>
      <c r="G169" s="400" t="n">
        <v>1</v>
      </c>
      <c r="H169" s="401" t="n">
        <f aca="false">'3. Förpackningsdata'!F169</f>
        <v>0</v>
      </c>
      <c r="I169" s="401" t="n">
        <f aca="false">'3. Förpackningsdata'!G169</f>
        <v>0</v>
      </c>
      <c r="J169" s="401" t="n">
        <f aca="false">'3. Förpackningsdata'!I169</f>
        <v>0</v>
      </c>
      <c r="K169" s="401" t="n">
        <f aca="false">'3. Förpackningsdata'!H169</f>
        <v>0</v>
      </c>
      <c r="L169" s="244"/>
      <c r="M169" s="399" t="s">
        <v>2012</v>
      </c>
      <c r="N169" s="400" t="str">
        <f aca="false">IF('APH KIC KIA PC'!X169="","",'APH KIC KIA PC'!X169)</f>
        <v/>
      </c>
      <c r="O169" s="402" t="s">
        <v>35</v>
      </c>
      <c r="P169" s="403" t="str">
        <f aca="false">TRIM('1. Artikeldata Grund'!D169)</f>
        <v/>
      </c>
      <c r="Q169" s="404" t="str">
        <f aca="false">IF(S169="","",IF('3. Förpackningsdata'!K169="","",'3. Förpackningsdata'!K169))</f>
        <v/>
      </c>
      <c r="R169" s="405"/>
      <c r="S169" s="406" t="str">
        <f aca="false">IF('3. Förpackningsdata'!L169="","",'3. Förpackningsdata'!L169)</f>
        <v/>
      </c>
      <c r="T169" s="113"/>
      <c r="U169" s="113"/>
      <c r="V169" s="113"/>
      <c r="W169" s="113"/>
      <c r="X169" s="113"/>
      <c r="Y169" s="407" t="str">
        <f aca="false" t="array" ref="Y169:Y169">IF(AC169&lt;&gt;Tabeller!$AI$4,_xlfn.IFS(Q169=Tabeller!$AI$3,"",Q169=Tabeller!$AL$4,"C",Q169=Tabeller!$AL$5,"L",Q169=Tabeller!$AL$6,"P",Q169="",""),"1")</f>
        <v/>
      </c>
      <c r="Z169" s="112"/>
      <c r="AA169" s="408" t="str">
        <f aca="false">IF(AB169="","","EAN")</f>
        <v/>
      </c>
      <c r="AB169" s="418" t="str">
        <f aca="false">TRIM(IF('3. Förpackningsdata'!M169="","",'3. Förpackningsdata'!M169))</f>
        <v/>
      </c>
      <c r="AC169" s="410" t="str">
        <f aca="false">IF(AE169="","",IF('3. Förpackningsdata'!O169="","",'3. Förpackningsdata'!O169))</f>
        <v/>
      </c>
      <c r="AD169" s="411"/>
      <c r="AE169" s="400" t="str">
        <f aca="false">IF('3. Förpackningsdata'!P169="","",'3. Förpackningsdata'!P169)</f>
        <v/>
      </c>
      <c r="AF169" s="244"/>
      <c r="AG169" s="244"/>
      <c r="AH169" s="244"/>
      <c r="AI169" s="244"/>
      <c r="AJ169" s="244"/>
      <c r="AK169" s="407" t="str">
        <f aca="false" t="array" ref="AK169:AK169">_xlfn.IFS(AC169=Tabeller!$AI$4,"C",AC169=Tabeller!$AI$5,"L",AC169=Tabeller!$AI$6,"P",AC169="","")</f>
        <v/>
      </c>
      <c r="AL169" s="411"/>
      <c r="AM169" s="412" t="str">
        <f aca="false">IF(AN169="","","EAN")</f>
        <v/>
      </c>
      <c r="AN169" s="403" t="str">
        <f aca="false">TRIM(IF('3. Förpackningsdata'!Q169="","",'3. Förpackningsdata'!Q169))</f>
        <v/>
      </c>
      <c r="AO169" s="414" t="str">
        <f aca="false">IF(AQ169="","",IF('3. Förpackningsdata'!S169="","",'3. Förpackningsdata'!S169))</f>
        <v/>
      </c>
      <c r="AP169" s="112"/>
      <c r="AQ169" s="406" t="str">
        <f aca="false">IF('3. Förpackningsdata'!T169="","",'3. Förpackningsdata'!T169)</f>
        <v/>
      </c>
      <c r="AR169" s="113"/>
      <c r="AS169" s="113"/>
      <c r="AT169" s="113"/>
      <c r="AU169" s="113"/>
      <c r="AV169" s="113"/>
      <c r="AW169" s="407" t="str">
        <f aca="false" t="array" ref="AW169:AW169">_xlfn.IFS(AO169=Tabeller!$AJ$5,"P",AO169=Tabeller!$AJ$4,"L",AO169="","")</f>
        <v/>
      </c>
      <c r="AX169" s="112"/>
      <c r="AY169" s="408" t="str">
        <f aca="false">IF(AZ169="","","EAN")</f>
        <v/>
      </c>
      <c r="AZ169" s="418" t="str">
        <f aca="false">TRIM(IF('3. Förpackningsdata'!U169="","",'3. Förpackningsdata'!U169))</f>
        <v/>
      </c>
      <c r="BA169" s="415" t="str">
        <f aca="false">IF(BC169="","",IF('3. Förpackningsdata'!W169="","",'3. Förpackningsdata'!W169))</f>
        <v/>
      </c>
      <c r="BB169" s="416"/>
      <c r="BC169" s="411" t="str">
        <f aca="false">IF('3. Förpackningsdata'!X169="","",'3. Förpackningsdata'!X169)</f>
        <v/>
      </c>
      <c r="BD169" s="416"/>
      <c r="BE169" s="416"/>
      <c r="BF169" s="416"/>
      <c r="BG169" s="416"/>
      <c r="BH169" s="416"/>
      <c r="BI169" s="417" t="str">
        <f aca="false" t="array" ref="BI169:BI169">_xlfn.IFS(BA169=Tabeller!$AJ$5,"P",BA169=Tabeller!$AJ$4,"L",BA169="","")</f>
        <v/>
      </c>
      <c r="BJ169" s="416"/>
      <c r="BK169" s="412" t="str">
        <f aca="false">IF(BL169="","","EAN")</f>
        <v/>
      </c>
      <c r="BL169" s="413" t="str">
        <f aca="false">TRIM(IF('3. Förpackningsdata'!Y169="","",'3. Förpackningsdata'!Y169))</f>
        <v/>
      </c>
    </row>
    <row r="170" customFormat="false" ht="14.25" hidden="false" customHeight="false" outlineLevel="0" collapsed="false">
      <c r="A170" s="397" t="n">
        <v>166</v>
      </c>
      <c r="B170" s="397" t="str">
        <f aca="false">'APH KIC KIA PC'!I170</f>
        <v>Välj…</v>
      </c>
      <c r="C170" s="397" t="str">
        <f aca="false">'APH KIC KIA PC'!K170</f>
        <v>Välj…</v>
      </c>
      <c r="D170" s="398" t="n">
        <f aca="false">'APH KIC KIA PC'!D170</f>
        <v>0</v>
      </c>
      <c r="E170" s="399" t="s">
        <v>114</v>
      </c>
      <c r="F170" s="399"/>
      <c r="G170" s="400" t="n">
        <v>1</v>
      </c>
      <c r="H170" s="401" t="n">
        <f aca="false">'3. Förpackningsdata'!F170</f>
        <v>0</v>
      </c>
      <c r="I170" s="401" t="n">
        <f aca="false">'3. Förpackningsdata'!G170</f>
        <v>0</v>
      </c>
      <c r="J170" s="401" t="n">
        <f aca="false">'3. Förpackningsdata'!I170</f>
        <v>0</v>
      </c>
      <c r="K170" s="401" t="n">
        <f aca="false">'3. Förpackningsdata'!H170</f>
        <v>0</v>
      </c>
      <c r="L170" s="244"/>
      <c r="M170" s="399" t="s">
        <v>2012</v>
      </c>
      <c r="N170" s="400" t="str">
        <f aca="false">IF('APH KIC KIA PC'!X170="","",'APH KIC KIA PC'!X170)</f>
        <v/>
      </c>
      <c r="O170" s="402" t="s">
        <v>35</v>
      </c>
      <c r="P170" s="403" t="str">
        <f aca="false">TRIM('1. Artikeldata Grund'!D170)</f>
        <v/>
      </c>
      <c r="Q170" s="404" t="str">
        <f aca="false">IF(S170="","",IF('3. Förpackningsdata'!K170="","",'3. Förpackningsdata'!K170))</f>
        <v/>
      </c>
      <c r="R170" s="405"/>
      <c r="S170" s="406" t="str">
        <f aca="false">IF('3. Förpackningsdata'!L170="","",'3. Förpackningsdata'!L170)</f>
        <v/>
      </c>
      <c r="T170" s="113"/>
      <c r="U170" s="113"/>
      <c r="V170" s="113"/>
      <c r="W170" s="113"/>
      <c r="X170" s="113"/>
      <c r="Y170" s="407" t="str">
        <f aca="false" t="array" ref="Y170:Y170">IF(AC170&lt;&gt;Tabeller!$AI$4,_xlfn.IFS(Q170=Tabeller!$AI$3,"",Q170=Tabeller!$AL$4,"C",Q170=Tabeller!$AL$5,"L",Q170=Tabeller!$AL$6,"P",Q170="",""),"1")</f>
        <v/>
      </c>
      <c r="Z170" s="112"/>
      <c r="AA170" s="408" t="str">
        <f aca="false">IF(AB170="","","EAN")</f>
        <v/>
      </c>
      <c r="AB170" s="418" t="str">
        <f aca="false">TRIM(IF('3. Förpackningsdata'!M170="","",'3. Förpackningsdata'!M170))</f>
        <v/>
      </c>
      <c r="AC170" s="410" t="str">
        <f aca="false">IF(AE170="","",IF('3. Förpackningsdata'!O170="","",'3. Förpackningsdata'!O170))</f>
        <v/>
      </c>
      <c r="AD170" s="411"/>
      <c r="AE170" s="400" t="str">
        <f aca="false">IF('3. Förpackningsdata'!P170="","",'3. Förpackningsdata'!P170)</f>
        <v/>
      </c>
      <c r="AF170" s="244"/>
      <c r="AG170" s="244"/>
      <c r="AH170" s="244"/>
      <c r="AI170" s="244"/>
      <c r="AJ170" s="244"/>
      <c r="AK170" s="407" t="str">
        <f aca="false" t="array" ref="AK170:AK170">_xlfn.IFS(AC170=Tabeller!$AI$4,"C",AC170=Tabeller!$AI$5,"L",AC170=Tabeller!$AI$6,"P",AC170="","")</f>
        <v/>
      </c>
      <c r="AL170" s="411"/>
      <c r="AM170" s="412" t="str">
        <f aca="false">IF(AN170="","","EAN")</f>
        <v/>
      </c>
      <c r="AN170" s="403" t="str">
        <f aca="false">TRIM(IF('3. Förpackningsdata'!Q170="","",'3. Förpackningsdata'!Q170))</f>
        <v/>
      </c>
      <c r="AO170" s="414" t="str">
        <f aca="false">IF(AQ170="","",IF('3. Förpackningsdata'!S170="","",'3. Förpackningsdata'!S170))</f>
        <v/>
      </c>
      <c r="AP170" s="112"/>
      <c r="AQ170" s="406" t="str">
        <f aca="false">IF('3. Förpackningsdata'!T170="","",'3. Förpackningsdata'!T170)</f>
        <v/>
      </c>
      <c r="AR170" s="113"/>
      <c r="AS170" s="113"/>
      <c r="AT170" s="113"/>
      <c r="AU170" s="113"/>
      <c r="AV170" s="113"/>
      <c r="AW170" s="407" t="str">
        <f aca="false" t="array" ref="AW170:AW170">_xlfn.IFS(AO170=Tabeller!$AJ$5,"P",AO170=Tabeller!$AJ$4,"L",AO170="","")</f>
        <v/>
      </c>
      <c r="AX170" s="112"/>
      <c r="AY170" s="408" t="str">
        <f aca="false">IF(AZ170="","","EAN")</f>
        <v/>
      </c>
      <c r="AZ170" s="418" t="str">
        <f aca="false">TRIM(IF('3. Förpackningsdata'!U170="","",'3. Förpackningsdata'!U170))</f>
        <v/>
      </c>
      <c r="BA170" s="415" t="str">
        <f aca="false">IF(BC170="","",IF('3. Förpackningsdata'!W170="","",'3. Förpackningsdata'!W170))</f>
        <v/>
      </c>
      <c r="BB170" s="416"/>
      <c r="BC170" s="411" t="str">
        <f aca="false">IF('3. Förpackningsdata'!X170="","",'3. Förpackningsdata'!X170)</f>
        <v/>
      </c>
      <c r="BD170" s="416"/>
      <c r="BE170" s="416"/>
      <c r="BF170" s="416"/>
      <c r="BG170" s="416"/>
      <c r="BH170" s="416"/>
      <c r="BI170" s="417" t="str">
        <f aca="false" t="array" ref="BI170:BI170">_xlfn.IFS(BA170=Tabeller!$AJ$5,"P",BA170=Tabeller!$AJ$4,"L",BA170="","")</f>
        <v/>
      </c>
      <c r="BJ170" s="416"/>
      <c r="BK170" s="412" t="str">
        <f aca="false">IF(BL170="","","EAN")</f>
        <v/>
      </c>
      <c r="BL170" s="413" t="str">
        <f aca="false">TRIM(IF('3. Förpackningsdata'!Y170="","",'3. Förpackningsdata'!Y170))</f>
        <v/>
      </c>
    </row>
    <row r="171" customFormat="false" ht="14.25" hidden="false" customHeight="false" outlineLevel="0" collapsed="false">
      <c r="A171" s="397" t="n">
        <v>167</v>
      </c>
      <c r="B171" s="397" t="str">
        <f aca="false">'APH KIC KIA PC'!I171</f>
        <v>Välj…</v>
      </c>
      <c r="C171" s="397" t="str">
        <f aca="false">'APH KIC KIA PC'!K171</f>
        <v>Välj…</v>
      </c>
      <c r="D171" s="398" t="n">
        <f aca="false">'APH KIC KIA PC'!D171</f>
        <v>0</v>
      </c>
      <c r="E171" s="399" t="s">
        <v>114</v>
      </c>
      <c r="F171" s="399"/>
      <c r="G171" s="400" t="n">
        <v>1</v>
      </c>
      <c r="H171" s="401" t="n">
        <f aca="false">'3. Förpackningsdata'!F171</f>
        <v>0</v>
      </c>
      <c r="I171" s="401" t="n">
        <f aca="false">'3. Förpackningsdata'!G171</f>
        <v>0</v>
      </c>
      <c r="J171" s="401" t="n">
        <f aca="false">'3. Förpackningsdata'!I171</f>
        <v>0</v>
      </c>
      <c r="K171" s="401" t="n">
        <f aca="false">'3. Förpackningsdata'!H171</f>
        <v>0</v>
      </c>
      <c r="L171" s="244"/>
      <c r="M171" s="399" t="s">
        <v>2012</v>
      </c>
      <c r="N171" s="400" t="str">
        <f aca="false">IF('APH KIC KIA PC'!X171="","",'APH KIC KIA PC'!X171)</f>
        <v/>
      </c>
      <c r="O171" s="402" t="s">
        <v>35</v>
      </c>
      <c r="P171" s="403" t="str">
        <f aca="false">TRIM('1. Artikeldata Grund'!D171)</f>
        <v/>
      </c>
      <c r="Q171" s="404" t="str">
        <f aca="false">IF(S171="","",IF('3. Förpackningsdata'!K171="","",'3. Förpackningsdata'!K171))</f>
        <v/>
      </c>
      <c r="R171" s="405"/>
      <c r="S171" s="406" t="str">
        <f aca="false">IF('3. Förpackningsdata'!L171="","",'3. Förpackningsdata'!L171)</f>
        <v/>
      </c>
      <c r="T171" s="113"/>
      <c r="U171" s="113"/>
      <c r="V171" s="113"/>
      <c r="W171" s="113"/>
      <c r="X171" s="113"/>
      <c r="Y171" s="407" t="str">
        <f aca="false" t="array" ref="Y171:Y171">IF(AC171&lt;&gt;Tabeller!$AI$4,_xlfn.IFS(Q171=Tabeller!$AI$3,"",Q171=Tabeller!$AL$4,"C",Q171=Tabeller!$AL$5,"L",Q171=Tabeller!$AL$6,"P",Q171="",""),"1")</f>
        <v/>
      </c>
      <c r="Z171" s="112"/>
      <c r="AA171" s="408" t="str">
        <f aca="false">IF(AB171="","","EAN")</f>
        <v/>
      </c>
      <c r="AB171" s="418" t="str">
        <f aca="false">TRIM(IF('3. Förpackningsdata'!M171="","",'3. Förpackningsdata'!M171))</f>
        <v/>
      </c>
      <c r="AC171" s="410" t="str">
        <f aca="false">IF(AE171="","",IF('3. Förpackningsdata'!O171="","",'3. Förpackningsdata'!O171))</f>
        <v/>
      </c>
      <c r="AD171" s="411"/>
      <c r="AE171" s="400" t="str">
        <f aca="false">IF('3. Förpackningsdata'!P171="","",'3. Förpackningsdata'!P171)</f>
        <v/>
      </c>
      <c r="AF171" s="244"/>
      <c r="AG171" s="244"/>
      <c r="AH171" s="244"/>
      <c r="AI171" s="244"/>
      <c r="AJ171" s="244"/>
      <c r="AK171" s="407" t="str">
        <f aca="false" t="array" ref="AK171:AK171">_xlfn.IFS(AC171=Tabeller!$AI$4,"C",AC171=Tabeller!$AI$5,"L",AC171=Tabeller!$AI$6,"P",AC171="","")</f>
        <v/>
      </c>
      <c r="AL171" s="411"/>
      <c r="AM171" s="412" t="str">
        <f aca="false">IF(AN171="","","EAN")</f>
        <v/>
      </c>
      <c r="AN171" s="403" t="str">
        <f aca="false">TRIM(IF('3. Förpackningsdata'!Q171="","",'3. Förpackningsdata'!Q171))</f>
        <v/>
      </c>
      <c r="AO171" s="414" t="str">
        <f aca="false">IF(AQ171="","",IF('3. Förpackningsdata'!S171="","",'3. Förpackningsdata'!S171))</f>
        <v/>
      </c>
      <c r="AP171" s="112"/>
      <c r="AQ171" s="406" t="str">
        <f aca="false">IF('3. Förpackningsdata'!T171="","",'3. Förpackningsdata'!T171)</f>
        <v/>
      </c>
      <c r="AR171" s="113"/>
      <c r="AS171" s="113"/>
      <c r="AT171" s="113"/>
      <c r="AU171" s="113"/>
      <c r="AV171" s="113"/>
      <c r="AW171" s="407" t="str">
        <f aca="false" t="array" ref="AW171:AW171">_xlfn.IFS(AO171=Tabeller!$AJ$5,"P",AO171=Tabeller!$AJ$4,"L",AO171="","")</f>
        <v/>
      </c>
      <c r="AX171" s="112"/>
      <c r="AY171" s="408" t="str">
        <f aca="false">IF(AZ171="","","EAN")</f>
        <v/>
      </c>
      <c r="AZ171" s="418" t="str">
        <f aca="false">TRIM(IF('3. Förpackningsdata'!U171="","",'3. Förpackningsdata'!U171))</f>
        <v/>
      </c>
      <c r="BA171" s="415" t="str">
        <f aca="false">IF(BC171="","",IF('3. Förpackningsdata'!W171="","",'3. Förpackningsdata'!W171))</f>
        <v/>
      </c>
      <c r="BB171" s="416"/>
      <c r="BC171" s="411" t="str">
        <f aca="false">IF('3. Förpackningsdata'!X171="","",'3. Förpackningsdata'!X171)</f>
        <v/>
      </c>
      <c r="BD171" s="416"/>
      <c r="BE171" s="416"/>
      <c r="BF171" s="416"/>
      <c r="BG171" s="416"/>
      <c r="BH171" s="416"/>
      <c r="BI171" s="417" t="str">
        <f aca="false" t="array" ref="BI171:BI171">_xlfn.IFS(BA171=Tabeller!$AJ$5,"P",BA171=Tabeller!$AJ$4,"L",BA171="","")</f>
        <v/>
      </c>
      <c r="BJ171" s="416"/>
      <c r="BK171" s="412" t="str">
        <f aca="false">IF(BL171="","","EAN")</f>
        <v/>
      </c>
      <c r="BL171" s="413" t="str">
        <f aca="false">TRIM(IF('3. Förpackningsdata'!Y171="","",'3. Förpackningsdata'!Y171))</f>
        <v/>
      </c>
    </row>
    <row r="172" customFormat="false" ht="14.25" hidden="false" customHeight="false" outlineLevel="0" collapsed="false">
      <c r="A172" s="397" t="n">
        <v>168</v>
      </c>
      <c r="B172" s="397" t="str">
        <f aca="false">'APH KIC KIA PC'!I172</f>
        <v>Välj…</v>
      </c>
      <c r="C172" s="397" t="str">
        <f aca="false">'APH KIC KIA PC'!K172</f>
        <v>Välj…</v>
      </c>
      <c r="D172" s="398" t="n">
        <f aca="false">'APH KIC KIA PC'!D172</f>
        <v>0</v>
      </c>
      <c r="E172" s="399" t="s">
        <v>114</v>
      </c>
      <c r="F172" s="399"/>
      <c r="G172" s="400" t="n">
        <v>1</v>
      </c>
      <c r="H172" s="401" t="n">
        <f aca="false">'3. Förpackningsdata'!F172</f>
        <v>0</v>
      </c>
      <c r="I172" s="401" t="n">
        <f aca="false">'3. Förpackningsdata'!G172</f>
        <v>0</v>
      </c>
      <c r="J172" s="401" t="n">
        <f aca="false">'3. Förpackningsdata'!I172</f>
        <v>0</v>
      </c>
      <c r="K172" s="401" t="n">
        <f aca="false">'3. Förpackningsdata'!H172</f>
        <v>0</v>
      </c>
      <c r="L172" s="244"/>
      <c r="M172" s="399" t="s">
        <v>2012</v>
      </c>
      <c r="N172" s="400" t="str">
        <f aca="false">IF('APH KIC KIA PC'!X172="","",'APH KIC KIA PC'!X172)</f>
        <v/>
      </c>
      <c r="O172" s="402" t="s">
        <v>35</v>
      </c>
      <c r="P172" s="403" t="str">
        <f aca="false">TRIM('1. Artikeldata Grund'!D172)</f>
        <v/>
      </c>
      <c r="Q172" s="404" t="str">
        <f aca="false">IF(S172="","",IF('3. Förpackningsdata'!K172="","",'3. Förpackningsdata'!K172))</f>
        <v/>
      </c>
      <c r="R172" s="405"/>
      <c r="S172" s="406" t="str">
        <f aca="false">IF('3. Förpackningsdata'!L172="","",'3. Förpackningsdata'!L172)</f>
        <v/>
      </c>
      <c r="T172" s="113"/>
      <c r="U172" s="113"/>
      <c r="V172" s="113"/>
      <c r="W172" s="113"/>
      <c r="X172" s="113"/>
      <c r="Y172" s="407" t="str">
        <f aca="false" t="array" ref="Y172:Y172">IF(AC172&lt;&gt;Tabeller!$AI$4,_xlfn.IFS(Q172=Tabeller!$AI$3,"",Q172=Tabeller!$AL$4,"C",Q172=Tabeller!$AL$5,"L",Q172=Tabeller!$AL$6,"P",Q172="",""),"1")</f>
        <v/>
      </c>
      <c r="Z172" s="112"/>
      <c r="AA172" s="408" t="str">
        <f aca="false">IF(AB172="","","EAN")</f>
        <v/>
      </c>
      <c r="AB172" s="418" t="str">
        <f aca="false">TRIM(IF('3. Förpackningsdata'!M172="","",'3. Förpackningsdata'!M172))</f>
        <v/>
      </c>
      <c r="AC172" s="410" t="str">
        <f aca="false">IF(AE172="","",IF('3. Förpackningsdata'!O172="","",'3. Förpackningsdata'!O172))</f>
        <v/>
      </c>
      <c r="AD172" s="411"/>
      <c r="AE172" s="400" t="str">
        <f aca="false">IF('3. Förpackningsdata'!P172="","",'3. Förpackningsdata'!P172)</f>
        <v/>
      </c>
      <c r="AF172" s="244"/>
      <c r="AG172" s="244"/>
      <c r="AH172" s="244"/>
      <c r="AI172" s="244"/>
      <c r="AJ172" s="244"/>
      <c r="AK172" s="407" t="str">
        <f aca="false" t="array" ref="AK172:AK172">_xlfn.IFS(AC172=Tabeller!$AI$4,"C",AC172=Tabeller!$AI$5,"L",AC172=Tabeller!$AI$6,"P",AC172="","")</f>
        <v/>
      </c>
      <c r="AL172" s="411"/>
      <c r="AM172" s="412" t="str">
        <f aca="false">IF(AN172="","","EAN")</f>
        <v/>
      </c>
      <c r="AN172" s="403" t="str">
        <f aca="false">TRIM(IF('3. Förpackningsdata'!Q172="","",'3. Förpackningsdata'!Q172))</f>
        <v/>
      </c>
      <c r="AO172" s="414" t="str">
        <f aca="false">IF(AQ172="","",IF('3. Förpackningsdata'!S172="","",'3. Förpackningsdata'!S172))</f>
        <v/>
      </c>
      <c r="AP172" s="112"/>
      <c r="AQ172" s="406" t="str">
        <f aca="false">IF('3. Förpackningsdata'!T172="","",'3. Förpackningsdata'!T172)</f>
        <v/>
      </c>
      <c r="AR172" s="113"/>
      <c r="AS172" s="113"/>
      <c r="AT172" s="113"/>
      <c r="AU172" s="113"/>
      <c r="AV172" s="113"/>
      <c r="AW172" s="407" t="str">
        <f aca="false" t="array" ref="AW172:AW172">_xlfn.IFS(AO172=Tabeller!$AJ$5,"P",AO172=Tabeller!$AJ$4,"L",AO172="","")</f>
        <v/>
      </c>
      <c r="AX172" s="112"/>
      <c r="AY172" s="408" t="str">
        <f aca="false">IF(AZ172="","","EAN")</f>
        <v/>
      </c>
      <c r="AZ172" s="418" t="str">
        <f aca="false">TRIM(IF('3. Förpackningsdata'!U172="","",'3. Förpackningsdata'!U172))</f>
        <v/>
      </c>
      <c r="BA172" s="415" t="str">
        <f aca="false">IF(BC172="","",IF('3. Förpackningsdata'!W172="","",'3. Förpackningsdata'!W172))</f>
        <v/>
      </c>
      <c r="BB172" s="416"/>
      <c r="BC172" s="411" t="str">
        <f aca="false">IF('3. Förpackningsdata'!X172="","",'3. Förpackningsdata'!X172)</f>
        <v/>
      </c>
      <c r="BD172" s="416"/>
      <c r="BE172" s="416"/>
      <c r="BF172" s="416"/>
      <c r="BG172" s="416"/>
      <c r="BH172" s="416"/>
      <c r="BI172" s="417" t="str">
        <f aca="false" t="array" ref="BI172:BI172">_xlfn.IFS(BA172=Tabeller!$AJ$5,"P",BA172=Tabeller!$AJ$4,"L",BA172="","")</f>
        <v/>
      </c>
      <c r="BJ172" s="416"/>
      <c r="BK172" s="412" t="str">
        <f aca="false">IF(BL172="","","EAN")</f>
        <v/>
      </c>
      <c r="BL172" s="413" t="str">
        <f aca="false">TRIM(IF('3. Förpackningsdata'!Y172="","",'3. Förpackningsdata'!Y172))</f>
        <v/>
      </c>
    </row>
    <row r="173" customFormat="false" ht="14.25" hidden="false" customHeight="false" outlineLevel="0" collapsed="false">
      <c r="A173" s="397" t="n">
        <v>169</v>
      </c>
      <c r="B173" s="397" t="str">
        <f aca="false">'APH KIC KIA PC'!I173</f>
        <v>Välj…</v>
      </c>
      <c r="C173" s="397" t="str">
        <f aca="false">'APH KIC KIA PC'!K173</f>
        <v>Välj…</v>
      </c>
      <c r="D173" s="398" t="n">
        <f aca="false">'APH KIC KIA PC'!D173</f>
        <v>0</v>
      </c>
      <c r="E173" s="399" t="s">
        <v>114</v>
      </c>
      <c r="F173" s="399"/>
      <c r="G173" s="400" t="n">
        <v>1</v>
      </c>
      <c r="H173" s="401" t="n">
        <f aca="false">'3. Förpackningsdata'!F173</f>
        <v>0</v>
      </c>
      <c r="I173" s="401" t="n">
        <f aca="false">'3. Förpackningsdata'!G173</f>
        <v>0</v>
      </c>
      <c r="J173" s="401" t="n">
        <f aca="false">'3. Förpackningsdata'!I173</f>
        <v>0</v>
      </c>
      <c r="K173" s="401" t="n">
        <f aca="false">'3. Förpackningsdata'!H173</f>
        <v>0</v>
      </c>
      <c r="L173" s="244"/>
      <c r="M173" s="399" t="s">
        <v>2012</v>
      </c>
      <c r="N173" s="400" t="str">
        <f aca="false">IF('APH KIC KIA PC'!X173="","",'APH KIC KIA PC'!X173)</f>
        <v/>
      </c>
      <c r="O173" s="402" t="s">
        <v>35</v>
      </c>
      <c r="P173" s="403" t="str">
        <f aca="false">TRIM('1. Artikeldata Grund'!D173)</f>
        <v/>
      </c>
      <c r="Q173" s="404" t="str">
        <f aca="false">IF(S173="","",IF('3. Förpackningsdata'!K173="","",'3. Förpackningsdata'!K173))</f>
        <v/>
      </c>
      <c r="R173" s="405"/>
      <c r="S173" s="406" t="str">
        <f aca="false">IF('3. Förpackningsdata'!L173="","",'3. Förpackningsdata'!L173)</f>
        <v/>
      </c>
      <c r="T173" s="113"/>
      <c r="U173" s="113"/>
      <c r="V173" s="113"/>
      <c r="W173" s="113"/>
      <c r="X173" s="113"/>
      <c r="Y173" s="407" t="str">
        <f aca="false" t="array" ref="Y173:Y173">IF(AC173&lt;&gt;Tabeller!$AI$4,_xlfn.IFS(Q173=Tabeller!$AI$3,"",Q173=Tabeller!$AL$4,"C",Q173=Tabeller!$AL$5,"L",Q173=Tabeller!$AL$6,"P",Q173="",""),"1")</f>
        <v/>
      </c>
      <c r="Z173" s="112"/>
      <c r="AA173" s="408" t="str">
        <f aca="false">IF(AB173="","","EAN")</f>
        <v/>
      </c>
      <c r="AB173" s="418" t="str">
        <f aca="false">TRIM(IF('3. Förpackningsdata'!M173="","",'3. Förpackningsdata'!M173))</f>
        <v/>
      </c>
      <c r="AC173" s="410" t="str">
        <f aca="false">IF(AE173="","",IF('3. Förpackningsdata'!O173="","",'3. Förpackningsdata'!O173))</f>
        <v/>
      </c>
      <c r="AD173" s="411"/>
      <c r="AE173" s="400" t="str">
        <f aca="false">IF('3. Förpackningsdata'!P173="","",'3. Förpackningsdata'!P173)</f>
        <v/>
      </c>
      <c r="AF173" s="244"/>
      <c r="AG173" s="244"/>
      <c r="AH173" s="244"/>
      <c r="AI173" s="244"/>
      <c r="AJ173" s="244"/>
      <c r="AK173" s="407" t="str">
        <f aca="false" t="array" ref="AK173:AK173">_xlfn.IFS(AC173=Tabeller!$AI$4,"C",AC173=Tabeller!$AI$5,"L",AC173=Tabeller!$AI$6,"P",AC173="","")</f>
        <v/>
      </c>
      <c r="AL173" s="411"/>
      <c r="AM173" s="412" t="str">
        <f aca="false">IF(AN173="","","EAN")</f>
        <v/>
      </c>
      <c r="AN173" s="403" t="str">
        <f aca="false">TRIM(IF('3. Förpackningsdata'!Q173="","",'3. Förpackningsdata'!Q173))</f>
        <v/>
      </c>
      <c r="AO173" s="414" t="str">
        <f aca="false">IF(AQ173="","",IF('3. Förpackningsdata'!S173="","",'3. Förpackningsdata'!S173))</f>
        <v/>
      </c>
      <c r="AP173" s="112"/>
      <c r="AQ173" s="406" t="str">
        <f aca="false">IF('3. Förpackningsdata'!T173="","",'3. Förpackningsdata'!T173)</f>
        <v/>
      </c>
      <c r="AR173" s="113"/>
      <c r="AS173" s="113"/>
      <c r="AT173" s="113"/>
      <c r="AU173" s="113"/>
      <c r="AV173" s="113"/>
      <c r="AW173" s="407" t="str">
        <f aca="false" t="array" ref="AW173:AW173">_xlfn.IFS(AO173=Tabeller!$AJ$5,"P",AO173=Tabeller!$AJ$4,"L",AO173="","")</f>
        <v/>
      </c>
      <c r="AX173" s="112"/>
      <c r="AY173" s="408" t="str">
        <f aca="false">IF(AZ173="","","EAN")</f>
        <v/>
      </c>
      <c r="AZ173" s="418" t="str">
        <f aca="false">TRIM(IF('3. Förpackningsdata'!U173="","",'3. Förpackningsdata'!U173))</f>
        <v/>
      </c>
      <c r="BA173" s="415" t="str">
        <f aca="false">IF(BC173="","",IF('3. Förpackningsdata'!W173="","",'3. Förpackningsdata'!W173))</f>
        <v/>
      </c>
      <c r="BB173" s="416"/>
      <c r="BC173" s="411" t="str">
        <f aca="false">IF('3. Förpackningsdata'!X173="","",'3. Förpackningsdata'!X173)</f>
        <v/>
      </c>
      <c r="BD173" s="416"/>
      <c r="BE173" s="416"/>
      <c r="BF173" s="416"/>
      <c r="BG173" s="416"/>
      <c r="BH173" s="416"/>
      <c r="BI173" s="417" t="str">
        <f aca="false" t="array" ref="BI173:BI173">_xlfn.IFS(BA173=Tabeller!$AJ$5,"P",BA173=Tabeller!$AJ$4,"L",BA173="","")</f>
        <v/>
      </c>
      <c r="BJ173" s="416"/>
      <c r="BK173" s="412" t="str">
        <f aca="false">IF(BL173="","","EAN")</f>
        <v/>
      </c>
      <c r="BL173" s="413" t="str">
        <f aca="false">TRIM(IF('3. Förpackningsdata'!Y173="","",'3. Förpackningsdata'!Y173))</f>
        <v/>
      </c>
    </row>
    <row r="174" customFormat="false" ht="14.25" hidden="false" customHeight="false" outlineLevel="0" collapsed="false">
      <c r="A174" s="397" t="n">
        <v>170</v>
      </c>
      <c r="B174" s="397" t="str">
        <f aca="false">'APH KIC KIA PC'!I174</f>
        <v>Välj…</v>
      </c>
      <c r="C174" s="397" t="str">
        <f aca="false">'APH KIC KIA PC'!K174</f>
        <v>Välj…</v>
      </c>
      <c r="D174" s="398" t="n">
        <f aca="false">'APH KIC KIA PC'!D174</f>
        <v>0</v>
      </c>
      <c r="E174" s="399" t="s">
        <v>114</v>
      </c>
      <c r="F174" s="399"/>
      <c r="G174" s="400" t="n">
        <v>1</v>
      </c>
      <c r="H174" s="401" t="n">
        <f aca="false">'3. Förpackningsdata'!F174</f>
        <v>0</v>
      </c>
      <c r="I174" s="401" t="n">
        <f aca="false">'3. Förpackningsdata'!G174</f>
        <v>0</v>
      </c>
      <c r="J174" s="401" t="n">
        <f aca="false">'3. Förpackningsdata'!I174</f>
        <v>0</v>
      </c>
      <c r="K174" s="401" t="n">
        <f aca="false">'3. Förpackningsdata'!H174</f>
        <v>0</v>
      </c>
      <c r="L174" s="244"/>
      <c r="M174" s="399" t="s">
        <v>2012</v>
      </c>
      <c r="N174" s="400" t="str">
        <f aca="false">IF('APH KIC KIA PC'!X174="","",'APH KIC KIA PC'!X174)</f>
        <v/>
      </c>
      <c r="O174" s="402" t="s">
        <v>35</v>
      </c>
      <c r="P174" s="403" t="str">
        <f aca="false">TRIM('1. Artikeldata Grund'!D174)</f>
        <v/>
      </c>
      <c r="Q174" s="404" t="str">
        <f aca="false">IF(S174="","",IF('3. Förpackningsdata'!K174="","",'3. Förpackningsdata'!K174))</f>
        <v/>
      </c>
      <c r="R174" s="405"/>
      <c r="S174" s="406" t="str">
        <f aca="false">IF('3. Förpackningsdata'!L174="","",'3. Förpackningsdata'!L174)</f>
        <v/>
      </c>
      <c r="T174" s="113"/>
      <c r="U174" s="113"/>
      <c r="V174" s="113"/>
      <c r="W174" s="113"/>
      <c r="X174" s="113"/>
      <c r="Y174" s="407" t="str">
        <f aca="false" t="array" ref="Y174:Y174">IF(AC174&lt;&gt;Tabeller!$AI$4,_xlfn.IFS(Q174=Tabeller!$AI$3,"",Q174=Tabeller!$AL$4,"C",Q174=Tabeller!$AL$5,"L",Q174=Tabeller!$AL$6,"P",Q174="",""),"1")</f>
        <v/>
      </c>
      <c r="Z174" s="112"/>
      <c r="AA174" s="408" t="str">
        <f aca="false">IF(AB174="","","EAN")</f>
        <v/>
      </c>
      <c r="AB174" s="418" t="str">
        <f aca="false">TRIM(IF('3. Förpackningsdata'!M174="","",'3. Förpackningsdata'!M174))</f>
        <v/>
      </c>
      <c r="AC174" s="410" t="str">
        <f aca="false">IF(AE174="","",IF('3. Förpackningsdata'!O174="","",'3. Förpackningsdata'!O174))</f>
        <v/>
      </c>
      <c r="AD174" s="411"/>
      <c r="AE174" s="400" t="str">
        <f aca="false">IF('3. Förpackningsdata'!P174="","",'3. Förpackningsdata'!P174)</f>
        <v/>
      </c>
      <c r="AF174" s="244"/>
      <c r="AG174" s="244"/>
      <c r="AH174" s="244"/>
      <c r="AI174" s="244"/>
      <c r="AJ174" s="244"/>
      <c r="AK174" s="407" t="str">
        <f aca="false" t="array" ref="AK174:AK174">_xlfn.IFS(AC174=Tabeller!$AI$4,"C",AC174=Tabeller!$AI$5,"L",AC174=Tabeller!$AI$6,"P",AC174="","")</f>
        <v/>
      </c>
      <c r="AL174" s="411"/>
      <c r="AM174" s="412" t="str">
        <f aca="false">IF(AN174="","","EAN")</f>
        <v/>
      </c>
      <c r="AN174" s="403" t="str">
        <f aca="false">TRIM(IF('3. Förpackningsdata'!Q174="","",'3. Förpackningsdata'!Q174))</f>
        <v/>
      </c>
      <c r="AO174" s="414" t="str">
        <f aca="false">IF(AQ174="","",IF('3. Förpackningsdata'!S174="","",'3. Förpackningsdata'!S174))</f>
        <v/>
      </c>
      <c r="AP174" s="112"/>
      <c r="AQ174" s="406" t="str">
        <f aca="false">IF('3. Förpackningsdata'!T174="","",'3. Förpackningsdata'!T174)</f>
        <v/>
      </c>
      <c r="AR174" s="113"/>
      <c r="AS174" s="113"/>
      <c r="AT174" s="113"/>
      <c r="AU174" s="113"/>
      <c r="AV174" s="113"/>
      <c r="AW174" s="407" t="str">
        <f aca="false" t="array" ref="AW174:AW174">_xlfn.IFS(AO174=Tabeller!$AJ$5,"P",AO174=Tabeller!$AJ$4,"L",AO174="","")</f>
        <v/>
      </c>
      <c r="AX174" s="112"/>
      <c r="AY174" s="408" t="str">
        <f aca="false">IF(AZ174="","","EAN")</f>
        <v/>
      </c>
      <c r="AZ174" s="418" t="str">
        <f aca="false">TRIM(IF('3. Förpackningsdata'!U174="","",'3. Förpackningsdata'!U174))</f>
        <v/>
      </c>
      <c r="BA174" s="415" t="str">
        <f aca="false">IF(BC174="","",IF('3. Förpackningsdata'!W174="","",'3. Förpackningsdata'!W174))</f>
        <v/>
      </c>
      <c r="BB174" s="416"/>
      <c r="BC174" s="411" t="str">
        <f aca="false">IF('3. Förpackningsdata'!X174="","",'3. Förpackningsdata'!X174)</f>
        <v/>
      </c>
      <c r="BD174" s="416"/>
      <c r="BE174" s="416"/>
      <c r="BF174" s="416"/>
      <c r="BG174" s="416"/>
      <c r="BH174" s="416"/>
      <c r="BI174" s="417" t="str">
        <f aca="false" t="array" ref="BI174:BI174">_xlfn.IFS(BA174=Tabeller!$AJ$5,"P",BA174=Tabeller!$AJ$4,"L",BA174="","")</f>
        <v/>
      </c>
      <c r="BJ174" s="416"/>
      <c r="BK174" s="412" t="str">
        <f aca="false">IF(BL174="","","EAN")</f>
        <v/>
      </c>
      <c r="BL174" s="413" t="str">
        <f aca="false">TRIM(IF('3. Förpackningsdata'!Y174="","",'3. Förpackningsdata'!Y174))</f>
        <v/>
      </c>
    </row>
    <row r="175" customFormat="false" ht="14.25" hidden="false" customHeight="false" outlineLevel="0" collapsed="false">
      <c r="A175" s="397" t="n">
        <v>171</v>
      </c>
      <c r="B175" s="397" t="str">
        <f aca="false">'APH KIC KIA PC'!I175</f>
        <v>Välj…</v>
      </c>
      <c r="C175" s="397" t="str">
        <f aca="false">'APH KIC KIA PC'!K175</f>
        <v>Välj…</v>
      </c>
      <c r="D175" s="398" t="n">
        <f aca="false">'APH KIC KIA PC'!D175</f>
        <v>0</v>
      </c>
      <c r="E175" s="399" t="s">
        <v>114</v>
      </c>
      <c r="F175" s="399"/>
      <c r="G175" s="400" t="n">
        <v>1</v>
      </c>
      <c r="H175" s="401" t="n">
        <f aca="false">'3. Förpackningsdata'!F175</f>
        <v>0</v>
      </c>
      <c r="I175" s="401" t="n">
        <f aca="false">'3. Förpackningsdata'!G175</f>
        <v>0</v>
      </c>
      <c r="J175" s="401" t="n">
        <f aca="false">'3. Förpackningsdata'!I175</f>
        <v>0</v>
      </c>
      <c r="K175" s="401" t="n">
        <f aca="false">'3. Förpackningsdata'!H175</f>
        <v>0</v>
      </c>
      <c r="L175" s="244"/>
      <c r="M175" s="399" t="s">
        <v>2012</v>
      </c>
      <c r="N175" s="400" t="str">
        <f aca="false">IF('APH KIC KIA PC'!X175="","",'APH KIC KIA PC'!X175)</f>
        <v/>
      </c>
      <c r="O175" s="402" t="s">
        <v>35</v>
      </c>
      <c r="P175" s="403" t="str">
        <f aca="false">TRIM('1. Artikeldata Grund'!D175)</f>
        <v/>
      </c>
      <c r="Q175" s="404" t="str">
        <f aca="false">IF(S175="","",IF('3. Förpackningsdata'!K175="","",'3. Förpackningsdata'!K175))</f>
        <v/>
      </c>
      <c r="R175" s="405"/>
      <c r="S175" s="406" t="str">
        <f aca="false">IF('3. Förpackningsdata'!L175="","",'3. Förpackningsdata'!L175)</f>
        <v/>
      </c>
      <c r="T175" s="113"/>
      <c r="U175" s="113"/>
      <c r="V175" s="113"/>
      <c r="W175" s="113"/>
      <c r="X175" s="113"/>
      <c r="Y175" s="407" t="str">
        <f aca="false" t="array" ref="Y175:Y175">IF(AC175&lt;&gt;Tabeller!$AI$4,_xlfn.IFS(Q175=Tabeller!$AI$3,"",Q175=Tabeller!$AL$4,"C",Q175=Tabeller!$AL$5,"L",Q175=Tabeller!$AL$6,"P",Q175="",""),"1")</f>
        <v/>
      </c>
      <c r="Z175" s="112"/>
      <c r="AA175" s="408" t="str">
        <f aca="false">IF(AB175="","","EAN")</f>
        <v/>
      </c>
      <c r="AB175" s="418" t="str">
        <f aca="false">TRIM(IF('3. Förpackningsdata'!M175="","",'3. Förpackningsdata'!M175))</f>
        <v/>
      </c>
      <c r="AC175" s="410" t="str">
        <f aca="false">IF(AE175="","",IF('3. Förpackningsdata'!O175="","",'3. Förpackningsdata'!O175))</f>
        <v/>
      </c>
      <c r="AD175" s="411"/>
      <c r="AE175" s="400" t="str">
        <f aca="false">IF('3. Förpackningsdata'!P175="","",'3. Förpackningsdata'!P175)</f>
        <v/>
      </c>
      <c r="AF175" s="244"/>
      <c r="AG175" s="244"/>
      <c r="AH175" s="244"/>
      <c r="AI175" s="244"/>
      <c r="AJ175" s="244"/>
      <c r="AK175" s="407" t="str">
        <f aca="false" t="array" ref="AK175:AK175">_xlfn.IFS(AC175=Tabeller!$AI$4,"C",AC175=Tabeller!$AI$5,"L",AC175=Tabeller!$AI$6,"P",AC175="","")</f>
        <v/>
      </c>
      <c r="AL175" s="411"/>
      <c r="AM175" s="412" t="str">
        <f aca="false">IF(AN175="","","EAN")</f>
        <v/>
      </c>
      <c r="AN175" s="403" t="str">
        <f aca="false">TRIM(IF('3. Förpackningsdata'!Q175="","",'3. Förpackningsdata'!Q175))</f>
        <v/>
      </c>
      <c r="AO175" s="414" t="str">
        <f aca="false">IF(AQ175="","",IF('3. Förpackningsdata'!S175="","",'3. Förpackningsdata'!S175))</f>
        <v/>
      </c>
      <c r="AP175" s="112"/>
      <c r="AQ175" s="406" t="str">
        <f aca="false">IF('3. Förpackningsdata'!T175="","",'3. Förpackningsdata'!T175)</f>
        <v/>
      </c>
      <c r="AR175" s="113"/>
      <c r="AS175" s="113"/>
      <c r="AT175" s="113"/>
      <c r="AU175" s="113"/>
      <c r="AV175" s="113"/>
      <c r="AW175" s="407" t="str">
        <f aca="false" t="array" ref="AW175:AW175">_xlfn.IFS(AO175=Tabeller!$AJ$5,"P",AO175=Tabeller!$AJ$4,"L",AO175="","")</f>
        <v/>
      </c>
      <c r="AX175" s="112"/>
      <c r="AY175" s="408" t="str">
        <f aca="false">IF(AZ175="","","EAN")</f>
        <v/>
      </c>
      <c r="AZ175" s="418" t="str">
        <f aca="false">TRIM(IF('3. Förpackningsdata'!U175="","",'3. Förpackningsdata'!U175))</f>
        <v/>
      </c>
      <c r="BA175" s="415" t="str">
        <f aca="false">IF(BC175="","",IF('3. Förpackningsdata'!W175="","",'3. Förpackningsdata'!W175))</f>
        <v/>
      </c>
      <c r="BB175" s="416"/>
      <c r="BC175" s="411" t="str">
        <f aca="false">IF('3. Förpackningsdata'!X175="","",'3. Förpackningsdata'!X175)</f>
        <v/>
      </c>
      <c r="BD175" s="416"/>
      <c r="BE175" s="416"/>
      <c r="BF175" s="416"/>
      <c r="BG175" s="416"/>
      <c r="BH175" s="416"/>
      <c r="BI175" s="417" t="str">
        <f aca="false" t="array" ref="BI175:BI175">_xlfn.IFS(BA175=Tabeller!$AJ$5,"P",BA175=Tabeller!$AJ$4,"L",BA175="","")</f>
        <v/>
      </c>
      <c r="BJ175" s="416"/>
      <c r="BK175" s="412" t="str">
        <f aca="false">IF(BL175="","","EAN")</f>
        <v/>
      </c>
      <c r="BL175" s="413" t="str">
        <f aca="false">TRIM(IF('3. Förpackningsdata'!Y175="","",'3. Förpackningsdata'!Y175))</f>
        <v/>
      </c>
    </row>
    <row r="176" customFormat="false" ht="14.25" hidden="false" customHeight="false" outlineLevel="0" collapsed="false">
      <c r="A176" s="397" t="n">
        <v>172</v>
      </c>
      <c r="B176" s="397" t="str">
        <f aca="false">'APH KIC KIA PC'!I176</f>
        <v>Välj…</v>
      </c>
      <c r="C176" s="397" t="str">
        <f aca="false">'APH KIC KIA PC'!K176</f>
        <v>Välj…</v>
      </c>
      <c r="D176" s="398" t="n">
        <f aca="false">'APH KIC KIA PC'!D176</f>
        <v>0</v>
      </c>
      <c r="E176" s="399" t="s">
        <v>114</v>
      </c>
      <c r="F176" s="399"/>
      <c r="G176" s="400" t="n">
        <v>1</v>
      </c>
      <c r="H176" s="401" t="n">
        <f aca="false">'3. Förpackningsdata'!F176</f>
        <v>0</v>
      </c>
      <c r="I176" s="401" t="n">
        <f aca="false">'3. Förpackningsdata'!G176</f>
        <v>0</v>
      </c>
      <c r="J176" s="401" t="n">
        <f aca="false">'3. Förpackningsdata'!I176</f>
        <v>0</v>
      </c>
      <c r="K176" s="401" t="n">
        <f aca="false">'3. Förpackningsdata'!H176</f>
        <v>0</v>
      </c>
      <c r="L176" s="244"/>
      <c r="M176" s="399" t="s">
        <v>2012</v>
      </c>
      <c r="N176" s="400" t="str">
        <f aca="false">IF('APH KIC KIA PC'!X176="","",'APH KIC KIA PC'!X176)</f>
        <v/>
      </c>
      <c r="O176" s="402" t="s">
        <v>35</v>
      </c>
      <c r="P176" s="403" t="str">
        <f aca="false">TRIM('1. Artikeldata Grund'!D176)</f>
        <v/>
      </c>
      <c r="Q176" s="404" t="str">
        <f aca="false">IF(S176="","",IF('3. Förpackningsdata'!K176="","",'3. Förpackningsdata'!K176))</f>
        <v/>
      </c>
      <c r="R176" s="405"/>
      <c r="S176" s="406" t="str">
        <f aca="false">IF('3. Förpackningsdata'!L176="","",'3. Förpackningsdata'!L176)</f>
        <v/>
      </c>
      <c r="T176" s="113"/>
      <c r="U176" s="113"/>
      <c r="V176" s="113"/>
      <c r="W176" s="113"/>
      <c r="X176" s="113"/>
      <c r="Y176" s="407" t="str">
        <f aca="false" t="array" ref="Y176:Y176">IF(AC176&lt;&gt;Tabeller!$AI$4,_xlfn.IFS(Q176=Tabeller!$AI$3,"",Q176=Tabeller!$AL$4,"C",Q176=Tabeller!$AL$5,"L",Q176=Tabeller!$AL$6,"P",Q176="",""),"1")</f>
        <v/>
      </c>
      <c r="Z176" s="112"/>
      <c r="AA176" s="408" t="str">
        <f aca="false">IF(AB176="","","EAN")</f>
        <v/>
      </c>
      <c r="AB176" s="418" t="str">
        <f aca="false">TRIM(IF('3. Förpackningsdata'!M176="","",'3. Förpackningsdata'!M176))</f>
        <v/>
      </c>
      <c r="AC176" s="410" t="str">
        <f aca="false">IF(AE176="","",IF('3. Förpackningsdata'!O176="","",'3. Förpackningsdata'!O176))</f>
        <v/>
      </c>
      <c r="AD176" s="411"/>
      <c r="AE176" s="400" t="str">
        <f aca="false">IF('3. Förpackningsdata'!P176="","",'3. Förpackningsdata'!P176)</f>
        <v/>
      </c>
      <c r="AF176" s="244"/>
      <c r="AG176" s="244"/>
      <c r="AH176" s="244"/>
      <c r="AI176" s="244"/>
      <c r="AJ176" s="244"/>
      <c r="AK176" s="407" t="str">
        <f aca="false" t="array" ref="AK176:AK176">_xlfn.IFS(AC176=Tabeller!$AI$4,"C",AC176=Tabeller!$AI$5,"L",AC176=Tabeller!$AI$6,"P",AC176="","")</f>
        <v/>
      </c>
      <c r="AL176" s="411"/>
      <c r="AM176" s="412" t="str">
        <f aca="false">IF(AN176="","","EAN")</f>
        <v/>
      </c>
      <c r="AN176" s="403" t="str">
        <f aca="false">TRIM(IF('3. Förpackningsdata'!Q176="","",'3. Förpackningsdata'!Q176))</f>
        <v/>
      </c>
      <c r="AO176" s="414" t="str">
        <f aca="false">IF(AQ176="","",IF('3. Förpackningsdata'!S176="","",'3. Förpackningsdata'!S176))</f>
        <v/>
      </c>
      <c r="AP176" s="112"/>
      <c r="AQ176" s="406" t="str">
        <f aca="false">IF('3. Förpackningsdata'!T176="","",'3. Förpackningsdata'!T176)</f>
        <v/>
      </c>
      <c r="AR176" s="113"/>
      <c r="AS176" s="113"/>
      <c r="AT176" s="113"/>
      <c r="AU176" s="113"/>
      <c r="AV176" s="113"/>
      <c r="AW176" s="407" t="str">
        <f aca="false" t="array" ref="AW176:AW176">_xlfn.IFS(AO176=Tabeller!$AJ$5,"P",AO176=Tabeller!$AJ$4,"L",AO176="","")</f>
        <v/>
      </c>
      <c r="AX176" s="112"/>
      <c r="AY176" s="408" t="str">
        <f aca="false">IF(AZ176="","","EAN")</f>
        <v/>
      </c>
      <c r="AZ176" s="418" t="str">
        <f aca="false">TRIM(IF('3. Förpackningsdata'!U176="","",'3. Förpackningsdata'!U176))</f>
        <v/>
      </c>
      <c r="BA176" s="415" t="str">
        <f aca="false">IF(BC176="","",IF('3. Förpackningsdata'!W176="","",'3. Förpackningsdata'!W176))</f>
        <v/>
      </c>
      <c r="BB176" s="416"/>
      <c r="BC176" s="411" t="str">
        <f aca="false">IF('3. Förpackningsdata'!X176="","",'3. Förpackningsdata'!X176)</f>
        <v/>
      </c>
      <c r="BD176" s="416"/>
      <c r="BE176" s="416"/>
      <c r="BF176" s="416"/>
      <c r="BG176" s="416"/>
      <c r="BH176" s="416"/>
      <c r="BI176" s="417" t="str">
        <f aca="false" t="array" ref="BI176:BI176">_xlfn.IFS(BA176=Tabeller!$AJ$5,"P",BA176=Tabeller!$AJ$4,"L",BA176="","")</f>
        <v/>
      </c>
      <c r="BJ176" s="416"/>
      <c r="BK176" s="412" t="str">
        <f aca="false">IF(BL176="","","EAN")</f>
        <v/>
      </c>
      <c r="BL176" s="413" t="str">
        <f aca="false">TRIM(IF('3. Förpackningsdata'!Y176="","",'3. Förpackningsdata'!Y176))</f>
        <v/>
      </c>
    </row>
    <row r="177" customFormat="false" ht="14.25" hidden="false" customHeight="false" outlineLevel="0" collapsed="false">
      <c r="A177" s="397" t="n">
        <v>173</v>
      </c>
      <c r="B177" s="397" t="str">
        <f aca="false">'APH KIC KIA PC'!I177</f>
        <v>Välj…</v>
      </c>
      <c r="C177" s="397" t="str">
        <f aca="false">'APH KIC KIA PC'!K177</f>
        <v>Välj…</v>
      </c>
      <c r="D177" s="398" t="n">
        <f aca="false">'APH KIC KIA PC'!D177</f>
        <v>0</v>
      </c>
      <c r="E177" s="399" t="s">
        <v>114</v>
      </c>
      <c r="F177" s="399"/>
      <c r="G177" s="400" t="n">
        <v>1</v>
      </c>
      <c r="H177" s="401" t="n">
        <f aca="false">'3. Förpackningsdata'!F177</f>
        <v>0</v>
      </c>
      <c r="I177" s="401" t="n">
        <f aca="false">'3. Förpackningsdata'!G177</f>
        <v>0</v>
      </c>
      <c r="J177" s="401" t="n">
        <f aca="false">'3. Förpackningsdata'!I177</f>
        <v>0</v>
      </c>
      <c r="K177" s="401" t="n">
        <f aca="false">'3. Förpackningsdata'!H177</f>
        <v>0</v>
      </c>
      <c r="L177" s="244"/>
      <c r="M177" s="399" t="s">
        <v>2012</v>
      </c>
      <c r="N177" s="400" t="str">
        <f aca="false">IF('APH KIC KIA PC'!X177="","",'APH KIC KIA PC'!X177)</f>
        <v/>
      </c>
      <c r="O177" s="402" t="s">
        <v>35</v>
      </c>
      <c r="P177" s="403" t="str">
        <f aca="false">TRIM('1. Artikeldata Grund'!D177)</f>
        <v/>
      </c>
      <c r="Q177" s="404" t="str">
        <f aca="false">IF(S177="","",IF('3. Förpackningsdata'!K177="","",'3. Förpackningsdata'!K177))</f>
        <v/>
      </c>
      <c r="R177" s="405"/>
      <c r="S177" s="406" t="str">
        <f aca="false">IF('3. Förpackningsdata'!L177="","",'3. Förpackningsdata'!L177)</f>
        <v/>
      </c>
      <c r="T177" s="113"/>
      <c r="U177" s="113"/>
      <c r="V177" s="113"/>
      <c r="W177" s="113"/>
      <c r="X177" s="113"/>
      <c r="Y177" s="407" t="str">
        <f aca="false" t="array" ref="Y177:Y177">IF(AC177&lt;&gt;Tabeller!$AI$4,_xlfn.IFS(Q177=Tabeller!$AI$3,"",Q177=Tabeller!$AL$4,"C",Q177=Tabeller!$AL$5,"L",Q177=Tabeller!$AL$6,"P",Q177="",""),"1")</f>
        <v/>
      </c>
      <c r="Z177" s="112"/>
      <c r="AA177" s="408" t="str">
        <f aca="false">IF(AB177="","","EAN")</f>
        <v/>
      </c>
      <c r="AB177" s="418" t="str">
        <f aca="false">TRIM(IF('3. Förpackningsdata'!M177="","",'3. Förpackningsdata'!M177))</f>
        <v/>
      </c>
      <c r="AC177" s="410" t="str">
        <f aca="false">IF(AE177="","",IF('3. Förpackningsdata'!O177="","",'3. Förpackningsdata'!O177))</f>
        <v/>
      </c>
      <c r="AD177" s="411"/>
      <c r="AE177" s="400" t="str">
        <f aca="false">IF('3. Förpackningsdata'!P177="","",'3. Förpackningsdata'!P177)</f>
        <v/>
      </c>
      <c r="AF177" s="244"/>
      <c r="AG177" s="244"/>
      <c r="AH177" s="244"/>
      <c r="AI177" s="244"/>
      <c r="AJ177" s="244"/>
      <c r="AK177" s="407" t="str">
        <f aca="false" t="array" ref="AK177:AK177">_xlfn.IFS(AC177=Tabeller!$AI$4,"C",AC177=Tabeller!$AI$5,"L",AC177=Tabeller!$AI$6,"P",AC177="","")</f>
        <v/>
      </c>
      <c r="AL177" s="411"/>
      <c r="AM177" s="412" t="str">
        <f aca="false">IF(AN177="","","EAN")</f>
        <v/>
      </c>
      <c r="AN177" s="403" t="str">
        <f aca="false">TRIM(IF('3. Förpackningsdata'!Q177="","",'3. Förpackningsdata'!Q177))</f>
        <v/>
      </c>
      <c r="AO177" s="414" t="str">
        <f aca="false">IF(AQ177="","",IF('3. Förpackningsdata'!S177="","",'3. Förpackningsdata'!S177))</f>
        <v/>
      </c>
      <c r="AP177" s="112"/>
      <c r="AQ177" s="406" t="str">
        <f aca="false">IF('3. Förpackningsdata'!T177="","",'3. Förpackningsdata'!T177)</f>
        <v/>
      </c>
      <c r="AR177" s="113"/>
      <c r="AS177" s="113"/>
      <c r="AT177" s="113"/>
      <c r="AU177" s="113"/>
      <c r="AV177" s="113"/>
      <c r="AW177" s="407" t="str">
        <f aca="false" t="array" ref="AW177:AW177">_xlfn.IFS(AO177=Tabeller!$AJ$5,"P",AO177=Tabeller!$AJ$4,"L",AO177="","")</f>
        <v/>
      </c>
      <c r="AX177" s="112"/>
      <c r="AY177" s="408" t="str">
        <f aca="false">IF(AZ177="","","EAN")</f>
        <v/>
      </c>
      <c r="AZ177" s="418" t="str">
        <f aca="false">TRIM(IF('3. Förpackningsdata'!U177="","",'3. Förpackningsdata'!U177))</f>
        <v/>
      </c>
      <c r="BA177" s="415" t="str">
        <f aca="false">IF(BC177="","",IF('3. Förpackningsdata'!W177="","",'3. Förpackningsdata'!W177))</f>
        <v/>
      </c>
      <c r="BB177" s="416"/>
      <c r="BC177" s="411" t="str">
        <f aca="false">IF('3. Förpackningsdata'!X177="","",'3. Förpackningsdata'!X177)</f>
        <v/>
      </c>
      <c r="BD177" s="416"/>
      <c r="BE177" s="416"/>
      <c r="BF177" s="416"/>
      <c r="BG177" s="416"/>
      <c r="BH177" s="416"/>
      <c r="BI177" s="417" t="str">
        <f aca="false" t="array" ref="BI177:BI177">_xlfn.IFS(BA177=Tabeller!$AJ$5,"P",BA177=Tabeller!$AJ$4,"L",BA177="","")</f>
        <v/>
      </c>
      <c r="BJ177" s="416"/>
      <c r="BK177" s="412" t="str">
        <f aca="false">IF(BL177="","","EAN")</f>
        <v/>
      </c>
      <c r="BL177" s="413" t="str">
        <f aca="false">TRIM(IF('3. Förpackningsdata'!Y177="","",'3. Förpackningsdata'!Y177))</f>
        <v/>
      </c>
    </row>
    <row r="178" customFormat="false" ht="14.25" hidden="false" customHeight="false" outlineLevel="0" collapsed="false">
      <c r="A178" s="397" t="n">
        <v>174</v>
      </c>
      <c r="B178" s="397" t="str">
        <f aca="false">'APH KIC KIA PC'!I178</f>
        <v>Välj…</v>
      </c>
      <c r="C178" s="397" t="str">
        <f aca="false">'APH KIC KIA PC'!K178</f>
        <v>Välj…</v>
      </c>
      <c r="D178" s="398" t="n">
        <f aca="false">'APH KIC KIA PC'!D178</f>
        <v>0</v>
      </c>
      <c r="E178" s="399" t="s">
        <v>114</v>
      </c>
      <c r="F178" s="399"/>
      <c r="G178" s="400" t="n">
        <v>1</v>
      </c>
      <c r="H178" s="401" t="n">
        <f aca="false">'3. Förpackningsdata'!F178</f>
        <v>0</v>
      </c>
      <c r="I178" s="401" t="n">
        <f aca="false">'3. Förpackningsdata'!G178</f>
        <v>0</v>
      </c>
      <c r="J178" s="401" t="n">
        <f aca="false">'3. Förpackningsdata'!I178</f>
        <v>0</v>
      </c>
      <c r="K178" s="401" t="n">
        <f aca="false">'3. Förpackningsdata'!H178</f>
        <v>0</v>
      </c>
      <c r="L178" s="244"/>
      <c r="M178" s="399" t="s">
        <v>2012</v>
      </c>
      <c r="N178" s="400" t="str">
        <f aca="false">IF('APH KIC KIA PC'!X178="","",'APH KIC KIA PC'!X178)</f>
        <v/>
      </c>
      <c r="O178" s="402" t="s">
        <v>35</v>
      </c>
      <c r="P178" s="403" t="str">
        <f aca="false">TRIM('1. Artikeldata Grund'!D178)</f>
        <v/>
      </c>
      <c r="Q178" s="404" t="str">
        <f aca="false">IF(S178="","",IF('3. Förpackningsdata'!K178="","",'3. Förpackningsdata'!K178))</f>
        <v/>
      </c>
      <c r="R178" s="405"/>
      <c r="S178" s="406" t="str">
        <f aca="false">IF('3. Förpackningsdata'!L178="","",'3. Förpackningsdata'!L178)</f>
        <v/>
      </c>
      <c r="T178" s="113"/>
      <c r="U178" s="113"/>
      <c r="V178" s="113"/>
      <c r="W178" s="113"/>
      <c r="X178" s="113"/>
      <c r="Y178" s="407" t="str">
        <f aca="false" t="array" ref="Y178:Y178">IF(AC178&lt;&gt;Tabeller!$AI$4,_xlfn.IFS(Q178=Tabeller!$AI$3,"",Q178=Tabeller!$AL$4,"C",Q178=Tabeller!$AL$5,"L",Q178=Tabeller!$AL$6,"P",Q178="",""),"1")</f>
        <v/>
      </c>
      <c r="Z178" s="112"/>
      <c r="AA178" s="408" t="str">
        <f aca="false">IF(AB178="","","EAN")</f>
        <v/>
      </c>
      <c r="AB178" s="418" t="str">
        <f aca="false">TRIM(IF('3. Förpackningsdata'!M178="","",'3. Förpackningsdata'!M178))</f>
        <v/>
      </c>
      <c r="AC178" s="410" t="str">
        <f aca="false">IF(AE178="","",IF('3. Förpackningsdata'!O178="","",'3. Förpackningsdata'!O178))</f>
        <v/>
      </c>
      <c r="AD178" s="411"/>
      <c r="AE178" s="400" t="str">
        <f aca="false">IF('3. Förpackningsdata'!P178="","",'3. Förpackningsdata'!P178)</f>
        <v/>
      </c>
      <c r="AF178" s="244"/>
      <c r="AG178" s="244"/>
      <c r="AH178" s="244"/>
      <c r="AI178" s="244"/>
      <c r="AJ178" s="244"/>
      <c r="AK178" s="407" t="str">
        <f aca="false" t="array" ref="AK178:AK178">_xlfn.IFS(AC178=Tabeller!$AI$4,"C",AC178=Tabeller!$AI$5,"L",AC178=Tabeller!$AI$6,"P",AC178="","")</f>
        <v/>
      </c>
      <c r="AL178" s="411"/>
      <c r="AM178" s="412" t="str">
        <f aca="false">IF(AN178="","","EAN")</f>
        <v/>
      </c>
      <c r="AN178" s="403" t="str">
        <f aca="false">TRIM(IF('3. Förpackningsdata'!Q178="","",'3. Förpackningsdata'!Q178))</f>
        <v/>
      </c>
      <c r="AO178" s="414" t="str">
        <f aca="false">IF(AQ178="","",IF('3. Förpackningsdata'!S178="","",'3. Förpackningsdata'!S178))</f>
        <v/>
      </c>
      <c r="AP178" s="112"/>
      <c r="AQ178" s="406" t="str">
        <f aca="false">IF('3. Förpackningsdata'!T178="","",'3. Förpackningsdata'!T178)</f>
        <v/>
      </c>
      <c r="AR178" s="113"/>
      <c r="AS178" s="113"/>
      <c r="AT178" s="113"/>
      <c r="AU178" s="113"/>
      <c r="AV178" s="113"/>
      <c r="AW178" s="407" t="str">
        <f aca="false" t="array" ref="AW178:AW178">_xlfn.IFS(AO178=Tabeller!$AJ$5,"P",AO178=Tabeller!$AJ$4,"L",AO178="","")</f>
        <v/>
      </c>
      <c r="AX178" s="112"/>
      <c r="AY178" s="408" t="str">
        <f aca="false">IF(AZ178="","","EAN")</f>
        <v/>
      </c>
      <c r="AZ178" s="418" t="str">
        <f aca="false">TRIM(IF('3. Förpackningsdata'!U178="","",'3. Förpackningsdata'!U178))</f>
        <v/>
      </c>
      <c r="BA178" s="415" t="str">
        <f aca="false">IF(BC178="","",IF('3. Förpackningsdata'!W178="","",'3. Förpackningsdata'!W178))</f>
        <v/>
      </c>
      <c r="BB178" s="416"/>
      <c r="BC178" s="411" t="str">
        <f aca="false">IF('3. Förpackningsdata'!X178="","",'3. Förpackningsdata'!X178)</f>
        <v/>
      </c>
      <c r="BD178" s="416"/>
      <c r="BE178" s="416"/>
      <c r="BF178" s="416"/>
      <c r="BG178" s="416"/>
      <c r="BH178" s="416"/>
      <c r="BI178" s="417" t="str">
        <f aca="false" t="array" ref="BI178:BI178">_xlfn.IFS(BA178=Tabeller!$AJ$5,"P",BA178=Tabeller!$AJ$4,"L",BA178="","")</f>
        <v/>
      </c>
      <c r="BJ178" s="416"/>
      <c r="BK178" s="412" t="str">
        <f aca="false">IF(BL178="","","EAN")</f>
        <v/>
      </c>
      <c r="BL178" s="413" t="str">
        <f aca="false">TRIM(IF('3. Förpackningsdata'!Y178="","",'3. Förpackningsdata'!Y178))</f>
        <v/>
      </c>
    </row>
    <row r="179" customFormat="false" ht="14.25" hidden="false" customHeight="false" outlineLevel="0" collapsed="false">
      <c r="A179" s="397" t="n">
        <v>175</v>
      </c>
      <c r="B179" s="397" t="str">
        <f aca="false">'APH KIC KIA PC'!I179</f>
        <v>Välj…</v>
      </c>
      <c r="C179" s="397" t="str">
        <f aca="false">'APH KIC KIA PC'!K179</f>
        <v>Välj…</v>
      </c>
      <c r="D179" s="398" t="n">
        <f aca="false">'APH KIC KIA PC'!D179</f>
        <v>0</v>
      </c>
      <c r="E179" s="399" t="s">
        <v>114</v>
      </c>
      <c r="F179" s="399"/>
      <c r="G179" s="400" t="n">
        <v>1</v>
      </c>
      <c r="H179" s="401" t="n">
        <f aca="false">'3. Förpackningsdata'!F179</f>
        <v>0</v>
      </c>
      <c r="I179" s="401" t="n">
        <f aca="false">'3. Förpackningsdata'!G179</f>
        <v>0</v>
      </c>
      <c r="J179" s="401" t="n">
        <f aca="false">'3. Förpackningsdata'!I179</f>
        <v>0</v>
      </c>
      <c r="K179" s="401" t="n">
        <f aca="false">'3. Förpackningsdata'!H179</f>
        <v>0</v>
      </c>
      <c r="L179" s="244"/>
      <c r="M179" s="399" t="s">
        <v>2012</v>
      </c>
      <c r="N179" s="400" t="str">
        <f aca="false">IF('APH KIC KIA PC'!X179="","",'APH KIC KIA PC'!X179)</f>
        <v/>
      </c>
      <c r="O179" s="402" t="s">
        <v>35</v>
      </c>
      <c r="P179" s="403" t="str">
        <f aca="false">TRIM('1. Artikeldata Grund'!D179)</f>
        <v/>
      </c>
      <c r="Q179" s="404" t="str">
        <f aca="false">IF(S179="","",IF('3. Förpackningsdata'!K179="","",'3. Förpackningsdata'!K179))</f>
        <v/>
      </c>
      <c r="R179" s="405"/>
      <c r="S179" s="406" t="str">
        <f aca="false">IF('3. Förpackningsdata'!L179="","",'3. Förpackningsdata'!L179)</f>
        <v/>
      </c>
      <c r="T179" s="113"/>
      <c r="U179" s="113"/>
      <c r="V179" s="113"/>
      <c r="W179" s="113"/>
      <c r="X179" s="113"/>
      <c r="Y179" s="407" t="str">
        <f aca="false" t="array" ref="Y179:Y179">IF(AC179&lt;&gt;Tabeller!$AI$4,_xlfn.IFS(Q179=Tabeller!$AI$3,"",Q179=Tabeller!$AL$4,"C",Q179=Tabeller!$AL$5,"L",Q179=Tabeller!$AL$6,"P",Q179="",""),"1")</f>
        <v/>
      </c>
      <c r="Z179" s="112"/>
      <c r="AA179" s="408" t="str">
        <f aca="false">IF(AB179="","","EAN")</f>
        <v/>
      </c>
      <c r="AB179" s="418" t="str">
        <f aca="false">TRIM(IF('3. Förpackningsdata'!M179="","",'3. Förpackningsdata'!M179))</f>
        <v/>
      </c>
      <c r="AC179" s="410" t="str">
        <f aca="false">IF(AE179="","",IF('3. Förpackningsdata'!O179="","",'3. Förpackningsdata'!O179))</f>
        <v/>
      </c>
      <c r="AD179" s="411"/>
      <c r="AE179" s="400" t="str">
        <f aca="false">IF('3. Förpackningsdata'!P179="","",'3. Förpackningsdata'!P179)</f>
        <v/>
      </c>
      <c r="AF179" s="244"/>
      <c r="AG179" s="244"/>
      <c r="AH179" s="244"/>
      <c r="AI179" s="244"/>
      <c r="AJ179" s="244"/>
      <c r="AK179" s="407" t="str">
        <f aca="false" t="array" ref="AK179:AK179">_xlfn.IFS(AC179=Tabeller!$AI$4,"C",AC179=Tabeller!$AI$5,"L",AC179=Tabeller!$AI$6,"P",AC179="","")</f>
        <v/>
      </c>
      <c r="AL179" s="411"/>
      <c r="AM179" s="412" t="str">
        <f aca="false">IF(AN179="","","EAN")</f>
        <v/>
      </c>
      <c r="AN179" s="403" t="str">
        <f aca="false">TRIM(IF('3. Förpackningsdata'!Q179="","",'3. Förpackningsdata'!Q179))</f>
        <v/>
      </c>
      <c r="AO179" s="414" t="str">
        <f aca="false">IF(AQ179="","",IF('3. Förpackningsdata'!S179="","",'3. Förpackningsdata'!S179))</f>
        <v/>
      </c>
      <c r="AP179" s="112"/>
      <c r="AQ179" s="406" t="str">
        <f aca="false">IF('3. Förpackningsdata'!T179="","",'3. Förpackningsdata'!T179)</f>
        <v/>
      </c>
      <c r="AR179" s="113"/>
      <c r="AS179" s="113"/>
      <c r="AT179" s="113"/>
      <c r="AU179" s="113"/>
      <c r="AV179" s="113"/>
      <c r="AW179" s="407" t="str">
        <f aca="false" t="array" ref="AW179:AW179">_xlfn.IFS(AO179=Tabeller!$AJ$5,"P",AO179=Tabeller!$AJ$4,"L",AO179="","")</f>
        <v/>
      </c>
      <c r="AX179" s="112"/>
      <c r="AY179" s="408" t="str">
        <f aca="false">IF(AZ179="","","EAN")</f>
        <v/>
      </c>
      <c r="AZ179" s="418" t="str">
        <f aca="false">TRIM(IF('3. Förpackningsdata'!U179="","",'3. Förpackningsdata'!U179))</f>
        <v/>
      </c>
      <c r="BA179" s="415" t="str">
        <f aca="false">IF(BC179="","",IF('3. Förpackningsdata'!W179="","",'3. Förpackningsdata'!W179))</f>
        <v/>
      </c>
      <c r="BB179" s="416"/>
      <c r="BC179" s="411" t="str">
        <f aca="false">IF('3. Förpackningsdata'!X179="","",'3. Förpackningsdata'!X179)</f>
        <v/>
      </c>
      <c r="BD179" s="416"/>
      <c r="BE179" s="416"/>
      <c r="BF179" s="416"/>
      <c r="BG179" s="416"/>
      <c r="BH179" s="416"/>
      <c r="BI179" s="417" t="str">
        <f aca="false" t="array" ref="BI179:BI179">_xlfn.IFS(BA179=Tabeller!$AJ$5,"P",BA179=Tabeller!$AJ$4,"L",BA179="","")</f>
        <v/>
      </c>
      <c r="BJ179" s="416"/>
      <c r="BK179" s="412" t="str">
        <f aca="false">IF(BL179="","","EAN")</f>
        <v/>
      </c>
      <c r="BL179" s="413" t="str">
        <f aca="false">TRIM(IF('3. Förpackningsdata'!Y179="","",'3. Förpackningsdata'!Y179))</f>
        <v/>
      </c>
    </row>
    <row r="180" customFormat="false" ht="14.25" hidden="false" customHeight="false" outlineLevel="0" collapsed="false">
      <c r="A180" s="397" t="n">
        <v>176</v>
      </c>
      <c r="B180" s="397" t="str">
        <f aca="false">'APH KIC KIA PC'!I180</f>
        <v>Välj…</v>
      </c>
      <c r="C180" s="397" t="str">
        <f aca="false">'APH KIC KIA PC'!K180</f>
        <v>Välj…</v>
      </c>
      <c r="D180" s="398" t="n">
        <f aca="false">'APH KIC KIA PC'!D180</f>
        <v>0</v>
      </c>
      <c r="E180" s="399" t="s">
        <v>114</v>
      </c>
      <c r="F180" s="399"/>
      <c r="G180" s="400" t="n">
        <v>1</v>
      </c>
      <c r="H180" s="401" t="n">
        <f aca="false">'3. Förpackningsdata'!F180</f>
        <v>0</v>
      </c>
      <c r="I180" s="401" t="n">
        <f aca="false">'3. Förpackningsdata'!G180</f>
        <v>0</v>
      </c>
      <c r="J180" s="401" t="n">
        <f aca="false">'3. Förpackningsdata'!I180</f>
        <v>0</v>
      </c>
      <c r="K180" s="401" t="n">
        <f aca="false">'3. Förpackningsdata'!H180</f>
        <v>0</v>
      </c>
      <c r="L180" s="244"/>
      <c r="M180" s="399" t="s">
        <v>2012</v>
      </c>
      <c r="N180" s="400" t="str">
        <f aca="false">IF('APH KIC KIA PC'!X180="","",'APH KIC KIA PC'!X180)</f>
        <v/>
      </c>
      <c r="O180" s="402" t="s">
        <v>35</v>
      </c>
      <c r="P180" s="403" t="str">
        <f aca="false">TRIM('1. Artikeldata Grund'!D180)</f>
        <v/>
      </c>
      <c r="Q180" s="404" t="str">
        <f aca="false">IF(S180="","",IF('3. Förpackningsdata'!K180="","",'3. Förpackningsdata'!K180))</f>
        <v/>
      </c>
      <c r="R180" s="405"/>
      <c r="S180" s="406" t="str">
        <f aca="false">IF('3. Förpackningsdata'!L180="","",'3. Förpackningsdata'!L180)</f>
        <v/>
      </c>
      <c r="T180" s="113"/>
      <c r="U180" s="113"/>
      <c r="V180" s="113"/>
      <c r="W180" s="113"/>
      <c r="X180" s="113"/>
      <c r="Y180" s="407" t="str">
        <f aca="false" t="array" ref="Y180:Y180">IF(AC180&lt;&gt;Tabeller!$AI$4,_xlfn.IFS(Q180=Tabeller!$AI$3,"",Q180=Tabeller!$AL$4,"C",Q180=Tabeller!$AL$5,"L",Q180=Tabeller!$AL$6,"P",Q180="",""),"1")</f>
        <v/>
      </c>
      <c r="Z180" s="112"/>
      <c r="AA180" s="408" t="str">
        <f aca="false">IF(AB180="","","EAN")</f>
        <v/>
      </c>
      <c r="AB180" s="418" t="str">
        <f aca="false">TRIM(IF('3. Förpackningsdata'!M180="","",'3. Förpackningsdata'!M180))</f>
        <v/>
      </c>
      <c r="AC180" s="410" t="str">
        <f aca="false">IF(AE180="","",IF('3. Förpackningsdata'!O180="","",'3. Förpackningsdata'!O180))</f>
        <v/>
      </c>
      <c r="AD180" s="411"/>
      <c r="AE180" s="400" t="str">
        <f aca="false">IF('3. Förpackningsdata'!P180="","",'3. Förpackningsdata'!P180)</f>
        <v/>
      </c>
      <c r="AF180" s="244"/>
      <c r="AG180" s="244"/>
      <c r="AH180" s="244"/>
      <c r="AI180" s="244"/>
      <c r="AJ180" s="244"/>
      <c r="AK180" s="407" t="str">
        <f aca="false" t="array" ref="AK180:AK180">_xlfn.IFS(AC180=Tabeller!$AI$4,"C",AC180=Tabeller!$AI$5,"L",AC180=Tabeller!$AI$6,"P",AC180="","")</f>
        <v/>
      </c>
      <c r="AL180" s="411"/>
      <c r="AM180" s="412" t="str">
        <f aca="false">IF(AN180="","","EAN")</f>
        <v/>
      </c>
      <c r="AN180" s="403" t="str">
        <f aca="false">TRIM(IF('3. Förpackningsdata'!Q180="","",'3. Förpackningsdata'!Q180))</f>
        <v/>
      </c>
      <c r="AO180" s="414" t="str">
        <f aca="false">IF(AQ180="","",IF('3. Förpackningsdata'!S180="","",'3. Förpackningsdata'!S180))</f>
        <v/>
      </c>
      <c r="AP180" s="112"/>
      <c r="AQ180" s="406" t="str">
        <f aca="false">IF('3. Förpackningsdata'!T180="","",'3. Förpackningsdata'!T180)</f>
        <v/>
      </c>
      <c r="AR180" s="113"/>
      <c r="AS180" s="113"/>
      <c r="AT180" s="113"/>
      <c r="AU180" s="113"/>
      <c r="AV180" s="113"/>
      <c r="AW180" s="407" t="str">
        <f aca="false" t="array" ref="AW180:AW180">_xlfn.IFS(AO180=Tabeller!$AJ$5,"P",AO180=Tabeller!$AJ$4,"L",AO180="","")</f>
        <v/>
      </c>
      <c r="AX180" s="112"/>
      <c r="AY180" s="408" t="str">
        <f aca="false">IF(AZ180="","","EAN")</f>
        <v/>
      </c>
      <c r="AZ180" s="418" t="str">
        <f aca="false">TRIM(IF('3. Förpackningsdata'!U180="","",'3. Förpackningsdata'!U180))</f>
        <v/>
      </c>
      <c r="BA180" s="415" t="str">
        <f aca="false">IF(BC180="","",IF('3. Förpackningsdata'!W180="","",'3. Förpackningsdata'!W180))</f>
        <v/>
      </c>
      <c r="BB180" s="416"/>
      <c r="BC180" s="411" t="str">
        <f aca="false">IF('3. Förpackningsdata'!X180="","",'3. Förpackningsdata'!X180)</f>
        <v/>
      </c>
      <c r="BD180" s="416"/>
      <c r="BE180" s="416"/>
      <c r="BF180" s="416"/>
      <c r="BG180" s="416"/>
      <c r="BH180" s="416"/>
      <c r="BI180" s="417" t="str">
        <f aca="false" t="array" ref="BI180:BI180">_xlfn.IFS(BA180=Tabeller!$AJ$5,"P",BA180=Tabeller!$AJ$4,"L",BA180="","")</f>
        <v/>
      </c>
      <c r="BJ180" s="416"/>
      <c r="BK180" s="412" t="str">
        <f aca="false">IF(BL180="","","EAN")</f>
        <v/>
      </c>
      <c r="BL180" s="413" t="str">
        <f aca="false">TRIM(IF('3. Förpackningsdata'!Y180="","",'3. Förpackningsdata'!Y180))</f>
        <v/>
      </c>
    </row>
    <row r="181" customFormat="false" ht="14.25" hidden="false" customHeight="false" outlineLevel="0" collapsed="false">
      <c r="A181" s="397" t="n">
        <v>177</v>
      </c>
      <c r="B181" s="397" t="str">
        <f aca="false">'APH KIC KIA PC'!I181</f>
        <v>Välj…</v>
      </c>
      <c r="C181" s="397" t="str">
        <f aca="false">'APH KIC KIA PC'!K181</f>
        <v>Välj…</v>
      </c>
      <c r="D181" s="398" t="n">
        <f aca="false">'APH KIC KIA PC'!D181</f>
        <v>0</v>
      </c>
      <c r="E181" s="399" t="s">
        <v>114</v>
      </c>
      <c r="F181" s="399"/>
      <c r="G181" s="400" t="n">
        <v>1</v>
      </c>
      <c r="H181" s="401" t="n">
        <f aca="false">'3. Förpackningsdata'!F181</f>
        <v>0</v>
      </c>
      <c r="I181" s="401" t="n">
        <f aca="false">'3. Förpackningsdata'!G181</f>
        <v>0</v>
      </c>
      <c r="J181" s="401" t="n">
        <f aca="false">'3. Förpackningsdata'!I181</f>
        <v>0</v>
      </c>
      <c r="K181" s="401" t="n">
        <f aca="false">'3. Förpackningsdata'!H181</f>
        <v>0</v>
      </c>
      <c r="L181" s="244"/>
      <c r="M181" s="399" t="s">
        <v>2012</v>
      </c>
      <c r="N181" s="400" t="str">
        <f aca="false">IF('APH KIC KIA PC'!X181="","",'APH KIC KIA PC'!X181)</f>
        <v/>
      </c>
      <c r="O181" s="402" t="s">
        <v>35</v>
      </c>
      <c r="P181" s="403" t="str">
        <f aca="false">TRIM('1. Artikeldata Grund'!D181)</f>
        <v/>
      </c>
      <c r="Q181" s="404" t="str">
        <f aca="false">IF(S181="","",IF('3. Förpackningsdata'!K181="","",'3. Förpackningsdata'!K181))</f>
        <v/>
      </c>
      <c r="R181" s="405"/>
      <c r="S181" s="406" t="str">
        <f aca="false">IF('3. Förpackningsdata'!L181="","",'3. Förpackningsdata'!L181)</f>
        <v/>
      </c>
      <c r="T181" s="113"/>
      <c r="U181" s="113"/>
      <c r="V181" s="113"/>
      <c r="W181" s="113"/>
      <c r="X181" s="113"/>
      <c r="Y181" s="407" t="str">
        <f aca="false" t="array" ref="Y181:Y181">IF(AC181&lt;&gt;Tabeller!$AI$4,_xlfn.IFS(Q181=Tabeller!$AI$3,"",Q181=Tabeller!$AL$4,"C",Q181=Tabeller!$AL$5,"L",Q181=Tabeller!$AL$6,"P",Q181="",""),"1")</f>
        <v/>
      </c>
      <c r="Z181" s="112"/>
      <c r="AA181" s="408" t="str">
        <f aca="false">IF(AB181="","","EAN")</f>
        <v/>
      </c>
      <c r="AB181" s="418" t="str">
        <f aca="false">TRIM(IF('3. Förpackningsdata'!M181="","",'3. Förpackningsdata'!M181))</f>
        <v/>
      </c>
      <c r="AC181" s="410" t="str">
        <f aca="false">IF(AE181="","",IF('3. Förpackningsdata'!O181="","",'3. Förpackningsdata'!O181))</f>
        <v/>
      </c>
      <c r="AD181" s="411"/>
      <c r="AE181" s="400" t="str">
        <f aca="false">IF('3. Förpackningsdata'!P181="","",'3. Förpackningsdata'!P181)</f>
        <v/>
      </c>
      <c r="AF181" s="244"/>
      <c r="AG181" s="244"/>
      <c r="AH181" s="244"/>
      <c r="AI181" s="244"/>
      <c r="AJ181" s="244"/>
      <c r="AK181" s="407" t="str">
        <f aca="false" t="array" ref="AK181:AK181">_xlfn.IFS(AC181=Tabeller!$AI$4,"C",AC181=Tabeller!$AI$5,"L",AC181=Tabeller!$AI$6,"P",AC181="","")</f>
        <v/>
      </c>
      <c r="AL181" s="411"/>
      <c r="AM181" s="412" t="str">
        <f aca="false">IF(AN181="","","EAN")</f>
        <v/>
      </c>
      <c r="AN181" s="403" t="str">
        <f aca="false">TRIM(IF('3. Förpackningsdata'!Q181="","",'3. Förpackningsdata'!Q181))</f>
        <v/>
      </c>
      <c r="AO181" s="414" t="str">
        <f aca="false">IF(AQ181="","",IF('3. Förpackningsdata'!S181="","",'3. Förpackningsdata'!S181))</f>
        <v/>
      </c>
      <c r="AP181" s="112"/>
      <c r="AQ181" s="406" t="str">
        <f aca="false">IF('3. Förpackningsdata'!T181="","",'3. Förpackningsdata'!T181)</f>
        <v/>
      </c>
      <c r="AR181" s="113"/>
      <c r="AS181" s="113"/>
      <c r="AT181" s="113"/>
      <c r="AU181" s="113"/>
      <c r="AV181" s="113"/>
      <c r="AW181" s="407" t="str">
        <f aca="false" t="array" ref="AW181:AW181">_xlfn.IFS(AO181=Tabeller!$AJ$5,"P",AO181=Tabeller!$AJ$4,"L",AO181="","")</f>
        <v/>
      </c>
      <c r="AX181" s="112"/>
      <c r="AY181" s="408" t="str">
        <f aca="false">IF(AZ181="","","EAN")</f>
        <v/>
      </c>
      <c r="AZ181" s="418" t="str">
        <f aca="false">TRIM(IF('3. Förpackningsdata'!U181="","",'3. Förpackningsdata'!U181))</f>
        <v/>
      </c>
      <c r="BA181" s="415" t="str">
        <f aca="false">IF(BC181="","",IF('3. Förpackningsdata'!W181="","",'3. Förpackningsdata'!W181))</f>
        <v/>
      </c>
      <c r="BB181" s="416"/>
      <c r="BC181" s="411" t="str">
        <f aca="false">IF('3. Förpackningsdata'!X181="","",'3. Förpackningsdata'!X181)</f>
        <v/>
      </c>
      <c r="BD181" s="416"/>
      <c r="BE181" s="416"/>
      <c r="BF181" s="416"/>
      <c r="BG181" s="416"/>
      <c r="BH181" s="416"/>
      <c r="BI181" s="417" t="str">
        <f aca="false" t="array" ref="BI181:BI181">_xlfn.IFS(BA181=Tabeller!$AJ$5,"P",BA181=Tabeller!$AJ$4,"L",BA181="","")</f>
        <v/>
      </c>
      <c r="BJ181" s="416"/>
      <c r="BK181" s="412" t="str">
        <f aca="false">IF(BL181="","","EAN")</f>
        <v/>
      </c>
      <c r="BL181" s="413" t="str">
        <f aca="false">TRIM(IF('3. Förpackningsdata'!Y181="","",'3. Förpackningsdata'!Y181))</f>
        <v/>
      </c>
    </row>
    <row r="182" customFormat="false" ht="14.25" hidden="false" customHeight="false" outlineLevel="0" collapsed="false">
      <c r="A182" s="397" t="n">
        <v>178</v>
      </c>
      <c r="B182" s="397" t="str">
        <f aca="false">'APH KIC KIA PC'!I182</f>
        <v>Välj…</v>
      </c>
      <c r="C182" s="397" t="str">
        <f aca="false">'APH KIC KIA PC'!K182</f>
        <v>Välj…</v>
      </c>
      <c r="D182" s="398" t="n">
        <f aca="false">'APH KIC KIA PC'!D182</f>
        <v>0</v>
      </c>
      <c r="E182" s="399" t="s">
        <v>114</v>
      </c>
      <c r="F182" s="399"/>
      <c r="G182" s="400" t="n">
        <v>1</v>
      </c>
      <c r="H182" s="401" t="n">
        <f aca="false">'3. Förpackningsdata'!F182</f>
        <v>0</v>
      </c>
      <c r="I182" s="401" t="n">
        <f aca="false">'3. Förpackningsdata'!G182</f>
        <v>0</v>
      </c>
      <c r="J182" s="401" t="n">
        <f aca="false">'3. Förpackningsdata'!I182</f>
        <v>0</v>
      </c>
      <c r="K182" s="401" t="n">
        <f aca="false">'3. Förpackningsdata'!H182</f>
        <v>0</v>
      </c>
      <c r="L182" s="244"/>
      <c r="M182" s="399" t="s">
        <v>2012</v>
      </c>
      <c r="N182" s="400" t="str">
        <f aca="false">IF('APH KIC KIA PC'!X182="","",'APH KIC KIA PC'!X182)</f>
        <v/>
      </c>
      <c r="O182" s="402" t="s">
        <v>35</v>
      </c>
      <c r="P182" s="403" t="str">
        <f aca="false">TRIM('1. Artikeldata Grund'!D182)</f>
        <v/>
      </c>
      <c r="Q182" s="404" t="str">
        <f aca="false">IF(S182="","",IF('3. Förpackningsdata'!K182="","",'3. Förpackningsdata'!K182))</f>
        <v/>
      </c>
      <c r="R182" s="405"/>
      <c r="S182" s="406" t="str">
        <f aca="false">IF('3. Förpackningsdata'!L182="","",'3. Förpackningsdata'!L182)</f>
        <v/>
      </c>
      <c r="T182" s="113"/>
      <c r="U182" s="113"/>
      <c r="V182" s="113"/>
      <c r="W182" s="113"/>
      <c r="X182" s="113"/>
      <c r="Y182" s="407" t="str">
        <f aca="false" t="array" ref="Y182:Y182">IF(AC182&lt;&gt;Tabeller!$AI$4,_xlfn.IFS(Q182=Tabeller!$AI$3,"",Q182=Tabeller!$AL$4,"C",Q182=Tabeller!$AL$5,"L",Q182=Tabeller!$AL$6,"P",Q182="",""),"1")</f>
        <v/>
      </c>
      <c r="Z182" s="112"/>
      <c r="AA182" s="408" t="str">
        <f aca="false">IF(AB182="","","EAN")</f>
        <v/>
      </c>
      <c r="AB182" s="418" t="str">
        <f aca="false">TRIM(IF('3. Förpackningsdata'!M182="","",'3. Förpackningsdata'!M182))</f>
        <v/>
      </c>
      <c r="AC182" s="410" t="str">
        <f aca="false">IF(AE182="","",IF('3. Förpackningsdata'!O182="","",'3. Förpackningsdata'!O182))</f>
        <v/>
      </c>
      <c r="AD182" s="411"/>
      <c r="AE182" s="400" t="str">
        <f aca="false">IF('3. Förpackningsdata'!P182="","",'3. Förpackningsdata'!P182)</f>
        <v/>
      </c>
      <c r="AF182" s="244"/>
      <c r="AG182" s="244"/>
      <c r="AH182" s="244"/>
      <c r="AI182" s="244"/>
      <c r="AJ182" s="244"/>
      <c r="AK182" s="407" t="str">
        <f aca="false" t="array" ref="AK182:AK182">_xlfn.IFS(AC182=Tabeller!$AI$4,"C",AC182=Tabeller!$AI$5,"L",AC182=Tabeller!$AI$6,"P",AC182="","")</f>
        <v/>
      </c>
      <c r="AL182" s="411"/>
      <c r="AM182" s="412" t="str">
        <f aca="false">IF(AN182="","","EAN")</f>
        <v/>
      </c>
      <c r="AN182" s="403" t="str">
        <f aca="false">TRIM(IF('3. Förpackningsdata'!Q182="","",'3. Förpackningsdata'!Q182))</f>
        <v/>
      </c>
      <c r="AO182" s="414" t="str">
        <f aca="false">IF(AQ182="","",IF('3. Förpackningsdata'!S182="","",'3. Förpackningsdata'!S182))</f>
        <v/>
      </c>
      <c r="AP182" s="112"/>
      <c r="AQ182" s="406" t="str">
        <f aca="false">IF('3. Förpackningsdata'!T182="","",'3. Förpackningsdata'!T182)</f>
        <v/>
      </c>
      <c r="AR182" s="113"/>
      <c r="AS182" s="113"/>
      <c r="AT182" s="113"/>
      <c r="AU182" s="113"/>
      <c r="AV182" s="113"/>
      <c r="AW182" s="407" t="str">
        <f aca="false" t="array" ref="AW182:AW182">_xlfn.IFS(AO182=Tabeller!$AJ$5,"P",AO182=Tabeller!$AJ$4,"L",AO182="","")</f>
        <v/>
      </c>
      <c r="AX182" s="112"/>
      <c r="AY182" s="408" t="str">
        <f aca="false">IF(AZ182="","","EAN")</f>
        <v/>
      </c>
      <c r="AZ182" s="418" t="str">
        <f aca="false">TRIM(IF('3. Förpackningsdata'!U182="","",'3. Förpackningsdata'!U182))</f>
        <v/>
      </c>
      <c r="BA182" s="415" t="str">
        <f aca="false">IF(BC182="","",IF('3. Förpackningsdata'!W182="","",'3. Förpackningsdata'!W182))</f>
        <v/>
      </c>
      <c r="BB182" s="416"/>
      <c r="BC182" s="411" t="str">
        <f aca="false">IF('3. Förpackningsdata'!X182="","",'3. Förpackningsdata'!X182)</f>
        <v/>
      </c>
      <c r="BD182" s="416"/>
      <c r="BE182" s="416"/>
      <c r="BF182" s="416"/>
      <c r="BG182" s="416"/>
      <c r="BH182" s="416"/>
      <c r="BI182" s="417" t="str">
        <f aca="false" t="array" ref="BI182:BI182">_xlfn.IFS(BA182=Tabeller!$AJ$5,"P",BA182=Tabeller!$AJ$4,"L",BA182="","")</f>
        <v/>
      </c>
      <c r="BJ182" s="416"/>
      <c r="BK182" s="412" t="str">
        <f aca="false">IF(BL182="","","EAN")</f>
        <v/>
      </c>
      <c r="BL182" s="413" t="str">
        <f aca="false">TRIM(IF('3. Förpackningsdata'!Y182="","",'3. Förpackningsdata'!Y182))</f>
        <v/>
      </c>
    </row>
    <row r="183" customFormat="false" ht="14.25" hidden="false" customHeight="false" outlineLevel="0" collapsed="false">
      <c r="A183" s="397" t="n">
        <v>179</v>
      </c>
      <c r="B183" s="397" t="str">
        <f aca="false">'APH KIC KIA PC'!I183</f>
        <v>Välj…</v>
      </c>
      <c r="C183" s="397" t="str">
        <f aca="false">'APH KIC KIA PC'!K183</f>
        <v>Välj…</v>
      </c>
      <c r="D183" s="398" t="n">
        <f aca="false">'APH KIC KIA PC'!D183</f>
        <v>0</v>
      </c>
      <c r="E183" s="399" t="s">
        <v>114</v>
      </c>
      <c r="F183" s="399"/>
      <c r="G183" s="400" t="n">
        <v>1</v>
      </c>
      <c r="H183" s="401" t="n">
        <f aca="false">'3. Förpackningsdata'!F183</f>
        <v>0</v>
      </c>
      <c r="I183" s="401" t="n">
        <f aca="false">'3. Förpackningsdata'!G183</f>
        <v>0</v>
      </c>
      <c r="J183" s="401" t="n">
        <f aca="false">'3. Förpackningsdata'!I183</f>
        <v>0</v>
      </c>
      <c r="K183" s="401" t="n">
        <f aca="false">'3. Förpackningsdata'!H183</f>
        <v>0</v>
      </c>
      <c r="L183" s="244"/>
      <c r="M183" s="399" t="s">
        <v>2012</v>
      </c>
      <c r="N183" s="400" t="str">
        <f aca="false">IF('APH KIC KIA PC'!X183="","",'APH KIC KIA PC'!X183)</f>
        <v/>
      </c>
      <c r="O183" s="402" t="s">
        <v>35</v>
      </c>
      <c r="P183" s="403" t="str">
        <f aca="false">TRIM('1. Artikeldata Grund'!D183)</f>
        <v/>
      </c>
      <c r="Q183" s="404" t="str">
        <f aca="false">IF(S183="","",IF('3. Förpackningsdata'!K183="","",'3. Förpackningsdata'!K183))</f>
        <v/>
      </c>
      <c r="R183" s="405"/>
      <c r="S183" s="406" t="str">
        <f aca="false">IF('3. Förpackningsdata'!L183="","",'3. Förpackningsdata'!L183)</f>
        <v/>
      </c>
      <c r="T183" s="113"/>
      <c r="U183" s="113"/>
      <c r="V183" s="113"/>
      <c r="W183" s="113"/>
      <c r="X183" s="113"/>
      <c r="Y183" s="407" t="str">
        <f aca="false" t="array" ref="Y183:Y183">IF(AC183&lt;&gt;Tabeller!$AI$4,_xlfn.IFS(Q183=Tabeller!$AI$3,"",Q183=Tabeller!$AL$4,"C",Q183=Tabeller!$AL$5,"L",Q183=Tabeller!$AL$6,"P",Q183="",""),"1")</f>
        <v/>
      </c>
      <c r="Z183" s="112"/>
      <c r="AA183" s="408" t="str">
        <f aca="false">IF(AB183="","","EAN")</f>
        <v/>
      </c>
      <c r="AB183" s="418" t="str">
        <f aca="false">TRIM(IF('3. Förpackningsdata'!M183="","",'3. Förpackningsdata'!M183))</f>
        <v/>
      </c>
      <c r="AC183" s="410" t="str">
        <f aca="false">IF(AE183="","",IF('3. Förpackningsdata'!O183="","",'3. Förpackningsdata'!O183))</f>
        <v/>
      </c>
      <c r="AD183" s="411"/>
      <c r="AE183" s="400" t="str">
        <f aca="false">IF('3. Förpackningsdata'!P183="","",'3. Förpackningsdata'!P183)</f>
        <v/>
      </c>
      <c r="AF183" s="244"/>
      <c r="AG183" s="244"/>
      <c r="AH183" s="244"/>
      <c r="AI183" s="244"/>
      <c r="AJ183" s="244"/>
      <c r="AK183" s="407" t="str">
        <f aca="false" t="array" ref="AK183:AK183">_xlfn.IFS(AC183=Tabeller!$AI$4,"C",AC183=Tabeller!$AI$5,"L",AC183=Tabeller!$AI$6,"P",AC183="","")</f>
        <v/>
      </c>
      <c r="AL183" s="411"/>
      <c r="AM183" s="412" t="str">
        <f aca="false">IF(AN183="","","EAN")</f>
        <v/>
      </c>
      <c r="AN183" s="403" t="str">
        <f aca="false">TRIM(IF('3. Förpackningsdata'!Q183="","",'3. Förpackningsdata'!Q183))</f>
        <v/>
      </c>
      <c r="AO183" s="414" t="str">
        <f aca="false">IF(AQ183="","",IF('3. Förpackningsdata'!S183="","",'3. Förpackningsdata'!S183))</f>
        <v/>
      </c>
      <c r="AP183" s="112"/>
      <c r="AQ183" s="406" t="str">
        <f aca="false">IF('3. Förpackningsdata'!T183="","",'3. Förpackningsdata'!T183)</f>
        <v/>
      </c>
      <c r="AR183" s="113"/>
      <c r="AS183" s="113"/>
      <c r="AT183" s="113"/>
      <c r="AU183" s="113"/>
      <c r="AV183" s="113"/>
      <c r="AW183" s="407" t="str">
        <f aca="false" t="array" ref="AW183:AW183">_xlfn.IFS(AO183=Tabeller!$AJ$5,"P",AO183=Tabeller!$AJ$4,"L",AO183="","")</f>
        <v/>
      </c>
      <c r="AX183" s="112"/>
      <c r="AY183" s="408" t="str">
        <f aca="false">IF(AZ183="","","EAN")</f>
        <v/>
      </c>
      <c r="AZ183" s="418" t="str">
        <f aca="false">TRIM(IF('3. Förpackningsdata'!U183="","",'3. Förpackningsdata'!U183))</f>
        <v/>
      </c>
      <c r="BA183" s="415" t="str">
        <f aca="false">IF(BC183="","",IF('3. Förpackningsdata'!W183="","",'3. Förpackningsdata'!W183))</f>
        <v/>
      </c>
      <c r="BB183" s="416"/>
      <c r="BC183" s="411" t="str">
        <f aca="false">IF('3. Förpackningsdata'!X183="","",'3. Förpackningsdata'!X183)</f>
        <v/>
      </c>
      <c r="BD183" s="416"/>
      <c r="BE183" s="416"/>
      <c r="BF183" s="416"/>
      <c r="BG183" s="416"/>
      <c r="BH183" s="416"/>
      <c r="BI183" s="417" t="str">
        <f aca="false" t="array" ref="BI183:BI183">_xlfn.IFS(BA183=Tabeller!$AJ$5,"P",BA183=Tabeller!$AJ$4,"L",BA183="","")</f>
        <v/>
      </c>
      <c r="BJ183" s="416"/>
      <c r="BK183" s="412" t="str">
        <f aca="false">IF(BL183="","","EAN")</f>
        <v/>
      </c>
      <c r="BL183" s="413" t="str">
        <f aca="false">TRIM(IF('3. Förpackningsdata'!Y183="","",'3. Förpackningsdata'!Y183))</f>
        <v/>
      </c>
    </row>
    <row r="184" customFormat="false" ht="14.25" hidden="false" customHeight="false" outlineLevel="0" collapsed="false">
      <c r="A184" s="397" t="n">
        <v>180</v>
      </c>
      <c r="B184" s="397" t="str">
        <f aca="false">'APH KIC KIA PC'!I184</f>
        <v>Välj…</v>
      </c>
      <c r="C184" s="397" t="str">
        <f aca="false">'APH KIC KIA PC'!K184</f>
        <v>Välj…</v>
      </c>
      <c r="D184" s="398" t="n">
        <f aca="false">'APH KIC KIA PC'!D184</f>
        <v>0</v>
      </c>
      <c r="E184" s="399" t="s">
        <v>114</v>
      </c>
      <c r="F184" s="399"/>
      <c r="G184" s="400" t="n">
        <v>1</v>
      </c>
      <c r="H184" s="401" t="n">
        <f aca="false">'3. Förpackningsdata'!F184</f>
        <v>0</v>
      </c>
      <c r="I184" s="401" t="n">
        <f aca="false">'3. Förpackningsdata'!G184</f>
        <v>0</v>
      </c>
      <c r="J184" s="401" t="n">
        <f aca="false">'3. Förpackningsdata'!I184</f>
        <v>0</v>
      </c>
      <c r="K184" s="401" t="n">
        <f aca="false">'3. Förpackningsdata'!H184</f>
        <v>0</v>
      </c>
      <c r="L184" s="244"/>
      <c r="M184" s="399" t="s">
        <v>2012</v>
      </c>
      <c r="N184" s="400" t="str">
        <f aca="false">IF('APH KIC KIA PC'!X184="","",'APH KIC KIA PC'!X184)</f>
        <v/>
      </c>
      <c r="O184" s="402" t="s">
        <v>35</v>
      </c>
      <c r="P184" s="403" t="str">
        <f aca="false">TRIM('1. Artikeldata Grund'!D184)</f>
        <v/>
      </c>
      <c r="Q184" s="404" t="str">
        <f aca="false">IF(S184="","",IF('3. Förpackningsdata'!K184="","",'3. Förpackningsdata'!K184))</f>
        <v/>
      </c>
      <c r="R184" s="405"/>
      <c r="S184" s="406" t="str">
        <f aca="false">IF('3. Förpackningsdata'!L184="","",'3. Förpackningsdata'!L184)</f>
        <v/>
      </c>
      <c r="T184" s="113"/>
      <c r="U184" s="113"/>
      <c r="V184" s="113"/>
      <c r="W184" s="113"/>
      <c r="X184" s="113"/>
      <c r="Y184" s="407" t="str">
        <f aca="false" t="array" ref="Y184:Y184">IF(AC184&lt;&gt;Tabeller!$AI$4,_xlfn.IFS(Q184=Tabeller!$AI$3,"",Q184=Tabeller!$AL$4,"C",Q184=Tabeller!$AL$5,"L",Q184=Tabeller!$AL$6,"P",Q184="",""),"1")</f>
        <v/>
      </c>
      <c r="Z184" s="112"/>
      <c r="AA184" s="408" t="str">
        <f aca="false">IF(AB184="","","EAN")</f>
        <v/>
      </c>
      <c r="AB184" s="418" t="str">
        <f aca="false">TRIM(IF('3. Förpackningsdata'!M184="","",'3. Förpackningsdata'!M184))</f>
        <v/>
      </c>
      <c r="AC184" s="410" t="str">
        <f aca="false">IF(AE184="","",IF('3. Förpackningsdata'!O184="","",'3. Förpackningsdata'!O184))</f>
        <v/>
      </c>
      <c r="AD184" s="411"/>
      <c r="AE184" s="400" t="str">
        <f aca="false">IF('3. Förpackningsdata'!P184="","",'3. Förpackningsdata'!P184)</f>
        <v/>
      </c>
      <c r="AF184" s="244"/>
      <c r="AG184" s="244"/>
      <c r="AH184" s="244"/>
      <c r="AI184" s="244"/>
      <c r="AJ184" s="244"/>
      <c r="AK184" s="407" t="str">
        <f aca="false" t="array" ref="AK184:AK184">_xlfn.IFS(AC184=Tabeller!$AI$4,"C",AC184=Tabeller!$AI$5,"L",AC184=Tabeller!$AI$6,"P",AC184="","")</f>
        <v/>
      </c>
      <c r="AL184" s="411"/>
      <c r="AM184" s="412" t="str">
        <f aca="false">IF(AN184="","","EAN")</f>
        <v/>
      </c>
      <c r="AN184" s="403" t="str">
        <f aca="false">TRIM(IF('3. Förpackningsdata'!Q184="","",'3. Förpackningsdata'!Q184))</f>
        <v/>
      </c>
      <c r="AO184" s="414" t="str">
        <f aca="false">IF(AQ184="","",IF('3. Förpackningsdata'!S184="","",'3. Förpackningsdata'!S184))</f>
        <v/>
      </c>
      <c r="AP184" s="112"/>
      <c r="AQ184" s="406" t="str">
        <f aca="false">IF('3. Förpackningsdata'!T184="","",'3. Förpackningsdata'!T184)</f>
        <v/>
      </c>
      <c r="AR184" s="113"/>
      <c r="AS184" s="113"/>
      <c r="AT184" s="113"/>
      <c r="AU184" s="113"/>
      <c r="AV184" s="113"/>
      <c r="AW184" s="407" t="str">
        <f aca="false" t="array" ref="AW184:AW184">_xlfn.IFS(AO184=Tabeller!$AJ$5,"P",AO184=Tabeller!$AJ$4,"L",AO184="","")</f>
        <v/>
      </c>
      <c r="AX184" s="112"/>
      <c r="AY184" s="408" t="str">
        <f aca="false">IF(AZ184="","","EAN")</f>
        <v/>
      </c>
      <c r="AZ184" s="418" t="str">
        <f aca="false">TRIM(IF('3. Förpackningsdata'!U184="","",'3. Förpackningsdata'!U184))</f>
        <v/>
      </c>
      <c r="BA184" s="415" t="str">
        <f aca="false">IF(BC184="","",IF('3. Förpackningsdata'!W184="","",'3. Förpackningsdata'!W184))</f>
        <v/>
      </c>
      <c r="BB184" s="416"/>
      <c r="BC184" s="411" t="str">
        <f aca="false">IF('3. Förpackningsdata'!X184="","",'3. Förpackningsdata'!X184)</f>
        <v/>
      </c>
      <c r="BD184" s="416"/>
      <c r="BE184" s="416"/>
      <c r="BF184" s="416"/>
      <c r="BG184" s="416"/>
      <c r="BH184" s="416"/>
      <c r="BI184" s="417" t="str">
        <f aca="false" t="array" ref="BI184:BI184">_xlfn.IFS(BA184=Tabeller!$AJ$5,"P",BA184=Tabeller!$AJ$4,"L",BA184="","")</f>
        <v/>
      </c>
      <c r="BJ184" s="416"/>
      <c r="BK184" s="412" t="str">
        <f aca="false">IF(BL184="","","EAN")</f>
        <v/>
      </c>
      <c r="BL184" s="413" t="str">
        <f aca="false">TRIM(IF('3. Förpackningsdata'!Y184="","",'3. Förpackningsdata'!Y184))</f>
        <v/>
      </c>
    </row>
    <row r="185" customFormat="false" ht="14.25" hidden="false" customHeight="false" outlineLevel="0" collapsed="false">
      <c r="A185" s="397" t="n">
        <v>181</v>
      </c>
      <c r="B185" s="397" t="str">
        <f aca="false">'APH KIC KIA PC'!I185</f>
        <v>Välj…</v>
      </c>
      <c r="C185" s="397" t="str">
        <f aca="false">'APH KIC KIA PC'!K185</f>
        <v>Välj…</v>
      </c>
      <c r="D185" s="398" t="n">
        <f aca="false">'APH KIC KIA PC'!D185</f>
        <v>0</v>
      </c>
      <c r="E185" s="399" t="s">
        <v>114</v>
      </c>
      <c r="F185" s="399"/>
      <c r="G185" s="400" t="n">
        <v>1</v>
      </c>
      <c r="H185" s="401" t="n">
        <f aca="false">'3. Förpackningsdata'!F185</f>
        <v>0</v>
      </c>
      <c r="I185" s="401" t="n">
        <f aca="false">'3. Förpackningsdata'!G185</f>
        <v>0</v>
      </c>
      <c r="J185" s="401" t="n">
        <f aca="false">'3. Förpackningsdata'!I185</f>
        <v>0</v>
      </c>
      <c r="K185" s="401" t="n">
        <f aca="false">'3. Förpackningsdata'!H185</f>
        <v>0</v>
      </c>
      <c r="L185" s="244"/>
      <c r="M185" s="399" t="s">
        <v>2012</v>
      </c>
      <c r="N185" s="400" t="str">
        <f aca="false">IF('APH KIC KIA PC'!X185="","",'APH KIC KIA PC'!X185)</f>
        <v/>
      </c>
      <c r="O185" s="402" t="s">
        <v>35</v>
      </c>
      <c r="P185" s="403" t="str">
        <f aca="false">TRIM('1. Artikeldata Grund'!D185)</f>
        <v/>
      </c>
      <c r="Q185" s="404" t="str">
        <f aca="false">IF(S185="","",IF('3. Förpackningsdata'!K185="","",'3. Förpackningsdata'!K185))</f>
        <v/>
      </c>
      <c r="R185" s="405"/>
      <c r="S185" s="406" t="str">
        <f aca="false">IF('3. Förpackningsdata'!L185="","",'3. Förpackningsdata'!L185)</f>
        <v/>
      </c>
      <c r="T185" s="113"/>
      <c r="U185" s="113"/>
      <c r="V185" s="113"/>
      <c r="W185" s="113"/>
      <c r="X185" s="113"/>
      <c r="Y185" s="407" t="str">
        <f aca="false" t="array" ref="Y185:Y185">IF(AC185&lt;&gt;Tabeller!$AI$4,_xlfn.IFS(Q185=Tabeller!$AI$3,"",Q185=Tabeller!$AL$4,"C",Q185=Tabeller!$AL$5,"L",Q185=Tabeller!$AL$6,"P",Q185="",""),"1")</f>
        <v/>
      </c>
      <c r="Z185" s="112"/>
      <c r="AA185" s="408" t="str">
        <f aca="false">IF(AB185="","","EAN")</f>
        <v/>
      </c>
      <c r="AB185" s="418" t="str">
        <f aca="false">TRIM(IF('3. Förpackningsdata'!M185="","",'3. Förpackningsdata'!M185))</f>
        <v/>
      </c>
      <c r="AC185" s="410" t="str">
        <f aca="false">IF(AE185="","",IF('3. Förpackningsdata'!O185="","",'3. Förpackningsdata'!O185))</f>
        <v/>
      </c>
      <c r="AD185" s="411"/>
      <c r="AE185" s="400" t="str">
        <f aca="false">IF('3. Förpackningsdata'!P185="","",'3. Förpackningsdata'!P185)</f>
        <v/>
      </c>
      <c r="AF185" s="244"/>
      <c r="AG185" s="244"/>
      <c r="AH185" s="244"/>
      <c r="AI185" s="244"/>
      <c r="AJ185" s="244"/>
      <c r="AK185" s="407" t="str">
        <f aca="false" t="array" ref="AK185:AK185">_xlfn.IFS(AC185=Tabeller!$AI$4,"C",AC185=Tabeller!$AI$5,"L",AC185=Tabeller!$AI$6,"P",AC185="","")</f>
        <v/>
      </c>
      <c r="AL185" s="411"/>
      <c r="AM185" s="412" t="str">
        <f aca="false">IF(AN185="","","EAN")</f>
        <v/>
      </c>
      <c r="AN185" s="403" t="str">
        <f aca="false">TRIM(IF('3. Förpackningsdata'!Q185="","",'3. Förpackningsdata'!Q185))</f>
        <v/>
      </c>
      <c r="AO185" s="414" t="str">
        <f aca="false">IF(AQ185="","",IF('3. Förpackningsdata'!S185="","",'3. Förpackningsdata'!S185))</f>
        <v/>
      </c>
      <c r="AP185" s="112"/>
      <c r="AQ185" s="406" t="str">
        <f aca="false">IF('3. Förpackningsdata'!T185="","",'3. Förpackningsdata'!T185)</f>
        <v/>
      </c>
      <c r="AR185" s="113"/>
      <c r="AS185" s="113"/>
      <c r="AT185" s="113"/>
      <c r="AU185" s="113"/>
      <c r="AV185" s="113"/>
      <c r="AW185" s="407" t="str">
        <f aca="false" t="array" ref="AW185:AW185">_xlfn.IFS(AO185=Tabeller!$AJ$5,"P",AO185=Tabeller!$AJ$4,"L",AO185="","")</f>
        <v/>
      </c>
      <c r="AX185" s="112"/>
      <c r="AY185" s="408" t="str">
        <f aca="false">IF(AZ185="","","EAN")</f>
        <v/>
      </c>
      <c r="AZ185" s="418" t="str">
        <f aca="false">TRIM(IF('3. Förpackningsdata'!U185="","",'3. Förpackningsdata'!U185))</f>
        <v/>
      </c>
      <c r="BA185" s="415" t="str">
        <f aca="false">IF(BC185="","",IF('3. Förpackningsdata'!W185="","",'3. Förpackningsdata'!W185))</f>
        <v/>
      </c>
      <c r="BB185" s="416"/>
      <c r="BC185" s="411" t="str">
        <f aca="false">IF('3. Förpackningsdata'!X185="","",'3. Förpackningsdata'!X185)</f>
        <v/>
      </c>
      <c r="BD185" s="416"/>
      <c r="BE185" s="416"/>
      <c r="BF185" s="416"/>
      <c r="BG185" s="416"/>
      <c r="BH185" s="416"/>
      <c r="BI185" s="417" t="str">
        <f aca="false" t="array" ref="BI185:BI185">_xlfn.IFS(BA185=Tabeller!$AJ$5,"P",BA185=Tabeller!$AJ$4,"L",BA185="","")</f>
        <v/>
      </c>
      <c r="BJ185" s="416"/>
      <c r="BK185" s="412" t="str">
        <f aca="false">IF(BL185="","","EAN")</f>
        <v/>
      </c>
      <c r="BL185" s="413" t="str">
        <f aca="false">TRIM(IF('3. Förpackningsdata'!Y185="","",'3. Förpackningsdata'!Y185))</f>
        <v/>
      </c>
    </row>
    <row r="186" customFormat="false" ht="14.25" hidden="false" customHeight="false" outlineLevel="0" collapsed="false">
      <c r="A186" s="397" t="n">
        <v>182</v>
      </c>
      <c r="B186" s="397" t="str">
        <f aca="false">'APH KIC KIA PC'!I186</f>
        <v>Välj…</v>
      </c>
      <c r="C186" s="397" t="str">
        <f aca="false">'APH KIC KIA PC'!K186</f>
        <v>Välj…</v>
      </c>
      <c r="D186" s="398" t="n">
        <f aca="false">'APH KIC KIA PC'!D186</f>
        <v>0</v>
      </c>
      <c r="E186" s="399" t="s">
        <v>114</v>
      </c>
      <c r="F186" s="399"/>
      <c r="G186" s="400" t="n">
        <v>1</v>
      </c>
      <c r="H186" s="401" t="n">
        <f aca="false">'3. Förpackningsdata'!F186</f>
        <v>0</v>
      </c>
      <c r="I186" s="401" t="n">
        <f aca="false">'3. Förpackningsdata'!G186</f>
        <v>0</v>
      </c>
      <c r="J186" s="401" t="n">
        <f aca="false">'3. Förpackningsdata'!I186</f>
        <v>0</v>
      </c>
      <c r="K186" s="401" t="n">
        <f aca="false">'3. Förpackningsdata'!H186</f>
        <v>0</v>
      </c>
      <c r="L186" s="244"/>
      <c r="M186" s="399" t="s">
        <v>2012</v>
      </c>
      <c r="N186" s="400" t="str">
        <f aca="false">IF('APH KIC KIA PC'!X186="","",'APH KIC KIA PC'!X186)</f>
        <v/>
      </c>
      <c r="O186" s="402" t="s">
        <v>35</v>
      </c>
      <c r="P186" s="403" t="str">
        <f aca="false">TRIM('1. Artikeldata Grund'!D186)</f>
        <v/>
      </c>
      <c r="Q186" s="404" t="str">
        <f aca="false">IF(S186="","",IF('3. Förpackningsdata'!K186="","",'3. Förpackningsdata'!K186))</f>
        <v/>
      </c>
      <c r="R186" s="405"/>
      <c r="S186" s="406" t="str">
        <f aca="false">IF('3. Förpackningsdata'!L186="","",'3. Förpackningsdata'!L186)</f>
        <v/>
      </c>
      <c r="T186" s="113"/>
      <c r="U186" s="113"/>
      <c r="V186" s="113"/>
      <c r="W186" s="113"/>
      <c r="X186" s="113"/>
      <c r="Y186" s="407" t="str">
        <f aca="false" t="array" ref="Y186:Y186">IF(AC186&lt;&gt;Tabeller!$AI$4,_xlfn.IFS(Q186=Tabeller!$AI$3,"",Q186=Tabeller!$AL$4,"C",Q186=Tabeller!$AL$5,"L",Q186=Tabeller!$AL$6,"P",Q186="",""),"1")</f>
        <v/>
      </c>
      <c r="Z186" s="112"/>
      <c r="AA186" s="408" t="str">
        <f aca="false">IF(AB186="","","EAN")</f>
        <v/>
      </c>
      <c r="AB186" s="418" t="str">
        <f aca="false">TRIM(IF('3. Förpackningsdata'!M186="","",'3. Förpackningsdata'!M186))</f>
        <v/>
      </c>
      <c r="AC186" s="410" t="str">
        <f aca="false">IF(AE186="","",IF('3. Förpackningsdata'!O186="","",'3. Förpackningsdata'!O186))</f>
        <v/>
      </c>
      <c r="AD186" s="411"/>
      <c r="AE186" s="400" t="str">
        <f aca="false">IF('3. Förpackningsdata'!P186="","",'3. Förpackningsdata'!P186)</f>
        <v/>
      </c>
      <c r="AF186" s="244"/>
      <c r="AG186" s="244"/>
      <c r="AH186" s="244"/>
      <c r="AI186" s="244"/>
      <c r="AJ186" s="244"/>
      <c r="AK186" s="407" t="str">
        <f aca="false" t="array" ref="AK186:AK186">_xlfn.IFS(AC186=Tabeller!$AI$4,"C",AC186=Tabeller!$AI$5,"L",AC186=Tabeller!$AI$6,"P",AC186="","")</f>
        <v/>
      </c>
      <c r="AL186" s="411"/>
      <c r="AM186" s="412" t="str">
        <f aca="false">IF(AN186="","","EAN")</f>
        <v/>
      </c>
      <c r="AN186" s="403" t="str">
        <f aca="false">TRIM(IF('3. Förpackningsdata'!Q186="","",'3. Förpackningsdata'!Q186))</f>
        <v/>
      </c>
      <c r="AO186" s="414" t="str">
        <f aca="false">IF(AQ186="","",IF('3. Förpackningsdata'!S186="","",'3. Förpackningsdata'!S186))</f>
        <v/>
      </c>
      <c r="AP186" s="112"/>
      <c r="AQ186" s="406" t="str">
        <f aca="false">IF('3. Förpackningsdata'!T186="","",'3. Förpackningsdata'!T186)</f>
        <v/>
      </c>
      <c r="AR186" s="113"/>
      <c r="AS186" s="113"/>
      <c r="AT186" s="113"/>
      <c r="AU186" s="113"/>
      <c r="AV186" s="113"/>
      <c r="AW186" s="407" t="str">
        <f aca="false" t="array" ref="AW186:AW186">_xlfn.IFS(AO186=Tabeller!$AJ$5,"P",AO186=Tabeller!$AJ$4,"L",AO186="","")</f>
        <v/>
      </c>
      <c r="AX186" s="112"/>
      <c r="AY186" s="408" t="str">
        <f aca="false">IF(AZ186="","","EAN")</f>
        <v/>
      </c>
      <c r="AZ186" s="418" t="str">
        <f aca="false">TRIM(IF('3. Förpackningsdata'!U186="","",'3. Förpackningsdata'!U186))</f>
        <v/>
      </c>
      <c r="BA186" s="415" t="str">
        <f aca="false">IF(BC186="","",IF('3. Förpackningsdata'!W186="","",'3. Förpackningsdata'!W186))</f>
        <v/>
      </c>
      <c r="BB186" s="416"/>
      <c r="BC186" s="411" t="str">
        <f aca="false">IF('3. Förpackningsdata'!X186="","",'3. Förpackningsdata'!X186)</f>
        <v/>
      </c>
      <c r="BD186" s="416"/>
      <c r="BE186" s="416"/>
      <c r="BF186" s="416"/>
      <c r="BG186" s="416"/>
      <c r="BH186" s="416"/>
      <c r="BI186" s="417" t="str">
        <f aca="false" t="array" ref="BI186:BI186">_xlfn.IFS(BA186=Tabeller!$AJ$5,"P",BA186=Tabeller!$AJ$4,"L",BA186="","")</f>
        <v/>
      </c>
      <c r="BJ186" s="416"/>
      <c r="BK186" s="412" t="str">
        <f aca="false">IF(BL186="","","EAN")</f>
        <v/>
      </c>
      <c r="BL186" s="413" t="str">
        <f aca="false">TRIM(IF('3. Förpackningsdata'!Y186="","",'3. Förpackningsdata'!Y186))</f>
        <v/>
      </c>
    </row>
    <row r="187" customFormat="false" ht="14.25" hidden="false" customHeight="false" outlineLevel="0" collapsed="false">
      <c r="A187" s="397" t="n">
        <v>183</v>
      </c>
      <c r="B187" s="397" t="str">
        <f aca="false">'APH KIC KIA PC'!I187</f>
        <v>Välj…</v>
      </c>
      <c r="C187" s="397" t="str">
        <f aca="false">'APH KIC KIA PC'!K187</f>
        <v>Välj…</v>
      </c>
      <c r="D187" s="398" t="n">
        <f aca="false">'APH KIC KIA PC'!D187</f>
        <v>0</v>
      </c>
      <c r="E187" s="399" t="s">
        <v>114</v>
      </c>
      <c r="F187" s="399"/>
      <c r="G187" s="400" t="n">
        <v>1</v>
      </c>
      <c r="H187" s="401" t="n">
        <f aca="false">'3. Förpackningsdata'!F187</f>
        <v>0</v>
      </c>
      <c r="I187" s="401" t="n">
        <f aca="false">'3. Förpackningsdata'!G187</f>
        <v>0</v>
      </c>
      <c r="J187" s="401" t="n">
        <f aca="false">'3. Förpackningsdata'!I187</f>
        <v>0</v>
      </c>
      <c r="K187" s="401" t="n">
        <f aca="false">'3. Förpackningsdata'!H187</f>
        <v>0</v>
      </c>
      <c r="L187" s="244"/>
      <c r="M187" s="399" t="s">
        <v>2012</v>
      </c>
      <c r="N187" s="400" t="str">
        <f aca="false">IF('APH KIC KIA PC'!X187="","",'APH KIC KIA PC'!X187)</f>
        <v/>
      </c>
      <c r="O187" s="402" t="s">
        <v>35</v>
      </c>
      <c r="P187" s="403" t="str">
        <f aca="false">TRIM('1. Artikeldata Grund'!D187)</f>
        <v/>
      </c>
      <c r="Q187" s="404" t="str">
        <f aca="false">IF(S187="","",IF('3. Förpackningsdata'!K187="","",'3. Förpackningsdata'!K187))</f>
        <v/>
      </c>
      <c r="R187" s="405"/>
      <c r="S187" s="406" t="str">
        <f aca="false">IF('3. Förpackningsdata'!L187="","",'3. Förpackningsdata'!L187)</f>
        <v/>
      </c>
      <c r="T187" s="113"/>
      <c r="U187" s="113"/>
      <c r="V187" s="113"/>
      <c r="W187" s="113"/>
      <c r="X187" s="113"/>
      <c r="Y187" s="407" t="str">
        <f aca="false" t="array" ref="Y187:Y187">IF(AC187&lt;&gt;Tabeller!$AI$4,_xlfn.IFS(Q187=Tabeller!$AI$3,"",Q187=Tabeller!$AL$4,"C",Q187=Tabeller!$AL$5,"L",Q187=Tabeller!$AL$6,"P",Q187="",""),"1")</f>
        <v/>
      </c>
      <c r="Z187" s="112"/>
      <c r="AA187" s="408" t="str">
        <f aca="false">IF(AB187="","","EAN")</f>
        <v/>
      </c>
      <c r="AB187" s="418" t="str">
        <f aca="false">TRIM(IF('3. Förpackningsdata'!M187="","",'3. Förpackningsdata'!M187))</f>
        <v/>
      </c>
      <c r="AC187" s="410" t="str">
        <f aca="false">IF(AE187="","",IF('3. Förpackningsdata'!O187="","",'3. Förpackningsdata'!O187))</f>
        <v/>
      </c>
      <c r="AD187" s="411"/>
      <c r="AE187" s="400" t="str">
        <f aca="false">IF('3. Förpackningsdata'!P187="","",'3. Förpackningsdata'!P187)</f>
        <v/>
      </c>
      <c r="AF187" s="244"/>
      <c r="AG187" s="244"/>
      <c r="AH187" s="244"/>
      <c r="AI187" s="244"/>
      <c r="AJ187" s="244"/>
      <c r="AK187" s="407" t="str">
        <f aca="false" t="array" ref="AK187:AK187">_xlfn.IFS(AC187=Tabeller!$AI$4,"C",AC187=Tabeller!$AI$5,"L",AC187=Tabeller!$AI$6,"P",AC187="","")</f>
        <v/>
      </c>
      <c r="AL187" s="411"/>
      <c r="AM187" s="412" t="str">
        <f aca="false">IF(AN187="","","EAN")</f>
        <v/>
      </c>
      <c r="AN187" s="403" t="str">
        <f aca="false">TRIM(IF('3. Förpackningsdata'!Q187="","",'3. Förpackningsdata'!Q187))</f>
        <v/>
      </c>
      <c r="AO187" s="414" t="str">
        <f aca="false">IF(AQ187="","",IF('3. Förpackningsdata'!S187="","",'3. Förpackningsdata'!S187))</f>
        <v/>
      </c>
      <c r="AP187" s="112"/>
      <c r="AQ187" s="406" t="str">
        <f aca="false">IF('3. Förpackningsdata'!T187="","",'3. Förpackningsdata'!T187)</f>
        <v/>
      </c>
      <c r="AR187" s="113"/>
      <c r="AS187" s="113"/>
      <c r="AT187" s="113"/>
      <c r="AU187" s="113"/>
      <c r="AV187" s="113"/>
      <c r="AW187" s="407" t="str">
        <f aca="false" t="array" ref="AW187:AW187">_xlfn.IFS(AO187=Tabeller!$AJ$5,"P",AO187=Tabeller!$AJ$4,"L",AO187="","")</f>
        <v/>
      </c>
      <c r="AX187" s="112"/>
      <c r="AY187" s="408" t="str">
        <f aca="false">IF(AZ187="","","EAN")</f>
        <v/>
      </c>
      <c r="AZ187" s="418" t="str">
        <f aca="false">TRIM(IF('3. Förpackningsdata'!U187="","",'3. Förpackningsdata'!U187))</f>
        <v/>
      </c>
      <c r="BA187" s="415" t="str">
        <f aca="false">IF(BC187="","",IF('3. Förpackningsdata'!W187="","",'3. Förpackningsdata'!W187))</f>
        <v/>
      </c>
      <c r="BB187" s="416"/>
      <c r="BC187" s="411" t="str">
        <f aca="false">IF('3. Förpackningsdata'!X187="","",'3. Förpackningsdata'!X187)</f>
        <v/>
      </c>
      <c r="BD187" s="416"/>
      <c r="BE187" s="416"/>
      <c r="BF187" s="416"/>
      <c r="BG187" s="416"/>
      <c r="BH187" s="416"/>
      <c r="BI187" s="417" t="str">
        <f aca="false" t="array" ref="BI187:BI187">_xlfn.IFS(BA187=Tabeller!$AJ$5,"P",BA187=Tabeller!$AJ$4,"L",BA187="","")</f>
        <v/>
      </c>
      <c r="BJ187" s="416"/>
      <c r="BK187" s="412" t="str">
        <f aca="false">IF(BL187="","","EAN")</f>
        <v/>
      </c>
      <c r="BL187" s="413" t="str">
        <f aca="false">TRIM(IF('3. Förpackningsdata'!Y187="","",'3. Förpackningsdata'!Y187))</f>
        <v/>
      </c>
    </row>
    <row r="188" customFormat="false" ht="14.25" hidden="false" customHeight="false" outlineLevel="0" collapsed="false">
      <c r="A188" s="397" t="n">
        <v>184</v>
      </c>
      <c r="B188" s="397" t="str">
        <f aca="false">'APH KIC KIA PC'!I188</f>
        <v>Välj…</v>
      </c>
      <c r="C188" s="397" t="str">
        <f aca="false">'APH KIC KIA PC'!K188</f>
        <v>Välj…</v>
      </c>
      <c r="D188" s="398" t="n">
        <f aca="false">'APH KIC KIA PC'!D188</f>
        <v>0</v>
      </c>
      <c r="E188" s="399" t="s">
        <v>114</v>
      </c>
      <c r="F188" s="399"/>
      <c r="G188" s="400" t="n">
        <v>1</v>
      </c>
      <c r="H188" s="401" t="n">
        <f aca="false">'3. Förpackningsdata'!F188</f>
        <v>0</v>
      </c>
      <c r="I188" s="401" t="n">
        <f aca="false">'3. Förpackningsdata'!G188</f>
        <v>0</v>
      </c>
      <c r="J188" s="401" t="n">
        <f aca="false">'3. Förpackningsdata'!I188</f>
        <v>0</v>
      </c>
      <c r="K188" s="401" t="n">
        <f aca="false">'3. Förpackningsdata'!H188</f>
        <v>0</v>
      </c>
      <c r="L188" s="244"/>
      <c r="M188" s="399" t="s">
        <v>2012</v>
      </c>
      <c r="N188" s="400" t="str">
        <f aca="false">IF('APH KIC KIA PC'!X188="","",'APH KIC KIA PC'!X188)</f>
        <v/>
      </c>
      <c r="O188" s="402" t="s">
        <v>35</v>
      </c>
      <c r="P188" s="403" t="str">
        <f aca="false">TRIM('1. Artikeldata Grund'!D188)</f>
        <v/>
      </c>
      <c r="Q188" s="404" t="str">
        <f aca="false">IF(S188="","",IF('3. Förpackningsdata'!K188="","",'3. Förpackningsdata'!K188))</f>
        <v/>
      </c>
      <c r="R188" s="405"/>
      <c r="S188" s="406" t="str">
        <f aca="false">IF('3. Förpackningsdata'!L188="","",'3. Förpackningsdata'!L188)</f>
        <v/>
      </c>
      <c r="T188" s="113"/>
      <c r="U188" s="113"/>
      <c r="V188" s="113"/>
      <c r="W188" s="113"/>
      <c r="X188" s="113"/>
      <c r="Y188" s="407" t="str">
        <f aca="false" t="array" ref="Y188:Y188">IF(AC188&lt;&gt;Tabeller!$AI$4,_xlfn.IFS(Q188=Tabeller!$AI$3,"",Q188=Tabeller!$AL$4,"C",Q188=Tabeller!$AL$5,"L",Q188=Tabeller!$AL$6,"P",Q188="",""),"1")</f>
        <v/>
      </c>
      <c r="Z188" s="112"/>
      <c r="AA188" s="408" t="str">
        <f aca="false">IF(AB188="","","EAN")</f>
        <v/>
      </c>
      <c r="AB188" s="418" t="str">
        <f aca="false">TRIM(IF('3. Förpackningsdata'!M188="","",'3. Förpackningsdata'!M188))</f>
        <v/>
      </c>
      <c r="AC188" s="410" t="str">
        <f aca="false">IF(AE188="","",IF('3. Förpackningsdata'!O188="","",'3. Förpackningsdata'!O188))</f>
        <v/>
      </c>
      <c r="AD188" s="411"/>
      <c r="AE188" s="400" t="str">
        <f aca="false">IF('3. Förpackningsdata'!P188="","",'3. Förpackningsdata'!P188)</f>
        <v/>
      </c>
      <c r="AF188" s="244"/>
      <c r="AG188" s="244"/>
      <c r="AH188" s="244"/>
      <c r="AI188" s="244"/>
      <c r="AJ188" s="244"/>
      <c r="AK188" s="407" t="str">
        <f aca="false" t="array" ref="AK188:AK188">_xlfn.IFS(AC188=Tabeller!$AI$4,"C",AC188=Tabeller!$AI$5,"L",AC188=Tabeller!$AI$6,"P",AC188="","")</f>
        <v/>
      </c>
      <c r="AL188" s="411"/>
      <c r="AM188" s="412" t="str">
        <f aca="false">IF(AN188="","","EAN")</f>
        <v/>
      </c>
      <c r="AN188" s="403" t="str">
        <f aca="false">TRIM(IF('3. Förpackningsdata'!Q188="","",'3. Förpackningsdata'!Q188))</f>
        <v/>
      </c>
      <c r="AO188" s="414" t="str">
        <f aca="false">IF(AQ188="","",IF('3. Förpackningsdata'!S188="","",'3. Förpackningsdata'!S188))</f>
        <v/>
      </c>
      <c r="AP188" s="112"/>
      <c r="AQ188" s="406" t="str">
        <f aca="false">IF('3. Förpackningsdata'!T188="","",'3. Förpackningsdata'!T188)</f>
        <v/>
      </c>
      <c r="AR188" s="113"/>
      <c r="AS188" s="113"/>
      <c r="AT188" s="113"/>
      <c r="AU188" s="113"/>
      <c r="AV188" s="113"/>
      <c r="AW188" s="407" t="str">
        <f aca="false" t="array" ref="AW188:AW188">_xlfn.IFS(AO188=Tabeller!$AJ$5,"P",AO188=Tabeller!$AJ$4,"L",AO188="","")</f>
        <v/>
      </c>
      <c r="AX188" s="112"/>
      <c r="AY188" s="408" t="str">
        <f aca="false">IF(AZ188="","","EAN")</f>
        <v/>
      </c>
      <c r="AZ188" s="418" t="str">
        <f aca="false">TRIM(IF('3. Förpackningsdata'!U188="","",'3. Förpackningsdata'!U188))</f>
        <v/>
      </c>
      <c r="BA188" s="415" t="str">
        <f aca="false">IF(BC188="","",IF('3. Förpackningsdata'!W188="","",'3. Förpackningsdata'!W188))</f>
        <v/>
      </c>
      <c r="BB188" s="416"/>
      <c r="BC188" s="411" t="str">
        <f aca="false">IF('3. Förpackningsdata'!X188="","",'3. Förpackningsdata'!X188)</f>
        <v/>
      </c>
      <c r="BD188" s="416"/>
      <c r="BE188" s="416"/>
      <c r="BF188" s="416"/>
      <c r="BG188" s="416"/>
      <c r="BH188" s="416"/>
      <c r="BI188" s="417" t="str">
        <f aca="false" t="array" ref="BI188:BI188">_xlfn.IFS(BA188=Tabeller!$AJ$5,"P",BA188=Tabeller!$AJ$4,"L",BA188="","")</f>
        <v/>
      </c>
      <c r="BJ188" s="416"/>
      <c r="BK188" s="412" t="str">
        <f aca="false">IF(BL188="","","EAN")</f>
        <v/>
      </c>
      <c r="BL188" s="413" t="str">
        <f aca="false">TRIM(IF('3. Förpackningsdata'!Y188="","",'3. Förpackningsdata'!Y188))</f>
        <v/>
      </c>
    </row>
    <row r="189" customFormat="false" ht="14.25" hidden="false" customHeight="false" outlineLevel="0" collapsed="false">
      <c r="A189" s="397" t="n">
        <v>185</v>
      </c>
      <c r="B189" s="397" t="str">
        <f aca="false">'APH KIC KIA PC'!I189</f>
        <v>Välj…</v>
      </c>
      <c r="C189" s="397" t="str">
        <f aca="false">'APH KIC KIA PC'!K189</f>
        <v>Välj…</v>
      </c>
      <c r="D189" s="398" t="n">
        <f aca="false">'APH KIC KIA PC'!D189</f>
        <v>0</v>
      </c>
      <c r="E189" s="399" t="s">
        <v>114</v>
      </c>
      <c r="F189" s="399"/>
      <c r="G189" s="400" t="n">
        <v>1</v>
      </c>
      <c r="H189" s="401" t="n">
        <f aca="false">'3. Förpackningsdata'!F189</f>
        <v>0</v>
      </c>
      <c r="I189" s="401" t="n">
        <f aca="false">'3. Förpackningsdata'!G189</f>
        <v>0</v>
      </c>
      <c r="J189" s="401" t="n">
        <f aca="false">'3. Förpackningsdata'!I189</f>
        <v>0</v>
      </c>
      <c r="K189" s="401" t="n">
        <f aca="false">'3. Förpackningsdata'!H189</f>
        <v>0</v>
      </c>
      <c r="L189" s="244"/>
      <c r="M189" s="399" t="s">
        <v>2012</v>
      </c>
      <c r="N189" s="400" t="str">
        <f aca="false">IF('APH KIC KIA PC'!X189="","",'APH KIC KIA PC'!X189)</f>
        <v/>
      </c>
      <c r="O189" s="402" t="s">
        <v>35</v>
      </c>
      <c r="P189" s="403" t="str">
        <f aca="false">TRIM('1. Artikeldata Grund'!D189)</f>
        <v/>
      </c>
      <c r="Q189" s="404" t="str">
        <f aca="false">IF(S189="","",IF('3. Förpackningsdata'!K189="","",'3. Förpackningsdata'!K189))</f>
        <v/>
      </c>
      <c r="R189" s="405"/>
      <c r="S189" s="406" t="str">
        <f aca="false">IF('3. Förpackningsdata'!L189="","",'3. Förpackningsdata'!L189)</f>
        <v/>
      </c>
      <c r="T189" s="113"/>
      <c r="U189" s="113"/>
      <c r="V189" s="113"/>
      <c r="W189" s="113"/>
      <c r="X189" s="113"/>
      <c r="Y189" s="407" t="str">
        <f aca="false" t="array" ref="Y189:Y189">IF(AC189&lt;&gt;Tabeller!$AI$4,_xlfn.IFS(Q189=Tabeller!$AI$3,"",Q189=Tabeller!$AL$4,"C",Q189=Tabeller!$AL$5,"L",Q189=Tabeller!$AL$6,"P",Q189="",""),"1")</f>
        <v/>
      </c>
      <c r="Z189" s="112"/>
      <c r="AA189" s="408" t="str">
        <f aca="false">IF(AB189="","","EAN")</f>
        <v/>
      </c>
      <c r="AB189" s="418" t="str">
        <f aca="false">TRIM(IF('3. Förpackningsdata'!M189="","",'3. Förpackningsdata'!M189))</f>
        <v/>
      </c>
      <c r="AC189" s="410" t="str">
        <f aca="false">IF(AE189="","",IF('3. Förpackningsdata'!O189="","",'3. Förpackningsdata'!O189))</f>
        <v/>
      </c>
      <c r="AD189" s="411"/>
      <c r="AE189" s="400" t="str">
        <f aca="false">IF('3. Förpackningsdata'!P189="","",'3. Förpackningsdata'!P189)</f>
        <v/>
      </c>
      <c r="AF189" s="244"/>
      <c r="AG189" s="244"/>
      <c r="AH189" s="244"/>
      <c r="AI189" s="244"/>
      <c r="AJ189" s="244"/>
      <c r="AK189" s="407" t="str">
        <f aca="false" t="array" ref="AK189:AK189">_xlfn.IFS(AC189=Tabeller!$AI$4,"C",AC189=Tabeller!$AI$5,"L",AC189=Tabeller!$AI$6,"P",AC189="","")</f>
        <v/>
      </c>
      <c r="AL189" s="411"/>
      <c r="AM189" s="412" t="str">
        <f aca="false">IF(AN189="","","EAN")</f>
        <v/>
      </c>
      <c r="AN189" s="403" t="str">
        <f aca="false">TRIM(IF('3. Förpackningsdata'!Q189="","",'3. Förpackningsdata'!Q189))</f>
        <v/>
      </c>
      <c r="AO189" s="414" t="str">
        <f aca="false">IF(AQ189="","",IF('3. Förpackningsdata'!S189="","",'3. Förpackningsdata'!S189))</f>
        <v/>
      </c>
      <c r="AP189" s="112"/>
      <c r="AQ189" s="406" t="str">
        <f aca="false">IF('3. Förpackningsdata'!T189="","",'3. Förpackningsdata'!T189)</f>
        <v/>
      </c>
      <c r="AR189" s="113"/>
      <c r="AS189" s="113"/>
      <c r="AT189" s="113"/>
      <c r="AU189" s="113"/>
      <c r="AV189" s="113"/>
      <c r="AW189" s="407" t="str">
        <f aca="false" t="array" ref="AW189:AW189">_xlfn.IFS(AO189=Tabeller!$AJ$5,"P",AO189=Tabeller!$AJ$4,"L",AO189="","")</f>
        <v/>
      </c>
      <c r="AX189" s="112"/>
      <c r="AY189" s="408" t="str">
        <f aca="false">IF(AZ189="","","EAN")</f>
        <v/>
      </c>
      <c r="AZ189" s="418" t="str">
        <f aca="false">TRIM(IF('3. Förpackningsdata'!U189="","",'3. Förpackningsdata'!U189))</f>
        <v/>
      </c>
      <c r="BA189" s="415" t="str">
        <f aca="false">IF(BC189="","",IF('3. Förpackningsdata'!W189="","",'3. Förpackningsdata'!W189))</f>
        <v/>
      </c>
      <c r="BB189" s="416"/>
      <c r="BC189" s="411" t="str">
        <f aca="false">IF('3. Förpackningsdata'!X189="","",'3. Förpackningsdata'!X189)</f>
        <v/>
      </c>
      <c r="BD189" s="416"/>
      <c r="BE189" s="416"/>
      <c r="BF189" s="416"/>
      <c r="BG189" s="416"/>
      <c r="BH189" s="416"/>
      <c r="BI189" s="417" t="str">
        <f aca="false" t="array" ref="BI189:BI189">_xlfn.IFS(BA189=Tabeller!$AJ$5,"P",BA189=Tabeller!$AJ$4,"L",BA189="","")</f>
        <v/>
      </c>
      <c r="BJ189" s="416"/>
      <c r="BK189" s="412" t="str">
        <f aca="false">IF(BL189="","","EAN")</f>
        <v/>
      </c>
      <c r="BL189" s="413" t="str">
        <f aca="false">TRIM(IF('3. Förpackningsdata'!Y189="","",'3. Förpackningsdata'!Y189))</f>
        <v/>
      </c>
    </row>
    <row r="190" customFormat="false" ht="14.25" hidden="false" customHeight="false" outlineLevel="0" collapsed="false">
      <c r="A190" s="397" t="n">
        <v>186</v>
      </c>
      <c r="B190" s="397" t="str">
        <f aca="false">'APH KIC KIA PC'!I190</f>
        <v>Välj…</v>
      </c>
      <c r="C190" s="397" t="str">
        <f aca="false">'APH KIC KIA PC'!K190</f>
        <v>Välj…</v>
      </c>
      <c r="D190" s="398" t="n">
        <f aca="false">'APH KIC KIA PC'!D190</f>
        <v>0</v>
      </c>
      <c r="E190" s="399" t="s">
        <v>114</v>
      </c>
      <c r="F190" s="399"/>
      <c r="G190" s="400" t="n">
        <v>1</v>
      </c>
      <c r="H190" s="401" t="n">
        <f aca="false">'3. Förpackningsdata'!F190</f>
        <v>0</v>
      </c>
      <c r="I190" s="401" t="n">
        <f aca="false">'3. Förpackningsdata'!G190</f>
        <v>0</v>
      </c>
      <c r="J190" s="401" t="n">
        <f aca="false">'3. Förpackningsdata'!I190</f>
        <v>0</v>
      </c>
      <c r="K190" s="401" t="n">
        <f aca="false">'3. Förpackningsdata'!H190</f>
        <v>0</v>
      </c>
      <c r="L190" s="244"/>
      <c r="M190" s="399" t="s">
        <v>2012</v>
      </c>
      <c r="N190" s="400" t="str">
        <f aca="false">IF('APH KIC KIA PC'!X190="","",'APH KIC KIA PC'!X190)</f>
        <v/>
      </c>
      <c r="O190" s="402" t="s">
        <v>35</v>
      </c>
      <c r="P190" s="403" t="str">
        <f aca="false">TRIM('1. Artikeldata Grund'!D190)</f>
        <v/>
      </c>
      <c r="Q190" s="404" t="str">
        <f aca="false">IF(S190="","",IF('3. Förpackningsdata'!K190="","",'3. Förpackningsdata'!K190))</f>
        <v/>
      </c>
      <c r="R190" s="405"/>
      <c r="S190" s="406" t="str">
        <f aca="false">IF('3. Förpackningsdata'!L190="","",'3. Förpackningsdata'!L190)</f>
        <v/>
      </c>
      <c r="T190" s="113"/>
      <c r="U190" s="113"/>
      <c r="V190" s="113"/>
      <c r="W190" s="113"/>
      <c r="X190" s="113"/>
      <c r="Y190" s="407" t="str">
        <f aca="false" t="array" ref="Y190:Y190">IF(AC190&lt;&gt;Tabeller!$AI$4,_xlfn.IFS(Q190=Tabeller!$AI$3,"",Q190=Tabeller!$AL$4,"C",Q190=Tabeller!$AL$5,"L",Q190=Tabeller!$AL$6,"P",Q190="",""),"1")</f>
        <v/>
      </c>
      <c r="Z190" s="112"/>
      <c r="AA190" s="408" t="str">
        <f aca="false">IF(AB190="","","EAN")</f>
        <v/>
      </c>
      <c r="AB190" s="418" t="str">
        <f aca="false">TRIM(IF('3. Förpackningsdata'!M190="","",'3. Förpackningsdata'!M190))</f>
        <v/>
      </c>
      <c r="AC190" s="410" t="str">
        <f aca="false">IF(AE190="","",IF('3. Förpackningsdata'!O190="","",'3. Förpackningsdata'!O190))</f>
        <v/>
      </c>
      <c r="AD190" s="411"/>
      <c r="AE190" s="400" t="str">
        <f aca="false">IF('3. Förpackningsdata'!P190="","",'3. Förpackningsdata'!P190)</f>
        <v/>
      </c>
      <c r="AF190" s="244"/>
      <c r="AG190" s="244"/>
      <c r="AH190" s="244"/>
      <c r="AI190" s="244"/>
      <c r="AJ190" s="244"/>
      <c r="AK190" s="407" t="str">
        <f aca="false" t="array" ref="AK190:AK190">_xlfn.IFS(AC190=Tabeller!$AI$4,"C",AC190=Tabeller!$AI$5,"L",AC190=Tabeller!$AI$6,"P",AC190="","")</f>
        <v/>
      </c>
      <c r="AL190" s="411"/>
      <c r="AM190" s="412" t="str">
        <f aca="false">IF(AN190="","","EAN")</f>
        <v/>
      </c>
      <c r="AN190" s="403" t="str">
        <f aca="false">TRIM(IF('3. Förpackningsdata'!Q190="","",'3. Förpackningsdata'!Q190))</f>
        <v/>
      </c>
      <c r="AO190" s="414" t="str">
        <f aca="false">IF(AQ190="","",IF('3. Förpackningsdata'!S190="","",'3. Förpackningsdata'!S190))</f>
        <v/>
      </c>
      <c r="AP190" s="112"/>
      <c r="AQ190" s="406" t="str">
        <f aca="false">IF('3. Förpackningsdata'!T190="","",'3. Förpackningsdata'!T190)</f>
        <v/>
      </c>
      <c r="AR190" s="113"/>
      <c r="AS190" s="113"/>
      <c r="AT190" s="113"/>
      <c r="AU190" s="113"/>
      <c r="AV190" s="113"/>
      <c r="AW190" s="407" t="str">
        <f aca="false" t="array" ref="AW190:AW190">_xlfn.IFS(AO190=Tabeller!$AJ$5,"P",AO190=Tabeller!$AJ$4,"L",AO190="","")</f>
        <v/>
      </c>
      <c r="AX190" s="112"/>
      <c r="AY190" s="408" t="str">
        <f aca="false">IF(AZ190="","","EAN")</f>
        <v/>
      </c>
      <c r="AZ190" s="418" t="str">
        <f aca="false">TRIM(IF('3. Förpackningsdata'!U190="","",'3. Förpackningsdata'!U190))</f>
        <v/>
      </c>
      <c r="BA190" s="415" t="str">
        <f aca="false">IF(BC190="","",IF('3. Förpackningsdata'!W190="","",'3. Förpackningsdata'!W190))</f>
        <v/>
      </c>
      <c r="BB190" s="416"/>
      <c r="BC190" s="411" t="str">
        <f aca="false">IF('3. Förpackningsdata'!X190="","",'3. Förpackningsdata'!X190)</f>
        <v/>
      </c>
      <c r="BD190" s="416"/>
      <c r="BE190" s="416"/>
      <c r="BF190" s="416"/>
      <c r="BG190" s="416"/>
      <c r="BH190" s="416"/>
      <c r="BI190" s="417" t="str">
        <f aca="false" t="array" ref="BI190:BI190">_xlfn.IFS(BA190=Tabeller!$AJ$5,"P",BA190=Tabeller!$AJ$4,"L",BA190="","")</f>
        <v/>
      </c>
      <c r="BJ190" s="416"/>
      <c r="BK190" s="412" t="str">
        <f aca="false">IF(BL190="","","EAN")</f>
        <v/>
      </c>
      <c r="BL190" s="413" t="str">
        <f aca="false">TRIM(IF('3. Förpackningsdata'!Y190="","",'3. Förpackningsdata'!Y190))</f>
        <v/>
      </c>
    </row>
    <row r="191" customFormat="false" ht="14.25" hidden="false" customHeight="false" outlineLevel="0" collapsed="false">
      <c r="A191" s="397" t="n">
        <v>187</v>
      </c>
      <c r="B191" s="397" t="str">
        <f aca="false">'APH KIC KIA PC'!I191</f>
        <v>Välj…</v>
      </c>
      <c r="C191" s="397" t="str">
        <f aca="false">'APH KIC KIA PC'!K191</f>
        <v>Välj…</v>
      </c>
      <c r="D191" s="398" t="n">
        <f aca="false">'APH KIC KIA PC'!D191</f>
        <v>0</v>
      </c>
      <c r="E191" s="399" t="s">
        <v>114</v>
      </c>
      <c r="F191" s="399"/>
      <c r="G191" s="400" t="n">
        <v>1</v>
      </c>
      <c r="H191" s="401" t="n">
        <f aca="false">'3. Förpackningsdata'!F191</f>
        <v>0</v>
      </c>
      <c r="I191" s="401" t="n">
        <f aca="false">'3. Förpackningsdata'!G191</f>
        <v>0</v>
      </c>
      <c r="J191" s="401" t="n">
        <f aca="false">'3. Förpackningsdata'!I191</f>
        <v>0</v>
      </c>
      <c r="K191" s="401" t="n">
        <f aca="false">'3. Förpackningsdata'!H191</f>
        <v>0</v>
      </c>
      <c r="L191" s="244"/>
      <c r="M191" s="399" t="s">
        <v>2012</v>
      </c>
      <c r="N191" s="400" t="str">
        <f aca="false">IF('APH KIC KIA PC'!X191="","",'APH KIC KIA PC'!X191)</f>
        <v/>
      </c>
      <c r="O191" s="402" t="s">
        <v>35</v>
      </c>
      <c r="P191" s="403" t="str">
        <f aca="false">TRIM('1. Artikeldata Grund'!D191)</f>
        <v/>
      </c>
      <c r="Q191" s="404" t="str">
        <f aca="false">IF(S191="","",IF('3. Förpackningsdata'!K191="","",'3. Förpackningsdata'!K191))</f>
        <v/>
      </c>
      <c r="R191" s="405"/>
      <c r="S191" s="406" t="str">
        <f aca="false">IF('3. Förpackningsdata'!L191="","",'3. Förpackningsdata'!L191)</f>
        <v/>
      </c>
      <c r="T191" s="113"/>
      <c r="U191" s="113"/>
      <c r="V191" s="113"/>
      <c r="W191" s="113"/>
      <c r="X191" s="113"/>
      <c r="Y191" s="407" t="str">
        <f aca="false" t="array" ref="Y191:Y191">IF(AC191&lt;&gt;Tabeller!$AI$4,_xlfn.IFS(Q191=Tabeller!$AI$3,"",Q191=Tabeller!$AL$4,"C",Q191=Tabeller!$AL$5,"L",Q191=Tabeller!$AL$6,"P",Q191="",""),"1")</f>
        <v/>
      </c>
      <c r="Z191" s="112"/>
      <c r="AA191" s="408" t="str">
        <f aca="false">IF(AB191="","","EAN")</f>
        <v/>
      </c>
      <c r="AB191" s="418" t="str">
        <f aca="false">TRIM(IF('3. Förpackningsdata'!M191="","",'3. Förpackningsdata'!M191))</f>
        <v/>
      </c>
      <c r="AC191" s="410" t="str">
        <f aca="false">IF(AE191="","",IF('3. Förpackningsdata'!O191="","",'3. Förpackningsdata'!O191))</f>
        <v/>
      </c>
      <c r="AD191" s="411"/>
      <c r="AE191" s="400" t="str">
        <f aca="false">IF('3. Förpackningsdata'!P191="","",'3. Förpackningsdata'!P191)</f>
        <v/>
      </c>
      <c r="AF191" s="244"/>
      <c r="AG191" s="244"/>
      <c r="AH191" s="244"/>
      <c r="AI191" s="244"/>
      <c r="AJ191" s="244"/>
      <c r="AK191" s="407" t="str">
        <f aca="false" t="array" ref="AK191:AK191">_xlfn.IFS(AC191=Tabeller!$AI$4,"C",AC191=Tabeller!$AI$5,"L",AC191=Tabeller!$AI$6,"P",AC191="","")</f>
        <v/>
      </c>
      <c r="AL191" s="411"/>
      <c r="AM191" s="412" t="str">
        <f aca="false">IF(AN191="","","EAN")</f>
        <v/>
      </c>
      <c r="AN191" s="403" t="str">
        <f aca="false">TRIM(IF('3. Förpackningsdata'!Q191="","",'3. Förpackningsdata'!Q191))</f>
        <v/>
      </c>
      <c r="AO191" s="414" t="str">
        <f aca="false">IF(AQ191="","",IF('3. Förpackningsdata'!S191="","",'3. Förpackningsdata'!S191))</f>
        <v/>
      </c>
      <c r="AP191" s="112"/>
      <c r="AQ191" s="406" t="str">
        <f aca="false">IF('3. Förpackningsdata'!T191="","",'3. Förpackningsdata'!T191)</f>
        <v/>
      </c>
      <c r="AR191" s="113"/>
      <c r="AS191" s="113"/>
      <c r="AT191" s="113"/>
      <c r="AU191" s="113"/>
      <c r="AV191" s="113"/>
      <c r="AW191" s="407" t="str">
        <f aca="false" t="array" ref="AW191:AW191">_xlfn.IFS(AO191=Tabeller!$AJ$5,"P",AO191=Tabeller!$AJ$4,"L",AO191="","")</f>
        <v/>
      </c>
      <c r="AX191" s="112"/>
      <c r="AY191" s="408" t="str">
        <f aca="false">IF(AZ191="","","EAN")</f>
        <v/>
      </c>
      <c r="AZ191" s="418" t="str">
        <f aca="false">TRIM(IF('3. Förpackningsdata'!U191="","",'3. Förpackningsdata'!U191))</f>
        <v/>
      </c>
      <c r="BA191" s="415" t="str">
        <f aca="false">IF(BC191="","",IF('3. Förpackningsdata'!W191="","",'3. Förpackningsdata'!W191))</f>
        <v/>
      </c>
      <c r="BB191" s="416"/>
      <c r="BC191" s="411" t="str">
        <f aca="false">IF('3. Förpackningsdata'!X191="","",'3. Förpackningsdata'!X191)</f>
        <v/>
      </c>
      <c r="BD191" s="416"/>
      <c r="BE191" s="416"/>
      <c r="BF191" s="416"/>
      <c r="BG191" s="416"/>
      <c r="BH191" s="416"/>
      <c r="BI191" s="417" t="str">
        <f aca="false" t="array" ref="BI191:BI191">_xlfn.IFS(BA191=Tabeller!$AJ$5,"P",BA191=Tabeller!$AJ$4,"L",BA191="","")</f>
        <v/>
      </c>
      <c r="BJ191" s="416"/>
      <c r="BK191" s="412" t="str">
        <f aca="false">IF(BL191="","","EAN")</f>
        <v/>
      </c>
      <c r="BL191" s="413" t="str">
        <f aca="false">TRIM(IF('3. Förpackningsdata'!Y191="","",'3. Förpackningsdata'!Y191))</f>
        <v/>
      </c>
    </row>
    <row r="192" customFormat="false" ht="14.25" hidden="false" customHeight="false" outlineLevel="0" collapsed="false">
      <c r="A192" s="397" t="n">
        <v>188</v>
      </c>
      <c r="B192" s="397" t="str">
        <f aca="false">'APH KIC KIA PC'!I192</f>
        <v>Välj…</v>
      </c>
      <c r="C192" s="397" t="str">
        <f aca="false">'APH KIC KIA PC'!K192</f>
        <v>Välj…</v>
      </c>
      <c r="D192" s="398" t="n">
        <f aca="false">'APH KIC KIA PC'!D192</f>
        <v>0</v>
      </c>
      <c r="E192" s="399" t="s">
        <v>114</v>
      </c>
      <c r="F192" s="399"/>
      <c r="G192" s="400" t="n">
        <v>1</v>
      </c>
      <c r="H192" s="401" t="n">
        <f aca="false">'3. Förpackningsdata'!F192</f>
        <v>0</v>
      </c>
      <c r="I192" s="401" t="n">
        <f aca="false">'3. Förpackningsdata'!G192</f>
        <v>0</v>
      </c>
      <c r="J192" s="401" t="n">
        <f aca="false">'3. Förpackningsdata'!I192</f>
        <v>0</v>
      </c>
      <c r="K192" s="401" t="n">
        <f aca="false">'3. Förpackningsdata'!H192</f>
        <v>0</v>
      </c>
      <c r="L192" s="244"/>
      <c r="M192" s="399" t="s">
        <v>2012</v>
      </c>
      <c r="N192" s="400" t="str">
        <f aca="false">IF('APH KIC KIA PC'!X192="","",'APH KIC KIA PC'!X192)</f>
        <v/>
      </c>
      <c r="O192" s="402" t="s">
        <v>35</v>
      </c>
      <c r="P192" s="403" t="str">
        <f aca="false">TRIM('1. Artikeldata Grund'!D192)</f>
        <v/>
      </c>
      <c r="Q192" s="404" t="str">
        <f aca="false">IF(S192="","",IF('3. Förpackningsdata'!K192="","",'3. Förpackningsdata'!K192))</f>
        <v/>
      </c>
      <c r="R192" s="405"/>
      <c r="S192" s="406" t="str">
        <f aca="false">IF('3. Förpackningsdata'!L192="","",'3. Förpackningsdata'!L192)</f>
        <v/>
      </c>
      <c r="T192" s="113"/>
      <c r="U192" s="113"/>
      <c r="V192" s="113"/>
      <c r="W192" s="113"/>
      <c r="X192" s="113"/>
      <c r="Y192" s="407" t="str">
        <f aca="false" t="array" ref="Y192:Y192">IF(AC192&lt;&gt;Tabeller!$AI$4,_xlfn.IFS(Q192=Tabeller!$AI$3,"",Q192=Tabeller!$AL$4,"C",Q192=Tabeller!$AL$5,"L",Q192=Tabeller!$AL$6,"P",Q192="",""),"1")</f>
        <v/>
      </c>
      <c r="Z192" s="112"/>
      <c r="AA192" s="408" t="str">
        <f aca="false">IF(AB192="","","EAN")</f>
        <v/>
      </c>
      <c r="AB192" s="418" t="str">
        <f aca="false">TRIM(IF('3. Förpackningsdata'!M192="","",'3. Förpackningsdata'!M192))</f>
        <v/>
      </c>
      <c r="AC192" s="410" t="str">
        <f aca="false">IF(AE192="","",IF('3. Förpackningsdata'!O192="","",'3. Förpackningsdata'!O192))</f>
        <v/>
      </c>
      <c r="AD192" s="411"/>
      <c r="AE192" s="400" t="str">
        <f aca="false">IF('3. Förpackningsdata'!P192="","",'3. Förpackningsdata'!P192)</f>
        <v/>
      </c>
      <c r="AF192" s="244"/>
      <c r="AG192" s="244"/>
      <c r="AH192" s="244"/>
      <c r="AI192" s="244"/>
      <c r="AJ192" s="244"/>
      <c r="AK192" s="407" t="str">
        <f aca="false" t="array" ref="AK192:AK192">_xlfn.IFS(AC192=Tabeller!$AI$4,"C",AC192=Tabeller!$AI$5,"L",AC192=Tabeller!$AI$6,"P",AC192="","")</f>
        <v/>
      </c>
      <c r="AL192" s="411"/>
      <c r="AM192" s="412" t="str">
        <f aca="false">IF(AN192="","","EAN")</f>
        <v/>
      </c>
      <c r="AN192" s="403" t="str">
        <f aca="false">TRIM(IF('3. Förpackningsdata'!Q192="","",'3. Förpackningsdata'!Q192))</f>
        <v/>
      </c>
      <c r="AO192" s="414" t="str">
        <f aca="false">IF(AQ192="","",IF('3. Förpackningsdata'!S192="","",'3. Förpackningsdata'!S192))</f>
        <v/>
      </c>
      <c r="AP192" s="112"/>
      <c r="AQ192" s="406" t="str">
        <f aca="false">IF('3. Förpackningsdata'!T192="","",'3. Förpackningsdata'!T192)</f>
        <v/>
      </c>
      <c r="AR192" s="113"/>
      <c r="AS192" s="113"/>
      <c r="AT192" s="113"/>
      <c r="AU192" s="113"/>
      <c r="AV192" s="113"/>
      <c r="AW192" s="407" t="str">
        <f aca="false" t="array" ref="AW192:AW192">_xlfn.IFS(AO192=Tabeller!$AJ$5,"P",AO192=Tabeller!$AJ$4,"L",AO192="","")</f>
        <v/>
      </c>
      <c r="AX192" s="112"/>
      <c r="AY192" s="408" t="str">
        <f aca="false">IF(AZ192="","","EAN")</f>
        <v/>
      </c>
      <c r="AZ192" s="418" t="str">
        <f aca="false">TRIM(IF('3. Förpackningsdata'!U192="","",'3. Förpackningsdata'!U192))</f>
        <v/>
      </c>
      <c r="BA192" s="415" t="str">
        <f aca="false">IF(BC192="","",IF('3. Förpackningsdata'!W192="","",'3. Förpackningsdata'!W192))</f>
        <v/>
      </c>
      <c r="BB192" s="416"/>
      <c r="BC192" s="411" t="str">
        <f aca="false">IF('3. Förpackningsdata'!X192="","",'3. Förpackningsdata'!X192)</f>
        <v/>
      </c>
      <c r="BD192" s="416"/>
      <c r="BE192" s="416"/>
      <c r="BF192" s="416"/>
      <c r="BG192" s="416"/>
      <c r="BH192" s="416"/>
      <c r="BI192" s="417" t="str">
        <f aca="false" t="array" ref="BI192:BI192">_xlfn.IFS(BA192=Tabeller!$AJ$5,"P",BA192=Tabeller!$AJ$4,"L",BA192="","")</f>
        <v/>
      </c>
      <c r="BJ192" s="416"/>
      <c r="BK192" s="412" t="str">
        <f aca="false">IF(BL192="","","EAN")</f>
        <v/>
      </c>
      <c r="BL192" s="413" t="str">
        <f aca="false">TRIM(IF('3. Förpackningsdata'!Y192="","",'3. Förpackningsdata'!Y192))</f>
        <v/>
      </c>
    </row>
    <row r="193" customFormat="false" ht="14.25" hidden="false" customHeight="false" outlineLevel="0" collapsed="false">
      <c r="A193" s="397" t="n">
        <v>189</v>
      </c>
      <c r="B193" s="397" t="str">
        <f aca="false">'APH KIC KIA PC'!I193</f>
        <v>Välj…</v>
      </c>
      <c r="C193" s="397" t="str">
        <f aca="false">'APH KIC KIA PC'!K193</f>
        <v>Välj…</v>
      </c>
      <c r="D193" s="398" t="n">
        <f aca="false">'APH KIC KIA PC'!D193</f>
        <v>0</v>
      </c>
      <c r="E193" s="399" t="s">
        <v>114</v>
      </c>
      <c r="F193" s="399"/>
      <c r="G193" s="400" t="n">
        <v>1</v>
      </c>
      <c r="H193" s="401" t="n">
        <f aca="false">'3. Förpackningsdata'!F193</f>
        <v>0</v>
      </c>
      <c r="I193" s="401" t="n">
        <f aca="false">'3. Förpackningsdata'!G193</f>
        <v>0</v>
      </c>
      <c r="J193" s="401" t="n">
        <f aca="false">'3. Förpackningsdata'!I193</f>
        <v>0</v>
      </c>
      <c r="K193" s="401" t="n">
        <f aca="false">'3. Förpackningsdata'!H193</f>
        <v>0</v>
      </c>
      <c r="L193" s="244"/>
      <c r="M193" s="399" t="s">
        <v>2012</v>
      </c>
      <c r="N193" s="400" t="str">
        <f aca="false">IF('APH KIC KIA PC'!X193="","",'APH KIC KIA PC'!X193)</f>
        <v/>
      </c>
      <c r="O193" s="402" t="s">
        <v>35</v>
      </c>
      <c r="P193" s="403" t="str">
        <f aca="false">TRIM('1. Artikeldata Grund'!D193)</f>
        <v/>
      </c>
      <c r="Q193" s="404" t="str">
        <f aca="false">IF(S193="","",IF('3. Förpackningsdata'!K193="","",'3. Förpackningsdata'!K193))</f>
        <v/>
      </c>
      <c r="R193" s="405"/>
      <c r="S193" s="406" t="str">
        <f aca="false">IF('3. Förpackningsdata'!L193="","",'3. Förpackningsdata'!L193)</f>
        <v/>
      </c>
      <c r="T193" s="113"/>
      <c r="U193" s="113"/>
      <c r="V193" s="113"/>
      <c r="W193" s="113"/>
      <c r="X193" s="113"/>
      <c r="Y193" s="407" t="str">
        <f aca="false" t="array" ref="Y193:Y193">IF(AC193&lt;&gt;Tabeller!$AI$4,_xlfn.IFS(Q193=Tabeller!$AI$3,"",Q193=Tabeller!$AL$4,"C",Q193=Tabeller!$AL$5,"L",Q193=Tabeller!$AL$6,"P",Q193="",""),"1")</f>
        <v/>
      </c>
      <c r="Z193" s="112"/>
      <c r="AA193" s="408" t="str">
        <f aca="false">IF(AB193="","","EAN")</f>
        <v/>
      </c>
      <c r="AB193" s="418" t="str">
        <f aca="false">TRIM(IF('3. Förpackningsdata'!M193="","",'3. Förpackningsdata'!M193))</f>
        <v/>
      </c>
      <c r="AC193" s="410" t="str">
        <f aca="false">IF(AE193="","",IF('3. Förpackningsdata'!O193="","",'3. Förpackningsdata'!O193))</f>
        <v/>
      </c>
      <c r="AD193" s="411"/>
      <c r="AE193" s="400" t="str">
        <f aca="false">IF('3. Förpackningsdata'!P193="","",'3. Förpackningsdata'!P193)</f>
        <v/>
      </c>
      <c r="AF193" s="244"/>
      <c r="AG193" s="244"/>
      <c r="AH193" s="244"/>
      <c r="AI193" s="244"/>
      <c r="AJ193" s="244"/>
      <c r="AK193" s="407" t="str">
        <f aca="false" t="array" ref="AK193:AK193">_xlfn.IFS(AC193=Tabeller!$AI$4,"C",AC193=Tabeller!$AI$5,"L",AC193=Tabeller!$AI$6,"P",AC193="","")</f>
        <v/>
      </c>
      <c r="AL193" s="411"/>
      <c r="AM193" s="412" t="str">
        <f aca="false">IF(AN193="","","EAN")</f>
        <v/>
      </c>
      <c r="AN193" s="403" t="str">
        <f aca="false">TRIM(IF('3. Förpackningsdata'!Q193="","",'3. Förpackningsdata'!Q193))</f>
        <v/>
      </c>
      <c r="AO193" s="414" t="str">
        <f aca="false">IF(AQ193="","",IF('3. Förpackningsdata'!S193="","",'3. Förpackningsdata'!S193))</f>
        <v/>
      </c>
      <c r="AP193" s="112"/>
      <c r="AQ193" s="406" t="str">
        <f aca="false">IF('3. Förpackningsdata'!T193="","",'3. Förpackningsdata'!T193)</f>
        <v/>
      </c>
      <c r="AR193" s="113"/>
      <c r="AS193" s="113"/>
      <c r="AT193" s="113"/>
      <c r="AU193" s="113"/>
      <c r="AV193" s="113"/>
      <c r="AW193" s="407" t="str">
        <f aca="false" t="array" ref="AW193:AW193">_xlfn.IFS(AO193=Tabeller!$AJ$5,"P",AO193=Tabeller!$AJ$4,"L",AO193="","")</f>
        <v/>
      </c>
      <c r="AX193" s="112"/>
      <c r="AY193" s="408" t="str">
        <f aca="false">IF(AZ193="","","EAN")</f>
        <v/>
      </c>
      <c r="AZ193" s="418" t="str">
        <f aca="false">TRIM(IF('3. Förpackningsdata'!U193="","",'3. Förpackningsdata'!U193))</f>
        <v/>
      </c>
      <c r="BA193" s="415" t="str">
        <f aca="false">IF(BC193="","",IF('3. Förpackningsdata'!W193="","",'3. Förpackningsdata'!W193))</f>
        <v/>
      </c>
      <c r="BB193" s="416"/>
      <c r="BC193" s="411" t="str">
        <f aca="false">IF('3. Förpackningsdata'!X193="","",'3. Förpackningsdata'!X193)</f>
        <v/>
      </c>
      <c r="BD193" s="416"/>
      <c r="BE193" s="416"/>
      <c r="BF193" s="416"/>
      <c r="BG193" s="416"/>
      <c r="BH193" s="416"/>
      <c r="BI193" s="417" t="str">
        <f aca="false" t="array" ref="BI193:BI193">_xlfn.IFS(BA193=Tabeller!$AJ$5,"P",BA193=Tabeller!$AJ$4,"L",BA193="","")</f>
        <v/>
      </c>
      <c r="BJ193" s="416"/>
      <c r="BK193" s="412" t="str">
        <f aca="false">IF(BL193="","","EAN")</f>
        <v/>
      </c>
      <c r="BL193" s="413" t="str">
        <f aca="false">TRIM(IF('3. Förpackningsdata'!Y193="","",'3. Förpackningsdata'!Y193))</f>
        <v/>
      </c>
    </row>
    <row r="194" customFormat="false" ht="14.25" hidden="false" customHeight="false" outlineLevel="0" collapsed="false">
      <c r="A194" s="397" t="n">
        <v>190</v>
      </c>
      <c r="B194" s="397" t="str">
        <f aca="false">'APH KIC KIA PC'!I194</f>
        <v>Välj…</v>
      </c>
      <c r="C194" s="397" t="str">
        <f aca="false">'APH KIC KIA PC'!K194</f>
        <v>Välj…</v>
      </c>
      <c r="D194" s="398" t="n">
        <f aca="false">'APH KIC KIA PC'!D194</f>
        <v>0</v>
      </c>
      <c r="E194" s="399" t="s">
        <v>114</v>
      </c>
      <c r="F194" s="399"/>
      <c r="G194" s="400" t="n">
        <v>1</v>
      </c>
      <c r="H194" s="401" t="n">
        <f aca="false">'3. Förpackningsdata'!F194</f>
        <v>0</v>
      </c>
      <c r="I194" s="401" t="n">
        <f aca="false">'3. Förpackningsdata'!G194</f>
        <v>0</v>
      </c>
      <c r="J194" s="401" t="n">
        <f aca="false">'3. Förpackningsdata'!I194</f>
        <v>0</v>
      </c>
      <c r="K194" s="401" t="n">
        <f aca="false">'3. Förpackningsdata'!H194</f>
        <v>0</v>
      </c>
      <c r="L194" s="244"/>
      <c r="M194" s="399" t="s">
        <v>2012</v>
      </c>
      <c r="N194" s="400" t="str">
        <f aca="false">IF('APH KIC KIA PC'!X194="","",'APH KIC KIA PC'!X194)</f>
        <v/>
      </c>
      <c r="O194" s="402" t="s">
        <v>35</v>
      </c>
      <c r="P194" s="403" t="str">
        <f aca="false">TRIM('1. Artikeldata Grund'!D194)</f>
        <v/>
      </c>
      <c r="Q194" s="404" t="str">
        <f aca="false">IF(S194="","",IF('3. Förpackningsdata'!K194="","",'3. Förpackningsdata'!K194))</f>
        <v/>
      </c>
      <c r="R194" s="405"/>
      <c r="S194" s="406" t="str">
        <f aca="false">IF('3. Förpackningsdata'!L194="","",'3. Förpackningsdata'!L194)</f>
        <v/>
      </c>
      <c r="T194" s="113"/>
      <c r="U194" s="113"/>
      <c r="V194" s="113"/>
      <c r="W194" s="113"/>
      <c r="X194" s="113"/>
      <c r="Y194" s="407" t="str">
        <f aca="false" t="array" ref="Y194:Y194">IF(AC194&lt;&gt;Tabeller!$AI$4,_xlfn.IFS(Q194=Tabeller!$AI$3,"",Q194=Tabeller!$AL$4,"C",Q194=Tabeller!$AL$5,"L",Q194=Tabeller!$AL$6,"P",Q194="",""),"1")</f>
        <v/>
      </c>
      <c r="Z194" s="112"/>
      <c r="AA194" s="408" t="str">
        <f aca="false">IF(AB194="","","EAN")</f>
        <v/>
      </c>
      <c r="AB194" s="418" t="str">
        <f aca="false">TRIM(IF('3. Förpackningsdata'!M194="","",'3. Förpackningsdata'!M194))</f>
        <v/>
      </c>
      <c r="AC194" s="410" t="str">
        <f aca="false">IF(AE194="","",IF('3. Förpackningsdata'!O194="","",'3. Förpackningsdata'!O194))</f>
        <v/>
      </c>
      <c r="AD194" s="411"/>
      <c r="AE194" s="400" t="str">
        <f aca="false">IF('3. Förpackningsdata'!P194="","",'3. Förpackningsdata'!P194)</f>
        <v/>
      </c>
      <c r="AF194" s="244"/>
      <c r="AG194" s="244"/>
      <c r="AH194" s="244"/>
      <c r="AI194" s="244"/>
      <c r="AJ194" s="244"/>
      <c r="AK194" s="407" t="str">
        <f aca="false" t="array" ref="AK194:AK194">_xlfn.IFS(AC194=Tabeller!$AI$4,"C",AC194=Tabeller!$AI$5,"L",AC194=Tabeller!$AI$6,"P",AC194="","")</f>
        <v/>
      </c>
      <c r="AL194" s="411"/>
      <c r="AM194" s="412" t="str">
        <f aca="false">IF(AN194="","","EAN")</f>
        <v/>
      </c>
      <c r="AN194" s="403" t="str">
        <f aca="false">TRIM(IF('3. Förpackningsdata'!Q194="","",'3. Förpackningsdata'!Q194))</f>
        <v/>
      </c>
      <c r="AO194" s="414" t="str">
        <f aca="false">IF(AQ194="","",IF('3. Förpackningsdata'!S194="","",'3. Förpackningsdata'!S194))</f>
        <v/>
      </c>
      <c r="AP194" s="112"/>
      <c r="AQ194" s="406" t="str">
        <f aca="false">IF('3. Förpackningsdata'!T194="","",'3. Förpackningsdata'!T194)</f>
        <v/>
      </c>
      <c r="AR194" s="113"/>
      <c r="AS194" s="113"/>
      <c r="AT194" s="113"/>
      <c r="AU194" s="113"/>
      <c r="AV194" s="113"/>
      <c r="AW194" s="407" t="str">
        <f aca="false" t="array" ref="AW194:AW194">_xlfn.IFS(AO194=Tabeller!$AJ$5,"P",AO194=Tabeller!$AJ$4,"L",AO194="","")</f>
        <v/>
      </c>
      <c r="AX194" s="112"/>
      <c r="AY194" s="408" t="str">
        <f aca="false">IF(AZ194="","","EAN")</f>
        <v/>
      </c>
      <c r="AZ194" s="418" t="str">
        <f aca="false">TRIM(IF('3. Förpackningsdata'!U194="","",'3. Förpackningsdata'!U194))</f>
        <v/>
      </c>
      <c r="BA194" s="415" t="str">
        <f aca="false">IF(BC194="","",IF('3. Förpackningsdata'!W194="","",'3. Förpackningsdata'!W194))</f>
        <v/>
      </c>
      <c r="BB194" s="416"/>
      <c r="BC194" s="411" t="str">
        <f aca="false">IF('3. Förpackningsdata'!X194="","",'3. Förpackningsdata'!X194)</f>
        <v/>
      </c>
      <c r="BD194" s="416"/>
      <c r="BE194" s="416"/>
      <c r="BF194" s="416"/>
      <c r="BG194" s="416"/>
      <c r="BH194" s="416"/>
      <c r="BI194" s="417" t="str">
        <f aca="false" t="array" ref="BI194:BI194">_xlfn.IFS(BA194=Tabeller!$AJ$5,"P",BA194=Tabeller!$AJ$4,"L",BA194="","")</f>
        <v/>
      </c>
      <c r="BJ194" s="416"/>
      <c r="BK194" s="412" t="str">
        <f aca="false">IF(BL194="","","EAN")</f>
        <v/>
      </c>
      <c r="BL194" s="413" t="str">
        <f aca="false">TRIM(IF('3. Förpackningsdata'!Y194="","",'3. Förpackningsdata'!Y194))</f>
        <v/>
      </c>
    </row>
    <row r="195" customFormat="false" ht="14.25" hidden="false" customHeight="false" outlineLevel="0" collapsed="false">
      <c r="A195" s="397" t="n">
        <v>191</v>
      </c>
      <c r="B195" s="397" t="str">
        <f aca="false">'APH KIC KIA PC'!I195</f>
        <v>Välj…</v>
      </c>
      <c r="C195" s="397" t="str">
        <f aca="false">'APH KIC KIA PC'!K195</f>
        <v>Välj…</v>
      </c>
      <c r="D195" s="398" t="n">
        <f aca="false">'APH KIC KIA PC'!D195</f>
        <v>0</v>
      </c>
      <c r="E195" s="399" t="s">
        <v>114</v>
      </c>
      <c r="F195" s="399"/>
      <c r="G195" s="400" t="n">
        <v>1</v>
      </c>
      <c r="H195" s="401" t="n">
        <f aca="false">'3. Förpackningsdata'!F195</f>
        <v>0</v>
      </c>
      <c r="I195" s="401" t="n">
        <f aca="false">'3. Förpackningsdata'!G195</f>
        <v>0</v>
      </c>
      <c r="J195" s="401" t="n">
        <f aca="false">'3. Förpackningsdata'!I195</f>
        <v>0</v>
      </c>
      <c r="K195" s="401" t="n">
        <f aca="false">'3. Förpackningsdata'!H195</f>
        <v>0</v>
      </c>
      <c r="L195" s="244"/>
      <c r="M195" s="399" t="s">
        <v>2012</v>
      </c>
      <c r="N195" s="400" t="str">
        <f aca="false">IF('APH KIC KIA PC'!X195="","",'APH KIC KIA PC'!X195)</f>
        <v/>
      </c>
      <c r="O195" s="402" t="s">
        <v>35</v>
      </c>
      <c r="P195" s="403" t="str">
        <f aca="false">TRIM('1. Artikeldata Grund'!D195)</f>
        <v/>
      </c>
      <c r="Q195" s="404" t="str">
        <f aca="false">IF(S195="","",IF('3. Förpackningsdata'!K195="","",'3. Förpackningsdata'!K195))</f>
        <v/>
      </c>
      <c r="R195" s="405"/>
      <c r="S195" s="406" t="str">
        <f aca="false">IF('3. Förpackningsdata'!L195="","",'3. Förpackningsdata'!L195)</f>
        <v/>
      </c>
      <c r="T195" s="113"/>
      <c r="U195" s="113"/>
      <c r="V195" s="113"/>
      <c r="W195" s="113"/>
      <c r="X195" s="113"/>
      <c r="Y195" s="407" t="str">
        <f aca="false" t="array" ref="Y195:Y195">IF(AC195&lt;&gt;Tabeller!$AI$4,_xlfn.IFS(Q195=Tabeller!$AI$3,"",Q195=Tabeller!$AL$4,"C",Q195=Tabeller!$AL$5,"L",Q195=Tabeller!$AL$6,"P",Q195="",""),"1")</f>
        <v/>
      </c>
      <c r="Z195" s="112"/>
      <c r="AA195" s="408" t="str">
        <f aca="false">IF(AB195="","","EAN")</f>
        <v/>
      </c>
      <c r="AB195" s="418" t="str">
        <f aca="false">TRIM(IF('3. Förpackningsdata'!M195="","",'3. Förpackningsdata'!M195))</f>
        <v/>
      </c>
      <c r="AC195" s="410" t="str">
        <f aca="false">IF(AE195="","",IF('3. Förpackningsdata'!O195="","",'3. Förpackningsdata'!O195))</f>
        <v/>
      </c>
      <c r="AD195" s="411"/>
      <c r="AE195" s="400" t="str">
        <f aca="false">IF('3. Förpackningsdata'!P195="","",'3. Förpackningsdata'!P195)</f>
        <v/>
      </c>
      <c r="AF195" s="244"/>
      <c r="AG195" s="244"/>
      <c r="AH195" s="244"/>
      <c r="AI195" s="244"/>
      <c r="AJ195" s="244"/>
      <c r="AK195" s="407" t="str">
        <f aca="false" t="array" ref="AK195:AK195">_xlfn.IFS(AC195=Tabeller!$AI$4,"C",AC195=Tabeller!$AI$5,"L",AC195=Tabeller!$AI$6,"P",AC195="","")</f>
        <v/>
      </c>
      <c r="AL195" s="411"/>
      <c r="AM195" s="412" t="str">
        <f aca="false">IF(AN195="","","EAN")</f>
        <v/>
      </c>
      <c r="AN195" s="403" t="str">
        <f aca="false">TRIM(IF('3. Förpackningsdata'!Q195="","",'3. Förpackningsdata'!Q195))</f>
        <v/>
      </c>
      <c r="AO195" s="414" t="str">
        <f aca="false">IF(AQ195="","",IF('3. Förpackningsdata'!S195="","",'3. Förpackningsdata'!S195))</f>
        <v/>
      </c>
      <c r="AP195" s="112"/>
      <c r="AQ195" s="406" t="str">
        <f aca="false">IF('3. Förpackningsdata'!T195="","",'3. Förpackningsdata'!T195)</f>
        <v/>
      </c>
      <c r="AR195" s="113"/>
      <c r="AS195" s="113"/>
      <c r="AT195" s="113"/>
      <c r="AU195" s="113"/>
      <c r="AV195" s="113"/>
      <c r="AW195" s="407" t="str">
        <f aca="false" t="array" ref="AW195:AW195">_xlfn.IFS(AO195=Tabeller!$AJ$5,"P",AO195=Tabeller!$AJ$4,"L",AO195="","")</f>
        <v/>
      </c>
      <c r="AX195" s="112"/>
      <c r="AY195" s="408" t="str">
        <f aca="false">IF(AZ195="","","EAN")</f>
        <v/>
      </c>
      <c r="AZ195" s="418" t="str">
        <f aca="false">TRIM(IF('3. Förpackningsdata'!U195="","",'3. Förpackningsdata'!U195))</f>
        <v/>
      </c>
      <c r="BA195" s="415" t="str">
        <f aca="false">IF(BC195="","",IF('3. Förpackningsdata'!W195="","",'3. Förpackningsdata'!W195))</f>
        <v/>
      </c>
      <c r="BB195" s="416"/>
      <c r="BC195" s="411" t="str">
        <f aca="false">IF('3. Förpackningsdata'!X195="","",'3. Förpackningsdata'!X195)</f>
        <v/>
      </c>
      <c r="BD195" s="416"/>
      <c r="BE195" s="416"/>
      <c r="BF195" s="416"/>
      <c r="BG195" s="416"/>
      <c r="BH195" s="416"/>
      <c r="BI195" s="417" t="str">
        <f aca="false" t="array" ref="BI195:BI195">_xlfn.IFS(BA195=Tabeller!$AJ$5,"P",BA195=Tabeller!$AJ$4,"L",BA195="","")</f>
        <v/>
      </c>
      <c r="BJ195" s="416"/>
      <c r="BK195" s="412" t="str">
        <f aca="false">IF(BL195="","","EAN")</f>
        <v/>
      </c>
      <c r="BL195" s="413" t="str">
        <f aca="false">TRIM(IF('3. Förpackningsdata'!Y195="","",'3. Förpackningsdata'!Y195))</f>
        <v/>
      </c>
    </row>
    <row r="196" customFormat="false" ht="14.25" hidden="false" customHeight="false" outlineLevel="0" collapsed="false">
      <c r="A196" s="397" t="n">
        <v>192</v>
      </c>
      <c r="B196" s="397" t="str">
        <f aca="false">'APH KIC KIA PC'!I196</f>
        <v>Välj…</v>
      </c>
      <c r="C196" s="397" t="str">
        <f aca="false">'APH KIC KIA PC'!K196</f>
        <v>Välj…</v>
      </c>
      <c r="D196" s="398" t="n">
        <f aca="false">'APH KIC KIA PC'!D196</f>
        <v>0</v>
      </c>
      <c r="E196" s="399" t="s">
        <v>114</v>
      </c>
      <c r="F196" s="399"/>
      <c r="G196" s="400" t="n">
        <v>1</v>
      </c>
      <c r="H196" s="401" t="n">
        <f aca="false">'3. Förpackningsdata'!F196</f>
        <v>0</v>
      </c>
      <c r="I196" s="401" t="n">
        <f aca="false">'3. Förpackningsdata'!G196</f>
        <v>0</v>
      </c>
      <c r="J196" s="401" t="n">
        <f aca="false">'3. Förpackningsdata'!I196</f>
        <v>0</v>
      </c>
      <c r="K196" s="401" t="n">
        <f aca="false">'3. Förpackningsdata'!H196</f>
        <v>0</v>
      </c>
      <c r="L196" s="244"/>
      <c r="M196" s="399" t="s">
        <v>2012</v>
      </c>
      <c r="N196" s="400" t="str">
        <f aca="false">IF('APH KIC KIA PC'!X196="","",'APH KIC KIA PC'!X196)</f>
        <v/>
      </c>
      <c r="O196" s="402" t="s">
        <v>35</v>
      </c>
      <c r="P196" s="403" t="str">
        <f aca="false">TRIM('1. Artikeldata Grund'!D196)</f>
        <v/>
      </c>
      <c r="Q196" s="404" t="str">
        <f aca="false">IF(S196="","",IF('3. Förpackningsdata'!K196="","",'3. Förpackningsdata'!K196))</f>
        <v/>
      </c>
      <c r="R196" s="405"/>
      <c r="S196" s="406" t="str">
        <f aca="false">IF('3. Förpackningsdata'!L196="","",'3. Förpackningsdata'!L196)</f>
        <v/>
      </c>
      <c r="T196" s="113"/>
      <c r="U196" s="113"/>
      <c r="V196" s="113"/>
      <c r="W196" s="113"/>
      <c r="X196" s="113"/>
      <c r="Y196" s="407" t="str">
        <f aca="false" t="array" ref="Y196:Y196">IF(AC196&lt;&gt;Tabeller!$AI$4,_xlfn.IFS(Q196=Tabeller!$AI$3,"",Q196=Tabeller!$AL$4,"C",Q196=Tabeller!$AL$5,"L",Q196=Tabeller!$AL$6,"P",Q196="",""),"1")</f>
        <v/>
      </c>
      <c r="Z196" s="112"/>
      <c r="AA196" s="408" t="str">
        <f aca="false">IF(AB196="","","EAN")</f>
        <v/>
      </c>
      <c r="AB196" s="418" t="str">
        <f aca="false">TRIM(IF('3. Förpackningsdata'!M196="","",'3. Förpackningsdata'!M196))</f>
        <v/>
      </c>
      <c r="AC196" s="410" t="str">
        <f aca="false">IF(AE196="","",IF('3. Förpackningsdata'!O196="","",'3. Förpackningsdata'!O196))</f>
        <v/>
      </c>
      <c r="AD196" s="411"/>
      <c r="AE196" s="400" t="str">
        <f aca="false">IF('3. Förpackningsdata'!P196="","",'3. Förpackningsdata'!P196)</f>
        <v/>
      </c>
      <c r="AF196" s="244"/>
      <c r="AG196" s="244"/>
      <c r="AH196" s="244"/>
      <c r="AI196" s="244"/>
      <c r="AJ196" s="244"/>
      <c r="AK196" s="407" t="str">
        <f aca="false" t="array" ref="AK196:AK196">_xlfn.IFS(AC196=Tabeller!$AI$4,"C",AC196=Tabeller!$AI$5,"L",AC196=Tabeller!$AI$6,"P",AC196="","")</f>
        <v/>
      </c>
      <c r="AL196" s="411"/>
      <c r="AM196" s="412" t="str">
        <f aca="false">IF(AN196="","","EAN")</f>
        <v/>
      </c>
      <c r="AN196" s="403" t="str">
        <f aca="false">TRIM(IF('3. Förpackningsdata'!Q196="","",'3. Förpackningsdata'!Q196))</f>
        <v/>
      </c>
      <c r="AO196" s="414" t="str">
        <f aca="false">IF(AQ196="","",IF('3. Förpackningsdata'!S196="","",'3. Förpackningsdata'!S196))</f>
        <v/>
      </c>
      <c r="AP196" s="112"/>
      <c r="AQ196" s="406" t="str">
        <f aca="false">IF('3. Förpackningsdata'!T196="","",'3. Förpackningsdata'!T196)</f>
        <v/>
      </c>
      <c r="AR196" s="113"/>
      <c r="AS196" s="113"/>
      <c r="AT196" s="113"/>
      <c r="AU196" s="113"/>
      <c r="AV196" s="113"/>
      <c r="AW196" s="407" t="str">
        <f aca="false" t="array" ref="AW196:AW196">_xlfn.IFS(AO196=Tabeller!$AJ$5,"P",AO196=Tabeller!$AJ$4,"L",AO196="","")</f>
        <v/>
      </c>
      <c r="AX196" s="112"/>
      <c r="AY196" s="408" t="str">
        <f aca="false">IF(AZ196="","","EAN")</f>
        <v/>
      </c>
      <c r="AZ196" s="418" t="str">
        <f aca="false">TRIM(IF('3. Förpackningsdata'!U196="","",'3. Förpackningsdata'!U196))</f>
        <v/>
      </c>
      <c r="BA196" s="415" t="str">
        <f aca="false">IF(BC196="","",IF('3. Förpackningsdata'!W196="","",'3. Förpackningsdata'!W196))</f>
        <v/>
      </c>
      <c r="BB196" s="416"/>
      <c r="BC196" s="411" t="str">
        <f aca="false">IF('3. Förpackningsdata'!X196="","",'3. Förpackningsdata'!X196)</f>
        <v/>
      </c>
      <c r="BD196" s="416"/>
      <c r="BE196" s="416"/>
      <c r="BF196" s="416"/>
      <c r="BG196" s="416"/>
      <c r="BH196" s="416"/>
      <c r="BI196" s="417" t="str">
        <f aca="false" t="array" ref="BI196:BI196">_xlfn.IFS(BA196=Tabeller!$AJ$5,"P",BA196=Tabeller!$AJ$4,"L",BA196="","")</f>
        <v/>
      </c>
      <c r="BJ196" s="416"/>
      <c r="BK196" s="412" t="str">
        <f aca="false">IF(BL196="","","EAN")</f>
        <v/>
      </c>
      <c r="BL196" s="413" t="str">
        <f aca="false">TRIM(IF('3. Förpackningsdata'!Y196="","",'3. Förpackningsdata'!Y196))</f>
        <v/>
      </c>
    </row>
    <row r="197" customFormat="false" ht="14.25" hidden="false" customHeight="false" outlineLevel="0" collapsed="false">
      <c r="A197" s="397" t="n">
        <v>193</v>
      </c>
      <c r="B197" s="397" t="str">
        <f aca="false">'APH KIC KIA PC'!I197</f>
        <v>Välj…</v>
      </c>
      <c r="C197" s="397" t="str">
        <f aca="false">'APH KIC KIA PC'!K197</f>
        <v>Välj…</v>
      </c>
      <c r="D197" s="398" t="n">
        <f aca="false">'APH KIC KIA PC'!D197</f>
        <v>0</v>
      </c>
      <c r="E197" s="399" t="s">
        <v>114</v>
      </c>
      <c r="F197" s="399"/>
      <c r="G197" s="400" t="n">
        <v>1</v>
      </c>
      <c r="H197" s="401" t="n">
        <f aca="false">'3. Förpackningsdata'!F197</f>
        <v>0</v>
      </c>
      <c r="I197" s="401" t="n">
        <f aca="false">'3. Förpackningsdata'!G197</f>
        <v>0</v>
      </c>
      <c r="J197" s="401" t="n">
        <f aca="false">'3. Förpackningsdata'!I197</f>
        <v>0</v>
      </c>
      <c r="K197" s="401" t="n">
        <f aca="false">'3. Förpackningsdata'!H197</f>
        <v>0</v>
      </c>
      <c r="L197" s="244"/>
      <c r="M197" s="399" t="s">
        <v>2012</v>
      </c>
      <c r="N197" s="400" t="str">
        <f aca="false">IF('APH KIC KIA PC'!X197="","",'APH KIC KIA PC'!X197)</f>
        <v/>
      </c>
      <c r="O197" s="402" t="s">
        <v>35</v>
      </c>
      <c r="P197" s="403" t="str">
        <f aca="false">TRIM('1. Artikeldata Grund'!D197)</f>
        <v/>
      </c>
      <c r="Q197" s="404" t="str">
        <f aca="false">IF(S197="","",IF('3. Förpackningsdata'!K197="","",'3. Förpackningsdata'!K197))</f>
        <v/>
      </c>
      <c r="R197" s="405"/>
      <c r="S197" s="406" t="str">
        <f aca="false">IF('3. Förpackningsdata'!L197="","",'3. Förpackningsdata'!L197)</f>
        <v/>
      </c>
      <c r="T197" s="113"/>
      <c r="U197" s="113"/>
      <c r="V197" s="113"/>
      <c r="W197" s="113"/>
      <c r="X197" s="113"/>
      <c r="Y197" s="407" t="str">
        <f aca="false" t="array" ref="Y197:Y197">IF(AC197&lt;&gt;Tabeller!$AI$4,_xlfn.IFS(Q197=Tabeller!$AI$3,"",Q197=Tabeller!$AL$4,"C",Q197=Tabeller!$AL$5,"L",Q197=Tabeller!$AL$6,"P",Q197="",""),"1")</f>
        <v/>
      </c>
      <c r="Z197" s="112"/>
      <c r="AA197" s="408" t="str">
        <f aca="false">IF(AB197="","","EAN")</f>
        <v/>
      </c>
      <c r="AB197" s="418" t="str">
        <f aca="false">TRIM(IF('3. Förpackningsdata'!M197="","",'3. Förpackningsdata'!M197))</f>
        <v/>
      </c>
      <c r="AC197" s="410" t="str">
        <f aca="false">IF(AE197="","",IF('3. Förpackningsdata'!O197="","",'3. Förpackningsdata'!O197))</f>
        <v/>
      </c>
      <c r="AD197" s="411"/>
      <c r="AE197" s="400" t="str">
        <f aca="false">IF('3. Förpackningsdata'!P197="","",'3. Förpackningsdata'!P197)</f>
        <v/>
      </c>
      <c r="AF197" s="244"/>
      <c r="AG197" s="244"/>
      <c r="AH197" s="244"/>
      <c r="AI197" s="244"/>
      <c r="AJ197" s="244"/>
      <c r="AK197" s="407" t="str">
        <f aca="false" t="array" ref="AK197:AK197">_xlfn.IFS(AC197=Tabeller!$AI$4,"C",AC197=Tabeller!$AI$5,"L",AC197=Tabeller!$AI$6,"P",AC197="","")</f>
        <v/>
      </c>
      <c r="AL197" s="411"/>
      <c r="AM197" s="412" t="str">
        <f aca="false">IF(AN197="","","EAN")</f>
        <v/>
      </c>
      <c r="AN197" s="403" t="str">
        <f aca="false">TRIM(IF('3. Förpackningsdata'!Q197="","",'3. Förpackningsdata'!Q197))</f>
        <v/>
      </c>
      <c r="AO197" s="414" t="str">
        <f aca="false">IF(AQ197="","",IF('3. Förpackningsdata'!S197="","",'3. Förpackningsdata'!S197))</f>
        <v/>
      </c>
      <c r="AP197" s="112"/>
      <c r="AQ197" s="406" t="str">
        <f aca="false">IF('3. Förpackningsdata'!T197="","",'3. Förpackningsdata'!T197)</f>
        <v/>
      </c>
      <c r="AR197" s="113"/>
      <c r="AS197" s="113"/>
      <c r="AT197" s="113"/>
      <c r="AU197" s="113"/>
      <c r="AV197" s="113"/>
      <c r="AW197" s="407" t="str">
        <f aca="false" t="array" ref="AW197:AW197">_xlfn.IFS(AO197=Tabeller!$AJ$5,"P",AO197=Tabeller!$AJ$4,"L",AO197="","")</f>
        <v/>
      </c>
      <c r="AX197" s="112"/>
      <c r="AY197" s="408" t="str">
        <f aca="false">IF(AZ197="","","EAN")</f>
        <v/>
      </c>
      <c r="AZ197" s="418" t="str">
        <f aca="false">TRIM(IF('3. Förpackningsdata'!U197="","",'3. Förpackningsdata'!U197))</f>
        <v/>
      </c>
      <c r="BA197" s="415" t="str">
        <f aca="false">IF(BC197="","",IF('3. Förpackningsdata'!W197="","",'3. Förpackningsdata'!W197))</f>
        <v/>
      </c>
      <c r="BB197" s="416"/>
      <c r="BC197" s="411" t="str">
        <f aca="false">IF('3. Förpackningsdata'!X197="","",'3. Förpackningsdata'!X197)</f>
        <v/>
      </c>
      <c r="BD197" s="416"/>
      <c r="BE197" s="416"/>
      <c r="BF197" s="416"/>
      <c r="BG197" s="416"/>
      <c r="BH197" s="416"/>
      <c r="BI197" s="417" t="str">
        <f aca="false" t="array" ref="BI197:BI197">_xlfn.IFS(BA197=Tabeller!$AJ$5,"P",BA197=Tabeller!$AJ$4,"L",BA197="","")</f>
        <v/>
      </c>
      <c r="BJ197" s="416"/>
      <c r="BK197" s="412" t="str">
        <f aca="false">IF(BL197="","","EAN")</f>
        <v/>
      </c>
      <c r="BL197" s="413" t="str">
        <f aca="false">TRIM(IF('3. Förpackningsdata'!Y197="","",'3. Förpackningsdata'!Y197))</f>
        <v/>
      </c>
    </row>
    <row r="198" customFormat="false" ht="14.25" hidden="false" customHeight="false" outlineLevel="0" collapsed="false">
      <c r="A198" s="397" t="n">
        <v>194</v>
      </c>
      <c r="B198" s="397" t="str">
        <f aca="false">'APH KIC KIA PC'!I198</f>
        <v>Välj…</v>
      </c>
      <c r="C198" s="397" t="str">
        <f aca="false">'APH KIC KIA PC'!K198</f>
        <v>Välj…</v>
      </c>
      <c r="D198" s="398" t="n">
        <f aca="false">'APH KIC KIA PC'!D198</f>
        <v>0</v>
      </c>
      <c r="E198" s="399" t="s">
        <v>114</v>
      </c>
      <c r="F198" s="399"/>
      <c r="G198" s="400" t="n">
        <v>1</v>
      </c>
      <c r="H198" s="401" t="n">
        <f aca="false">'3. Förpackningsdata'!F198</f>
        <v>0</v>
      </c>
      <c r="I198" s="401" t="n">
        <f aca="false">'3. Förpackningsdata'!G198</f>
        <v>0</v>
      </c>
      <c r="J198" s="401" t="n">
        <f aca="false">'3. Förpackningsdata'!I198</f>
        <v>0</v>
      </c>
      <c r="K198" s="401" t="n">
        <f aca="false">'3. Förpackningsdata'!H198</f>
        <v>0</v>
      </c>
      <c r="L198" s="244"/>
      <c r="M198" s="399" t="s">
        <v>2012</v>
      </c>
      <c r="N198" s="400" t="str">
        <f aca="false">IF('APH KIC KIA PC'!X198="","",'APH KIC KIA PC'!X198)</f>
        <v/>
      </c>
      <c r="O198" s="402" t="s">
        <v>35</v>
      </c>
      <c r="P198" s="403" t="str">
        <f aca="false">TRIM('1. Artikeldata Grund'!D198)</f>
        <v/>
      </c>
      <c r="Q198" s="404" t="str">
        <f aca="false">IF(S198="","",IF('3. Förpackningsdata'!K198="","",'3. Förpackningsdata'!K198))</f>
        <v/>
      </c>
      <c r="R198" s="405"/>
      <c r="S198" s="406" t="str">
        <f aca="false">IF('3. Förpackningsdata'!L198="","",'3. Förpackningsdata'!L198)</f>
        <v/>
      </c>
      <c r="T198" s="113"/>
      <c r="U198" s="113"/>
      <c r="V198" s="113"/>
      <c r="W198" s="113"/>
      <c r="X198" s="113"/>
      <c r="Y198" s="407" t="str">
        <f aca="false" t="array" ref="Y198:Y198">IF(AC198&lt;&gt;Tabeller!$AI$4,_xlfn.IFS(Q198=Tabeller!$AI$3,"",Q198=Tabeller!$AL$4,"C",Q198=Tabeller!$AL$5,"L",Q198=Tabeller!$AL$6,"P",Q198="",""),"1")</f>
        <v/>
      </c>
      <c r="Z198" s="112"/>
      <c r="AA198" s="408" t="str">
        <f aca="false">IF(AB198="","","EAN")</f>
        <v/>
      </c>
      <c r="AB198" s="418" t="str">
        <f aca="false">TRIM(IF('3. Förpackningsdata'!M198="","",'3. Förpackningsdata'!M198))</f>
        <v/>
      </c>
      <c r="AC198" s="410" t="str">
        <f aca="false">IF(AE198="","",IF('3. Förpackningsdata'!O198="","",'3. Förpackningsdata'!O198))</f>
        <v/>
      </c>
      <c r="AD198" s="411"/>
      <c r="AE198" s="400" t="str">
        <f aca="false">IF('3. Förpackningsdata'!P198="","",'3. Förpackningsdata'!P198)</f>
        <v/>
      </c>
      <c r="AF198" s="244"/>
      <c r="AG198" s="244"/>
      <c r="AH198" s="244"/>
      <c r="AI198" s="244"/>
      <c r="AJ198" s="244"/>
      <c r="AK198" s="407" t="str">
        <f aca="false" t="array" ref="AK198:AK198">_xlfn.IFS(AC198=Tabeller!$AI$4,"C",AC198=Tabeller!$AI$5,"L",AC198=Tabeller!$AI$6,"P",AC198="","")</f>
        <v/>
      </c>
      <c r="AL198" s="411"/>
      <c r="AM198" s="412" t="str">
        <f aca="false">IF(AN198="","","EAN")</f>
        <v/>
      </c>
      <c r="AN198" s="403" t="str">
        <f aca="false">TRIM(IF('3. Förpackningsdata'!Q198="","",'3. Förpackningsdata'!Q198))</f>
        <v/>
      </c>
      <c r="AO198" s="414" t="str">
        <f aca="false">IF(AQ198="","",IF('3. Förpackningsdata'!S198="","",'3. Förpackningsdata'!S198))</f>
        <v/>
      </c>
      <c r="AP198" s="112"/>
      <c r="AQ198" s="406" t="str">
        <f aca="false">IF('3. Förpackningsdata'!T198="","",'3. Förpackningsdata'!T198)</f>
        <v/>
      </c>
      <c r="AR198" s="113"/>
      <c r="AS198" s="113"/>
      <c r="AT198" s="113"/>
      <c r="AU198" s="113"/>
      <c r="AV198" s="113"/>
      <c r="AW198" s="407" t="str">
        <f aca="false" t="array" ref="AW198:AW198">_xlfn.IFS(AO198=Tabeller!$AJ$5,"P",AO198=Tabeller!$AJ$4,"L",AO198="","")</f>
        <v/>
      </c>
      <c r="AX198" s="112"/>
      <c r="AY198" s="408" t="str">
        <f aca="false">IF(AZ198="","","EAN")</f>
        <v/>
      </c>
      <c r="AZ198" s="418" t="str">
        <f aca="false">TRIM(IF('3. Förpackningsdata'!U198="","",'3. Förpackningsdata'!U198))</f>
        <v/>
      </c>
      <c r="BA198" s="415" t="str">
        <f aca="false">IF(BC198="","",IF('3. Förpackningsdata'!W198="","",'3. Förpackningsdata'!W198))</f>
        <v/>
      </c>
      <c r="BB198" s="416"/>
      <c r="BC198" s="411" t="str">
        <f aca="false">IF('3. Förpackningsdata'!X198="","",'3. Förpackningsdata'!X198)</f>
        <v/>
      </c>
      <c r="BD198" s="416"/>
      <c r="BE198" s="416"/>
      <c r="BF198" s="416"/>
      <c r="BG198" s="416"/>
      <c r="BH198" s="416"/>
      <c r="BI198" s="417" t="str">
        <f aca="false" t="array" ref="BI198:BI198">_xlfn.IFS(BA198=Tabeller!$AJ$5,"P",BA198=Tabeller!$AJ$4,"L",BA198="","")</f>
        <v/>
      </c>
      <c r="BJ198" s="416"/>
      <c r="BK198" s="412" t="str">
        <f aca="false">IF(BL198="","","EAN")</f>
        <v/>
      </c>
      <c r="BL198" s="413" t="str">
        <f aca="false">TRIM(IF('3. Förpackningsdata'!Y198="","",'3. Förpackningsdata'!Y198))</f>
        <v/>
      </c>
    </row>
    <row r="199" customFormat="false" ht="14.25" hidden="false" customHeight="false" outlineLevel="0" collapsed="false">
      <c r="A199" s="397" t="n">
        <v>195</v>
      </c>
      <c r="B199" s="397" t="str">
        <f aca="false">'APH KIC KIA PC'!I199</f>
        <v>Välj…</v>
      </c>
      <c r="C199" s="397" t="str">
        <f aca="false">'APH KIC KIA PC'!K199</f>
        <v>Välj…</v>
      </c>
      <c r="D199" s="398" t="n">
        <f aca="false">'APH KIC KIA PC'!D199</f>
        <v>0</v>
      </c>
      <c r="E199" s="399" t="s">
        <v>114</v>
      </c>
      <c r="F199" s="399"/>
      <c r="G199" s="400" t="n">
        <v>1</v>
      </c>
      <c r="H199" s="401" t="n">
        <f aca="false">'3. Förpackningsdata'!F199</f>
        <v>0</v>
      </c>
      <c r="I199" s="401" t="n">
        <f aca="false">'3. Förpackningsdata'!G199</f>
        <v>0</v>
      </c>
      <c r="J199" s="401" t="n">
        <f aca="false">'3. Förpackningsdata'!I199</f>
        <v>0</v>
      </c>
      <c r="K199" s="401" t="n">
        <f aca="false">'3. Förpackningsdata'!H199</f>
        <v>0</v>
      </c>
      <c r="L199" s="244"/>
      <c r="M199" s="399" t="s">
        <v>2012</v>
      </c>
      <c r="N199" s="400" t="str">
        <f aca="false">IF('APH KIC KIA PC'!X199="","",'APH KIC KIA PC'!X199)</f>
        <v/>
      </c>
      <c r="O199" s="402" t="s">
        <v>35</v>
      </c>
      <c r="P199" s="403" t="str">
        <f aca="false">TRIM('1. Artikeldata Grund'!D199)</f>
        <v/>
      </c>
      <c r="Q199" s="404" t="str">
        <f aca="false">IF(S199="","",IF('3. Förpackningsdata'!K199="","",'3. Förpackningsdata'!K199))</f>
        <v/>
      </c>
      <c r="R199" s="405"/>
      <c r="S199" s="406" t="str">
        <f aca="false">IF('3. Förpackningsdata'!L199="","",'3. Förpackningsdata'!L199)</f>
        <v/>
      </c>
      <c r="T199" s="113"/>
      <c r="U199" s="113"/>
      <c r="V199" s="113"/>
      <c r="W199" s="113"/>
      <c r="X199" s="113"/>
      <c r="Y199" s="407" t="str">
        <f aca="false" t="array" ref="Y199:Y199">IF(AC199&lt;&gt;Tabeller!$AI$4,_xlfn.IFS(Q199=Tabeller!$AI$3,"",Q199=Tabeller!$AL$4,"C",Q199=Tabeller!$AL$5,"L",Q199=Tabeller!$AL$6,"P",Q199="",""),"1")</f>
        <v/>
      </c>
      <c r="Z199" s="112"/>
      <c r="AA199" s="408" t="str">
        <f aca="false">IF(AB199="","","EAN")</f>
        <v/>
      </c>
      <c r="AB199" s="418" t="str">
        <f aca="false">TRIM(IF('3. Förpackningsdata'!M199="","",'3. Förpackningsdata'!M199))</f>
        <v/>
      </c>
      <c r="AC199" s="410" t="str">
        <f aca="false">IF(AE199="","",IF('3. Förpackningsdata'!O199="","",'3. Förpackningsdata'!O199))</f>
        <v/>
      </c>
      <c r="AD199" s="411"/>
      <c r="AE199" s="400" t="str">
        <f aca="false">IF('3. Förpackningsdata'!P199="","",'3. Förpackningsdata'!P199)</f>
        <v/>
      </c>
      <c r="AF199" s="244"/>
      <c r="AG199" s="244"/>
      <c r="AH199" s="244"/>
      <c r="AI199" s="244"/>
      <c r="AJ199" s="244"/>
      <c r="AK199" s="407" t="str">
        <f aca="false" t="array" ref="AK199:AK199">_xlfn.IFS(AC199=Tabeller!$AI$4,"C",AC199=Tabeller!$AI$5,"L",AC199=Tabeller!$AI$6,"P",AC199="","")</f>
        <v/>
      </c>
      <c r="AL199" s="411"/>
      <c r="AM199" s="412" t="str">
        <f aca="false">IF(AN199="","","EAN")</f>
        <v/>
      </c>
      <c r="AN199" s="403" t="str">
        <f aca="false">TRIM(IF('3. Förpackningsdata'!Q199="","",'3. Förpackningsdata'!Q199))</f>
        <v/>
      </c>
      <c r="AO199" s="414" t="str">
        <f aca="false">IF(AQ199="","",IF('3. Förpackningsdata'!S199="","",'3. Förpackningsdata'!S199))</f>
        <v/>
      </c>
      <c r="AP199" s="112"/>
      <c r="AQ199" s="406" t="str">
        <f aca="false">IF('3. Förpackningsdata'!T199="","",'3. Förpackningsdata'!T199)</f>
        <v/>
      </c>
      <c r="AR199" s="113"/>
      <c r="AS199" s="113"/>
      <c r="AT199" s="113"/>
      <c r="AU199" s="113"/>
      <c r="AV199" s="113"/>
      <c r="AW199" s="407" t="str">
        <f aca="false" t="array" ref="AW199:AW199">_xlfn.IFS(AO199=Tabeller!$AJ$5,"P",AO199=Tabeller!$AJ$4,"L",AO199="","")</f>
        <v/>
      </c>
      <c r="AX199" s="112"/>
      <c r="AY199" s="408" t="str">
        <f aca="false">IF(AZ199="","","EAN")</f>
        <v/>
      </c>
      <c r="AZ199" s="418" t="str">
        <f aca="false">TRIM(IF('3. Förpackningsdata'!U199="","",'3. Förpackningsdata'!U199))</f>
        <v/>
      </c>
      <c r="BA199" s="415" t="str">
        <f aca="false">IF(BC199="","",IF('3. Förpackningsdata'!W199="","",'3. Förpackningsdata'!W199))</f>
        <v/>
      </c>
      <c r="BB199" s="416"/>
      <c r="BC199" s="411" t="str">
        <f aca="false">IF('3. Förpackningsdata'!X199="","",'3. Förpackningsdata'!X199)</f>
        <v/>
      </c>
      <c r="BD199" s="416"/>
      <c r="BE199" s="416"/>
      <c r="BF199" s="416"/>
      <c r="BG199" s="416"/>
      <c r="BH199" s="416"/>
      <c r="BI199" s="417" t="str">
        <f aca="false" t="array" ref="BI199:BI199">_xlfn.IFS(BA199=Tabeller!$AJ$5,"P",BA199=Tabeller!$AJ$4,"L",BA199="","")</f>
        <v/>
      </c>
      <c r="BJ199" s="416"/>
      <c r="BK199" s="412" t="str">
        <f aca="false">IF(BL199="","","EAN")</f>
        <v/>
      </c>
      <c r="BL199" s="413" t="str">
        <f aca="false">TRIM(IF('3. Förpackningsdata'!Y199="","",'3. Förpackningsdata'!Y199))</f>
        <v/>
      </c>
    </row>
    <row r="200" customFormat="false" ht="14.25" hidden="false" customHeight="false" outlineLevel="0" collapsed="false">
      <c r="A200" s="397" t="n">
        <v>196</v>
      </c>
      <c r="B200" s="397" t="str">
        <f aca="false">'APH KIC KIA PC'!I200</f>
        <v>Välj…</v>
      </c>
      <c r="C200" s="397" t="str">
        <f aca="false">'APH KIC KIA PC'!K200</f>
        <v>Välj…</v>
      </c>
      <c r="D200" s="398" t="n">
        <f aca="false">'APH KIC KIA PC'!D200</f>
        <v>0</v>
      </c>
      <c r="E200" s="399" t="s">
        <v>114</v>
      </c>
      <c r="F200" s="399"/>
      <c r="G200" s="400" t="n">
        <v>1</v>
      </c>
      <c r="H200" s="401" t="n">
        <f aca="false">'3. Förpackningsdata'!F200</f>
        <v>0</v>
      </c>
      <c r="I200" s="401" t="n">
        <f aca="false">'3. Förpackningsdata'!G200</f>
        <v>0</v>
      </c>
      <c r="J200" s="401" t="n">
        <f aca="false">'3. Förpackningsdata'!I200</f>
        <v>0</v>
      </c>
      <c r="K200" s="401" t="n">
        <f aca="false">'3. Förpackningsdata'!H200</f>
        <v>0</v>
      </c>
      <c r="L200" s="244"/>
      <c r="M200" s="399" t="s">
        <v>2012</v>
      </c>
      <c r="N200" s="400" t="str">
        <f aca="false">IF('APH KIC KIA PC'!X200="","",'APH KIC KIA PC'!X200)</f>
        <v/>
      </c>
      <c r="O200" s="402" t="s">
        <v>35</v>
      </c>
      <c r="P200" s="403" t="str">
        <f aca="false">TRIM('1. Artikeldata Grund'!D200)</f>
        <v/>
      </c>
      <c r="Q200" s="404" t="str">
        <f aca="false">IF(S200="","",IF('3. Förpackningsdata'!K200="","",'3. Förpackningsdata'!K200))</f>
        <v/>
      </c>
      <c r="R200" s="405"/>
      <c r="S200" s="406" t="str">
        <f aca="false">IF('3. Förpackningsdata'!L200="","",'3. Förpackningsdata'!L200)</f>
        <v/>
      </c>
      <c r="T200" s="113"/>
      <c r="U200" s="113"/>
      <c r="V200" s="113"/>
      <c r="W200" s="113"/>
      <c r="X200" s="113"/>
      <c r="Y200" s="407" t="str">
        <f aca="false" t="array" ref="Y200:Y200">IF(AC200&lt;&gt;Tabeller!$AI$4,_xlfn.IFS(Q200=Tabeller!$AI$3,"",Q200=Tabeller!$AL$4,"C",Q200=Tabeller!$AL$5,"L",Q200=Tabeller!$AL$6,"P",Q200="",""),"1")</f>
        <v/>
      </c>
      <c r="Z200" s="112"/>
      <c r="AA200" s="408" t="str">
        <f aca="false">IF(AB200="","","EAN")</f>
        <v/>
      </c>
      <c r="AB200" s="418" t="str">
        <f aca="false">TRIM(IF('3. Förpackningsdata'!M200="","",'3. Förpackningsdata'!M200))</f>
        <v/>
      </c>
      <c r="AC200" s="410" t="str">
        <f aca="false">IF(AE200="","",IF('3. Förpackningsdata'!O200="","",'3. Förpackningsdata'!O200))</f>
        <v/>
      </c>
      <c r="AD200" s="411"/>
      <c r="AE200" s="400" t="str">
        <f aca="false">IF('3. Förpackningsdata'!P200="","",'3. Förpackningsdata'!P200)</f>
        <v/>
      </c>
      <c r="AF200" s="244"/>
      <c r="AG200" s="244"/>
      <c r="AH200" s="244"/>
      <c r="AI200" s="244"/>
      <c r="AJ200" s="244"/>
      <c r="AK200" s="407" t="str">
        <f aca="false" t="array" ref="AK200:AK200">_xlfn.IFS(AC200=Tabeller!$AI$4,"C",AC200=Tabeller!$AI$5,"L",AC200=Tabeller!$AI$6,"P",AC200="","")</f>
        <v/>
      </c>
      <c r="AL200" s="411"/>
      <c r="AM200" s="412" t="str">
        <f aca="false">IF(AN200="","","EAN")</f>
        <v/>
      </c>
      <c r="AN200" s="403" t="str">
        <f aca="false">TRIM(IF('3. Förpackningsdata'!Q200="","",'3. Förpackningsdata'!Q200))</f>
        <v/>
      </c>
      <c r="AO200" s="414" t="str">
        <f aca="false">IF(AQ200="","",IF('3. Förpackningsdata'!S200="","",'3. Förpackningsdata'!S200))</f>
        <v/>
      </c>
      <c r="AP200" s="112"/>
      <c r="AQ200" s="406" t="str">
        <f aca="false">IF('3. Förpackningsdata'!T200="","",'3. Förpackningsdata'!T200)</f>
        <v/>
      </c>
      <c r="AR200" s="113"/>
      <c r="AS200" s="113"/>
      <c r="AT200" s="113"/>
      <c r="AU200" s="113"/>
      <c r="AV200" s="113"/>
      <c r="AW200" s="407" t="str">
        <f aca="false" t="array" ref="AW200:AW200">_xlfn.IFS(AO200=Tabeller!$AJ$5,"P",AO200=Tabeller!$AJ$4,"L",AO200="","")</f>
        <v/>
      </c>
      <c r="AX200" s="112"/>
      <c r="AY200" s="408" t="str">
        <f aca="false">IF(AZ200="","","EAN")</f>
        <v/>
      </c>
      <c r="AZ200" s="418" t="str">
        <f aca="false">TRIM(IF('3. Förpackningsdata'!U200="","",'3. Förpackningsdata'!U200))</f>
        <v/>
      </c>
      <c r="BA200" s="415" t="str">
        <f aca="false">IF(BC200="","",IF('3. Förpackningsdata'!W200="","",'3. Förpackningsdata'!W200))</f>
        <v/>
      </c>
      <c r="BB200" s="416"/>
      <c r="BC200" s="411" t="str">
        <f aca="false">IF('3. Förpackningsdata'!X200="","",'3. Förpackningsdata'!X200)</f>
        <v/>
      </c>
      <c r="BD200" s="416"/>
      <c r="BE200" s="416"/>
      <c r="BF200" s="416"/>
      <c r="BG200" s="416"/>
      <c r="BH200" s="416"/>
      <c r="BI200" s="417" t="str">
        <f aca="false" t="array" ref="BI200:BI200">_xlfn.IFS(BA200=Tabeller!$AJ$5,"P",BA200=Tabeller!$AJ$4,"L",BA200="","")</f>
        <v/>
      </c>
      <c r="BJ200" s="416"/>
      <c r="BK200" s="412" t="str">
        <f aca="false">IF(BL200="","","EAN")</f>
        <v/>
      </c>
      <c r="BL200" s="413" t="str">
        <f aca="false">TRIM(IF('3. Förpackningsdata'!Y200="","",'3. Förpackningsdata'!Y200))</f>
        <v/>
      </c>
    </row>
    <row r="201" customFormat="false" ht="14.25" hidden="false" customHeight="false" outlineLevel="0" collapsed="false">
      <c r="A201" s="397" t="n">
        <v>197</v>
      </c>
      <c r="B201" s="397" t="str">
        <f aca="false">'APH KIC KIA PC'!I201</f>
        <v>Välj…</v>
      </c>
      <c r="C201" s="397" t="str">
        <f aca="false">'APH KIC KIA PC'!K201</f>
        <v>Välj…</v>
      </c>
      <c r="D201" s="398" t="n">
        <f aca="false">'APH KIC KIA PC'!D201</f>
        <v>0</v>
      </c>
      <c r="E201" s="399" t="s">
        <v>114</v>
      </c>
      <c r="F201" s="399"/>
      <c r="G201" s="400" t="n">
        <v>1</v>
      </c>
      <c r="H201" s="401" t="n">
        <f aca="false">'3. Förpackningsdata'!F201</f>
        <v>0</v>
      </c>
      <c r="I201" s="401" t="n">
        <f aca="false">'3. Förpackningsdata'!G201</f>
        <v>0</v>
      </c>
      <c r="J201" s="401" t="n">
        <f aca="false">'3. Förpackningsdata'!I201</f>
        <v>0</v>
      </c>
      <c r="K201" s="401" t="n">
        <f aca="false">'3. Förpackningsdata'!H201</f>
        <v>0</v>
      </c>
      <c r="L201" s="244"/>
      <c r="M201" s="399" t="s">
        <v>2012</v>
      </c>
      <c r="N201" s="400" t="str">
        <f aca="false">IF('APH KIC KIA PC'!X201="","",'APH KIC KIA PC'!X201)</f>
        <v/>
      </c>
      <c r="O201" s="402" t="s">
        <v>35</v>
      </c>
      <c r="P201" s="403" t="str">
        <f aca="false">TRIM('1. Artikeldata Grund'!D201)</f>
        <v/>
      </c>
      <c r="Q201" s="404" t="str">
        <f aca="false">IF(S201="","",IF('3. Förpackningsdata'!K201="","",'3. Förpackningsdata'!K201))</f>
        <v/>
      </c>
      <c r="R201" s="405"/>
      <c r="S201" s="406" t="str">
        <f aca="false">IF('3. Förpackningsdata'!L201="","",'3. Förpackningsdata'!L201)</f>
        <v/>
      </c>
      <c r="T201" s="113"/>
      <c r="U201" s="113"/>
      <c r="V201" s="113"/>
      <c r="W201" s="113"/>
      <c r="X201" s="113"/>
      <c r="Y201" s="407" t="str">
        <f aca="false" t="array" ref="Y201:Y201">IF(AC201&lt;&gt;Tabeller!$AI$4,_xlfn.IFS(Q201=Tabeller!$AI$3,"",Q201=Tabeller!$AL$4,"C",Q201=Tabeller!$AL$5,"L",Q201=Tabeller!$AL$6,"P",Q201="",""),"1")</f>
        <v/>
      </c>
      <c r="Z201" s="112"/>
      <c r="AA201" s="408" t="str">
        <f aca="false">IF(AB201="","","EAN")</f>
        <v/>
      </c>
      <c r="AB201" s="418" t="str">
        <f aca="false">TRIM(IF('3. Förpackningsdata'!M201="","",'3. Förpackningsdata'!M201))</f>
        <v/>
      </c>
      <c r="AC201" s="410" t="str">
        <f aca="false">IF(AE201="","",IF('3. Förpackningsdata'!O201="","",'3. Förpackningsdata'!O201))</f>
        <v/>
      </c>
      <c r="AD201" s="411"/>
      <c r="AE201" s="400" t="str">
        <f aca="false">IF('3. Förpackningsdata'!P201="","",'3. Förpackningsdata'!P201)</f>
        <v/>
      </c>
      <c r="AF201" s="244"/>
      <c r="AG201" s="244"/>
      <c r="AH201" s="244"/>
      <c r="AI201" s="244"/>
      <c r="AJ201" s="244"/>
      <c r="AK201" s="407" t="str">
        <f aca="false" t="array" ref="AK201:AK201">_xlfn.IFS(AC201=Tabeller!$AI$4,"C",AC201=Tabeller!$AI$5,"L",AC201=Tabeller!$AI$6,"P",AC201="","")</f>
        <v/>
      </c>
      <c r="AL201" s="411"/>
      <c r="AM201" s="412" t="str">
        <f aca="false">IF(AN201="","","EAN")</f>
        <v/>
      </c>
      <c r="AN201" s="403" t="str">
        <f aca="false">TRIM(IF('3. Förpackningsdata'!Q201="","",'3. Förpackningsdata'!Q201))</f>
        <v/>
      </c>
      <c r="AO201" s="414" t="str">
        <f aca="false">IF(AQ201="","",IF('3. Förpackningsdata'!S201="","",'3. Förpackningsdata'!S201))</f>
        <v/>
      </c>
      <c r="AP201" s="112"/>
      <c r="AQ201" s="406" t="str">
        <f aca="false">IF('3. Förpackningsdata'!T201="","",'3. Förpackningsdata'!T201)</f>
        <v/>
      </c>
      <c r="AR201" s="113"/>
      <c r="AS201" s="113"/>
      <c r="AT201" s="113"/>
      <c r="AU201" s="113"/>
      <c r="AV201" s="113"/>
      <c r="AW201" s="407" t="str">
        <f aca="false" t="array" ref="AW201:AW201">_xlfn.IFS(AO201=Tabeller!$AJ$5,"P",AO201=Tabeller!$AJ$4,"L",AO201="","")</f>
        <v/>
      </c>
      <c r="AX201" s="112"/>
      <c r="AY201" s="408" t="str">
        <f aca="false">IF(AZ201="","","EAN")</f>
        <v/>
      </c>
      <c r="AZ201" s="418" t="str">
        <f aca="false">TRIM(IF('3. Förpackningsdata'!U201="","",'3. Förpackningsdata'!U201))</f>
        <v/>
      </c>
      <c r="BA201" s="415" t="str">
        <f aca="false">IF(BC201="","",IF('3. Förpackningsdata'!W201="","",'3. Förpackningsdata'!W201))</f>
        <v/>
      </c>
      <c r="BB201" s="416"/>
      <c r="BC201" s="411" t="str">
        <f aca="false">IF('3. Förpackningsdata'!X201="","",'3. Förpackningsdata'!X201)</f>
        <v/>
      </c>
      <c r="BD201" s="416"/>
      <c r="BE201" s="416"/>
      <c r="BF201" s="416"/>
      <c r="BG201" s="416"/>
      <c r="BH201" s="416"/>
      <c r="BI201" s="417" t="str">
        <f aca="false" t="array" ref="BI201:BI201">_xlfn.IFS(BA201=Tabeller!$AJ$5,"P",BA201=Tabeller!$AJ$4,"L",BA201="","")</f>
        <v/>
      </c>
      <c r="BJ201" s="416"/>
      <c r="BK201" s="412" t="str">
        <f aca="false">IF(BL201="","","EAN")</f>
        <v/>
      </c>
      <c r="BL201" s="413" t="str">
        <f aca="false">TRIM(IF('3. Förpackningsdata'!Y201="","",'3. Förpackningsdata'!Y201))</f>
        <v/>
      </c>
    </row>
    <row r="202" customFormat="false" ht="14.25" hidden="false" customHeight="false" outlineLevel="0" collapsed="false">
      <c r="A202" s="397" t="n">
        <v>198</v>
      </c>
      <c r="B202" s="397" t="str">
        <f aca="false">'APH KIC KIA PC'!I202</f>
        <v>Välj…</v>
      </c>
      <c r="C202" s="397" t="str">
        <f aca="false">'APH KIC KIA PC'!K202</f>
        <v>Välj…</v>
      </c>
      <c r="D202" s="398" t="n">
        <f aca="false">'APH KIC KIA PC'!D202</f>
        <v>0</v>
      </c>
      <c r="E202" s="399" t="s">
        <v>114</v>
      </c>
      <c r="F202" s="399"/>
      <c r="G202" s="400" t="n">
        <v>1</v>
      </c>
      <c r="H202" s="401" t="n">
        <f aca="false">'3. Förpackningsdata'!F202</f>
        <v>0</v>
      </c>
      <c r="I202" s="401" t="n">
        <f aca="false">'3. Förpackningsdata'!G202</f>
        <v>0</v>
      </c>
      <c r="J202" s="401" t="n">
        <f aca="false">'3. Förpackningsdata'!I202</f>
        <v>0</v>
      </c>
      <c r="K202" s="401" t="n">
        <f aca="false">'3. Förpackningsdata'!H202</f>
        <v>0</v>
      </c>
      <c r="L202" s="244"/>
      <c r="M202" s="399" t="s">
        <v>2012</v>
      </c>
      <c r="N202" s="400" t="str">
        <f aca="false">IF('APH KIC KIA PC'!X202="","",'APH KIC KIA PC'!X202)</f>
        <v/>
      </c>
      <c r="O202" s="402" t="s">
        <v>35</v>
      </c>
      <c r="P202" s="403" t="str">
        <f aca="false">TRIM('1. Artikeldata Grund'!D202)</f>
        <v/>
      </c>
      <c r="Q202" s="404" t="str">
        <f aca="false">IF(S202="","",IF('3. Förpackningsdata'!K202="","",'3. Förpackningsdata'!K202))</f>
        <v/>
      </c>
      <c r="R202" s="405"/>
      <c r="S202" s="406" t="str">
        <f aca="false">IF('3. Förpackningsdata'!L202="","",'3. Förpackningsdata'!L202)</f>
        <v/>
      </c>
      <c r="T202" s="113"/>
      <c r="U202" s="113"/>
      <c r="V202" s="113"/>
      <c r="W202" s="113"/>
      <c r="X202" s="113"/>
      <c r="Y202" s="407" t="str">
        <f aca="false" t="array" ref="Y202:Y202">IF(AC202&lt;&gt;Tabeller!$AI$4,_xlfn.IFS(Q202=Tabeller!$AI$3,"",Q202=Tabeller!$AL$4,"C",Q202=Tabeller!$AL$5,"L",Q202=Tabeller!$AL$6,"P",Q202="",""),"1")</f>
        <v/>
      </c>
      <c r="Z202" s="112"/>
      <c r="AA202" s="408" t="str">
        <f aca="false">IF(AB202="","","EAN")</f>
        <v/>
      </c>
      <c r="AB202" s="418" t="str">
        <f aca="false">TRIM(IF('3. Förpackningsdata'!M202="","",'3. Förpackningsdata'!M202))</f>
        <v/>
      </c>
      <c r="AC202" s="410" t="str">
        <f aca="false">IF(AE202="","",IF('3. Förpackningsdata'!O202="","",'3. Förpackningsdata'!O202))</f>
        <v/>
      </c>
      <c r="AD202" s="411"/>
      <c r="AE202" s="400" t="str">
        <f aca="false">IF('3. Förpackningsdata'!P202="","",'3. Förpackningsdata'!P202)</f>
        <v/>
      </c>
      <c r="AF202" s="244"/>
      <c r="AG202" s="244"/>
      <c r="AH202" s="244"/>
      <c r="AI202" s="244"/>
      <c r="AJ202" s="244"/>
      <c r="AK202" s="407" t="str">
        <f aca="false" t="array" ref="AK202:AK202">_xlfn.IFS(AC202=Tabeller!$AI$4,"C",AC202=Tabeller!$AI$5,"L",AC202=Tabeller!$AI$6,"P",AC202="","")</f>
        <v/>
      </c>
      <c r="AL202" s="411"/>
      <c r="AM202" s="412" t="str">
        <f aca="false">IF(AN202="","","EAN")</f>
        <v/>
      </c>
      <c r="AN202" s="403" t="str">
        <f aca="false">TRIM(IF('3. Förpackningsdata'!Q202="","",'3. Förpackningsdata'!Q202))</f>
        <v/>
      </c>
      <c r="AO202" s="414" t="str">
        <f aca="false">IF(AQ202="","",IF('3. Förpackningsdata'!S202="","",'3. Förpackningsdata'!S202))</f>
        <v/>
      </c>
      <c r="AP202" s="112"/>
      <c r="AQ202" s="406" t="str">
        <f aca="false">IF('3. Förpackningsdata'!T202="","",'3. Förpackningsdata'!T202)</f>
        <v/>
      </c>
      <c r="AR202" s="113"/>
      <c r="AS202" s="113"/>
      <c r="AT202" s="113"/>
      <c r="AU202" s="113"/>
      <c r="AV202" s="113"/>
      <c r="AW202" s="407" t="str">
        <f aca="false" t="array" ref="AW202:AW202">_xlfn.IFS(AO202=Tabeller!$AJ$5,"P",AO202=Tabeller!$AJ$4,"L",AO202="","")</f>
        <v/>
      </c>
      <c r="AX202" s="112"/>
      <c r="AY202" s="408" t="str">
        <f aca="false">IF(AZ202="","","EAN")</f>
        <v/>
      </c>
      <c r="AZ202" s="418" t="str">
        <f aca="false">TRIM(IF('3. Förpackningsdata'!U202="","",'3. Förpackningsdata'!U202))</f>
        <v/>
      </c>
      <c r="BA202" s="415" t="str">
        <f aca="false">IF(BC202="","",IF('3. Förpackningsdata'!W202="","",'3. Förpackningsdata'!W202))</f>
        <v/>
      </c>
      <c r="BB202" s="416"/>
      <c r="BC202" s="411" t="str">
        <f aca="false">IF('3. Förpackningsdata'!X202="","",'3. Förpackningsdata'!X202)</f>
        <v/>
      </c>
      <c r="BD202" s="416"/>
      <c r="BE202" s="416"/>
      <c r="BF202" s="416"/>
      <c r="BG202" s="416"/>
      <c r="BH202" s="416"/>
      <c r="BI202" s="417" t="str">
        <f aca="false" t="array" ref="BI202:BI202">_xlfn.IFS(BA202=Tabeller!$AJ$5,"P",BA202=Tabeller!$AJ$4,"L",BA202="","")</f>
        <v/>
      </c>
      <c r="BJ202" s="416"/>
      <c r="BK202" s="412" t="str">
        <f aca="false">IF(BL202="","","EAN")</f>
        <v/>
      </c>
      <c r="BL202" s="413" t="str">
        <f aca="false">TRIM(IF('3. Förpackningsdata'!Y202="","",'3. Förpackningsdata'!Y202))</f>
        <v/>
      </c>
    </row>
    <row r="203" customFormat="false" ht="14.25" hidden="false" customHeight="false" outlineLevel="0" collapsed="false">
      <c r="A203" s="397" t="n">
        <v>199</v>
      </c>
      <c r="B203" s="397" t="str">
        <f aca="false">'APH KIC KIA PC'!I203</f>
        <v>Välj…</v>
      </c>
      <c r="C203" s="397" t="str">
        <f aca="false">'APH KIC KIA PC'!K203</f>
        <v>Välj…</v>
      </c>
      <c r="D203" s="398" t="n">
        <f aca="false">'APH KIC KIA PC'!D203</f>
        <v>0</v>
      </c>
      <c r="E203" s="399" t="s">
        <v>114</v>
      </c>
      <c r="F203" s="399"/>
      <c r="G203" s="400" t="n">
        <v>1</v>
      </c>
      <c r="H203" s="401" t="n">
        <f aca="false">'3. Förpackningsdata'!F203</f>
        <v>0</v>
      </c>
      <c r="I203" s="401" t="n">
        <f aca="false">'3. Förpackningsdata'!G203</f>
        <v>0</v>
      </c>
      <c r="J203" s="401" t="n">
        <f aca="false">'3. Förpackningsdata'!I203</f>
        <v>0</v>
      </c>
      <c r="K203" s="401" t="n">
        <f aca="false">'3. Förpackningsdata'!H203</f>
        <v>0</v>
      </c>
      <c r="L203" s="244"/>
      <c r="M203" s="399" t="s">
        <v>2012</v>
      </c>
      <c r="N203" s="400" t="str">
        <f aca="false">IF('APH KIC KIA PC'!X203="","",'APH KIC KIA PC'!X203)</f>
        <v/>
      </c>
      <c r="O203" s="402" t="s">
        <v>35</v>
      </c>
      <c r="P203" s="403" t="str">
        <f aca="false">TRIM('1. Artikeldata Grund'!D203)</f>
        <v/>
      </c>
      <c r="Q203" s="404" t="str">
        <f aca="false">IF(S203="","",IF('3. Förpackningsdata'!K203="","",'3. Förpackningsdata'!K203))</f>
        <v/>
      </c>
      <c r="R203" s="405"/>
      <c r="S203" s="406" t="str">
        <f aca="false">IF('3. Förpackningsdata'!L203="","",'3. Förpackningsdata'!L203)</f>
        <v/>
      </c>
      <c r="T203" s="113"/>
      <c r="U203" s="113"/>
      <c r="V203" s="113"/>
      <c r="W203" s="113"/>
      <c r="X203" s="113"/>
      <c r="Y203" s="407" t="str">
        <f aca="false" t="array" ref="Y203:Y203">IF(AC203&lt;&gt;Tabeller!$AI$4,_xlfn.IFS(Q203=Tabeller!$AI$3,"",Q203=Tabeller!$AL$4,"C",Q203=Tabeller!$AL$5,"L",Q203=Tabeller!$AL$6,"P",Q203="",""),"1")</f>
        <v/>
      </c>
      <c r="Z203" s="112"/>
      <c r="AA203" s="408" t="str">
        <f aca="false">IF(AB203="","","EAN")</f>
        <v/>
      </c>
      <c r="AB203" s="418" t="str">
        <f aca="false">TRIM(IF('3. Förpackningsdata'!M203="","",'3. Förpackningsdata'!M203))</f>
        <v/>
      </c>
      <c r="AC203" s="410" t="str">
        <f aca="false">IF(AE203="","",IF('3. Förpackningsdata'!O203="","",'3. Förpackningsdata'!O203))</f>
        <v/>
      </c>
      <c r="AD203" s="411"/>
      <c r="AE203" s="400" t="str">
        <f aca="false">IF('3. Förpackningsdata'!P203="","",'3. Förpackningsdata'!P203)</f>
        <v/>
      </c>
      <c r="AF203" s="244"/>
      <c r="AG203" s="244"/>
      <c r="AH203" s="244"/>
      <c r="AI203" s="244"/>
      <c r="AJ203" s="244"/>
      <c r="AK203" s="407" t="str">
        <f aca="false" t="array" ref="AK203:AK203">_xlfn.IFS(AC203=Tabeller!$AI$4,"C",AC203=Tabeller!$AI$5,"L",AC203=Tabeller!$AI$6,"P",AC203="","")</f>
        <v/>
      </c>
      <c r="AL203" s="411"/>
      <c r="AM203" s="412" t="str">
        <f aca="false">IF(AN203="","","EAN")</f>
        <v/>
      </c>
      <c r="AN203" s="403" t="str">
        <f aca="false">TRIM(IF('3. Förpackningsdata'!Q203="","",'3. Förpackningsdata'!Q203))</f>
        <v/>
      </c>
      <c r="AO203" s="414" t="str">
        <f aca="false">IF(AQ203="","",IF('3. Förpackningsdata'!S203="","",'3. Förpackningsdata'!S203))</f>
        <v/>
      </c>
      <c r="AP203" s="112"/>
      <c r="AQ203" s="406" t="str">
        <f aca="false">IF('3. Förpackningsdata'!T203="","",'3. Förpackningsdata'!T203)</f>
        <v/>
      </c>
      <c r="AR203" s="113"/>
      <c r="AS203" s="113"/>
      <c r="AT203" s="113"/>
      <c r="AU203" s="113"/>
      <c r="AV203" s="113"/>
      <c r="AW203" s="407" t="str">
        <f aca="false" t="array" ref="AW203:AW203">_xlfn.IFS(AO203=Tabeller!$AJ$5,"P",AO203=Tabeller!$AJ$4,"L",AO203="","")</f>
        <v/>
      </c>
      <c r="AX203" s="112"/>
      <c r="AY203" s="408" t="str">
        <f aca="false">IF(AZ203="","","EAN")</f>
        <v/>
      </c>
      <c r="AZ203" s="418" t="str">
        <f aca="false">TRIM(IF('3. Förpackningsdata'!U203="","",'3. Förpackningsdata'!U203))</f>
        <v/>
      </c>
      <c r="BA203" s="415" t="str">
        <f aca="false">IF(BC203="","",IF('3. Förpackningsdata'!W203="","",'3. Förpackningsdata'!W203))</f>
        <v/>
      </c>
      <c r="BB203" s="416"/>
      <c r="BC203" s="411" t="str">
        <f aca="false">IF('3. Förpackningsdata'!X203="","",'3. Förpackningsdata'!X203)</f>
        <v/>
      </c>
      <c r="BD203" s="416"/>
      <c r="BE203" s="416"/>
      <c r="BF203" s="416"/>
      <c r="BG203" s="416"/>
      <c r="BH203" s="416"/>
      <c r="BI203" s="417" t="str">
        <f aca="false" t="array" ref="BI203:BI203">_xlfn.IFS(BA203=Tabeller!$AJ$5,"P",BA203=Tabeller!$AJ$4,"L",BA203="","")</f>
        <v/>
      </c>
      <c r="BJ203" s="416"/>
      <c r="BK203" s="412" t="str">
        <f aca="false">IF(BL203="","","EAN")</f>
        <v/>
      </c>
      <c r="BL203" s="413" t="str">
        <f aca="false">TRIM(IF('3. Förpackningsdata'!Y203="","",'3. Förpackningsdata'!Y203))</f>
        <v/>
      </c>
    </row>
    <row r="204" customFormat="false" ht="14.25" hidden="false" customHeight="false" outlineLevel="0" collapsed="false">
      <c r="A204" s="397" t="n">
        <v>200</v>
      </c>
      <c r="B204" s="397" t="str">
        <f aca="false">'APH KIC KIA PC'!I204</f>
        <v>Välj…</v>
      </c>
      <c r="C204" s="397" t="str">
        <f aca="false">'APH KIC KIA PC'!K204</f>
        <v>Välj…</v>
      </c>
      <c r="D204" s="398" t="n">
        <f aca="false">'APH KIC KIA PC'!D204</f>
        <v>0</v>
      </c>
      <c r="E204" s="399" t="s">
        <v>114</v>
      </c>
      <c r="F204" s="399"/>
      <c r="G204" s="400" t="n">
        <v>1</v>
      </c>
      <c r="H204" s="401" t="n">
        <f aca="false">'3. Förpackningsdata'!F204</f>
        <v>0</v>
      </c>
      <c r="I204" s="401" t="n">
        <f aca="false">'3. Förpackningsdata'!G204</f>
        <v>0</v>
      </c>
      <c r="J204" s="401" t="n">
        <f aca="false">'3. Förpackningsdata'!I204</f>
        <v>0</v>
      </c>
      <c r="K204" s="401" t="n">
        <f aca="false">'3. Förpackningsdata'!H204</f>
        <v>0</v>
      </c>
      <c r="L204" s="244"/>
      <c r="M204" s="399" t="s">
        <v>2012</v>
      </c>
      <c r="N204" s="400" t="str">
        <f aca="false">IF('APH KIC KIA PC'!X204="","",'APH KIC KIA PC'!X204)</f>
        <v/>
      </c>
      <c r="O204" s="402" t="s">
        <v>35</v>
      </c>
      <c r="P204" s="403" t="str">
        <f aca="false">TRIM('1. Artikeldata Grund'!D204)</f>
        <v/>
      </c>
      <c r="Q204" s="404" t="str">
        <f aca="false">IF(S204="","",IF('3. Förpackningsdata'!K204="","",'3. Förpackningsdata'!K204))</f>
        <v/>
      </c>
      <c r="R204" s="405"/>
      <c r="S204" s="406" t="str">
        <f aca="false">IF('3. Förpackningsdata'!L204="","",'3. Förpackningsdata'!L204)</f>
        <v/>
      </c>
      <c r="T204" s="113"/>
      <c r="U204" s="113"/>
      <c r="V204" s="113"/>
      <c r="W204" s="113"/>
      <c r="X204" s="113"/>
      <c r="Y204" s="407" t="str">
        <f aca="false" t="array" ref="Y204:Y204">IF(AC204&lt;&gt;Tabeller!$AI$4,_xlfn.IFS(Q204=Tabeller!$AI$3,"",Q204=Tabeller!$AL$4,"C",Q204=Tabeller!$AL$5,"L",Q204=Tabeller!$AL$6,"P",Q204="",""),"1")</f>
        <v/>
      </c>
      <c r="Z204" s="112"/>
      <c r="AA204" s="408" t="str">
        <f aca="false">IF(AB204="","","EAN")</f>
        <v/>
      </c>
      <c r="AB204" s="418" t="str">
        <f aca="false">TRIM(IF('3. Förpackningsdata'!M204="","",'3. Förpackningsdata'!M204))</f>
        <v/>
      </c>
      <c r="AC204" s="410" t="str">
        <f aca="false">IF(AE204="","",IF('3. Förpackningsdata'!O204="","",'3. Förpackningsdata'!O204))</f>
        <v/>
      </c>
      <c r="AD204" s="411"/>
      <c r="AE204" s="400" t="str">
        <f aca="false">IF('3. Förpackningsdata'!P204="","",'3. Förpackningsdata'!P204)</f>
        <v/>
      </c>
      <c r="AF204" s="244"/>
      <c r="AG204" s="244"/>
      <c r="AH204" s="244"/>
      <c r="AI204" s="244"/>
      <c r="AJ204" s="244"/>
      <c r="AK204" s="407" t="str">
        <f aca="false" t="array" ref="AK204:AK204">_xlfn.IFS(AC204=Tabeller!$AI$4,"C",AC204=Tabeller!$AI$5,"L",AC204=Tabeller!$AI$6,"P",AC204="","")</f>
        <v/>
      </c>
      <c r="AL204" s="411"/>
      <c r="AM204" s="412" t="str">
        <f aca="false">IF(AN204="","","EAN")</f>
        <v/>
      </c>
      <c r="AN204" s="403" t="str">
        <f aca="false">TRIM(IF('3. Förpackningsdata'!Q204="","",'3. Förpackningsdata'!Q204))</f>
        <v/>
      </c>
      <c r="AO204" s="414" t="str">
        <f aca="false">IF(AQ204="","",IF('3. Förpackningsdata'!S204="","",'3. Förpackningsdata'!S204))</f>
        <v/>
      </c>
      <c r="AP204" s="112"/>
      <c r="AQ204" s="406" t="str">
        <f aca="false">IF('3. Förpackningsdata'!T204="","",'3. Förpackningsdata'!T204)</f>
        <v/>
      </c>
      <c r="AR204" s="113"/>
      <c r="AS204" s="113"/>
      <c r="AT204" s="113"/>
      <c r="AU204" s="113"/>
      <c r="AV204" s="113"/>
      <c r="AW204" s="407" t="str">
        <f aca="false" t="array" ref="AW204:AW204">_xlfn.IFS(AO204=Tabeller!$AJ$5,"P",AO204=Tabeller!$AJ$4,"L",AO204="","")</f>
        <v/>
      </c>
      <c r="AX204" s="112"/>
      <c r="AY204" s="408" t="str">
        <f aca="false">IF(AZ204="","","EAN")</f>
        <v/>
      </c>
      <c r="AZ204" s="418" t="str">
        <f aca="false">TRIM(IF('3. Förpackningsdata'!U204="","",'3. Förpackningsdata'!U204))</f>
        <v/>
      </c>
      <c r="BA204" s="415" t="str">
        <f aca="false">IF(BC204="","",IF('3. Förpackningsdata'!W204="","",'3. Förpackningsdata'!W204))</f>
        <v/>
      </c>
      <c r="BB204" s="416"/>
      <c r="BC204" s="411" t="str">
        <f aca="false">IF('3. Förpackningsdata'!X204="","",'3. Förpackningsdata'!X204)</f>
        <v/>
      </c>
      <c r="BD204" s="416"/>
      <c r="BE204" s="416"/>
      <c r="BF204" s="416"/>
      <c r="BG204" s="416"/>
      <c r="BH204" s="416"/>
      <c r="BI204" s="417" t="str">
        <f aca="false" t="array" ref="BI204:BI204">_xlfn.IFS(BA204=Tabeller!$AJ$5,"P",BA204=Tabeller!$AJ$4,"L",BA204="","")</f>
        <v/>
      </c>
      <c r="BJ204" s="416"/>
      <c r="BK204" s="412" t="str">
        <f aca="false">IF(BL204="","","EAN")</f>
        <v/>
      </c>
      <c r="BL204" s="413" t="str">
        <f aca="false">TRIM(IF('3. Förpackningsdata'!Y204="","",'3. Förpackningsdata'!Y204))</f>
        <v/>
      </c>
    </row>
  </sheetData>
  <sheetProtection algorithmName="SHA-512" hashValue="P/PVg1Yy80ZstxIY/2x5R9YyfocEjuEGIj91RfQWh8WKuRMcbGTzpfjdDB9o9kFQ7KS/XC8J1jdv4cpWKp+30w==" saltValue="WyiuWCGmBrbDX7Q6owCf7Q==" spinCount="100000" sheet="true" sort="false" autoFilter="false"/>
  <autoFilter ref="A4:BL4"/>
  <printOptions headings="false" gridLines="false" gridLinesSet="true" horizontalCentered="false" verticalCentered="false"/>
  <pageMargins left="0.7" right="0.7" top="0.75" bottom="0.75" header="0.511811023622047" footer="0.511811023622047"/>
  <pageSetup paperSize="9" scale="1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V204"/>
  <sheetViews>
    <sheetView showFormulas="false" showGridLines="true" showRowColHeaders="true" showZeros="true" rightToLeft="false" tabSelected="false" showOutlineSymbols="true" defaultGridColor="true" view="normal" topLeftCell="A1" colorId="64" zoomScale="80" zoomScaleNormal="80" zoomScalePageLayoutView="80" workbookViewId="0">
      <pane xSplit="3" ySplit="4" topLeftCell="D5" activePane="bottomRight" state="frozen"/>
      <selection pane="topLeft" activeCell="A1" activeCellId="0" sqref="A1"/>
      <selection pane="topRight" activeCell="D1" activeCellId="0" sqref="D1"/>
      <selection pane="bottomLeft" activeCell="A5" activeCellId="0" sqref="A5"/>
      <selection pane="bottomRight" activeCell="R5" activeCellId="0" sqref="R5"/>
    </sheetView>
  </sheetViews>
  <sheetFormatPr defaultColWidth="11.5234375" defaultRowHeight="15.75" zeroHeight="false" outlineLevelRow="0" outlineLevelCol="0"/>
  <cols>
    <col collapsed="false" customWidth="true" hidden="false" outlineLevel="0" max="3" min="1" style="48" width="10.84"/>
    <col collapsed="false" customWidth="true" hidden="false" outlineLevel="0" max="4" min="4" style="340" width="11.84"/>
    <col collapsed="false" customWidth="true" hidden="false" outlineLevel="0" max="5" min="5" style="338" width="14.78"/>
    <col collapsed="false" customWidth="true" hidden="false" outlineLevel="0" max="6" min="6" style="340" width="14.78"/>
    <col collapsed="false" customWidth="true" hidden="false" outlineLevel="0" max="7" min="7" style="339" width="16.55"/>
    <col collapsed="false" customWidth="true" hidden="false" outlineLevel="0" max="8" min="8" style="419" width="45.71"/>
    <col collapsed="false" customWidth="true" hidden="false" outlineLevel="0" max="9" min="9" style="340" width="18.14"/>
    <col collapsed="false" customWidth="true" hidden="false" outlineLevel="0" max="11" min="10" style="347" width="20.91"/>
    <col collapsed="false" customWidth="true" hidden="false" outlineLevel="0" max="12" min="12" style="339" width="22.85"/>
    <col collapsed="false" customWidth="true" hidden="false" outlineLevel="0" max="13" min="13" style="340" width="15.12"/>
    <col collapsed="false" customWidth="true" hidden="false" outlineLevel="0" max="14" min="14" style="341" width="18.14"/>
    <col collapsed="false" customWidth="true" hidden="false" outlineLevel="0" max="15" min="15" style="420" width="13.52"/>
    <col collapsed="false" customWidth="true" hidden="false" outlineLevel="0" max="16" min="16" style="345" width="13.52"/>
    <col collapsed="false" customWidth="true" hidden="false" outlineLevel="0" max="17" min="17" style="421" width="18.14"/>
    <col collapsed="false" customWidth="true" hidden="false" outlineLevel="0" max="18" min="18" style="345" width="12.77"/>
    <col collapsed="false" customWidth="true" hidden="false" outlineLevel="0" max="19" min="19" style="345" width="17.13"/>
    <col collapsed="false" customWidth="true" hidden="false" outlineLevel="0" max="20" min="20" style="345" width="15.46"/>
    <col collapsed="false" customWidth="true" hidden="false" outlineLevel="0" max="21" min="21" style="345" width="16.88"/>
    <col collapsed="false" customWidth="true" hidden="false" outlineLevel="0" max="22" min="22" style="339" width="18.14"/>
    <col collapsed="false" customWidth="true" hidden="false" outlineLevel="0" max="23" min="23" style="339" width="21.76"/>
    <col collapsed="false" customWidth="true" hidden="false" outlineLevel="0" max="24" min="24" style="347" width="12.77"/>
    <col collapsed="false" customWidth="true" hidden="false" outlineLevel="0" max="25" min="25" style="347" width="13.69"/>
    <col collapsed="false" customWidth="true" hidden="false" outlineLevel="0" max="26" min="26" style="347" width="12.77"/>
    <col collapsed="false" customWidth="true" hidden="false" outlineLevel="0" max="28" min="27" style="347" width="13.52"/>
    <col collapsed="false" customWidth="true" hidden="false" outlineLevel="0" max="29" min="29" style="347" width="13.69"/>
    <col collapsed="false" customWidth="true" hidden="false" outlineLevel="0" max="30" min="30" style="347" width="12.77"/>
    <col collapsed="false" customWidth="true" hidden="false" outlineLevel="0" max="32" min="31" style="347" width="13.52"/>
    <col collapsed="false" customWidth="true" hidden="false" outlineLevel="0" max="33" min="33" style="347" width="13.69"/>
    <col collapsed="false" customWidth="true" hidden="false" outlineLevel="0" max="34" min="34" style="347" width="12.77"/>
    <col collapsed="false" customWidth="true" hidden="false" outlineLevel="0" max="36" min="35" style="347" width="13.52"/>
    <col collapsed="false" customWidth="true" hidden="false" outlineLevel="0" max="37" min="37" style="347" width="13.69"/>
    <col collapsed="false" customWidth="true" hidden="false" outlineLevel="0" max="38" min="38" style="347" width="12.77"/>
    <col collapsed="false" customWidth="true" hidden="false" outlineLevel="0" max="40" min="39" style="347" width="13.52"/>
    <col collapsed="false" customWidth="true" hidden="false" outlineLevel="0" max="41" min="41" style="347" width="13.69"/>
    <col collapsed="false" customWidth="true" hidden="false" outlineLevel="0" max="42" min="42" style="347" width="12.77"/>
    <col collapsed="false" customWidth="true" hidden="false" outlineLevel="0" max="44" min="43" style="347" width="13.52"/>
    <col collapsed="false" customWidth="true" hidden="false" outlineLevel="0" max="45" min="45" style="347" width="13.69"/>
    <col collapsed="false" customWidth="true" hidden="false" outlineLevel="0" max="46" min="46" style="347" width="12.77"/>
    <col collapsed="false" customWidth="true" hidden="false" outlineLevel="0" max="48" min="47" style="347" width="13.52"/>
  </cols>
  <sheetData>
    <row r="1" s="49" customFormat="true" ht="15.75" hidden="false" customHeight="true" outlineLevel="0" collapsed="false">
      <c r="A1" s="79"/>
      <c r="B1" s="79"/>
      <c r="C1" s="79"/>
      <c r="D1" s="350"/>
      <c r="E1" s="348"/>
      <c r="F1" s="350"/>
      <c r="G1" s="349"/>
      <c r="H1" s="422" t="s">
        <v>2013</v>
      </c>
      <c r="I1" s="350"/>
      <c r="J1" s="357"/>
      <c r="K1" s="357"/>
      <c r="L1" s="349"/>
      <c r="M1" s="350"/>
      <c r="N1" s="351"/>
      <c r="O1" s="423"/>
      <c r="P1" s="355"/>
      <c r="Q1" s="349"/>
      <c r="R1" s="355"/>
      <c r="S1" s="355"/>
      <c r="T1" s="355"/>
      <c r="U1" s="355"/>
      <c r="V1" s="349"/>
      <c r="W1" s="349"/>
      <c r="X1" s="357"/>
      <c r="Y1" s="357"/>
      <c r="Z1" s="357"/>
      <c r="AA1" s="357"/>
      <c r="AB1" s="357"/>
      <c r="AC1" s="357"/>
      <c r="AD1" s="357"/>
      <c r="AE1" s="357"/>
      <c r="AF1" s="357"/>
      <c r="AG1" s="357"/>
      <c r="AH1" s="357"/>
      <c r="AI1" s="357"/>
      <c r="AJ1" s="357"/>
      <c r="AK1" s="357"/>
      <c r="AL1" s="357"/>
      <c r="AM1" s="357"/>
      <c r="AN1" s="357"/>
      <c r="AO1" s="357"/>
      <c r="AP1" s="357"/>
      <c r="AQ1" s="357"/>
      <c r="AR1" s="357"/>
      <c r="AS1" s="357"/>
      <c r="AT1" s="357"/>
      <c r="AU1" s="357"/>
      <c r="AV1" s="357"/>
    </row>
    <row r="2" s="49" customFormat="true" ht="15.75" hidden="false" customHeight="false" outlineLevel="0" collapsed="false">
      <c r="A2" s="79"/>
      <c r="B2" s="79"/>
      <c r="C2" s="79"/>
      <c r="D2" s="350"/>
      <c r="E2" s="348"/>
      <c r="F2" s="350"/>
      <c r="G2" s="349"/>
      <c r="H2" s="422"/>
      <c r="I2" s="350"/>
      <c r="J2" s="357"/>
      <c r="K2" s="357"/>
      <c r="L2" s="349"/>
      <c r="M2" s="340"/>
      <c r="N2" s="351"/>
      <c r="O2" s="423"/>
      <c r="P2" s="355"/>
      <c r="Q2" s="349"/>
      <c r="R2" s="355"/>
      <c r="S2" s="355"/>
      <c r="T2" s="355"/>
      <c r="U2" s="355"/>
      <c r="V2" s="349"/>
      <c r="W2" s="339"/>
      <c r="X2" s="357"/>
      <c r="Y2" s="357"/>
      <c r="Z2" s="357"/>
      <c r="AA2" s="357"/>
      <c r="AB2" s="357"/>
      <c r="AC2" s="357"/>
      <c r="AD2" s="357"/>
      <c r="AE2" s="357"/>
      <c r="AF2" s="357"/>
      <c r="AG2" s="357"/>
      <c r="AH2" s="357"/>
      <c r="AI2" s="357"/>
      <c r="AJ2" s="357"/>
      <c r="AK2" s="357"/>
      <c r="AL2" s="357"/>
      <c r="AM2" s="357"/>
      <c r="AN2" s="357"/>
      <c r="AO2" s="357"/>
      <c r="AP2" s="357"/>
      <c r="AQ2" s="357"/>
      <c r="AR2" s="357"/>
      <c r="AS2" s="357"/>
      <c r="AT2" s="357"/>
      <c r="AU2" s="357"/>
      <c r="AV2" s="357"/>
    </row>
    <row r="3" s="308" customFormat="true" ht="44.25" hidden="false" customHeight="true" outlineLevel="0" collapsed="false">
      <c r="A3" s="295" t="s">
        <v>1918</v>
      </c>
      <c r="B3" s="295" t="s">
        <v>1918</v>
      </c>
      <c r="C3" s="295" t="s">
        <v>1918</v>
      </c>
      <c r="D3" s="297" t="s">
        <v>1995</v>
      </c>
      <c r="E3" s="296" t="s">
        <v>1919</v>
      </c>
      <c r="F3" s="296" t="s">
        <v>1919</v>
      </c>
      <c r="G3" s="296" t="s">
        <v>1919</v>
      </c>
      <c r="H3" s="424" t="s">
        <v>1928</v>
      </c>
      <c r="I3" s="424" t="s">
        <v>1928</v>
      </c>
      <c r="J3" s="425" t="s">
        <v>1921</v>
      </c>
      <c r="K3" s="425" t="s">
        <v>1921</v>
      </c>
      <c r="L3" s="424" t="s">
        <v>1920</v>
      </c>
      <c r="M3" s="426" t="s">
        <v>2014</v>
      </c>
      <c r="N3" s="424" t="s">
        <v>1928</v>
      </c>
      <c r="O3" s="427" t="s">
        <v>2015</v>
      </c>
      <c r="P3" s="428" t="s">
        <v>1921</v>
      </c>
      <c r="Q3" s="424" t="s">
        <v>1928</v>
      </c>
      <c r="R3" s="388" t="s">
        <v>1921</v>
      </c>
      <c r="S3" s="388" t="s">
        <v>1921</v>
      </c>
      <c r="T3" s="388" t="s">
        <v>1921</v>
      </c>
      <c r="U3" s="388" t="s">
        <v>1921</v>
      </c>
      <c r="V3" s="424" t="s">
        <v>1928</v>
      </c>
      <c r="W3" s="296" t="s">
        <v>1919</v>
      </c>
      <c r="X3" s="388" t="s">
        <v>1921</v>
      </c>
      <c r="Y3" s="388" t="s">
        <v>1921</v>
      </c>
      <c r="Z3" s="388" t="s">
        <v>1921</v>
      </c>
      <c r="AA3" s="388" t="s">
        <v>1921</v>
      </c>
      <c r="AB3" s="388" t="s">
        <v>1921</v>
      </c>
      <c r="AC3" s="388" t="s">
        <v>1921</v>
      </c>
      <c r="AD3" s="388" t="s">
        <v>1921</v>
      </c>
      <c r="AE3" s="388" t="s">
        <v>1921</v>
      </c>
      <c r="AF3" s="388" t="s">
        <v>1921</v>
      </c>
      <c r="AG3" s="388" t="s">
        <v>1921</v>
      </c>
      <c r="AH3" s="388" t="s">
        <v>1921</v>
      </c>
      <c r="AI3" s="388" t="s">
        <v>1921</v>
      </c>
      <c r="AJ3" s="388" t="s">
        <v>1921</v>
      </c>
      <c r="AK3" s="388" t="s">
        <v>1921</v>
      </c>
      <c r="AL3" s="388" t="s">
        <v>1921</v>
      </c>
      <c r="AM3" s="388" t="s">
        <v>1921</v>
      </c>
      <c r="AN3" s="388" t="s">
        <v>1921</v>
      </c>
      <c r="AO3" s="388" t="s">
        <v>1921</v>
      </c>
      <c r="AP3" s="388" t="s">
        <v>1921</v>
      </c>
      <c r="AQ3" s="388" t="s">
        <v>1921</v>
      </c>
      <c r="AR3" s="388" t="s">
        <v>1921</v>
      </c>
      <c r="AS3" s="388" t="s">
        <v>1921</v>
      </c>
      <c r="AT3" s="388" t="s">
        <v>1921</v>
      </c>
      <c r="AU3" s="388" t="s">
        <v>1921</v>
      </c>
      <c r="AV3" s="388" t="s">
        <v>1921</v>
      </c>
    </row>
    <row r="4" s="308" customFormat="true" ht="12.75" hidden="false" customHeight="false" outlineLevel="0" collapsed="false">
      <c r="A4" s="309" t="s">
        <v>81</v>
      </c>
      <c r="B4" s="309" t="s">
        <v>1931</v>
      </c>
      <c r="C4" s="309" t="s">
        <v>1932</v>
      </c>
      <c r="D4" s="429" t="s">
        <v>2016</v>
      </c>
      <c r="E4" s="199" t="s">
        <v>1933</v>
      </c>
      <c r="F4" s="430" t="s">
        <v>235</v>
      </c>
      <c r="G4" s="431" t="s">
        <v>2017</v>
      </c>
      <c r="H4" s="432" t="s">
        <v>2018</v>
      </c>
      <c r="I4" s="433" t="s">
        <v>2019</v>
      </c>
      <c r="J4" s="388" t="s">
        <v>2020</v>
      </c>
      <c r="K4" s="388" t="s">
        <v>2021</v>
      </c>
      <c r="L4" s="434" t="s">
        <v>2022</v>
      </c>
      <c r="M4" s="429" t="s">
        <v>2023</v>
      </c>
      <c r="N4" s="435" t="s">
        <v>2024</v>
      </c>
      <c r="O4" s="436" t="s">
        <v>2025</v>
      </c>
      <c r="P4" s="388" t="s">
        <v>2026</v>
      </c>
      <c r="Q4" s="434" t="s">
        <v>2027</v>
      </c>
      <c r="R4" s="388" t="s">
        <v>1942</v>
      </c>
      <c r="S4" s="388" t="s">
        <v>2028</v>
      </c>
      <c r="T4" s="388" t="s">
        <v>2029</v>
      </c>
      <c r="U4" s="388" t="s">
        <v>2030</v>
      </c>
      <c r="V4" s="434" t="s">
        <v>2031</v>
      </c>
      <c r="W4" s="437" t="s">
        <v>2032</v>
      </c>
      <c r="X4" s="388" t="s">
        <v>2033</v>
      </c>
      <c r="Y4" s="388" t="s">
        <v>2034</v>
      </c>
      <c r="Z4" s="388" t="s">
        <v>2024</v>
      </c>
      <c r="AA4" s="388" t="s">
        <v>2025</v>
      </c>
      <c r="AB4" s="388" t="s">
        <v>2026</v>
      </c>
      <c r="AC4" s="388" t="s">
        <v>2034</v>
      </c>
      <c r="AD4" s="388" t="s">
        <v>2024</v>
      </c>
      <c r="AE4" s="388" t="s">
        <v>2025</v>
      </c>
      <c r="AF4" s="388" t="s">
        <v>2026</v>
      </c>
      <c r="AG4" s="388" t="s">
        <v>2034</v>
      </c>
      <c r="AH4" s="388" t="s">
        <v>2024</v>
      </c>
      <c r="AI4" s="388" t="s">
        <v>2025</v>
      </c>
      <c r="AJ4" s="388" t="s">
        <v>2026</v>
      </c>
      <c r="AK4" s="388" t="s">
        <v>2034</v>
      </c>
      <c r="AL4" s="388" t="s">
        <v>2024</v>
      </c>
      <c r="AM4" s="388" t="s">
        <v>2025</v>
      </c>
      <c r="AN4" s="388" t="s">
        <v>2026</v>
      </c>
      <c r="AO4" s="388" t="s">
        <v>2034</v>
      </c>
      <c r="AP4" s="388" t="s">
        <v>2024</v>
      </c>
      <c r="AQ4" s="388" t="s">
        <v>2025</v>
      </c>
      <c r="AR4" s="388" t="s">
        <v>2026</v>
      </c>
      <c r="AS4" s="388" t="s">
        <v>2034</v>
      </c>
      <c r="AT4" s="388" t="s">
        <v>2024</v>
      </c>
      <c r="AU4" s="388" t="s">
        <v>2025</v>
      </c>
      <c r="AV4" s="388" t="s">
        <v>2026</v>
      </c>
    </row>
    <row r="5" s="12" customFormat="true" ht="12.75" hidden="false" customHeight="false" outlineLevel="0" collapsed="false">
      <c r="A5" s="321" t="n">
        <v>1</v>
      </c>
      <c r="B5" s="321" t="str">
        <f aca="false">'APH KIC KIA PC'!I5</f>
        <v>Välj…</v>
      </c>
      <c r="C5" s="321" t="str">
        <f aca="false">'APH KIC KIA PC'!K5</f>
        <v>Välj…</v>
      </c>
      <c r="D5" s="406" t="n">
        <v>1</v>
      </c>
      <c r="E5" s="323" t="str">
        <f aca="false">TRIM('APH KIC KIA PC'!D5)</f>
        <v/>
      </c>
      <c r="F5" s="418" t="str">
        <f aca="false">TRIM('APH KIC KIA PC'!Q5)</f>
        <v/>
      </c>
      <c r="G5" s="406" t="s">
        <v>2035</v>
      </c>
      <c r="H5" s="438" t="str">
        <f aca="false">'APH KIC KIA PC'!E5</f>
        <v/>
      </c>
      <c r="I5" s="112" t="str">
        <f aca="false">TRIM('1. Artikeldata Grund'!F5)</f>
        <v/>
      </c>
      <c r="J5" s="439"/>
      <c r="K5" s="439"/>
      <c r="L5" s="112" t="str">
        <f aca="false">LEFT('4. Inköpsdata'!O5,2)</f>
        <v>Vä</v>
      </c>
      <c r="M5" s="406" t="n">
        <v>1</v>
      </c>
      <c r="N5" s="113" t="n">
        <f aca="false">ROUND('4. Inköpsdata'!K5,2)</f>
        <v>0</v>
      </c>
      <c r="O5" s="440"/>
      <c r="P5" s="406"/>
      <c r="Q5" s="405" t="str">
        <f aca="false">'4. Inköpsdata'!H5</f>
        <v>SEK</v>
      </c>
      <c r="R5" s="439"/>
      <c r="S5" s="439"/>
      <c r="T5" s="439"/>
      <c r="U5" s="439"/>
      <c r="V5" s="112" t="str">
        <f aca="false">'4. Inköpsdata'!E5</f>
        <v>ST</v>
      </c>
      <c r="W5" s="112" t="s">
        <v>1925</v>
      </c>
      <c r="X5" s="439"/>
      <c r="Y5" s="439"/>
      <c r="Z5" s="439"/>
      <c r="AA5" s="439"/>
      <c r="AB5" s="439"/>
      <c r="AC5" s="439"/>
      <c r="AD5" s="439"/>
      <c r="AE5" s="439"/>
      <c r="AF5" s="439"/>
      <c r="AG5" s="439"/>
      <c r="AH5" s="439"/>
      <c r="AI5" s="439"/>
      <c r="AJ5" s="439"/>
      <c r="AK5" s="439"/>
      <c r="AL5" s="439"/>
      <c r="AM5" s="439"/>
      <c r="AN5" s="439"/>
      <c r="AO5" s="439"/>
      <c r="AP5" s="439"/>
      <c r="AQ5" s="439"/>
      <c r="AR5" s="439"/>
      <c r="AS5" s="439"/>
      <c r="AT5" s="439"/>
      <c r="AU5" s="439"/>
      <c r="AV5" s="439"/>
    </row>
    <row r="6" s="12" customFormat="true" ht="12.75" hidden="false" customHeight="false" outlineLevel="0" collapsed="false">
      <c r="A6" s="321" t="n">
        <v>2</v>
      </c>
      <c r="B6" s="321" t="str">
        <f aca="false">'APH KIC KIA PC'!I6</f>
        <v>Välj…</v>
      </c>
      <c r="C6" s="321" t="str">
        <f aca="false">'APH KIC KIA PC'!K6</f>
        <v>Välj…</v>
      </c>
      <c r="D6" s="406" t="n">
        <v>1</v>
      </c>
      <c r="E6" s="323" t="str">
        <f aca="false">TRIM('APH KIC KIA PC'!D6)</f>
        <v/>
      </c>
      <c r="F6" s="418" t="str">
        <f aca="false">TRIM('APH KIC KIA PC'!Q6)</f>
        <v/>
      </c>
      <c r="G6" s="406" t="s">
        <v>2035</v>
      </c>
      <c r="H6" s="438" t="str">
        <f aca="false">'APH KIC KIA PC'!E6</f>
        <v/>
      </c>
      <c r="I6" s="112" t="str">
        <f aca="false">TRIM('1. Artikeldata Grund'!F6)</f>
        <v/>
      </c>
      <c r="J6" s="439"/>
      <c r="K6" s="439"/>
      <c r="L6" s="112" t="str">
        <f aca="false">LEFT('4. Inköpsdata'!O6,2)</f>
        <v>Vä</v>
      </c>
      <c r="M6" s="406" t="n">
        <v>1</v>
      </c>
      <c r="N6" s="113" t="n">
        <f aca="false">ROUND('4. Inköpsdata'!K6,2)</f>
        <v>0</v>
      </c>
      <c r="O6" s="440"/>
      <c r="P6" s="406"/>
      <c r="Q6" s="405" t="str">
        <f aca="false">'4. Inköpsdata'!H6</f>
        <v>SEK</v>
      </c>
      <c r="R6" s="439"/>
      <c r="S6" s="439"/>
      <c r="T6" s="439"/>
      <c r="U6" s="439"/>
      <c r="V6" s="112" t="str">
        <f aca="false">'4. Inköpsdata'!E6</f>
        <v>ST</v>
      </c>
      <c r="W6" s="112" t="s">
        <v>1925</v>
      </c>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row>
    <row r="7" s="12" customFormat="true" ht="12.75" hidden="false" customHeight="false" outlineLevel="0" collapsed="false">
      <c r="A7" s="321" t="n">
        <v>3</v>
      </c>
      <c r="B7" s="321" t="str">
        <f aca="false">'APH KIC KIA PC'!I7</f>
        <v>Välj…</v>
      </c>
      <c r="C7" s="321" t="str">
        <f aca="false">'APH KIC KIA PC'!K7</f>
        <v>Välj…</v>
      </c>
      <c r="D7" s="406" t="n">
        <v>1</v>
      </c>
      <c r="E7" s="323" t="str">
        <f aca="false">TRIM('APH KIC KIA PC'!D7)</f>
        <v/>
      </c>
      <c r="F7" s="418" t="str">
        <f aca="false">TRIM('APH KIC KIA PC'!Q7)</f>
        <v/>
      </c>
      <c r="G7" s="406" t="s">
        <v>2035</v>
      </c>
      <c r="H7" s="438" t="str">
        <f aca="false">'APH KIC KIA PC'!E7</f>
        <v/>
      </c>
      <c r="I7" s="112" t="str">
        <f aca="false">TRIM('1. Artikeldata Grund'!F7)</f>
        <v/>
      </c>
      <c r="J7" s="439"/>
      <c r="K7" s="439"/>
      <c r="L7" s="112" t="str">
        <f aca="false">LEFT('4. Inköpsdata'!O7,2)</f>
        <v>Vä</v>
      </c>
      <c r="M7" s="406" t="n">
        <v>1</v>
      </c>
      <c r="N7" s="113" t="e">
        <f aca="false">ROUND('4. Inköpsdata'!K7,2)</f>
        <v>#VALUE!</v>
      </c>
      <c r="O7" s="440"/>
      <c r="P7" s="406"/>
      <c r="Q7" s="405" t="str">
        <f aca="false">'4. Inköpsdata'!H7</f>
        <v>SEK</v>
      </c>
      <c r="R7" s="439"/>
      <c r="S7" s="439"/>
      <c r="T7" s="439"/>
      <c r="U7" s="439"/>
      <c r="V7" s="112" t="str">
        <f aca="false">'4. Inköpsdata'!E7</f>
        <v>ST</v>
      </c>
      <c r="W7" s="112" t="s">
        <v>1925</v>
      </c>
      <c r="X7" s="439"/>
      <c r="Y7" s="439"/>
      <c r="Z7" s="439"/>
      <c r="AA7" s="439"/>
      <c r="AB7" s="439"/>
      <c r="AC7" s="439"/>
      <c r="AD7" s="439"/>
      <c r="AE7" s="439"/>
      <c r="AF7" s="439"/>
      <c r="AG7" s="439"/>
      <c r="AH7" s="439"/>
      <c r="AI7" s="439"/>
      <c r="AJ7" s="439"/>
      <c r="AK7" s="439"/>
      <c r="AL7" s="439"/>
      <c r="AM7" s="439"/>
      <c r="AN7" s="439"/>
      <c r="AO7" s="439"/>
      <c r="AP7" s="439"/>
      <c r="AQ7" s="439"/>
      <c r="AR7" s="439"/>
      <c r="AS7" s="439"/>
      <c r="AT7" s="439"/>
      <c r="AU7" s="439"/>
      <c r="AV7" s="439"/>
    </row>
    <row r="8" s="12" customFormat="true" ht="12.75" hidden="false" customHeight="false" outlineLevel="0" collapsed="false">
      <c r="A8" s="321" t="n">
        <v>4</v>
      </c>
      <c r="B8" s="321" t="str">
        <f aca="false">'APH KIC KIA PC'!I8</f>
        <v>Välj…</v>
      </c>
      <c r="C8" s="321" t="str">
        <f aca="false">'APH KIC KIA PC'!K8</f>
        <v>Välj…</v>
      </c>
      <c r="D8" s="406" t="n">
        <v>1</v>
      </c>
      <c r="E8" s="323" t="str">
        <f aca="false">TRIM('APH KIC KIA PC'!D8)</f>
        <v/>
      </c>
      <c r="F8" s="418" t="str">
        <f aca="false">TRIM('APH KIC KIA PC'!Q8)</f>
        <v/>
      </c>
      <c r="G8" s="406" t="s">
        <v>2035</v>
      </c>
      <c r="H8" s="438" t="str">
        <f aca="false">'APH KIC KIA PC'!E8</f>
        <v/>
      </c>
      <c r="I8" s="112" t="str">
        <f aca="false">TRIM('1. Artikeldata Grund'!F8)</f>
        <v/>
      </c>
      <c r="J8" s="439"/>
      <c r="K8" s="439"/>
      <c r="L8" s="112" t="str">
        <f aca="false">LEFT('4. Inköpsdata'!O8,2)</f>
        <v>Vä</v>
      </c>
      <c r="M8" s="406" t="n">
        <v>1</v>
      </c>
      <c r="N8" s="113" t="e">
        <f aca="false">ROUND('4. Inköpsdata'!K8,2)</f>
        <v>#VALUE!</v>
      </c>
      <c r="O8" s="440"/>
      <c r="P8" s="406"/>
      <c r="Q8" s="405" t="str">
        <f aca="false">'4. Inköpsdata'!H8</f>
        <v>SEK</v>
      </c>
      <c r="R8" s="439"/>
      <c r="S8" s="439"/>
      <c r="T8" s="439"/>
      <c r="U8" s="439"/>
      <c r="V8" s="112" t="str">
        <f aca="false">'4. Inköpsdata'!E8</f>
        <v>ST</v>
      </c>
      <c r="W8" s="112" t="s">
        <v>1925</v>
      </c>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row>
    <row r="9" s="12" customFormat="true" ht="12.75" hidden="false" customHeight="false" outlineLevel="0" collapsed="false">
      <c r="A9" s="321" t="n">
        <v>5</v>
      </c>
      <c r="B9" s="321" t="str">
        <f aca="false">'APH KIC KIA PC'!I9</f>
        <v>Välj…</v>
      </c>
      <c r="C9" s="321" t="str">
        <f aca="false">'APH KIC KIA PC'!K9</f>
        <v>Välj…</v>
      </c>
      <c r="D9" s="406" t="n">
        <v>1</v>
      </c>
      <c r="E9" s="323" t="str">
        <f aca="false">TRIM('APH KIC KIA PC'!D9)</f>
        <v/>
      </c>
      <c r="F9" s="418" t="str">
        <f aca="false">TRIM('APH KIC KIA PC'!Q9)</f>
        <v/>
      </c>
      <c r="G9" s="406" t="s">
        <v>2035</v>
      </c>
      <c r="H9" s="438" t="str">
        <f aca="false">'APH KIC KIA PC'!E9</f>
        <v/>
      </c>
      <c r="I9" s="112" t="str">
        <f aca="false">TRIM('1. Artikeldata Grund'!F9)</f>
        <v/>
      </c>
      <c r="J9" s="439"/>
      <c r="K9" s="439"/>
      <c r="L9" s="112" t="str">
        <f aca="false">LEFT('4. Inköpsdata'!O9,2)</f>
        <v>Vä</v>
      </c>
      <c r="M9" s="406" t="n">
        <v>1</v>
      </c>
      <c r="N9" s="113" t="e">
        <f aca="false">ROUND('4. Inköpsdata'!K9,2)</f>
        <v>#VALUE!</v>
      </c>
      <c r="O9" s="440"/>
      <c r="P9" s="406"/>
      <c r="Q9" s="405" t="str">
        <f aca="false">'4. Inköpsdata'!H9</f>
        <v>SEK</v>
      </c>
      <c r="R9" s="439"/>
      <c r="S9" s="439"/>
      <c r="T9" s="439"/>
      <c r="U9" s="439"/>
      <c r="V9" s="112" t="str">
        <f aca="false">'4. Inköpsdata'!E9</f>
        <v>ST</v>
      </c>
      <c r="W9" s="112" t="s">
        <v>1925</v>
      </c>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row>
    <row r="10" s="12" customFormat="true" ht="12.75" hidden="false" customHeight="false" outlineLevel="0" collapsed="false">
      <c r="A10" s="321" t="n">
        <v>6</v>
      </c>
      <c r="B10" s="321" t="str">
        <f aca="false">'APH KIC KIA PC'!I10</f>
        <v>Välj…</v>
      </c>
      <c r="C10" s="321" t="str">
        <f aca="false">'APH KIC KIA PC'!K10</f>
        <v>Välj…</v>
      </c>
      <c r="D10" s="406" t="n">
        <v>1</v>
      </c>
      <c r="E10" s="323" t="str">
        <f aca="false">TRIM('APH KIC KIA PC'!D10)</f>
        <v/>
      </c>
      <c r="F10" s="418" t="str">
        <f aca="false">TRIM('APH KIC KIA PC'!Q10)</f>
        <v/>
      </c>
      <c r="G10" s="406" t="s">
        <v>2035</v>
      </c>
      <c r="H10" s="438" t="str">
        <f aca="false">'APH KIC KIA PC'!E10</f>
        <v/>
      </c>
      <c r="I10" s="112" t="str">
        <f aca="false">TRIM('1. Artikeldata Grund'!F10)</f>
        <v/>
      </c>
      <c r="J10" s="439"/>
      <c r="K10" s="439"/>
      <c r="L10" s="112" t="str">
        <f aca="false">LEFT('4. Inköpsdata'!O10,2)</f>
        <v>Vä</v>
      </c>
      <c r="M10" s="406" t="n">
        <v>1</v>
      </c>
      <c r="N10" s="113" t="e">
        <f aca="false">ROUND('4. Inköpsdata'!K10,2)</f>
        <v>#VALUE!</v>
      </c>
      <c r="O10" s="440"/>
      <c r="P10" s="406"/>
      <c r="Q10" s="405" t="str">
        <f aca="false">'4. Inköpsdata'!H10</f>
        <v>SEK</v>
      </c>
      <c r="R10" s="439"/>
      <c r="S10" s="439"/>
      <c r="T10" s="439"/>
      <c r="U10" s="439"/>
      <c r="V10" s="112" t="str">
        <f aca="false">'4. Inköpsdata'!E10</f>
        <v>ST</v>
      </c>
      <c r="W10" s="112" t="s">
        <v>1925</v>
      </c>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row>
    <row r="11" s="12" customFormat="true" ht="12.75" hidden="false" customHeight="false" outlineLevel="0" collapsed="false">
      <c r="A11" s="321" t="n">
        <v>7</v>
      </c>
      <c r="B11" s="321" t="str">
        <f aca="false">'APH KIC KIA PC'!I11</f>
        <v>Välj…</v>
      </c>
      <c r="C11" s="321" t="str">
        <f aca="false">'APH KIC KIA PC'!K11</f>
        <v>Välj…</v>
      </c>
      <c r="D11" s="406" t="n">
        <v>1</v>
      </c>
      <c r="E11" s="323" t="str">
        <f aca="false">TRIM('APH KIC KIA PC'!D11)</f>
        <v/>
      </c>
      <c r="F11" s="418" t="str">
        <f aca="false">TRIM('APH KIC KIA PC'!Q11)</f>
        <v/>
      </c>
      <c r="G11" s="406" t="s">
        <v>2035</v>
      </c>
      <c r="H11" s="438" t="str">
        <f aca="false">'APH KIC KIA PC'!E11</f>
        <v/>
      </c>
      <c r="I11" s="112" t="str">
        <f aca="false">TRIM('1. Artikeldata Grund'!F11)</f>
        <v/>
      </c>
      <c r="J11" s="439"/>
      <c r="K11" s="439"/>
      <c r="L11" s="112" t="str">
        <f aca="false">LEFT('4. Inköpsdata'!O11,2)</f>
        <v>Vä</v>
      </c>
      <c r="M11" s="406" t="n">
        <v>1</v>
      </c>
      <c r="N11" s="113" t="e">
        <f aca="false">ROUND('4. Inköpsdata'!K11,2)</f>
        <v>#VALUE!</v>
      </c>
      <c r="O11" s="440"/>
      <c r="P11" s="406"/>
      <c r="Q11" s="405" t="str">
        <f aca="false">'4. Inköpsdata'!H11</f>
        <v>SEK</v>
      </c>
      <c r="R11" s="439"/>
      <c r="S11" s="439"/>
      <c r="T11" s="439"/>
      <c r="U11" s="439"/>
      <c r="V11" s="112" t="str">
        <f aca="false">'4. Inköpsdata'!E11</f>
        <v>ST</v>
      </c>
      <c r="W11" s="112" t="s">
        <v>1925</v>
      </c>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row>
    <row r="12" s="12" customFormat="true" ht="12.75" hidden="false" customHeight="false" outlineLevel="0" collapsed="false">
      <c r="A12" s="321" t="n">
        <v>8</v>
      </c>
      <c r="B12" s="321" t="str">
        <f aca="false">'APH KIC KIA PC'!I12</f>
        <v>Välj…</v>
      </c>
      <c r="C12" s="321" t="str">
        <f aca="false">'APH KIC KIA PC'!K12</f>
        <v>Välj…</v>
      </c>
      <c r="D12" s="406" t="n">
        <v>1</v>
      </c>
      <c r="E12" s="323" t="str">
        <f aca="false">TRIM('APH KIC KIA PC'!D12)</f>
        <v/>
      </c>
      <c r="F12" s="418" t="str">
        <f aca="false">TRIM('APH KIC KIA PC'!Q12)</f>
        <v/>
      </c>
      <c r="G12" s="406" t="s">
        <v>2035</v>
      </c>
      <c r="H12" s="438" t="str">
        <f aca="false">'APH KIC KIA PC'!E12</f>
        <v/>
      </c>
      <c r="I12" s="112" t="str">
        <f aca="false">TRIM('1. Artikeldata Grund'!F12)</f>
        <v/>
      </c>
      <c r="J12" s="439"/>
      <c r="K12" s="439"/>
      <c r="L12" s="112" t="str">
        <f aca="false">LEFT('4. Inköpsdata'!O12,2)</f>
        <v>Vä</v>
      </c>
      <c r="M12" s="406" t="n">
        <v>1</v>
      </c>
      <c r="N12" s="113" t="e">
        <f aca="false">ROUND('4. Inköpsdata'!K12,2)</f>
        <v>#VALUE!</v>
      </c>
      <c r="O12" s="440"/>
      <c r="P12" s="406"/>
      <c r="Q12" s="405" t="str">
        <f aca="false">'4. Inköpsdata'!H12</f>
        <v>SEK</v>
      </c>
      <c r="R12" s="439"/>
      <c r="S12" s="439"/>
      <c r="T12" s="439"/>
      <c r="U12" s="439"/>
      <c r="V12" s="112" t="str">
        <f aca="false">'4. Inköpsdata'!E12</f>
        <v>ST</v>
      </c>
      <c r="W12" s="112" t="s">
        <v>1925</v>
      </c>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row>
    <row r="13" s="12" customFormat="true" ht="12.75" hidden="false" customHeight="false" outlineLevel="0" collapsed="false">
      <c r="A13" s="321" t="n">
        <v>9</v>
      </c>
      <c r="B13" s="321" t="str">
        <f aca="false">'APH KIC KIA PC'!I13</f>
        <v>Välj…</v>
      </c>
      <c r="C13" s="321" t="str">
        <f aca="false">'APH KIC KIA PC'!K13</f>
        <v>Välj…</v>
      </c>
      <c r="D13" s="406" t="n">
        <v>1</v>
      </c>
      <c r="E13" s="323" t="str">
        <f aca="false">TRIM('APH KIC KIA PC'!D13)</f>
        <v/>
      </c>
      <c r="F13" s="418" t="str">
        <f aca="false">TRIM('APH KIC KIA PC'!Q13)</f>
        <v/>
      </c>
      <c r="G13" s="406" t="s">
        <v>2035</v>
      </c>
      <c r="H13" s="438" t="str">
        <f aca="false">'APH KIC KIA PC'!E13</f>
        <v/>
      </c>
      <c r="I13" s="112" t="str">
        <f aca="false">TRIM('1. Artikeldata Grund'!F13)</f>
        <v/>
      </c>
      <c r="J13" s="439"/>
      <c r="K13" s="439"/>
      <c r="L13" s="112" t="str">
        <f aca="false">LEFT('4. Inköpsdata'!O13,2)</f>
        <v>Vä</v>
      </c>
      <c r="M13" s="406" t="n">
        <v>1</v>
      </c>
      <c r="N13" s="113" t="e">
        <f aca="false">ROUND('4. Inköpsdata'!K13,2)</f>
        <v>#VALUE!</v>
      </c>
      <c r="O13" s="440"/>
      <c r="P13" s="406"/>
      <c r="Q13" s="405" t="str">
        <f aca="false">'4. Inköpsdata'!H13</f>
        <v>SEK</v>
      </c>
      <c r="R13" s="439"/>
      <c r="S13" s="439"/>
      <c r="T13" s="439"/>
      <c r="U13" s="439"/>
      <c r="V13" s="112" t="str">
        <f aca="false">'4. Inköpsdata'!E13</f>
        <v>ST</v>
      </c>
      <c r="W13" s="112" t="s">
        <v>1925</v>
      </c>
      <c r="X13" s="439"/>
      <c r="Y13" s="439"/>
      <c r="Z13" s="439"/>
      <c r="AA13" s="439"/>
      <c r="AB13" s="439"/>
      <c r="AC13" s="439"/>
      <c r="AD13" s="439"/>
      <c r="AE13" s="439"/>
      <c r="AF13" s="439"/>
      <c r="AG13" s="439"/>
      <c r="AH13" s="439"/>
      <c r="AI13" s="439"/>
      <c r="AJ13" s="439"/>
      <c r="AK13" s="439"/>
      <c r="AL13" s="439"/>
      <c r="AM13" s="439"/>
      <c r="AN13" s="439"/>
      <c r="AO13" s="439"/>
      <c r="AP13" s="439"/>
      <c r="AQ13" s="439"/>
      <c r="AR13" s="439"/>
      <c r="AS13" s="439"/>
      <c r="AT13" s="439"/>
      <c r="AU13" s="439"/>
      <c r="AV13" s="439"/>
    </row>
    <row r="14" s="12" customFormat="true" ht="12.75" hidden="false" customHeight="false" outlineLevel="0" collapsed="false">
      <c r="A14" s="321" t="n">
        <v>10</v>
      </c>
      <c r="B14" s="321" t="str">
        <f aca="false">'APH KIC KIA PC'!I14</f>
        <v>Välj…</v>
      </c>
      <c r="C14" s="321" t="str">
        <f aca="false">'APH KIC KIA PC'!K14</f>
        <v>Välj…</v>
      </c>
      <c r="D14" s="406" t="n">
        <v>1</v>
      </c>
      <c r="E14" s="323" t="str">
        <f aca="false">TRIM('APH KIC KIA PC'!D14)</f>
        <v/>
      </c>
      <c r="F14" s="418" t="str">
        <f aca="false">TRIM('APH KIC KIA PC'!Q14)</f>
        <v/>
      </c>
      <c r="G14" s="406" t="s">
        <v>2035</v>
      </c>
      <c r="H14" s="438" t="str">
        <f aca="false">'APH KIC KIA PC'!E14</f>
        <v/>
      </c>
      <c r="I14" s="112" t="str">
        <f aca="false">TRIM('1. Artikeldata Grund'!F14)</f>
        <v/>
      </c>
      <c r="J14" s="439"/>
      <c r="K14" s="439"/>
      <c r="L14" s="112" t="str">
        <f aca="false">LEFT('4. Inköpsdata'!O14,2)</f>
        <v>Vä</v>
      </c>
      <c r="M14" s="406" t="n">
        <v>1</v>
      </c>
      <c r="N14" s="113" t="e">
        <f aca="false">ROUND('4. Inköpsdata'!K14,2)</f>
        <v>#VALUE!</v>
      </c>
      <c r="O14" s="440"/>
      <c r="P14" s="406"/>
      <c r="Q14" s="405" t="str">
        <f aca="false">'4. Inköpsdata'!H14</f>
        <v>SEK</v>
      </c>
      <c r="R14" s="439"/>
      <c r="S14" s="439"/>
      <c r="T14" s="439"/>
      <c r="U14" s="439"/>
      <c r="V14" s="112" t="str">
        <f aca="false">'4. Inköpsdata'!E14</f>
        <v>ST</v>
      </c>
      <c r="W14" s="112" t="s">
        <v>1925</v>
      </c>
      <c r="X14" s="439"/>
      <c r="Y14" s="439"/>
      <c r="Z14" s="439"/>
      <c r="AA14" s="439"/>
      <c r="AB14" s="439"/>
      <c r="AC14" s="439"/>
      <c r="AD14" s="439"/>
      <c r="AE14" s="439"/>
      <c r="AF14" s="439"/>
      <c r="AG14" s="439"/>
      <c r="AH14" s="439"/>
      <c r="AI14" s="439"/>
      <c r="AJ14" s="439"/>
      <c r="AK14" s="439"/>
      <c r="AL14" s="439"/>
      <c r="AM14" s="439"/>
      <c r="AN14" s="439"/>
      <c r="AO14" s="439"/>
      <c r="AP14" s="439"/>
      <c r="AQ14" s="439"/>
      <c r="AR14" s="439"/>
      <c r="AS14" s="439"/>
      <c r="AT14" s="439"/>
      <c r="AU14" s="439"/>
      <c r="AV14" s="439"/>
    </row>
    <row r="15" s="12" customFormat="true" ht="12.75" hidden="false" customHeight="false" outlineLevel="0" collapsed="false">
      <c r="A15" s="321" t="n">
        <v>11</v>
      </c>
      <c r="B15" s="321" t="str">
        <f aca="false">'APH KIC KIA PC'!I15</f>
        <v>Välj…</v>
      </c>
      <c r="C15" s="321" t="str">
        <f aca="false">'APH KIC KIA PC'!K15</f>
        <v>Välj…</v>
      </c>
      <c r="D15" s="406" t="n">
        <v>1</v>
      </c>
      <c r="E15" s="323" t="str">
        <f aca="false">TRIM('APH KIC KIA PC'!D15)</f>
        <v/>
      </c>
      <c r="F15" s="418" t="str">
        <f aca="false">TRIM('APH KIC KIA PC'!Q15)</f>
        <v/>
      </c>
      <c r="G15" s="406" t="s">
        <v>2035</v>
      </c>
      <c r="H15" s="438" t="str">
        <f aca="false">'APH KIC KIA PC'!E15</f>
        <v/>
      </c>
      <c r="I15" s="112" t="str">
        <f aca="false">TRIM('1. Artikeldata Grund'!F15)</f>
        <v/>
      </c>
      <c r="J15" s="439"/>
      <c r="K15" s="439"/>
      <c r="L15" s="112" t="str">
        <f aca="false">LEFT('4. Inköpsdata'!O15,2)</f>
        <v>Vä</v>
      </c>
      <c r="M15" s="406" t="n">
        <v>1</v>
      </c>
      <c r="N15" s="113" t="e">
        <f aca="false">ROUND('4. Inköpsdata'!K15,2)</f>
        <v>#VALUE!</v>
      </c>
      <c r="O15" s="440"/>
      <c r="P15" s="406"/>
      <c r="Q15" s="405" t="str">
        <f aca="false">'4. Inköpsdata'!H15</f>
        <v>SEK</v>
      </c>
      <c r="R15" s="439"/>
      <c r="S15" s="439"/>
      <c r="T15" s="439"/>
      <c r="U15" s="439"/>
      <c r="V15" s="112" t="str">
        <f aca="false">'4. Inköpsdata'!E15</f>
        <v>ST</v>
      </c>
      <c r="W15" s="112" t="s">
        <v>1925</v>
      </c>
      <c r="X15" s="439"/>
      <c r="Y15" s="439"/>
      <c r="Z15" s="439"/>
      <c r="AA15" s="439"/>
      <c r="AB15" s="439"/>
      <c r="AC15" s="439"/>
      <c r="AD15" s="439"/>
      <c r="AE15" s="439"/>
      <c r="AF15" s="439"/>
      <c r="AG15" s="439"/>
      <c r="AH15" s="439"/>
      <c r="AI15" s="439"/>
      <c r="AJ15" s="439"/>
      <c r="AK15" s="439"/>
      <c r="AL15" s="439"/>
      <c r="AM15" s="439"/>
      <c r="AN15" s="439"/>
      <c r="AO15" s="439"/>
      <c r="AP15" s="439"/>
      <c r="AQ15" s="439"/>
      <c r="AR15" s="439"/>
      <c r="AS15" s="439"/>
      <c r="AT15" s="439"/>
      <c r="AU15" s="439"/>
      <c r="AV15" s="439"/>
    </row>
    <row r="16" s="12" customFormat="true" ht="12.75" hidden="false" customHeight="false" outlineLevel="0" collapsed="false">
      <c r="A16" s="321" t="n">
        <v>12</v>
      </c>
      <c r="B16" s="321" t="str">
        <f aca="false">'APH KIC KIA PC'!I16</f>
        <v>Välj…</v>
      </c>
      <c r="C16" s="321" t="str">
        <f aca="false">'APH KIC KIA PC'!K16</f>
        <v>Välj…</v>
      </c>
      <c r="D16" s="406" t="n">
        <v>1</v>
      </c>
      <c r="E16" s="323" t="str">
        <f aca="false">TRIM('APH KIC KIA PC'!D16)</f>
        <v/>
      </c>
      <c r="F16" s="418" t="str">
        <f aca="false">TRIM('APH KIC KIA PC'!Q16)</f>
        <v/>
      </c>
      <c r="G16" s="406" t="s">
        <v>2035</v>
      </c>
      <c r="H16" s="438" t="str">
        <f aca="false">'APH KIC KIA PC'!E16</f>
        <v/>
      </c>
      <c r="I16" s="112" t="str">
        <f aca="false">TRIM('1. Artikeldata Grund'!F16)</f>
        <v/>
      </c>
      <c r="J16" s="439"/>
      <c r="K16" s="439"/>
      <c r="L16" s="112" t="str">
        <f aca="false">LEFT('4. Inköpsdata'!O16,2)</f>
        <v>Vä</v>
      </c>
      <c r="M16" s="406" t="n">
        <v>1</v>
      </c>
      <c r="N16" s="113" t="e">
        <f aca="false">ROUND('4. Inköpsdata'!K16,2)</f>
        <v>#VALUE!</v>
      </c>
      <c r="O16" s="440"/>
      <c r="P16" s="406"/>
      <c r="Q16" s="405" t="str">
        <f aca="false">'4. Inköpsdata'!H16</f>
        <v>SEK</v>
      </c>
      <c r="R16" s="439"/>
      <c r="S16" s="439"/>
      <c r="T16" s="439"/>
      <c r="U16" s="439"/>
      <c r="V16" s="112" t="str">
        <f aca="false">'4. Inköpsdata'!E16</f>
        <v>ST</v>
      </c>
      <c r="W16" s="112" t="s">
        <v>1925</v>
      </c>
      <c r="X16" s="439"/>
      <c r="Y16" s="439"/>
      <c r="Z16" s="439"/>
      <c r="AA16" s="439"/>
      <c r="AB16" s="439"/>
      <c r="AC16" s="439"/>
      <c r="AD16" s="439"/>
      <c r="AE16" s="439"/>
      <c r="AF16" s="439"/>
      <c r="AG16" s="439"/>
      <c r="AH16" s="439"/>
      <c r="AI16" s="439"/>
      <c r="AJ16" s="439"/>
      <c r="AK16" s="439"/>
      <c r="AL16" s="439"/>
      <c r="AM16" s="439"/>
      <c r="AN16" s="439"/>
      <c r="AO16" s="439"/>
      <c r="AP16" s="439"/>
      <c r="AQ16" s="439"/>
      <c r="AR16" s="439"/>
      <c r="AS16" s="439"/>
      <c r="AT16" s="439"/>
      <c r="AU16" s="439"/>
      <c r="AV16" s="439"/>
    </row>
    <row r="17" s="12" customFormat="true" ht="12.75" hidden="false" customHeight="false" outlineLevel="0" collapsed="false">
      <c r="A17" s="321" t="n">
        <v>13</v>
      </c>
      <c r="B17" s="321" t="str">
        <f aca="false">'APH KIC KIA PC'!I17</f>
        <v>Välj…</v>
      </c>
      <c r="C17" s="321" t="str">
        <f aca="false">'APH KIC KIA PC'!K17</f>
        <v>Välj…</v>
      </c>
      <c r="D17" s="406" t="n">
        <v>1</v>
      </c>
      <c r="E17" s="323" t="str">
        <f aca="false">TRIM('APH KIC KIA PC'!D17)</f>
        <v/>
      </c>
      <c r="F17" s="418" t="str">
        <f aca="false">TRIM('APH KIC KIA PC'!Q17)</f>
        <v/>
      </c>
      <c r="G17" s="406" t="s">
        <v>2035</v>
      </c>
      <c r="H17" s="438" t="str">
        <f aca="false">'APH KIC KIA PC'!E17</f>
        <v/>
      </c>
      <c r="I17" s="112" t="str">
        <f aca="false">TRIM('1. Artikeldata Grund'!F17)</f>
        <v/>
      </c>
      <c r="J17" s="439"/>
      <c r="K17" s="439"/>
      <c r="L17" s="112" t="str">
        <f aca="false">LEFT('4. Inköpsdata'!O17,2)</f>
        <v>Vä</v>
      </c>
      <c r="M17" s="406" t="n">
        <v>1</v>
      </c>
      <c r="N17" s="113" t="e">
        <f aca="false">ROUND('4. Inköpsdata'!K17,2)</f>
        <v>#VALUE!</v>
      </c>
      <c r="O17" s="440"/>
      <c r="P17" s="439"/>
      <c r="Q17" s="405" t="str">
        <f aca="false">'4. Inköpsdata'!H17</f>
        <v>SEK</v>
      </c>
      <c r="R17" s="439"/>
      <c r="S17" s="439"/>
      <c r="T17" s="439"/>
      <c r="U17" s="439"/>
      <c r="V17" s="112" t="str">
        <f aca="false">'4. Inköpsdata'!E17</f>
        <v>ST</v>
      </c>
      <c r="W17" s="112" t="s">
        <v>1925</v>
      </c>
      <c r="X17" s="439"/>
      <c r="Y17" s="439"/>
      <c r="Z17" s="439"/>
      <c r="AA17" s="439"/>
      <c r="AB17" s="439"/>
      <c r="AC17" s="439"/>
      <c r="AD17" s="439"/>
      <c r="AE17" s="439"/>
      <c r="AF17" s="439"/>
      <c r="AG17" s="439"/>
      <c r="AH17" s="439"/>
      <c r="AI17" s="439"/>
      <c r="AJ17" s="439"/>
      <c r="AK17" s="439"/>
      <c r="AL17" s="439"/>
      <c r="AM17" s="439"/>
      <c r="AN17" s="439"/>
      <c r="AO17" s="439"/>
      <c r="AP17" s="439"/>
      <c r="AQ17" s="439"/>
      <c r="AR17" s="439"/>
      <c r="AS17" s="439"/>
      <c r="AT17" s="439"/>
      <c r="AU17" s="439"/>
      <c r="AV17" s="439"/>
    </row>
    <row r="18" s="12" customFormat="true" ht="12.75" hidden="false" customHeight="false" outlineLevel="0" collapsed="false">
      <c r="A18" s="321" t="n">
        <v>14</v>
      </c>
      <c r="B18" s="321" t="str">
        <f aca="false">'APH KIC KIA PC'!I18</f>
        <v>Välj…</v>
      </c>
      <c r="C18" s="321" t="str">
        <f aca="false">'APH KIC KIA PC'!K18</f>
        <v>Välj…</v>
      </c>
      <c r="D18" s="406" t="n">
        <v>1</v>
      </c>
      <c r="E18" s="323" t="str">
        <f aca="false">TRIM('APH KIC KIA PC'!D18)</f>
        <v/>
      </c>
      <c r="F18" s="418" t="str">
        <f aca="false">TRIM('APH KIC KIA PC'!Q18)</f>
        <v/>
      </c>
      <c r="G18" s="406" t="s">
        <v>2035</v>
      </c>
      <c r="H18" s="438" t="str">
        <f aca="false">'APH KIC KIA PC'!E18</f>
        <v/>
      </c>
      <c r="I18" s="112" t="str">
        <f aca="false">TRIM('1. Artikeldata Grund'!F18)</f>
        <v/>
      </c>
      <c r="J18" s="439"/>
      <c r="K18" s="439"/>
      <c r="L18" s="112" t="str">
        <f aca="false">LEFT('4. Inköpsdata'!O18,2)</f>
        <v>Vä</v>
      </c>
      <c r="M18" s="406" t="n">
        <v>1</v>
      </c>
      <c r="N18" s="113" t="e">
        <f aca="false">ROUND('4. Inköpsdata'!K18,2)</f>
        <v>#VALUE!</v>
      </c>
      <c r="O18" s="440"/>
      <c r="P18" s="439"/>
      <c r="Q18" s="405" t="str">
        <f aca="false">'4. Inköpsdata'!H18</f>
        <v>SEK</v>
      </c>
      <c r="R18" s="439"/>
      <c r="S18" s="439"/>
      <c r="T18" s="439"/>
      <c r="U18" s="439"/>
      <c r="V18" s="112" t="str">
        <f aca="false">'4. Inköpsdata'!E18</f>
        <v>ST</v>
      </c>
      <c r="W18" s="112" t="s">
        <v>1925</v>
      </c>
      <c r="X18" s="439"/>
      <c r="Y18" s="439"/>
      <c r="Z18" s="439"/>
      <c r="AA18" s="439"/>
      <c r="AB18" s="439"/>
      <c r="AC18" s="439"/>
      <c r="AD18" s="439"/>
      <c r="AE18" s="439"/>
      <c r="AF18" s="439"/>
      <c r="AG18" s="439"/>
      <c r="AH18" s="439"/>
      <c r="AI18" s="439"/>
      <c r="AJ18" s="439"/>
      <c r="AK18" s="439"/>
      <c r="AL18" s="439"/>
      <c r="AM18" s="439"/>
      <c r="AN18" s="439"/>
      <c r="AO18" s="439"/>
      <c r="AP18" s="439"/>
      <c r="AQ18" s="439"/>
      <c r="AR18" s="439"/>
      <c r="AS18" s="439"/>
      <c r="AT18" s="439"/>
      <c r="AU18" s="439"/>
      <c r="AV18" s="439"/>
    </row>
    <row r="19" s="12" customFormat="true" ht="12.75" hidden="false" customHeight="false" outlineLevel="0" collapsed="false">
      <c r="A19" s="321" t="n">
        <v>15</v>
      </c>
      <c r="B19" s="321" t="str">
        <f aca="false">'APH KIC KIA PC'!I19</f>
        <v>Välj…</v>
      </c>
      <c r="C19" s="321" t="str">
        <f aca="false">'APH KIC KIA PC'!K19</f>
        <v>Välj…</v>
      </c>
      <c r="D19" s="406" t="n">
        <v>1</v>
      </c>
      <c r="E19" s="323" t="str">
        <f aca="false">TRIM('APH KIC KIA PC'!D19)</f>
        <v/>
      </c>
      <c r="F19" s="418" t="str">
        <f aca="false">TRIM('APH KIC KIA PC'!Q19)</f>
        <v/>
      </c>
      <c r="G19" s="406" t="s">
        <v>2035</v>
      </c>
      <c r="H19" s="438" t="str">
        <f aca="false">'APH KIC KIA PC'!E19</f>
        <v/>
      </c>
      <c r="I19" s="112" t="str">
        <f aca="false">TRIM('1. Artikeldata Grund'!F19)</f>
        <v/>
      </c>
      <c r="J19" s="439"/>
      <c r="K19" s="439"/>
      <c r="L19" s="112" t="str">
        <f aca="false">LEFT('4. Inköpsdata'!O19,2)</f>
        <v>Vä</v>
      </c>
      <c r="M19" s="406" t="n">
        <v>1</v>
      </c>
      <c r="N19" s="113" t="e">
        <f aca="false">ROUND('4. Inköpsdata'!K19,2)</f>
        <v>#VALUE!</v>
      </c>
      <c r="O19" s="440"/>
      <c r="P19" s="439"/>
      <c r="Q19" s="405" t="str">
        <f aca="false">'4. Inköpsdata'!H19</f>
        <v>SEK</v>
      </c>
      <c r="R19" s="439"/>
      <c r="S19" s="439"/>
      <c r="T19" s="439"/>
      <c r="U19" s="439"/>
      <c r="V19" s="112" t="str">
        <f aca="false">'4. Inköpsdata'!E19</f>
        <v>ST</v>
      </c>
      <c r="W19" s="112" t="s">
        <v>1925</v>
      </c>
      <c r="X19" s="439"/>
      <c r="Y19" s="439"/>
      <c r="Z19" s="439"/>
      <c r="AA19" s="439"/>
      <c r="AB19" s="439"/>
      <c r="AC19" s="439"/>
      <c r="AD19" s="439"/>
      <c r="AE19" s="439"/>
      <c r="AF19" s="439"/>
      <c r="AG19" s="439"/>
      <c r="AH19" s="439"/>
      <c r="AI19" s="439"/>
      <c r="AJ19" s="439"/>
      <c r="AK19" s="439"/>
      <c r="AL19" s="439"/>
      <c r="AM19" s="439"/>
      <c r="AN19" s="439"/>
      <c r="AO19" s="439"/>
      <c r="AP19" s="439"/>
      <c r="AQ19" s="439"/>
      <c r="AR19" s="439"/>
      <c r="AS19" s="439"/>
      <c r="AT19" s="439"/>
      <c r="AU19" s="439"/>
      <c r="AV19" s="439"/>
    </row>
    <row r="20" s="12" customFormat="true" ht="12.75" hidden="false" customHeight="false" outlineLevel="0" collapsed="false">
      <c r="A20" s="321" t="n">
        <v>16</v>
      </c>
      <c r="B20" s="321" t="str">
        <f aca="false">'APH KIC KIA PC'!I20</f>
        <v>Välj…</v>
      </c>
      <c r="C20" s="321" t="str">
        <f aca="false">'APH KIC KIA PC'!K20</f>
        <v>Välj…</v>
      </c>
      <c r="D20" s="406" t="n">
        <v>1</v>
      </c>
      <c r="E20" s="323" t="str">
        <f aca="false">TRIM('APH KIC KIA PC'!D20)</f>
        <v/>
      </c>
      <c r="F20" s="418" t="str">
        <f aca="false">TRIM('APH KIC KIA PC'!Q20)</f>
        <v/>
      </c>
      <c r="G20" s="406" t="s">
        <v>2035</v>
      </c>
      <c r="H20" s="438" t="str">
        <f aca="false">'APH KIC KIA PC'!E20</f>
        <v/>
      </c>
      <c r="I20" s="112" t="str">
        <f aca="false">TRIM('1. Artikeldata Grund'!F20)</f>
        <v/>
      </c>
      <c r="J20" s="439"/>
      <c r="K20" s="439"/>
      <c r="L20" s="112" t="str">
        <f aca="false">LEFT('4. Inköpsdata'!O20,2)</f>
        <v>Vä</v>
      </c>
      <c r="M20" s="406" t="n">
        <v>1</v>
      </c>
      <c r="N20" s="113" t="e">
        <f aca="false">ROUND('4. Inköpsdata'!K20,2)</f>
        <v>#VALUE!</v>
      </c>
      <c r="O20" s="440"/>
      <c r="P20" s="439"/>
      <c r="Q20" s="405" t="str">
        <f aca="false">'4. Inköpsdata'!H20</f>
        <v>SEK</v>
      </c>
      <c r="R20" s="439"/>
      <c r="S20" s="439"/>
      <c r="T20" s="439"/>
      <c r="U20" s="439"/>
      <c r="V20" s="112" t="str">
        <f aca="false">'4. Inköpsdata'!E20</f>
        <v>ST</v>
      </c>
      <c r="W20" s="112" t="s">
        <v>1925</v>
      </c>
      <c r="X20" s="439"/>
      <c r="Y20" s="439"/>
      <c r="Z20" s="439"/>
      <c r="AA20" s="439"/>
      <c r="AB20" s="439"/>
      <c r="AC20" s="439"/>
      <c r="AD20" s="439"/>
      <c r="AE20" s="439"/>
      <c r="AF20" s="439"/>
      <c r="AG20" s="439"/>
      <c r="AH20" s="439"/>
      <c r="AI20" s="439"/>
      <c r="AJ20" s="439"/>
      <c r="AK20" s="439"/>
      <c r="AL20" s="439"/>
      <c r="AM20" s="439"/>
      <c r="AN20" s="439"/>
      <c r="AO20" s="439"/>
      <c r="AP20" s="439"/>
      <c r="AQ20" s="439"/>
      <c r="AR20" s="439"/>
      <c r="AS20" s="439"/>
      <c r="AT20" s="439"/>
      <c r="AU20" s="439"/>
      <c r="AV20" s="439"/>
    </row>
    <row r="21" s="12" customFormat="true" ht="12.75" hidden="false" customHeight="false" outlineLevel="0" collapsed="false">
      <c r="A21" s="321" t="n">
        <v>17</v>
      </c>
      <c r="B21" s="321" t="str">
        <f aca="false">'APH KIC KIA PC'!I21</f>
        <v>Välj…</v>
      </c>
      <c r="C21" s="321" t="str">
        <f aca="false">'APH KIC KIA PC'!K21</f>
        <v>Välj…</v>
      </c>
      <c r="D21" s="406" t="n">
        <v>1</v>
      </c>
      <c r="E21" s="323" t="str">
        <f aca="false">TRIM('APH KIC KIA PC'!D21)</f>
        <v/>
      </c>
      <c r="F21" s="418" t="str">
        <f aca="false">TRIM('APH KIC KIA PC'!Q21)</f>
        <v/>
      </c>
      <c r="G21" s="406" t="s">
        <v>2035</v>
      </c>
      <c r="H21" s="438" t="str">
        <f aca="false">'APH KIC KIA PC'!E21</f>
        <v/>
      </c>
      <c r="I21" s="112" t="str">
        <f aca="false">TRIM('1. Artikeldata Grund'!F21)</f>
        <v/>
      </c>
      <c r="J21" s="439"/>
      <c r="K21" s="439"/>
      <c r="L21" s="112" t="str">
        <f aca="false">LEFT('4. Inköpsdata'!O21,2)</f>
        <v>Vä</v>
      </c>
      <c r="M21" s="406" t="n">
        <v>1</v>
      </c>
      <c r="N21" s="113" t="e">
        <f aca="false">ROUND('4. Inköpsdata'!K21,2)</f>
        <v>#VALUE!</v>
      </c>
      <c r="O21" s="440"/>
      <c r="P21" s="439"/>
      <c r="Q21" s="405" t="str">
        <f aca="false">'4. Inköpsdata'!H21</f>
        <v>SEK</v>
      </c>
      <c r="R21" s="439"/>
      <c r="S21" s="439"/>
      <c r="T21" s="439"/>
      <c r="U21" s="439"/>
      <c r="V21" s="112" t="str">
        <f aca="false">'4. Inköpsdata'!E21</f>
        <v>ST</v>
      </c>
      <c r="W21" s="112" t="s">
        <v>1925</v>
      </c>
      <c r="X21" s="439"/>
      <c r="Y21" s="439"/>
      <c r="Z21" s="439"/>
      <c r="AA21" s="439"/>
      <c r="AB21" s="439"/>
      <c r="AC21" s="439"/>
      <c r="AD21" s="439"/>
      <c r="AE21" s="439"/>
      <c r="AF21" s="439"/>
      <c r="AG21" s="439"/>
      <c r="AH21" s="439"/>
      <c r="AI21" s="439"/>
      <c r="AJ21" s="439"/>
      <c r="AK21" s="439"/>
      <c r="AL21" s="439"/>
      <c r="AM21" s="439"/>
      <c r="AN21" s="439"/>
      <c r="AO21" s="439"/>
      <c r="AP21" s="439"/>
      <c r="AQ21" s="439"/>
      <c r="AR21" s="439"/>
      <c r="AS21" s="439"/>
      <c r="AT21" s="439"/>
      <c r="AU21" s="439"/>
      <c r="AV21" s="439"/>
    </row>
    <row r="22" s="12" customFormat="true" ht="12.75" hidden="false" customHeight="false" outlineLevel="0" collapsed="false">
      <c r="A22" s="321" t="n">
        <v>18</v>
      </c>
      <c r="B22" s="321" t="str">
        <f aca="false">'APH KIC KIA PC'!I22</f>
        <v>Välj…</v>
      </c>
      <c r="C22" s="321" t="str">
        <f aca="false">'APH KIC KIA PC'!K22</f>
        <v>Välj…</v>
      </c>
      <c r="D22" s="406" t="n">
        <v>1</v>
      </c>
      <c r="E22" s="323" t="str">
        <f aca="false">TRIM('APH KIC KIA PC'!D22)</f>
        <v/>
      </c>
      <c r="F22" s="418" t="str">
        <f aca="false">TRIM('APH KIC KIA PC'!Q22)</f>
        <v/>
      </c>
      <c r="G22" s="406" t="s">
        <v>2035</v>
      </c>
      <c r="H22" s="438" t="str">
        <f aca="false">'APH KIC KIA PC'!E22</f>
        <v/>
      </c>
      <c r="I22" s="112" t="str">
        <f aca="false">TRIM('1. Artikeldata Grund'!F22)</f>
        <v/>
      </c>
      <c r="J22" s="439"/>
      <c r="K22" s="439"/>
      <c r="L22" s="112" t="str">
        <f aca="false">LEFT('4. Inköpsdata'!O22,2)</f>
        <v>Vä</v>
      </c>
      <c r="M22" s="406" t="n">
        <v>1</v>
      </c>
      <c r="N22" s="113" t="e">
        <f aca="false">ROUND('4. Inköpsdata'!K22,2)</f>
        <v>#VALUE!</v>
      </c>
      <c r="O22" s="440"/>
      <c r="P22" s="439"/>
      <c r="Q22" s="405" t="str">
        <f aca="false">'4. Inköpsdata'!H22</f>
        <v>SEK</v>
      </c>
      <c r="R22" s="439"/>
      <c r="S22" s="439"/>
      <c r="T22" s="439"/>
      <c r="U22" s="439"/>
      <c r="V22" s="112" t="str">
        <f aca="false">'4. Inköpsdata'!E22</f>
        <v>ST</v>
      </c>
      <c r="W22" s="112" t="s">
        <v>1925</v>
      </c>
      <c r="X22" s="439"/>
      <c r="Y22" s="439"/>
      <c r="Z22" s="439"/>
      <c r="AA22" s="439"/>
      <c r="AB22" s="439"/>
      <c r="AC22" s="439"/>
      <c r="AD22" s="439"/>
      <c r="AE22" s="439"/>
      <c r="AF22" s="439"/>
      <c r="AG22" s="439"/>
      <c r="AH22" s="439"/>
      <c r="AI22" s="439"/>
      <c r="AJ22" s="439"/>
      <c r="AK22" s="439"/>
      <c r="AL22" s="439"/>
      <c r="AM22" s="439"/>
      <c r="AN22" s="439"/>
      <c r="AO22" s="439"/>
      <c r="AP22" s="439"/>
      <c r="AQ22" s="439"/>
      <c r="AR22" s="439"/>
      <c r="AS22" s="439"/>
      <c r="AT22" s="439"/>
      <c r="AU22" s="439"/>
      <c r="AV22" s="439"/>
    </row>
    <row r="23" s="12" customFormat="true" ht="12.75" hidden="false" customHeight="false" outlineLevel="0" collapsed="false">
      <c r="A23" s="321" t="n">
        <v>19</v>
      </c>
      <c r="B23" s="321" t="str">
        <f aca="false">'APH KIC KIA PC'!I23</f>
        <v>Välj…</v>
      </c>
      <c r="C23" s="321" t="str">
        <f aca="false">'APH KIC KIA PC'!K23</f>
        <v>Välj…</v>
      </c>
      <c r="D23" s="406" t="n">
        <v>1</v>
      </c>
      <c r="E23" s="323" t="str">
        <f aca="false">TRIM('APH KIC KIA PC'!D23)</f>
        <v/>
      </c>
      <c r="F23" s="418" t="str">
        <f aca="false">TRIM('APH KIC KIA PC'!Q23)</f>
        <v/>
      </c>
      <c r="G23" s="406" t="s">
        <v>2035</v>
      </c>
      <c r="H23" s="438" t="str">
        <f aca="false">'APH KIC KIA PC'!E23</f>
        <v/>
      </c>
      <c r="I23" s="112" t="str">
        <f aca="false">TRIM('1. Artikeldata Grund'!F23)</f>
        <v/>
      </c>
      <c r="J23" s="439"/>
      <c r="K23" s="439"/>
      <c r="L23" s="112" t="str">
        <f aca="false">LEFT('4. Inköpsdata'!O23,2)</f>
        <v>Vä</v>
      </c>
      <c r="M23" s="406" t="n">
        <v>1</v>
      </c>
      <c r="N23" s="113" t="e">
        <f aca="false">ROUND('4. Inköpsdata'!K23,2)</f>
        <v>#VALUE!</v>
      </c>
      <c r="O23" s="440"/>
      <c r="P23" s="439"/>
      <c r="Q23" s="405" t="str">
        <f aca="false">'4. Inköpsdata'!H23</f>
        <v>SEK</v>
      </c>
      <c r="R23" s="439"/>
      <c r="S23" s="439"/>
      <c r="T23" s="439"/>
      <c r="U23" s="439"/>
      <c r="V23" s="112" t="str">
        <f aca="false">'4. Inköpsdata'!E23</f>
        <v>ST</v>
      </c>
      <c r="W23" s="112" t="s">
        <v>1925</v>
      </c>
      <c r="X23" s="439"/>
      <c r="Y23" s="439"/>
      <c r="Z23" s="439"/>
      <c r="AA23" s="439"/>
      <c r="AB23" s="439"/>
      <c r="AC23" s="439"/>
      <c r="AD23" s="439"/>
      <c r="AE23" s="439"/>
      <c r="AF23" s="439"/>
      <c r="AG23" s="439"/>
      <c r="AH23" s="439"/>
      <c r="AI23" s="439"/>
      <c r="AJ23" s="439"/>
      <c r="AK23" s="439"/>
      <c r="AL23" s="439"/>
      <c r="AM23" s="439"/>
      <c r="AN23" s="439"/>
      <c r="AO23" s="439"/>
      <c r="AP23" s="439"/>
      <c r="AQ23" s="439"/>
      <c r="AR23" s="439"/>
      <c r="AS23" s="439"/>
      <c r="AT23" s="439"/>
      <c r="AU23" s="439"/>
      <c r="AV23" s="439"/>
    </row>
    <row r="24" s="12" customFormat="true" ht="12.75" hidden="false" customHeight="false" outlineLevel="0" collapsed="false">
      <c r="A24" s="321" t="n">
        <v>20</v>
      </c>
      <c r="B24" s="321" t="str">
        <f aca="false">'APH KIC KIA PC'!I24</f>
        <v>Välj…</v>
      </c>
      <c r="C24" s="321" t="str">
        <f aca="false">'APH KIC KIA PC'!K24</f>
        <v>Välj…</v>
      </c>
      <c r="D24" s="406" t="n">
        <v>1</v>
      </c>
      <c r="E24" s="323" t="str">
        <f aca="false">TRIM('APH KIC KIA PC'!D24)</f>
        <v/>
      </c>
      <c r="F24" s="418" t="str">
        <f aca="false">TRIM('APH KIC KIA PC'!Q24)</f>
        <v/>
      </c>
      <c r="G24" s="406" t="s">
        <v>2035</v>
      </c>
      <c r="H24" s="438" t="str">
        <f aca="false">'APH KIC KIA PC'!E24</f>
        <v/>
      </c>
      <c r="I24" s="112" t="str">
        <f aca="false">TRIM('1. Artikeldata Grund'!F24)</f>
        <v/>
      </c>
      <c r="J24" s="439"/>
      <c r="K24" s="439"/>
      <c r="L24" s="112" t="str">
        <f aca="false">LEFT('4. Inköpsdata'!O24,2)</f>
        <v>Vä</v>
      </c>
      <c r="M24" s="406" t="n">
        <v>1</v>
      </c>
      <c r="N24" s="113" t="e">
        <f aca="false">ROUND('4. Inköpsdata'!K24,2)</f>
        <v>#VALUE!</v>
      </c>
      <c r="O24" s="440"/>
      <c r="P24" s="439"/>
      <c r="Q24" s="405" t="str">
        <f aca="false">'4. Inköpsdata'!H24</f>
        <v>SEK</v>
      </c>
      <c r="R24" s="439"/>
      <c r="S24" s="439"/>
      <c r="T24" s="439"/>
      <c r="U24" s="439"/>
      <c r="V24" s="112" t="str">
        <f aca="false">'4. Inköpsdata'!E24</f>
        <v>ST</v>
      </c>
      <c r="W24" s="112" t="s">
        <v>1925</v>
      </c>
      <c r="X24" s="439"/>
      <c r="Y24" s="439"/>
      <c r="Z24" s="439"/>
      <c r="AA24" s="439"/>
      <c r="AB24" s="439"/>
      <c r="AC24" s="439"/>
      <c r="AD24" s="439"/>
      <c r="AE24" s="439"/>
      <c r="AF24" s="439"/>
      <c r="AG24" s="439"/>
      <c r="AH24" s="439"/>
      <c r="AI24" s="439"/>
      <c r="AJ24" s="439"/>
      <c r="AK24" s="439"/>
      <c r="AL24" s="439"/>
      <c r="AM24" s="439"/>
      <c r="AN24" s="439"/>
      <c r="AO24" s="439"/>
      <c r="AP24" s="439"/>
      <c r="AQ24" s="439"/>
      <c r="AR24" s="439"/>
      <c r="AS24" s="439"/>
      <c r="AT24" s="439"/>
      <c r="AU24" s="439"/>
      <c r="AV24" s="439"/>
    </row>
    <row r="25" s="12" customFormat="true" ht="12.75" hidden="false" customHeight="false" outlineLevel="0" collapsed="false">
      <c r="A25" s="321" t="n">
        <v>21</v>
      </c>
      <c r="B25" s="321" t="str">
        <f aca="false">'APH KIC KIA PC'!I25</f>
        <v>Välj…</v>
      </c>
      <c r="C25" s="321" t="str">
        <f aca="false">'APH KIC KIA PC'!K25</f>
        <v>Välj…</v>
      </c>
      <c r="D25" s="406" t="n">
        <v>1</v>
      </c>
      <c r="E25" s="323" t="str">
        <f aca="false">TRIM('APH KIC KIA PC'!D25)</f>
        <v/>
      </c>
      <c r="F25" s="418" t="str">
        <f aca="false">TRIM('APH KIC KIA PC'!Q25)</f>
        <v/>
      </c>
      <c r="G25" s="406" t="s">
        <v>2035</v>
      </c>
      <c r="H25" s="438" t="str">
        <f aca="false">'APH KIC KIA PC'!E25</f>
        <v/>
      </c>
      <c r="I25" s="112" t="str">
        <f aca="false">TRIM('1. Artikeldata Grund'!F25)</f>
        <v/>
      </c>
      <c r="J25" s="439"/>
      <c r="K25" s="439"/>
      <c r="L25" s="112" t="str">
        <f aca="false">LEFT('4. Inköpsdata'!O25,2)</f>
        <v>Vä</v>
      </c>
      <c r="M25" s="406" t="n">
        <v>1</v>
      </c>
      <c r="N25" s="113" t="e">
        <f aca="false">ROUND('4. Inköpsdata'!K25,2)</f>
        <v>#VALUE!</v>
      </c>
      <c r="O25" s="440"/>
      <c r="P25" s="439"/>
      <c r="Q25" s="405" t="str">
        <f aca="false">'4. Inköpsdata'!H25</f>
        <v>SEK</v>
      </c>
      <c r="R25" s="439"/>
      <c r="S25" s="439"/>
      <c r="T25" s="439"/>
      <c r="U25" s="439"/>
      <c r="V25" s="112" t="str">
        <f aca="false">'4. Inköpsdata'!E25</f>
        <v>ST</v>
      </c>
      <c r="W25" s="112" t="s">
        <v>1925</v>
      </c>
      <c r="X25" s="439"/>
      <c r="Y25" s="439"/>
      <c r="Z25" s="439"/>
      <c r="AA25" s="439"/>
      <c r="AB25" s="439"/>
      <c r="AC25" s="439"/>
      <c r="AD25" s="439"/>
      <c r="AE25" s="439"/>
      <c r="AF25" s="439"/>
      <c r="AG25" s="439"/>
      <c r="AH25" s="439"/>
      <c r="AI25" s="439"/>
      <c r="AJ25" s="439"/>
      <c r="AK25" s="439"/>
      <c r="AL25" s="439"/>
      <c r="AM25" s="439"/>
      <c r="AN25" s="439"/>
      <c r="AO25" s="439"/>
      <c r="AP25" s="439"/>
      <c r="AQ25" s="439"/>
      <c r="AR25" s="439"/>
      <c r="AS25" s="439"/>
      <c r="AT25" s="439"/>
      <c r="AU25" s="439"/>
      <c r="AV25" s="439"/>
    </row>
    <row r="26" s="12" customFormat="true" ht="12.75" hidden="false" customHeight="false" outlineLevel="0" collapsed="false">
      <c r="A26" s="321" t="n">
        <v>22</v>
      </c>
      <c r="B26" s="321" t="str">
        <f aca="false">'APH KIC KIA PC'!I26</f>
        <v>Välj…</v>
      </c>
      <c r="C26" s="321" t="str">
        <f aca="false">'APH KIC KIA PC'!K26</f>
        <v>Välj…</v>
      </c>
      <c r="D26" s="406" t="n">
        <v>1</v>
      </c>
      <c r="E26" s="323" t="str">
        <f aca="false">TRIM('APH KIC KIA PC'!D26)</f>
        <v/>
      </c>
      <c r="F26" s="418" t="str">
        <f aca="false">TRIM('APH KIC KIA PC'!Q26)</f>
        <v/>
      </c>
      <c r="G26" s="406" t="s">
        <v>2035</v>
      </c>
      <c r="H26" s="438" t="str">
        <f aca="false">'APH KIC KIA PC'!E26</f>
        <v/>
      </c>
      <c r="I26" s="112" t="str">
        <f aca="false">TRIM('1. Artikeldata Grund'!F26)</f>
        <v/>
      </c>
      <c r="J26" s="439"/>
      <c r="K26" s="439"/>
      <c r="L26" s="112" t="str">
        <f aca="false">LEFT('4. Inköpsdata'!O26,2)</f>
        <v>Vä</v>
      </c>
      <c r="M26" s="406" t="n">
        <v>1</v>
      </c>
      <c r="N26" s="113" t="e">
        <f aca="false">ROUND('4. Inköpsdata'!K26,2)</f>
        <v>#VALUE!</v>
      </c>
      <c r="O26" s="440"/>
      <c r="P26" s="439"/>
      <c r="Q26" s="405" t="str">
        <f aca="false">'4. Inköpsdata'!H26</f>
        <v>SEK</v>
      </c>
      <c r="R26" s="439"/>
      <c r="S26" s="439"/>
      <c r="T26" s="439"/>
      <c r="U26" s="439"/>
      <c r="V26" s="112" t="str">
        <f aca="false">'4. Inköpsdata'!E26</f>
        <v>ST</v>
      </c>
      <c r="W26" s="112" t="s">
        <v>1925</v>
      </c>
      <c r="X26" s="439"/>
      <c r="Y26" s="439"/>
      <c r="Z26" s="439"/>
      <c r="AA26" s="439"/>
      <c r="AB26" s="439"/>
      <c r="AC26" s="439"/>
      <c r="AD26" s="439"/>
      <c r="AE26" s="439"/>
      <c r="AF26" s="439"/>
      <c r="AG26" s="439"/>
      <c r="AH26" s="439"/>
      <c r="AI26" s="439"/>
      <c r="AJ26" s="439"/>
      <c r="AK26" s="439"/>
      <c r="AL26" s="439"/>
      <c r="AM26" s="439"/>
      <c r="AN26" s="439"/>
      <c r="AO26" s="439"/>
      <c r="AP26" s="439"/>
      <c r="AQ26" s="439"/>
      <c r="AR26" s="439"/>
      <c r="AS26" s="439"/>
      <c r="AT26" s="439"/>
      <c r="AU26" s="439"/>
      <c r="AV26" s="439"/>
    </row>
    <row r="27" s="12" customFormat="true" ht="12.75" hidden="false" customHeight="false" outlineLevel="0" collapsed="false">
      <c r="A27" s="321" t="n">
        <v>23</v>
      </c>
      <c r="B27" s="321" t="str">
        <f aca="false">'APH KIC KIA PC'!I27</f>
        <v>Välj…</v>
      </c>
      <c r="C27" s="321" t="str">
        <f aca="false">'APH KIC KIA PC'!K27</f>
        <v>Välj…</v>
      </c>
      <c r="D27" s="406" t="n">
        <v>1</v>
      </c>
      <c r="E27" s="323" t="str">
        <f aca="false">TRIM('APH KIC KIA PC'!D27)</f>
        <v/>
      </c>
      <c r="F27" s="418" t="str">
        <f aca="false">TRIM('APH KIC KIA PC'!Q27)</f>
        <v/>
      </c>
      <c r="G27" s="406" t="s">
        <v>2035</v>
      </c>
      <c r="H27" s="438" t="str">
        <f aca="false">'APH KIC KIA PC'!E27</f>
        <v/>
      </c>
      <c r="I27" s="112" t="str">
        <f aca="false">TRIM('1. Artikeldata Grund'!F27)</f>
        <v/>
      </c>
      <c r="J27" s="439"/>
      <c r="K27" s="439"/>
      <c r="L27" s="112" t="str">
        <f aca="false">LEFT('4. Inköpsdata'!O27,2)</f>
        <v>Vä</v>
      </c>
      <c r="M27" s="406" t="n">
        <v>1</v>
      </c>
      <c r="N27" s="113" t="e">
        <f aca="false">ROUND('4. Inköpsdata'!K27,2)</f>
        <v>#VALUE!</v>
      </c>
      <c r="O27" s="440"/>
      <c r="P27" s="439"/>
      <c r="Q27" s="405" t="str">
        <f aca="false">'4. Inköpsdata'!H27</f>
        <v>SEK</v>
      </c>
      <c r="R27" s="439"/>
      <c r="S27" s="439"/>
      <c r="T27" s="439"/>
      <c r="U27" s="439"/>
      <c r="V27" s="112" t="str">
        <f aca="false">'4. Inköpsdata'!E27</f>
        <v>ST</v>
      </c>
      <c r="W27" s="112" t="s">
        <v>1925</v>
      </c>
      <c r="X27" s="439"/>
      <c r="Y27" s="439"/>
      <c r="Z27" s="439"/>
      <c r="AA27" s="439"/>
      <c r="AB27" s="439"/>
      <c r="AC27" s="439"/>
      <c r="AD27" s="439"/>
      <c r="AE27" s="439"/>
      <c r="AF27" s="439"/>
      <c r="AG27" s="439"/>
      <c r="AH27" s="439"/>
      <c r="AI27" s="439"/>
      <c r="AJ27" s="439"/>
      <c r="AK27" s="439"/>
      <c r="AL27" s="439"/>
      <c r="AM27" s="439"/>
      <c r="AN27" s="439"/>
      <c r="AO27" s="439"/>
      <c r="AP27" s="439"/>
      <c r="AQ27" s="439"/>
      <c r="AR27" s="439"/>
      <c r="AS27" s="439"/>
      <c r="AT27" s="439"/>
      <c r="AU27" s="439"/>
      <c r="AV27" s="439"/>
    </row>
    <row r="28" s="12" customFormat="true" ht="12.75" hidden="false" customHeight="false" outlineLevel="0" collapsed="false">
      <c r="A28" s="321" t="n">
        <v>24</v>
      </c>
      <c r="B28" s="321" t="str">
        <f aca="false">'APH KIC KIA PC'!I28</f>
        <v>Välj…</v>
      </c>
      <c r="C28" s="321" t="str">
        <f aca="false">'APH KIC KIA PC'!K28</f>
        <v>Välj…</v>
      </c>
      <c r="D28" s="406" t="n">
        <v>1</v>
      </c>
      <c r="E28" s="323" t="str">
        <f aca="false">TRIM('APH KIC KIA PC'!D28)</f>
        <v/>
      </c>
      <c r="F28" s="418" t="str">
        <f aca="false">TRIM('APH KIC KIA PC'!Q28)</f>
        <v/>
      </c>
      <c r="G28" s="406" t="s">
        <v>2035</v>
      </c>
      <c r="H28" s="438" t="str">
        <f aca="false">'APH KIC KIA PC'!E28</f>
        <v/>
      </c>
      <c r="I28" s="112" t="str">
        <f aca="false">TRIM('1. Artikeldata Grund'!F28)</f>
        <v/>
      </c>
      <c r="J28" s="439"/>
      <c r="K28" s="439"/>
      <c r="L28" s="112" t="str">
        <f aca="false">LEFT('4. Inköpsdata'!O28,2)</f>
        <v>Vä</v>
      </c>
      <c r="M28" s="406" t="n">
        <v>1</v>
      </c>
      <c r="N28" s="113" t="e">
        <f aca="false">ROUND('4. Inköpsdata'!K28,2)</f>
        <v>#VALUE!</v>
      </c>
      <c r="O28" s="440"/>
      <c r="P28" s="439"/>
      <c r="Q28" s="405" t="str">
        <f aca="false">'4. Inköpsdata'!H28</f>
        <v>SEK</v>
      </c>
      <c r="R28" s="439"/>
      <c r="S28" s="439"/>
      <c r="T28" s="439"/>
      <c r="U28" s="439"/>
      <c r="V28" s="112" t="str">
        <f aca="false">'4. Inköpsdata'!E28</f>
        <v>ST</v>
      </c>
      <c r="W28" s="112" t="s">
        <v>1925</v>
      </c>
      <c r="X28" s="439"/>
      <c r="Y28" s="439"/>
      <c r="Z28" s="439"/>
      <c r="AA28" s="439"/>
      <c r="AB28" s="439"/>
      <c r="AC28" s="439"/>
      <c r="AD28" s="439"/>
      <c r="AE28" s="439"/>
      <c r="AF28" s="439"/>
      <c r="AG28" s="439"/>
      <c r="AH28" s="439"/>
      <c r="AI28" s="439"/>
      <c r="AJ28" s="439"/>
      <c r="AK28" s="439"/>
      <c r="AL28" s="439"/>
      <c r="AM28" s="439"/>
      <c r="AN28" s="439"/>
      <c r="AO28" s="439"/>
      <c r="AP28" s="439"/>
      <c r="AQ28" s="439"/>
      <c r="AR28" s="439"/>
      <c r="AS28" s="439"/>
      <c r="AT28" s="439"/>
      <c r="AU28" s="439"/>
      <c r="AV28" s="439"/>
    </row>
    <row r="29" s="12" customFormat="true" ht="12.75" hidden="false" customHeight="false" outlineLevel="0" collapsed="false">
      <c r="A29" s="321" t="n">
        <v>25</v>
      </c>
      <c r="B29" s="321" t="str">
        <f aca="false">'APH KIC KIA PC'!I29</f>
        <v>Välj…</v>
      </c>
      <c r="C29" s="321" t="str">
        <f aca="false">'APH KIC KIA PC'!K29</f>
        <v>Välj…</v>
      </c>
      <c r="D29" s="406" t="n">
        <v>1</v>
      </c>
      <c r="E29" s="323" t="str">
        <f aca="false">TRIM('APH KIC KIA PC'!D29)</f>
        <v/>
      </c>
      <c r="F29" s="418" t="str">
        <f aca="false">TRIM('APH KIC KIA PC'!Q29)</f>
        <v/>
      </c>
      <c r="G29" s="406" t="s">
        <v>2035</v>
      </c>
      <c r="H29" s="438" t="str">
        <f aca="false">'APH KIC KIA PC'!E29</f>
        <v/>
      </c>
      <c r="I29" s="112" t="str">
        <f aca="false">TRIM('1. Artikeldata Grund'!F29)</f>
        <v/>
      </c>
      <c r="J29" s="439"/>
      <c r="K29" s="439"/>
      <c r="L29" s="112" t="str">
        <f aca="false">LEFT('4. Inköpsdata'!O29,2)</f>
        <v>Vä</v>
      </c>
      <c r="M29" s="406" t="n">
        <v>1</v>
      </c>
      <c r="N29" s="113" t="e">
        <f aca="false">ROUND('4. Inköpsdata'!K29,2)</f>
        <v>#VALUE!</v>
      </c>
      <c r="O29" s="440"/>
      <c r="P29" s="439"/>
      <c r="Q29" s="405" t="str">
        <f aca="false">'4. Inköpsdata'!H29</f>
        <v>SEK</v>
      </c>
      <c r="R29" s="439"/>
      <c r="S29" s="439"/>
      <c r="T29" s="439"/>
      <c r="U29" s="439"/>
      <c r="V29" s="112" t="str">
        <f aca="false">'4. Inköpsdata'!E29</f>
        <v>ST</v>
      </c>
      <c r="W29" s="112" t="s">
        <v>1925</v>
      </c>
      <c r="X29" s="439"/>
      <c r="Y29" s="439"/>
      <c r="Z29" s="439"/>
      <c r="AA29" s="439"/>
      <c r="AB29" s="439"/>
      <c r="AC29" s="439"/>
      <c r="AD29" s="439"/>
      <c r="AE29" s="439"/>
      <c r="AF29" s="439"/>
      <c r="AG29" s="439"/>
      <c r="AH29" s="439"/>
      <c r="AI29" s="439"/>
      <c r="AJ29" s="439"/>
      <c r="AK29" s="439"/>
      <c r="AL29" s="439"/>
      <c r="AM29" s="439"/>
      <c r="AN29" s="439"/>
      <c r="AO29" s="439"/>
      <c r="AP29" s="439"/>
      <c r="AQ29" s="439"/>
      <c r="AR29" s="439"/>
      <c r="AS29" s="439"/>
      <c r="AT29" s="439"/>
      <c r="AU29" s="439"/>
      <c r="AV29" s="439"/>
    </row>
    <row r="30" s="12" customFormat="true" ht="12.75" hidden="false" customHeight="false" outlineLevel="0" collapsed="false">
      <c r="A30" s="321" t="n">
        <v>26</v>
      </c>
      <c r="B30" s="321" t="str">
        <f aca="false">'APH KIC KIA PC'!I30</f>
        <v>Välj…</v>
      </c>
      <c r="C30" s="321" t="str">
        <f aca="false">'APH KIC KIA PC'!K30</f>
        <v>Välj…</v>
      </c>
      <c r="D30" s="406" t="n">
        <v>1</v>
      </c>
      <c r="E30" s="323" t="str">
        <f aca="false">TRIM('APH KIC KIA PC'!D30)</f>
        <v/>
      </c>
      <c r="F30" s="418" t="str">
        <f aca="false">TRIM('APH KIC KIA PC'!Q30)</f>
        <v/>
      </c>
      <c r="G30" s="406" t="s">
        <v>2035</v>
      </c>
      <c r="H30" s="438" t="str">
        <f aca="false">'APH KIC KIA PC'!E30</f>
        <v/>
      </c>
      <c r="I30" s="112" t="str">
        <f aca="false">TRIM('1. Artikeldata Grund'!F30)</f>
        <v/>
      </c>
      <c r="J30" s="439"/>
      <c r="K30" s="439"/>
      <c r="L30" s="112" t="str">
        <f aca="false">LEFT('4. Inköpsdata'!O30,2)</f>
        <v>Vä</v>
      </c>
      <c r="M30" s="406" t="n">
        <v>1</v>
      </c>
      <c r="N30" s="113" t="e">
        <f aca="false">ROUND('4. Inköpsdata'!K30,2)</f>
        <v>#VALUE!</v>
      </c>
      <c r="O30" s="440"/>
      <c r="P30" s="439"/>
      <c r="Q30" s="405" t="str">
        <f aca="false">'4. Inköpsdata'!H30</f>
        <v>SEK</v>
      </c>
      <c r="R30" s="439"/>
      <c r="S30" s="439"/>
      <c r="T30" s="439"/>
      <c r="U30" s="439"/>
      <c r="V30" s="112" t="str">
        <f aca="false">'4. Inköpsdata'!E30</f>
        <v>ST</v>
      </c>
      <c r="W30" s="112" t="s">
        <v>1925</v>
      </c>
      <c r="X30" s="439"/>
      <c r="Y30" s="439"/>
      <c r="Z30" s="439"/>
      <c r="AA30" s="439"/>
      <c r="AB30" s="439"/>
      <c r="AC30" s="439"/>
      <c r="AD30" s="439"/>
      <c r="AE30" s="439"/>
      <c r="AF30" s="439"/>
      <c r="AG30" s="439"/>
      <c r="AH30" s="439"/>
      <c r="AI30" s="439"/>
      <c r="AJ30" s="439"/>
      <c r="AK30" s="439"/>
      <c r="AL30" s="439"/>
      <c r="AM30" s="439"/>
      <c r="AN30" s="439"/>
      <c r="AO30" s="439"/>
      <c r="AP30" s="439"/>
      <c r="AQ30" s="439"/>
      <c r="AR30" s="439"/>
      <c r="AS30" s="439"/>
      <c r="AT30" s="439"/>
      <c r="AU30" s="439"/>
      <c r="AV30" s="439"/>
    </row>
    <row r="31" s="12" customFormat="true" ht="12.75" hidden="false" customHeight="false" outlineLevel="0" collapsed="false">
      <c r="A31" s="321" t="n">
        <v>27</v>
      </c>
      <c r="B31" s="321" t="str">
        <f aca="false">'APH KIC KIA PC'!I31</f>
        <v>Välj…</v>
      </c>
      <c r="C31" s="321" t="str">
        <f aca="false">'APH KIC KIA PC'!K31</f>
        <v>Välj…</v>
      </c>
      <c r="D31" s="406" t="n">
        <v>1</v>
      </c>
      <c r="E31" s="323" t="str">
        <f aca="false">TRIM('APH KIC KIA PC'!D31)</f>
        <v/>
      </c>
      <c r="F31" s="418" t="str">
        <f aca="false">TRIM('APH KIC KIA PC'!Q31)</f>
        <v/>
      </c>
      <c r="G31" s="406" t="s">
        <v>2035</v>
      </c>
      <c r="H31" s="438" t="str">
        <f aca="false">'APH KIC KIA PC'!E31</f>
        <v/>
      </c>
      <c r="I31" s="112" t="str">
        <f aca="false">TRIM('1. Artikeldata Grund'!F31)</f>
        <v/>
      </c>
      <c r="J31" s="439"/>
      <c r="K31" s="439"/>
      <c r="L31" s="112" t="str">
        <f aca="false">LEFT('4. Inköpsdata'!O31,2)</f>
        <v>Vä</v>
      </c>
      <c r="M31" s="406" t="n">
        <v>1</v>
      </c>
      <c r="N31" s="113" t="e">
        <f aca="false">ROUND('4. Inköpsdata'!K31,2)</f>
        <v>#VALUE!</v>
      </c>
      <c r="O31" s="440"/>
      <c r="P31" s="439"/>
      <c r="Q31" s="405" t="str">
        <f aca="false">'4. Inköpsdata'!H31</f>
        <v>SEK</v>
      </c>
      <c r="R31" s="439"/>
      <c r="S31" s="439"/>
      <c r="T31" s="439"/>
      <c r="U31" s="439"/>
      <c r="V31" s="112" t="str">
        <f aca="false">'4. Inköpsdata'!E31</f>
        <v>ST</v>
      </c>
      <c r="W31" s="112" t="s">
        <v>1925</v>
      </c>
      <c r="X31" s="439"/>
      <c r="Y31" s="439"/>
      <c r="Z31" s="439"/>
      <c r="AA31" s="439"/>
      <c r="AB31" s="439"/>
      <c r="AC31" s="439"/>
      <c r="AD31" s="439"/>
      <c r="AE31" s="439"/>
      <c r="AF31" s="439"/>
      <c r="AG31" s="439"/>
      <c r="AH31" s="439"/>
      <c r="AI31" s="439"/>
      <c r="AJ31" s="439"/>
      <c r="AK31" s="439"/>
      <c r="AL31" s="439"/>
      <c r="AM31" s="439"/>
      <c r="AN31" s="439"/>
      <c r="AO31" s="439"/>
      <c r="AP31" s="439"/>
      <c r="AQ31" s="439"/>
      <c r="AR31" s="439"/>
      <c r="AS31" s="439"/>
      <c r="AT31" s="439"/>
      <c r="AU31" s="439"/>
      <c r="AV31" s="439"/>
    </row>
    <row r="32" s="12" customFormat="true" ht="12.75" hidden="false" customHeight="false" outlineLevel="0" collapsed="false">
      <c r="A32" s="321" t="n">
        <v>28</v>
      </c>
      <c r="B32" s="321" t="str">
        <f aca="false">'APH KIC KIA PC'!I32</f>
        <v>Välj…</v>
      </c>
      <c r="C32" s="321" t="str">
        <f aca="false">'APH KIC KIA PC'!K32</f>
        <v>Välj…</v>
      </c>
      <c r="D32" s="406" t="n">
        <v>1</v>
      </c>
      <c r="E32" s="323" t="str">
        <f aca="false">TRIM('APH KIC KIA PC'!D32)</f>
        <v/>
      </c>
      <c r="F32" s="418" t="str">
        <f aca="false">TRIM('APH KIC KIA PC'!Q32)</f>
        <v/>
      </c>
      <c r="G32" s="406" t="s">
        <v>2035</v>
      </c>
      <c r="H32" s="438" t="str">
        <f aca="false">'APH KIC KIA PC'!E32</f>
        <v/>
      </c>
      <c r="I32" s="112" t="str">
        <f aca="false">TRIM('1. Artikeldata Grund'!F32)</f>
        <v/>
      </c>
      <c r="J32" s="439"/>
      <c r="K32" s="439"/>
      <c r="L32" s="112" t="str">
        <f aca="false">LEFT('4. Inköpsdata'!O32,2)</f>
        <v>Vä</v>
      </c>
      <c r="M32" s="406" t="n">
        <v>1</v>
      </c>
      <c r="N32" s="113" t="e">
        <f aca="false">ROUND('4. Inköpsdata'!K32,2)</f>
        <v>#VALUE!</v>
      </c>
      <c r="O32" s="440"/>
      <c r="P32" s="439"/>
      <c r="Q32" s="405" t="str">
        <f aca="false">'4. Inköpsdata'!H32</f>
        <v>SEK</v>
      </c>
      <c r="R32" s="439"/>
      <c r="S32" s="439"/>
      <c r="T32" s="439"/>
      <c r="U32" s="439"/>
      <c r="V32" s="112" t="str">
        <f aca="false">'4. Inköpsdata'!E32</f>
        <v>ST</v>
      </c>
      <c r="W32" s="112" t="s">
        <v>1925</v>
      </c>
      <c r="X32" s="439"/>
      <c r="Y32" s="439"/>
      <c r="Z32" s="439"/>
      <c r="AA32" s="439"/>
      <c r="AB32" s="439"/>
      <c r="AC32" s="439"/>
      <c r="AD32" s="439"/>
      <c r="AE32" s="439"/>
      <c r="AF32" s="439"/>
      <c r="AG32" s="439"/>
      <c r="AH32" s="439"/>
      <c r="AI32" s="439"/>
      <c r="AJ32" s="439"/>
      <c r="AK32" s="439"/>
      <c r="AL32" s="439"/>
      <c r="AM32" s="439"/>
      <c r="AN32" s="439"/>
      <c r="AO32" s="439"/>
      <c r="AP32" s="439"/>
      <c r="AQ32" s="439"/>
      <c r="AR32" s="439"/>
      <c r="AS32" s="439"/>
      <c r="AT32" s="439"/>
      <c r="AU32" s="439"/>
      <c r="AV32" s="439"/>
    </row>
    <row r="33" s="12" customFormat="true" ht="12.75" hidden="false" customHeight="false" outlineLevel="0" collapsed="false">
      <c r="A33" s="321" t="n">
        <v>29</v>
      </c>
      <c r="B33" s="321" t="str">
        <f aca="false">'APH KIC KIA PC'!I33</f>
        <v>Välj…</v>
      </c>
      <c r="C33" s="321" t="str">
        <f aca="false">'APH KIC KIA PC'!K33</f>
        <v>Välj…</v>
      </c>
      <c r="D33" s="406" t="n">
        <v>1</v>
      </c>
      <c r="E33" s="323" t="str">
        <f aca="false">TRIM('APH KIC KIA PC'!D33)</f>
        <v/>
      </c>
      <c r="F33" s="418" t="str">
        <f aca="false">TRIM('APH KIC KIA PC'!Q33)</f>
        <v/>
      </c>
      <c r="G33" s="406" t="s">
        <v>2035</v>
      </c>
      <c r="H33" s="438" t="str">
        <f aca="false">'APH KIC KIA PC'!E33</f>
        <v/>
      </c>
      <c r="I33" s="112" t="str">
        <f aca="false">TRIM('1. Artikeldata Grund'!F33)</f>
        <v/>
      </c>
      <c r="J33" s="439"/>
      <c r="K33" s="439"/>
      <c r="L33" s="112" t="str">
        <f aca="false">LEFT('4. Inköpsdata'!O33,2)</f>
        <v>Vä</v>
      </c>
      <c r="M33" s="406" t="n">
        <v>1</v>
      </c>
      <c r="N33" s="113" t="e">
        <f aca="false">ROUND('4. Inköpsdata'!K33,2)</f>
        <v>#VALUE!</v>
      </c>
      <c r="O33" s="440"/>
      <c r="P33" s="439"/>
      <c r="Q33" s="405" t="str">
        <f aca="false">'4. Inköpsdata'!H33</f>
        <v>SEK</v>
      </c>
      <c r="R33" s="439"/>
      <c r="S33" s="439"/>
      <c r="T33" s="439"/>
      <c r="U33" s="439"/>
      <c r="V33" s="112" t="str">
        <f aca="false">'4. Inköpsdata'!E33</f>
        <v>ST</v>
      </c>
      <c r="W33" s="112" t="s">
        <v>1925</v>
      </c>
      <c r="X33" s="439"/>
      <c r="Y33" s="439"/>
      <c r="Z33" s="439"/>
      <c r="AA33" s="439"/>
      <c r="AB33" s="439"/>
      <c r="AC33" s="439"/>
      <c r="AD33" s="439"/>
      <c r="AE33" s="439"/>
      <c r="AF33" s="439"/>
      <c r="AG33" s="439"/>
      <c r="AH33" s="439"/>
      <c r="AI33" s="439"/>
      <c r="AJ33" s="439"/>
      <c r="AK33" s="439"/>
      <c r="AL33" s="439"/>
      <c r="AM33" s="439"/>
      <c r="AN33" s="439"/>
      <c r="AO33" s="439"/>
      <c r="AP33" s="439"/>
      <c r="AQ33" s="439"/>
      <c r="AR33" s="439"/>
      <c r="AS33" s="439"/>
      <c r="AT33" s="439"/>
      <c r="AU33" s="439"/>
      <c r="AV33" s="439"/>
    </row>
    <row r="34" s="12" customFormat="true" ht="12.75" hidden="false" customHeight="false" outlineLevel="0" collapsed="false">
      <c r="A34" s="321" t="n">
        <v>30</v>
      </c>
      <c r="B34" s="321" t="str">
        <f aca="false">'APH KIC KIA PC'!I34</f>
        <v>Välj…</v>
      </c>
      <c r="C34" s="321" t="str">
        <f aca="false">'APH KIC KIA PC'!K34</f>
        <v>Välj…</v>
      </c>
      <c r="D34" s="406" t="n">
        <v>1</v>
      </c>
      <c r="E34" s="323" t="str">
        <f aca="false">TRIM('APH KIC KIA PC'!D34)</f>
        <v/>
      </c>
      <c r="F34" s="418" t="str">
        <f aca="false">TRIM('APH KIC KIA PC'!Q34)</f>
        <v/>
      </c>
      <c r="G34" s="406" t="s">
        <v>2035</v>
      </c>
      <c r="H34" s="438" t="str">
        <f aca="false">'APH KIC KIA PC'!E34</f>
        <v/>
      </c>
      <c r="I34" s="112" t="str">
        <f aca="false">TRIM('1. Artikeldata Grund'!F34)</f>
        <v/>
      </c>
      <c r="J34" s="439"/>
      <c r="K34" s="439"/>
      <c r="L34" s="112" t="str">
        <f aca="false">LEFT('4. Inköpsdata'!O34,2)</f>
        <v>Vä</v>
      </c>
      <c r="M34" s="406" t="n">
        <v>1</v>
      </c>
      <c r="N34" s="113" t="e">
        <f aca="false">ROUND('4. Inköpsdata'!K34,2)</f>
        <v>#VALUE!</v>
      </c>
      <c r="O34" s="440"/>
      <c r="P34" s="439"/>
      <c r="Q34" s="405" t="str">
        <f aca="false">'4. Inköpsdata'!H34</f>
        <v>SEK</v>
      </c>
      <c r="R34" s="439"/>
      <c r="S34" s="439"/>
      <c r="T34" s="439"/>
      <c r="U34" s="439"/>
      <c r="V34" s="112" t="str">
        <f aca="false">'4. Inköpsdata'!E34</f>
        <v>ST</v>
      </c>
      <c r="W34" s="112" t="s">
        <v>1925</v>
      </c>
      <c r="X34" s="439"/>
      <c r="Y34" s="439"/>
      <c r="Z34" s="439"/>
      <c r="AA34" s="439"/>
      <c r="AB34" s="439"/>
      <c r="AC34" s="439"/>
      <c r="AD34" s="439"/>
      <c r="AE34" s="439"/>
      <c r="AF34" s="439"/>
      <c r="AG34" s="439"/>
      <c r="AH34" s="439"/>
      <c r="AI34" s="439"/>
      <c r="AJ34" s="439"/>
      <c r="AK34" s="439"/>
      <c r="AL34" s="439"/>
      <c r="AM34" s="439"/>
      <c r="AN34" s="439"/>
      <c r="AO34" s="439"/>
      <c r="AP34" s="439"/>
      <c r="AQ34" s="439"/>
      <c r="AR34" s="439"/>
      <c r="AS34" s="439"/>
      <c r="AT34" s="439"/>
      <c r="AU34" s="439"/>
      <c r="AV34" s="439"/>
    </row>
    <row r="35" s="12" customFormat="true" ht="12.75" hidden="false" customHeight="false" outlineLevel="0" collapsed="false">
      <c r="A35" s="321" t="n">
        <v>31</v>
      </c>
      <c r="B35" s="321" t="str">
        <f aca="false">'APH KIC KIA PC'!I35</f>
        <v>Välj…</v>
      </c>
      <c r="C35" s="321" t="str">
        <f aca="false">'APH KIC KIA PC'!K35</f>
        <v>Välj…</v>
      </c>
      <c r="D35" s="406" t="n">
        <v>1</v>
      </c>
      <c r="E35" s="323" t="str">
        <f aca="false">TRIM('APH KIC KIA PC'!D35)</f>
        <v/>
      </c>
      <c r="F35" s="418" t="str">
        <f aca="false">TRIM('APH KIC KIA PC'!Q35)</f>
        <v/>
      </c>
      <c r="G35" s="406" t="s">
        <v>2035</v>
      </c>
      <c r="H35" s="438" t="str">
        <f aca="false">'APH KIC KIA PC'!E35</f>
        <v/>
      </c>
      <c r="I35" s="112" t="str">
        <f aca="false">TRIM('1. Artikeldata Grund'!F35)</f>
        <v/>
      </c>
      <c r="J35" s="439"/>
      <c r="K35" s="439"/>
      <c r="L35" s="112" t="str">
        <f aca="false">LEFT('4. Inköpsdata'!O35,2)</f>
        <v>Vä</v>
      </c>
      <c r="M35" s="406" t="n">
        <v>1</v>
      </c>
      <c r="N35" s="113" t="e">
        <f aca="false">ROUND('4. Inköpsdata'!K35,2)</f>
        <v>#VALUE!</v>
      </c>
      <c r="O35" s="440"/>
      <c r="P35" s="439"/>
      <c r="Q35" s="405" t="str">
        <f aca="false">'4. Inköpsdata'!H35</f>
        <v>SEK</v>
      </c>
      <c r="R35" s="439"/>
      <c r="S35" s="439"/>
      <c r="T35" s="439"/>
      <c r="U35" s="439"/>
      <c r="V35" s="112" t="str">
        <f aca="false">'4. Inköpsdata'!E35</f>
        <v>ST</v>
      </c>
      <c r="W35" s="112" t="s">
        <v>1925</v>
      </c>
      <c r="X35" s="439"/>
      <c r="Y35" s="439"/>
      <c r="Z35" s="439"/>
      <c r="AA35" s="439"/>
      <c r="AB35" s="439"/>
      <c r="AC35" s="439"/>
      <c r="AD35" s="439"/>
      <c r="AE35" s="439"/>
      <c r="AF35" s="439"/>
      <c r="AG35" s="439"/>
      <c r="AH35" s="439"/>
      <c r="AI35" s="439"/>
      <c r="AJ35" s="439"/>
      <c r="AK35" s="439"/>
      <c r="AL35" s="439"/>
      <c r="AM35" s="439"/>
      <c r="AN35" s="439"/>
      <c r="AO35" s="439"/>
      <c r="AP35" s="439"/>
      <c r="AQ35" s="439"/>
      <c r="AR35" s="439"/>
      <c r="AS35" s="439"/>
      <c r="AT35" s="439"/>
      <c r="AU35" s="439"/>
      <c r="AV35" s="439"/>
    </row>
    <row r="36" s="12" customFormat="true" ht="12.75" hidden="false" customHeight="false" outlineLevel="0" collapsed="false">
      <c r="A36" s="321" t="n">
        <v>32</v>
      </c>
      <c r="B36" s="321" t="str">
        <f aca="false">'APH KIC KIA PC'!I36</f>
        <v>Välj…</v>
      </c>
      <c r="C36" s="321" t="str">
        <f aca="false">'APH KIC KIA PC'!K36</f>
        <v>Välj…</v>
      </c>
      <c r="D36" s="406" t="n">
        <v>1</v>
      </c>
      <c r="E36" s="323" t="str">
        <f aca="false">TRIM('APH KIC KIA PC'!D36)</f>
        <v/>
      </c>
      <c r="F36" s="418" t="str">
        <f aca="false">TRIM('APH KIC KIA PC'!Q36)</f>
        <v/>
      </c>
      <c r="G36" s="406" t="s">
        <v>2035</v>
      </c>
      <c r="H36" s="438" t="str">
        <f aca="false">'APH KIC KIA PC'!E36</f>
        <v/>
      </c>
      <c r="I36" s="112" t="str">
        <f aca="false">TRIM('1. Artikeldata Grund'!F36)</f>
        <v/>
      </c>
      <c r="J36" s="439"/>
      <c r="K36" s="439"/>
      <c r="L36" s="112" t="str">
        <f aca="false">LEFT('4. Inköpsdata'!O36,2)</f>
        <v>Vä</v>
      </c>
      <c r="M36" s="406" t="n">
        <v>1</v>
      </c>
      <c r="N36" s="113" t="e">
        <f aca="false">ROUND('4. Inköpsdata'!K36,2)</f>
        <v>#VALUE!</v>
      </c>
      <c r="O36" s="440"/>
      <c r="P36" s="439"/>
      <c r="Q36" s="405" t="str">
        <f aca="false">'4. Inköpsdata'!H36</f>
        <v>SEK</v>
      </c>
      <c r="R36" s="439"/>
      <c r="S36" s="439"/>
      <c r="T36" s="439"/>
      <c r="U36" s="439"/>
      <c r="V36" s="112" t="str">
        <f aca="false">'4. Inköpsdata'!E36</f>
        <v>ST</v>
      </c>
      <c r="W36" s="112" t="s">
        <v>1925</v>
      </c>
      <c r="X36" s="439"/>
      <c r="Y36" s="439"/>
      <c r="Z36" s="439"/>
      <c r="AA36" s="439"/>
      <c r="AB36" s="439"/>
      <c r="AC36" s="439"/>
      <c r="AD36" s="439"/>
      <c r="AE36" s="439"/>
      <c r="AF36" s="439"/>
      <c r="AG36" s="439"/>
      <c r="AH36" s="439"/>
      <c r="AI36" s="439"/>
      <c r="AJ36" s="439"/>
      <c r="AK36" s="439"/>
      <c r="AL36" s="439"/>
      <c r="AM36" s="439"/>
      <c r="AN36" s="439"/>
      <c r="AO36" s="439"/>
      <c r="AP36" s="439"/>
      <c r="AQ36" s="439"/>
      <c r="AR36" s="439"/>
      <c r="AS36" s="439"/>
      <c r="AT36" s="439"/>
      <c r="AU36" s="439"/>
      <c r="AV36" s="439"/>
    </row>
    <row r="37" s="12" customFormat="true" ht="12.75" hidden="false" customHeight="false" outlineLevel="0" collapsed="false">
      <c r="A37" s="321" t="n">
        <v>33</v>
      </c>
      <c r="B37" s="321" t="str">
        <f aca="false">'APH KIC KIA PC'!I37</f>
        <v>Välj…</v>
      </c>
      <c r="C37" s="321" t="str">
        <f aca="false">'APH KIC KIA PC'!K37</f>
        <v>Välj…</v>
      </c>
      <c r="D37" s="406" t="n">
        <v>1</v>
      </c>
      <c r="E37" s="323" t="str">
        <f aca="false">TRIM('APH KIC KIA PC'!D37)</f>
        <v/>
      </c>
      <c r="F37" s="418" t="str">
        <f aca="false">TRIM('APH KIC KIA PC'!Q37)</f>
        <v/>
      </c>
      <c r="G37" s="406" t="s">
        <v>2035</v>
      </c>
      <c r="H37" s="438" t="str">
        <f aca="false">'APH KIC KIA PC'!E37</f>
        <v/>
      </c>
      <c r="I37" s="112" t="str">
        <f aca="false">TRIM('1. Artikeldata Grund'!F37)</f>
        <v/>
      </c>
      <c r="J37" s="439"/>
      <c r="K37" s="439"/>
      <c r="L37" s="112" t="str">
        <f aca="false">LEFT('4. Inköpsdata'!O37,2)</f>
        <v>Vä</v>
      </c>
      <c r="M37" s="406" t="n">
        <v>1</v>
      </c>
      <c r="N37" s="113" t="e">
        <f aca="false">ROUND('4. Inköpsdata'!K37,2)</f>
        <v>#VALUE!</v>
      </c>
      <c r="O37" s="440"/>
      <c r="P37" s="439"/>
      <c r="Q37" s="405" t="str">
        <f aca="false">'4. Inköpsdata'!H37</f>
        <v>SEK</v>
      </c>
      <c r="R37" s="439"/>
      <c r="S37" s="439"/>
      <c r="T37" s="439"/>
      <c r="U37" s="439"/>
      <c r="V37" s="112" t="str">
        <f aca="false">'4. Inköpsdata'!E37</f>
        <v>ST</v>
      </c>
      <c r="W37" s="112" t="s">
        <v>1925</v>
      </c>
      <c r="X37" s="439"/>
      <c r="Y37" s="439"/>
      <c r="Z37" s="439"/>
      <c r="AA37" s="439"/>
      <c r="AB37" s="439"/>
      <c r="AC37" s="439"/>
      <c r="AD37" s="439"/>
      <c r="AE37" s="439"/>
      <c r="AF37" s="439"/>
      <c r="AG37" s="439"/>
      <c r="AH37" s="439"/>
      <c r="AI37" s="439"/>
      <c r="AJ37" s="439"/>
      <c r="AK37" s="439"/>
      <c r="AL37" s="439"/>
      <c r="AM37" s="439"/>
      <c r="AN37" s="439"/>
      <c r="AO37" s="439"/>
      <c r="AP37" s="439"/>
      <c r="AQ37" s="439"/>
      <c r="AR37" s="439"/>
      <c r="AS37" s="439"/>
      <c r="AT37" s="439"/>
      <c r="AU37" s="439"/>
      <c r="AV37" s="439"/>
    </row>
    <row r="38" s="12" customFormat="true" ht="12.75" hidden="false" customHeight="false" outlineLevel="0" collapsed="false">
      <c r="A38" s="321" t="n">
        <v>34</v>
      </c>
      <c r="B38" s="321" t="str">
        <f aca="false">'APH KIC KIA PC'!I38</f>
        <v>Välj…</v>
      </c>
      <c r="C38" s="321" t="str">
        <f aca="false">'APH KIC KIA PC'!K38</f>
        <v>Välj…</v>
      </c>
      <c r="D38" s="406" t="n">
        <v>1</v>
      </c>
      <c r="E38" s="323" t="str">
        <f aca="false">TRIM('APH KIC KIA PC'!D38)</f>
        <v/>
      </c>
      <c r="F38" s="418" t="str">
        <f aca="false">TRIM('APH KIC KIA PC'!Q38)</f>
        <v/>
      </c>
      <c r="G38" s="406" t="s">
        <v>2035</v>
      </c>
      <c r="H38" s="438" t="str">
        <f aca="false">'APH KIC KIA PC'!E38</f>
        <v/>
      </c>
      <c r="I38" s="112" t="str">
        <f aca="false">TRIM('1. Artikeldata Grund'!F38)</f>
        <v/>
      </c>
      <c r="J38" s="439"/>
      <c r="K38" s="439"/>
      <c r="L38" s="112" t="str">
        <f aca="false">LEFT('4. Inköpsdata'!O38,2)</f>
        <v>Vä</v>
      </c>
      <c r="M38" s="406" t="n">
        <v>1</v>
      </c>
      <c r="N38" s="113" t="e">
        <f aca="false">ROUND('4. Inköpsdata'!K38,2)</f>
        <v>#VALUE!</v>
      </c>
      <c r="O38" s="440"/>
      <c r="P38" s="439"/>
      <c r="Q38" s="405" t="str">
        <f aca="false">'4. Inköpsdata'!H38</f>
        <v>SEK</v>
      </c>
      <c r="R38" s="439"/>
      <c r="S38" s="439"/>
      <c r="T38" s="439"/>
      <c r="U38" s="439"/>
      <c r="V38" s="112" t="str">
        <f aca="false">'4. Inköpsdata'!E38</f>
        <v>ST</v>
      </c>
      <c r="W38" s="112" t="s">
        <v>1925</v>
      </c>
      <c r="X38" s="439"/>
      <c r="Y38" s="439"/>
      <c r="Z38" s="439"/>
      <c r="AA38" s="439"/>
      <c r="AB38" s="439"/>
      <c r="AC38" s="439"/>
      <c r="AD38" s="439"/>
      <c r="AE38" s="439"/>
      <c r="AF38" s="439"/>
      <c r="AG38" s="439"/>
      <c r="AH38" s="439"/>
      <c r="AI38" s="439"/>
      <c r="AJ38" s="439"/>
      <c r="AK38" s="439"/>
      <c r="AL38" s="439"/>
      <c r="AM38" s="439"/>
      <c r="AN38" s="439"/>
      <c r="AO38" s="439"/>
      <c r="AP38" s="439"/>
      <c r="AQ38" s="439"/>
      <c r="AR38" s="439"/>
      <c r="AS38" s="439"/>
      <c r="AT38" s="439"/>
      <c r="AU38" s="439"/>
      <c r="AV38" s="439"/>
    </row>
    <row r="39" s="12" customFormat="true" ht="12.75" hidden="false" customHeight="false" outlineLevel="0" collapsed="false">
      <c r="A39" s="321" t="n">
        <v>35</v>
      </c>
      <c r="B39" s="321" t="str">
        <f aca="false">'APH KIC KIA PC'!I39</f>
        <v>Välj…</v>
      </c>
      <c r="C39" s="321" t="str">
        <f aca="false">'APH KIC KIA PC'!K39</f>
        <v>Välj…</v>
      </c>
      <c r="D39" s="406" t="n">
        <v>1</v>
      </c>
      <c r="E39" s="323" t="str">
        <f aca="false">TRIM('APH KIC KIA PC'!D39)</f>
        <v/>
      </c>
      <c r="F39" s="418" t="str">
        <f aca="false">TRIM('APH KIC KIA PC'!Q39)</f>
        <v/>
      </c>
      <c r="G39" s="406" t="s">
        <v>2035</v>
      </c>
      <c r="H39" s="438" t="str">
        <f aca="false">'APH KIC KIA PC'!E39</f>
        <v/>
      </c>
      <c r="I39" s="112" t="str">
        <f aca="false">TRIM('1. Artikeldata Grund'!F39)</f>
        <v/>
      </c>
      <c r="J39" s="439"/>
      <c r="K39" s="439"/>
      <c r="L39" s="112" t="str">
        <f aca="false">LEFT('4. Inköpsdata'!O39,2)</f>
        <v>Vä</v>
      </c>
      <c r="M39" s="406" t="n">
        <v>1</v>
      </c>
      <c r="N39" s="113" t="e">
        <f aca="false">ROUND('4. Inköpsdata'!K39,2)</f>
        <v>#VALUE!</v>
      </c>
      <c r="O39" s="440"/>
      <c r="P39" s="439"/>
      <c r="Q39" s="405" t="str">
        <f aca="false">'4. Inköpsdata'!H39</f>
        <v>SEK</v>
      </c>
      <c r="R39" s="439"/>
      <c r="S39" s="439"/>
      <c r="T39" s="439"/>
      <c r="U39" s="439"/>
      <c r="V39" s="112" t="str">
        <f aca="false">'4. Inköpsdata'!E39</f>
        <v>ST</v>
      </c>
      <c r="W39" s="112" t="s">
        <v>1925</v>
      </c>
      <c r="X39" s="439"/>
      <c r="Y39" s="439"/>
      <c r="Z39" s="439"/>
      <c r="AA39" s="439"/>
      <c r="AB39" s="439"/>
      <c r="AC39" s="439"/>
      <c r="AD39" s="439"/>
      <c r="AE39" s="439"/>
      <c r="AF39" s="439"/>
      <c r="AG39" s="439"/>
      <c r="AH39" s="439"/>
      <c r="AI39" s="439"/>
      <c r="AJ39" s="439"/>
      <c r="AK39" s="439"/>
      <c r="AL39" s="439"/>
      <c r="AM39" s="439"/>
      <c r="AN39" s="439"/>
      <c r="AO39" s="439"/>
      <c r="AP39" s="439"/>
      <c r="AQ39" s="439"/>
      <c r="AR39" s="439"/>
      <c r="AS39" s="439"/>
      <c r="AT39" s="439"/>
      <c r="AU39" s="439"/>
      <c r="AV39" s="439"/>
    </row>
    <row r="40" s="12" customFormat="true" ht="12.75" hidden="false" customHeight="false" outlineLevel="0" collapsed="false">
      <c r="A40" s="321" t="n">
        <v>36</v>
      </c>
      <c r="B40" s="321" t="str">
        <f aca="false">'APH KIC KIA PC'!I40</f>
        <v>Välj…</v>
      </c>
      <c r="C40" s="321" t="str">
        <f aca="false">'APH KIC KIA PC'!K40</f>
        <v>Välj…</v>
      </c>
      <c r="D40" s="406" t="n">
        <v>1</v>
      </c>
      <c r="E40" s="323" t="str">
        <f aca="false">TRIM('APH KIC KIA PC'!D40)</f>
        <v/>
      </c>
      <c r="F40" s="418" t="str">
        <f aca="false">TRIM('APH KIC KIA PC'!Q40)</f>
        <v/>
      </c>
      <c r="G40" s="406" t="s">
        <v>2035</v>
      </c>
      <c r="H40" s="438" t="str">
        <f aca="false">'APH KIC KIA PC'!E40</f>
        <v/>
      </c>
      <c r="I40" s="112" t="str">
        <f aca="false">TRIM('1. Artikeldata Grund'!F40)</f>
        <v/>
      </c>
      <c r="J40" s="439"/>
      <c r="K40" s="439"/>
      <c r="L40" s="112" t="str">
        <f aca="false">LEFT('4. Inköpsdata'!O40,2)</f>
        <v>Vä</v>
      </c>
      <c r="M40" s="406" t="n">
        <v>1</v>
      </c>
      <c r="N40" s="113" t="e">
        <f aca="false">ROUND('4. Inköpsdata'!K40,2)</f>
        <v>#VALUE!</v>
      </c>
      <c r="O40" s="440"/>
      <c r="P40" s="439"/>
      <c r="Q40" s="405" t="str">
        <f aca="false">'4. Inköpsdata'!H40</f>
        <v>SEK</v>
      </c>
      <c r="R40" s="439"/>
      <c r="S40" s="439"/>
      <c r="T40" s="439"/>
      <c r="U40" s="439"/>
      <c r="V40" s="112" t="str">
        <f aca="false">'4. Inköpsdata'!E40</f>
        <v>ST</v>
      </c>
      <c r="W40" s="112" t="s">
        <v>1925</v>
      </c>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row>
    <row r="41" s="12" customFormat="true" ht="12.75" hidden="false" customHeight="false" outlineLevel="0" collapsed="false">
      <c r="A41" s="321" t="n">
        <v>37</v>
      </c>
      <c r="B41" s="321" t="str">
        <f aca="false">'APH KIC KIA PC'!I41</f>
        <v>Välj…</v>
      </c>
      <c r="C41" s="321" t="str">
        <f aca="false">'APH KIC KIA PC'!K41</f>
        <v>Välj…</v>
      </c>
      <c r="D41" s="406" t="n">
        <v>1</v>
      </c>
      <c r="E41" s="323" t="str">
        <f aca="false">TRIM('APH KIC KIA PC'!D41)</f>
        <v/>
      </c>
      <c r="F41" s="418" t="str">
        <f aca="false">TRIM('APH KIC KIA PC'!Q41)</f>
        <v/>
      </c>
      <c r="G41" s="406" t="s">
        <v>2035</v>
      </c>
      <c r="H41" s="438" t="str">
        <f aca="false">'APH KIC KIA PC'!E41</f>
        <v/>
      </c>
      <c r="I41" s="112" t="str">
        <f aca="false">TRIM('1. Artikeldata Grund'!F41)</f>
        <v/>
      </c>
      <c r="J41" s="439"/>
      <c r="K41" s="439"/>
      <c r="L41" s="112" t="str">
        <f aca="false">LEFT('4. Inköpsdata'!O41,2)</f>
        <v>Vä</v>
      </c>
      <c r="M41" s="406" t="n">
        <v>1</v>
      </c>
      <c r="N41" s="113" t="e">
        <f aca="false">ROUND('4. Inköpsdata'!K41,2)</f>
        <v>#VALUE!</v>
      </c>
      <c r="O41" s="440"/>
      <c r="P41" s="439"/>
      <c r="Q41" s="405" t="str">
        <f aca="false">'4. Inköpsdata'!H41</f>
        <v>SEK</v>
      </c>
      <c r="R41" s="439"/>
      <c r="S41" s="439"/>
      <c r="T41" s="439"/>
      <c r="U41" s="439"/>
      <c r="V41" s="112" t="str">
        <f aca="false">'4. Inköpsdata'!E41</f>
        <v>ST</v>
      </c>
      <c r="W41" s="112" t="s">
        <v>1925</v>
      </c>
      <c r="X41" s="439"/>
      <c r="Y41" s="439"/>
      <c r="Z41" s="439"/>
      <c r="AA41" s="439"/>
      <c r="AB41" s="439"/>
      <c r="AC41" s="439"/>
      <c r="AD41" s="439"/>
      <c r="AE41" s="439"/>
      <c r="AF41" s="439"/>
      <c r="AG41" s="439"/>
      <c r="AH41" s="439"/>
      <c r="AI41" s="439"/>
      <c r="AJ41" s="439"/>
      <c r="AK41" s="439"/>
      <c r="AL41" s="439"/>
      <c r="AM41" s="439"/>
      <c r="AN41" s="439"/>
      <c r="AO41" s="439"/>
      <c r="AP41" s="439"/>
      <c r="AQ41" s="439"/>
      <c r="AR41" s="439"/>
      <c r="AS41" s="439"/>
      <c r="AT41" s="439"/>
      <c r="AU41" s="439"/>
      <c r="AV41" s="439"/>
    </row>
    <row r="42" s="12" customFormat="true" ht="12.75" hidden="false" customHeight="false" outlineLevel="0" collapsed="false">
      <c r="A42" s="321" t="n">
        <v>38</v>
      </c>
      <c r="B42" s="321" t="str">
        <f aca="false">'APH KIC KIA PC'!I42</f>
        <v>Välj…</v>
      </c>
      <c r="C42" s="321" t="str">
        <f aca="false">'APH KIC KIA PC'!K42</f>
        <v>Välj…</v>
      </c>
      <c r="D42" s="406" t="n">
        <v>1</v>
      </c>
      <c r="E42" s="323" t="str">
        <f aca="false">TRIM('APH KIC KIA PC'!D42)</f>
        <v/>
      </c>
      <c r="F42" s="418" t="str">
        <f aca="false">TRIM('APH KIC KIA PC'!Q42)</f>
        <v/>
      </c>
      <c r="G42" s="406" t="s">
        <v>2035</v>
      </c>
      <c r="H42" s="438" t="str">
        <f aca="false">'APH KIC KIA PC'!E42</f>
        <v/>
      </c>
      <c r="I42" s="112" t="str">
        <f aca="false">TRIM('1. Artikeldata Grund'!F42)</f>
        <v/>
      </c>
      <c r="J42" s="439"/>
      <c r="K42" s="439"/>
      <c r="L42" s="112" t="str">
        <f aca="false">LEFT('4. Inköpsdata'!O42,2)</f>
        <v>Vä</v>
      </c>
      <c r="M42" s="406" t="n">
        <v>1</v>
      </c>
      <c r="N42" s="113" t="e">
        <f aca="false">ROUND('4. Inköpsdata'!K42,2)</f>
        <v>#VALUE!</v>
      </c>
      <c r="O42" s="440"/>
      <c r="P42" s="439"/>
      <c r="Q42" s="405" t="str">
        <f aca="false">'4. Inköpsdata'!H42</f>
        <v>SEK</v>
      </c>
      <c r="R42" s="439"/>
      <c r="S42" s="439"/>
      <c r="T42" s="439"/>
      <c r="U42" s="439"/>
      <c r="V42" s="112" t="str">
        <f aca="false">'4. Inköpsdata'!E42</f>
        <v>ST</v>
      </c>
      <c r="W42" s="112" t="s">
        <v>1925</v>
      </c>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row>
    <row r="43" s="12" customFormat="true" ht="12.75" hidden="false" customHeight="false" outlineLevel="0" collapsed="false">
      <c r="A43" s="321" t="n">
        <v>39</v>
      </c>
      <c r="B43" s="321" t="str">
        <f aca="false">'APH KIC KIA PC'!I43</f>
        <v>Välj…</v>
      </c>
      <c r="C43" s="321" t="str">
        <f aca="false">'APH KIC KIA PC'!K43</f>
        <v>Välj…</v>
      </c>
      <c r="D43" s="406" t="n">
        <v>1</v>
      </c>
      <c r="E43" s="323" t="str">
        <f aca="false">TRIM('APH KIC KIA PC'!D43)</f>
        <v/>
      </c>
      <c r="F43" s="418" t="str">
        <f aca="false">TRIM('APH KIC KIA PC'!Q43)</f>
        <v/>
      </c>
      <c r="G43" s="406" t="s">
        <v>2035</v>
      </c>
      <c r="H43" s="438" t="str">
        <f aca="false">'APH KIC KIA PC'!E43</f>
        <v/>
      </c>
      <c r="I43" s="112" t="str">
        <f aca="false">TRIM('1. Artikeldata Grund'!F43)</f>
        <v/>
      </c>
      <c r="J43" s="439"/>
      <c r="K43" s="439"/>
      <c r="L43" s="112" t="str">
        <f aca="false">LEFT('4. Inköpsdata'!O43,2)</f>
        <v>Vä</v>
      </c>
      <c r="M43" s="406" t="n">
        <v>1</v>
      </c>
      <c r="N43" s="113" t="e">
        <f aca="false">ROUND('4. Inköpsdata'!K43,2)</f>
        <v>#VALUE!</v>
      </c>
      <c r="O43" s="440"/>
      <c r="P43" s="439"/>
      <c r="Q43" s="405" t="str">
        <f aca="false">'4. Inköpsdata'!H43</f>
        <v>SEK</v>
      </c>
      <c r="R43" s="439"/>
      <c r="S43" s="439"/>
      <c r="T43" s="439"/>
      <c r="U43" s="439"/>
      <c r="V43" s="112" t="str">
        <f aca="false">'4. Inköpsdata'!E43</f>
        <v>ST</v>
      </c>
      <c r="W43" s="112" t="s">
        <v>1925</v>
      </c>
      <c r="X43" s="439"/>
      <c r="Y43" s="439"/>
      <c r="Z43" s="439"/>
      <c r="AA43" s="439"/>
      <c r="AB43" s="439"/>
      <c r="AC43" s="439"/>
      <c r="AD43" s="439"/>
      <c r="AE43" s="439"/>
      <c r="AF43" s="439"/>
      <c r="AG43" s="439"/>
      <c r="AH43" s="439"/>
      <c r="AI43" s="439"/>
      <c r="AJ43" s="439"/>
      <c r="AK43" s="439"/>
      <c r="AL43" s="439"/>
      <c r="AM43" s="439"/>
      <c r="AN43" s="439"/>
      <c r="AO43" s="439"/>
      <c r="AP43" s="439"/>
      <c r="AQ43" s="439"/>
      <c r="AR43" s="439"/>
      <c r="AS43" s="439"/>
      <c r="AT43" s="439"/>
      <c r="AU43" s="439"/>
      <c r="AV43" s="439"/>
    </row>
    <row r="44" s="12" customFormat="true" ht="12.75" hidden="false" customHeight="false" outlineLevel="0" collapsed="false">
      <c r="A44" s="321" t="n">
        <v>40</v>
      </c>
      <c r="B44" s="321" t="str">
        <f aca="false">'APH KIC KIA PC'!I44</f>
        <v>Välj…</v>
      </c>
      <c r="C44" s="321" t="str">
        <f aca="false">'APH KIC KIA PC'!K44</f>
        <v>Välj…</v>
      </c>
      <c r="D44" s="406" t="n">
        <v>1</v>
      </c>
      <c r="E44" s="323" t="str">
        <f aca="false">TRIM('APH KIC KIA PC'!D44)</f>
        <v/>
      </c>
      <c r="F44" s="418" t="str">
        <f aca="false">TRIM('APH KIC KIA PC'!Q44)</f>
        <v/>
      </c>
      <c r="G44" s="406" t="s">
        <v>2035</v>
      </c>
      <c r="H44" s="438" t="str">
        <f aca="false">'APH KIC KIA PC'!E44</f>
        <v/>
      </c>
      <c r="I44" s="112" t="str">
        <f aca="false">TRIM('1. Artikeldata Grund'!F44)</f>
        <v/>
      </c>
      <c r="J44" s="439"/>
      <c r="K44" s="439"/>
      <c r="L44" s="112" t="str">
        <f aca="false">LEFT('4. Inköpsdata'!O44,2)</f>
        <v>Vä</v>
      </c>
      <c r="M44" s="406" t="n">
        <v>1</v>
      </c>
      <c r="N44" s="113" t="e">
        <f aca="false">ROUND('4. Inköpsdata'!K44,2)</f>
        <v>#VALUE!</v>
      </c>
      <c r="O44" s="440"/>
      <c r="P44" s="439"/>
      <c r="Q44" s="405" t="str">
        <f aca="false">'4. Inköpsdata'!H44</f>
        <v>SEK</v>
      </c>
      <c r="R44" s="439"/>
      <c r="S44" s="439"/>
      <c r="T44" s="439"/>
      <c r="U44" s="439"/>
      <c r="V44" s="112" t="str">
        <f aca="false">'4. Inköpsdata'!E44</f>
        <v>ST</v>
      </c>
      <c r="W44" s="112" t="s">
        <v>1925</v>
      </c>
      <c r="X44" s="439"/>
      <c r="Y44" s="439"/>
      <c r="Z44" s="439"/>
      <c r="AA44" s="439"/>
      <c r="AB44" s="439"/>
      <c r="AC44" s="439"/>
      <c r="AD44" s="439"/>
      <c r="AE44" s="439"/>
      <c r="AF44" s="439"/>
      <c r="AG44" s="439"/>
      <c r="AH44" s="439"/>
      <c r="AI44" s="439"/>
      <c r="AJ44" s="439"/>
      <c r="AK44" s="439"/>
      <c r="AL44" s="439"/>
      <c r="AM44" s="439"/>
      <c r="AN44" s="439"/>
      <c r="AO44" s="439"/>
      <c r="AP44" s="439"/>
      <c r="AQ44" s="439"/>
      <c r="AR44" s="439"/>
      <c r="AS44" s="439"/>
      <c r="AT44" s="439"/>
      <c r="AU44" s="439"/>
      <c r="AV44" s="439"/>
    </row>
    <row r="45" customFormat="false" ht="14.25" hidden="false" customHeight="false" outlineLevel="0" collapsed="false">
      <c r="A45" s="321" t="n">
        <v>41</v>
      </c>
      <c r="B45" s="321" t="str">
        <f aca="false">'APH KIC KIA PC'!I45</f>
        <v>Välj…</v>
      </c>
      <c r="C45" s="321" t="str">
        <f aca="false">'APH KIC KIA PC'!K45</f>
        <v>Välj…</v>
      </c>
      <c r="D45" s="406" t="n">
        <v>1</v>
      </c>
      <c r="E45" s="323" t="str">
        <f aca="false">TRIM('APH KIC KIA PC'!D45)</f>
        <v/>
      </c>
      <c r="F45" s="418" t="str">
        <f aca="false">TRIM('APH KIC KIA PC'!Q45)</f>
        <v/>
      </c>
      <c r="G45" s="406" t="s">
        <v>2035</v>
      </c>
      <c r="H45" s="438" t="str">
        <f aca="false">'APH KIC KIA PC'!E45</f>
        <v/>
      </c>
      <c r="I45" s="112" t="str">
        <f aca="false">TRIM('1. Artikeldata Grund'!F45)</f>
        <v/>
      </c>
      <c r="J45" s="439"/>
      <c r="K45" s="439"/>
      <c r="L45" s="112" t="str">
        <f aca="false">LEFT('4. Inköpsdata'!O45,2)</f>
        <v>Vä</v>
      </c>
      <c r="M45" s="406" t="n">
        <v>1</v>
      </c>
      <c r="N45" s="113" t="e">
        <f aca="false">ROUND('4. Inköpsdata'!K45,2)</f>
        <v>#VALUE!</v>
      </c>
      <c r="O45" s="440"/>
      <c r="P45" s="439"/>
      <c r="Q45" s="405" t="str">
        <f aca="false">'4. Inköpsdata'!H45</f>
        <v>SEK</v>
      </c>
      <c r="R45" s="439"/>
      <c r="S45" s="439"/>
      <c r="T45" s="439"/>
      <c r="U45" s="439"/>
      <c r="V45" s="112" t="str">
        <f aca="false">'4. Inköpsdata'!E45</f>
        <v>ST</v>
      </c>
      <c r="W45" s="112" t="s">
        <v>1925</v>
      </c>
      <c r="X45" s="439"/>
      <c r="Y45" s="439"/>
      <c r="Z45" s="439"/>
      <c r="AA45" s="439"/>
      <c r="AB45" s="439"/>
      <c r="AC45" s="439"/>
      <c r="AD45" s="439"/>
      <c r="AE45" s="439"/>
      <c r="AF45" s="439"/>
      <c r="AG45" s="439"/>
      <c r="AH45" s="439"/>
      <c r="AI45" s="439"/>
      <c r="AJ45" s="439"/>
      <c r="AK45" s="439"/>
      <c r="AL45" s="439"/>
      <c r="AM45" s="439"/>
      <c r="AN45" s="439"/>
      <c r="AO45" s="439"/>
      <c r="AP45" s="439"/>
      <c r="AQ45" s="439"/>
      <c r="AR45" s="439"/>
      <c r="AS45" s="439"/>
      <c r="AT45" s="439"/>
      <c r="AU45" s="439"/>
      <c r="AV45" s="439"/>
    </row>
    <row r="46" customFormat="false" ht="14.25" hidden="false" customHeight="false" outlineLevel="0" collapsed="false">
      <c r="A46" s="321" t="n">
        <v>42</v>
      </c>
      <c r="B46" s="321" t="str">
        <f aca="false">'APH KIC KIA PC'!I46</f>
        <v>Välj…</v>
      </c>
      <c r="C46" s="321" t="str">
        <f aca="false">'APH KIC KIA PC'!K46</f>
        <v>Välj…</v>
      </c>
      <c r="D46" s="406" t="n">
        <v>1</v>
      </c>
      <c r="E46" s="323" t="str">
        <f aca="false">TRIM('APH KIC KIA PC'!D46)</f>
        <v/>
      </c>
      <c r="F46" s="418" t="str">
        <f aca="false">TRIM('APH KIC KIA PC'!Q46)</f>
        <v/>
      </c>
      <c r="G46" s="406" t="s">
        <v>2035</v>
      </c>
      <c r="H46" s="438" t="str">
        <f aca="false">'APH KIC KIA PC'!E46</f>
        <v/>
      </c>
      <c r="I46" s="112" t="str">
        <f aca="false">TRIM('1. Artikeldata Grund'!F46)</f>
        <v/>
      </c>
      <c r="J46" s="439"/>
      <c r="K46" s="439"/>
      <c r="L46" s="112" t="str">
        <f aca="false">LEFT('4. Inköpsdata'!O46,2)</f>
        <v>Vä</v>
      </c>
      <c r="M46" s="406" t="n">
        <v>1</v>
      </c>
      <c r="N46" s="113" t="e">
        <f aca="false">ROUND('4. Inköpsdata'!K46,2)</f>
        <v>#VALUE!</v>
      </c>
      <c r="O46" s="440"/>
      <c r="P46" s="439"/>
      <c r="Q46" s="405" t="str">
        <f aca="false">'4. Inköpsdata'!H46</f>
        <v>SEK</v>
      </c>
      <c r="R46" s="439"/>
      <c r="S46" s="439"/>
      <c r="T46" s="439"/>
      <c r="U46" s="439"/>
      <c r="V46" s="112" t="str">
        <f aca="false">'4. Inköpsdata'!E46</f>
        <v>ST</v>
      </c>
      <c r="W46" s="112" t="s">
        <v>1925</v>
      </c>
      <c r="X46" s="439"/>
      <c r="Y46" s="439"/>
      <c r="Z46" s="439"/>
      <c r="AA46" s="439"/>
      <c r="AB46" s="439"/>
      <c r="AC46" s="439"/>
      <c r="AD46" s="439"/>
      <c r="AE46" s="439"/>
      <c r="AF46" s="439"/>
      <c r="AG46" s="439"/>
      <c r="AH46" s="439"/>
      <c r="AI46" s="439"/>
      <c r="AJ46" s="439"/>
      <c r="AK46" s="439"/>
      <c r="AL46" s="439"/>
      <c r="AM46" s="439"/>
      <c r="AN46" s="439"/>
      <c r="AO46" s="439"/>
      <c r="AP46" s="439"/>
      <c r="AQ46" s="439"/>
      <c r="AR46" s="439"/>
      <c r="AS46" s="439"/>
      <c r="AT46" s="439"/>
      <c r="AU46" s="439"/>
      <c r="AV46" s="439"/>
    </row>
    <row r="47" customFormat="false" ht="14.25" hidden="false" customHeight="false" outlineLevel="0" collapsed="false">
      <c r="A47" s="321" t="n">
        <v>43</v>
      </c>
      <c r="B47" s="321" t="str">
        <f aca="false">'APH KIC KIA PC'!I47</f>
        <v>Välj…</v>
      </c>
      <c r="C47" s="321" t="str">
        <f aca="false">'APH KIC KIA PC'!K47</f>
        <v>Välj…</v>
      </c>
      <c r="D47" s="406" t="n">
        <v>1</v>
      </c>
      <c r="E47" s="323" t="str">
        <f aca="false">TRIM('APH KIC KIA PC'!D47)</f>
        <v/>
      </c>
      <c r="F47" s="418" t="str">
        <f aca="false">TRIM('APH KIC KIA PC'!Q47)</f>
        <v/>
      </c>
      <c r="G47" s="406" t="s">
        <v>2035</v>
      </c>
      <c r="H47" s="438" t="str">
        <f aca="false">'APH KIC KIA PC'!E47</f>
        <v/>
      </c>
      <c r="I47" s="112" t="str">
        <f aca="false">TRIM('1. Artikeldata Grund'!F47)</f>
        <v/>
      </c>
      <c r="J47" s="439"/>
      <c r="K47" s="439"/>
      <c r="L47" s="112" t="str">
        <f aca="false">LEFT('4. Inköpsdata'!O47,2)</f>
        <v>Vä</v>
      </c>
      <c r="M47" s="406" t="n">
        <v>1</v>
      </c>
      <c r="N47" s="113" t="e">
        <f aca="false">ROUND('4. Inköpsdata'!K47,2)</f>
        <v>#VALUE!</v>
      </c>
      <c r="O47" s="440"/>
      <c r="P47" s="439"/>
      <c r="Q47" s="405" t="str">
        <f aca="false">'4. Inköpsdata'!H47</f>
        <v>SEK</v>
      </c>
      <c r="R47" s="439"/>
      <c r="S47" s="439"/>
      <c r="T47" s="439"/>
      <c r="U47" s="439"/>
      <c r="V47" s="112" t="str">
        <f aca="false">'4. Inköpsdata'!E47</f>
        <v>ST</v>
      </c>
      <c r="W47" s="112" t="s">
        <v>1925</v>
      </c>
      <c r="X47" s="439"/>
      <c r="Y47" s="439"/>
      <c r="Z47" s="439"/>
      <c r="AA47" s="439"/>
      <c r="AB47" s="439"/>
      <c r="AC47" s="439"/>
      <c r="AD47" s="439"/>
      <c r="AE47" s="439"/>
      <c r="AF47" s="439"/>
      <c r="AG47" s="439"/>
      <c r="AH47" s="439"/>
      <c r="AI47" s="439"/>
      <c r="AJ47" s="439"/>
      <c r="AK47" s="439"/>
      <c r="AL47" s="439"/>
      <c r="AM47" s="439"/>
      <c r="AN47" s="439"/>
      <c r="AO47" s="439"/>
      <c r="AP47" s="439"/>
      <c r="AQ47" s="439"/>
      <c r="AR47" s="439"/>
      <c r="AS47" s="439"/>
      <c r="AT47" s="439"/>
      <c r="AU47" s="439"/>
      <c r="AV47" s="439"/>
    </row>
    <row r="48" customFormat="false" ht="14.25" hidden="false" customHeight="false" outlineLevel="0" collapsed="false">
      <c r="A48" s="321" t="n">
        <v>44</v>
      </c>
      <c r="B48" s="321" t="str">
        <f aca="false">'APH KIC KIA PC'!I48</f>
        <v>Välj…</v>
      </c>
      <c r="C48" s="321" t="str">
        <f aca="false">'APH KIC KIA PC'!K48</f>
        <v>Välj…</v>
      </c>
      <c r="D48" s="406" t="n">
        <v>1</v>
      </c>
      <c r="E48" s="323" t="str">
        <f aca="false">TRIM('APH KIC KIA PC'!D48)</f>
        <v/>
      </c>
      <c r="F48" s="418" t="str">
        <f aca="false">TRIM('APH KIC KIA PC'!Q48)</f>
        <v/>
      </c>
      <c r="G48" s="406" t="s">
        <v>2035</v>
      </c>
      <c r="H48" s="438" t="str">
        <f aca="false">'APH KIC KIA PC'!E48</f>
        <v/>
      </c>
      <c r="I48" s="112" t="str">
        <f aca="false">TRIM('1. Artikeldata Grund'!F48)</f>
        <v/>
      </c>
      <c r="J48" s="439"/>
      <c r="K48" s="439"/>
      <c r="L48" s="112" t="str">
        <f aca="false">LEFT('4. Inköpsdata'!O48,2)</f>
        <v>Vä</v>
      </c>
      <c r="M48" s="406" t="n">
        <v>1</v>
      </c>
      <c r="N48" s="113" t="e">
        <f aca="false">ROUND('4. Inköpsdata'!K48,2)</f>
        <v>#VALUE!</v>
      </c>
      <c r="O48" s="440"/>
      <c r="P48" s="439"/>
      <c r="Q48" s="405" t="str">
        <f aca="false">'4. Inköpsdata'!H48</f>
        <v>SEK</v>
      </c>
      <c r="R48" s="439"/>
      <c r="S48" s="439"/>
      <c r="T48" s="439"/>
      <c r="U48" s="439"/>
      <c r="V48" s="112" t="str">
        <f aca="false">'4. Inköpsdata'!E48</f>
        <v>ST</v>
      </c>
      <c r="W48" s="112" t="s">
        <v>1925</v>
      </c>
      <c r="X48" s="439"/>
      <c r="Y48" s="439"/>
      <c r="Z48" s="439"/>
      <c r="AA48" s="439"/>
      <c r="AB48" s="439"/>
      <c r="AC48" s="439"/>
      <c r="AD48" s="439"/>
      <c r="AE48" s="439"/>
      <c r="AF48" s="439"/>
      <c r="AG48" s="439"/>
      <c r="AH48" s="439"/>
      <c r="AI48" s="439"/>
      <c r="AJ48" s="439"/>
      <c r="AK48" s="439"/>
      <c r="AL48" s="439"/>
      <c r="AM48" s="439"/>
      <c r="AN48" s="439"/>
      <c r="AO48" s="439"/>
      <c r="AP48" s="439"/>
      <c r="AQ48" s="439"/>
      <c r="AR48" s="439"/>
      <c r="AS48" s="439"/>
      <c r="AT48" s="439"/>
      <c r="AU48" s="439"/>
      <c r="AV48" s="439"/>
    </row>
    <row r="49" customFormat="false" ht="14.25" hidden="false" customHeight="false" outlineLevel="0" collapsed="false">
      <c r="A49" s="321" t="n">
        <v>45</v>
      </c>
      <c r="B49" s="321" t="str">
        <f aca="false">'APH KIC KIA PC'!I49</f>
        <v>Välj…</v>
      </c>
      <c r="C49" s="321" t="str">
        <f aca="false">'APH KIC KIA PC'!K49</f>
        <v>Välj…</v>
      </c>
      <c r="D49" s="406" t="n">
        <v>1</v>
      </c>
      <c r="E49" s="323" t="str">
        <f aca="false">TRIM('APH KIC KIA PC'!D49)</f>
        <v/>
      </c>
      <c r="F49" s="418" t="str">
        <f aca="false">TRIM('APH KIC KIA PC'!Q49)</f>
        <v/>
      </c>
      <c r="G49" s="406" t="s">
        <v>2035</v>
      </c>
      <c r="H49" s="438" t="str">
        <f aca="false">'APH KIC KIA PC'!E49</f>
        <v/>
      </c>
      <c r="I49" s="112" t="str">
        <f aca="false">TRIM('1. Artikeldata Grund'!F49)</f>
        <v/>
      </c>
      <c r="J49" s="439"/>
      <c r="K49" s="439"/>
      <c r="L49" s="112" t="str">
        <f aca="false">LEFT('4. Inköpsdata'!O49,2)</f>
        <v>Vä</v>
      </c>
      <c r="M49" s="406" t="n">
        <v>1</v>
      </c>
      <c r="N49" s="113" t="e">
        <f aca="false">ROUND('4. Inköpsdata'!K49,2)</f>
        <v>#VALUE!</v>
      </c>
      <c r="O49" s="440"/>
      <c r="P49" s="439"/>
      <c r="Q49" s="405" t="str">
        <f aca="false">'4. Inköpsdata'!H49</f>
        <v>SEK</v>
      </c>
      <c r="R49" s="439"/>
      <c r="S49" s="439"/>
      <c r="T49" s="439"/>
      <c r="U49" s="439"/>
      <c r="V49" s="112" t="str">
        <f aca="false">'4. Inköpsdata'!E49</f>
        <v>ST</v>
      </c>
      <c r="W49" s="112" t="s">
        <v>1925</v>
      </c>
      <c r="X49" s="439"/>
      <c r="Y49" s="439"/>
      <c r="Z49" s="439"/>
      <c r="AA49" s="439"/>
      <c r="AB49" s="439"/>
      <c r="AC49" s="439"/>
      <c r="AD49" s="439"/>
      <c r="AE49" s="439"/>
      <c r="AF49" s="439"/>
      <c r="AG49" s="439"/>
      <c r="AH49" s="439"/>
      <c r="AI49" s="439"/>
      <c r="AJ49" s="439"/>
      <c r="AK49" s="439"/>
      <c r="AL49" s="439"/>
      <c r="AM49" s="439"/>
      <c r="AN49" s="439"/>
      <c r="AO49" s="439"/>
      <c r="AP49" s="439"/>
      <c r="AQ49" s="439"/>
      <c r="AR49" s="439"/>
      <c r="AS49" s="439"/>
      <c r="AT49" s="439"/>
      <c r="AU49" s="439"/>
      <c r="AV49" s="439"/>
    </row>
    <row r="50" customFormat="false" ht="14.25" hidden="false" customHeight="false" outlineLevel="0" collapsed="false">
      <c r="A50" s="321" t="n">
        <v>46</v>
      </c>
      <c r="B50" s="321" t="str">
        <f aca="false">'APH KIC KIA PC'!I50</f>
        <v>Välj…</v>
      </c>
      <c r="C50" s="321" t="str">
        <f aca="false">'APH KIC KIA PC'!K50</f>
        <v>Välj…</v>
      </c>
      <c r="D50" s="406" t="n">
        <v>1</v>
      </c>
      <c r="E50" s="323" t="str">
        <f aca="false">TRIM('APH KIC KIA PC'!D50)</f>
        <v/>
      </c>
      <c r="F50" s="418" t="str">
        <f aca="false">TRIM('APH KIC KIA PC'!Q50)</f>
        <v/>
      </c>
      <c r="G50" s="406" t="s">
        <v>2035</v>
      </c>
      <c r="H50" s="438" t="str">
        <f aca="false">'APH KIC KIA PC'!E50</f>
        <v/>
      </c>
      <c r="I50" s="112" t="str">
        <f aca="false">TRIM('1. Artikeldata Grund'!F50)</f>
        <v/>
      </c>
      <c r="J50" s="439"/>
      <c r="K50" s="439"/>
      <c r="L50" s="112" t="str">
        <f aca="false">LEFT('4. Inköpsdata'!O50,2)</f>
        <v>Vä</v>
      </c>
      <c r="M50" s="406" t="n">
        <v>1</v>
      </c>
      <c r="N50" s="113" t="e">
        <f aca="false">ROUND('4. Inköpsdata'!K50,2)</f>
        <v>#VALUE!</v>
      </c>
      <c r="O50" s="440"/>
      <c r="P50" s="439"/>
      <c r="Q50" s="405" t="str">
        <f aca="false">'4. Inköpsdata'!H50</f>
        <v>SEK</v>
      </c>
      <c r="R50" s="439"/>
      <c r="S50" s="439"/>
      <c r="T50" s="439"/>
      <c r="U50" s="439"/>
      <c r="V50" s="112" t="str">
        <f aca="false">'4. Inköpsdata'!E50</f>
        <v>ST</v>
      </c>
      <c r="W50" s="112" t="s">
        <v>1925</v>
      </c>
      <c r="X50" s="439"/>
      <c r="Y50" s="439"/>
      <c r="Z50" s="439"/>
      <c r="AA50" s="439"/>
      <c r="AB50" s="439"/>
      <c r="AC50" s="439"/>
      <c r="AD50" s="439"/>
      <c r="AE50" s="439"/>
      <c r="AF50" s="439"/>
      <c r="AG50" s="439"/>
      <c r="AH50" s="439"/>
      <c r="AI50" s="439"/>
      <c r="AJ50" s="439"/>
      <c r="AK50" s="439"/>
      <c r="AL50" s="439"/>
      <c r="AM50" s="439"/>
      <c r="AN50" s="439"/>
      <c r="AO50" s="439"/>
      <c r="AP50" s="439"/>
      <c r="AQ50" s="439"/>
      <c r="AR50" s="439"/>
      <c r="AS50" s="439"/>
      <c r="AT50" s="439"/>
      <c r="AU50" s="439"/>
      <c r="AV50" s="439"/>
    </row>
    <row r="51" customFormat="false" ht="14.25" hidden="false" customHeight="false" outlineLevel="0" collapsed="false">
      <c r="A51" s="321" t="n">
        <v>47</v>
      </c>
      <c r="B51" s="321" t="str">
        <f aca="false">'APH KIC KIA PC'!I51</f>
        <v>Välj…</v>
      </c>
      <c r="C51" s="321" t="str">
        <f aca="false">'APH KIC KIA PC'!K51</f>
        <v>Välj…</v>
      </c>
      <c r="D51" s="406" t="n">
        <v>1</v>
      </c>
      <c r="E51" s="323" t="str">
        <f aca="false">TRIM('APH KIC KIA PC'!D51)</f>
        <v/>
      </c>
      <c r="F51" s="418" t="str">
        <f aca="false">TRIM('APH KIC KIA PC'!Q51)</f>
        <v/>
      </c>
      <c r="G51" s="406" t="s">
        <v>2035</v>
      </c>
      <c r="H51" s="438" t="str">
        <f aca="false">'APH KIC KIA PC'!E51</f>
        <v/>
      </c>
      <c r="I51" s="112" t="str">
        <f aca="false">TRIM('1. Artikeldata Grund'!F51)</f>
        <v/>
      </c>
      <c r="J51" s="439"/>
      <c r="K51" s="439"/>
      <c r="L51" s="112" t="str">
        <f aca="false">LEFT('4. Inköpsdata'!O51,2)</f>
        <v>Vä</v>
      </c>
      <c r="M51" s="406" t="n">
        <v>1</v>
      </c>
      <c r="N51" s="113" t="e">
        <f aca="false">ROUND('4. Inköpsdata'!K51,2)</f>
        <v>#VALUE!</v>
      </c>
      <c r="O51" s="440"/>
      <c r="P51" s="439"/>
      <c r="Q51" s="405" t="str">
        <f aca="false">'4. Inköpsdata'!H51</f>
        <v>SEK</v>
      </c>
      <c r="R51" s="439"/>
      <c r="S51" s="439"/>
      <c r="T51" s="439"/>
      <c r="U51" s="439"/>
      <c r="V51" s="112" t="str">
        <f aca="false">'4. Inköpsdata'!E51</f>
        <v>ST</v>
      </c>
      <c r="W51" s="112" t="s">
        <v>1925</v>
      </c>
      <c r="X51" s="439"/>
      <c r="Y51" s="439"/>
      <c r="Z51" s="439"/>
      <c r="AA51" s="439"/>
      <c r="AB51" s="439"/>
      <c r="AC51" s="439"/>
      <c r="AD51" s="439"/>
      <c r="AE51" s="439"/>
      <c r="AF51" s="439"/>
      <c r="AG51" s="439"/>
      <c r="AH51" s="439"/>
      <c r="AI51" s="439"/>
      <c r="AJ51" s="439"/>
      <c r="AK51" s="439"/>
      <c r="AL51" s="439"/>
      <c r="AM51" s="439"/>
      <c r="AN51" s="439"/>
      <c r="AO51" s="439"/>
      <c r="AP51" s="439"/>
      <c r="AQ51" s="439"/>
      <c r="AR51" s="439"/>
      <c r="AS51" s="439"/>
      <c r="AT51" s="439"/>
      <c r="AU51" s="439"/>
      <c r="AV51" s="439"/>
    </row>
    <row r="52" customFormat="false" ht="14.25" hidden="false" customHeight="false" outlineLevel="0" collapsed="false">
      <c r="A52" s="321" t="n">
        <v>48</v>
      </c>
      <c r="B52" s="321" t="str">
        <f aca="false">'APH KIC KIA PC'!I52</f>
        <v>Välj…</v>
      </c>
      <c r="C52" s="321" t="str">
        <f aca="false">'APH KIC KIA PC'!K52</f>
        <v>Välj…</v>
      </c>
      <c r="D52" s="406" t="n">
        <v>1</v>
      </c>
      <c r="E52" s="323" t="str">
        <f aca="false">TRIM('APH KIC KIA PC'!D52)</f>
        <v/>
      </c>
      <c r="F52" s="418" t="str">
        <f aca="false">TRIM('APH KIC KIA PC'!Q52)</f>
        <v/>
      </c>
      <c r="G52" s="406" t="s">
        <v>2035</v>
      </c>
      <c r="H52" s="438" t="str">
        <f aca="false">'APH KIC KIA PC'!E52</f>
        <v/>
      </c>
      <c r="I52" s="112" t="str">
        <f aca="false">TRIM('1. Artikeldata Grund'!F52)</f>
        <v/>
      </c>
      <c r="J52" s="439"/>
      <c r="K52" s="439"/>
      <c r="L52" s="112" t="str">
        <f aca="false">LEFT('4. Inköpsdata'!O52,2)</f>
        <v>Vä</v>
      </c>
      <c r="M52" s="406" t="n">
        <v>1</v>
      </c>
      <c r="N52" s="113" t="e">
        <f aca="false">ROUND('4. Inköpsdata'!K52,2)</f>
        <v>#VALUE!</v>
      </c>
      <c r="O52" s="440"/>
      <c r="P52" s="439"/>
      <c r="Q52" s="405" t="str">
        <f aca="false">'4. Inköpsdata'!H52</f>
        <v>SEK</v>
      </c>
      <c r="R52" s="439"/>
      <c r="S52" s="439"/>
      <c r="T52" s="439"/>
      <c r="U52" s="439"/>
      <c r="V52" s="112" t="str">
        <f aca="false">'4. Inköpsdata'!E52</f>
        <v>ST</v>
      </c>
      <c r="W52" s="112" t="s">
        <v>1925</v>
      </c>
      <c r="X52" s="439"/>
      <c r="Y52" s="439"/>
      <c r="Z52" s="439"/>
      <c r="AA52" s="439"/>
      <c r="AB52" s="439"/>
      <c r="AC52" s="439"/>
      <c r="AD52" s="439"/>
      <c r="AE52" s="439"/>
      <c r="AF52" s="439"/>
      <c r="AG52" s="439"/>
      <c r="AH52" s="439"/>
      <c r="AI52" s="439"/>
      <c r="AJ52" s="439"/>
      <c r="AK52" s="439"/>
      <c r="AL52" s="439"/>
      <c r="AM52" s="439"/>
      <c r="AN52" s="439"/>
      <c r="AO52" s="439"/>
      <c r="AP52" s="439"/>
      <c r="AQ52" s="439"/>
      <c r="AR52" s="439"/>
      <c r="AS52" s="439"/>
      <c r="AT52" s="439"/>
      <c r="AU52" s="439"/>
      <c r="AV52" s="439"/>
    </row>
    <row r="53" customFormat="false" ht="14.25" hidden="false" customHeight="false" outlineLevel="0" collapsed="false">
      <c r="A53" s="321" t="n">
        <v>49</v>
      </c>
      <c r="B53" s="321" t="str">
        <f aca="false">'APH KIC KIA PC'!I53</f>
        <v>Välj…</v>
      </c>
      <c r="C53" s="321" t="str">
        <f aca="false">'APH KIC KIA PC'!K53</f>
        <v>Välj…</v>
      </c>
      <c r="D53" s="406" t="n">
        <v>1</v>
      </c>
      <c r="E53" s="323" t="str">
        <f aca="false">TRIM('APH KIC KIA PC'!D53)</f>
        <v/>
      </c>
      <c r="F53" s="418" t="str">
        <f aca="false">TRIM('APH KIC KIA PC'!Q53)</f>
        <v/>
      </c>
      <c r="G53" s="406" t="s">
        <v>2035</v>
      </c>
      <c r="H53" s="438" t="str">
        <f aca="false">'APH KIC KIA PC'!E53</f>
        <v/>
      </c>
      <c r="I53" s="112" t="str">
        <f aca="false">TRIM('1. Artikeldata Grund'!F53)</f>
        <v/>
      </c>
      <c r="J53" s="439"/>
      <c r="K53" s="439"/>
      <c r="L53" s="112" t="str">
        <f aca="false">LEFT('4. Inköpsdata'!O53,2)</f>
        <v>Vä</v>
      </c>
      <c r="M53" s="406" t="n">
        <v>1</v>
      </c>
      <c r="N53" s="113" t="e">
        <f aca="false">ROUND('4. Inköpsdata'!K53,2)</f>
        <v>#VALUE!</v>
      </c>
      <c r="O53" s="440"/>
      <c r="P53" s="439"/>
      <c r="Q53" s="405" t="str">
        <f aca="false">'4. Inköpsdata'!H53</f>
        <v>SEK</v>
      </c>
      <c r="R53" s="439"/>
      <c r="S53" s="439"/>
      <c r="T53" s="439"/>
      <c r="U53" s="439"/>
      <c r="V53" s="112" t="str">
        <f aca="false">'4. Inköpsdata'!E53</f>
        <v>ST</v>
      </c>
      <c r="W53" s="112" t="s">
        <v>1925</v>
      </c>
      <c r="X53" s="439"/>
      <c r="Y53" s="439"/>
      <c r="Z53" s="439"/>
      <c r="AA53" s="439"/>
      <c r="AB53" s="439"/>
      <c r="AC53" s="439"/>
      <c r="AD53" s="439"/>
      <c r="AE53" s="439"/>
      <c r="AF53" s="439"/>
      <c r="AG53" s="439"/>
      <c r="AH53" s="439"/>
      <c r="AI53" s="439"/>
      <c r="AJ53" s="439"/>
      <c r="AK53" s="439"/>
      <c r="AL53" s="439"/>
      <c r="AM53" s="439"/>
      <c r="AN53" s="439"/>
      <c r="AO53" s="439"/>
      <c r="AP53" s="439"/>
      <c r="AQ53" s="439"/>
      <c r="AR53" s="439"/>
      <c r="AS53" s="439"/>
      <c r="AT53" s="439"/>
      <c r="AU53" s="439"/>
      <c r="AV53" s="439"/>
    </row>
    <row r="54" customFormat="false" ht="14.25" hidden="false" customHeight="false" outlineLevel="0" collapsed="false">
      <c r="A54" s="321" t="n">
        <v>50</v>
      </c>
      <c r="B54" s="321" t="str">
        <f aca="false">'APH KIC KIA PC'!I54</f>
        <v>Välj…</v>
      </c>
      <c r="C54" s="321" t="str">
        <f aca="false">'APH KIC KIA PC'!K54</f>
        <v>Välj…</v>
      </c>
      <c r="D54" s="406" t="n">
        <v>1</v>
      </c>
      <c r="E54" s="323" t="str">
        <f aca="false">TRIM('APH KIC KIA PC'!D54)</f>
        <v/>
      </c>
      <c r="F54" s="418" t="str">
        <f aca="false">TRIM('APH KIC KIA PC'!Q54)</f>
        <v/>
      </c>
      <c r="G54" s="406" t="s">
        <v>2035</v>
      </c>
      <c r="H54" s="438" t="str">
        <f aca="false">'APH KIC KIA PC'!E54</f>
        <v/>
      </c>
      <c r="I54" s="112" t="str">
        <f aca="false">TRIM('1. Artikeldata Grund'!F54)</f>
        <v/>
      </c>
      <c r="J54" s="439"/>
      <c r="K54" s="439"/>
      <c r="L54" s="112" t="str">
        <f aca="false">LEFT('4. Inköpsdata'!O54,2)</f>
        <v>Vä</v>
      </c>
      <c r="M54" s="406" t="n">
        <v>1</v>
      </c>
      <c r="N54" s="113" t="e">
        <f aca="false">ROUND('4. Inköpsdata'!K54,2)</f>
        <v>#VALUE!</v>
      </c>
      <c r="O54" s="440"/>
      <c r="P54" s="439"/>
      <c r="Q54" s="405" t="str">
        <f aca="false">'4. Inköpsdata'!H54</f>
        <v>SEK</v>
      </c>
      <c r="R54" s="439"/>
      <c r="S54" s="439"/>
      <c r="T54" s="439"/>
      <c r="U54" s="439"/>
      <c r="V54" s="112" t="str">
        <f aca="false">'4. Inköpsdata'!E54</f>
        <v>ST</v>
      </c>
      <c r="W54" s="112" t="s">
        <v>1925</v>
      </c>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row>
    <row r="55" customFormat="false" ht="14.25" hidden="false" customHeight="false" outlineLevel="0" collapsed="false">
      <c r="A55" s="321" t="n">
        <v>51</v>
      </c>
      <c r="B55" s="321" t="str">
        <f aca="false">'APH KIC KIA PC'!I55</f>
        <v>Välj…</v>
      </c>
      <c r="C55" s="321" t="str">
        <f aca="false">'APH KIC KIA PC'!K55</f>
        <v>Välj…</v>
      </c>
      <c r="D55" s="406" t="n">
        <v>1</v>
      </c>
      <c r="E55" s="323" t="str">
        <f aca="false">TRIM('APH KIC KIA PC'!D55)</f>
        <v/>
      </c>
      <c r="F55" s="418" t="str">
        <f aca="false">TRIM('APH KIC KIA PC'!Q55)</f>
        <v/>
      </c>
      <c r="G55" s="406" t="s">
        <v>2035</v>
      </c>
      <c r="H55" s="438" t="str">
        <f aca="false">'APH KIC KIA PC'!E55</f>
        <v/>
      </c>
      <c r="I55" s="112" t="str">
        <f aca="false">TRIM('1. Artikeldata Grund'!F55)</f>
        <v/>
      </c>
      <c r="J55" s="439"/>
      <c r="K55" s="439"/>
      <c r="L55" s="112" t="str">
        <f aca="false">LEFT('4. Inköpsdata'!O55,2)</f>
        <v>Vä</v>
      </c>
      <c r="M55" s="406" t="n">
        <v>1</v>
      </c>
      <c r="N55" s="113" t="e">
        <f aca="false">ROUND('4. Inköpsdata'!K55,2)</f>
        <v>#VALUE!</v>
      </c>
      <c r="O55" s="440"/>
      <c r="P55" s="439"/>
      <c r="Q55" s="405" t="str">
        <f aca="false">'4. Inköpsdata'!H55</f>
        <v>SEK</v>
      </c>
      <c r="R55" s="439"/>
      <c r="S55" s="439"/>
      <c r="T55" s="439"/>
      <c r="U55" s="439"/>
      <c r="V55" s="112" t="str">
        <f aca="false">'4. Inköpsdata'!E55</f>
        <v>ST</v>
      </c>
      <c r="W55" s="112" t="s">
        <v>1925</v>
      </c>
      <c r="X55" s="439"/>
      <c r="Y55" s="439"/>
      <c r="Z55" s="439"/>
      <c r="AA55" s="439"/>
      <c r="AB55" s="439"/>
      <c r="AC55" s="439"/>
      <c r="AD55" s="439"/>
      <c r="AE55" s="439"/>
      <c r="AF55" s="439"/>
      <c r="AG55" s="439"/>
      <c r="AH55" s="439"/>
      <c r="AI55" s="439"/>
      <c r="AJ55" s="439"/>
      <c r="AK55" s="439"/>
      <c r="AL55" s="439"/>
      <c r="AM55" s="439"/>
      <c r="AN55" s="439"/>
      <c r="AO55" s="439"/>
      <c r="AP55" s="439"/>
      <c r="AQ55" s="439"/>
      <c r="AR55" s="439"/>
      <c r="AS55" s="439"/>
      <c r="AT55" s="439"/>
      <c r="AU55" s="439"/>
      <c r="AV55" s="439"/>
    </row>
    <row r="56" customFormat="false" ht="14.25" hidden="false" customHeight="false" outlineLevel="0" collapsed="false">
      <c r="A56" s="321" t="n">
        <v>52</v>
      </c>
      <c r="B56" s="321" t="str">
        <f aca="false">'APH KIC KIA PC'!I56</f>
        <v>Välj…</v>
      </c>
      <c r="C56" s="321" t="str">
        <f aca="false">'APH KIC KIA PC'!K56</f>
        <v>Välj…</v>
      </c>
      <c r="D56" s="406" t="n">
        <v>1</v>
      </c>
      <c r="E56" s="323" t="str">
        <f aca="false">TRIM('APH KIC KIA PC'!D56)</f>
        <v/>
      </c>
      <c r="F56" s="418" t="str">
        <f aca="false">TRIM('APH KIC KIA PC'!Q56)</f>
        <v/>
      </c>
      <c r="G56" s="406" t="s">
        <v>2035</v>
      </c>
      <c r="H56" s="438" t="str">
        <f aca="false">'APH KIC KIA PC'!E56</f>
        <v/>
      </c>
      <c r="I56" s="112" t="str">
        <f aca="false">TRIM('1. Artikeldata Grund'!F56)</f>
        <v/>
      </c>
      <c r="J56" s="439"/>
      <c r="K56" s="439"/>
      <c r="L56" s="112" t="str">
        <f aca="false">LEFT('4. Inköpsdata'!O56,2)</f>
        <v>Vä</v>
      </c>
      <c r="M56" s="406" t="n">
        <v>1</v>
      </c>
      <c r="N56" s="113" t="e">
        <f aca="false">ROUND('4. Inköpsdata'!K56,2)</f>
        <v>#VALUE!</v>
      </c>
      <c r="O56" s="440"/>
      <c r="P56" s="439"/>
      <c r="Q56" s="405" t="str">
        <f aca="false">'4. Inköpsdata'!H56</f>
        <v>SEK</v>
      </c>
      <c r="R56" s="439"/>
      <c r="S56" s="439"/>
      <c r="T56" s="439"/>
      <c r="U56" s="439"/>
      <c r="V56" s="112" t="str">
        <f aca="false">'4. Inköpsdata'!E56</f>
        <v>ST</v>
      </c>
      <c r="W56" s="112" t="s">
        <v>1925</v>
      </c>
      <c r="X56" s="439"/>
      <c r="Y56" s="439"/>
      <c r="Z56" s="439"/>
      <c r="AA56" s="439"/>
      <c r="AB56" s="439"/>
      <c r="AC56" s="439"/>
      <c r="AD56" s="439"/>
      <c r="AE56" s="439"/>
      <c r="AF56" s="439"/>
      <c r="AG56" s="439"/>
      <c r="AH56" s="439"/>
      <c r="AI56" s="439"/>
      <c r="AJ56" s="439"/>
      <c r="AK56" s="439"/>
      <c r="AL56" s="439"/>
      <c r="AM56" s="439"/>
      <c r="AN56" s="439"/>
      <c r="AO56" s="439"/>
      <c r="AP56" s="439"/>
      <c r="AQ56" s="439"/>
      <c r="AR56" s="439"/>
      <c r="AS56" s="439"/>
      <c r="AT56" s="439"/>
      <c r="AU56" s="439"/>
      <c r="AV56" s="439"/>
    </row>
    <row r="57" customFormat="false" ht="14.25" hidden="false" customHeight="false" outlineLevel="0" collapsed="false">
      <c r="A57" s="321" t="n">
        <v>53</v>
      </c>
      <c r="B57" s="321" t="str">
        <f aca="false">'APH KIC KIA PC'!I57</f>
        <v>Välj…</v>
      </c>
      <c r="C57" s="321" t="str">
        <f aca="false">'APH KIC KIA PC'!K57</f>
        <v>Välj…</v>
      </c>
      <c r="D57" s="406" t="n">
        <v>1</v>
      </c>
      <c r="E57" s="323" t="str">
        <f aca="false">TRIM('APH KIC KIA PC'!D57)</f>
        <v/>
      </c>
      <c r="F57" s="418" t="str">
        <f aca="false">TRIM('APH KIC KIA PC'!Q57)</f>
        <v/>
      </c>
      <c r="G57" s="406" t="s">
        <v>2035</v>
      </c>
      <c r="H57" s="438" t="str">
        <f aca="false">'APH KIC KIA PC'!E57</f>
        <v/>
      </c>
      <c r="I57" s="112" t="str">
        <f aca="false">TRIM('1. Artikeldata Grund'!F57)</f>
        <v/>
      </c>
      <c r="J57" s="439"/>
      <c r="K57" s="439"/>
      <c r="L57" s="112" t="str">
        <f aca="false">LEFT('4. Inköpsdata'!O57,2)</f>
        <v>Vä</v>
      </c>
      <c r="M57" s="406" t="n">
        <v>1</v>
      </c>
      <c r="N57" s="113" t="e">
        <f aca="false">ROUND('4. Inköpsdata'!K57,2)</f>
        <v>#VALUE!</v>
      </c>
      <c r="O57" s="440"/>
      <c r="P57" s="439"/>
      <c r="Q57" s="405" t="str">
        <f aca="false">'4. Inköpsdata'!H57</f>
        <v>SEK</v>
      </c>
      <c r="R57" s="439"/>
      <c r="S57" s="439"/>
      <c r="T57" s="439"/>
      <c r="U57" s="439"/>
      <c r="V57" s="112" t="str">
        <f aca="false">'4. Inköpsdata'!E57</f>
        <v>ST</v>
      </c>
      <c r="W57" s="112" t="s">
        <v>1925</v>
      </c>
      <c r="X57" s="439"/>
      <c r="Y57" s="439"/>
      <c r="Z57" s="439"/>
      <c r="AA57" s="439"/>
      <c r="AB57" s="439"/>
      <c r="AC57" s="439"/>
      <c r="AD57" s="439"/>
      <c r="AE57" s="439"/>
      <c r="AF57" s="439"/>
      <c r="AG57" s="439"/>
      <c r="AH57" s="439"/>
      <c r="AI57" s="439"/>
      <c r="AJ57" s="439"/>
      <c r="AK57" s="439"/>
      <c r="AL57" s="439"/>
      <c r="AM57" s="439"/>
      <c r="AN57" s="439"/>
      <c r="AO57" s="439"/>
      <c r="AP57" s="439"/>
      <c r="AQ57" s="439"/>
      <c r="AR57" s="439"/>
      <c r="AS57" s="439"/>
      <c r="AT57" s="439"/>
      <c r="AU57" s="439"/>
      <c r="AV57" s="439"/>
    </row>
    <row r="58" customFormat="false" ht="14.25" hidden="false" customHeight="false" outlineLevel="0" collapsed="false">
      <c r="A58" s="321" t="n">
        <v>54</v>
      </c>
      <c r="B58" s="321" t="str">
        <f aca="false">'APH KIC KIA PC'!I58</f>
        <v>Välj…</v>
      </c>
      <c r="C58" s="321" t="str">
        <f aca="false">'APH KIC KIA PC'!K58</f>
        <v>Välj…</v>
      </c>
      <c r="D58" s="406" t="n">
        <v>1</v>
      </c>
      <c r="E58" s="323" t="str">
        <f aca="false">TRIM('APH KIC KIA PC'!D58)</f>
        <v/>
      </c>
      <c r="F58" s="418" t="str">
        <f aca="false">TRIM('APH KIC KIA PC'!Q58)</f>
        <v/>
      </c>
      <c r="G58" s="406" t="s">
        <v>2035</v>
      </c>
      <c r="H58" s="438" t="str">
        <f aca="false">'APH KIC KIA PC'!E58</f>
        <v/>
      </c>
      <c r="I58" s="112" t="str">
        <f aca="false">TRIM('1. Artikeldata Grund'!F58)</f>
        <v/>
      </c>
      <c r="J58" s="439"/>
      <c r="K58" s="439"/>
      <c r="L58" s="112" t="str">
        <f aca="false">LEFT('4. Inköpsdata'!O58,2)</f>
        <v>Vä</v>
      </c>
      <c r="M58" s="406" t="n">
        <v>1</v>
      </c>
      <c r="N58" s="113" t="e">
        <f aca="false">ROUND('4. Inköpsdata'!K58,2)</f>
        <v>#VALUE!</v>
      </c>
      <c r="O58" s="440"/>
      <c r="P58" s="439"/>
      <c r="Q58" s="405" t="str">
        <f aca="false">'4. Inköpsdata'!H58</f>
        <v>SEK</v>
      </c>
      <c r="R58" s="439"/>
      <c r="S58" s="439"/>
      <c r="T58" s="439"/>
      <c r="U58" s="439"/>
      <c r="V58" s="112" t="str">
        <f aca="false">'4. Inköpsdata'!E58</f>
        <v>ST</v>
      </c>
      <c r="W58" s="112" t="s">
        <v>1925</v>
      </c>
      <c r="X58" s="439"/>
      <c r="Y58" s="439"/>
      <c r="Z58" s="439"/>
      <c r="AA58" s="439"/>
      <c r="AB58" s="439"/>
      <c r="AC58" s="439"/>
      <c r="AD58" s="439"/>
      <c r="AE58" s="439"/>
      <c r="AF58" s="439"/>
      <c r="AG58" s="439"/>
      <c r="AH58" s="439"/>
      <c r="AI58" s="439"/>
      <c r="AJ58" s="439"/>
      <c r="AK58" s="439"/>
      <c r="AL58" s="439"/>
      <c r="AM58" s="439"/>
      <c r="AN58" s="439"/>
      <c r="AO58" s="439"/>
      <c r="AP58" s="439"/>
      <c r="AQ58" s="439"/>
      <c r="AR58" s="439"/>
      <c r="AS58" s="439"/>
      <c r="AT58" s="439"/>
      <c r="AU58" s="439"/>
      <c r="AV58" s="439"/>
    </row>
    <row r="59" customFormat="false" ht="14.25" hidden="false" customHeight="false" outlineLevel="0" collapsed="false">
      <c r="A59" s="321" t="n">
        <v>55</v>
      </c>
      <c r="B59" s="321" t="str">
        <f aca="false">'APH KIC KIA PC'!I59</f>
        <v>Välj…</v>
      </c>
      <c r="C59" s="321" t="str">
        <f aca="false">'APH KIC KIA PC'!K59</f>
        <v>Välj…</v>
      </c>
      <c r="D59" s="406" t="n">
        <v>1</v>
      </c>
      <c r="E59" s="323" t="str">
        <f aca="false">TRIM('APH KIC KIA PC'!D59)</f>
        <v/>
      </c>
      <c r="F59" s="418" t="str">
        <f aca="false">TRIM('APH KIC KIA PC'!Q59)</f>
        <v/>
      </c>
      <c r="G59" s="406" t="s">
        <v>2035</v>
      </c>
      <c r="H59" s="438" t="str">
        <f aca="false">'APH KIC KIA PC'!E59</f>
        <v/>
      </c>
      <c r="I59" s="112" t="str">
        <f aca="false">TRIM('1. Artikeldata Grund'!F59)</f>
        <v/>
      </c>
      <c r="J59" s="439"/>
      <c r="K59" s="439"/>
      <c r="L59" s="112" t="str">
        <f aca="false">LEFT('4. Inköpsdata'!O59,2)</f>
        <v>Vä</v>
      </c>
      <c r="M59" s="406" t="n">
        <v>1</v>
      </c>
      <c r="N59" s="113" t="e">
        <f aca="false">ROUND('4. Inköpsdata'!K59,2)</f>
        <v>#VALUE!</v>
      </c>
      <c r="O59" s="440"/>
      <c r="P59" s="439"/>
      <c r="Q59" s="405" t="str">
        <f aca="false">'4. Inköpsdata'!H59</f>
        <v>SEK</v>
      </c>
      <c r="R59" s="439"/>
      <c r="S59" s="439"/>
      <c r="T59" s="439"/>
      <c r="U59" s="439"/>
      <c r="V59" s="112" t="str">
        <f aca="false">'4. Inköpsdata'!E59</f>
        <v>ST</v>
      </c>
      <c r="W59" s="112" t="s">
        <v>1925</v>
      </c>
      <c r="X59" s="439"/>
      <c r="Y59" s="439"/>
      <c r="Z59" s="439"/>
      <c r="AA59" s="439"/>
      <c r="AB59" s="439"/>
      <c r="AC59" s="439"/>
      <c r="AD59" s="439"/>
      <c r="AE59" s="439"/>
      <c r="AF59" s="439"/>
      <c r="AG59" s="439"/>
      <c r="AH59" s="439"/>
      <c r="AI59" s="439"/>
      <c r="AJ59" s="439"/>
      <c r="AK59" s="439"/>
      <c r="AL59" s="439"/>
      <c r="AM59" s="439"/>
      <c r="AN59" s="439"/>
      <c r="AO59" s="439"/>
      <c r="AP59" s="439"/>
      <c r="AQ59" s="439"/>
      <c r="AR59" s="439"/>
      <c r="AS59" s="439"/>
      <c r="AT59" s="439"/>
      <c r="AU59" s="439"/>
      <c r="AV59" s="439"/>
    </row>
    <row r="60" customFormat="false" ht="14.25" hidden="false" customHeight="false" outlineLevel="0" collapsed="false">
      <c r="A60" s="321" t="n">
        <v>56</v>
      </c>
      <c r="B60" s="321" t="str">
        <f aca="false">'APH KIC KIA PC'!I60</f>
        <v>Välj…</v>
      </c>
      <c r="C60" s="321" t="str">
        <f aca="false">'APH KIC KIA PC'!K60</f>
        <v>Välj…</v>
      </c>
      <c r="D60" s="406" t="n">
        <v>1</v>
      </c>
      <c r="E60" s="323" t="str">
        <f aca="false">TRIM('APH KIC KIA PC'!D60)</f>
        <v/>
      </c>
      <c r="F60" s="418" t="str">
        <f aca="false">TRIM('APH KIC KIA PC'!Q60)</f>
        <v/>
      </c>
      <c r="G60" s="406" t="s">
        <v>2035</v>
      </c>
      <c r="H60" s="438" t="str">
        <f aca="false">'APH KIC KIA PC'!E60</f>
        <v/>
      </c>
      <c r="I60" s="112" t="str">
        <f aca="false">TRIM('1. Artikeldata Grund'!F60)</f>
        <v/>
      </c>
      <c r="J60" s="439"/>
      <c r="K60" s="439"/>
      <c r="L60" s="112" t="str">
        <f aca="false">LEFT('4. Inköpsdata'!O60,2)</f>
        <v>Vä</v>
      </c>
      <c r="M60" s="406" t="n">
        <v>1</v>
      </c>
      <c r="N60" s="113" t="e">
        <f aca="false">ROUND('4. Inköpsdata'!K60,2)</f>
        <v>#VALUE!</v>
      </c>
      <c r="O60" s="440"/>
      <c r="P60" s="439"/>
      <c r="Q60" s="405" t="str">
        <f aca="false">'4. Inköpsdata'!H60</f>
        <v>SEK</v>
      </c>
      <c r="R60" s="439"/>
      <c r="S60" s="439"/>
      <c r="T60" s="439"/>
      <c r="U60" s="439"/>
      <c r="V60" s="112" t="str">
        <f aca="false">'4. Inköpsdata'!E60</f>
        <v>ST</v>
      </c>
      <c r="W60" s="112" t="s">
        <v>1925</v>
      </c>
      <c r="X60" s="439"/>
      <c r="Y60" s="439"/>
      <c r="Z60" s="439"/>
      <c r="AA60" s="439"/>
      <c r="AB60" s="439"/>
      <c r="AC60" s="439"/>
      <c r="AD60" s="439"/>
      <c r="AE60" s="439"/>
      <c r="AF60" s="439"/>
      <c r="AG60" s="439"/>
      <c r="AH60" s="439"/>
      <c r="AI60" s="439"/>
      <c r="AJ60" s="439"/>
      <c r="AK60" s="439"/>
      <c r="AL60" s="439"/>
      <c r="AM60" s="439"/>
      <c r="AN60" s="439"/>
      <c r="AO60" s="439"/>
      <c r="AP60" s="439"/>
      <c r="AQ60" s="439"/>
      <c r="AR60" s="439"/>
      <c r="AS60" s="439"/>
      <c r="AT60" s="439"/>
      <c r="AU60" s="439"/>
      <c r="AV60" s="439"/>
    </row>
    <row r="61" customFormat="false" ht="14.25" hidden="false" customHeight="false" outlineLevel="0" collapsed="false">
      <c r="A61" s="321" t="n">
        <v>57</v>
      </c>
      <c r="B61" s="321" t="str">
        <f aca="false">'APH KIC KIA PC'!I61</f>
        <v>Välj…</v>
      </c>
      <c r="C61" s="321" t="str">
        <f aca="false">'APH KIC KIA PC'!K61</f>
        <v>Välj…</v>
      </c>
      <c r="D61" s="406" t="n">
        <v>1</v>
      </c>
      <c r="E61" s="323" t="str">
        <f aca="false">TRIM('APH KIC KIA PC'!D61)</f>
        <v/>
      </c>
      <c r="F61" s="418" t="str">
        <f aca="false">TRIM('APH KIC KIA PC'!Q61)</f>
        <v/>
      </c>
      <c r="G61" s="406" t="s">
        <v>2035</v>
      </c>
      <c r="H61" s="438" t="str">
        <f aca="false">'APH KIC KIA PC'!E61</f>
        <v/>
      </c>
      <c r="I61" s="112" t="str">
        <f aca="false">TRIM('1. Artikeldata Grund'!F61)</f>
        <v/>
      </c>
      <c r="J61" s="439"/>
      <c r="K61" s="439"/>
      <c r="L61" s="112" t="str">
        <f aca="false">LEFT('4. Inköpsdata'!O61,2)</f>
        <v>Vä</v>
      </c>
      <c r="M61" s="406" t="n">
        <v>1</v>
      </c>
      <c r="N61" s="113" t="e">
        <f aca="false">ROUND('4. Inköpsdata'!K61,2)</f>
        <v>#VALUE!</v>
      </c>
      <c r="O61" s="440"/>
      <c r="P61" s="439"/>
      <c r="Q61" s="405" t="str">
        <f aca="false">'4. Inköpsdata'!H61</f>
        <v>SEK</v>
      </c>
      <c r="R61" s="439"/>
      <c r="S61" s="439"/>
      <c r="T61" s="439"/>
      <c r="U61" s="439"/>
      <c r="V61" s="112" t="str">
        <f aca="false">'4. Inköpsdata'!E61</f>
        <v>ST</v>
      </c>
      <c r="W61" s="112" t="s">
        <v>1925</v>
      </c>
      <c r="X61" s="439"/>
      <c r="Y61" s="439"/>
      <c r="Z61" s="439"/>
      <c r="AA61" s="439"/>
      <c r="AB61" s="439"/>
      <c r="AC61" s="439"/>
      <c r="AD61" s="439"/>
      <c r="AE61" s="439"/>
      <c r="AF61" s="439"/>
      <c r="AG61" s="439"/>
      <c r="AH61" s="439"/>
      <c r="AI61" s="439"/>
      <c r="AJ61" s="439"/>
      <c r="AK61" s="439"/>
      <c r="AL61" s="439"/>
      <c r="AM61" s="439"/>
      <c r="AN61" s="439"/>
      <c r="AO61" s="439"/>
      <c r="AP61" s="439"/>
      <c r="AQ61" s="439"/>
      <c r="AR61" s="439"/>
      <c r="AS61" s="439"/>
      <c r="AT61" s="439"/>
      <c r="AU61" s="439"/>
      <c r="AV61" s="439"/>
    </row>
    <row r="62" customFormat="false" ht="14.25" hidden="false" customHeight="false" outlineLevel="0" collapsed="false">
      <c r="A62" s="321" t="n">
        <v>58</v>
      </c>
      <c r="B62" s="321" t="str">
        <f aca="false">'APH KIC KIA PC'!I62</f>
        <v>Välj…</v>
      </c>
      <c r="C62" s="321" t="str">
        <f aca="false">'APH KIC KIA PC'!K62</f>
        <v>Välj…</v>
      </c>
      <c r="D62" s="406" t="n">
        <v>1</v>
      </c>
      <c r="E62" s="323" t="str">
        <f aca="false">TRIM('APH KIC KIA PC'!D62)</f>
        <v/>
      </c>
      <c r="F62" s="418" t="str">
        <f aca="false">TRIM('APH KIC KIA PC'!Q62)</f>
        <v/>
      </c>
      <c r="G62" s="406" t="s">
        <v>2035</v>
      </c>
      <c r="H62" s="438" t="str">
        <f aca="false">'APH KIC KIA PC'!E62</f>
        <v/>
      </c>
      <c r="I62" s="112" t="str">
        <f aca="false">TRIM('1. Artikeldata Grund'!F62)</f>
        <v/>
      </c>
      <c r="J62" s="439"/>
      <c r="K62" s="439"/>
      <c r="L62" s="112" t="str">
        <f aca="false">LEFT('4. Inköpsdata'!O62,2)</f>
        <v>Vä</v>
      </c>
      <c r="M62" s="406" t="n">
        <v>1</v>
      </c>
      <c r="N62" s="113" t="e">
        <f aca="false">ROUND('4. Inköpsdata'!K62,2)</f>
        <v>#VALUE!</v>
      </c>
      <c r="O62" s="440"/>
      <c r="P62" s="439"/>
      <c r="Q62" s="405" t="str">
        <f aca="false">'4. Inköpsdata'!H62</f>
        <v>SEK</v>
      </c>
      <c r="R62" s="439"/>
      <c r="S62" s="439"/>
      <c r="T62" s="439"/>
      <c r="U62" s="439"/>
      <c r="V62" s="112" t="str">
        <f aca="false">'4. Inköpsdata'!E62</f>
        <v>ST</v>
      </c>
      <c r="W62" s="112" t="s">
        <v>1925</v>
      </c>
      <c r="X62" s="439"/>
      <c r="Y62" s="439"/>
      <c r="Z62" s="439"/>
      <c r="AA62" s="439"/>
      <c r="AB62" s="439"/>
      <c r="AC62" s="439"/>
      <c r="AD62" s="439"/>
      <c r="AE62" s="439"/>
      <c r="AF62" s="439"/>
      <c r="AG62" s="439"/>
      <c r="AH62" s="439"/>
      <c r="AI62" s="439"/>
      <c r="AJ62" s="439"/>
      <c r="AK62" s="439"/>
      <c r="AL62" s="439"/>
      <c r="AM62" s="439"/>
      <c r="AN62" s="439"/>
      <c r="AO62" s="439"/>
      <c r="AP62" s="439"/>
      <c r="AQ62" s="439"/>
      <c r="AR62" s="439"/>
      <c r="AS62" s="439"/>
      <c r="AT62" s="439"/>
      <c r="AU62" s="439"/>
      <c r="AV62" s="439"/>
    </row>
    <row r="63" customFormat="false" ht="14.25" hidden="false" customHeight="false" outlineLevel="0" collapsed="false">
      <c r="A63" s="321" t="n">
        <v>59</v>
      </c>
      <c r="B63" s="321" t="str">
        <f aca="false">'APH KIC KIA PC'!I63</f>
        <v>Välj…</v>
      </c>
      <c r="C63" s="321" t="str">
        <f aca="false">'APH KIC KIA PC'!K63</f>
        <v>Välj…</v>
      </c>
      <c r="D63" s="406" t="n">
        <v>1</v>
      </c>
      <c r="E63" s="323" t="str">
        <f aca="false">TRIM('APH KIC KIA PC'!D63)</f>
        <v/>
      </c>
      <c r="F63" s="418" t="str">
        <f aca="false">TRIM('APH KIC KIA PC'!Q63)</f>
        <v/>
      </c>
      <c r="G63" s="406" t="s">
        <v>2035</v>
      </c>
      <c r="H63" s="438" t="str">
        <f aca="false">'APH KIC KIA PC'!E63</f>
        <v/>
      </c>
      <c r="I63" s="112" t="str">
        <f aca="false">TRIM('1. Artikeldata Grund'!F63)</f>
        <v/>
      </c>
      <c r="J63" s="439"/>
      <c r="K63" s="439"/>
      <c r="L63" s="112" t="str">
        <f aca="false">LEFT('4. Inköpsdata'!O63,2)</f>
        <v>Vä</v>
      </c>
      <c r="M63" s="406" t="n">
        <v>1</v>
      </c>
      <c r="N63" s="113" t="e">
        <f aca="false">ROUND('4. Inköpsdata'!K63,2)</f>
        <v>#VALUE!</v>
      </c>
      <c r="O63" s="440"/>
      <c r="P63" s="439"/>
      <c r="Q63" s="405" t="str">
        <f aca="false">'4. Inköpsdata'!H63</f>
        <v>SEK</v>
      </c>
      <c r="R63" s="439"/>
      <c r="S63" s="439"/>
      <c r="T63" s="439"/>
      <c r="U63" s="439"/>
      <c r="V63" s="112" t="str">
        <f aca="false">'4. Inköpsdata'!E63</f>
        <v>ST</v>
      </c>
      <c r="W63" s="112" t="s">
        <v>1925</v>
      </c>
      <c r="X63" s="439"/>
      <c r="Y63" s="439"/>
      <c r="Z63" s="439"/>
      <c r="AA63" s="439"/>
      <c r="AB63" s="439"/>
      <c r="AC63" s="439"/>
      <c r="AD63" s="439"/>
      <c r="AE63" s="439"/>
      <c r="AF63" s="439"/>
      <c r="AG63" s="439"/>
      <c r="AH63" s="439"/>
      <c r="AI63" s="439"/>
      <c r="AJ63" s="439"/>
      <c r="AK63" s="439"/>
      <c r="AL63" s="439"/>
      <c r="AM63" s="439"/>
      <c r="AN63" s="439"/>
      <c r="AO63" s="439"/>
      <c r="AP63" s="439"/>
      <c r="AQ63" s="439"/>
      <c r="AR63" s="439"/>
      <c r="AS63" s="439"/>
      <c r="AT63" s="439"/>
      <c r="AU63" s="439"/>
      <c r="AV63" s="439"/>
    </row>
    <row r="64" customFormat="false" ht="14.25" hidden="false" customHeight="false" outlineLevel="0" collapsed="false">
      <c r="A64" s="321" t="n">
        <v>60</v>
      </c>
      <c r="B64" s="321" t="str">
        <f aca="false">'APH KIC KIA PC'!I64</f>
        <v>Välj…</v>
      </c>
      <c r="C64" s="321" t="str">
        <f aca="false">'APH KIC KIA PC'!K64</f>
        <v>Välj…</v>
      </c>
      <c r="D64" s="406" t="n">
        <v>1</v>
      </c>
      <c r="E64" s="323" t="str">
        <f aca="false">TRIM('APH KIC KIA PC'!D64)</f>
        <v/>
      </c>
      <c r="F64" s="418" t="str">
        <f aca="false">TRIM('APH KIC KIA PC'!Q64)</f>
        <v/>
      </c>
      <c r="G64" s="406" t="s">
        <v>2035</v>
      </c>
      <c r="H64" s="438" t="str">
        <f aca="false">'APH KIC KIA PC'!E64</f>
        <v/>
      </c>
      <c r="I64" s="112" t="str">
        <f aca="false">TRIM('1. Artikeldata Grund'!F64)</f>
        <v/>
      </c>
      <c r="J64" s="439"/>
      <c r="K64" s="439"/>
      <c r="L64" s="112" t="str">
        <f aca="false">LEFT('4. Inköpsdata'!O64,2)</f>
        <v>Vä</v>
      </c>
      <c r="M64" s="406" t="n">
        <v>1</v>
      </c>
      <c r="N64" s="113" t="e">
        <f aca="false">ROUND('4. Inköpsdata'!K64,2)</f>
        <v>#VALUE!</v>
      </c>
      <c r="O64" s="440"/>
      <c r="P64" s="439"/>
      <c r="Q64" s="405" t="str">
        <f aca="false">'4. Inköpsdata'!H64</f>
        <v>SEK</v>
      </c>
      <c r="R64" s="439"/>
      <c r="S64" s="439"/>
      <c r="T64" s="439"/>
      <c r="U64" s="439"/>
      <c r="V64" s="112" t="str">
        <f aca="false">'4. Inköpsdata'!E64</f>
        <v>ST</v>
      </c>
      <c r="W64" s="112" t="s">
        <v>1925</v>
      </c>
      <c r="X64" s="439"/>
      <c r="Y64" s="439"/>
      <c r="Z64" s="439"/>
      <c r="AA64" s="439"/>
      <c r="AB64" s="439"/>
      <c r="AC64" s="439"/>
      <c r="AD64" s="439"/>
      <c r="AE64" s="439"/>
      <c r="AF64" s="439"/>
      <c r="AG64" s="439"/>
      <c r="AH64" s="439"/>
      <c r="AI64" s="439"/>
      <c r="AJ64" s="439"/>
      <c r="AK64" s="439"/>
      <c r="AL64" s="439"/>
      <c r="AM64" s="439"/>
      <c r="AN64" s="439"/>
      <c r="AO64" s="439"/>
      <c r="AP64" s="439"/>
      <c r="AQ64" s="439"/>
      <c r="AR64" s="439"/>
      <c r="AS64" s="439"/>
      <c r="AT64" s="439"/>
      <c r="AU64" s="439"/>
      <c r="AV64" s="439"/>
    </row>
    <row r="65" customFormat="false" ht="14.25" hidden="false" customHeight="false" outlineLevel="0" collapsed="false">
      <c r="A65" s="321" t="n">
        <v>61</v>
      </c>
      <c r="B65" s="321" t="str">
        <f aca="false">'APH KIC KIA PC'!I65</f>
        <v>Välj…</v>
      </c>
      <c r="C65" s="321" t="str">
        <f aca="false">'APH KIC KIA PC'!K65</f>
        <v>Välj…</v>
      </c>
      <c r="D65" s="406" t="n">
        <v>1</v>
      </c>
      <c r="E65" s="323" t="str">
        <f aca="false">TRIM('APH KIC KIA PC'!D65)</f>
        <v/>
      </c>
      <c r="F65" s="418" t="str">
        <f aca="false">TRIM('APH KIC KIA PC'!Q65)</f>
        <v/>
      </c>
      <c r="G65" s="406" t="s">
        <v>2035</v>
      </c>
      <c r="H65" s="438" t="str">
        <f aca="false">'APH KIC KIA PC'!E65</f>
        <v/>
      </c>
      <c r="I65" s="112" t="str">
        <f aca="false">TRIM('1. Artikeldata Grund'!F65)</f>
        <v/>
      </c>
      <c r="J65" s="439"/>
      <c r="K65" s="439"/>
      <c r="L65" s="112" t="str">
        <f aca="false">LEFT('4. Inköpsdata'!O65,2)</f>
        <v>Vä</v>
      </c>
      <c r="M65" s="406" t="n">
        <v>1</v>
      </c>
      <c r="N65" s="113" t="e">
        <f aca="false">ROUND('4. Inköpsdata'!K65,2)</f>
        <v>#VALUE!</v>
      </c>
      <c r="O65" s="440"/>
      <c r="P65" s="439"/>
      <c r="Q65" s="405" t="str">
        <f aca="false">'4. Inköpsdata'!H65</f>
        <v>SEK</v>
      </c>
      <c r="R65" s="439"/>
      <c r="S65" s="439"/>
      <c r="T65" s="439"/>
      <c r="U65" s="439"/>
      <c r="V65" s="112" t="str">
        <f aca="false">'4. Inköpsdata'!E65</f>
        <v>ST</v>
      </c>
      <c r="W65" s="112" t="s">
        <v>1925</v>
      </c>
      <c r="X65" s="439"/>
      <c r="Y65" s="439"/>
      <c r="Z65" s="439"/>
      <c r="AA65" s="439"/>
      <c r="AB65" s="439"/>
      <c r="AC65" s="439"/>
      <c r="AD65" s="439"/>
      <c r="AE65" s="439"/>
      <c r="AF65" s="439"/>
      <c r="AG65" s="439"/>
      <c r="AH65" s="439"/>
      <c r="AI65" s="439"/>
      <c r="AJ65" s="439"/>
      <c r="AK65" s="439"/>
      <c r="AL65" s="439"/>
      <c r="AM65" s="439"/>
      <c r="AN65" s="439"/>
      <c r="AO65" s="439"/>
      <c r="AP65" s="439"/>
      <c r="AQ65" s="439"/>
      <c r="AR65" s="439"/>
      <c r="AS65" s="439"/>
      <c r="AT65" s="439"/>
      <c r="AU65" s="439"/>
      <c r="AV65" s="439"/>
    </row>
    <row r="66" customFormat="false" ht="14.25" hidden="false" customHeight="false" outlineLevel="0" collapsed="false">
      <c r="A66" s="321" t="n">
        <v>62</v>
      </c>
      <c r="B66" s="321" t="str">
        <f aca="false">'APH KIC KIA PC'!I66</f>
        <v>Välj…</v>
      </c>
      <c r="C66" s="321" t="str">
        <f aca="false">'APH KIC KIA PC'!K66</f>
        <v>Välj…</v>
      </c>
      <c r="D66" s="406" t="n">
        <v>1</v>
      </c>
      <c r="E66" s="323" t="str">
        <f aca="false">TRIM('APH KIC KIA PC'!D66)</f>
        <v/>
      </c>
      <c r="F66" s="418" t="str">
        <f aca="false">TRIM('APH KIC KIA PC'!Q66)</f>
        <v/>
      </c>
      <c r="G66" s="406" t="s">
        <v>2035</v>
      </c>
      <c r="H66" s="438" t="str">
        <f aca="false">'APH KIC KIA PC'!E66</f>
        <v/>
      </c>
      <c r="I66" s="112" t="str">
        <f aca="false">TRIM('1. Artikeldata Grund'!F66)</f>
        <v/>
      </c>
      <c r="J66" s="439"/>
      <c r="K66" s="439"/>
      <c r="L66" s="112" t="str">
        <f aca="false">LEFT('4. Inköpsdata'!O66,2)</f>
        <v>Vä</v>
      </c>
      <c r="M66" s="406" t="n">
        <v>1</v>
      </c>
      <c r="N66" s="113" t="e">
        <f aca="false">ROUND('4. Inköpsdata'!K66,2)</f>
        <v>#VALUE!</v>
      </c>
      <c r="O66" s="440"/>
      <c r="P66" s="439"/>
      <c r="Q66" s="405" t="str">
        <f aca="false">'4. Inköpsdata'!H66</f>
        <v>SEK</v>
      </c>
      <c r="R66" s="439"/>
      <c r="S66" s="439"/>
      <c r="T66" s="439"/>
      <c r="U66" s="439"/>
      <c r="V66" s="112" t="str">
        <f aca="false">'4. Inköpsdata'!E66</f>
        <v>ST</v>
      </c>
      <c r="W66" s="112" t="s">
        <v>1925</v>
      </c>
      <c r="X66" s="439"/>
      <c r="Y66" s="439"/>
      <c r="Z66" s="439"/>
      <c r="AA66" s="439"/>
      <c r="AB66" s="439"/>
      <c r="AC66" s="439"/>
      <c r="AD66" s="439"/>
      <c r="AE66" s="439"/>
      <c r="AF66" s="439"/>
      <c r="AG66" s="439"/>
      <c r="AH66" s="439"/>
      <c r="AI66" s="439"/>
      <c r="AJ66" s="439"/>
      <c r="AK66" s="439"/>
      <c r="AL66" s="439"/>
      <c r="AM66" s="439"/>
      <c r="AN66" s="439"/>
      <c r="AO66" s="439"/>
      <c r="AP66" s="439"/>
      <c r="AQ66" s="439"/>
      <c r="AR66" s="439"/>
      <c r="AS66" s="439"/>
      <c r="AT66" s="439"/>
      <c r="AU66" s="439"/>
      <c r="AV66" s="439"/>
    </row>
    <row r="67" customFormat="false" ht="14.25" hidden="false" customHeight="false" outlineLevel="0" collapsed="false">
      <c r="A67" s="321" t="n">
        <v>63</v>
      </c>
      <c r="B67" s="321" t="str">
        <f aca="false">'APH KIC KIA PC'!I67</f>
        <v>Välj…</v>
      </c>
      <c r="C67" s="321" t="str">
        <f aca="false">'APH KIC KIA PC'!K67</f>
        <v>Välj…</v>
      </c>
      <c r="D67" s="406" t="n">
        <v>1</v>
      </c>
      <c r="E67" s="323" t="str">
        <f aca="false">TRIM('APH KIC KIA PC'!D67)</f>
        <v/>
      </c>
      <c r="F67" s="418" t="str">
        <f aca="false">TRIM('APH KIC KIA PC'!Q67)</f>
        <v/>
      </c>
      <c r="G67" s="406" t="s">
        <v>2035</v>
      </c>
      <c r="H67" s="438" t="str">
        <f aca="false">'APH KIC KIA PC'!E67</f>
        <v/>
      </c>
      <c r="I67" s="112" t="str">
        <f aca="false">TRIM('1. Artikeldata Grund'!F67)</f>
        <v/>
      </c>
      <c r="J67" s="439"/>
      <c r="K67" s="439"/>
      <c r="L67" s="112" t="str">
        <f aca="false">LEFT('4. Inköpsdata'!O67,2)</f>
        <v>Vä</v>
      </c>
      <c r="M67" s="406" t="n">
        <v>1</v>
      </c>
      <c r="N67" s="113" t="e">
        <f aca="false">ROUND('4. Inköpsdata'!K67,2)</f>
        <v>#VALUE!</v>
      </c>
      <c r="O67" s="440"/>
      <c r="P67" s="439"/>
      <c r="Q67" s="405" t="str">
        <f aca="false">'4. Inköpsdata'!H67</f>
        <v>SEK</v>
      </c>
      <c r="R67" s="439"/>
      <c r="S67" s="439"/>
      <c r="T67" s="439"/>
      <c r="U67" s="439"/>
      <c r="V67" s="112" t="str">
        <f aca="false">'4. Inköpsdata'!E67</f>
        <v>ST</v>
      </c>
      <c r="W67" s="112" t="s">
        <v>1925</v>
      </c>
      <c r="X67" s="439"/>
      <c r="Y67" s="439"/>
      <c r="Z67" s="439"/>
      <c r="AA67" s="439"/>
      <c r="AB67" s="439"/>
      <c r="AC67" s="439"/>
      <c r="AD67" s="439"/>
      <c r="AE67" s="439"/>
      <c r="AF67" s="439"/>
      <c r="AG67" s="439"/>
      <c r="AH67" s="439"/>
      <c r="AI67" s="439"/>
      <c r="AJ67" s="439"/>
      <c r="AK67" s="439"/>
      <c r="AL67" s="439"/>
      <c r="AM67" s="439"/>
      <c r="AN67" s="439"/>
      <c r="AO67" s="439"/>
      <c r="AP67" s="439"/>
      <c r="AQ67" s="439"/>
      <c r="AR67" s="439"/>
      <c r="AS67" s="439"/>
      <c r="AT67" s="439"/>
      <c r="AU67" s="439"/>
      <c r="AV67" s="439"/>
    </row>
    <row r="68" customFormat="false" ht="14.25" hidden="false" customHeight="false" outlineLevel="0" collapsed="false">
      <c r="A68" s="321" t="n">
        <v>64</v>
      </c>
      <c r="B68" s="321" t="str">
        <f aca="false">'APH KIC KIA PC'!I68</f>
        <v>Välj…</v>
      </c>
      <c r="C68" s="321" t="str">
        <f aca="false">'APH KIC KIA PC'!K68</f>
        <v>Välj…</v>
      </c>
      <c r="D68" s="406" t="n">
        <v>1</v>
      </c>
      <c r="E68" s="323" t="str">
        <f aca="false">TRIM('APH KIC KIA PC'!D68)</f>
        <v/>
      </c>
      <c r="F68" s="418" t="str">
        <f aca="false">TRIM('APH KIC KIA PC'!Q68)</f>
        <v/>
      </c>
      <c r="G68" s="406" t="s">
        <v>2035</v>
      </c>
      <c r="H68" s="438" t="str">
        <f aca="false">'APH KIC KIA PC'!E68</f>
        <v/>
      </c>
      <c r="I68" s="112" t="str">
        <f aca="false">TRIM('1. Artikeldata Grund'!F68)</f>
        <v/>
      </c>
      <c r="J68" s="439"/>
      <c r="K68" s="439"/>
      <c r="L68" s="112" t="str">
        <f aca="false">LEFT('4. Inköpsdata'!O68,2)</f>
        <v>Vä</v>
      </c>
      <c r="M68" s="406" t="n">
        <v>1</v>
      </c>
      <c r="N68" s="113" t="e">
        <f aca="false">ROUND('4. Inköpsdata'!K68,2)</f>
        <v>#VALUE!</v>
      </c>
      <c r="O68" s="440"/>
      <c r="P68" s="439"/>
      <c r="Q68" s="405" t="str">
        <f aca="false">'4. Inköpsdata'!H68</f>
        <v>SEK</v>
      </c>
      <c r="R68" s="439"/>
      <c r="S68" s="439"/>
      <c r="T68" s="439"/>
      <c r="U68" s="439"/>
      <c r="V68" s="112" t="str">
        <f aca="false">'4. Inköpsdata'!E68</f>
        <v>ST</v>
      </c>
      <c r="W68" s="112" t="s">
        <v>1925</v>
      </c>
      <c r="X68" s="439"/>
      <c r="Y68" s="439"/>
      <c r="Z68" s="439"/>
      <c r="AA68" s="439"/>
      <c r="AB68" s="439"/>
      <c r="AC68" s="439"/>
      <c r="AD68" s="439"/>
      <c r="AE68" s="439"/>
      <c r="AF68" s="439"/>
      <c r="AG68" s="439"/>
      <c r="AH68" s="439"/>
      <c r="AI68" s="439"/>
      <c r="AJ68" s="439"/>
      <c r="AK68" s="439"/>
      <c r="AL68" s="439"/>
      <c r="AM68" s="439"/>
      <c r="AN68" s="439"/>
      <c r="AO68" s="439"/>
      <c r="AP68" s="439"/>
      <c r="AQ68" s="439"/>
      <c r="AR68" s="439"/>
      <c r="AS68" s="439"/>
      <c r="AT68" s="439"/>
      <c r="AU68" s="439"/>
      <c r="AV68" s="439"/>
    </row>
    <row r="69" customFormat="false" ht="14.25" hidden="false" customHeight="false" outlineLevel="0" collapsed="false">
      <c r="A69" s="321" t="n">
        <v>65</v>
      </c>
      <c r="B69" s="321" t="str">
        <f aca="false">'APH KIC KIA PC'!I69</f>
        <v>Välj…</v>
      </c>
      <c r="C69" s="321" t="str">
        <f aca="false">'APH KIC KIA PC'!K69</f>
        <v>Välj…</v>
      </c>
      <c r="D69" s="406" t="n">
        <v>1</v>
      </c>
      <c r="E69" s="323" t="str">
        <f aca="false">TRIM('APH KIC KIA PC'!D69)</f>
        <v/>
      </c>
      <c r="F69" s="418" t="str">
        <f aca="false">TRIM('APH KIC KIA PC'!Q69)</f>
        <v/>
      </c>
      <c r="G69" s="406" t="s">
        <v>2035</v>
      </c>
      <c r="H69" s="438" t="str">
        <f aca="false">'APH KIC KIA PC'!E69</f>
        <v/>
      </c>
      <c r="I69" s="112" t="str">
        <f aca="false">TRIM('1. Artikeldata Grund'!F69)</f>
        <v/>
      </c>
      <c r="J69" s="439"/>
      <c r="K69" s="439"/>
      <c r="L69" s="112" t="str">
        <f aca="false">LEFT('4. Inköpsdata'!O69,2)</f>
        <v>Vä</v>
      </c>
      <c r="M69" s="406" t="n">
        <v>1</v>
      </c>
      <c r="N69" s="113" t="e">
        <f aca="false">ROUND('4. Inköpsdata'!K69,2)</f>
        <v>#VALUE!</v>
      </c>
      <c r="O69" s="440"/>
      <c r="P69" s="439"/>
      <c r="Q69" s="405" t="str">
        <f aca="false">'4. Inköpsdata'!H69</f>
        <v>SEK</v>
      </c>
      <c r="R69" s="439"/>
      <c r="S69" s="439"/>
      <c r="T69" s="439"/>
      <c r="U69" s="439"/>
      <c r="V69" s="112" t="str">
        <f aca="false">'4. Inköpsdata'!E69</f>
        <v>ST</v>
      </c>
      <c r="W69" s="112" t="s">
        <v>1925</v>
      </c>
      <c r="X69" s="439"/>
      <c r="Y69" s="439"/>
      <c r="Z69" s="439"/>
      <c r="AA69" s="439"/>
      <c r="AB69" s="439"/>
      <c r="AC69" s="439"/>
      <c r="AD69" s="439"/>
      <c r="AE69" s="439"/>
      <c r="AF69" s="439"/>
      <c r="AG69" s="439"/>
      <c r="AH69" s="439"/>
      <c r="AI69" s="439"/>
      <c r="AJ69" s="439"/>
      <c r="AK69" s="439"/>
      <c r="AL69" s="439"/>
      <c r="AM69" s="439"/>
      <c r="AN69" s="439"/>
      <c r="AO69" s="439"/>
      <c r="AP69" s="439"/>
      <c r="AQ69" s="439"/>
      <c r="AR69" s="439"/>
      <c r="AS69" s="439"/>
      <c r="AT69" s="439"/>
      <c r="AU69" s="439"/>
      <c r="AV69" s="439"/>
    </row>
    <row r="70" customFormat="false" ht="14.25" hidden="false" customHeight="false" outlineLevel="0" collapsed="false">
      <c r="A70" s="321" t="n">
        <v>66</v>
      </c>
      <c r="B70" s="321" t="str">
        <f aca="false">'APH KIC KIA PC'!I70</f>
        <v>Välj…</v>
      </c>
      <c r="C70" s="321" t="str">
        <f aca="false">'APH KIC KIA PC'!K70</f>
        <v>Välj…</v>
      </c>
      <c r="D70" s="406" t="n">
        <v>1</v>
      </c>
      <c r="E70" s="323" t="str">
        <f aca="false">TRIM('APH KIC KIA PC'!D70)</f>
        <v/>
      </c>
      <c r="F70" s="418" t="str">
        <f aca="false">TRIM('APH KIC KIA PC'!Q70)</f>
        <v/>
      </c>
      <c r="G70" s="406" t="s">
        <v>2035</v>
      </c>
      <c r="H70" s="438" t="str">
        <f aca="false">'APH KIC KIA PC'!E70</f>
        <v/>
      </c>
      <c r="I70" s="112" t="str">
        <f aca="false">TRIM('1. Artikeldata Grund'!F70)</f>
        <v/>
      </c>
      <c r="J70" s="439"/>
      <c r="K70" s="439"/>
      <c r="L70" s="112" t="str">
        <f aca="false">LEFT('4. Inköpsdata'!O70,2)</f>
        <v>Vä</v>
      </c>
      <c r="M70" s="406" t="n">
        <v>1</v>
      </c>
      <c r="N70" s="113" t="e">
        <f aca="false">ROUND('4. Inköpsdata'!K70,2)</f>
        <v>#VALUE!</v>
      </c>
      <c r="O70" s="440"/>
      <c r="P70" s="439"/>
      <c r="Q70" s="405" t="str">
        <f aca="false">'4. Inköpsdata'!H70</f>
        <v>SEK</v>
      </c>
      <c r="R70" s="439"/>
      <c r="S70" s="439"/>
      <c r="T70" s="439"/>
      <c r="U70" s="439"/>
      <c r="V70" s="112" t="str">
        <f aca="false">'4. Inköpsdata'!E70</f>
        <v>ST</v>
      </c>
      <c r="W70" s="112" t="s">
        <v>1925</v>
      </c>
      <c r="X70" s="439"/>
      <c r="Y70" s="439"/>
      <c r="Z70" s="439"/>
      <c r="AA70" s="439"/>
      <c r="AB70" s="439"/>
      <c r="AC70" s="439"/>
      <c r="AD70" s="439"/>
      <c r="AE70" s="439"/>
      <c r="AF70" s="439"/>
      <c r="AG70" s="439"/>
      <c r="AH70" s="439"/>
      <c r="AI70" s="439"/>
      <c r="AJ70" s="439"/>
      <c r="AK70" s="439"/>
      <c r="AL70" s="439"/>
      <c r="AM70" s="439"/>
      <c r="AN70" s="439"/>
      <c r="AO70" s="439"/>
      <c r="AP70" s="439"/>
      <c r="AQ70" s="439"/>
      <c r="AR70" s="439"/>
      <c r="AS70" s="439"/>
      <c r="AT70" s="439"/>
      <c r="AU70" s="439"/>
      <c r="AV70" s="439"/>
    </row>
    <row r="71" customFormat="false" ht="14.25" hidden="false" customHeight="false" outlineLevel="0" collapsed="false">
      <c r="A71" s="321" t="n">
        <v>67</v>
      </c>
      <c r="B71" s="321" t="str">
        <f aca="false">'APH KIC KIA PC'!I71</f>
        <v>Välj…</v>
      </c>
      <c r="C71" s="321" t="str">
        <f aca="false">'APH KIC KIA PC'!K71</f>
        <v>Välj…</v>
      </c>
      <c r="D71" s="406" t="n">
        <v>1</v>
      </c>
      <c r="E71" s="323" t="str">
        <f aca="false">TRIM('APH KIC KIA PC'!D71)</f>
        <v/>
      </c>
      <c r="F71" s="418" t="str">
        <f aca="false">TRIM('APH KIC KIA PC'!Q71)</f>
        <v/>
      </c>
      <c r="G71" s="406" t="s">
        <v>2035</v>
      </c>
      <c r="H71" s="438" t="str">
        <f aca="false">'APH KIC KIA PC'!E71</f>
        <v/>
      </c>
      <c r="I71" s="112" t="str">
        <f aca="false">TRIM('1. Artikeldata Grund'!F71)</f>
        <v/>
      </c>
      <c r="J71" s="439"/>
      <c r="K71" s="439"/>
      <c r="L71" s="112" t="str">
        <f aca="false">LEFT('4. Inköpsdata'!O71,2)</f>
        <v>Vä</v>
      </c>
      <c r="M71" s="406" t="n">
        <v>1</v>
      </c>
      <c r="N71" s="113" t="e">
        <f aca="false">ROUND('4. Inköpsdata'!K71,2)</f>
        <v>#VALUE!</v>
      </c>
      <c r="O71" s="440"/>
      <c r="P71" s="439"/>
      <c r="Q71" s="405" t="str">
        <f aca="false">'4. Inköpsdata'!H71</f>
        <v>SEK</v>
      </c>
      <c r="R71" s="439"/>
      <c r="S71" s="439"/>
      <c r="T71" s="439"/>
      <c r="U71" s="439"/>
      <c r="V71" s="112" t="str">
        <f aca="false">'4. Inköpsdata'!E71</f>
        <v>ST</v>
      </c>
      <c r="W71" s="112" t="s">
        <v>1925</v>
      </c>
      <c r="X71" s="439"/>
      <c r="Y71" s="439"/>
      <c r="Z71" s="439"/>
      <c r="AA71" s="439"/>
      <c r="AB71" s="439"/>
      <c r="AC71" s="439"/>
      <c r="AD71" s="439"/>
      <c r="AE71" s="439"/>
      <c r="AF71" s="439"/>
      <c r="AG71" s="439"/>
      <c r="AH71" s="439"/>
      <c r="AI71" s="439"/>
      <c r="AJ71" s="439"/>
      <c r="AK71" s="439"/>
      <c r="AL71" s="439"/>
      <c r="AM71" s="439"/>
      <c r="AN71" s="439"/>
      <c r="AO71" s="439"/>
      <c r="AP71" s="439"/>
      <c r="AQ71" s="439"/>
      <c r="AR71" s="439"/>
      <c r="AS71" s="439"/>
      <c r="AT71" s="439"/>
      <c r="AU71" s="439"/>
      <c r="AV71" s="439"/>
    </row>
    <row r="72" customFormat="false" ht="14.25" hidden="false" customHeight="false" outlineLevel="0" collapsed="false">
      <c r="A72" s="321" t="n">
        <v>68</v>
      </c>
      <c r="B72" s="321" t="str">
        <f aca="false">'APH KIC KIA PC'!I72</f>
        <v>Välj…</v>
      </c>
      <c r="C72" s="321" t="str">
        <f aca="false">'APH KIC KIA PC'!K72</f>
        <v>Välj…</v>
      </c>
      <c r="D72" s="406" t="n">
        <v>1</v>
      </c>
      <c r="E72" s="323" t="str">
        <f aca="false">TRIM('APH KIC KIA PC'!D72)</f>
        <v/>
      </c>
      <c r="F72" s="418" t="str">
        <f aca="false">TRIM('APH KIC KIA PC'!Q72)</f>
        <v/>
      </c>
      <c r="G72" s="406" t="s">
        <v>2035</v>
      </c>
      <c r="H72" s="438" t="str">
        <f aca="false">'APH KIC KIA PC'!E72</f>
        <v/>
      </c>
      <c r="I72" s="112" t="str">
        <f aca="false">TRIM('1. Artikeldata Grund'!F72)</f>
        <v/>
      </c>
      <c r="J72" s="439"/>
      <c r="K72" s="439"/>
      <c r="L72" s="112" t="str">
        <f aca="false">LEFT('4. Inköpsdata'!O72,2)</f>
        <v>Vä</v>
      </c>
      <c r="M72" s="406" t="n">
        <v>1</v>
      </c>
      <c r="N72" s="113" t="e">
        <f aca="false">ROUND('4. Inköpsdata'!K72,2)</f>
        <v>#VALUE!</v>
      </c>
      <c r="O72" s="440"/>
      <c r="P72" s="439"/>
      <c r="Q72" s="405" t="str">
        <f aca="false">'4. Inköpsdata'!H72</f>
        <v>SEK</v>
      </c>
      <c r="R72" s="439"/>
      <c r="S72" s="439"/>
      <c r="T72" s="439"/>
      <c r="U72" s="439"/>
      <c r="V72" s="112" t="str">
        <f aca="false">'4. Inköpsdata'!E72</f>
        <v>ST</v>
      </c>
      <c r="W72" s="112" t="s">
        <v>1925</v>
      </c>
      <c r="X72" s="439"/>
      <c r="Y72" s="439"/>
      <c r="Z72" s="439"/>
      <c r="AA72" s="439"/>
      <c r="AB72" s="439"/>
      <c r="AC72" s="439"/>
      <c r="AD72" s="439"/>
      <c r="AE72" s="439"/>
      <c r="AF72" s="439"/>
      <c r="AG72" s="439"/>
      <c r="AH72" s="439"/>
      <c r="AI72" s="439"/>
      <c r="AJ72" s="439"/>
      <c r="AK72" s="439"/>
      <c r="AL72" s="439"/>
      <c r="AM72" s="439"/>
      <c r="AN72" s="439"/>
      <c r="AO72" s="439"/>
      <c r="AP72" s="439"/>
      <c r="AQ72" s="439"/>
      <c r="AR72" s="439"/>
      <c r="AS72" s="439"/>
      <c r="AT72" s="439"/>
      <c r="AU72" s="439"/>
      <c r="AV72" s="439"/>
    </row>
    <row r="73" customFormat="false" ht="14.25" hidden="false" customHeight="false" outlineLevel="0" collapsed="false">
      <c r="A73" s="321" t="n">
        <v>69</v>
      </c>
      <c r="B73" s="321" t="str">
        <f aca="false">'APH KIC KIA PC'!I73</f>
        <v>Välj…</v>
      </c>
      <c r="C73" s="321" t="str">
        <f aca="false">'APH KIC KIA PC'!K73</f>
        <v>Välj…</v>
      </c>
      <c r="D73" s="406" t="n">
        <v>1</v>
      </c>
      <c r="E73" s="323" t="str">
        <f aca="false">TRIM('APH KIC KIA PC'!D73)</f>
        <v/>
      </c>
      <c r="F73" s="418" t="str">
        <f aca="false">TRIM('APH KIC KIA PC'!Q73)</f>
        <v/>
      </c>
      <c r="G73" s="406" t="s">
        <v>2035</v>
      </c>
      <c r="H73" s="438" t="str">
        <f aca="false">'APH KIC KIA PC'!E73</f>
        <v/>
      </c>
      <c r="I73" s="112" t="str">
        <f aca="false">TRIM('1. Artikeldata Grund'!F73)</f>
        <v/>
      </c>
      <c r="J73" s="439"/>
      <c r="K73" s="439"/>
      <c r="L73" s="112" t="str">
        <f aca="false">LEFT('4. Inköpsdata'!O73,2)</f>
        <v>Vä</v>
      </c>
      <c r="M73" s="406" t="n">
        <v>1</v>
      </c>
      <c r="N73" s="113" t="e">
        <f aca="false">ROUND('4. Inköpsdata'!K73,2)</f>
        <v>#VALUE!</v>
      </c>
      <c r="O73" s="440"/>
      <c r="P73" s="439"/>
      <c r="Q73" s="405" t="str">
        <f aca="false">'4. Inköpsdata'!H73</f>
        <v>SEK</v>
      </c>
      <c r="R73" s="439"/>
      <c r="S73" s="439"/>
      <c r="T73" s="439"/>
      <c r="U73" s="439"/>
      <c r="V73" s="112" t="str">
        <f aca="false">'4. Inköpsdata'!E73</f>
        <v>ST</v>
      </c>
      <c r="W73" s="112" t="s">
        <v>1925</v>
      </c>
      <c r="X73" s="439"/>
      <c r="Y73" s="439"/>
      <c r="Z73" s="439"/>
      <c r="AA73" s="439"/>
      <c r="AB73" s="439"/>
      <c r="AC73" s="439"/>
      <c r="AD73" s="439"/>
      <c r="AE73" s="439"/>
      <c r="AF73" s="439"/>
      <c r="AG73" s="439"/>
      <c r="AH73" s="439"/>
      <c r="AI73" s="439"/>
      <c r="AJ73" s="439"/>
      <c r="AK73" s="439"/>
      <c r="AL73" s="439"/>
      <c r="AM73" s="439"/>
      <c r="AN73" s="439"/>
      <c r="AO73" s="439"/>
      <c r="AP73" s="439"/>
      <c r="AQ73" s="439"/>
      <c r="AR73" s="439"/>
      <c r="AS73" s="439"/>
      <c r="AT73" s="439"/>
      <c r="AU73" s="439"/>
      <c r="AV73" s="439"/>
    </row>
    <row r="74" customFormat="false" ht="14.25" hidden="false" customHeight="false" outlineLevel="0" collapsed="false">
      <c r="A74" s="321" t="n">
        <v>70</v>
      </c>
      <c r="B74" s="321" t="str">
        <f aca="false">'APH KIC KIA PC'!I74</f>
        <v>Välj…</v>
      </c>
      <c r="C74" s="321" t="str">
        <f aca="false">'APH KIC KIA PC'!K74</f>
        <v>Välj…</v>
      </c>
      <c r="D74" s="406" t="n">
        <v>1</v>
      </c>
      <c r="E74" s="323" t="str">
        <f aca="false">TRIM('APH KIC KIA PC'!D74)</f>
        <v/>
      </c>
      <c r="F74" s="418" t="str">
        <f aca="false">TRIM('APH KIC KIA PC'!Q74)</f>
        <v/>
      </c>
      <c r="G74" s="406" t="s">
        <v>2035</v>
      </c>
      <c r="H74" s="438" t="str">
        <f aca="false">'APH KIC KIA PC'!E74</f>
        <v/>
      </c>
      <c r="I74" s="112" t="str">
        <f aca="false">TRIM('1. Artikeldata Grund'!F74)</f>
        <v/>
      </c>
      <c r="J74" s="439"/>
      <c r="K74" s="439"/>
      <c r="L74" s="112" t="str">
        <f aca="false">LEFT('4. Inköpsdata'!O74,2)</f>
        <v>Vä</v>
      </c>
      <c r="M74" s="406" t="n">
        <v>1</v>
      </c>
      <c r="N74" s="113" t="e">
        <f aca="false">ROUND('4. Inköpsdata'!K74,2)</f>
        <v>#VALUE!</v>
      </c>
      <c r="O74" s="440"/>
      <c r="P74" s="439"/>
      <c r="Q74" s="405" t="str">
        <f aca="false">'4. Inköpsdata'!H74</f>
        <v>SEK</v>
      </c>
      <c r="R74" s="439"/>
      <c r="S74" s="439"/>
      <c r="T74" s="439"/>
      <c r="U74" s="439"/>
      <c r="V74" s="112" t="str">
        <f aca="false">'4. Inköpsdata'!E74</f>
        <v>ST</v>
      </c>
      <c r="W74" s="112" t="s">
        <v>1925</v>
      </c>
      <c r="X74" s="439"/>
      <c r="Y74" s="439"/>
      <c r="Z74" s="439"/>
      <c r="AA74" s="439"/>
      <c r="AB74" s="439"/>
      <c r="AC74" s="439"/>
      <c r="AD74" s="439"/>
      <c r="AE74" s="439"/>
      <c r="AF74" s="439"/>
      <c r="AG74" s="439"/>
      <c r="AH74" s="439"/>
      <c r="AI74" s="439"/>
      <c r="AJ74" s="439"/>
      <c r="AK74" s="439"/>
      <c r="AL74" s="439"/>
      <c r="AM74" s="439"/>
      <c r="AN74" s="439"/>
      <c r="AO74" s="439"/>
      <c r="AP74" s="439"/>
      <c r="AQ74" s="439"/>
      <c r="AR74" s="439"/>
      <c r="AS74" s="439"/>
      <c r="AT74" s="439"/>
      <c r="AU74" s="439"/>
      <c r="AV74" s="439"/>
    </row>
    <row r="75" customFormat="false" ht="14.25" hidden="false" customHeight="false" outlineLevel="0" collapsed="false">
      <c r="A75" s="321" t="n">
        <v>71</v>
      </c>
      <c r="B75" s="321" t="str">
        <f aca="false">'APH KIC KIA PC'!I75</f>
        <v>Välj…</v>
      </c>
      <c r="C75" s="321" t="str">
        <f aca="false">'APH KIC KIA PC'!K75</f>
        <v>Välj…</v>
      </c>
      <c r="D75" s="406" t="n">
        <v>1</v>
      </c>
      <c r="E75" s="323" t="str">
        <f aca="false">TRIM('APH KIC KIA PC'!D75)</f>
        <v/>
      </c>
      <c r="F75" s="418" t="str">
        <f aca="false">TRIM('APH KIC KIA PC'!Q75)</f>
        <v/>
      </c>
      <c r="G75" s="406" t="s">
        <v>2035</v>
      </c>
      <c r="H75" s="438" t="str">
        <f aca="false">'APH KIC KIA PC'!E75</f>
        <v/>
      </c>
      <c r="I75" s="112" t="str">
        <f aca="false">TRIM('1. Artikeldata Grund'!F75)</f>
        <v/>
      </c>
      <c r="J75" s="439"/>
      <c r="K75" s="439"/>
      <c r="L75" s="112" t="str">
        <f aca="false">LEFT('4. Inköpsdata'!O75,2)</f>
        <v>Vä</v>
      </c>
      <c r="M75" s="406" t="n">
        <v>1</v>
      </c>
      <c r="N75" s="113" t="e">
        <f aca="false">ROUND('4. Inköpsdata'!K75,2)</f>
        <v>#VALUE!</v>
      </c>
      <c r="O75" s="440"/>
      <c r="P75" s="439"/>
      <c r="Q75" s="405" t="str">
        <f aca="false">'4. Inköpsdata'!H75</f>
        <v>SEK</v>
      </c>
      <c r="R75" s="439"/>
      <c r="S75" s="439"/>
      <c r="T75" s="439"/>
      <c r="U75" s="439"/>
      <c r="V75" s="112" t="str">
        <f aca="false">'4. Inköpsdata'!E75</f>
        <v>ST</v>
      </c>
      <c r="W75" s="112" t="s">
        <v>1925</v>
      </c>
      <c r="X75" s="439"/>
      <c r="Y75" s="439"/>
      <c r="Z75" s="439"/>
      <c r="AA75" s="439"/>
      <c r="AB75" s="439"/>
      <c r="AC75" s="439"/>
      <c r="AD75" s="439"/>
      <c r="AE75" s="439"/>
      <c r="AF75" s="439"/>
      <c r="AG75" s="439"/>
      <c r="AH75" s="439"/>
      <c r="AI75" s="439"/>
      <c r="AJ75" s="439"/>
      <c r="AK75" s="439"/>
      <c r="AL75" s="439"/>
      <c r="AM75" s="439"/>
      <c r="AN75" s="439"/>
      <c r="AO75" s="439"/>
      <c r="AP75" s="439"/>
      <c r="AQ75" s="439"/>
      <c r="AR75" s="439"/>
      <c r="AS75" s="439"/>
      <c r="AT75" s="439"/>
      <c r="AU75" s="439"/>
      <c r="AV75" s="439"/>
    </row>
    <row r="76" customFormat="false" ht="14.25" hidden="false" customHeight="false" outlineLevel="0" collapsed="false">
      <c r="A76" s="321" t="n">
        <v>72</v>
      </c>
      <c r="B76" s="321" t="str">
        <f aca="false">'APH KIC KIA PC'!I76</f>
        <v>Välj…</v>
      </c>
      <c r="C76" s="321" t="str">
        <f aca="false">'APH KIC KIA PC'!K76</f>
        <v>Välj…</v>
      </c>
      <c r="D76" s="406" t="n">
        <v>1</v>
      </c>
      <c r="E76" s="323" t="str">
        <f aca="false">TRIM('APH KIC KIA PC'!D76)</f>
        <v/>
      </c>
      <c r="F76" s="418" t="str">
        <f aca="false">TRIM('APH KIC KIA PC'!Q76)</f>
        <v/>
      </c>
      <c r="G76" s="406" t="s">
        <v>2035</v>
      </c>
      <c r="H76" s="438" t="str">
        <f aca="false">'APH KIC KIA PC'!E76</f>
        <v/>
      </c>
      <c r="I76" s="112" t="str">
        <f aca="false">TRIM('1. Artikeldata Grund'!F76)</f>
        <v/>
      </c>
      <c r="J76" s="439"/>
      <c r="K76" s="439"/>
      <c r="L76" s="112" t="str">
        <f aca="false">LEFT('4. Inköpsdata'!O76,2)</f>
        <v>Vä</v>
      </c>
      <c r="M76" s="406" t="n">
        <v>1</v>
      </c>
      <c r="N76" s="113" t="e">
        <f aca="false">ROUND('4. Inköpsdata'!K76,2)</f>
        <v>#VALUE!</v>
      </c>
      <c r="O76" s="440"/>
      <c r="P76" s="439"/>
      <c r="Q76" s="405" t="str">
        <f aca="false">'4. Inköpsdata'!H76</f>
        <v>SEK</v>
      </c>
      <c r="R76" s="439"/>
      <c r="S76" s="439"/>
      <c r="T76" s="439"/>
      <c r="U76" s="439"/>
      <c r="V76" s="112" t="str">
        <f aca="false">'4. Inköpsdata'!E76</f>
        <v>ST</v>
      </c>
      <c r="W76" s="112" t="s">
        <v>1925</v>
      </c>
      <c r="X76" s="439"/>
      <c r="Y76" s="439"/>
      <c r="Z76" s="439"/>
      <c r="AA76" s="439"/>
      <c r="AB76" s="439"/>
      <c r="AC76" s="439"/>
      <c r="AD76" s="439"/>
      <c r="AE76" s="439"/>
      <c r="AF76" s="439"/>
      <c r="AG76" s="439"/>
      <c r="AH76" s="439"/>
      <c r="AI76" s="439"/>
      <c r="AJ76" s="439"/>
      <c r="AK76" s="439"/>
      <c r="AL76" s="439"/>
      <c r="AM76" s="439"/>
      <c r="AN76" s="439"/>
      <c r="AO76" s="439"/>
      <c r="AP76" s="439"/>
      <c r="AQ76" s="439"/>
      <c r="AR76" s="439"/>
      <c r="AS76" s="439"/>
      <c r="AT76" s="439"/>
      <c r="AU76" s="439"/>
      <c r="AV76" s="439"/>
    </row>
    <row r="77" customFormat="false" ht="14.25" hidden="false" customHeight="false" outlineLevel="0" collapsed="false">
      <c r="A77" s="321" t="n">
        <v>73</v>
      </c>
      <c r="B77" s="321" t="str">
        <f aca="false">'APH KIC KIA PC'!I77</f>
        <v>Välj…</v>
      </c>
      <c r="C77" s="321" t="str">
        <f aca="false">'APH KIC KIA PC'!K77</f>
        <v>Välj…</v>
      </c>
      <c r="D77" s="406" t="n">
        <v>1</v>
      </c>
      <c r="E77" s="323" t="str">
        <f aca="false">TRIM('APH KIC KIA PC'!D77)</f>
        <v/>
      </c>
      <c r="F77" s="418" t="str">
        <f aca="false">TRIM('APH KIC KIA PC'!Q77)</f>
        <v/>
      </c>
      <c r="G77" s="406" t="s">
        <v>2035</v>
      </c>
      <c r="H77" s="438" t="str">
        <f aca="false">'APH KIC KIA PC'!E77</f>
        <v/>
      </c>
      <c r="I77" s="112" t="str">
        <f aca="false">TRIM('1. Artikeldata Grund'!F77)</f>
        <v/>
      </c>
      <c r="J77" s="439"/>
      <c r="K77" s="439"/>
      <c r="L77" s="112" t="str">
        <f aca="false">LEFT('4. Inköpsdata'!O77,2)</f>
        <v>Vä</v>
      </c>
      <c r="M77" s="406" t="n">
        <v>1</v>
      </c>
      <c r="N77" s="113" t="e">
        <f aca="false">ROUND('4. Inköpsdata'!K77,2)</f>
        <v>#VALUE!</v>
      </c>
      <c r="O77" s="440"/>
      <c r="P77" s="439"/>
      <c r="Q77" s="405" t="str">
        <f aca="false">'4. Inköpsdata'!H77</f>
        <v>SEK</v>
      </c>
      <c r="R77" s="439"/>
      <c r="S77" s="439"/>
      <c r="T77" s="439"/>
      <c r="U77" s="439"/>
      <c r="V77" s="112" t="str">
        <f aca="false">'4. Inköpsdata'!E77</f>
        <v>ST</v>
      </c>
      <c r="W77" s="112" t="s">
        <v>1925</v>
      </c>
      <c r="X77" s="439"/>
      <c r="Y77" s="439"/>
      <c r="Z77" s="439"/>
      <c r="AA77" s="439"/>
      <c r="AB77" s="439"/>
      <c r="AC77" s="439"/>
      <c r="AD77" s="439"/>
      <c r="AE77" s="439"/>
      <c r="AF77" s="439"/>
      <c r="AG77" s="439"/>
      <c r="AH77" s="439"/>
      <c r="AI77" s="439"/>
      <c r="AJ77" s="439"/>
      <c r="AK77" s="439"/>
      <c r="AL77" s="439"/>
      <c r="AM77" s="439"/>
      <c r="AN77" s="439"/>
      <c r="AO77" s="439"/>
      <c r="AP77" s="439"/>
      <c r="AQ77" s="439"/>
      <c r="AR77" s="439"/>
      <c r="AS77" s="439"/>
      <c r="AT77" s="439"/>
      <c r="AU77" s="439"/>
      <c r="AV77" s="439"/>
    </row>
    <row r="78" customFormat="false" ht="14.25" hidden="false" customHeight="false" outlineLevel="0" collapsed="false">
      <c r="A78" s="321" t="n">
        <v>74</v>
      </c>
      <c r="B78" s="321" t="str">
        <f aca="false">'APH KIC KIA PC'!I78</f>
        <v>Välj…</v>
      </c>
      <c r="C78" s="321" t="str">
        <f aca="false">'APH KIC KIA PC'!K78</f>
        <v>Välj…</v>
      </c>
      <c r="D78" s="406" t="n">
        <v>1</v>
      </c>
      <c r="E78" s="323" t="str">
        <f aca="false">TRIM('APH KIC KIA PC'!D78)</f>
        <v/>
      </c>
      <c r="F78" s="418" t="str">
        <f aca="false">TRIM('APH KIC KIA PC'!Q78)</f>
        <v/>
      </c>
      <c r="G78" s="406" t="s">
        <v>2035</v>
      </c>
      <c r="H78" s="438" t="str">
        <f aca="false">'APH KIC KIA PC'!E78</f>
        <v/>
      </c>
      <c r="I78" s="112" t="str">
        <f aca="false">TRIM('1. Artikeldata Grund'!F78)</f>
        <v/>
      </c>
      <c r="J78" s="439"/>
      <c r="K78" s="439"/>
      <c r="L78" s="112" t="str">
        <f aca="false">LEFT('4. Inköpsdata'!O78,2)</f>
        <v>Vä</v>
      </c>
      <c r="M78" s="406" t="n">
        <v>1</v>
      </c>
      <c r="N78" s="113" t="e">
        <f aca="false">ROUND('4. Inköpsdata'!K78,2)</f>
        <v>#VALUE!</v>
      </c>
      <c r="O78" s="440"/>
      <c r="P78" s="439"/>
      <c r="Q78" s="405" t="str">
        <f aca="false">'4. Inköpsdata'!H78</f>
        <v>SEK</v>
      </c>
      <c r="R78" s="439"/>
      <c r="S78" s="439"/>
      <c r="T78" s="439"/>
      <c r="U78" s="439"/>
      <c r="V78" s="112" t="str">
        <f aca="false">'4. Inköpsdata'!E78</f>
        <v>ST</v>
      </c>
      <c r="W78" s="112" t="s">
        <v>1925</v>
      </c>
      <c r="X78" s="439"/>
      <c r="Y78" s="439"/>
      <c r="Z78" s="439"/>
      <c r="AA78" s="439"/>
      <c r="AB78" s="439"/>
      <c r="AC78" s="439"/>
      <c r="AD78" s="439"/>
      <c r="AE78" s="439"/>
      <c r="AF78" s="439"/>
      <c r="AG78" s="439"/>
      <c r="AH78" s="439"/>
      <c r="AI78" s="439"/>
      <c r="AJ78" s="439"/>
      <c r="AK78" s="439"/>
      <c r="AL78" s="439"/>
      <c r="AM78" s="439"/>
      <c r="AN78" s="439"/>
      <c r="AO78" s="439"/>
      <c r="AP78" s="439"/>
      <c r="AQ78" s="439"/>
      <c r="AR78" s="439"/>
      <c r="AS78" s="439"/>
      <c r="AT78" s="439"/>
      <c r="AU78" s="439"/>
      <c r="AV78" s="439"/>
    </row>
    <row r="79" customFormat="false" ht="14.25" hidden="false" customHeight="false" outlineLevel="0" collapsed="false">
      <c r="A79" s="321" t="n">
        <v>75</v>
      </c>
      <c r="B79" s="321" t="str">
        <f aca="false">'APH KIC KIA PC'!I79</f>
        <v>Välj…</v>
      </c>
      <c r="C79" s="321" t="str">
        <f aca="false">'APH KIC KIA PC'!K79</f>
        <v>Välj…</v>
      </c>
      <c r="D79" s="406" t="n">
        <v>1</v>
      </c>
      <c r="E79" s="323" t="str">
        <f aca="false">TRIM('APH KIC KIA PC'!D79)</f>
        <v/>
      </c>
      <c r="F79" s="418" t="str">
        <f aca="false">TRIM('APH KIC KIA PC'!Q79)</f>
        <v/>
      </c>
      <c r="G79" s="406" t="s">
        <v>2035</v>
      </c>
      <c r="H79" s="438" t="str">
        <f aca="false">'APH KIC KIA PC'!E79</f>
        <v/>
      </c>
      <c r="I79" s="112" t="str">
        <f aca="false">TRIM('1. Artikeldata Grund'!F79)</f>
        <v/>
      </c>
      <c r="J79" s="439"/>
      <c r="K79" s="439"/>
      <c r="L79" s="112" t="str">
        <f aca="false">LEFT('4. Inköpsdata'!O79,2)</f>
        <v>Vä</v>
      </c>
      <c r="M79" s="406" t="n">
        <v>1</v>
      </c>
      <c r="N79" s="113" t="e">
        <f aca="false">ROUND('4. Inköpsdata'!K79,2)</f>
        <v>#VALUE!</v>
      </c>
      <c r="O79" s="440"/>
      <c r="P79" s="439"/>
      <c r="Q79" s="405" t="str">
        <f aca="false">'4. Inköpsdata'!H79</f>
        <v>SEK</v>
      </c>
      <c r="R79" s="439"/>
      <c r="S79" s="439"/>
      <c r="T79" s="439"/>
      <c r="U79" s="439"/>
      <c r="V79" s="112" t="str">
        <f aca="false">'4. Inköpsdata'!E79</f>
        <v>ST</v>
      </c>
      <c r="W79" s="112" t="s">
        <v>1925</v>
      </c>
      <c r="X79" s="439"/>
      <c r="Y79" s="439"/>
      <c r="Z79" s="439"/>
      <c r="AA79" s="439"/>
      <c r="AB79" s="439"/>
      <c r="AC79" s="439"/>
      <c r="AD79" s="439"/>
      <c r="AE79" s="439"/>
      <c r="AF79" s="439"/>
      <c r="AG79" s="439"/>
      <c r="AH79" s="439"/>
      <c r="AI79" s="439"/>
      <c r="AJ79" s="439"/>
      <c r="AK79" s="439"/>
      <c r="AL79" s="439"/>
      <c r="AM79" s="439"/>
      <c r="AN79" s="439"/>
      <c r="AO79" s="439"/>
      <c r="AP79" s="439"/>
      <c r="AQ79" s="439"/>
      <c r="AR79" s="439"/>
      <c r="AS79" s="439"/>
      <c r="AT79" s="439"/>
      <c r="AU79" s="439"/>
      <c r="AV79" s="439"/>
    </row>
    <row r="80" customFormat="false" ht="14.25" hidden="false" customHeight="false" outlineLevel="0" collapsed="false">
      <c r="A80" s="321" t="n">
        <v>76</v>
      </c>
      <c r="B80" s="321" t="str">
        <f aca="false">'APH KIC KIA PC'!I80</f>
        <v>Välj…</v>
      </c>
      <c r="C80" s="321" t="str">
        <f aca="false">'APH KIC KIA PC'!K80</f>
        <v>Välj…</v>
      </c>
      <c r="D80" s="406" t="n">
        <v>1</v>
      </c>
      <c r="E80" s="323" t="str">
        <f aca="false">TRIM('APH KIC KIA PC'!D80)</f>
        <v/>
      </c>
      <c r="F80" s="418" t="str">
        <f aca="false">TRIM('APH KIC KIA PC'!Q80)</f>
        <v/>
      </c>
      <c r="G80" s="406" t="s">
        <v>2035</v>
      </c>
      <c r="H80" s="438" t="str">
        <f aca="false">'APH KIC KIA PC'!E80</f>
        <v/>
      </c>
      <c r="I80" s="112" t="str">
        <f aca="false">TRIM('1. Artikeldata Grund'!F80)</f>
        <v/>
      </c>
      <c r="J80" s="439"/>
      <c r="K80" s="439"/>
      <c r="L80" s="112" t="str">
        <f aca="false">LEFT('4. Inköpsdata'!O80,2)</f>
        <v>Vä</v>
      </c>
      <c r="M80" s="406" t="n">
        <v>1</v>
      </c>
      <c r="N80" s="113" t="e">
        <f aca="false">ROUND('4. Inköpsdata'!K80,2)</f>
        <v>#VALUE!</v>
      </c>
      <c r="O80" s="440"/>
      <c r="P80" s="439"/>
      <c r="Q80" s="405" t="str">
        <f aca="false">'4. Inköpsdata'!H80</f>
        <v>SEK</v>
      </c>
      <c r="R80" s="439"/>
      <c r="S80" s="439"/>
      <c r="T80" s="439"/>
      <c r="U80" s="439"/>
      <c r="V80" s="112" t="str">
        <f aca="false">'4. Inköpsdata'!E80</f>
        <v>ST</v>
      </c>
      <c r="W80" s="112" t="s">
        <v>1925</v>
      </c>
      <c r="X80" s="439"/>
      <c r="Y80" s="439"/>
      <c r="Z80" s="439"/>
      <c r="AA80" s="439"/>
      <c r="AB80" s="439"/>
      <c r="AC80" s="439"/>
      <c r="AD80" s="439"/>
      <c r="AE80" s="439"/>
      <c r="AF80" s="439"/>
      <c r="AG80" s="439"/>
      <c r="AH80" s="439"/>
      <c r="AI80" s="439"/>
      <c r="AJ80" s="439"/>
      <c r="AK80" s="439"/>
      <c r="AL80" s="439"/>
      <c r="AM80" s="439"/>
      <c r="AN80" s="439"/>
      <c r="AO80" s="439"/>
      <c r="AP80" s="439"/>
      <c r="AQ80" s="439"/>
      <c r="AR80" s="439"/>
      <c r="AS80" s="439"/>
      <c r="AT80" s="439"/>
      <c r="AU80" s="439"/>
      <c r="AV80" s="439"/>
    </row>
    <row r="81" customFormat="false" ht="14.25" hidden="false" customHeight="false" outlineLevel="0" collapsed="false">
      <c r="A81" s="321" t="n">
        <v>77</v>
      </c>
      <c r="B81" s="321" t="str">
        <f aca="false">'APH KIC KIA PC'!I81</f>
        <v>Välj…</v>
      </c>
      <c r="C81" s="321" t="str">
        <f aca="false">'APH KIC KIA PC'!K81</f>
        <v>Välj…</v>
      </c>
      <c r="D81" s="406" t="n">
        <v>1</v>
      </c>
      <c r="E81" s="323" t="str">
        <f aca="false">TRIM('APH KIC KIA PC'!D81)</f>
        <v/>
      </c>
      <c r="F81" s="418" t="str">
        <f aca="false">TRIM('APH KIC KIA PC'!Q81)</f>
        <v/>
      </c>
      <c r="G81" s="406" t="s">
        <v>2035</v>
      </c>
      <c r="H81" s="438" t="str">
        <f aca="false">'APH KIC KIA PC'!E81</f>
        <v/>
      </c>
      <c r="I81" s="112" t="str">
        <f aca="false">TRIM('1. Artikeldata Grund'!F81)</f>
        <v/>
      </c>
      <c r="J81" s="439"/>
      <c r="K81" s="439"/>
      <c r="L81" s="112" t="str">
        <f aca="false">LEFT('4. Inköpsdata'!O81,2)</f>
        <v>Vä</v>
      </c>
      <c r="M81" s="406" t="n">
        <v>1</v>
      </c>
      <c r="N81" s="113" t="e">
        <f aca="false">ROUND('4. Inköpsdata'!K81,2)</f>
        <v>#VALUE!</v>
      </c>
      <c r="O81" s="440"/>
      <c r="P81" s="439"/>
      <c r="Q81" s="405" t="str">
        <f aca="false">'4. Inköpsdata'!H81</f>
        <v>SEK</v>
      </c>
      <c r="R81" s="439"/>
      <c r="S81" s="439"/>
      <c r="T81" s="439"/>
      <c r="U81" s="439"/>
      <c r="V81" s="112" t="str">
        <f aca="false">'4. Inköpsdata'!E81</f>
        <v>ST</v>
      </c>
      <c r="W81" s="112" t="s">
        <v>1925</v>
      </c>
      <c r="X81" s="439"/>
      <c r="Y81" s="439"/>
      <c r="Z81" s="439"/>
      <c r="AA81" s="439"/>
      <c r="AB81" s="439"/>
      <c r="AC81" s="439"/>
      <c r="AD81" s="439"/>
      <c r="AE81" s="439"/>
      <c r="AF81" s="439"/>
      <c r="AG81" s="439"/>
      <c r="AH81" s="439"/>
      <c r="AI81" s="439"/>
      <c r="AJ81" s="439"/>
      <c r="AK81" s="439"/>
      <c r="AL81" s="439"/>
      <c r="AM81" s="439"/>
      <c r="AN81" s="439"/>
      <c r="AO81" s="439"/>
      <c r="AP81" s="439"/>
      <c r="AQ81" s="439"/>
      <c r="AR81" s="439"/>
      <c r="AS81" s="439"/>
      <c r="AT81" s="439"/>
      <c r="AU81" s="439"/>
      <c r="AV81" s="439"/>
    </row>
    <row r="82" customFormat="false" ht="14.25" hidden="false" customHeight="false" outlineLevel="0" collapsed="false">
      <c r="A82" s="321" t="n">
        <v>78</v>
      </c>
      <c r="B82" s="321" t="str">
        <f aca="false">'APH KIC KIA PC'!I82</f>
        <v>Välj…</v>
      </c>
      <c r="C82" s="321" t="str">
        <f aca="false">'APH KIC KIA PC'!K82</f>
        <v>Välj…</v>
      </c>
      <c r="D82" s="406" t="n">
        <v>1</v>
      </c>
      <c r="E82" s="323" t="str">
        <f aca="false">TRIM('APH KIC KIA PC'!D82)</f>
        <v/>
      </c>
      <c r="F82" s="418" t="str">
        <f aca="false">TRIM('APH KIC KIA PC'!Q82)</f>
        <v/>
      </c>
      <c r="G82" s="406" t="s">
        <v>2035</v>
      </c>
      <c r="H82" s="438" t="str">
        <f aca="false">'APH KIC KIA PC'!E82</f>
        <v/>
      </c>
      <c r="I82" s="112" t="str">
        <f aca="false">TRIM('1. Artikeldata Grund'!F82)</f>
        <v/>
      </c>
      <c r="J82" s="439"/>
      <c r="K82" s="439"/>
      <c r="L82" s="112" t="str">
        <f aca="false">LEFT('4. Inköpsdata'!O82,2)</f>
        <v>Vä</v>
      </c>
      <c r="M82" s="406" t="n">
        <v>1</v>
      </c>
      <c r="N82" s="113" t="e">
        <f aca="false">ROUND('4. Inköpsdata'!K82,2)</f>
        <v>#VALUE!</v>
      </c>
      <c r="O82" s="440"/>
      <c r="P82" s="439"/>
      <c r="Q82" s="405" t="str">
        <f aca="false">'4. Inköpsdata'!H82</f>
        <v>SEK</v>
      </c>
      <c r="R82" s="439"/>
      <c r="S82" s="439"/>
      <c r="T82" s="439"/>
      <c r="U82" s="439"/>
      <c r="V82" s="112" t="str">
        <f aca="false">'4. Inköpsdata'!E82</f>
        <v>ST</v>
      </c>
      <c r="W82" s="112" t="s">
        <v>1925</v>
      </c>
      <c r="X82" s="439"/>
      <c r="Y82" s="439"/>
      <c r="Z82" s="439"/>
      <c r="AA82" s="439"/>
      <c r="AB82" s="439"/>
      <c r="AC82" s="439"/>
      <c r="AD82" s="439"/>
      <c r="AE82" s="439"/>
      <c r="AF82" s="439"/>
      <c r="AG82" s="439"/>
      <c r="AH82" s="439"/>
      <c r="AI82" s="439"/>
      <c r="AJ82" s="439"/>
      <c r="AK82" s="439"/>
      <c r="AL82" s="439"/>
      <c r="AM82" s="439"/>
      <c r="AN82" s="439"/>
      <c r="AO82" s="439"/>
      <c r="AP82" s="439"/>
      <c r="AQ82" s="439"/>
      <c r="AR82" s="439"/>
      <c r="AS82" s="439"/>
      <c r="AT82" s="439"/>
      <c r="AU82" s="439"/>
      <c r="AV82" s="439"/>
    </row>
    <row r="83" customFormat="false" ht="14.25" hidden="false" customHeight="false" outlineLevel="0" collapsed="false">
      <c r="A83" s="321" t="n">
        <v>79</v>
      </c>
      <c r="B83" s="321" t="str">
        <f aca="false">'APH KIC KIA PC'!I83</f>
        <v>Välj…</v>
      </c>
      <c r="C83" s="321" t="str">
        <f aca="false">'APH KIC KIA PC'!K83</f>
        <v>Välj…</v>
      </c>
      <c r="D83" s="406" t="n">
        <v>1</v>
      </c>
      <c r="E83" s="323" t="str">
        <f aca="false">TRIM('APH KIC KIA PC'!D83)</f>
        <v/>
      </c>
      <c r="F83" s="418" t="str">
        <f aca="false">TRIM('APH KIC KIA PC'!Q83)</f>
        <v/>
      </c>
      <c r="G83" s="406" t="s">
        <v>2035</v>
      </c>
      <c r="H83" s="438" t="str">
        <f aca="false">'APH KIC KIA PC'!E83</f>
        <v/>
      </c>
      <c r="I83" s="112" t="str">
        <f aca="false">TRIM('1. Artikeldata Grund'!F83)</f>
        <v/>
      </c>
      <c r="J83" s="439"/>
      <c r="K83" s="439"/>
      <c r="L83" s="112" t="str">
        <f aca="false">LEFT('4. Inköpsdata'!O83,2)</f>
        <v>Vä</v>
      </c>
      <c r="M83" s="406" t="n">
        <v>1</v>
      </c>
      <c r="N83" s="113" t="e">
        <f aca="false">ROUND('4. Inköpsdata'!K83,2)</f>
        <v>#VALUE!</v>
      </c>
      <c r="O83" s="440"/>
      <c r="P83" s="439"/>
      <c r="Q83" s="405" t="str">
        <f aca="false">'4. Inköpsdata'!H83</f>
        <v>SEK</v>
      </c>
      <c r="R83" s="439"/>
      <c r="S83" s="439"/>
      <c r="T83" s="439"/>
      <c r="U83" s="439"/>
      <c r="V83" s="112" t="str">
        <f aca="false">'4. Inköpsdata'!E83</f>
        <v>ST</v>
      </c>
      <c r="W83" s="112" t="s">
        <v>1925</v>
      </c>
      <c r="X83" s="439"/>
      <c r="Y83" s="439"/>
      <c r="Z83" s="439"/>
      <c r="AA83" s="439"/>
      <c r="AB83" s="439"/>
      <c r="AC83" s="439"/>
      <c r="AD83" s="439"/>
      <c r="AE83" s="439"/>
      <c r="AF83" s="439"/>
      <c r="AG83" s="439"/>
      <c r="AH83" s="439"/>
      <c r="AI83" s="439"/>
      <c r="AJ83" s="439"/>
      <c r="AK83" s="439"/>
      <c r="AL83" s="439"/>
      <c r="AM83" s="439"/>
      <c r="AN83" s="439"/>
      <c r="AO83" s="439"/>
      <c r="AP83" s="439"/>
      <c r="AQ83" s="439"/>
      <c r="AR83" s="439"/>
      <c r="AS83" s="439"/>
      <c r="AT83" s="439"/>
      <c r="AU83" s="439"/>
      <c r="AV83" s="439"/>
    </row>
    <row r="84" customFormat="false" ht="14.25" hidden="false" customHeight="false" outlineLevel="0" collapsed="false">
      <c r="A84" s="321" t="n">
        <v>80</v>
      </c>
      <c r="B84" s="321" t="str">
        <f aca="false">'APH KIC KIA PC'!I84</f>
        <v>Välj…</v>
      </c>
      <c r="C84" s="321" t="str">
        <f aca="false">'APH KIC KIA PC'!K84</f>
        <v>Välj…</v>
      </c>
      <c r="D84" s="406" t="n">
        <v>1</v>
      </c>
      <c r="E84" s="323" t="str">
        <f aca="false">TRIM('APH KIC KIA PC'!D84)</f>
        <v/>
      </c>
      <c r="F84" s="418" t="str">
        <f aca="false">TRIM('APH KIC KIA PC'!Q84)</f>
        <v/>
      </c>
      <c r="G84" s="406" t="s">
        <v>2035</v>
      </c>
      <c r="H84" s="438" t="str">
        <f aca="false">'APH KIC KIA PC'!E84</f>
        <v/>
      </c>
      <c r="I84" s="112" t="str">
        <f aca="false">TRIM('1. Artikeldata Grund'!F84)</f>
        <v/>
      </c>
      <c r="J84" s="439"/>
      <c r="K84" s="439"/>
      <c r="L84" s="112" t="str">
        <f aca="false">LEFT('4. Inköpsdata'!O84,2)</f>
        <v>Vä</v>
      </c>
      <c r="M84" s="406" t="n">
        <v>1</v>
      </c>
      <c r="N84" s="113" t="e">
        <f aca="false">ROUND('4. Inköpsdata'!K84,2)</f>
        <v>#VALUE!</v>
      </c>
      <c r="O84" s="440"/>
      <c r="P84" s="439"/>
      <c r="Q84" s="405" t="str">
        <f aca="false">'4. Inköpsdata'!H84</f>
        <v>SEK</v>
      </c>
      <c r="R84" s="439"/>
      <c r="S84" s="439"/>
      <c r="T84" s="439"/>
      <c r="U84" s="439"/>
      <c r="V84" s="112" t="str">
        <f aca="false">'4. Inköpsdata'!E84</f>
        <v>ST</v>
      </c>
      <c r="W84" s="112" t="s">
        <v>1925</v>
      </c>
      <c r="X84" s="439"/>
      <c r="Y84" s="439"/>
      <c r="Z84" s="439"/>
      <c r="AA84" s="439"/>
      <c r="AB84" s="439"/>
      <c r="AC84" s="439"/>
      <c r="AD84" s="439"/>
      <c r="AE84" s="439"/>
      <c r="AF84" s="439"/>
      <c r="AG84" s="439"/>
      <c r="AH84" s="439"/>
      <c r="AI84" s="439"/>
      <c r="AJ84" s="439"/>
      <c r="AK84" s="439"/>
      <c r="AL84" s="439"/>
      <c r="AM84" s="439"/>
      <c r="AN84" s="439"/>
      <c r="AO84" s="439"/>
      <c r="AP84" s="439"/>
      <c r="AQ84" s="439"/>
      <c r="AR84" s="439"/>
      <c r="AS84" s="439"/>
      <c r="AT84" s="439"/>
      <c r="AU84" s="439"/>
      <c r="AV84" s="439"/>
    </row>
    <row r="85" customFormat="false" ht="14.25" hidden="false" customHeight="false" outlineLevel="0" collapsed="false">
      <c r="A85" s="321" t="n">
        <v>81</v>
      </c>
      <c r="B85" s="321" t="str">
        <f aca="false">'APH KIC KIA PC'!I85</f>
        <v>Välj…</v>
      </c>
      <c r="C85" s="321" t="str">
        <f aca="false">'APH KIC KIA PC'!K85</f>
        <v>Välj…</v>
      </c>
      <c r="D85" s="406" t="n">
        <v>1</v>
      </c>
      <c r="E85" s="323" t="str">
        <f aca="false">TRIM('APH KIC KIA PC'!D85)</f>
        <v/>
      </c>
      <c r="F85" s="418" t="str">
        <f aca="false">TRIM('APH KIC KIA PC'!Q85)</f>
        <v/>
      </c>
      <c r="G85" s="406" t="s">
        <v>2035</v>
      </c>
      <c r="H85" s="438" t="str">
        <f aca="false">'APH KIC KIA PC'!E85</f>
        <v/>
      </c>
      <c r="I85" s="112" t="str">
        <f aca="false">TRIM('1. Artikeldata Grund'!F85)</f>
        <v/>
      </c>
      <c r="J85" s="439"/>
      <c r="K85" s="439"/>
      <c r="L85" s="112" t="str">
        <f aca="false">LEFT('4. Inköpsdata'!O85,2)</f>
        <v>Vä</v>
      </c>
      <c r="M85" s="406" t="n">
        <v>1</v>
      </c>
      <c r="N85" s="113" t="e">
        <f aca="false">ROUND('4. Inköpsdata'!K85,2)</f>
        <v>#VALUE!</v>
      </c>
      <c r="O85" s="440"/>
      <c r="P85" s="439"/>
      <c r="Q85" s="405" t="str">
        <f aca="false">'4. Inköpsdata'!H85</f>
        <v>SEK</v>
      </c>
      <c r="R85" s="439"/>
      <c r="S85" s="439"/>
      <c r="T85" s="439"/>
      <c r="U85" s="439"/>
      <c r="V85" s="112" t="str">
        <f aca="false">'4. Inköpsdata'!E85</f>
        <v>ST</v>
      </c>
      <c r="W85" s="112" t="s">
        <v>1925</v>
      </c>
      <c r="X85" s="439"/>
      <c r="Y85" s="439"/>
      <c r="Z85" s="439"/>
      <c r="AA85" s="439"/>
      <c r="AB85" s="439"/>
      <c r="AC85" s="439"/>
      <c r="AD85" s="439"/>
      <c r="AE85" s="439"/>
      <c r="AF85" s="439"/>
      <c r="AG85" s="439"/>
      <c r="AH85" s="439"/>
      <c r="AI85" s="439"/>
      <c r="AJ85" s="439"/>
      <c r="AK85" s="439"/>
      <c r="AL85" s="439"/>
      <c r="AM85" s="439"/>
      <c r="AN85" s="439"/>
      <c r="AO85" s="439"/>
      <c r="AP85" s="439"/>
      <c r="AQ85" s="439"/>
      <c r="AR85" s="439"/>
      <c r="AS85" s="439"/>
      <c r="AT85" s="439"/>
      <c r="AU85" s="439"/>
      <c r="AV85" s="439"/>
    </row>
    <row r="86" customFormat="false" ht="14.25" hidden="false" customHeight="false" outlineLevel="0" collapsed="false">
      <c r="A86" s="321" t="n">
        <v>82</v>
      </c>
      <c r="B86" s="321" t="str">
        <f aca="false">'APH KIC KIA PC'!I86</f>
        <v>Välj…</v>
      </c>
      <c r="C86" s="321" t="str">
        <f aca="false">'APH KIC KIA PC'!K86</f>
        <v>Välj…</v>
      </c>
      <c r="D86" s="406" t="n">
        <v>1</v>
      </c>
      <c r="E86" s="323" t="str">
        <f aca="false">TRIM('APH KIC KIA PC'!D86)</f>
        <v/>
      </c>
      <c r="F86" s="418" t="str">
        <f aca="false">TRIM('APH KIC KIA PC'!Q86)</f>
        <v/>
      </c>
      <c r="G86" s="406" t="s">
        <v>2035</v>
      </c>
      <c r="H86" s="438" t="str">
        <f aca="false">'APH KIC KIA PC'!E86</f>
        <v/>
      </c>
      <c r="I86" s="112" t="str">
        <f aca="false">TRIM('1. Artikeldata Grund'!F86)</f>
        <v/>
      </c>
      <c r="J86" s="439"/>
      <c r="K86" s="439"/>
      <c r="L86" s="112" t="str">
        <f aca="false">LEFT('4. Inköpsdata'!O86,2)</f>
        <v>Vä</v>
      </c>
      <c r="M86" s="406" t="n">
        <v>1</v>
      </c>
      <c r="N86" s="113" t="e">
        <f aca="false">ROUND('4. Inköpsdata'!K86,2)</f>
        <v>#VALUE!</v>
      </c>
      <c r="O86" s="440"/>
      <c r="P86" s="439"/>
      <c r="Q86" s="405" t="str">
        <f aca="false">'4. Inköpsdata'!H86</f>
        <v>SEK</v>
      </c>
      <c r="R86" s="439"/>
      <c r="S86" s="439"/>
      <c r="T86" s="439"/>
      <c r="U86" s="439"/>
      <c r="V86" s="112" t="str">
        <f aca="false">'4. Inköpsdata'!E86</f>
        <v>ST</v>
      </c>
      <c r="W86" s="112" t="s">
        <v>1925</v>
      </c>
      <c r="X86" s="439"/>
      <c r="Y86" s="439"/>
      <c r="Z86" s="439"/>
      <c r="AA86" s="439"/>
      <c r="AB86" s="439"/>
      <c r="AC86" s="439"/>
      <c r="AD86" s="439"/>
      <c r="AE86" s="439"/>
      <c r="AF86" s="439"/>
      <c r="AG86" s="439"/>
      <c r="AH86" s="439"/>
      <c r="AI86" s="439"/>
      <c r="AJ86" s="439"/>
      <c r="AK86" s="439"/>
      <c r="AL86" s="439"/>
      <c r="AM86" s="439"/>
      <c r="AN86" s="439"/>
      <c r="AO86" s="439"/>
      <c r="AP86" s="439"/>
      <c r="AQ86" s="439"/>
      <c r="AR86" s="439"/>
      <c r="AS86" s="439"/>
      <c r="AT86" s="439"/>
      <c r="AU86" s="439"/>
      <c r="AV86" s="439"/>
    </row>
    <row r="87" customFormat="false" ht="14.25" hidden="false" customHeight="false" outlineLevel="0" collapsed="false">
      <c r="A87" s="321" t="n">
        <v>83</v>
      </c>
      <c r="B87" s="321" t="str">
        <f aca="false">'APH KIC KIA PC'!I87</f>
        <v>Välj…</v>
      </c>
      <c r="C87" s="321" t="str">
        <f aca="false">'APH KIC KIA PC'!K87</f>
        <v>Välj…</v>
      </c>
      <c r="D87" s="406" t="n">
        <v>1</v>
      </c>
      <c r="E87" s="323" t="str">
        <f aca="false">TRIM('APH KIC KIA PC'!D87)</f>
        <v/>
      </c>
      <c r="F87" s="418" t="str">
        <f aca="false">TRIM('APH KIC KIA PC'!Q87)</f>
        <v/>
      </c>
      <c r="G87" s="406" t="s">
        <v>2035</v>
      </c>
      <c r="H87" s="438" t="str">
        <f aca="false">'APH KIC KIA PC'!E87</f>
        <v/>
      </c>
      <c r="I87" s="112" t="str">
        <f aca="false">TRIM('1. Artikeldata Grund'!F87)</f>
        <v/>
      </c>
      <c r="J87" s="439"/>
      <c r="K87" s="439"/>
      <c r="L87" s="112" t="str">
        <f aca="false">LEFT('4. Inköpsdata'!O87,2)</f>
        <v>Vä</v>
      </c>
      <c r="M87" s="406" t="n">
        <v>1</v>
      </c>
      <c r="N87" s="113" t="e">
        <f aca="false">ROUND('4. Inköpsdata'!K87,2)</f>
        <v>#VALUE!</v>
      </c>
      <c r="O87" s="440"/>
      <c r="P87" s="439"/>
      <c r="Q87" s="405" t="str">
        <f aca="false">'4. Inköpsdata'!H87</f>
        <v>SEK</v>
      </c>
      <c r="R87" s="439"/>
      <c r="S87" s="439"/>
      <c r="T87" s="439"/>
      <c r="U87" s="439"/>
      <c r="V87" s="112" t="str">
        <f aca="false">'4. Inköpsdata'!E87</f>
        <v>ST</v>
      </c>
      <c r="W87" s="112" t="s">
        <v>1925</v>
      </c>
      <c r="X87" s="439"/>
      <c r="Y87" s="439"/>
      <c r="Z87" s="439"/>
      <c r="AA87" s="439"/>
      <c r="AB87" s="439"/>
      <c r="AC87" s="439"/>
      <c r="AD87" s="439"/>
      <c r="AE87" s="439"/>
      <c r="AF87" s="439"/>
      <c r="AG87" s="439"/>
      <c r="AH87" s="439"/>
      <c r="AI87" s="439"/>
      <c r="AJ87" s="439"/>
      <c r="AK87" s="439"/>
      <c r="AL87" s="439"/>
      <c r="AM87" s="439"/>
      <c r="AN87" s="439"/>
      <c r="AO87" s="439"/>
      <c r="AP87" s="439"/>
      <c r="AQ87" s="439"/>
      <c r="AR87" s="439"/>
      <c r="AS87" s="439"/>
      <c r="AT87" s="439"/>
      <c r="AU87" s="439"/>
      <c r="AV87" s="439"/>
    </row>
    <row r="88" customFormat="false" ht="14.25" hidden="false" customHeight="false" outlineLevel="0" collapsed="false">
      <c r="A88" s="321" t="n">
        <v>84</v>
      </c>
      <c r="B88" s="321" t="str">
        <f aca="false">'APH KIC KIA PC'!I88</f>
        <v>Välj…</v>
      </c>
      <c r="C88" s="321" t="str">
        <f aca="false">'APH KIC KIA PC'!K88</f>
        <v>Välj…</v>
      </c>
      <c r="D88" s="406" t="n">
        <v>1</v>
      </c>
      <c r="E88" s="323" t="str">
        <f aca="false">TRIM('APH KIC KIA PC'!D88)</f>
        <v/>
      </c>
      <c r="F88" s="418" t="str">
        <f aca="false">TRIM('APH KIC KIA PC'!Q88)</f>
        <v/>
      </c>
      <c r="G88" s="406" t="s">
        <v>2035</v>
      </c>
      <c r="H88" s="438" t="str">
        <f aca="false">'APH KIC KIA PC'!E88</f>
        <v/>
      </c>
      <c r="I88" s="112" t="str">
        <f aca="false">TRIM('1. Artikeldata Grund'!F88)</f>
        <v/>
      </c>
      <c r="J88" s="439"/>
      <c r="K88" s="439"/>
      <c r="L88" s="112" t="str">
        <f aca="false">LEFT('4. Inköpsdata'!O88,2)</f>
        <v>Vä</v>
      </c>
      <c r="M88" s="406" t="n">
        <v>1</v>
      </c>
      <c r="N88" s="113" t="e">
        <f aca="false">ROUND('4. Inköpsdata'!K88,2)</f>
        <v>#VALUE!</v>
      </c>
      <c r="O88" s="440"/>
      <c r="P88" s="439"/>
      <c r="Q88" s="405" t="str">
        <f aca="false">'4. Inköpsdata'!H88</f>
        <v>SEK</v>
      </c>
      <c r="R88" s="439"/>
      <c r="S88" s="439"/>
      <c r="T88" s="439"/>
      <c r="U88" s="439"/>
      <c r="V88" s="112" t="str">
        <f aca="false">'4. Inköpsdata'!E88</f>
        <v>ST</v>
      </c>
      <c r="W88" s="112" t="s">
        <v>1925</v>
      </c>
      <c r="X88" s="439"/>
      <c r="Y88" s="439"/>
      <c r="Z88" s="439"/>
      <c r="AA88" s="439"/>
      <c r="AB88" s="439"/>
      <c r="AC88" s="439"/>
      <c r="AD88" s="439"/>
      <c r="AE88" s="439"/>
      <c r="AF88" s="439"/>
      <c r="AG88" s="439"/>
      <c r="AH88" s="439"/>
      <c r="AI88" s="439"/>
      <c r="AJ88" s="439"/>
      <c r="AK88" s="439"/>
      <c r="AL88" s="439"/>
      <c r="AM88" s="439"/>
      <c r="AN88" s="439"/>
      <c r="AO88" s="439"/>
      <c r="AP88" s="439"/>
      <c r="AQ88" s="439"/>
      <c r="AR88" s="439"/>
      <c r="AS88" s="439"/>
      <c r="AT88" s="439"/>
      <c r="AU88" s="439"/>
      <c r="AV88" s="439"/>
    </row>
    <row r="89" customFormat="false" ht="14.25" hidden="false" customHeight="false" outlineLevel="0" collapsed="false">
      <c r="A89" s="321" t="n">
        <v>85</v>
      </c>
      <c r="B89" s="321" t="str">
        <f aca="false">'APH KIC KIA PC'!I89</f>
        <v>Välj…</v>
      </c>
      <c r="C89" s="321" t="str">
        <f aca="false">'APH KIC KIA PC'!K89</f>
        <v>Välj…</v>
      </c>
      <c r="D89" s="406" t="n">
        <v>1</v>
      </c>
      <c r="E89" s="323" t="str">
        <f aca="false">TRIM('APH KIC KIA PC'!D89)</f>
        <v/>
      </c>
      <c r="F89" s="418" t="str">
        <f aca="false">TRIM('APH KIC KIA PC'!Q89)</f>
        <v/>
      </c>
      <c r="G89" s="406" t="s">
        <v>2035</v>
      </c>
      <c r="H89" s="438" t="str">
        <f aca="false">'APH KIC KIA PC'!E89</f>
        <v/>
      </c>
      <c r="I89" s="112" t="str">
        <f aca="false">TRIM('1. Artikeldata Grund'!F89)</f>
        <v/>
      </c>
      <c r="J89" s="439"/>
      <c r="K89" s="439"/>
      <c r="L89" s="112" t="str">
        <f aca="false">LEFT('4. Inköpsdata'!O89,2)</f>
        <v>Vä</v>
      </c>
      <c r="M89" s="406" t="n">
        <v>1</v>
      </c>
      <c r="N89" s="113" t="e">
        <f aca="false">ROUND('4. Inköpsdata'!K89,2)</f>
        <v>#VALUE!</v>
      </c>
      <c r="O89" s="440"/>
      <c r="P89" s="439"/>
      <c r="Q89" s="405" t="str">
        <f aca="false">'4. Inköpsdata'!H89</f>
        <v>SEK</v>
      </c>
      <c r="R89" s="439"/>
      <c r="S89" s="439"/>
      <c r="T89" s="439"/>
      <c r="U89" s="439"/>
      <c r="V89" s="112" t="str">
        <f aca="false">'4. Inköpsdata'!E89</f>
        <v>ST</v>
      </c>
      <c r="W89" s="112" t="s">
        <v>1925</v>
      </c>
      <c r="X89" s="439"/>
      <c r="Y89" s="439"/>
      <c r="Z89" s="439"/>
      <c r="AA89" s="439"/>
      <c r="AB89" s="439"/>
      <c r="AC89" s="439"/>
      <c r="AD89" s="439"/>
      <c r="AE89" s="439"/>
      <c r="AF89" s="439"/>
      <c r="AG89" s="439"/>
      <c r="AH89" s="439"/>
      <c r="AI89" s="439"/>
      <c r="AJ89" s="439"/>
      <c r="AK89" s="439"/>
      <c r="AL89" s="439"/>
      <c r="AM89" s="439"/>
      <c r="AN89" s="439"/>
      <c r="AO89" s="439"/>
      <c r="AP89" s="439"/>
      <c r="AQ89" s="439"/>
      <c r="AR89" s="439"/>
      <c r="AS89" s="439"/>
      <c r="AT89" s="439"/>
      <c r="AU89" s="439"/>
      <c r="AV89" s="439"/>
    </row>
    <row r="90" customFormat="false" ht="14.25" hidden="false" customHeight="false" outlineLevel="0" collapsed="false">
      <c r="A90" s="321" t="n">
        <v>86</v>
      </c>
      <c r="B90" s="321" t="str">
        <f aca="false">'APH KIC KIA PC'!I90</f>
        <v>Välj…</v>
      </c>
      <c r="C90" s="321" t="str">
        <f aca="false">'APH KIC KIA PC'!K90</f>
        <v>Välj…</v>
      </c>
      <c r="D90" s="406" t="n">
        <v>1</v>
      </c>
      <c r="E90" s="323" t="str">
        <f aca="false">TRIM('APH KIC KIA PC'!D90)</f>
        <v/>
      </c>
      <c r="F90" s="418" t="str">
        <f aca="false">TRIM('APH KIC KIA PC'!Q90)</f>
        <v/>
      </c>
      <c r="G90" s="406" t="s">
        <v>2035</v>
      </c>
      <c r="H90" s="438" t="str">
        <f aca="false">'APH KIC KIA PC'!E90</f>
        <v/>
      </c>
      <c r="I90" s="112" t="str">
        <f aca="false">TRIM('1. Artikeldata Grund'!F90)</f>
        <v/>
      </c>
      <c r="J90" s="439"/>
      <c r="K90" s="439"/>
      <c r="L90" s="112" t="str">
        <f aca="false">LEFT('4. Inköpsdata'!O90,2)</f>
        <v>Vä</v>
      </c>
      <c r="M90" s="406" t="n">
        <v>1</v>
      </c>
      <c r="N90" s="113" t="e">
        <f aca="false">ROUND('4. Inköpsdata'!K90,2)</f>
        <v>#VALUE!</v>
      </c>
      <c r="O90" s="440"/>
      <c r="P90" s="439"/>
      <c r="Q90" s="405" t="str">
        <f aca="false">'4. Inköpsdata'!H90</f>
        <v>SEK</v>
      </c>
      <c r="R90" s="439"/>
      <c r="S90" s="439"/>
      <c r="T90" s="439"/>
      <c r="U90" s="439"/>
      <c r="V90" s="112" t="str">
        <f aca="false">'4. Inköpsdata'!E90</f>
        <v>ST</v>
      </c>
      <c r="W90" s="112" t="s">
        <v>1925</v>
      </c>
      <c r="X90" s="439"/>
      <c r="Y90" s="439"/>
      <c r="Z90" s="439"/>
      <c r="AA90" s="439"/>
      <c r="AB90" s="439"/>
      <c r="AC90" s="439"/>
      <c r="AD90" s="439"/>
      <c r="AE90" s="439"/>
      <c r="AF90" s="439"/>
      <c r="AG90" s="439"/>
      <c r="AH90" s="439"/>
      <c r="AI90" s="439"/>
      <c r="AJ90" s="439"/>
      <c r="AK90" s="439"/>
      <c r="AL90" s="439"/>
      <c r="AM90" s="439"/>
      <c r="AN90" s="439"/>
      <c r="AO90" s="439"/>
      <c r="AP90" s="439"/>
      <c r="AQ90" s="439"/>
      <c r="AR90" s="439"/>
      <c r="AS90" s="439"/>
      <c r="AT90" s="439"/>
      <c r="AU90" s="439"/>
      <c r="AV90" s="439"/>
    </row>
    <row r="91" customFormat="false" ht="14.25" hidden="false" customHeight="false" outlineLevel="0" collapsed="false">
      <c r="A91" s="321" t="n">
        <v>87</v>
      </c>
      <c r="B91" s="321" t="str">
        <f aca="false">'APH KIC KIA PC'!I91</f>
        <v>Välj…</v>
      </c>
      <c r="C91" s="321" t="str">
        <f aca="false">'APH KIC KIA PC'!K91</f>
        <v>Välj…</v>
      </c>
      <c r="D91" s="406" t="n">
        <v>1</v>
      </c>
      <c r="E91" s="323" t="str">
        <f aca="false">TRIM('APH KIC KIA PC'!D91)</f>
        <v/>
      </c>
      <c r="F91" s="418" t="str">
        <f aca="false">TRIM('APH KIC KIA PC'!Q91)</f>
        <v/>
      </c>
      <c r="G91" s="406" t="s">
        <v>2035</v>
      </c>
      <c r="H91" s="438" t="str">
        <f aca="false">'APH KIC KIA PC'!E91</f>
        <v/>
      </c>
      <c r="I91" s="112" t="str">
        <f aca="false">TRIM('1. Artikeldata Grund'!F91)</f>
        <v/>
      </c>
      <c r="J91" s="439"/>
      <c r="K91" s="439"/>
      <c r="L91" s="112" t="str">
        <f aca="false">LEFT('4. Inköpsdata'!O91,2)</f>
        <v>Vä</v>
      </c>
      <c r="M91" s="406" t="n">
        <v>1</v>
      </c>
      <c r="N91" s="113" t="e">
        <f aca="false">ROUND('4. Inköpsdata'!K91,2)</f>
        <v>#VALUE!</v>
      </c>
      <c r="O91" s="440"/>
      <c r="P91" s="439"/>
      <c r="Q91" s="405" t="str">
        <f aca="false">'4. Inköpsdata'!H91</f>
        <v>SEK</v>
      </c>
      <c r="R91" s="439"/>
      <c r="S91" s="439"/>
      <c r="T91" s="439"/>
      <c r="U91" s="439"/>
      <c r="V91" s="112" t="str">
        <f aca="false">'4. Inköpsdata'!E91</f>
        <v>ST</v>
      </c>
      <c r="W91" s="112" t="s">
        <v>1925</v>
      </c>
      <c r="X91" s="439"/>
      <c r="Y91" s="439"/>
      <c r="Z91" s="439"/>
      <c r="AA91" s="439"/>
      <c r="AB91" s="439"/>
      <c r="AC91" s="439"/>
      <c r="AD91" s="439"/>
      <c r="AE91" s="439"/>
      <c r="AF91" s="439"/>
      <c r="AG91" s="439"/>
      <c r="AH91" s="439"/>
      <c r="AI91" s="439"/>
      <c r="AJ91" s="439"/>
      <c r="AK91" s="439"/>
      <c r="AL91" s="439"/>
      <c r="AM91" s="439"/>
      <c r="AN91" s="439"/>
      <c r="AO91" s="439"/>
      <c r="AP91" s="439"/>
      <c r="AQ91" s="439"/>
      <c r="AR91" s="439"/>
      <c r="AS91" s="439"/>
      <c r="AT91" s="439"/>
      <c r="AU91" s="439"/>
      <c r="AV91" s="439"/>
    </row>
    <row r="92" customFormat="false" ht="14.25" hidden="false" customHeight="false" outlineLevel="0" collapsed="false">
      <c r="A92" s="321" t="n">
        <v>88</v>
      </c>
      <c r="B92" s="321" t="str">
        <f aca="false">'APH KIC KIA PC'!I92</f>
        <v>Välj…</v>
      </c>
      <c r="C92" s="321" t="str">
        <f aca="false">'APH KIC KIA PC'!K92</f>
        <v>Välj…</v>
      </c>
      <c r="D92" s="406" t="n">
        <v>1</v>
      </c>
      <c r="E92" s="323" t="str">
        <f aca="false">TRIM('APH KIC KIA PC'!D92)</f>
        <v/>
      </c>
      <c r="F92" s="418" t="str">
        <f aca="false">TRIM('APH KIC KIA PC'!Q92)</f>
        <v/>
      </c>
      <c r="G92" s="406" t="s">
        <v>2035</v>
      </c>
      <c r="H92" s="438" t="str">
        <f aca="false">'APH KIC KIA PC'!E92</f>
        <v/>
      </c>
      <c r="I92" s="112" t="str">
        <f aca="false">TRIM('1. Artikeldata Grund'!F92)</f>
        <v/>
      </c>
      <c r="J92" s="439"/>
      <c r="K92" s="439"/>
      <c r="L92" s="112" t="str">
        <f aca="false">LEFT('4. Inköpsdata'!O92,2)</f>
        <v>Vä</v>
      </c>
      <c r="M92" s="406" t="n">
        <v>1</v>
      </c>
      <c r="N92" s="113" t="e">
        <f aca="false">ROUND('4. Inköpsdata'!K92,2)</f>
        <v>#VALUE!</v>
      </c>
      <c r="O92" s="440"/>
      <c r="P92" s="439"/>
      <c r="Q92" s="405" t="str">
        <f aca="false">'4. Inköpsdata'!H92</f>
        <v>SEK</v>
      </c>
      <c r="R92" s="439"/>
      <c r="S92" s="439"/>
      <c r="T92" s="439"/>
      <c r="U92" s="439"/>
      <c r="V92" s="112" t="str">
        <f aca="false">'4. Inköpsdata'!E92</f>
        <v>ST</v>
      </c>
      <c r="W92" s="112" t="s">
        <v>1925</v>
      </c>
      <c r="X92" s="439"/>
      <c r="Y92" s="439"/>
      <c r="Z92" s="439"/>
      <c r="AA92" s="439"/>
      <c r="AB92" s="439"/>
      <c r="AC92" s="439"/>
      <c r="AD92" s="439"/>
      <c r="AE92" s="439"/>
      <c r="AF92" s="439"/>
      <c r="AG92" s="439"/>
      <c r="AH92" s="439"/>
      <c r="AI92" s="439"/>
      <c r="AJ92" s="439"/>
      <c r="AK92" s="439"/>
      <c r="AL92" s="439"/>
      <c r="AM92" s="439"/>
      <c r="AN92" s="439"/>
      <c r="AO92" s="439"/>
      <c r="AP92" s="439"/>
      <c r="AQ92" s="439"/>
      <c r="AR92" s="439"/>
      <c r="AS92" s="439"/>
      <c r="AT92" s="439"/>
      <c r="AU92" s="439"/>
      <c r="AV92" s="439"/>
    </row>
    <row r="93" customFormat="false" ht="14.25" hidden="false" customHeight="false" outlineLevel="0" collapsed="false">
      <c r="A93" s="321" t="n">
        <v>89</v>
      </c>
      <c r="B93" s="321" t="str">
        <f aca="false">'APH KIC KIA PC'!I93</f>
        <v>Välj…</v>
      </c>
      <c r="C93" s="321" t="str">
        <f aca="false">'APH KIC KIA PC'!K93</f>
        <v>Välj…</v>
      </c>
      <c r="D93" s="406" t="n">
        <v>1</v>
      </c>
      <c r="E93" s="323" t="str">
        <f aca="false">TRIM('APH KIC KIA PC'!D93)</f>
        <v/>
      </c>
      <c r="F93" s="418" t="str">
        <f aca="false">TRIM('APH KIC KIA PC'!Q93)</f>
        <v/>
      </c>
      <c r="G93" s="406" t="s">
        <v>2035</v>
      </c>
      <c r="H93" s="438" t="str">
        <f aca="false">'APH KIC KIA PC'!E93</f>
        <v/>
      </c>
      <c r="I93" s="112" t="str">
        <f aca="false">TRIM('1. Artikeldata Grund'!F93)</f>
        <v/>
      </c>
      <c r="J93" s="439"/>
      <c r="K93" s="439"/>
      <c r="L93" s="112" t="str">
        <f aca="false">LEFT('4. Inköpsdata'!O93,2)</f>
        <v>Vä</v>
      </c>
      <c r="M93" s="406" t="n">
        <v>1</v>
      </c>
      <c r="N93" s="113" t="e">
        <f aca="false">ROUND('4. Inköpsdata'!K93,2)</f>
        <v>#VALUE!</v>
      </c>
      <c r="O93" s="440"/>
      <c r="P93" s="439"/>
      <c r="Q93" s="405" t="str">
        <f aca="false">'4. Inköpsdata'!H93</f>
        <v>SEK</v>
      </c>
      <c r="R93" s="439"/>
      <c r="S93" s="439"/>
      <c r="T93" s="439"/>
      <c r="U93" s="439"/>
      <c r="V93" s="112" t="str">
        <f aca="false">'4. Inköpsdata'!E93</f>
        <v>ST</v>
      </c>
      <c r="W93" s="112" t="s">
        <v>1925</v>
      </c>
      <c r="X93" s="439"/>
      <c r="Y93" s="439"/>
      <c r="Z93" s="439"/>
      <c r="AA93" s="439"/>
      <c r="AB93" s="439"/>
      <c r="AC93" s="439"/>
      <c r="AD93" s="439"/>
      <c r="AE93" s="439"/>
      <c r="AF93" s="439"/>
      <c r="AG93" s="439"/>
      <c r="AH93" s="439"/>
      <c r="AI93" s="439"/>
      <c r="AJ93" s="439"/>
      <c r="AK93" s="439"/>
      <c r="AL93" s="439"/>
      <c r="AM93" s="439"/>
      <c r="AN93" s="439"/>
      <c r="AO93" s="439"/>
      <c r="AP93" s="439"/>
      <c r="AQ93" s="439"/>
      <c r="AR93" s="439"/>
      <c r="AS93" s="439"/>
      <c r="AT93" s="439"/>
      <c r="AU93" s="439"/>
      <c r="AV93" s="439"/>
    </row>
    <row r="94" customFormat="false" ht="14.25" hidden="false" customHeight="false" outlineLevel="0" collapsed="false">
      <c r="A94" s="321" t="n">
        <v>90</v>
      </c>
      <c r="B94" s="321" t="str">
        <f aca="false">'APH KIC KIA PC'!I94</f>
        <v>Välj…</v>
      </c>
      <c r="C94" s="321" t="str">
        <f aca="false">'APH KIC KIA PC'!K94</f>
        <v>Välj…</v>
      </c>
      <c r="D94" s="406" t="n">
        <v>1</v>
      </c>
      <c r="E94" s="323" t="str">
        <f aca="false">TRIM('APH KIC KIA PC'!D94)</f>
        <v/>
      </c>
      <c r="F94" s="418" t="str">
        <f aca="false">TRIM('APH KIC KIA PC'!Q94)</f>
        <v/>
      </c>
      <c r="G94" s="406" t="s">
        <v>2035</v>
      </c>
      <c r="H94" s="438" t="str">
        <f aca="false">'APH KIC KIA PC'!E94</f>
        <v/>
      </c>
      <c r="I94" s="112" t="str">
        <f aca="false">TRIM('1. Artikeldata Grund'!F94)</f>
        <v/>
      </c>
      <c r="J94" s="439"/>
      <c r="K94" s="439"/>
      <c r="L94" s="112" t="str">
        <f aca="false">LEFT('4. Inköpsdata'!O94,2)</f>
        <v>Vä</v>
      </c>
      <c r="M94" s="406" t="n">
        <v>1</v>
      </c>
      <c r="N94" s="113" t="e">
        <f aca="false">ROUND('4. Inköpsdata'!K94,2)</f>
        <v>#VALUE!</v>
      </c>
      <c r="O94" s="440"/>
      <c r="P94" s="439"/>
      <c r="Q94" s="405" t="str">
        <f aca="false">'4. Inköpsdata'!H94</f>
        <v>SEK</v>
      </c>
      <c r="R94" s="439"/>
      <c r="S94" s="439"/>
      <c r="T94" s="439"/>
      <c r="U94" s="439"/>
      <c r="V94" s="112" t="str">
        <f aca="false">'4. Inköpsdata'!E94</f>
        <v>ST</v>
      </c>
      <c r="W94" s="112" t="s">
        <v>1925</v>
      </c>
      <c r="X94" s="439"/>
      <c r="Y94" s="439"/>
      <c r="Z94" s="439"/>
      <c r="AA94" s="439"/>
      <c r="AB94" s="439"/>
      <c r="AC94" s="439"/>
      <c r="AD94" s="439"/>
      <c r="AE94" s="439"/>
      <c r="AF94" s="439"/>
      <c r="AG94" s="439"/>
      <c r="AH94" s="439"/>
      <c r="AI94" s="439"/>
      <c r="AJ94" s="439"/>
      <c r="AK94" s="439"/>
      <c r="AL94" s="439"/>
      <c r="AM94" s="439"/>
      <c r="AN94" s="439"/>
      <c r="AO94" s="439"/>
      <c r="AP94" s="439"/>
      <c r="AQ94" s="439"/>
      <c r="AR94" s="439"/>
      <c r="AS94" s="439"/>
      <c r="AT94" s="439"/>
      <c r="AU94" s="439"/>
      <c r="AV94" s="439"/>
    </row>
    <row r="95" customFormat="false" ht="14.25" hidden="false" customHeight="false" outlineLevel="0" collapsed="false">
      <c r="A95" s="321" t="n">
        <v>91</v>
      </c>
      <c r="B95" s="321" t="str">
        <f aca="false">'APH KIC KIA PC'!I95</f>
        <v>Välj…</v>
      </c>
      <c r="C95" s="321" t="str">
        <f aca="false">'APH KIC KIA PC'!K95</f>
        <v>Välj…</v>
      </c>
      <c r="D95" s="406" t="n">
        <v>1</v>
      </c>
      <c r="E95" s="323" t="str">
        <f aca="false">TRIM('APH KIC KIA PC'!D95)</f>
        <v/>
      </c>
      <c r="F95" s="418" t="str">
        <f aca="false">TRIM('APH KIC KIA PC'!Q95)</f>
        <v/>
      </c>
      <c r="G95" s="406" t="s">
        <v>2035</v>
      </c>
      <c r="H95" s="438" t="str">
        <f aca="false">'APH KIC KIA PC'!E95</f>
        <v/>
      </c>
      <c r="I95" s="112" t="str">
        <f aca="false">TRIM('1. Artikeldata Grund'!F95)</f>
        <v/>
      </c>
      <c r="J95" s="439"/>
      <c r="K95" s="439"/>
      <c r="L95" s="112" t="str">
        <f aca="false">LEFT('4. Inköpsdata'!O95,2)</f>
        <v>Vä</v>
      </c>
      <c r="M95" s="406" t="n">
        <v>1</v>
      </c>
      <c r="N95" s="113" t="e">
        <f aca="false">ROUND('4. Inköpsdata'!K95,2)</f>
        <v>#VALUE!</v>
      </c>
      <c r="O95" s="440"/>
      <c r="P95" s="439"/>
      <c r="Q95" s="405" t="str">
        <f aca="false">'4. Inköpsdata'!H95</f>
        <v>SEK</v>
      </c>
      <c r="R95" s="439"/>
      <c r="S95" s="439"/>
      <c r="T95" s="439"/>
      <c r="U95" s="439"/>
      <c r="V95" s="112" t="str">
        <f aca="false">'4. Inköpsdata'!E95</f>
        <v>ST</v>
      </c>
      <c r="W95" s="112" t="s">
        <v>1925</v>
      </c>
      <c r="X95" s="439"/>
      <c r="Y95" s="439"/>
      <c r="Z95" s="439"/>
      <c r="AA95" s="439"/>
      <c r="AB95" s="439"/>
      <c r="AC95" s="439"/>
      <c r="AD95" s="439"/>
      <c r="AE95" s="439"/>
      <c r="AF95" s="439"/>
      <c r="AG95" s="439"/>
      <c r="AH95" s="439"/>
      <c r="AI95" s="439"/>
      <c r="AJ95" s="439"/>
      <c r="AK95" s="439"/>
      <c r="AL95" s="439"/>
      <c r="AM95" s="439"/>
      <c r="AN95" s="439"/>
      <c r="AO95" s="439"/>
      <c r="AP95" s="439"/>
      <c r="AQ95" s="439"/>
      <c r="AR95" s="439"/>
      <c r="AS95" s="439"/>
      <c r="AT95" s="439"/>
      <c r="AU95" s="439"/>
      <c r="AV95" s="439"/>
    </row>
    <row r="96" customFormat="false" ht="14.25" hidden="false" customHeight="false" outlineLevel="0" collapsed="false">
      <c r="A96" s="321" t="n">
        <v>92</v>
      </c>
      <c r="B96" s="321" t="str">
        <f aca="false">'APH KIC KIA PC'!I96</f>
        <v>Välj…</v>
      </c>
      <c r="C96" s="321" t="str">
        <f aca="false">'APH KIC KIA PC'!K96</f>
        <v>Välj…</v>
      </c>
      <c r="D96" s="406" t="n">
        <v>1</v>
      </c>
      <c r="E96" s="323" t="str">
        <f aca="false">TRIM('APH KIC KIA PC'!D96)</f>
        <v/>
      </c>
      <c r="F96" s="418" t="str">
        <f aca="false">TRIM('APH KIC KIA PC'!Q96)</f>
        <v/>
      </c>
      <c r="G96" s="406" t="s">
        <v>2035</v>
      </c>
      <c r="H96" s="438" t="str">
        <f aca="false">'APH KIC KIA PC'!E96</f>
        <v/>
      </c>
      <c r="I96" s="112" t="str">
        <f aca="false">TRIM('1. Artikeldata Grund'!F96)</f>
        <v/>
      </c>
      <c r="J96" s="439"/>
      <c r="K96" s="439"/>
      <c r="L96" s="112" t="str">
        <f aca="false">LEFT('4. Inköpsdata'!O96,2)</f>
        <v>Vä</v>
      </c>
      <c r="M96" s="406" t="n">
        <v>1</v>
      </c>
      <c r="N96" s="113" t="e">
        <f aca="false">ROUND('4. Inköpsdata'!K96,2)</f>
        <v>#VALUE!</v>
      </c>
      <c r="O96" s="440"/>
      <c r="P96" s="439"/>
      <c r="Q96" s="405" t="str">
        <f aca="false">'4. Inköpsdata'!H96</f>
        <v>SEK</v>
      </c>
      <c r="R96" s="439"/>
      <c r="S96" s="439"/>
      <c r="T96" s="439"/>
      <c r="U96" s="439"/>
      <c r="V96" s="112" t="str">
        <f aca="false">'4. Inköpsdata'!E96</f>
        <v>ST</v>
      </c>
      <c r="W96" s="112" t="s">
        <v>1925</v>
      </c>
      <c r="X96" s="439"/>
      <c r="Y96" s="439"/>
      <c r="Z96" s="439"/>
      <c r="AA96" s="439"/>
      <c r="AB96" s="439"/>
      <c r="AC96" s="439"/>
      <c r="AD96" s="439"/>
      <c r="AE96" s="439"/>
      <c r="AF96" s="439"/>
      <c r="AG96" s="439"/>
      <c r="AH96" s="439"/>
      <c r="AI96" s="439"/>
      <c r="AJ96" s="439"/>
      <c r="AK96" s="439"/>
      <c r="AL96" s="439"/>
      <c r="AM96" s="439"/>
      <c r="AN96" s="439"/>
      <c r="AO96" s="439"/>
      <c r="AP96" s="439"/>
      <c r="AQ96" s="439"/>
      <c r="AR96" s="439"/>
      <c r="AS96" s="439"/>
      <c r="AT96" s="439"/>
      <c r="AU96" s="439"/>
      <c r="AV96" s="439"/>
    </row>
    <row r="97" customFormat="false" ht="14.25" hidden="false" customHeight="false" outlineLevel="0" collapsed="false">
      <c r="A97" s="321" t="n">
        <v>93</v>
      </c>
      <c r="B97" s="321" t="str">
        <f aca="false">'APH KIC KIA PC'!I97</f>
        <v>Välj…</v>
      </c>
      <c r="C97" s="321" t="str">
        <f aca="false">'APH KIC KIA PC'!K97</f>
        <v>Välj…</v>
      </c>
      <c r="D97" s="406" t="n">
        <v>1</v>
      </c>
      <c r="E97" s="323" t="str">
        <f aca="false">TRIM('APH KIC KIA PC'!D97)</f>
        <v/>
      </c>
      <c r="F97" s="418" t="str">
        <f aca="false">TRIM('APH KIC KIA PC'!Q97)</f>
        <v/>
      </c>
      <c r="G97" s="406" t="s">
        <v>2035</v>
      </c>
      <c r="H97" s="438" t="str">
        <f aca="false">'APH KIC KIA PC'!E97</f>
        <v/>
      </c>
      <c r="I97" s="112" t="str">
        <f aca="false">TRIM('1. Artikeldata Grund'!F97)</f>
        <v/>
      </c>
      <c r="J97" s="439"/>
      <c r="K97" s="439"/>
      <c r="L97" s="112" t="str">
        <f aca="false">LEFT('4. Inköpsdata'!O97,2)</f>
        <v>Vä</v>
      </c>
      <c r="M97" s="406" t="n">
        <v>1</v>
      </c>
      <c r="N97" s="113" t="e">
        <f aca="false">ROUND('4. Inköpsdata'!K97,2)</f>
        <v>#VALUE!</v>
      </c>
      <c r="O97" s="440"/>
      <c r="P97" s="439"/>
      <c r="Q97" s="405" t="str">
        <f aca="false">'4. Inköpsdata'!H97</f>
        <v>SEK</v>
      </c>
      <c r="R97" s="439"/>
      <c r="S97" s="439"/>
      <c r="T97" s="439"/>
      <c r="U97" s="439"/>
      <c r="V97" s="112" t="str">
        <f aca="false">'4. Inköpsdata'!E97</f>
        <v>ST</v>
      </c>
      <c r="W97" s="112" t="s">
        <v>1925</v>
      </c>
      <c r="X97" s="439"/>
      <c r="Y97" s="439"/>
      <c r="Z97" s="439"/>
      <c r="AA97" s="439"/>
      <c r="AB97" s="439"/>
      <c r="AC97" s="439"/>
      <c r="AD97" s="439"/>
      <c r="AE97" s="439"/>
      <c r="AF97" s="439"/>
      <c r="AG97" s="439"/>
      <c r="AH97" s="439"/>
      <c r="AI97" s="439"/>
      <c r="AJ97" s="439"/>
      <c r="AK97" s="439"/>
      <c r="AL97" s="439"/>
      <c r="AM97" s="439"/>
      <c r="AN97" s="439"/>
      <c r="AO97" s="439"/>
      <c r="AP97" s="439"/>
      <c r="AQ97" s="439"/>
      <c r="AR97" s="439"/>
      <c r="AS97" s="439"/>
      <c r="AT97" s="439"/>
      <c r="AU97" s="439"/>
      <c r="AV97" s="439"/>
    </row>
    <row r="98" customFormat="false" ht="14.25" hidden="false" customHeight="false" outlineLevel="0" collapsed="false">
      <c r="A98" s="321" t="n">
        <v>94</v>
      </c>
      <c r="B98" s="321" t="str">
        <f aca="false">'APH KIC KIA PC'!I98</f>
        <v>Välj…</v>
      </c>
      <c r="C98" s="321" t="str">
        <f aca="false">'APH KIC KIA PC'!K98</f>
        <v>Välj…</v>
      </c>
      <c r="D98" s="406" t="n">
        <v>1</v>
      </c>
      <c r="E98" s="323" t="str">
        <f aca="false">TRIM('APH KIC KIA PC'!D98)</f>
        <v/>
      </c>
      <c r="F98" s="418" t="str">
        <f aca="false">TRIM('APH KIC KIA PC'!Q98)</f>
        <v/>
      </c>
      <c r="G98" s="406" t="s">
        <v>2035</v>
      </c>
      <c r="H98" s="438" t="str">
        <f aca="false">'APH KIC KIA PC'!E98</f>
        <v/>
      </c>
      <c r="I98" s="112" t="str">
        <f aca="false">TRIM('1. Artikeldata Grund'!F98)</f>
        <v/>
      </c>
      <c r="J98" s="439"/>
      <c r="K98" s="439"/>
      <c r="L98" s="112" t="str">
        <f aca="false">LEFT('4. Inköpsdata'!O98,2)</f>
        <v>Vä</v>
      </c>
      <c r="M98" s="406" t="n">
        <v>1</v>
      </c>
      <c r="N98" s="113" t="e">
        <f aca="false">ROUND('4. Inköpsdata'!K98,2)</f>
        <v>#VALUE!</v>
      </c>
      <c r="O98" s="440"/>
      <c r="P98" s="439"/>
      <c r="Q98" s="405" t="str">
        <f aca="false">'4. Inköpsdata'!H98</f>
        <v>SEK</v>
      </c>
      <c r="R98" s="439"/>
      <c r="S98" s="439"/>
      <c r="T98" s="439"/>
      <c r="U98" s="439"/>
      <c r="V98" s="112" t="str">
        <f aca="false">'4. Inköpsdata'!E98</f>
        <v>ST</v>
      </c>
      <c r="W98" s="112" t="s">
        <v>1925</v>
      </c>
      <c r="X98" s="439"/>
      <c r="Y98" s="439"/>
      <c r="Z98" s="439"/>
      <c r="AA98" s="439"/>
      <c r="AB98" s="439"/>
      <c r="AC98" s="439"/>
      <c r="AD98" s="439"/>
      <c r="AE98" s="439"/>
      <c r="AF98" s="439"/>
      <c r="AG98" s="439"/>
      <c r="AH98" s="439"/>
      <c r="AI98" s="439"/>
      <c r="AJ98" s="439"/>
      <c r="AK98" s="439"/>
      <c r="AL98" s="439"/>
      <c r="AM98" s="439"/>
      <c r="AN98" s="439"/>
      <c r="AO98" s="439"/>
      <c r="AP98" s="439"/>
      <c r="AQ98" s="439"/>
      <c r="AR98" s="439"/>
      <c r="AS98" s="439"/>
      <c r="AT98" s="439"/>
      <c r="AU98" s="439"/>
      <c r="AV98" s="439"/>
    </row>
    <row r="99" customFormat="false" ht="14.25" hidden="false" customHeight="false" outlineLevel="0" collapsed="false">
      <c r="A99" s="321" t="n">
        <v>95</v>
      </c>
      <c r="B99" s="321" t="str">
        <f aca="false">'APH KIC KIA PC'!I99</f>
        <v>Välj…</v>
      </c>
      <c r="C99" s="321" t="str">
        <f aca="false">'APH KIC KIA PC'!K99</f>
        <v>Välj…</v>
      </c>
      <c r="D99" s="406" t="n">
        <v>1</v>
      </c>
      <c r="E99" s="323" t="str">
        <f aca="false">TRIM('APH KIC KIA PC'!D99)</f>
        <v/>
      </c>
      <c r="F99" s="418" t="str">
        <f aca="false">TRIM('APH KIC KIA PC'!Q99)</f>
        <v/>
      </c>
      <c r="G99" s="406" t="s">
        <v>2035</v>
      </c>
      <c r="H99" s="438" t="str">
        <f aca="false">'APH KIC KIA PC'!E99</f>
        <v/>
      </c>
      <c r="I99" s="112" t="str">
        <f aca="false">TRIM('1. Artikeldata Grund'!F99)</f>
        <v/>
      </c>
      <c r="J99" s="439"/>
      <c r="K99" s="439"/>
      <c r="L99" s="112" t="str">
        <f aca="false">LEFT('4. Inköpsdata'!O99,2)</f>
        <v>Vä</v>
      </c>
      <c r="M99" s="406" t="n">
        <v>1</v>
      </c>
      <c r="N99" s="113" t="e">
        <f aca="false">ROUND('4. Inköpsdata'!K99,2)</f>
        <v>#VALUE!</v>
      </c>
      <c r="O99" s="440"/>
      <c r="P99" s="439"/>
      <c r="Q99" s="405" t="str">
        <f aca="false">'4. Inköpsdata'!H99</f>
        <v>SEK</v>
      </c>
      <c r="R99" s="439"/>
      <c r="S99" s="439"/>
      <c r="T99" s="439"/>
      <c r="U99" s="439"/>
      <c r="V99" s="112" t="str">
        <f aca="false">'4. Inköpsdata'!E99</f>
        <v>ST</v>
      </c>
      <c r="W99" s="112" t="s">
        <v>1925</v>
      </c>
      <c r="X99" s="439"/>
      <c r="Y99" s="439"/>
      <c r="Z99" s="439"/>
      <c r="AA99" s="439"/>
      <c r="AB99" s="439"/>
      <c r="AC99" s="439"/>
      <c r="AD99" s="439"/>
      <c r="AE99" s="439"/>
      <c r="AF99" s="439"/>
      <c r="AG99" s="439"/>
      <c r="AH99" s="439"/>
      <c r="AI99" s="439"/>
      <c r="AJ99" s="439"/>
      <c r="AK99" s="439"/>
      <c r="AL99" s="439"/>
      <c r="AM99" s="439"/>
      <c r="AN99" s="439"/>
      <c r="AO99" s="439"/>
      <c r="AP99" s="439"/>
      <c r="AQ99" s="439"/>
      <c r="AR99" s="439"/>
      <c r="AS99" s="439"/>
      <c r="AT99" s="439"/>
      <c r="AU99" s="439"/>
      <c r="AV99" s="439"/>
    </row>
    <row r="100" customFormat="false" ht="14.25" hidden="false" customHeight="false" outlineLevel="0" collapsed="false">
      <c r="A100" s="321" t="n">
        <v>96</v>
      </c>
      <c r="B100" s="321" t="str">
        <f aca="false">'APH KIC KIA PC'!I100</f>
        <v>Välj…</v>
      </c>
      <c r="C100" s="321" t="str">
        <f aca="false">'APH KIC KIA PC'!K100</f>
        <v>Välj…</v>
      </c>
      <c r="D100" s="406" t="n">
        <v>1</v>
      </c>
      <c r="E100" s="323" t="str">
        <f aca="false">TRIM('APH KIC KIA PC'!D100)</f>
        <v/>
      </c>
      <c r="F100" s="418" t="str">
        <f aca="false">TRIM('APH KIC KIA PC'!Q100)</f>
        <v/>
      </c>
      <c r="G100" s="406" t="s">
        <v>2035</v>
      </c>
      <c r="H100" s="438" t="str">
        <f aca="false">'APH KIC KIA PC'!E100</f>
        <v/>
      </c>
      <c r="I100" s="112" t="str">
        <f aca="false">TRIM('1. Artikeldata Grund'!F100)</f>
        <v/>
      </c>
      <c r="J100" s="439"/>
      <c r="K100" s="439"/>
      <c r="L100" s="112" t="str">
        <f aca="false">LEFT('4. Inköpsdata'!O100,2)</f>
        <v>Vä</v>
      </c>
      <c r="M100" s="406" t="n">
        <v>1</v>
      </c>
      <c r="N100" s="113" t="e">
        <f aca="false">ROUND('4. Inköpsdata'!K100,2)</f>
        <v>#VALUE!</v>
      </c>
      <c r="O100" s="440"/>
      <c r="P100" s="439"/>
      <c r="Q100" s="405" t="str">
        <f aca="false">'4. Inköpsdata'!H100</f>
        <v>SEK</v>
      </c>
      <c r="R100" s="439"/>
      <c r="S100" s="439"/>
      <c r="T100" s="439"/>
      <c r="U100" s="439"/>
      <c r="V100" s="112" t="str">
        <f aca="false">'4. Inköpsdata'!E100</f>
        <v>ST</v>
      </c>
      <c r="W100" s="112" t="s">
        <v>1925</v>
      </c>
      <c r="X100" s="439"/>
      <c r="Y100" s="439"/>
      <c r="Z100" s="439"/>
      <c r="AA100" s="439"/>
      <c r="AB100" s="439"/>
      <c r="AC100" s="439"/>
      <c r="AD100" s="439"/>
      <c r="AE100" s="439"/>
      <c r="AF100" s="439"/>
      <c r="AG100" s="439"/>
      <c r="AH100" s="439"/>
      <c r="AI100" s="439"/>
      <c r="AJ100" s="439"/>
      <c r="AK100" s="439"/>
      <c r="AL100" s="439"/>
      <c r="AM100" s="439"/>
      <c r="AN100" s="439"/>
      <c r="AO100" s="439"/>
      <c r="AP100" s="439"/>
      <c r="AQ100" s="439"/>
      <c r="AR100" s="439"/>
      <c r="AS100" s="439"/>
      <c r="AT100" s="439"/>
      <c r="AU100" s="439"/>
      <c r="AV100" s="439"/>
    </row>
    <row r="101" customFormat="false" ht="14.25" hidden="false" customHeight="false" outlineLevel="0" collapsed="false">
      <c r="A101" s="321" t="n">
        <v>97</v>
      </c>
      <c r="B101" s="321" t="str">
        <f aca="false">'APH KIC KIA PC'!I101</f>
        <v>Välj…</v>
      </c>
      <c r="C101" s="321" t="str">
        <f aca="false">'APH KIC KIA PC'!K101</f>
        <v>Välj…</v>
      </c>
      <c r="D101" s="406" t="n">
        <v>1</v>
      </c>
      <c r="E101" s="323" t="str">
        <f aca="false">TRIM('APH KIC KIA PC'!D101)</f>
        <v/>
      </c>
      <c r="F101" s="418" t="str">
        <f aca="false">TRIM('APH KIC KIA PC'!Q101)</f>
        <v/>
      </c>
      <c r="G101" s="406" t="s">
        <v>2035</v>
      </c>
      <c r="H101" s="438" t="str">
        <f aca="false">'APH KIC KIA PC'!E101</f>
        <v/>
      </c>
      <c r="I101" s="112" t="str">
        <f aca="false">TRIM('1. Artikeldata Grund'!F101)</f>
        <v/>
      </c>
      <c r="J101" s="439"/>
      <c r="K101" s="439"/>
      <c r="L101" s="112" t="str">
        <f aca="false">LEFT('4. Inköpsdata'!O101,2)</f>
        <v>Vä</v>
      </c>
      <c r="M101" s="406" t="n">
        <v>1</v>
      </c>
      <c r="N101" s="113" t="e">
        <f aca="false">ROUND('4. Inköpsdata'!K101,2)</f>
        <v>#VALUE!</v>
      </c>
      <c r="O101" s="440"/>
      <c r="P101" s="439"/>
      <c r="Q101" s="405" t="str">
        <f aca="false">'4. Inköpsdata'!H101</f>
        <v>SEK</v>
      </c>
      <c r="R101" s="439"/>
      <c r="S101" s="439"/>
      <c r="T101" s="439"/>
      <c r="U101" s="439"/>
      <c r="V101" s="112" t="str">
        <f aca="false">'4. Inköpsdata'!E101</f>
        <v>ST</v>
      </c>
      <c r="W101" s="112" t="s">
        <v>1925</v>
      </c>
      <c r="X101" s="439"/>
      <c r="Y101" s="439"/>
      <c r="Z101" s="439"/>
      <c r="AA101" s="439"/>
      <c r="AB101" s="439"/>
      <c r="AC101" s="439"/>
      <c r="AD101" s="439"/>
      <c r="AE101" s="439"/>
      <c r="AF101" s="439"/>
      <c r="AG101" s="439"/>
      <c r="AH101" s="439"/>
      <c r="AI101" s="439"/>
      <c r="AJ101" s="439"/>
      <c r="AK101" s="439"/>
      <c r="AL101" s="439"/>
      <c r="AM101" s="439"/>
      <c r="AN101" s="439"/>
      <c r="AO101" s="439"/>
      <c r="AP101" s="439"/>
      <c r="AQ101" s="439"/>
      <c r="AR101" s="439"/>
      <c r="AS101" s="439"/>
      <c r="AT101" s="439"/>
      <c r="AU101" s="439"/>
      <c r="AV101" s="439"/>
    </row>
    <row r="102" customFormat="false" ht="14.25" hidden="false" customHeight="false" outlineLevel="0" collapsed="false">
      <c r="A102" s="321" t="n">
        <v>98</v>
      </c>
      <c r="B102" s="321" t="str">
        <f aca="false">'APH KIC KIA PC'!I102</f>
        <v>Välj…</v>
      </c>
      <c r="C102" s="321" t="str">
        <f aca="false">'APH KIC KIA PC'!K102</f>
        <v>Välj…</v>
      </c>
      <c r="D102" s="406" t="n">
        <v>1</v>
      </c>
      <c r="E102" s="323" t="str">
        <f aca="false">TRIM('APH KIC KIA PC'!D102)</f>
        <v/>
      </c>
      <c r="F102" s="418" t="str">
        <f aca="false">TRIM('APH KIC KIA PC'!Q102)</f>
        <v/>
      </c>
      <c r="G102" s="406" t="s">
        <v>2035</v>
      </c>
      <c r="H102" s="438" t="str">
        <f aca="false">'APH KIC KIA PC'!E102</f>
        <v/>
      </c>
      <c r="I102" s="112" t="str">
        <f aca="false">TRIM('1. Artikeldata Grund'!F102)</f>
        <v/>
      </c>
      <c r="J102" s="439"/>
      <c r="K102" s="439"/>
      <c r="L102" s="112" t="str">
        <f aca="false">LEFT('4. Inköpsdata'!O102,2)</f>
        <v>Vä</v>
      </c>
      <c r="M102" s="406" t="n">
        <v>1</v>
      </c>
      <c r="N102" s="113" t="e">
        <f aca="false">ROUND('4. Inköpsdata'!K102,2)</f>
        <v>#VALUE!</v>
      </c>
      <c r="O102" s="440"/>
      <c r="P102" s="439"/>
      <c r="Q102" s="405" t="str">
        <f aca="false">'4. Inköpsdata'!H102</f>
        <v>SEK</v>
      </c>
      <c r="R102" s="439"/>
      <c r="S102" s="439"/>
      <c r="T102" s="439"/>
      <c r="U102" s="439"/>
      <c r="V102" s="112" t="str">
        <f aca="false">'4. Inköpsdata'!E102</f>
        <v>ST</v>
      </c>
      <c r="W102" s="112" t="s">
        <v>1925</v>
      </c>
      <c r="X102" s="439"/>
      <c r="Y102" s="439"/>
      <c r="Z102" s="439"/>
      <c r="AA102" s="439"/>
      <c r="AB102" s="439"/>
      <c r="AC102" s="439"/>
      <c r="AD102" s="439"/>
      <c r="AE102" s="439"/>
      <c r="AF102" s="439"/>
      <c r="AG102" s="439"/>
      <c r="AH102" s="439"/>
      <c r="AI102" s="439"/>
      <c r="AJ102" s="439"/>
      <c r="AK102" s="439"/>
      <c r="AL102" s="439"/>
      <c r="AM102" s="439"/>
      <c r="AN102" s="439"/>
      <c r="AO102" s="439"/>
      <c r="AP102" s="439"/>
      <c r="AQ102" s="439"/>
      <c r="AR102" s="439"/>
      <c r="AS102" s="439"/>
      <c r="AT102" s="439"/>
      <c r="AU102" s="439"/>
      <c r="AV102" s="439"/>
    </row>
    <row r="103" customFormat="false" ht="14.25" hidden="false" customHeight="false" outlineLevel="0" collapsed="false">
      <c r="A103" s="321" t="n">
        <v>99</v>
      </c>
      <c r="B103" s="321" t="str">
        <f aca="false">'APH KIC KIA PC'!I103</f>
        <v>Välj…</v>
      </c>
      <c r="C103" s="321" t="str">
        <f aca="false">'APH KIC KIA PC'!K103</f>
        <v>Välj…</v>
      </c>
      <c r="D103" s="406" t="n">
        <v>1</v>
      </c>
      <c r="E103" s="323" t="str">
        <f aca="false">TRIM('APH KIC KIA PC'!D103)</f>
        <v/>
      </c>
      <c r="F103" s="418" t="str">
        <f aca="false">TRIM('APH KIC KIA PC'!Q103)</f>
        <v/>
      </c>
      <c r="G103" s="406" t="s">
        <v>2035</v>
      </c>
      <c r="H103" s="438" t="str">
        <f aca="false">'APH KIC KIA PC'!E103</f>
        <v/>
      </c>
      <c r="I103" s="112" t="str">
        <f aca="false">TRIM('1. Artikeldata Grund'!F103)</f>
        <v/>
      </c>
      <c r="J103" s="439"/>
      <c r="K103" s="439"/>
      <c r="L103" s="112" t="str">
        <f aca="false">LEFT('4. Inköpsdata'!O103,2)</f>
        <v>Vä</v>
      </c>
      <c r="M103" s="406" t="n">
        <v>1</v>
      </c>
      <c r="N103" s="113" t="e">
        <f aca="false">ROUND('4. Inköpsdata'!K103,2)</f>
        <v>#VALUE!</v>
      </c>
      <c r="O103" s="440"/>
      <c r="P103" s="439"/>
      <c r="Q103" s="405" t="str">
        <f aca="false">'4. Inköpsdata'!H103</f>
        <v>SEK</v>
      </c>
      <c r="R103" s="439"/>
      <c r="S103" s="439"/>
      <c r="T103" s="439"/>
      <c r="U103" s="439"/>
      <c r="V103" s="112" t="str">
        <f aca="false">'4. Inköpsdata'!E103</f>
        <v>ST</v>
      </c>
      <c r="W103" s="112" t="s">
        <v>1925</v>
      </c>
      <c r="X103" s="439"/>
      <c r="Y103" s="439"/>
      <c r="Z103" s="439"/>
      <c r="AA103" s="439"/>
      <c r="AB103" s="439"/>
      <c r="AC103" s="439"/>
      <c r="AD103" s="439"/>
      <c r="AE103" s="439"/>
      <c r="AF103" s="439"/>
      <c r="AG103" s="439"/>
      <c r="AH103" s="439"/>
      <c r="AI103" s="439"/>
      <c r="AJ103" s="439"/>
      <c r="AK103" s="439"/>
      <c r="AL103" s="439"/>
      <c r="AM103" s="439"/>
      <c r="AN103" s="439"/>
      <c r="AO103" s="439"/>
      <c r="AP103" s="439"/>
      <c r="AQ103" s="439"/>
      <c r="AR103" s="439"/>
      <c r="AS103" s="439"/>
      <c r="AT103" s="439"/>
      <c r="AU103" s="439"/>
      <c r="AV103" s="439"/>
    </row>
    <row r="104" customFormat="false" ht="14.25" hidden="false" customHeight="false" outlineLevel="0" collapsed="false">
      <c r="A104" s="321" t="n">
        <v>100</v>
      </c>
      <c r="B104" s="321" t="str">
        <f aca="false">'APH KIC KIA PC'!I104</f>
        <v>Välj…</v>
      </c>
      <c r="C104" s="321" t="str">
        <f aca="false">'APH KIC KIA PC'!K104</f>
        <v>Välj…</v>
      </c>
      <c r="D104" s="406" t="n">
        <v>1</v>
      </c>
      <c r="E104" s="323" t="str">
        <f aca="false">TRIM('APH KIC KIA PC'!D104)</f>
        <v/>
      </c>
      <c r="F104" s="418" t="str">
        <f aca="false">TRIM('APH KIC KIA PC'!Q104)</f>
        <v/>
      </c>
      <c r="G104" s="406" t="s">
        <v>2035</v>
      </c>
      <c r="H104" s="438" t="str">
        <f aca="false">'APH KIC KIA PC'!E104</f>
        <v/>
      </c>
      <c r="I104" s="112" t="str">
        <f aca="false">TRIM('1. Artikeldata Grund'!F104)</f>
        <v/>
      </c>
      <c r="J104" s="439"/>
      <c r="K104" s="439"/>
      <c r="L104" s="112" t="str">
        <f aca="false">LEFT('4. Inköpsdata'!O104,2)</f>
        <v>Vä</v>
      </c>
      <c r="M104" s="406" t="n">
        <v>1</v>
      </c>
      <c r="N104" s="113" t="e">
        <f aca="false">ROUND('4. Inköpsdata'!K104,2)</f>
        <v>#VALUE!</v>
      </c>
      <c r="O104" s="440"/>
      <c r="P104" s="439"/>
      <c r="Q104" s="405" t="str">
        <f aca="false">'4. Inköpsdata'!H104</f>
        <v>SEK</v>
      </c>
      <c r="R104" s="439"/>
      <c r="S104" s="439"/>
      <c r="T104" s="439"/>
      <c r="U104" s="439"/>
      <c r="V104" s="112" t="str">
        <f aca="false">'4. Inköpsdata'!E104</f>
        <v>ST</v>
      </c>
      <c r="W104" s="112" t="s">
        <v>1925</v>
      </c>
      <c r="X104" s="439"/>
      <c r="Y104" s="439"/>
      <c r="Z104" s="439"/>
      <c r="AA104" s="439"/>
      <c r="AB104" s="439"/>
      <c r="AC104" s="439"/>
      <c r="AD104" s="439"/>
      <c r="AE104" s="439"/>
      <c r="AF104" s="439"/>
      <c r="AG104" s="439"/>
      <c r="AH104" s="439"/>
      <c r="AI104" s="439"/>
      <c r="AJ104" s="439"/>
      <c r="AK104" s="439"/>
      <c r="AL104" s="439"/>
      <c r="AM104" s="439"/>
      <c r="AN104" s="439"/>
      <c r="AO104" s="439"/>
      <c r="AP104" s="439"/>
      <c r="AQ104" s="439"/>
      <c r="AR104" s="439"/>
      <c r="AS104" s="439"/>
      <c r="AT104" s="439"/>
      <c r="AU104" s="439"/>
      <c r="AV104" s="439"/>
    </row>
    <row r="105" customFormat="false" ht="14.25" hidden="false" customHeight="false" outlineLevel="0" collapsed="false">
      <c r="A105" s="321" t="n">
        <v>101</v>
      </c>
      <c r="B105" s="321" t="str">
        <f aca="false">'APH KIC KIA PC'!I105</f>
        <v>Välj…</v>
      </c>
      <c r="C105" s="321" t="str">
        <f aca="false">'APH KIC KIA PC'!K105</f>
        <v>Välj…</v>
      </c>
      <c r="D105" s="406" t="n">
        <v>1</v>
      </c>
      <c r="E105" s="323" t="str">
        <f aca="false">TRIM('APH KIC KIA PC'!D105)</f>
        <v/>
      </c>
      <c r="F105" s="418" t="str">
        <f aca="false">TRIM('APH KIC KIA PC'!Q105)</f>
        <v/>
      </c>
      <c r="G105" s="406" t="s">
        <v>2035</v>
      </c>
      <c r="H105" s="438" t="str">
        <f aca="false">'APH KIC KIA PC'!E105</f>
        <v/>
      </c>
      <c r="I105" s="112" t="str">
        <f aca="false">TRIM('1. Artikeldata Grund'!F105)</f>
        <v/>
      </c>
      <c r="J105" s="439"/>
      <c r="K105" s="439"/>
      <c r="L105" s="112" t="str">
        <f aca="false">LEFT('4. Inköpsdata'!O105,2)</f>
        <v>Vä</v>
      </c>
      <c r="M105" s="406" t="n">
        <v>1</v>
      </c>
      <c r="N105" s="113" t="e">
        <f aca="false">ROUND('4. Inköpsdata'!K105,2)</f>
        <v>#VALUE!</v>
      </c>
      <c r="O105" s="440"/>
      <c r="P105" s="439"/>
      <c r="Q105" s="405" t="str">
        <f aca="false">'4. Inköpsdata'!H105</f>
        <v>SEK</v>
      </c>
      <c r="R105" s="439"/>
      <c r="S105" s="439"/>
      <c r="T105" s="439"/>
      <c r="U105" s="439"/>
      <c r="V105" s="112" t="str">
        <f aca="false">'4. Inköpsdata'!E105</f>
        <v>ST</v>
      </c>
      <c r="W105" s="112" t="s">
        <v>1925</v>
      </c>
      <c r="X105" s="439"/>
      <c r="Y105" s="439"/>
      <c r="Z105" s="439"/>
      <c r="AA105" s="439"/>
      <c r="AB105" s="439"/>
      <c r="AC105" s="439"/>
      <c r="AD105" s="439"/>
      <c r="AE105" s="439"/>
      <c r="AF105" s="439"/>
      <c r="AG105" s="439"/>
      <c r="AH105" s="439"/>
      <c r="AI105" s="439"/>
      <c r="AJ105" s="439"/>
      <c r="AK105" s="439"/>
      <c r="AL105" s="439"/>
      <c r="AM105" s="439"/>
      <c r="AN105" s="439"/>
      <c r="AO105" s="439"/>
      <c r="AP105" s="439"/>
      <c r="AQ105" s="439"/>
      <c r="AR105" s="439"/>
      <c r="AS105" s="439"/>
      <c r="AT105" s="439"/>
      <c r="AU105" s="439"/>
      <c r="AV105" s="439"/>
    </row>
    <row r="106" customFormat="false" ht="14.25" hidden="false" customHeight="false" outlineLevel="0" collapsed="false">
      <c r="A106" s="321" t="n">
        <v>102</v>
      </c>
      <c r="B106" s="321" t="str">
        <f aca="false">'APH KIC KIA PC'!I106</f>
        <v>Välj…</v>
      </c>
      <c r="C106" s="321" t="str">
        <f aca="false">'APH KIC KIA PC'!K106</f>
        <v>Välj…</v>
      </c>
      <c r="D106" s="406" t="n">
        <v>1</v>
      </c>
      <c r="E106" s="323" t="str">
        <f aca="false">TRIM('APH KIC KIA PC'!D106)</f>
        <v/>
      </c>
      <c r="F106" s="418" t="str">
        <f aca="false">TRIM('APH KIC KIA PC'!Q106)</f>
        <v/>
      </c>
      <c r="G106" s="406" t="s">
        <v>2035</v>
      </c>
      <c r="H106" s="438" t="str">
        <f aca="false">'APH KIC KIA PC'!E106</f>
        <v/>
      </c>
      <c r="I106" s="112" t="str">
        <f aca="false">TRIM('1. Artikeldata Grund'!F106)</f>
        <v/>
      </c>
      <c r="J106" s="439"/>
      <c r="K106" s="439"/>
      <c r="L106" s="112" t="str">
        <f aca="false">LEFT('4. Inköpsdata'!O106,2)</f>
        <v>Vä</v>
      </c>
      <c r="M106" s="406" t="n">
        <v>1</v>
      </c>
      <c r="N106" s="113" t="e">
        <f aca="false">ROUND('4. Inköpsdata'!K106,2)</f>
        <v>#VALUE!</v>
      </c>
      <c r="O106" s="440"/>
      <c r="P106" s="439"/>
      <c r="Q106" s="405" t="str">
        <f aca="false">'4. Inköpsdata'!H106</f>
        <v>SEK</v>
      </c>
      <c r="R106" s="439"/>
      <c r="S106" s="439"/>
      <c r="T106" s="439"/>
      <c r="U106" s="439"/>
      <c r="V106" s="112" t="str">
        <f aca="false">'4. Inköpsdata'!E106</f>
        <v>ST</v>
      </c>
      <c r="W106" s="112" t="s">
        <v>1925</v>
      </c>
      <c r="X106" s="439"/>
      <c r="Y106" s="439"/>
      <c r="Z106" s="439"/>
      <c r="AA106" s="439"/>
      <c r="AB106" s="439"/>
      <c r="AC106" s="439"/>
      <c r="AD106" s="439"/>
      <c r="AE106" s="439"/>
      <c r="AF106" s="439"/>
      <c r="AG106" s="439"/>
      <c r="AH106" s="439"/>
      <c r="AI106" s="439"/>
      <c r="AJ106" s="439"/>
      <c r="AK106" s="439"/>
      <c r="AL106" s="439"/>
      <c r="AM106" s="439"/>
      <c r="AN106" s="439"/>
      <c r="AO106" s="439"/>
      <c r="AP106" s="439"/>
      <c r="AQ106" s="439"/>
      <c r="AR106" s="439"/>
      <c r="AS106" s="439"/>
      <c r="AT106" s="439"/>
      <c r="AU106" s="439"/>
      <c r="AV106" s="439"/>
    </row>
    <row r="107" customFormat="false" ht="14.25" hidden="false" customHeight="false" outlineLevel="0" collapsed="false">
      <c r="A107" s="321" t="n">
        <v>103</v>
      </c>
      <c r="B107" s="321" t="str">
        <f aca="false">'APH KIC KIA PC'!I107</f>
        <v>Välj…</v>
      </c>
      <c r="C107" s="321" t="str">
        <f aca="false">'APH KIC KIA PC'!K107</f>
        <v>Välj…</v>
      </c>
      <c r="D107" s="406" t="n">
        <v>1</v>
      </c>
      <c r="E107" s="323" t="str">
        <f aca="false">TRIM('APH KIC KIA PC'!D107)</f>
        <v/>
      </c>
      <c r="F107" s="418" t="str">
        <f aca="false">TRIM('APH KIC KIA PC'!Q107)</f>
        <v/>
      </c>
      <c r="G107" s="406" t="s">
        <v>2035</v>
      </c>
      <c r="H107" s="438" t="str">
        <f aca="false">'APH KIC KIA PC'!E107</f>
        <v/>
      </c>
      <c r="I107" s="112" t="str">
        <f aca="false">TRIM('1. Artikeldata Grund'!F107)</f>
        <v/>
      </c>
      <c r="J107" s="439"/>
      <c r="K107" s="439"/>
      <c r="L107" s="112" t="str">
        <f aca="false">LEFT('4. Inköpsdata'!O107,2)</f>
        <v>Vä</v>
      </c>
      <c r="M107" s="406" t="n">
        <v>1</v>
      </c>
      <c r="N107" s="113" t="e">
        <f aca="false">ROUND('4. Inköpsdata'!K107,2)</f>
        <v>#VALUE!</v>
      </c>
      <c r="O107" s="440"/>
      <c r="P107" s="439"/>
      <c r="Q107" s="405" t="str">
        <f aca="false">'4. Inköpsdata'!H107</f>
        <v>SEK</v>
      </c>
      <c r="R107" s="439"/>
      <c r="S107" s="439"/>
      <c r="T107" s="439"/>
      <c r="U107" s="439"/>
      <c r="V107" s="112" t="str">
        <f aca="false">'4. Inköpsdata'!E107</f>
        <v>ST</v>
      </c>
      <c r="W107" s="112" t="s">
        <v>1925</v>
      </c>
      <c r="X107" s="439"/>
      <c r="Y107" s="439"/>
      <c r="Z107" s="439"/>
      <c r="AA107" s="439"/>
      <c r="AB107" s="439"/>
      <c r="AC107" s="439"/>
      <c r="AD107" s="439"/>
      <c r="AE107" s="439"/>
      <c r="AF107" s="439"/>
      <c r="AG107" s="439"/>
      <c r="AH107" s="439"/>
      <c r="AI107" s="439"/>
      <c r="AJ107" s="439"/>
      <c r="AK107" s="439"/>
      <c r="AL107" s="439"/>
      <c r="AM107" s="439"/>
      <c r="AN107" s="439"/>
      <c r="AO107" s="439"/>
      <c r="AP107" s="439"/>
      <c r="AQ107" s="439"/>
      <c r="AR107" s="439"/>
      <c r="AS107" s="439"/>
      <c r="AT107" s="439"/>
      <c r="AU107" s="439"/>
      <c r="AV107" s="439"/>
    </row>
    <row r="108" customFormat="false" ht="14.25" hidden="false" customHeight="false" outlineLevel="0" collapsed="false">
      <c r="A108" s="321" t="n">
        <v>104</v>
      </c>
      <c r="B108" s="321" t="str">
        <f aca="false">'APH KIC KIA PC'!I108</f>
        <v>Välj…</v>
      </c>
      <c r="C108" s="321" t="str">
        <f aca="false">'APH KIC KIA PC'!K108</f>
        <v>Välj…</v>
      </c>
      <c r="D108" s="406" t="n">
        <v>1</v>
      </c>
      <c r="E108" s="323" t="str">
        <f aca="false">TRIM('APH KIC KIA PC'!D108)</f>
        <v/>
      </c>
      <c r="F108" s="418" t="str">
        <f aca="false">TRIM('APH KIC KIA PC'!Q108)</f>
        <v/>
      </c>
      <c r="G108" s="406" t="s">
        <v>2035</v>
      </c>
      <c r="H108" s="438" t="str">
        <f aca="false">'APH KIC KIA PC'!E108</f>
        <v/>
      </c>
      <c r="I108" s="112" t="str">
        <f aca="false">TRIM('1. Artikeldata Grund'!F108)</f>
        <v/>
      </c>
      <c r="J108" s="439"/>
      <c r="K108" s="439"/>
      <c r="L108" s="112" t="str">
        <f aca="false">LEFT('4. Inköpsdata'!O108,2)</f>
        <v>Vä</v>
      </c>
      <c r="M108" s="406" t="n">
        <v>1</v>
      </c>
      <c r="N108" s="113" t="e">
        <f aca="false">ROUND('4. Inköpsdata'!K108,2)</f>
        <v>#VALUE!</v>
      </c>
      <c r="O108" s="440"/>
      <c r="P108" s="439"/>
      <c r="Q108" s="405" t="str">
        <f aca="false">'4. Inköpsdata'!H108</f>
        <v>SEK</v>
      </c>
      <c r="R108" s="439"/>
      <c r="S108" s="439"/>
      <c r="T108" s="439"/>
      <c r="U108" s="439"/>
      <c r="V108" s="112" t="str">
        <f aca="false">'4. Inköpsdata'!E108</f>
        <v>ST</v>
      </c>
      <c r="W108" s="112" t="s">
        <v>1925</v>
      </c>
      <c r="X108" s="439"/>
      <c r="Y108" s="439"/>
      <c r="Z108" s="439"/>
      <c r="AA108" s="439"/>
      <c r="AB108" s="439"/>
      <c r="AC108" s="439"/>
      <c r="AD108" s="439"/>
      <c r="AE108" s="439"/>
      <c r="AF108" s="439"/>
      <c r="AG108" s="439"/>
      <c r="AH108" s="439"/>
      <c r="AI108" s="439"/>
      <c r="AJ108" s="439"/>
      <c r="AK108" s="439"/>
      <c r="AL108" s="439"/>
      <c r="AM108" s="439"/>
      <c r="AN108" s="439"/>
      <c r="AO108" s="439"/>
      <c r="AP108" s="439"/>
      <c r="AQ108" s="439"/>
      <c r="AR108" s="439"/>
      <c r="AS108" s="439"/>
      <c r="AT108" s="439"/>
      <c r="AU108" s="439"/>
      <c r="AV108" s="439"/>
    </row>
    <row r="109" customFormat="false" ht="14.25" hidden="false" customHeight="false" outlineLevel="0" collapsed="false">
      <c r="A109" s="321" t="n">
        <v>105</v>
      </c>
      <c r="B109" s="321" t="str">
        <f aca="false">'APH KIC KIA PC'!I109</f>
        <v>Välj…</v>
      </c>
      <c r="C109" s="321" t="str">
        <f aca="false">'APH KIC KIA PC'!K109</f>
        <v>Välj…</v>
      </c>
      <c r="D109" s="406" t="n">
        <v>1</v>
      </c>
      <c r="E109" s="323" t="str">
        <f aca="false">TRIM('APH KIC KIA PC'!D109)</f>
        <v/>
      </c>
      <c r="F109" s="418" t="str">
        <f aca="false">TRIM('APH KIC KIA PC'!Q109)</f>
        <v/>
      </c>
      <c r="G109" s="406" t="s">
        <v>2035</v>
      </c>
      <c r="H109" s="438" t="str">
        <f aca="false">'APH KIC KIA PC'!E109</f>
        <v/>
      </c>
      <c r="I109" s="112" t="str">
        <f aca="false">TRIM('1. Artikeldata Grund'!F109)</f>
        <v/>
      </c>
      <c r="J109" s="439"/>
      <c r="K109" s="439"/>
      <c r="L109" s="112" t="str">
        <f aca="false">LEFT('4. Inköpsdata'!O109,2)</f>
        <v>Vä</v>
      </c>
      <c r="M109" s="406" t="n">
        <v>1</v>
      </c>
      <c r="N109" s="113" t="e">
        <f aca="false">ROUND('4. Inköpsdata'!K109,2)</f>
        <v>#VALUE!</v>
      </c>
      <c r="O109" s="440"/>
      <c r="P109" s="439"/>
      <c r="Q109" s="405" t="str">
        <f aca="false">'4. Inköpsdata'!H109</f>
        <v>SEK</v>
      </c>
      <c r="R109" s="439"/>
      <c r="S109" s="439"/>
      <c r="T109" s="439"/>
      <c r="U109" s="439"/>
      <c r="V109" s="112" t="str">
        <f aca="false">'4. Inköpsdata'!E109</f>
        <v>ST</v>
      </c>
      <c r="W109" s="112" t="s">
        <v>1925</v>
      </c>
      <c r="X109" s="439"/>
      <c r="Y109" s="439"/>
      <c r="Z109" s="439"/>
      <c r="AA109" s="439"/>
      <c r="AB109" s="439"/>
      <c r="AC109" s="439"/>
      <c r="AD109" s="439"/>
      <c r="AE109" s="439"/>
      <c r="AF109" s="439"/>
      <c r="AG109" s="439"/>
      <c r="AH109" s="439"/>
      <c r="AI109" s="439"/>
      <c r="AJ109" s="439"/>
      <c r="AK109" s="439"/>
      <c r="AL109" s="439"/>
      <c r="AM109" s="439"/>
      <c r="AN109" s="439"/>
      <c r="AO109" s="439"/>
      <c r="AP109" s="439"/>
      <c r="AQ109" s="439"/>
      <c r="AR109" s="439"/>
      <c r="AS109" s="439"/>
      <c r="AT109" s="439"/>
      <c r="AU109" s="439"/>
      <c r="AV109" s="439"/>
    </row>
    <row r="110" customFormat="false" ht="14.25" hidden="false" customHeight="false" outlineLevel="0" collapsed="false">
      <c r="A110" s="321" t="n">
        <v>106</v>
      </c>
      <c r="B110" s="321" t="str">
        <f aca="false">'APH KIC KIA PC'!I110</f>
        <v>Välj…</v>
      </c>
      <c r="C110" s="321" t="str">
        <f aca="false">'APH KIC KIA PC'!K110</f>
        <v>Välj…</v>
      </c>
      <c r="D110" s="406" t="n">
        <v>1</v>
      </c>
      <c r="E110" s="323" t="str">
        <f aca="false">TRIM('APH KIC KIA PC'!D110)</f>
        <v/>
      </c>
      <c r="F110" s="418" t="str">
        <f aca="false">TRIM('APH KIC KIA PC'!Q110)</f>
        <v/>
      </c>
      <c r="G110" s="406" t="s">
        <v>2035</v>
      </c>
      <c r="H110" s="438" t="str">
        <f aca="false">'APH KIC KIA PC'!E110</f>
        <v/>
      </c>
      <c r="I110" s="112" t="str">
        <f aca="false">TRIM('1. Artikeldata Grund'!F110)</f>
        <v/>
      </c>
      <c r="J110" s="439"/>
      <c r="K110" s="439"/>
      <c r="L110" s="112" t="str">
        <f aca="false">LEFT('4. Inköpsdata'!O110,2)</f>
        <v>Vä</v>
      </c>
      <c r="M110" s="406" t="n">
        <v>1</v>
      </c>
      <c r="N110" s="113" t="e">
        <f aca="false">ROUND('4. Inköpsdata'!K110,2)</f>
        <v>#VALUE!</v>
      </c>
      <c r="O110" s="440"/>
      <c r="P110" s="439"/>
      <c r="Q110" s="405" t="str">
        <f aca="false">'4. Inköpsdata'!H110</f>
        <v>SEK</v>
      </c>
      <c r="R110" s="439"/>
      <c r="S110" s="439"/>
      <c r="T110" s="439"/>
      <c r="U110" s="439"/>
      <c r="V110" s="112" t="str">
        <f aca="false">'4. Inköpsdata'!E110</f>
        <v>ST</v>
      </c>
      <c r="W110" s="112" t="s">
        <v>1925</v>
      </c>
      <c r="X110" s="439"/>
      <c r="Y110" s="439"/>
      <c r="Z110" s="439"/>
      <c r="AA110" s="439"/>
      <c r="AB110" s="439"/>
      <c r="AC110" s="439"/>
      <c r="AD110" s="439"/>
      <c r="AE110" s="439"/>
      <c r="AF110" s="439"/>
      <c r="AG110" s="439"/>
      <c r="AH110" s="439"/>
      <c r="AI110" s="439"/>
      <c r="AJ110" s="439"/>
      <c r="AK110" s="439"/>
      <c r="AL110" s="439"/>
      <c r="AM110" s="439"/>
      <c r="AN110" s="439"/>
      <c r="AO110" s="439"/>
      <c r="AP110" s="439"/>
      <c r="AQ110" s="439"/>
      <c r="AR110" s="439"/>
      <c r="AS110" s="439"/>
      <c r="AT110" s="439"/>
      <c r="AU110" s="439"/>
      <c r="AV110" s="439"/>
    </row>
    <row r="111" customFormat="false" ht="14.25" hidden="false" customHeight="false" outlineLevel="0" collapsed="false">
      <c r="A111" s="321" t="n">
        <v>107</v>
      </c>
      <c r="B111" s="321" t="str">
        <f aca="false">'APH KIC KIA PC'!I111</f>
        <v>Välj…</v>
      </c>
      <c r="C111" s="321" t="str">
        <f aca="false">'APH KIC KIA PC'!K111</f>
        <v>Välj…</v>
      </c>
      <c r="D111" s="406" t="n">
        <v>1</v>
      </c>
      <c r="E111" s="323" t="str">
        <f aca="false">TRIM('APH KIC KIA PC'!D111)</f>
        <v/>
      </c>
      <c r="F111" s="418" t="str">
        <f aca="false">TRIM('APH KIC KIA PC'!Q111)</f>
        <v/>
      </c>
      <c r="G111" s="406" t="s">
        <v>2035</v>
      </c>
      <c r="H111" s="438" t="str">
        <f aca="false">'APH KIC KIA PC'!E111</f>
        <v/>
      </c>
      <c r="I111" s="112" t="str">
        <f aca="false">TRIM('1. Artikeldata Grund'!F111)</f>
        <v/>
      </c>
      <c r="J111" s="439"/>
      <c r="K111" s="439"/>
      <c r="L111" s="112" t="str">
        <f aca="false">LEFT('4. Inköpsdata'!O111,2)</f>
        <v>Vä</v>
      </c>
      <c r="M111" s="406" t="n">
        <v>1</v>
      </c>
      <c r="N111" s="113" t="e">
        <f aca="false">ROUND('4. Inköpsdata'!K111,2)</f>
        <v>#VALUE!</v>
      </c>
      <c r="O111" s="440"/>
      <c r="P111" s="439"/>
      <c r="Q111" s="405" t="str">
        <f aca="false">'4. Inköpsdata'!H111</f>
        <v>SEK</v>
      </c>
      <c r="R111" s="439"/>
      <c r="S111" s="439"/>
      <c r="T111" s="439"/>
      <c r="U111" s="439"/>
      <c r="V111" s="112" t="str">
        <f aca="false">'4. Inköpsdata'!E111</f>
        <v>ST</v>
      </c>
      <c r="W111" s="112" t="s">
        <v>1925</v>
      </c>
      <c r="X111" s="439"/>
      <c r="Y111" s="439"/>
      <c r="Z111" s="439"/>
      <c r="AA111" s="439"/>
      <c r="AB111" s="439"/>
      <c r="AC111" s="439"/>
      <c r="AD111" s="439"/>
      <c r="AE111" s="439"/>
      <c r="AF111" s="439"/>
      <c r="AG111" s="439"/>
      <c r="AH111" s="439"/>
      <c r="AI111" s="439"/>
      <c r="AJ111" s="439"/>
      <c r="AK111" s="439"/>
      <c r="AL111" s="439"/>
      <c r="AM111" s="439"/>
      <c r="AN111" s="439"/>
      <c r="AO111" s="439"/>
      <c r="AP111" s="439"/>
      <c r="AQ111" s="439"/>
      <c r="AR111" s="439"/>
      <c r="AS111" s="439"/>
      <c r="AT111" s="439"/>
      <c r="AU111" s="439"/>
      <c r="AV111" s="439"/>
    </row>
    <row r="112" customFormat="false" ht="14.25" hidden="false" customHeight="false" outlineLevel="0" collapsed="false">
      <c r="A112" s="321" t="n">
        <v>108</v>
      </c>
      <c r="B112" s="321" t="str">
        <f aca="false">'APH KIC KIA PC'!I112</f>
        <v>Välj…</v>
      </c>
      <c r="C112" s="321" t="str">
        <f aca="false">'APH KIC KIA PC'!K112</f>
        <v>Välj…</v>
      </c>
      <c r="D112" s="406" t="n">
        <v>1</v>
      </c>
      <c r="E112" s="323" t="str">
        <f aca="false">TRIM('APH KIC KIA PC'!D112)</f>
        <v/>
      </c>
      <c r="F112" s="418" t="str">
        <f aca="false">TRIM('APH KIC KIA PC'!Q112)</f>
        <v/>
      </c>
      <c r="G112" s="406" t="s">
        <v>2035</v>
      </c>
      <c r="H112" s="438" t="str">
        <f aca="false">'APH KIC KIA PC'!E112</f>
        <v/>
      </c>
      <c r="I112" s="112" t="str">
        <f aca="false">TRIM('1. Artikeldata Grund'!F112)</f>
        <v/>
      </c>
      <c r="J112" s="439"/>
      <c r="K112" s="439"/>
      <c r="L112" s="112" t="str">
        <f aca="false">LEFT('4. Inköpsdata'!O112,2)</f>
        <v>Vä</v>
      </c>
      <c r="M112" s="406" t="n">
        <v>1</v>
      </c>
      <c r="N112" s="113" t="e">
        <f aca="false">ROUND('4. Inköpsdata'!K112,2)</f>
        <v>#VALUE!</v>
      </c>
      <c r="O112" s="440"/>
      <c r="P112" s="439"/>
      <c r="Q112" s="405" t="str">
        <f aca="false">'4. Inköpsdata'!H112</f>
        <v>SEK</v>
      </c>
      <c r="R112" s="439"/>
      <c r="S112" s="439"/>
      <c r="T112" s="439"/>
      <c r="U112" s="439"/>
      <c r="V112" s="112" t="str">
        <f aca="false">'4. Inköpsdata'!E112</f>
        <v>ST</v>
      </c>
      <c r="W112" s="112" t="s">
        <v>1925</v>
      </c>
      <c r="X112" s="439"/>
      <c r="Y112" s="439"/>
      <c r="Z112" s="439"/>
      <c r="AA112" s="439"/>
      <c r="AB112" s="439"/>
      <c r="AC112" s="439"/>
      <c r="AD112" s="439"/>
      <c r="AE112" s="439"/>
      <c r="AF112" s="439"/>
      <c r="AG112" s="439"/>
      <c r="AH112" s="439"/>
      <c r="AI112" s="439"/>
      <c r="AJ112" s="439"/>
      <c r="AK112" s="439"/>
      <c r="AL112" s="439"/>
      <c r="AM112" s="439"/>
      <c r="AN112" s="439"/>
      <c r="AO112" s="439"/>
      <c r="AP112" s="439"/>
      <c r="AQ112" s="439"/>
      <c r="AR112" s="439"/>
      <c r="AS112" s="439"/>
      <c r="AT112" s="439"/>
      <c r="AU112" s="439"/>
      <c r="AV112" s="439"/>
    </row>
    <row r="113" customFormat="false" ht="14.25" hidden="false" customHeight="false" outlineLevel="0" collapsed="false">
      <c r="A113" s="321" t="n">
        <v>109</v>
      </c>
      <c r="B113" s="321" t="str">
        <f aca="false">'APH KIC KIA PC'!I113</f>
        <v>Välj…</v>
      </c>
      <c r="C113" s="321" t="str">
        <f aca="false">'APH KIC KIA PC'!K113</f>
        <v>Välj…</v>
      </c>
      <c r="D113" s="406" t="n">
        <v>1</v>
      </c>
      <c r="E113" s="323" t="str">
        <f aca="false">TRIM('APH KIC KIA PC'!D113)</f>
        <v/>
      </c>
      <c r="F113" s="418" t="str">
        <f aca="false">TRIM('APH KIC KIA PC'!Q113)</f>
        <v/>
      </c>
      <c r="G113" s="406" t="s">
        <v>2035</v>
      </c>
      <c r="H113" s="438" t="str">
        <f aca="false">'APH KIC KIA PC'!E113</f>
        <v/>
      </c>
      <c r="I113" s="112" t="str">
        <f aca="false">TRIM('1. Artikeldata Grund'!F113)</f>
        <v/>
      </c>
      <c r="J113" s="439"/>
      <c r="K113" s="439"/>
      <c r="L113" s="112" t="str">
        <f aca="false">LEFT('4. Inköpsdata'!O113,2)</f>
        <v>Vä</v>
      </c>
      <c r="M113" s="406" t="n">
        <v>1</v>
      </c>
      <c r="N113" s="113" t="e">
        <f aca="false">ROUND('4. Inköpsdata'!K113,2)</f>
        <v>#VALUE!</v>
      </c>
      <c r="O113" s="440"/>
      <c r="P113" s="439"/>
      <c r="Q113" s="405" t="str">
        <f aca="false">'4. Inköpsdata'!H113</f>
        <v>SEK</v>
      </c>
      <c r="R113" s="439"/>
      <c r="S113" s="439"/>
      <c r="T113" s="439"/>
      <c r="U113" s="439"/>
      <c r="V113" s="112" t="str">
        <f aca="false">'4. Inköpsdata'!E113</f>
        <v>ST</v>
      </c>
      <c r="W113" s="112" t="s">
        <v>1925</v>
      </c>
      <c r="X113" s="439"/>
      <c r="Y113" s="439"/>
      <c r="Z113" s="439"/>
      <c r="AA113" s="439"/>
      <c r="AB113" s="439"/>
      <c r="AC113" s="439"/>
      <c r="AD113" s="439"/>
      <c r="AE113" s="439"/>
      <c r="AF113" s="439"/>
      <c r="AG113" s="439"/>
      <c r="AH113" s="439"/>
      <c r="AI113" s="439"/>
      <c r="AJ113" s="439"/>
      <c r="AK113" s="439"/>
      <c r="AL113" s="439"/>
      <c r="AM113" s="439"/>
      <c r="AN113" s="439"/>
      <c r="AO113" s="439"/>
      <c r="AP113" s="439"/>
      <c r="AQ113" s="439"/>
      <c r="AR113" s="439"/>
      <c r="AS113" s="439"/>
      <c r="AT113" s="439"/>
      <c r="AU113" s="439"/>
      <c r="AV113" s="439"/>
    </row>
    <row r="114" customFormat="false" ht="14.25" hidden="false" customHeight="false" outlineLevel="0" collapsed="false">
      <c r="A114" s="321" t="n">
        <v>110</v>
      </c>
      <c r="B114" s="321" t="str">
        <f aca="false">'APH KIC KIA PC'!I114</f>
        <v>Välj…</v>
      </c>
      <c r="C114" s="321" t="str">
        <f aca="false">'APH KIC KIA PC'!K114</f>
        <v>Välj…</v>
      </c>
      <c r="D114" s="406" t="n">
        <v>1</v>
      </c>
      <c r="E114" s="323" t="str">
        <f aca="false">TRIM('APH KIC KIA PC'!D114)</f>
        <v/>
      </c>
      <c r="F114" s="418" t="str">
        <f aca="false">TRIM('APH KIC KIA PC'!Q114)</f>
        <v/>
      </c>
      <c r="G114" s="406" t="s">
        <v>2035</v>
      </c>
      <c r="H114" s="438" t="str">
        <f aca="false">'APH KIC KIA PC'!E114</f>
        <v/>
      </c>
      <c r="I114" s="112" t="str">
        <f aca="false">TRIM('1. Artikeldata Grund'!F114)</f>
        <v/>
      </c>
      <c r="J114" s="439"/>
      <c r="K114" s="439"/>
      <c r="L114" s="112" t="str">
        <f aca="false">LEFT('4. Inköpsdata'!O114,2)</f>
        <v>Vä</v>
      </c>
      <c r="M114" s="406" t="n">
        <v>1</v>
      </c>
      <c r="N114" s="113" t="e">
        <f aca="false">ROUND('4. Inköpsdata'!K114,2)</f>
        <v>#VALUE!</v>
      </c>
      <c r="O114" s="440"/>
      <c r="P114" s="439"/>
      <c r="Q114" s="405" t="str">
        <f aca="false">'4. Inköpsdata'!H114</f>
        <v>SEK</v>
      </c>
      <c r="R114" s="439"/>
      <c r="S114" s="439"/>
      <c r="T114" s="439"/>
      <c r="U114" s="439"/>
      <c r="V114" s="112" t="str">
        <f aca="false">'4. Inköpsdata'!E114</f>
        <v>ST</v>
      </c>
      <c r="W114" s="112" t="s">
        <v>1925</v>
      </c>
      <c r="X114" s="439"/>
      <c r="Y114" s="439"/>
      <c r="Z114" s="439"/>
      <c r="AA114" s="439"/>
      <c r="AB114" s="439"/>
      <c r="AC114" s="439"/>
      <c r="AD114" s="439"/>
      <c r="AE114" s="439"/>
      <c r="AF114" s="439"/>
      <c r="AG114" s="439"/>
      <c r="AH114" s="439"/>
      <c r="AI114" s="439"/>
      <c r="AJ114" s="439"/>
      <c r="AK114" s="439"/>
      <c r="AL114" s="439"/>
      <c r="AM114" s="439"/>
      <c r="AN114" s="439"/>
      <c r="AO114" s="439"/>
      <c r="AP114" s="439"/>
      <c r="AQ114" s="439"/>
      <c r="AR114" s="439"/>
      <c r="AS114" s="439"/>
      <c r="AT114" s="439"/>
      <c r="AU114" s="439"/>
      <c r="AV114" s="439"/>
    </row>
    <row r="115" customFormat="false" ht="14.25" hidden="false" customHeight="false" outlineLevel="0" collapsed="false">
      <c r="A115" s="321" t="n">
        <v>111</v>
      </c>
      <c r="B115" s="321" t="str">
        <f aca="false">'APH KIC KIA PC'!I115</f>
        <v>Välj…</v>
      </c>
      <c r="C115" s="321" t="str">
        <f aca="false">'APH KIC KIA PC'!K115</f>
        <v>Välj…</v>
      </c>
      <c r="D115" s="406" t="n">
        <v>1</v>
      </c>
      <c r="E115" s="323" t="str">
        <f aca="false">TRIM('APH KIC KIA PC'!D115)</f>
        <v/>
      </c>
      <c r="F115" s="418" t="str">
        <f aca="false">TRIM('APH KIC KIA PC'!Q115)</f>
        <v/>
      </c>
      <c r="G115" s="406" t="s">
        <v>2035</v>
      </c>
      <c r="H115" s="438" t="str">
        <f aca="false">'APH KIC KIA PC'!E115</f>
        <v/>
      </c>
      <c r="I115" s="112" t="str">
        <f aca="false">TRIM('1. Artikeldata Grund'!F115)</f>
        <v/>
      </c>
      <c r="J115" s="439"/>
      <c r="K115" s="439"/>
      <c r="L115" s="112" t="str">
        <f aca="false">LEFT('4. Inköpsdata'!O115,2)</f>
        <v>Vä</v>
      </c>
      <c r="M115" s="406" t="n">
        <v>1</v>
      </c>
      <c r="N115" s="113" t="e">
        <f aca="false">ROUND('4. Inköpsdata'!K115,2)</f>
        <v>#VALUE!</v>
      </c>
      <c r="O115" s="440"/>
      <c r="P115" s="439"/>
      <c r="Q115" s="405" t="str">
        <f aca="false">'4. Inköpsdata'!H115</f>
        <v>SEK</v>
      </c>
      <c r="R115" s="439"/>
      <c r="S115" s="439"/>
      <c r="T115" s="439"/>
      <c r="U115" s="439"/>
      <c r="V115" s="112" t="str">
        <f aca="false">'4. Inköpsdata'!E115</f>
        <v>ST</v>
      </c>
      <c r="W115" s="112" t="s">
        <v>1925</v>
      </c>
      <c r="X115" s="439"/>
      <c r="Y115" s="439"/>
      <c r="Z115" s="439"/>
      <c r="AA115" s="439"/>
      <c r="AB115" s="439"/>
      <c r="AC115" s="439"/>
      <c r="AD115" s="439"/>
      <c r="AE115" s="439"/>
      <c r="AF115" s="439"/>
      <c r="AG115" s="439"/>
      <c r="AH115" s="439"/>
      <c r="AI115" s="439"/>
      <c r="AJ115" s="439"/>
      <c r="AK115" s="439"/>
      <c r="AL115" s="439"/>
      <c r="AM115" s="439"/>
      <c r="AN115" s="439"/>
      <c r="AO115" s="439"/>
      <c r="AP115" s="439"/>
      <c r="AQ115" s="439"/>
      <c r="AR115" s="439"/>
      <c r="AS115" s="439"/>
      <c r="AT115" s="439"/>
      <c r="AU115" s="439"/>
      <c r="AV115" s="439"/>
    </row>
    <row r="116" customFormat="false" ht="14.25" hidden="false" customHeight="false" outlineLevel="0" collapsed="false">
      <c r="A116" s="321" t="n">
        <v>112</v>
      </c>
      <c r="B116" s="321" t="str">
        <f aca="false">'APH KIC KIA PC'!I116</f>
        <v>Välj…</v>
      </c>
      <c r="C116" s="321" t="str">
        <f aca="false">'APH KIC KIA PC'!K116</f>
        <v>Välj…</v>
      </c>
      <c r="D116" s="406" t="n">
        <v>1</v>
      </c>
      <c r="E116" s="323" t="str">
        <f aca="false">TRIM('APH KIC KIA PC'!D116)</f>
        <v/>
      </c>
      <c r="F116" s="418" t="str">
        <f aca="false">TRIM('APH KIC KIA PC'!Q116)</f>
        <v/>
      </c>
      <c r="G116" s="406" t="s">
        <v>2035</v>
      </c>
      <c r="H116" s="438" t="str">
        <f aca="false">'APH KIC KIA PC'!E116</f>
        <v/>
      </c>
      <c r="I116" s="112" t="str">
        <f aca="false">TRIM('1. Artikeldata Grund'!F116)</f>
        <v/>
      </c>
      <c r="J116" s="439"/>
      <c r="K116" s="439"/>
      <c r="L116" s="112" t="str">
        <f aca="false">LEFT('4. Inköpsdata'!O116,2)</f>
        <v>Vä</v>
      </c>
      <c r="M116" s="406" t="n">
        <v>1</v>
      </c>
      <c r="N116" s="113" t="e">
        <f aca="false">ROUND('4. Inköpsdata'!K116,2)</f>
        <v>#VALUE!</v>
      </c>
      <c r="O116" s="440"/>
      <c r="P116" s="439"/>
      <c r="Q116" s="405" t="str">
        <f aca="false">'4. Inköpsdata'!H116</f>
        <v>SEK</v>
      </c>
      <c r="R116" s="439"/>
      <c r="S116" s="439"/>
      <c r="T116" s="439"/>
      <c r="U116" s="439"/>
      <c r="V116" s="112" t="str">
        <f aca="false">'4. Inköpsdata'!E116</f>
        <v>ST</v>
      </c>
      <c r="W116" s="112" t="s">
        <v>1925</v>
      </c>
      <c r="X116" s="439"/>
      <c r="Y116" s="439"/>
      <c r="Z116" s="439"/>
      <c r="AA116" s="439"/>
      <c r="AB116" s="439"/>
      <c r="AC116" s="439"/>
      <c r="AD116" s="439"/>
      <c r="AE116" s="439"/>
      <c r="AF116" s="439"/>
      <c r="AG116" s="439"/>
      <c r="AH116" s="439"/>
      <c r="AI116" s="439"/>
      <c r="AJ116" s="439"/>
      <c r="AK116" s="439"/>
      <c r="AL116" s="439"/>
      <c r="AM116" s="439"/>
      <c r="AN116" s="439"/>
      <c r="AO116" s="439"/>
      <c r="AP116" s="439"/>
      <c r="AQ116" s="439"/>
      <c r="AR116" s="439"/>
      <c r="AS116" s="439"/>
      <c r="AT116" s="439"/>
      <c r="AU116" s="439"/>
      <c r="AV116" s="439"/>
    </row>
    <row r="117" customFormat="false" ht="14.25" hidden="false" customHeight="false" outlineLevel="0" collapsed="false">
      <c r="A117" s="321" t="n">
        <v>113</v>
      </c>
      <c r="B117" s="321" t="str">
        <f aca="false">'APH KIC KIA PC'!I117</f>
        <v>Välj…</v>
      </c>
      <c r="C117" s="321" t="str">
        <f aca="false">'APH KIC KIA PC'!K117</f>
        <v>Välj…</v>
      </c>
      <c r="D117" s="406" t="n">
        <v>1</v>
      </c>
      <c r="E117" s="323" t="str">
        <f aca="false">TRIM('APH KIC KIA PC'!D117)</f>
        <v/>
      </c>
      <c r="F117" s="418" t="str">
        <f aca="false">TRIM('APH KIC KIA PC'!Q117)</f>
        <v/>
      </c>
      <c r="G117" s="406" t="s">
        <v>2035</v>
      </c>
      <c r="H117" s="438" t="str">
        <f aca="false">'APH KIC KIA PC'!E117</f>
        <v/>
      </c>
      <c r="I117" s="112" t="str">
        <f aca="false">TRIM('1. Artikeldata Grund'!F117)</f>
        <v/>
      </c>
      <c r="J117" s="439"/>
      <c r="K117" s="439"/>
      <c r="L117" s="112" t="str">
        <f aca="false">LEFT('4. Inköpsdata'!O117,2)</f>
        <v>Vä</v>
      </c>
      <c r="M117" s="406" t="n">
        <v>1</v>
      </c>
      <c r="N117" s="113" t="e">
        <f aca="false">ROUND('4. Inköpsdata'!K117,2)</f>
        <v>#VALUE!</v>
      </c>
      <c r="O117" s="440"/>
      <c r="P117" s="439"/>
      <c r="Q117" s="405" t="str">
        <f aca="false">'4. Inköpsdata'!H117</f>
        <v>SEK</v>
      </c>
      <c r="R117" s="439"/>
      <c r="S117" s="439"/>
      <c r="T117" s="439"/>
      <c r="U117" s="439"/>
      <c r="V117" s="112" t="str">
        <f aca="false">'4. Inköpsdata'!E117</f>
        <v>ST</v>
      </c>
      <c r="W117" s="112" t="s">
        <v>1925</v>
      </c>
      <c r="X117" s="439"/>
      <c r="Y117" s="439"/>
      <c r="Z117" s="439"/>
      <c r="AA117" s="439"/>
      <c r="AB117" s="439"/>
      <c r="AC117" s="439"/>
      <c r="AD117" s="439"/>
      <c r="AE117" s="439"/>
      <c r="AF117" s="439"/>
      <c r="AG117" s="439"/>
      <c r="AH117" s="439"/>
      <c r="AI117" s="439"/>
      <c r="AJ117" s="439"/>
      <c r="AK117" s="439"/>
      <c r="AL117" s="439"/>
      <c r="AM117" s="439"/>
      <c r="AN117" s="439"/>
      <c r="AO117" s="439"/>
      <c r="AP117" s="439"/>
      <c r="AQ117" s="439"/>
      <c r="AR117" s="439"/>
      <c r="AS117" s="439"/>
      <c r="AT117" s="439"/>
      <c r="AU117" s="439"/>
      <c r="AV117" s="439"/>
    </row>
    <row r="118" customFormat="false" ht="14.25" hidden="false" customHeight="false" outlineLevel="0" collapsed="false">
      <c r="A118" s="321" t="n">
        <v>114</v>
      </c>
      <c r="B118" s="321" t="str">
        <f aca="false">'APH KIC KIA PC'!I118</f>
        <v>Välj…</v>
      </c>
      <c r="C118" s="321" t="str">
        <f aca="false">'APH KIC KIA PC'!K118</f>
        <v>Välj…</v>
      </c>
      <c r="D118" s="406" t="n">
        <v>1</v>
      </c>
      <c r="E118" s="323" t="str">
        <f aca="false">TRIM('APH KIC KIA PC'!D118)</f>
        <v/>
      </c>
      <c r="F118" s="418" t="str">
        <f aca="false">TRIM('APH KIC KIA PC'!Q118)</f>
        <v/>
      </c>
      <c r="G118" s="406" t="s">
        <v>2035</v>
      </c>
      <c r="H118" s="438" t="str">
        <f aca="false">'APH KIC KIA PC'!E118</f>
        <v/>
      </c>
      <c r="I118" s="112" t="str">
        <f aca="false">TRIM('1. Artikeldata Grund'!F118)</f>
        <v/>
      </c>
      <c r="J118" s="439"/>
      <c r="K118" s="439"/>
      <c r="L118" s="112" t="str">
        <f aca="false">LEFT('4. Inköpsdata'!O118,2)</f>
        <v>Vä</v>
      </c>
      <c r="M118" s="406" t="n">
        <v>1</v>
      </c>
      <c r="N118" s="113" t="e">
        <f aca="false">ROUND('4. Inköpsdata'!K118,2)</f>
        <v>#VALUE!</v>
      </c>
      <c r="O118" s="440"/>
      <c r="P118" s="439"/>
      <c r="Q118" s="405" t="str">
        <f aca="false">'4. Inköpsdata'!H118</f>
        <v>SEK</v>
      </c>
      <c r="R118" s="439"/>
      <c r="S118" s="439"/>
      <c r="T118" s="439"/>
      <c r="U118" s="439"/>
      <c r="V118" s="112" t="str">
        <f aca="false">'4. Inköpsdata'!E118</f>
        <v>ST</v>
      </c>
      <c r="W118" s="112" t="s">
        <v>1925</v>
      </c>
      <c r="X118" s="439"/>
      <c r="Y118" s="439"/>
      <c r="Z118" s="439"/>
      <c r="AA118" s="439"/>
      <c r="AB118" s="439"/>
      <c r="AC118" s="439"/>
      <c r="AD118" s="439"/>
      <c r="AE118" s="439"/>
      <c r="AF118" s="439"/>
      <c r="AG118" s="439"/>
      <c r="AH118" s="439"/>
      <c r="AI118" s="439"/>
      <c r="AJ118" s="439"/>
      <c r="AK118" s="439"/>
      <c r="AL118" s="439"/>
      <c r="AM118" s="439"/>
      <c r="AN118" s="439"/>
      <c r="AO118" s="439"/>
      <c r="AP118" s="439"/>
      <c r="AQ118" s="439"/>
      <c r="AR118" s="439"/>
      <c r="AS118" s="439"/>
      <c r="AT118" s="439"/>
      <c r="AU118" s="439"/>
      <c r="AV118" s="439"/>
    </row>
    <row r="119" customFormat="false" ht="14.25" hidden="false" customHeight="false" outlineLevel="0" collapsed="false">
      <c r="A119" s="321" t="n">
        <v>115</v>
      </c>
      <c r="B119" s="321" t="str">
        <f aca="false">'APH KIC KIA PC'!I119</f>
        <v>Välj…</v>
      </c>
      <c r="C119" s="321" t="str">
        <f aca="false">'APH KIC KIA PC'!K119</f>
        <v>Välj…</v>
      </c>
      <c r="D119" s="406" t="n">
        <v>1</v>
      </c>
      <c r="E119" s="323" t="str">
        <f aca="false">TRIM('APH KIC KIA PC'!D119)</f>
        <v/>
      </c>
      <c r="F119" s="418" t="str">
        <f aca="false">TRIM('APH KIC KIA PC'!Q119)</f>
        <v/>
      </c>
      <c r="G119" s="406" t="s">
        <v>2035</v>
      </c>
      <c r="H119" s="438" t="str">
        <f aca="false">'APH KIC KIA PC'!E119</f>
        <v/>
      </c>
      <c r="I119" s="112" t="str">
        <f aca="false">TRIM('1. Artikeldata Grund'!F119)</f>
        <v/>
      </c>
      <c r="J119" s="439"/>
      <c r="K119" s="439"/>
      <c r="L119" s="112" t="str">
        <f aca="false">LEFT('4. Inköpsdata'!O119,2)</f>
        <v>Vä</v>
      </c>
      <c r="M119" s="406" t="n">
        <v>1</v>
      </c>
      <c r="N119" s="113" t="e">
        <f aca="false">ROUND('4. Inköpsdata'!K119,2)</f>
        <v>#VALUE!</v>
      </c>
      <c r="O119" s="440"/>
      <c r="P119" s="439"/>
      <c r="Q119" s="405" t="str">
        <f aca="false">'4. Inköpsdata'!H119</f>
        <v>SEK</v>
      </c>
      <c r="R119" s="439"/>
      <c r="S119" s="439"/>
      <c r="T119" s="439"/>
      <c r="U119" s="439"/>
      <c r="V119" s="112" t="str">
        <f aca="false">'4. Inköpsdata'!E119</f>
        <v>ST</v>
      </c>
      <c r="W119" s="112" t="s">
        <v>1925</v>
      </c>
      <c r="X119" s="439"/>
      <c r="Y119" s="439"/>
      <c r="Z119" s="439"/>
      <c r="AA119" s="439"/>
      <c r="AB119" s="439"/>
      <c r="AC119" s="439"/>
      <c r="AD119" s="439"/>
      <c r="AE119" s="439"/>
      <c r="AF119" s="439"/>
      <c r="AG119" s="439"/>
      <c r="AH119" s="439"/>
      <c r="AI119" s="439"/>
      <c r="AJ119" s="439"/>
      <c r="AK119" s="439"/>
      <c r="AL119" s="439"/>
      <c r="AM119" s="439"/>
      <c r="AN119" s="439"/>
      <c r="AO119" s="439"/>
      <c r="AP119" s="439"/>
      <c r="AQ119" s="439"/>
      <c r="AR119" s="439"/>
      <c r="AS119" s="439"/>
      <c r="AT119" s="439"/>
      <c r="AU119" s="439"/>
      <c r="AV119" s="439"/>
    </row>
    <row r="120" customFormat="false" ht="14.25" hidden="false" customHeight="false" outlineLevel="0" collapsed="false">
      <c r="A120" s="321" t="n">
        <v>116</v>
      </c>
      <c r="B120" s="321" t="str">
        <f aca="false">'APH KIC KIA PC'!I120</f>
        <v>Välj…</v>
      </c>
      <c r="C120" s="321" t="str">
        <f aca="false">'APH KIC KIA PC'!K120</f>
        <v>Välj…</v>
      </c>
      <c r="D120" s="406" t="n">
        <v>1</v>
      </c>
      <c r="E120" s="323" t="str">
        <f aca="false">TRIM('APH KIC KIA PC'!D120)</f>
        <v/>
      </c>
      <c r="F120" s="418" t="str">
        <f aca="false">TRIM('APH KIC KIA PC'!Q120)</f>
        <v/>
      </c>
      <c r="G120" s="406" t="s">
        <v>2035</v>
      </c>
      <c r="H120" s="438" t="str">
        <f aca="false">'APH KIC KIA PC'!E120</f>
        <v/>
      </c>
      <c r="I120" s="112" t="str">
        <f aca="false">TRIM('1. Artikeldata Grund'!F120)</f>
        <v/>
      </c>
      <c r="J120" s="439"/>
      <c r="K120" s="439"/>
      <c r="L120" s="112" t="str">
        <f aca="false">LEFT('4. Inköpsdata'!O120,2)</f>
        <v>Vä</v>
      </c>
      <c r="M120" s="406" t="n">
        <v>1</v>
      </c>
      <c r="N120" s="113" t="e">
        <f aca="false">ROUND('4. Inköpsdata'!K120,2)</f>
        <v>#VALUE!</v>
      </c>
      <c r="O120" s="440"/>
      <c r="P120" s="439"/>
      <c r="Q120" s="405" t="str">
        <f aca="false">'4. Inköpsdata'!H120</f>
        <v>SEK</v>
      </c>
      <c r="R120" s="439"/>
      <c r="S120" s="439"/>
      <c r="T120" s="439"/>
      <c r="U120" s="439"/>
      <c r="V120" s="112" t="str">
        <f aca="false">'4. Inköpsdata'!E120</f>
        <v>ST</v>
      </c>
      <c r="W120" s="112" t="s">
        <v>1925</v>
      </c>
      <c r="X120" s="439"/>
      <c r="Y120" s="439"/>
      <c r="Z120" s="439"/>
      <c r="AA120" s="439"/>
      <c r="AB120" s="439"/>
      <c r="AC120" s="439"/>
      <c r="AD120" s="439"/>
      <c r="AE120" s="439"/>
      <c r="AF120" s="439"/>
      <c r="AG120" s="439"/>
      <c r="AH120" s="439"/>
      <c r="AI120" s="439"/>
      <c r="AJ120" s="439"/>
      <c r="AK120" s="439"/>
      <c r="AL120" s="439"/>
      <c r="AM120" s="439"/>
      <c r="AN120" s="439"/>
      <c r="AO120" s="439"/>
      <c r="AP120" s="439"/>
      <c r="AQ120" s="439"/>
      <c r="AR120" s="439"/>
      <c r="AS120" s="439"/>
      <c r="AT120" s="439"/>
      <c r="AU120" s="439"/>
      <c r="AV120" s="439"/>
    </row>
    <row r="121" customFormat="false" ht="14.25" hidden="false" customHeight="false" outlineLevel="0" collapsed="false">
      <c r="A121" s="321" t="n">
        <v>117</v>
      </c>
      <c r="B121" s="321" t="str">
        <f aca="false">'APH KIC KIA PC'!I121</f>
        <v>Välj…</v>
      </c>
      <c r="C121" s="321" t="str">
        <f aca="false">'APH KIC KIA PC'!K121</f>
        <v>Välj…</v>
      </c>
      <c r="D121" s="406" t="n">
        <v>1</v>
      </c>
      <c r="E121" s="323" t="str">
        <f aca="false">TRIM('APH KIC KIA PC'!D121)</f>
        <v/>
      </c>
      <c r="F121" s="418" t="str">
        <f aca="false">TRIM('APH KIC KIA PC'!Q121)</f>
        <v/>
      </c>
      <c r="G121" s="406" t="s">
        <v>2035</v>
      </c>
      <c r="H121" s="438" t="str">
        <f aca="false">'APH KIC KIA PC'!E121</f>
        <v/>
      </c>
      <c r="I121" s="112" t="str">
        <f aca="false">TRIM('1. Artikeldata Grund'!F121)</f>
        <v/>
      </c>
      <c r="J121" s="439"/>
      <c r="K121" s="439"/>
      <c r="L121" s="112" t="str">
        <f aca="false">LEFT('4. Inköpsdata'!O121,2)</f>
        <v>Vä</v>
      </c>
      <c r="M121" s="406" t="n">
        <v>1</v>
      </c>
      <c r="N121" s="113" t="e">
        <f aca="false">ROUND('4. Inköpsdata'!K121,2)</f>
        <v>#VALUE!</v>
      </c>
      <c r="O121" s="440"/>
      <c r="P121" s="439"/>
      <c r="Q121" s="405" t="str">
        <f aca="false">'4. Inköpsdata'!H121</f>
        <v>SEK</v>
      </c>
      <c r="R121" s="439"/>
      <c r="S121" s="439"/>
      <c r="T121" s="439"/>
      <c r="U121" s="439"/>
      <c r="V121" s="112" t="str">
        <f aca="false">'4. Inköpsdata'!E121</f>
        <v>ST</v>
      </c>
      <c r="W121" s="112" t="s">
        <v>1925</v>
      </c>
      <c r="X121" s="439"/>
      <c r="Y121" s="439"/>
      <c r="Z121" s="439"/>
      <c r="AA121" s="439"/>
      <c r="AB121" s="439"/>
      <c r="AC121" s="439"/>
      <c r="AD121" s="439"/>
      <c r="AE121" s="439"/>
      <c r="AF121" s="439"/>
      <c r="AG121" s="439"/>
      <c r="AH121" s="439"/>
      <c r="AI121" s="439"/>
      <c r="AJ121" s="439"/>
      <c r="AK121" s="439"/>
      <c r="AL121" s="439"/>
      <c r="AM121" s="439"/>
      <c r="AN121" s="439"/>
      <c r="AO121" s="439"/>
      <c r="AP121" s="439"/>
      <c r="AQ121" s="439"/>
      <c r="AR121" s="439"/>
      <c r="AS121" s="439"/>
      <c r="AT121" s="439"/>
      <c r="AU121" s="439"/>
      <c r="AV121" s="439"/>
    </row>
    <row r="122" customFormat="false" ht="14.25" hidden="false" customHeight="false" outlineLevel="0" collapsed="false">
      <c r="A122" s="321" t="n">
        <v>118</v>
      </c>
      <c r="B122" s="321" t="str">
        <f aca="false">'APH KIC KIA PC'!I122</f>
        <v>Välj…</v>
      </c>
      <c r="C122" s="321" t="str">
        <f aca="false">'APH KIC KIA PC'!K122</f>
        <v>Välj…</v>
      </c>
      <c r="D122" s="406" t="n">
        <v>1</v>
      </c>
      <c r="E122" s="323" t="str">
        <f aca="false">TRIM('APH KIC KIA PC'!D122)</f>
        <v/>
      </c>
      <c r="F122" s="418" t="str">
        <f aca="false">TRIM('APH KIC KIA PC'!Q122)</f>
        <v/>
      </c>
      <c r="G122" s="406" t="s">
        <v>2035</v>
      </c>
      <c r="H122" s="438" t="str">
        <f aca="false">'APH KIC KIA PC'!E122</f>
        <v/>
      </c>
      <c r="I122" s="112" t="str">
        <f aca="false">TRIM('1. Artikeldata Grund'!F122)</f>
        <v/>
      </c>
      <c r="J122" s="439"/>
      <c r="K122" s="439"/>
      <c r="L122" s="112" t="str">
        <f aca="false">LEFT('4. Inköpsdata'!O122,2)</f>
        <v>Vä</v>
      </c>
      <c r="M122" s="406" t="n">
        <v>1</v>
      </c>
      <c r="N122" s="113" t="e">
        <f aca="false">ROUND('4. Inköpsdata'!K122,2)</f>
        <v>#VALUE!</v>
      </c>
      <c r="O122" s="440"/>
      <c r="P122" s="439"/>
      <c r="Q122" s="405" t="str">
        <f aca="false">'4. Inköpsdata'!H122</f>
        <v>SEK</v>
      </c>
      <c r="R122" s="439"/>
      <c r="S122" s="439"/>
      <c r="T122" s="439"/>
      <c r="U122" s="439"/>
      <c r="V122" s="112" t="str">
        <f aca="false">'4. Inköpsdata'!E122</f>
        <v>ST</v>
      </c>
      <c r="W122" s="112" t="s">
        <v>1925</v>
      </c>
      <c r="X122" s="439"/>
      <c r="Y122" s="439"/>
      <c r="Z122" s="439"/>
      <c r="AA122" s="439"/>
      <c r="AB122" s="439"/>
      <c r="AC122" s="439"/>
      <c r="AD122" s="439"/>
      <c r="AE122" s="439"/>
      <c r="AF122" s="439"/>
      <c r="AG122" s="439"/>
      <c r="AH122" s="439"/>
      <c r="AI122" s="439"/>
      <c r="AJ122" s="439"/>
      <c r="AK122" s="439"/>
      <c r="AL122" s="439"/>
      <c r="AM122" s="439"/>
      <c r="AN122" s="439"/>
      <c r="AO122" s="439"/>
      <c r="AP122" s="439"/>
      <c r="AQ122" s="439"/>
      <c r="AR122" s="439"/>
      <c r="AS122" s="439"/>
      <c r="AT122" s="439"/>
      <c r="AU122" s="439"/>
      <c r="AV122" s="439"/>
    </row>
    <row r="123" customFormat="false" ht="14.25" hidden="false" customHeight="false" outlineLevel="0" collapsed="false">
      <c r="A123" s="321" t="n">
        <v>119</v>
      </c>
      <c r="B123" s="321" t="str">
        <f aca="false">'APH KIC KIA PC'!I123</f>
        <v>Välj…</v>
      </c>
      <c r="C123" s="321" t="str">
        <f aca="false">'APH KIC KIA PC'!K123</f>
        <v>Välj…</v>
      </c>
      <c r="D123" s="406" t="n">
        <v>1</v>
      </c>
      <c r="E123" s="323" t="str">
        <f aca="false">TRIM('APH KIC KIA PC'!D123)</f>
        <v/>
      </c>
      <c r="F123" s="418" t="str">
        <f aca="false">TRIM('APH KIC KIA PC'!Q123)</f>
        <v/>
      </c>
      <c r="G123" s="406" t="s">
        <v>2035</v>
      </c>
      <c r="H123" s="438" t="str">
        <f aca="false">'APH KIC KIA PC'!E123</f>
        <v/>
      </c>
      <c r="I123" s="112" t="str">
        <f aca="false">TRIM('1. Artikeldata Grund'!F123)</f>
        <v/>
      </c>
      <c r="J123" s="439"/>
      <c r="K123" s="439"/>
      <c r="L123" s="112" t="str">
        <f aca="false">LEFT('4. Inköpsdata'!O123,2)</f>
        <v>Vä</v>
      </c>
      <c r="M123" s="406" t="n">
        <v>1</v>
      </c>
      <c r="N123" s="113" t="e">
        <f aca="false">ROUND('4. Inköpsdata'!K123,2)</f>
        <v>#VALUE!</v>
      </c>
      <c r="O123" s="440"/>
      <c r="P123" s="439"/>
      <c r="Q123" s="405" t="str">
        <f aca="false">'4. Inköpsdata'!H123</f>
        <v>SEK</v>
      </c>
      <c r="R123" s="439"/>
      <c r="S123" s="439"/>
      <c r="T123" s="439"/>
      <c r="U123" s="439"/>
      <c r="V123" s="112" t="str">
        <f aca="false">'4. Inköpsdata'!E123</f>
        <v>ST</v>
      </c>
      <c r="W123" s="112" t="s">
        <v>1925</v>
      </c>
      <c r="X123" s="439"/>
      <c r="Y123" s="439"/>
      <c r="Z123" s="439"/>
      <c r="AA123" s="439"/>
      <c r="AB123" s="439"/>
      <c r="AC123" s="439"/>
      <c r="AD123" s="439"/>
      <c r="AE123" s="439"/>
      <c r="AF123" s="439"/>
      <c r="AG123" s="439"/>
      <c r="AH123" s="439"/>
      <c r="AI123" s="439"/>
      <c r="AJ123" s="439"/>
      <c r="AK123" s="439"/>
      <c r="AL123" s="439"/>
      <c r="AM123" s="439"/>
      <c r="AN123" s="439"/>
      <c r="AO123" s="439"/>
      <c r="AP123" s="439"/>
      <c r="AQ123" s="439"/>
      <c r="AR123" s="439"/>
      <c r="AS123" s="439"/>
      <c r="AT123" s="439"/>
      <c r="AU123" s="439"/>
      <c r="AV123" s="439"/>
    </row>
    <row r="124" customFormat="false" ht="14.25" hidden="false" customHeight="false" outlineLevel="0" collapsed="false">
      <c r="A124" s="321" t="n">
        <v>120</v>
      </c>
      <c r="B124" s="321" t="str">
        <f aca="false">'APH KIC KIA PC'!I124</f>
        <v>Välj…</v>
      </c>
      <c r="C124" s="321" t="str">
        <f aca="false">'APH KIC KIA PC'!K124</f>
        <v>Välj…</v>
      </c>
      <c r="D124" s="406" t="n">
        <v>1</v>
      </c>
      <c r="E124" s="323" t="str">
        <f aca="false">TRIM('APH KIC KIA PC'!D124)</f>
        <v/>
      </c>
      <c r="F124" s="418" t="str">
        <f aca="false">TRIM('APH KIC KIA PC'!Q124)</f>
        <v/>
      </c>
      <c r="G124" s="406" t="s">
        <v>2035</v>
      </c>
      <c r="H124" s="438" t="str">
        <f aca="false">'APH KIC KIA PC'!E124</f>
        <v/>
      </c>
      <c r="I124" s="112" t="str">
        <f aca="false">TRIM('1. Artikeldata Grund'!F124)</f>
        <v/>
      </c>
      <c r="J124" s="439"/>
      <c r="K124" s="439"/>
      <c r="L124" s="112" t="str">
        <f aca="false">LEFT('4. Inköpsdata'!O124,2)</f>
        <v>Vä</v>
      </c>
      <c r="M124" s="406" t="n">
        <v>1</v>
      </c>
      <c r="N124" s="113" t="e">
        <f aca="false">ROUND('4. Inköpsdata'!K124,2)</f>
        <v>#VALUE!</v>
      </c>
      <c r="O124" s="440"/>
      <c r="P124" s="439"/>
      <c r="Q124" s="405" t="str">
        <f aca="false">'4. Inköpsdata'!H124</f>
        <v>SEK</v>
      </c>
      <c r="R124" s="439"/>
      <c r="S124" s="439"/>
      <c r="T124" s="439"/>
      <c r="U124" s="439"/>
      <c r="V124" s="112" t="str">
        <f aca="false">'4. Inköpsdata'!E124</f>
        <v>ST</v>
      </c>
      <c r="W124" s="112" t="s">
        <v>1925</v>
      </c>
      <c r="X124" s="439"/>
      <c r="Y124" s="439"/>
      <c r="Z124" s="439"/>
      <c r="AA124" s="439"/>
      <c r="AB124" s="439"/>
      <c r="AC124" s="439"/>
      <c r="AD124" s="439"/>
      <c r="AE124" s="439"/>
      <c r="AF124" s="439"/>
      <c r="AG124" s="439"/>
      <c r="AH124" s="439"/>
      <c r="AI124" s="439"/>
      <c r="AJ124" s="439"/>
      <c r="AK124" s="439"/>
      <c r="AL124" s="439"/>
      <c r="AM124" s="439"/>
      <c r="AN124" s="439"/>
      <c r="AO124" s="439"/>
      <c r="AP124" s="439"/>
      <c r="AQ124" s="439"/>
      <c r="AR124" s="439"/>
      <c r="AS124" s="439"/>
      <c r="AT124" s="439"/>
      <c r="AU124" s="439"/>
      <c r="AV124" s="439"/>
    </row>
    <row r="125" customFormat="false" ht="14.25" hidden="false" customHeight="false" outlineLevel="0" collapsed="false">
      <c r="A125" s="321" t="n">
        <v>121</v>
      </c>
      <c r="B125" s="321" t="str">
        <f aca="false">'APH KIC KIA PC'!I125</f>
        <v>Välj…</v>
      </c>
      <c r="C125" s="321" t="str">
        <f aca="false">'APH KIC KIA PC'!K125</f>
        <v>Välj…</v>
      </c>
      <c r="D125" s="406" t="n">
        <v>1</v>
      </c>
      <c r="E125" s="323" t="str">
        <f aca="false">TRIM('APH KIC KIA PC'!D125)</f>
        <v/>
      </c>
      <c r="F125" s="418" t="str">
        <f aca="false">TRIM('APH KIC KIA PC'!Q125)</f>
        <v/>
      </c>
      <c r="G125" s="406" t="s">
        <v>2035</v>
      </c>
      <c r="H125" s="438" t="str">
        <f aca="false">'APH KIC KIA PC'!E125</f>
        <v/>
      </c>
      <c r="I125" s="112" t="str">
        <f aca="false">TRIM('1. Artikeldata Grund'!F125)</f>
        <v/>
      </c>
      <c r="J125" s="439"/>
      <c r="K125" s="439"/>
      <c r="L125" s="112" t="str">
        <f aca="false">LEFT('4. Inköpsdata'!O125,2)</f>
        <v>Vä</v>
      </c>
      <c r="M125" s="406" t="n">
        <v>1</v>
      </c>
      <c r="N125" s="113" t="e">
        <f aca="false">ROUND('4. Inköpsdata'!K125,2)</f>
        <v>#VALUE!</v>
      </c>
      <c r="O125" s="440"/>
      <c r="P125" s="439"/>
      <c r="Q125" s="405" t="str">
        <f aca="false">'4. Inköpsdata'!H125</f>
        <v>SEK</v>
      </c>
      <c r="R125" s="439"/>
      <c r="S125" s="439"/>
      <c r="T125" s="439"/>
      <c r="U125" s="439"/>
      <c r="V125" s="112" t="str">
        <f aca="false">'4. Inköpsdata'!E125</f>
        <v>ST</v>
      </c>
      <c r="W125" s="112" t="s">
        <v>1925</v>
      </c>
      <c r="X125" s="439"/>
      <c r="Y125" s="439"/>
      <c r="Z125" s="439"/>
      <c r="AA125" s="439"/>
      <c r="AB125" s="439"/>
      <c r="AC125" s="439"/>
      <c r="AD125" s="439"/>
      <c r="AE125" s="439"/>
      <c r="AF125" s="439"/>
      <c r="AG125" s="439"/>
      <c r="AH125" s="439"/>
      <c r="AI125" s="439"/>
      <c r="AJ125" s="439"/>
      <c r="AK125" s="439"/>
      <c r="AL125" s="439"/>
      <c r="AM125" s="439"/>
      <c r="AN125" s="439"/>
      <c r="AO125" s="439"/>
      <c r="AP125" s="439"/>
      <c r="AQ125" s="439"/>
      <c r="AR125" s="439"/>
      <c r="AS125" s="439"/>
      <c r="AT125" s="439"/>
      <c r="AU125" s="439"/>
      <c r="AV125" s="439"/>
    </row>
    <row r="126" customFormat="false" ht="14.25" hidden="false" customHeight="false" outlineLevel="0" collapsed="false">
      <c r="A126" s="321" t="n">
        <v>122</v>
      </c>
      <c r="B126" s="321" t="str">
        <f aca="false">'APH KIC KIA PC'!I126</f>
        <v>Välj…</v>
      </c>
      <c r="C126" s="321" t="str">
        <f aca="false">'APH KIC KIA PC'!K126</f>
        <v>Välj…</v>
      </c>
      <c r="D126" s="406" t="n">
        <v>1</v>
      </c>
      <c r="E126" s="323" t="str">
        <f aca="false">TRIM('APH KIC KIA PC'!D126)</f>
        <v/>
      </c>
      <c r="F126" s="418" t="str">
        <f aca="false">TRIM('APH KIC KIA PC'!Q126)</f>
        <v/>
      </c>
      <c r="G126" s="406" t="s">
        <v>2035</v>
      </c>
      <c r="H126" s="438" t="str">
        <f aca="false">'APH KIC KIA PC'!E126</f>
        <v/>
      </c>
      <c r="I126" s="112" t="str">
        <f aca="false">TRIM('1. Artikeldata Grund'!F126)</f>
        <v/>
      </c>
      <c r="J126" s="439"/>
      <c r="K126" s="439"/>
      <c r="L126" s="112" t="str">
        <f aca="false">LEFT('4. Inköpsdata'!O126,2)</f>
        <v>Vä</v>
      </c>
      <c r="M126" s="406" t="n">
        <v>1</v>
      </c>
      <c r="N126" s="113" t="e">
        <f aca="false">ROUND('4. Inköpsdata'!K126,2)</f>
        <v>#VALUE!</v>
      </c>
      <c r="O126" s="440"/>
      <c r="P126" s="439"/>
      <c r="Q126" s="405" t="str">
        <f aca="false">'4. Inköpsdata'!H126</f>
        <v>SEK</v>
      </c>
      <c r="R126" s="439"/>
      <c r="S126" s="439"/>
      <c r="T126" s="439"/>
      <c r="U126" s="439"/>
      <c r="V126" s="112" t="str">
        <f aca="false">'4. Inköpsdata'!E126</f>
        <v>ST</v>
      </c>
      <c r="W126" s="112" t="s">
        <v>1925</v>
      </c>
      <c r="X126" s="439"/>
      <c r="Y126" s="439"/>
      <c r="Z126" s="439"/>
      <c r="AA126" s="439"/>
      <c r="AB126" s="439"/>
      <c r="AC126" s="439"/>
      <c r="AD126" s="439"/>
      <c r="AE126" s="439"/>
      <c r="AF126" s="439"/>
      <c r="AG126" s="439"/>
      <c r="AH126" s="439"/>
      <c r="AI126" s="439"/>
      <c r="AJ126" s="439"/>
      <c r="AK126" s="439"/>
      <c r="AL126" s="439"/>
      <c r="AM126" s="439"/>
      <c r="AN126" s="439"/>
      <c r="AO126" s="439"/>
      <c r="AP126" s="439"/>
      <c r="AQ126" s="439"/>
      <c r="AR126" s="439"/>
      <c r="AS126" s="439"/>
      <c r="AT126" s="439"/>
      <c r="AU126" s="439"/>
      <c r="AV126" s="439"/>
    </row>
    <row r="127" customFormat="false" ht="14.25" hidden="false" customHeight="false" outlineLevel="0" collapsed="false">
      <c r="A127" s="321" t="n">
        <v>123</v>
      </c>
      <c r="B127" s="321" t="str">
        <f aca="false">'APH KIC KIA PC'!I127</f>
        <v>Välj…</v>
      </c>
      <c r="C127" s="321" t="str">
        <f aca="false">'APH KIC KIA PC'!K127</f>
        <v>Välj…</v>
      </c>
      <c r="D127" s="406" t="n">
        <v>1</v>
      </c>
      <c r="E127" s="323" t="str">
        <f aca="false">TRIM('APH KIC KIA PC'!D127)</f>
        <v/>
      </c>
      <c r="F127" s="418" t="str">
        <f aca="false">TRIM('APH KIC KIA PC'!Q127)</f>
        <v/>
      </c>
      <c r="G127" s="406" t="s">
        <v>2035</v>
      </c>
      <c r="H127" s="438" t="str">
        <f aca="false">'APH KIC KIA PC'!E127</f>
        <v/>
      </c>
      <c r="I127" s="112" t="str">
        <f aca="false">TRIM('1. Artikeldata Grund'!F127)</f>
        <v/>
      </c>
      <c r="J127" s="439"/>
      <c r="K127" s="439"/>
      <c r="L127" s="112" t="str">
        <f aca="false">LEFT('4. Inköpsdata'!O127,2)</f>
        <v>Vä</v>
      </c>
      <c r="M127" s="406" t="n">
        <v>1</v>
      </c>
      <c r="N127" s="113" t="e">
        <f aca="false">ROUND('4. Inköpsdata'!K127,2)</f>
        <v>#VALUE!</v>
      </c>
      <c r="O127" s="440"/>
      <c r="P127" s="439"/>
      <c r="Q127" s="405" t="str">
        <f aca="false">'4. Inköpsdata'!H127</f>
        <v>SEK</v>
      </c>
      <c r="R127" s="439"/>
      <c r="S127" s="439"/>
      <c r="T127" s="439"/>
      <c r="U127" s="439"/>
      <c r="V127" s="112" t="str">
        <f aca="false">'4. Inköpsdata'!E127</f>
        <v>ST</v>
      </c>
      <c r="W127" s="112" t="s">
        <v>1925</v>
      </c>
      <c r="X127" s="439"/>
      <c r="Y127" s="439"/>
      <c r="Z127" s="439"/>
      <c r="AA127" s="439"/>
      <c r="AB127" s="439"/>
      <c r="AC127" s="439"/>
      <c r="AD127" s="439"/>
      <c r="AE127" s="439"/>
      <c r="AF127" s="439"/>
      <c r="AG127" s="439"/>
      <c r="AH127" s="439"/>
      <c r="AI127" s="439"/>
      <c r="AJ127" s="439"/>
      <c r="AK127" s="439"/>
      <c r="AL127" s="439"/>
      <c r="AM127" s="439"/>
      <c r="AN127" s="439"/>
      <c r="AO127" s="439"/>
      <c r="AP127" s="439"/>
      <c r="AQ127" s="439"/>
      <c r="AR127" s="439"/>
      <c r="AS127" s="439"/>
      <c r="AT127" s="439"/>
      <c r="AU127" s="439"/>
      <c r="AV127" s="439"/>
    </row>
    <row r="128" customFormat="false" ht="14.25" hidden="false" customHeight="false" outlineLevel="0" collapsed="false">
      <c r="A128" s="321" t="n">
        <v>124</v>
      </c>
      <c r="B128" s="321" t="str">
        <f aca="false">'APH KIC KIA PC'!I128</f>
        <v>Välj…</v>
      </c>
      <c r="C128" s="321" t="str">
        <f aca="false">'APH KIC KIA PC'!K128</f>
        <v>Välj…</v>
      </c>
      <c r="D128" s="406" t="n">
        <v>1</v>
      </c>
      <c r="E128" s="323" t="str">
        <f aca="false">TRIM('APH KIC KIA PC'!D128)</f>
        <v/>
      </c>
      <c r="F128" s="418" t="str">
        <f aca="false">TRIM('APH KIC KIA PC'!Q128)</f>
        <v/>
      </c>
      <c r="G128" s="406" t="s">
        <v>2035</v>
      </c>
      <c r="H128" s="438" t="str">
        <f aca="false">'APH KIC KIA PC'!E128</f>
        <v/>
      </c>
      <c r="I128" s="112" t="str">
        <f aca="false">TRIM('1. Artikeldata Grund'!F128)</f>
        <v/>
      </c>
      <c r="J128" s="439"/>
      <c r="K128" s="439"/>
      <c r="L128" s="112" t="str">
        <f aca="false">LEFT('4. Inköpsdata'!O128,2)</f>
        <v>Vä</v>
      </c>
      <c r="M128" s="406" t="n">
        <v>1</v>
      </c>
      <c r="N128" s="113" t="e">
        <f aca="false">ROUND('4. Inköpsdata'!K128,2)</f>
        <v>#VALUE!</v>
      </c>
      <c r="O128" s="440"/>
      <c r="P128" s="439"/>
      <c r="Q128" s="405" t="str">
        <f aca="false">'4. Inköpsdata'!H128</f>
        <v>SEK</v>
      </c>
      <c r="R128" s="439"/>
      <c r="S128" s="439"/>
      <c r="T128" s="439"/>
      <c r="U128" s="439"/>
      <c r="V128" s="112" t="str">
        <f aca="false">'4. Inköpsdata'!E128</f>
        <v>ST</v>
      </c>
      <c r="W128" s="112" t="s">
        <v>1925</v>
      </c>
      <c r="X128" s="439"/>
      <c r="Y128" s="439"/>
      <c r="Z128" s="439"/>
      <c r="AA128" s="439"/>
      <c r="AB128" s="439"/>
      <c r="AC128" s="439"/>
      <c r="AD128" s="439"/>
      <c r="AE128" s="439"/>
      <c r="AF128" s="439"/>
      <c r="AG128" s="439"/>
      <c r="AH128" s="439"/>
      <c r="AI128" s="439"/>
      <c r="AJ128" s="439"/>
      <c r="AK128" s="439"/>
      <c r="AL128" s="439"/>
      <c r="AM128" s="439"/>
      <c r="AN128" s="439"/>
      <c r="AO128" s="439"/>
      <c r="AP128" s="439"/>
      <c r="AQ128" s="439"/>
      <c r="AR128" s="439"/>
      <c r="AS128" s="439"/>
      <c r="AT128" s="439"/>
      <c r="AU128" s="439"/>
      <c r="AV128" s="439"/>
    </row>
    <row r="129" customFormat="false" ht="14.25" hidden="false" customHeight="false" outlineLevel="0" collapsed="false">
      <c r="A129" s="321" t="n">
        <v>125</v>
      </c>
      <c r="B129" s="321" t="str">
        <f aca="false">'APH KIC KIA PC'!I129</f>
        <v>Välj…</v>
      </c>
      <c r="C129" s="321" t="str">
        <f aca="false">'APH KIC KIA PC'!K129</f>
        <v>Välj…</v>
      </c>
      <c r="D129" s="406" t="n">
        <v>1</v>
      </c>
      <c r="E129" s="323" t="str">
        <f aca="false">TRIM('APH KIC KIA PC'!D129)</f>
        <v/>
      </c>
      <c r="F129" s="418" t="str">
        <f aca="false">TRIM('APH KIC KIA PC'!Q129)</f>
        <v/>
      </c>
      <c r="G129" s="406" t="s">
        <v>2035</v>
      </c>
      <c r="H129" s="438" t="str">
        <f aca="false">'APH KIC KIA PC'!E129</f>
        <v/>
      </c>
      <c r="I129" s="112" t="str">
        <f aca="false">TRIM('1. Artikeldata Grund'!F129)</f>
        <v/>
      </c>
      <c r="J129" s="439"/>
      <c r="K129" s="439"/>
      <c r="L129" s="112" t="str">
        <f aca="false">LEFT('4. Inköpsdata'!O129,2)</f>
        <v>Vä</v>
      </c>
      <c r="M129" s="406" t="n">
        <v>1</v>
      </c>
      <c r="N129" s="113" t="e">
        <f aca="false">ROUND('4. Inköpsdata'!K129,2)</f>
        <v>#VALUE!</v>
      </c>
      <c r="O129" s="440"/>
      <c r="P129" s="439"/>
      <c r="Q129" s="405" t="str">
        <f aca="false">'4. Inköpsdata'!H129</f>
        <v>SEK</v>
      </c>
      <c r="R129" s="439"/>
      <c r="S129" s="439"/>
      <c r="T129" s="439"/>
      <c r="U129" s="439"/>
      <c r="V129" s="112" t="str">
        <f aca="false">'4. Inköpsdata'!E129</f>
        <v>ST</v>
      </c>
      <c r="W129" s="112" t="s">
        <v>1925</v>
      </c>
      <c r="X129" s="439"/>
      <c r="Y129" s="439"/>
      <c r="Z129" s="439"/>
      <c r="AA129" s="439"/>
      <c r="AB129" s="439"/>
      <c r="AC129" s="439"/>
      <c r="AD129" s="439"/>
      <c r="AE129" s="439"/>
      <c r="AF129" s="439"/>
      <c r="AG129" s="439"/>
      <c r="AH129" s="439"/>
      <c r="AI129" s="439"/>
      <c r="AJ129" s="439"/>
      <c r="AK129" s="439"/>
      <c r="AL129" s="439"/>
      <c r="AM129" s="439"/>
      <c r="AN129" s="439"/>
      <c r="AO129" s="439"/>
      <c r="AP129" s="439"/>
      <c r="AQ129" s="439"/>
      <c r="AR129" s="439"/>
      <c r="AS129" s="439"/>
      <c r="AT129" s="439"/>
      <c r="AU129" s="439"/>
      <c r="AV129" s="439"/>
    </row>
    <row r="130" customFormat="false" ht="14.25" hidden="false" customHeight="false" outlineLevel="0" collapsed="false">
      <c r="A130" s="321" t="n">
        <v>126</v>
      </c>
      <c r="B130" s="321" t="str">
        <f aca="false">'APH KIC KIA PC'!I130</f>
        <v>Välj…</v>
      </c>
      <c r="C130" s="321" t="str">
        <f aca="false">'APH KIC KIA PC'!K130</f>
        <v>Välj…</v>
      </c>
      <c r="D130" s="406" t="n">
        <v>1</v>
      </c>
      <c r="E130" s="323" t="str">
        <f aca="false">TRIM('APH KIC KIA PC'!D130)</f>
        <v/>
      </c>
      <c r="F130" s="418" t="str">
        <f aca="false">TRIM('APH KIC KIA PC'!Q130)</f>
        <v/>
      </c>
      <c r="G130" s="406" t="s">
        <v>2035</v>
      </c>
      <c r="H130" s="438" t="str">
        <f aca="false">'APH KIC KIA PC'!E130</f>
        <v/>
      </c>
      <c r="I130" s="112" t="str">
        <f aca="false">TRIM('1. Artikeldata Grund'!F130)</f>
        <v/>
      </c>
      <c r="J130" s="439"/>
      <c r="K130" s="439"/>
      <c r="L130" s="112" t="str">
        <f aca="false">LEFT('4. Inköpsdata'!O130,2)</f>
        <v>Vä</v>
      </c>
      <c r="M130" s="406" t="n">
        <v>1</v>
      </c>
      <c r="N130" s="113" t="e">
        <f aca="false">ROUND('4. Inköpsdata'!K130,2)</f>
        <v>#VALUE!</v>
      </c>
      <c r="O130" s="440"/>
      <c r="P130" s="439"/>
      <c r="Q130" s="405" t="str">
        <f aca="false">'4. Inköpsdata'!H130</f>
        <v>SEK</v>
      </c>
      <c r="R130" s="439"/>
      <c r="S130" s="439"/>
      <c r="T130" s="439"/>
      <c r="U130" s="439"/>
      <c r="V130" s="112" t="str">
        <f aca="false">'4. Inköpsdata'!E130</f>
        <v>ST</v>
      </c>
      <c r="W130" s="112" t="s">
        <v>1925</v>
      </c>
      <c r="X130" s="439"/>
      <c r="Y130" s="439"/>
      <c r="Z130" s="439"/>
      <c r="AA130" s="439"/>
      <c r="AB130" s="439"/>
      <c r="AC130" s="439"/>
      <c r="AD130" s="439"/>
      <c r="AE130" s="439"/>
      <c r="AF130" s="439"/>
      <c r="AG130" s="439"/>
      <c r="AH130" s="439"/>
      <c r="AI130" s="439"/>
      <c r="AJ130" s="439"/>
      <c r="AK130" s="439"/>
      <c r="AL130" s="439"/>
      <c r="AM130" s="439"/>
      <c r="AN130" s="439"/>
      <c r="AO130" s="439"/>
      <c r="AP130" s="439"/>
      <c r="AQ130" s="439"/>
      <c r="AR130" s="439"/>
      <c r="AS130" s="439"/>
      <c r="AT130" s="439"/>
      <c r="AU130" s="439"/>
      <c r="AV130" s="439"/>
    </row>
    <row r="131" customFormat="false" ht="14.25" hidden="false" customHeight="false" outlineLevel="0" collapsed="false">
      <c r="A131" s="321" t="n">
        <v>127</v>
      </c>
      <c r="B131" s="321" t="str">
        <f aca="false">'APH KIC KIA PC'!I131</f>
        <v>Välj…</v>
      </c>
      <c r="C131" s="321" t="str">
        <f aca="false">'APH KIC KIA PC'!K131</f>
        <v>Välj…</v>
      </c>
      <c r="D131" s="406" t="n">
        <v>1</v>
      </c>
      <c r="E131" s="323" t="str">
        <f aca="false">TRIM('APH KIC KIA PC'!D131)</f>
        <v/>
      </c>
      <c r="F131" s="418" t="str">
        <f aca="false">TRIM('APH KIC KIA PC'!Q131)</f>
        <v/>
      </c>
      <c r="G131" s="406" t="s">
        <v>2035</v>
      </c>
      <c r="H131" s="438" t="str">
        <f aca="false">'APH KIC KIA PC'!E131</f>
        <v/>
      </c>
      <c r="I131" s="112" t="str">
        <f aca="false">TRIM('1. Artikeldata Grund'!F131)</f>
        <v/>
      </c>
      <c r="J131" s="439"/>
      <c r="K131" s="439"/>
      <c r="L131" s="112" t="str">
        <f aca="false">LEFT('4. Inköpsdata'!O131,2)</f>
        <v>Vä</v>
      </c>
      <c r="M131" s="406" t="n">
        <v>1</v>
      </c>
      <c r="N131" s="113" t="e">
        <f aca="false">ROUND('4. Inköpsdata'!K131,2)</f>
        <v>#VALUE!</v>
      </c>
      <c r="O131" s="440"/>
      <c r="P131" s="439"/>
      <c r="Q131" s="405" t="str">
        <f aca="false">'4. Inköpsdata'!H131</f>
        <v>SEK</v>
      </c>
      <c r="R131" s="439"/>
      <c r="S131" s="439"/>
      <c r="T131" s="439"/>
      <c r="U131" s="439"/>
      <c r="V131" s="112" t="str">
        <f aca="false">'4. Inköpsdata'!E131</f>
        <v>ST</v>
      </c>
      <c r="W131" s="112" t="s">
        <v>1925</v>
      </c>
      <c r="X131" s="439"/>
      <c r="Y131" s="439"/>
      <c r="Z131" s="439"/>
      <c r="AA131" s="439"/>
      <c r="AB131" s="439"/>
      <c r="AC131" s="439"/>
      <c r="AD131" s="439"/>
      <c r="AE131" s="439"/>
      <c r="AF131" s="439"/>
      <c r="AG131" s="439"/>
      <c r="AH131" s="439"/>
      <c r="AI131" s="439"/>
      <c r="AJ131" s="439"/>
      <c r="AK131" s="439"/>
      <c r="AL131" s="439"/>
      <c r="AM131" s="439"/>
      <c r="AN131" s="439"/>
      <c r="AO131" s="439"/>
      <c r="AP131" s="439"/>
      <c r="AQ131" s="439"/>
      <c r="AR131" s="439"/>
      <c r="AS131" s="439"/>
      <c r="AT131" s="439"/>
      <c r="AU131" s="439"/>
      <c r="AV131" s="439"/>
    </row>
    <row r="132" customFormat="false" ht="14.25" hidden="false" customHeight="false" outlineLevel="0" collapsed="false">
      <c r="A132" s="321" t="n">
        <v>128</v>
      </c>
      <c r="B132" s="321" t="str">
        <f aca="false">'APH KIC KIA PC'!I132</f>
        <v>Välj…</v>
      </c>
      <c r="C132" s="321" t="str">
        <f aca="false">'APH KIC KIA PC'!K132</f>
        <v>Välj…</v>
      </c>
      <c r="D132" s="406" t="n">
        <v>1</v>
      </c>
      <c r="E132" s="323" t="str">
        <f aca="false">TRIM('APH KIC KIA PC'!D132)</f>
        <v/>
      </c>
      <c r="F132" s="418" t="str">
        <f aca="false">TRIM('APH KIC KIA PC'!Q132)</f>
        <v/>
      </c>
      <c r="G132" s="406" t="s">
        <v>2035</v>
      </c>
      <c r="H132" s="438" t="str">
        <f aca="false">'APH KIC KIA PC'!E132</f>
        <v/>
      </c>
      <c r="I132" s="112" t="str">
        <f aca="false">TRIM('1. Artikeldata Grund'!F132)</f>
        <v/>
      </c>
      <c r="J132" s="439"/>
      <c r="K132" s="439"/>
      <c r="L132" s="112" t="str">
        <f aca="false">LEFT('4. Inköpsdata'!O132,2)</f>
        <v>Vä</v>
      </c>
      <c r="M132" s="406" t="n">
        <v>1</v>
      </c>
      <c r="N132" s="113" t="e">
        <f aca="false">ROUND('4. Inköpsdata'!K132,2)</f>
        <v>#VALUE!</v>
      </c>
      <c r="O132" s="440"/>
      <c r="P132" s="439"/>
      <c r="Q132" s="405" t="str">
        <f aca="false">'4. Inköpsdata'!H132</f>
        <v>SEK</v>
      </c>
      <c r="R132" s="439"/>
      <c r="S132" s="439"/>
      <c r="T132" s="439"/>
      <c r="U132" s="439"/>
      <c r="V132" s="112" t="str">
        <f aca="false">'4. Inköpsdata'!E132</f>
        <v>ST</v>
      </c>
      <c r="W132" s="112" t="s">
        <v>1925</v>
      </c>
      <c r="X132" s="439"/>
      <c r="Y132" s="439"/>
      <c r="Z132" s="439"/>
      <c r="AA132" s="439"/>
      <c r="AB132" s="439"/>
      <c r="AC132" s="439"/>
      <c r="AD132" s="439"/>
      <c r="AE132" s="439"/>
      <c r="AF132" s="439"/>
      <c r="AG132" s="439"/>
      <c r="AH132" s="439"/>
      <c r="AI132" s="439"/>
      <c r="AJ132" s="439"/>
      <c r="AK132" s="439"/>
      <c r="AL132" s="439"/>
      <c r="AM132" s="439"/>
      <c r="AN132" s="439"/>
      <c r="AO132" s="439"/>
      <c r="AP132" s="439"/>
      <c r="AQ132" s="439"/>
      <c r="AR132" s="439"/>
      <c r="AS132" s="439"/>
      <c r="AT132" s="439"/>
      <c r="AU132" s="439"/>
      <c r="AV132" s="439"/>
    </row>
    <row r="133" customFormat="false" ht="14.25" hidden="false" customHeight="false" outlineLevel="0" collapsed="false">
      <c r="A133" s="321" t="n">
        <v>129</v>
      </c>
      <c r="B133" s="321" t="str">
        <f aca="false">'APH KIC KIA PC'!I133</f>
        <v>Välj…</v>
      </c>
      <c r="C133" s="321" t="str">
        <f aca="false">'APH KIC KIA PC'!K133</f>
        <v>Välj…</v>
      </c>
      <c r="D133" s="406" t="n">
        <v>1</v>
      </c>
      <c r="E133" s="323" t="str">
        <f aca="false">TRIM('APH KIC KIA PC'!D133)</f>
        <v/>
      </c>
      <c r="F133" s="418" t="str">
        <f aca="false">TRIM('APH KIC KIA PC'!Q133)</f>
        <v/>
      </c>
      <c r="G133" s="406" t="s">
        <v>2035</v>
      </c>
      <c r="H133" s="438" t="str">
        <f aca="false">'APH KIC KIA PC'!E133</f>
        <v/>
      </c>
      <c r="I133" s="112" t="str">
        <f aca="false">TRIM('1. Artikeldata Grund'!F133)</f>
        <v/>
      </c>
      <c r="J133" s="439"/>
      <c r="K133" s="439"/>
      <c r="L133" s="112" t="str">
        <f aca="false">LEFT('4. Inköpsdata'!O133,2)</f>
        <v>Vä</v>
      </c>
      <c r="M133" s="406" t="n">
        <v>1</v>
      </c>
      <c r="N133" s="113" t="e">
        <f aca="false">ROUND('4. Inköpsdata'!K133,2)</f>
        <v>#VALUE!</v>
      </c>
      <c r="O133" s="440"/>
      <c r="P133" s="439"/>
      <c r="Q133" s="405" t="str">
        <f aca="false">'4. Inköpsdata'!H133</f>
        <v>SEK</v>
      </c>
      <c r="R133" s="439"/>
      <c r="S133" s="439"/>
      <c r="T133" s="439"/>
      <c r="U133" s="439"/>
      <c r="V133" s="112" t="str">
        <f aca="false">'4. Inköpsdata'!E133</f>
        <v>ST</v>
      </c>
      <c r="W133" s="112" t="s">
        <v>1925</v>
      </c>
      <c r="X133" s="439"/>
      <c r="Y133" s="439"/>
      <c r="Z133" s="439"/>
      <c r="AA133" s="439"/>
      <c r="AB133" s="439"/>
      <c r="AC133" s="439"/>
      <c r="AD133" s="439"/>
      <c r="AE133" s="439"/>
      <c r="AF133" s="439"/>
      <c r="AG133" s="439"/>
      <c r="AH133" s="439"/>
      <c r="AI133" s="439"/>
      <c r="AJ133" s="439"/>
      <c r="AK133" s="439"/>
      <c r="AL133" s="439"/>
      <c r="AM133" s="439"/>
      <c r="AN133" s="439"/>
      <c r="AO133" s="439"/>
      <c r="AP133" s="439"/>
      <c r="AQ133" s="439"/>
      <c r="AR133" s="439"/>
      <c r="AS133" s="439"/>
      <c r="AT133" s="439"/>
      <c r="AU133" s="439"/>
      <c r="AV133" s="439"/>
    </row>
    <row r="134" customFormat="false" ht="14.25" hidden="false" customHeight="false" outlineLevel="0" collapsed="false">
      <c r="A134" s="321" t="n">
        <v>130</v>
      </c>
      <c r="B134" s="321" t="str">
        <f aca="false">'APH KIC KIA PC'!I134</f>
        <v>Välj…</v>
      </c>
      <c r="C134" s="321" t="str">
        <f aca="false">'APH KIC KIA PC'!K134</f>
        <v>Välj…</v>
      </c>
      <c r="D134" s="406" t="n">
        <v>1</v>
      </c>
      <c r="E134" s="323" t="str">
        <f aca="false">TRIM('APH KIC KIA PC'!D134)</f>
        <v/>
      </c>
      <c r="F134" s="418" t="str">
        <f aca="false">TRIM('APH KIC KIA PC'!Q134)</f>
        <v/>
      </c>
      <c r="G134" s="406" t="s">
        <v>2035</v>
      </c>
      <c r="H134" s="438" t="str">
        <f aca="false">'APH KIC KIA PC'!E134</f>
        <v/>
      </c>
      <c r="I134" s="112" t="str">
        <f aca="false">TRIM('1. Artikeldata Grund'!F134)</f>
        <v/>
      </c>
      <c r="J134" s="439"/>
      <c r="K134" s="439"/>
      <c r="L134" s="112" t="str">
        <f aca="false">LEFT('4. Inköpsdata'!O134,2)</f>
        <v>Vä</v>
      </c>
      <c r="M134" s="406" t="n">
        <v>1</v>
      </c>
      <c r="N134" s="113" t="e">
        <f aca="false">ROUND('4. Inköpsdata'!K134,2)</f>
        <v>#VALUE!</v>
      </c>
      <c r="O134" s="440"/>
      <c r="P134" s="439"/>
      <c r="Q134" s="405" t="str">
        <f aca="false">'4. Inköpsdata'!H134</f>
        <v>SEK</v>
      </c>
      <c r="R134" s="439"/>
      <c r="S134" s="439"/>
      <c r="T134" s="439"/>
      <c r="U134" s="439"/>
      <c r="V134" s="112" t="str">
        <f aca="false">'4. Inköpsdata'!E134</f>
        <v>ST</v>
      </c>
      <c r="W134" s="112" t="s">
        <v>1925</v>
      </c>
      <c r="X134" s="439"/>
      <c r="Y134" s="439"/>
      <c r="Z134" s="439"/>
      <c r="AA134" s="439"/>
      <c r="AB134" s="439"/>
      <c r="AC134" s="439"/>
      <c r="AD134" s="439"/>
      <c r="AE134" s="439"/>
      <c r="AF134" s="439"/>
      <c r="AG134" s="439"/>
      <c r="AH134" s="439"/>
      <c r="AI134" s="439"/>
      <c r="AJ134" s="439"/>
      <c r="AK134" s="439"/>
      <c r="AL134" s="439"/>
      <c r="AM134" s="439"/>
      <c r="AN134" s="439"/>
      <c r="AO134" s="439"/>
      <c r="AP134" s="439"/>
      <c r="AQ134" s="439"/>
      <c r="AR134" s="439"/>
      <c r="AS134" s="439"/>
      <c r="AT134" s="439"/>
      <c r="AU134" s="439"/>
      <c r="AV134" s="439"/>
    </row>
    <row r="135" customFormat="false" ht="14.25" hidden="false" customHeight="false" outlineLevel="0" collapsed="false">
      <c r="A135" s="321" t="n">
        <v>131</v>
      </c>
      <c r="B135" s="321" t="str">
        <f aca="false">'APH KIC KIA PC'!I135</f>
        <v>Välj…</v>
      </c>
      <c r="C135" s="321" t="str">
        <f aca="false">'APH KIC KIA PC'!K135</f>
        <v>Välj…</v>
      </c>
      <c r="D135" s="406" t="n">
        <v>1</v>
      </c>
      <c r="E135" s="323" t="str">
        <f aca="false">TRIM('APH KIC KIA PC'!D135)</f>
        <v/>
      </c>
      <c r="F135" s="418" t="str">
        <f aca="false">TRIM('APH KIC KIA PC'!Q135)</f>
        <v/>
      </c>
      <c r="G135" s="406" t="s">
        <v>2035</v>
      </c>
      <c r="H135" s="438" t="str">
        <f aca="false">'APH KIC KIA PC'!E135</f>
        <v/>
      </c>
      <c r="I135" s="112" t="str">
        <f aca="false">TRIM('1. Artikeldata Grund'!F135)</f>
        <v/>
      </c>
      <c r="J135" s="439"/>
      <c r="K135" s="439"/>
      <c r="L135" s="112" t="str">
        <f aca="false">LEFT('4. Inköpsdata'!O135,2)</f>
        <v>Vä</v>
      </c>
      <c r="M135" s="406" t="n">
        <v>1</v>
      </c>
      <c r="N135" s="113" t="e">
        <f aca="false">ROUND('4. Inköpsdata'!K135,2)</f>
        <v>#VALUE!</v>
      </c>
      <c r="O135" s="440"/>
      <c r="P135" s="439"/>
      <c r="Q135" s="405" t="str">
        <f aca="false">'4. Inköpsdata'!H135</f>
        <v>SEK</v>
      </c>
      <c r="R135" s="439"/>
      <c r="S135" s="439"/>
      <c r="T135" s="439"/>
      <c r="U135" s="439"/>
      <c r="V135" s="112" t="str">
        <f aca="false">'4. Inköpsdata'!E135</f>
        <v>ST</v>
      </c>
      <c r="W135" s="112" t="s">
        <v>1925</v>
      </c>
      <c r="X135" s="439"/>
      <c r="Y135" s="439"/>
      <c r="Z135" s="439"/>
      <c r="AA135" s="439"/>
      <c r="AB135" s="439"/>
      <c r="AC135" s="439"/>
      <c r="AD135" s="439"/>
      <c r="AE135" s="439"/>
      <c r="AF135" s="439"/>
      <c r="AG135" s="439"/>
      <c r="AH135" s="439"/>
      <c r="AI135" s="439"/>
      <c r="AJ135" s="439"/>
      <c r="AK135" s="439"/>
      <c r="AL135" s="439"/>
      <c r="AM135" s="439"/>
      <c r="AN135" s="439"/>
      <c r="AO135" s="439"/>
      <c r="AP135" s="439"/>
      <c r="AQ135" s="439"/>
      <c r="AR135" s="439"/>
      <c r="AS135" s="439"/>
      <c r="AT135" s="439"/>
      <c r="AU135" s="439"/>
      <c r="AV135" s="439"/>
    </row>
    <row r="136" customFormat="false" ht="14.25" hidden="false" customHeight="false" outlineLevel="0" collapsed="false">
      <c r="A136" s="321" t="n">
        <v>132</v>
      </c>
      <c r="B136" s="321" t="str">
        <f aca="false">'APH KIC KIA PC'!I136</f>
        <v>Välj…</v>
      </c>
      <c r="C136" s="321" t="str">
        <f aca="false">'APH KIC KIA PC'!K136</f>
        <v>Välj…</v>
      </c>
      <c r="D136" s="406" t="n">
        <v>1</v>
      </c>
      <c r="E136" s="323" t="str">
        <f aca="false">TRIM('APH KIC KIA PC'!D136)</f>
        <v/>
      </c>
      <c r="F136" s="418" t="str">
        <f aca="false">TRIM('APH KIC KIA PC'!Q136)</f>
        <v/>
      </c>
      <c r="G136" s="406" t="s">
        <v>2035</v>
      </c>
      <c r="H136" s="438" t="str">
        <f aca="false">'APH KIC KIA PC'!E136</f>
        <v/>
      </c>
      <c r="I136" s="112" t="str">
        <f aca="false">TRIM('1. Artikeldata Grund'!F136)</f>
        <v/>
      </c>
      <c r="J136" s="439"/>
      <c r="K136" s="439"/>
      <c r="L136" s="112" t="str">
        <f aca="false">LEFT('4. Inköpsdata'!O136,2)</f>
        <v>Vä</v>
      </c>
      <c r="M136" s="406" t="n">
        <v>1</v>
      </c>
      <c r="N136" s="113" t="e">
        <f aca="false">ROUND('4. Inköpsdata'!K136,2)</f>
        <v>#VALUE!</v>
      </c>
      <c r="O136" s="440"/>
      <c r="P136" s="439"/>
      <c r="Q136" s="405" t="str">
        <f aca="false">'4. Inköpsdata'!H136</f>
        <v>SEK</v>
      </c>
      <c r="R136" s="439"/>
      <c r="S136" s="439"/>
      <c r="T136" s="439"/>
      <c r="U136" s="439"/>
      <c r="V136" s="112" t="str">
        <f aca="false">'4. Inköpsdata'!E136</f>
        <v>ST</v>
      </c>
      <c r="W136" s="112" t="s">
        <v>1925</v>
      </c>
      <c r="X136" s="439"/>
      <c r="Y136" s="439"/>
      <c r="Z136" s="439"/>
      <c r="AA136" s="439"/>
      <c r="AB136" s="439"/>
      <c r="AC136" s="439"/>
      <c r="AD136" s="439"/>
      <c r="AE136" s="439"/>
      <c r="AF136" s="439"/>
      <c r="AG136" s="439"/>
      <c r="AH136" s="439"/>
      <c r="AI136" s="439"/>
      <c r="AJ136" s="439"/>
      <c r="AK136" s="439"/>
      <c r="AL136" s="439"/>
      <c r="AM136" s="439"/>
      <c r="AN136" s="439"/>
      <c r="AO136" s="439"/>
      <c r="AP136" s="439"/>
      <c r="AQ136" s="439"/>
      <c r="AR136" s="439"/>
      <c r="AS136" s="439"/>
      <c r="AT136" s="439"/>
      <c r="AU136" s="439"/>
      <c r="AV136" s="439"/>
    </row>
    <row r="137" customFormat="false" ht="14.25" hidden="false" customHeight="false" outlineLevel="0" collapsed="false">
      <c r="A137" s="321" t="n">
        <v>133</v>
      </c>
      <c r="B137" s="321" t="str">
        <f aca="false">'APH KIC KIA PC'!I137</f>
        <v>Välj…</v>
      </c>
      <c r="C137" s="321" t="str">
        <f aca="false">'APH KIC KIA PC'!K137</f>
        <v>Välj…</v>
      </c>
      <c r="D137" s="406" t="n">
        <v>1</v>
      </c>
      <c r="E137" s="323" t="str">
        <f aca="false">TRIM('APH KIC KIA PC'!D137)</f>
        <v/>
      </c>
      <c r="F137" s="418" t="str">
        <f aca="false">TRIM('APH KIC KIA PC'!Q137)</f>
        <v/>
      </c>
      <c r="G137" s="406" t="s">
        <v>2035</v>
      </c>
      <c r="H137" s="438" t="str">
        <f aca="false">'APH KIC KIA PC'!E137</f>
        <v/>
      </c>
      <c r="I137" s="112" t="str">
        <f aca="false">TRIM('1. Artikeldata Grund'!F137)</f>
        <v/>
      </c>
      <c r="J137" s="439"/>
      <c r="K137" s="439"/>
      <c r="L137" s="112" t="str">
        <f aca="false">LEFT('4. Inköpsdata'!O137,2)</f>
        <v>Vä</v>
      </c>
      <c r="M137" s="406" t="n">
        <v>1</v>
      </c>
      <c r="N137" s="113" t="e">
        <f aca="false">ROUND('4. Inköpsdata'!K137,2)</f>
        <v>#VALUE!</v>
      </c>
      <c r="O137" s="440"/>
      <c r="P137" s="439"/>
      <c r="Q137" s="405" t="str">
        <f aca="false">'4. Inköpsdata'!H137</f>
        <v>SEK</v>
      </c>
      <c r="R137" s="439"/>
      <c r="S137" s="439"/>
      <c r="T137" s="439"/>
      <c r="U137" s="439"/>
      <c r="V137" s="112" t="str">
        <f aca="false">'4. Inköpsdata'!E137</f>
        <v>ST</v>
      </c>
      <c r="W137" s="112" t="s">
        <v>1925</v>
      </c>
      <c r="X137" s="439"/>
      <c r="Y137" s="439"/>
      <c r="Z137" s="439"/>
      <c r="AA137" s="439"/>
      <c r="AB137" s="439"/>
      <c r="AC137" s="439"/>
      <c r="AD137" s="439"/>
      <c r="AE137" s="439"/>
      <c r="AF137" s="439"/>
      <c r="AG137" s="439"/>
      <c r="AH137" s="439"/>
      <c r="AI137" s="439"/>
      <c r="AJ137" s="439"/>
      <c r="AK137" s="439"/>
      <c r="AL137" s="439"/>
      <c r="AM137" s="439"/>
      <c r="AN137" s="439"/>
      <c r="AO137" s="439"/>
      <c r="AP137" s="439"/>
      <c r="AQ137" s="439"/>
      <c r="AR137" s="439"/>
      <c r="AS137" s="439"/>
      <c r="AT137" s="439"/>
      <c r="AU137" s="439"/>
      <c r="AV137" s="439"/>
    </row>
    <row r="138" customFormat="false" ht="14.25" hidden="false" customHeight="false" outlineLevel="0" collapsed="false">
      <c r="A138" s="321" t="n">
        <v>134</v>
      </c>
      <c r="B138" s="321" t="str">
        <f aca="false">'APH KIC KIA PC'!I138</f>
        <v>Välj…</v>
      </c>
      <c r="C138" s="321" t="str">
        <f aca="false">'APH KIC KIA PC'!K138</f>
        <v>Välj…</v>
      </c>
      <c r="D138" s="406" t="n">
        <v>1</v>
      </c>
      <c r="E138" s="323" t="str">
        <f aca="false">TRIM('APH KIC KIA PC'!D138)</f>
        <v/>
      </c>
      <c r="F138" s="418" t="str">
        <f aca="false">TRIM('APH KIC KIA PC'!Q138)</f>
        <v/>
      </c>
      <c r="G138" s="406" t="s">
        <v>2035</v>
      </c>
      <c r="H138" s="438" t="str">
        <f aca="false">'APH KIC KIA PC'!E138</f>
        <v/>
      </c>
      <c r="I138" s="112" t="str">
        <f aca="false">TRIM('1. Artikeldata Grund'!F138)</f>
        <v/>
      </c>
      <c r="J138" s="439"/>
      <c r="K138" s="439"/>
      <c r="L138" s="112" t="str">
        <f aca="false">LEFT('4. Inköpsdata'!O138,2)</f>
        <v>Vä</v>
      </c>
      <c r="M138" s="406" t="n">
        <v>1</v>
      </c>
      <c r="N138" s="113" t="e">
        <f aca="false">ROUND('4. Inköpsdata'!K138,2)</f>
        <v>#VALUE!</v>
      </c>
      <c r="O138" s="440"/>
      <c r="P138" s="439"/>
      <c r="Q138" s="405" t="str">
        <f aca="false">'4. Inköpsdata'!H138</f>
        <v>SEK</v>
      </c>
      <c r="R138" s="439"/>
      <c r="S138" s="439"/>
      <c r="T138" s="439"/>
      <c r="U138" s="439"/>
      <c r="V138" s="112" t="str">
        <f aca="false">'4. Inköpsdata'!E138</f>
        <v>ST</v>
      </c>
      <c r="W138" s="112" t="s">
        <v>1925</v>
      </c>
      <c r="X138" s="439"/>
      <c r="Y138" s="439"/>
      <c r="Z138" s="439"/>
      <c r="AA138" s="439"/>
      <c r="AB138" s="439"/>
      <c r="AC138" s="439"/>
      <c r="AD138" s="439"/>
      <c r="AE138" s="439"/>
      <c r="AF138" s="439"/>
      <c r="AG138" s="439"/>
      <c r="AH138" s="439"/>
      <c r="AI138" s="439"/>
      <c r="AJ138" s="439"/>
      <c r="AK138" s="439"/>
      <c r="AL138" s="439"/>
      <c r="AM138" s="439"/>
      <c r="AN138" s="439"/>
      <c r="AO138" s="439"/>
      <c r="AP138" s="439"/>
      <c r="AQ138" s="439"/>
      <c r="AR138" s="439"/>
      <c r="AS138" s="439"/>
      <c r="AT138" s="439"/>
      <c r="AU138" s="439"/>
      <c r="AV138" s="439"/>
    </row>
    <row r="139" customFormat="false" ht="14.25" hidden="false" customHeight="false" outlineLevel="0" collapsed="false">
      <c r="A139" s="321" t="n">
        <v>135</v>
      </c>
      <c r="B139" s="321" t="str">
        <f aca="false">'APH KIC KIA PC'!I139</f>
        <v>Välj…</v>
      </c>
      <c r="C139" s="321" t="str">
        <f aca="false">'APH KIC KIA PC'!K139</f>
        <v>Välj…</v>
      </c>
      <c r="D139" s="406" t="n">
        <v>1</v>
      </c>
      <c r="E139" s="323" t="str">
        <f aca="false">TRIM('APH KIC KIA PC'!D139)</f>
        <v/>
      </c>
      <c r="F139" s="418" t="str">
        <f aca="false">TRIM('APH KIC KIA PC'!Q139)</f>
        <v/>
      </c>
      <c r="G139" s="406" t="s">
        <v>2035</v>
      </c>
      <c r="H139" s="438" t="str">
        <f aca="false">'APH KIC KIA PC'!E139</f>
        <v/>
      </c>
      <c r="I139" s="112" t="str">
        <f aca="false">TRIM('1. Artikeldata Grund'!F139)</f>
        <v/>
      </c>
      <c r="J139" s="439"/>
      <c r="K139" s="439"/>
      <c r="L139" s="112" t="str">
        <f aca="false">LEFT('4. Inköpsdata'!O139,2)</f>
        <v>Vä</v>
      </c>
      <c r="M139" s="406" t="n">
        <v>1</v>
      </c>
      <c r="N139" s="113" t="e">
        <f aca="false">ROUND('4. Inköpsdata'!K139,2)</f>
        <v>#VALUE!</v>
      </c>
      <c r="O139" s="440"/>
      <c r="P139" s="439"/>
      <c r="Q139" s="405" t="str">
        <f aca="false">'4. Inköpsdata'!H139</f>
        <v>SEK</v>
      </c>
      <c r="R139" s="439"/>
      <c r="S139" s="439"/>
      <c r="T139" s="439"/>
      <c r="U139" s="439"/>
      <c r="V139" s="112" t="str">
        <f aca="false">'4. Inköpsdata'!E139</f>
        <v>ST</v>
      </c>
      <c r="W139" s="112" t="s">
        <v>1925</v>
      </c>
      <c r="X139" s="439"/>
      <c r="Y139" s="439"/>
      <c r="Z139" s="439"/>
      <c r="AA139" s="439"/>
      <c r="AB139" s="439"/>
      <c r="AC139" s="439"/>
      <c r="AD139" s="439"/>
      <c r="AE139" s="439"/>
      <c r="AF139" s="439"/>
      <c r="AG139" s="439"/>
      <c r="AH139" s="439"/>
      <c r="AI139" s="439"/>
      <c r="AJ139" s="439"/>
      <c r="AK139" s="439"/>
      <c r="AL139" s="439"/>
      <c r="AM139" s="439"/>
      <c r="AN139" s="439"/>
      <c r="AO139" s="439"/>
      <c r="AP139" s="439"/>
      <c r="AQ139" s="439"/>
      <c r="AR139" s="439"/>
      <c r="AS139" s="439"/>
      <c r="AT139" s="439"/>
      <c r="AU139" s="439"/>
      <c r="AV139" s="439"/>
    </row>
    <row r="140" customFormat="false" ht="14.25" hidden="false" customHeight="false" outlineLevel="0" collapsed="false">
      <c r="A140" s="321" t="n">
        <v>136</v>
      </c>
      <c r="B140" s="321" t="str">
        <f aca="false">'APH KIC KIA PC'!I140</f>
        <v>Välj…</v>
      </c>
      <c r="C140" s="321" t="str">
        <f aca="false">'APH KIC KIA PC'!K140</f>
        <v>Välj…</v>
      </c>
      <c r="D140" s="406" t="n">
        <v>1</v>
      </c>
      <c r="E140" s="323" t="str">
        <f aca="false">TRIM('APH KIC KIA PC'!D140)</f>
        <v/>
      </c>
      <c r="F140" s="418" t="str">
        <f aca="false">TRIM('APH KIC KIA PC'!Q140)</f>
        <v/>
      </c>
      <c r="G140" s="406" t="s">
        <v>2035</v>
      </c>
      <c r="H140" s="438" t="str">
        <f aca="false">'APH KIC KIA PC'!E140</f>
        <v/>
      </c>
      <c r="I140" s="112" t="str">
        <f aca="false">TRIM('1. Artikeldata Grund'!F140)</f>
        <v/>
      </c>
      <c r="J140" s="439"/>
      <c r="K140" s="439"/>
      <c r="L140" s="112" t="str">
        <f aca="false">LEFT('4. Inköpsdata'!O140,2)</f>
        <v>Vä</v>
      </c>
      <c r="M140" s="406" t="n">
        <v>1</v>
      </c>
      <c r="N140" s="113" t="e">
        <f aca="false">ROUND('4. Inköpsdata'!K140,2)</f>
        <v>#VALUE!</v>
      </c>
      <c r="O140" s="440"/>
      <c r="P140" s="439"/>
      <c r="Q140" s="405" t="str">
        <f aca="false">'4. Inköpsdata'!H140</f>
        <v>SEK</v>
      </c>
      <c r="R140" s="439"/>
      <c r="S140" s="439"/>
      <c r="T140" s="439"/>
      <c r="U140" s="439"/>
      <c r="V140" s="112" t="str">
        <f aca="false">'4. Inköpsdata'!E140</f>
        <v>ST</v>
      </c>
      <c r="W140" s="112" t="s">
        <v>1925</v>
      </c>
      <c r="X140" s="439"/>
      <c r="Y140" s="439"/>
      <c r="Z140" s="439"/>
      <c r="AA140" s="439"/>
      <c r="AB140" s="439"/>
      <c r="AC140" s="439"/>
      <c r="AD140" s="439"/>
      <c r="AE140" s="439"/>
      <c r="AF140" s="439"/>
      <c r="AG140" s="439"/>
      <c r="AH140" s="439"/>
      <c r="AI140" s="439"/>
      <c r="AJ140" s="439"/>
      <c r="AK140" s="439"/>
      <c r="AL140" s="439"/>
      <c r="AM140" s="439"/>
      <c r="AN140" s="439"/>
      <c r="AO140" s="439"/>
      <c r="AP140" s="439"/>
      <c r="AQ140" s="439"/>
      <c r="AR140" s="439"/>
      <c r="AS140" s="439"/>
      <c r="AT140" s="439"/>
      <c r="AU140" s="439"/>
      <c r="AV140" s="439"/>
    </row>
    <row r="141" customFormat="false" ht="14.25" hidden="false" customHeight="false" outlineLevel="0" collapsed="false">
      <c r="A141" s="321" t="n">
        <v>137</v>
      </c>
      <c r="B141" s="321" t="str">
        <f aca="false">'APH KIC KIA PC'!I141</f>
        <v>Välj…</v>
      </c>
      <c r="C141" s="321" t="str">
        <f aca="false">'APH KIC KIA PC'!K141</f>
        <v>Välj…</v>
      </c>
      <c r="D141" s="406" t="n">
        <v>1</v>
      </c>
      <c r="E141" s="323" t="str">
        <f aca="false">TRIM('APH KIC KIA PC'!D141)</f>
        <v/>
      </c>
      <c r="F141" s="418" t="str">
        <f aca="false">TRIM('APH KIC KIA PC'!Q141)</f>
        <v/>
      </c>
      <c r="G141" s="406" t="s">
        <v>2035</v>
      </c>
      <c r="H141" s="438" t="str">
        <f aca="false">'APH KIC KIA PC'!E141</f>
        <v/>
      </c>
      <c r="I141" s="112" t="str">
        <f aca="false">TRIM('1. Artikeldata Grund'!F141)</f>
        <v/>
      </c>
      <c r="J141" s="439"/>
      <c r="K141" s="439"/>
      <c r="L141" s="112" t="str">
        <f aca="false">LEFT('4. Inköpsdata'!O141,2)</f>
        <v>Vä</v>
      </c>
      <c r="M141" s="406" t="n">
        <v>1</v>
      </c>
      <c r="N141" s="113" t="e">
        <f aca="false">ROUND('4. Inköpsdata'!K141,2)</f>
        <v>#VALUE!</v>
      </c>
      <c r="O141" s="440"/>
      <c r="P141" s="439"/>
      <c r="Q141" s="405" t="str">
        <f aca="false">'4. Inköpsdata'!H141</f>
        <v>SEK</v>
      </c>
      <c r="R141" s="439"/>
      <c r="S141" s="439"/>
      <c r="T141" s="439"/>
      <c r="U141" s="439"/>
      <c r="V141" s="112" t="str">
        <f aca="false">'4. Inköpsdata'!E141</f>
        <v>ST</v>
      </c>
      <c r="W141" s="112" t="s">
        <v>1925</v>
      </c>
      <c r="X141" s="439"/>
      <c r="Y141" s="439"/>
      <c r="Z141" s="439"/>
      <c r="AA141" s="439"/>
      <c r="AB141" s="439"/>
      <c r="AC141" s="439"/>
      <c r="AD141" s="439"/>
      <c r="AE141" s="439"/>
      <c r="AF141" s="439"/>
      <c r="AG141" s="439"/>
      <c r="AH141" s="439"/>
      <c r="AI141" s="439"/>
      <c r="AJ141" s="439"/>
      <c r="AK141" s="439"/>
      <c r="AL141" s="439"/>
      <c r="AM141" s="439"/>
      <c r="AN141" s="439"/>
      <c r="AO141" s="439"/>
      <c r="AP141" s="439"/>
      <c r="AQ141" s="439"/>
      <c r="AR141" s="439"/>
      <c r="AS141" s="439"/>
      <c r="AT141" s="439"/>
      <c r="AU141" s="439"/>
      <c r="AV141" s="439"/>
    </row>
    <row r="142" customFormat="false" ht="14.25" hidden="false" customHeight="false" outlineLevel="0" collapsed="false">
      <c r="A142" s="321" t="n">
        <v>138</v>
      </c>
      <c r="B142" s="321" t="str">
        <f aca="false">'APH KIC KIA PC'!I142</f>
        <v>Välj…</v>
      </c>
      <c r="C142" s="321" t="str">
        <f aca="false">'APH KIC KIA PC'!K142</f>
        <v>Välj…</v>
      </c>
      <c r="D142" s="406" t="n">
        <v>1</v>
      </c>
      <c r="E142" s="323" t="str">
        <f aca="false">TRIM('APH KIC KIA PC'!D142)</f>
        <v/>
      </c>
      <c r="F142" s="418" t="str">
        <f aca="false">TRIM('APH KIC KIA PC'!Q142)</f>
        <v/>
      </c>
      <c r="G142" s="406" t="s">
        <v>2035</v>
      </c>
      <c r="H142" s="438" t="str">
        <f aca="false">'APH KIC KIA PC'!E142</f>
        <v/>
      </c>
      <c r="I142" s="112" t="str">
        <f aca="false">TRIM('1. Artikeldata Grund'!F142)</f>
        <v/>
      </c>
      <c r="J142" s="439"/>
      <c r="K142" s="439"/>
      <c r="L142" s="112" t="str">
        <f aca="false">LEFT('4. Inköpsdata'!O142,2)</f>
        <v>Vä</v>
      </c>
      <c r="M142" s="406" t="n">
        <v>1</v>
      </c>
      <c r="N142" s="113" t="e">
        <f aca="false">ROUND('4. Inköpsdata'!K142,2)</f>
        <v>#VALUE!</v>
      </c>
      <c r="O142" s="440"/>
      <c r="P142" s="439"/>
      <c r="Q142" s="405" t="str">
        <f aca="false">'4. Inköpsdata'!H142</f>
        <v>SEK</v>
      </c>
      <c r="R142" s="439"/>
      <c r="S142" s="439"/>
      <c r="T142" s="439"/>
      <c r="U142" s="439"/>
      <c r="V142" s="112" t="str">
        <f aca="false">'4. Inköpsdata'!E142</f>
        <v>ST</v>
      </c>
      <c r="W142" s="112" t="s">
        <v>1925</v>
      </c>
      <c r="X142" s="439"/>
      <c r="Y142" s="439"/>
      <c r="Z142" s="439"/>
      <c r="AA142" s="439"/>
      <c r="AB142" s="439"/>
      <c r="AC142" s="439"/>
      <c r="AD142" s="439"/>
      <c r="AE142" s="439"/>
      <c r="AF142" s="439"/>
      <c r="AG142" s="439"/>
      <c r="AH142" s="439"/>
      <c r="AI142" s="439"/>
      <c r="AJ142" s="439"/>
      <c r="AK142" s="439"/>
      <c r="AL142" s="439"/>
      <c r="AM142" s="439"/>
      <c r="AN142" s="439"/>
      <c r="AO142" s="439"/>
      <c r="AP142" s="439"/>
      <c r="AQ142" s="439"/>
      <c r="AR142" s="439"/>
      <c r="AS142" s="439"/>
      <c r="AT142" s="439"/>
      <c r="AU142" s="439"/>
      <c r="AV142" s="439"/>
    </row>
    <row r="143" customFormat="false" ht="14.25" hidden="false" customHeight="false" outlineLevel="0" collapsed="false">
      <c r="A143" s="321" t="n">
        <v>139</v>
      </c>
      <c r="B143" s="321" t="str">
        <f aca="false">'APH KIC KIA PC'!I143</f>
        <v>Välj…</v>
      </c>
      <c r="C143" s="321" t="str">
        <f aca="false">'APH KIC KIA PC'!K143</f>
        <v>Välj…</v>
      </c>
      <c r="D143" s="406" t="n">
        <v>1</v>
      </c>
      <c r="E143" s="323" t="str">
        <f aca="false">TRIM('APH KIC KIA PC'!D143)</f>
        <v/>
      </c>
      <c r="F143" s="418" t="str">
        <f aca="false">TRIM('APH KIC KIA PC'!Q143)</f>
        <v/>
      </c>
      <c r="G143" s="406" t="s">
        <v>2035</v>
      </c>
      <c r="H143" s="438" t="str">
        <f aca="false">'APH KIC KIA PC'!E143</f>
        <v/>
      </c>
      <c r="I143" s="112" t="str">
        <f aca="false">TRIM('1. Artikeldata Grund'!F143)</f>
        <v/>
      </c>
      <c r="J143" s="439"/>
      <c r="K143" s="439"/>
      <c r="L143" s="112" t="str">
        <f aca="false">LEFT('4. Inköpsdata'!O143,2)</f>
        <v>Vä</v>
      </c>
      <c r="M143" s="406" t="n">
        <v>1</v>
      </c>
      <c r="N143" s="113" t="e">
        <f aca="false">ROUND('4. Inköpsdata'!K143,2)</f>
        <v>#VALUE!</v>
      </c>
      <c r="O143" s="440"/>
      <c r="P143" s="439"/>
      <c r="Q143" s="405" t="str">
        <f aca="false">'4. Inköpsdata'!H143</f>
        <v>SEK</v>
      </c>
      <c r="R143" s="439"/>
      <c r="S143" s="439"/>
      <c r="T143" s="439"/>
      <c r="U143" s="439"/>
      <c r="V143" s="112" t="str">
        <f aca="false">'4. Inköpsdata'!E143</f>
        <v>ST</v>
      </c>
      <c r="W143" s="112" t="s">
        <v>1925</v>
      </c>
      <c r="X143" s="439"/>
      <c r="Y143" s="439"/>
      <c r="Z143" s="439"/>
      <c r="AA143" s="439"/>
      <c r="AB143" s="439"/>
      <c r="AC143" s="439"/>
      <c r="AD143" s="439"/>
      <c r="AE143" s="439"/>
      <c r="AF143" s="439"/>
      <c r="AG143" s="439"/>
      <c r="AH143" s="439"/>
      <c r="AI143" s="439"/>
      <c r="AJ143" s="439"/>
      <c r="AK143" s="439"/>
      <c r="AL143" s="439"/>
      <c r="AM143" s="439"/>
      <c r="AN143" s="439"/>
      <c r="AO143" s="439"/>
      <c r="AP143" s="439"/>
      <c r="AQ143" s="439"/>
      <c r="AR143" s="439"/>
      <c r="AS143" s="439"/>
      <c r="AT143" s="439"/>
      <c r="AU143" s="439"/>
      <c r="AV143" s="439"/>
    </row>
    <row r="144" customFormat="false" ht="14.25" hidden="false" customHeight="false" outlineLevel="0" collapsed="false">
      <c r="A144" s="321" t="n">
        <v>140</v>
      </c>
      <c r="B144" s="321" t="str">
        <f aca="false">'APH KIC KIA PC'!I144</f>
        <v>Välj…</v>
      </c>
      <c r="C144" s="321" t="str">
        <f aca="false">'APH KIC KIA PC'!K144</f>
        <v>Välj…</v>
      </c>
      <c r="D144" s="406" t="n">
        <v>1</v>
      </c>
      <c r="E144" s="323" t="str">
        <f aca="false">TRIM('APH KIC KIA PC'!D144)</f>
        <v/>
      </c>
      <c r="F144" s="418" t="str">
        <f aca="false">TRIM('APH KIC KIA PC'!Q144)</f>
        <v/>
      </c>
      <c r="G144" s="406" t="s">
        <v>2035</v>
      </c>
      <c r="H144" s="438" t="str">
        <f aca="false">'APH KIC KIA PC'!E144</f>
        <v/>
      </c>
      <c r="I144" s="112" t="str">
        <f aca="false">TRIM('1. Artikeldata Grund'!F144)</f>
        <v/>
      </c>
      <c r="J144" s="439"/>
      <c r="K144" s="439"/>
      <c r="L144" s="112" t="str">
        <f aca="false">LEFT('4. Inköpsdata'!O144,2)</f>
        <v>Vä</v>
      </c>
      <c r="M144" s="406" t="n">
        <v>1</v>
      </c>
      <c r="N144" s="113" t="e">
        <f aca="false">ROUND('4. Inköpsdata'!K144,2)</f>
        <v>#VALUE!</v>
      </c>
      <c r="O144" s="440"/>
      <c r="P144" s="439"/>
      <c r="Q144" s="405" t="str">
        <f aca="false">'4. Inköpsdata'!H144</f>
        <v>SEK</v>
      </c>
      <c r="R144" s="439"/>
      <c r="S144" s="439"/>
      <c r="T144" s="439"/>
      <c r="U144" s="439"/>
      <c r="V144" s="112" t="str">
        <f aca="false">'4. Inköpsdata'!E144</f>
        <v>ST</v>
      </c>
      <c r="W144" s="112" t="s">
        <v>1925</v>
      </c>
      <c r="X144" s="439"/>
      <c r="Y144" s="439"/>
      <c r="Z144" s="439"/>
      <c r="AA144" s="439"/>
      <c r="AB144" s="439"/>
      <c r="AC144" s="439"/>
      <c r="AD144" s="439"/>
      <c r="AE144" s="439"/>
      <c r="AF144" s="439"/>
      <c r="AG144" s="439"/>
      <c r="AH144" s="439"/>
      <c r="AI144" s="439"/>
      <c r="AJ144" s="439"/>
      <c r="AK144" s="439"/>
      <c r="AL144" s="439"/>
      <c r="AM144" s="439"/>
      <c r="AN144" s="439"/>
      <c r="AO144" s="439"/>
      <c r="AP144" s="439"/>
      <c r="AQ144" s="439"/>
      <c r="AR144" s="439"/>
      <c r="AS144" s="439"/>
      <c r="AT144" s="439"/>
      <c r="AU144" s="439"/>
      <c r="AV144" s="439"/>
    </row>
    <row r="145" customFormat="false" ht="14.25" hidden="false" customHeight="false" outlineLevel="0" collapsed="false">
      <c r="A145" s="321" t="n">
        <v>141</v>
      </c>
      <c r="B145" s="321" t="str">
        <f aca="false">'APH KIC KIA PC'!I145</f>
        <v>Välj…</v>
      </c>
      <c r="C145" s="321" t="str">
        <f aca="false">'APH KIC KIA PC'!K145</f>
        <v>Välj…</v>
      </c>
      <c r="D145" s="406" t="n">
        <v>1</v>
      </c>
      <c r="E145" s="323" t="str">
        <f aca="false">TRIM('APH KIC KIA PC'!D145)</f>
        <v/>
      </c>
      <c r="F145" s="418" t="str">
        <f aca="false">TRIM('APH KIC KIA PC'!Q145)</f>
        <v/>
      </c>
      <c r="G145" s="406" t="s">
        <v>2035</v>
      </c>
      <c r="H145" s="438" t="str">
        <f aca="false">'APH KIC KIA PC'!E145</f>
        <v/>
      </c>
      <c r="I145" s="112" t="str">
        <f aca="false">TRIM('1. Artikeldata Grund'!F145)</f>
        <v/>
      </c>
      <c r="J145" s="439"/>
      <c r="K145" s="439"/>
      <c r="L145" s="112" t="str">
        <f aca="false">LEFT('4. Inköpsdata'!O145,2)</f>
        <v>Vä</v>
      </c>
      <c r="M145" s="406" t="n">
        <v>1</v>
      </c>
      <c r="N145" s="113" t="e">
        <f aca="false">ROUND('4. Inköpsdata'!K145,2)</f>
        <v>#VALUE!</v>
      </c>
      <c r="O145" s="440"/>
      <c r="P145" s="439"/>
      <c r="Q145" s="405" t="str">
        <f aca="false">'4. Inköpsdata'!H145</f>
        <v>SEK</v>
      </c>
      <c r="R145" s="439"/>
      <c r="S145" s="439"/>
      <c r="T145" s="439"/>
      <c r="U145" s="439"/>
      <c r="V145" s="112" t="str">
        <f aca="false">'4. Inköpsdata'!E145</f>
        <v>ST</v>
      </c>
      <c r="W145" s="112" t="s">
        <v>1925</v>
      </c>
      <c r="X145" s="439"/>
      <c r="Y145" s="439"/>
      <c r="Z145" s="439"/>
      <c r="AA145" s="439"/>
      <c r="AB145" s="439"/>
      <c r="AC145" s="439"/>
      <c r="AD145" s="439"/>
      <c r="AE145" s="439"/>
      <c r="AF145" s="439"/>
      <c r="AG145" s="439"/>
      <c r="AH145" s="439"/>
      <c r="AI145" s="439"/>
      <c r="AJ145" s="439"/>
      <c r="AK145" s="439"/>
      <c r="AL145" s="439"/>
      <c r="AM145" s="439"/>
      <c r="AN145" s="439"/>
      <c r="AO145" s="439"/>
      <c r="AP145" s="439"/>
      <c r="AQ145" s="439"/>
      <c r="AR145" s="439"/>
      <c r="AS145" s="439"/>
      <c r="AT145" s="439"/>
      <c r="AU145" s="439"/>
      <c r="AV145" s="439"/>
    </row>
    <row r="146" customFormat="false" ht="14.25" hidden="false" customHeight="false" outlineLevel="0" collapsed="false">
      <c r="A146" s="321" t="n">
        <v>142</v>
      </c>
      <c r="B146" s="321" t="str">
        <f aca="false">'APH KIC KIA PC'!I146</f>
        <v>Välj…</v>
      </c>
      <c r="C146" s="321" t="str">
        <f aca="false">'APH KIC KIA PC'!K146</f>
        <v>Välj…</v>
      </c>
      <c r="D146" s="406" t="n">
        <v>1</v>
      </c>
      <c r="E146" s="323" t="str">
        <f aca="false">TRIM('APH KIC KIA PC'!D146)</f>
        <v/>
      </c>
      <c r="F146" s="418" t="str">
        <f aca="false">TRIM('APH KIC KIA PC'!Q146)</f>
        <v/>
      </c>
      <c r="G146" s="406" t="s">
        <v>2035</v>
      </c>
      <c r="H146" s="438" t="str">
        <f aca="false">'APH KIC KIA PC'!E146</f>
        <v/>
      </c>
      <c r="I146" s="112" t="str">
        <f aca="false">TRIM('1. Artikeldata Grund'!F146)</f>
        <v/>
      </c>
      <c r="J146" s="439"/>
      <c r="K146" s="439"/>
      <c r="L146" s="112" t="str">
        <f aca="false">LEFT('4. Inköpsdata'!O146,2)</f>
        <v>Vä</v>
      </c>
      <c r="M146" s="406" t="n">
        <v>1</v>
      </c>
      <c r="N146" s="113" t="e">
        <f aca="false">ROUND('4. Inköpsdata'!K146,2)</f>
        <v>#VALUE!</v>
      </c>
      <c r="O146" s="440"/>
      <c r="P146" s="439"/>
      <c r="Q146" s="405" t="str">
        <f aca="false">'4. Inköpsdata'!H146</f>
        <v>SEK</v>
      </c>
      <c r="R146" s="439"/>
      <c r="S146" s="439"/>
      <c r="T146" s="439"/>
      <c r="U146" s="439"/>
      <c r="V146" s="112" t="str">
        <f aca="false">'4. Inköpsdata'!E146</f>
        <v>ST</v>
      </c>
      <c r="W146" s="112" t="s">
        <v>1925</v>
      </c>
      <c r="X146" s="439"/>
      <c r="Y146" s="439"/>
      <c r="Z146" s="439"/>
      <c r="AA146" s="439"/>
      <c r="AB146" s="439"/>
      <c r="AC146" s="439"/>
      <c r="AD146" s="439"/>
      <c r="AE146" s="439"/>
      <c r="AF146" s="439"/>
      <c r="AG146" s="439"/>
      <c r="AH146" s="439"/>
      <c r="AI146" s="439"/>
      <c r="AJ146" s="439"/>
      <c r="AK146" s="439"/>
      <c r="AL146" s="439"/>
      <c r="AM146" s="439"/>
      <c r="AN146" s="439"/>
      <c r="AO146" s="439"/>
      <c r="AP146" s="439"/>
      <c r="AQ146" s="439"/>
      <c r="AR146" s="439"/>
      <c r="AS146" s="439"/>
      <c r="AT146" s="439"/>
      <c r="AU146" s="439"/>
      <c r="AV146" s="439"/>
    </row>
    <row r="147" customFormat="false" ht="14.25" hidden="false" customHeight="false" outlineLevel="0" collapsed="false">
      <c r="A147" s="321" t="n">
        <v>143</v>
      </c>
      <c r="B147" s="321" t="str">
        <f aca="false">'APH KIC KIA PC'!I147</f>
        <v>Välj…</v>
      </c>
      <c r="C147" s="321" t="str">
        <f aca="false">'APH KIC KIA PC'!K147</f>
        <v>Välj…</v>
      </c>
      <c r="D147" s="406" t="n">
        <v>1</v>
      </c>
      <c r="E147" s="323" t="str">
        <f aca="false">TRIM('APH KIC KIA PC'!D147)</f>
        <v/>
      </c>
      <c r="F147" s="418" t="str">
        <f aca="false">TRIM('APH KIC KIA PC'!Q147)</f>
        <v/>
      </c>
      <c r="G147" s="406" t="s">
        <v>2035</v>
      </c>
      <c r="H147" s="438" t="str">
        <f aca="false">'APH KIC KIA PC'!E147</f>
        <v/>
      </c>
      <c r="I147" s="112" t="str">
        <f aca="false">TRIM('1. Artikeldata Grund'!F147)</f>
        <v/>
      </c>
      <c r="J147" s="439"/>
      <c r="K147" s="439"/>
      <c r="L147" s="112" t="str">
        <f aca="false">LEFT('4. Inköpsdata'!O147,2)</f>
        <v>Vä</v>
      </c>
      <c r="M147" s="406" t="n">
        <v>1</v>
      </c>
      <c r="N147" s="113" t="e">
        <f aca="false">ROUND('4. Inköpsdata'!K147,2)</f>
        <v>#VALUE!</v>
      </c>
      <c r="O147" s="440"/>
      <c r="P147" s="439"/>
      <c r="Q147" s="405" t="str">
        <f aca="false">'4. Inköpsdata'!H147</f>
        <v>SEK</v>
      </c>
      <c r="R147" s="439"/>
      <c r="S147" s="439"/>
      <c r="T147" s="439"/>
      <c r="U147" s="439"/>
      <c r="V147" s="112" t="str">
        <f aca="false">'4. Inköpsdata'!E147</f>
        <v>ST</v>
      </c>
      <c r="W147" s="112" t="s">
        <v>1925</v>
      </c>
      <c r="X147" s="439"/>
      <c r="Y147" s="439"/>
      <c r="Z147" s="439"/>
      <c r="AA147" s="439"/>
      <c r="AB147" s="439"/>
      <c r="AC147" s="439"/>
      <c r="AD147" s="439"/>
      <c r="AE147" s="439"/>
      <c r="AF147" s="439"/>
      <c r="AG147" s="439"/>
      <c r="AH147" s="439"/>
      <c r="AI147" s="439"/>
      <c r="AJ147" s="439"/>
      <c r="AK147" s="439"/>
      <c r="AL147" s="439"/>
      <c r="AM147" s="439"/>
      <c r="AN147" s="439"/>
      <c r="AO147" s="439"/>
      <c r="AP147" s="439"/>
      <c r="AQ147" s="439"/>
      <c r="AR147" s="439"/>
      <c r="AS147" s="439"/>
      <c r="AT147" s="439"/>
      <c r="AU147" s="439"/>
      <c r="AV147" s="439"/>
    </row>
    <row r="148" customFormat="false" ht="14.25" hidden="false" customHeight="false" outlineLevel="0" collapsed="false">
      <c r="A148" s="321" t="n">
        <v>144</v>
      </c>
      <c r="B148" s="321" t="str">
        <f aca="false">'APH KIC KIA PC'!I148</f>
        <v>Välj…</v>
      </c>
      <c r="C148" s="321" t="str">
        <f aca="false">'APH KIC KIA PC'!K148</f>
        <v>Välj…</v>
      </c>
      <c r="D148" s="406" t="n">
        <v>1</v>
      </c>
      <c r="E148" s="323" t="str">
        <f aca="false">TRIM('APH KIC KIA PC'!D148)</f>
        <v/>
      </c>
      <c r="F148" s="418" t="str">
        <f aca="false">TRIM('APH KIC KIA PC'!Q148)</f>
        <v/>
      </c>
      <c r="G148" s="406" t="s">
        <v>2035</v>
      </c>
      <c r="H148" s="438" t="str">
        <f aca="false">'APH KIC KIA PC'!E148</f>
        <v/>
      </c>
      <c r="I148" s="112" t="str">
        <f aca="false">TRIM('1. Artikeldata Grund'!F148)</f>
        <v/>
      </c>
      <c r="J148" s="439"/>
      <c r="K148" s="439"/>
      <c r="L148" s="112" t="str">
        <f aca="false">LEFT('4. Inköpsdata'!O148,2)</f>
        <v>Vä</v>
      </c>
      <c r="M148" s="406" t="n">
        <v>1</v>
      </c>
      <c r="N148" s="113" t="e">
        <f aca="false">ROUND('4. Inköpsdata'!K148,2)</f>
        <v>#VALUE!</v>
      </c>
      <c r="O148" s="440"/>
      <c r="P148" s="439"/>
      <c r="Q148" s="405" t="str">
        <f aca="false">'4. Inköpsdata'!H148</f>
        <v>SEK</v>
      </c>
      <c r="R148" s="439"/>
      <c r="S148" s="439"/>
      <c r="T148" s="439"/>
      <c r="U148" s="439"/>
      <c r="V148" s="112" t="str">
        <f aca="false">'4. Inköpsdata'!E148</f>
        <v>ST</v>
      </c>
      <c r="W148" s="112" t="s">
        <v>1925</v>
      </c>
      <c r="X148" s="439"/>
      <c r="Y148" s="439"/>
      <c r="Z148" s="439"/>
      <c r="AA148" s="439"/>
      <c r="AB148" s="439"/>
      <c r="AC148" s="439"/>
      <c r="AD148" s="439"/>
      <c r="AE148" s="439"/>
      <c r="AF148" s="439"/>
      <c r="AG148" s="439"/>
      <c r="AH148" s="439"/>
      <c r="AI148" s="439"/>
      <c r="AJ148" s="439"/>
      <c r="AK148" s="439"/>
      <c r="AL148" s="439"/>
      <c r="AM148" s="439"/>
      <c r="AN148" s="439"/>
      <c r="AO148" s="439"/>
      <c r="AP148" s="439"/>
      <c r="AQ148" s="439"/>
      <c r="AR148" s="439"/>
      <c r="AS148" s="439"/>
      <c r="AT148" s="439"/>
      <c r="AU148" s="439"/>
      <c r="AV148" s="439"/>
    </row>
    <row r="149" customFormat="false" ht="14.25" hidden="false" customHeight="false" outlineLevel="0" collapsed="false">
      <c r="A149" s="321" t="n">
        <v>145</v>
      </c>
      <c r="B149" s="321" t="str">
        <f aca="false">'APH KIC KIA PC'!I149</f>
        <v>Välj…</v>
      </c>
      <c r="C149" s="321" t="str">
        <f aca="false">'APH KIC KIA PC'!K149</f>
        <v>Välj…</v>
      </c>
      <c r="D149" s="406" t="n">
        <v>1</v>
      </c>
      <c r="E149" s="323" t="str">
        <f aca="false">TRIM('APH KIC KIA PC'!D149)</f>
        <v/>
      </c>
      <c r="F149" s="418" t="str">
        <f aca="false">TRIM('APH KIC KIA PC'!Q149)</f>
        <v/>
      </c>
      <c r="G149" s="406" t="s">
        <v>2035</v>
      </c>
      <c r="H149" s="438" t="str">
        <f aca="false">'APH KIC KIA PC'!E149</f>
        <v/>
      </c>
      <c r="I149" s="112" t="str">
        <f aca="false">TRIM('1. Artikeldata Grund'!F149)</f>
        <v/>
      </c>
      <c r="J149" s="439"/>
      <c r="K149" s="439"/>
      <c r="L149" s="112" t="str">
        <f aca="false">LEFT('4. Inköpsdata'!O149,2)</f>
        <v>Vä</v>
      </c>
      <c r="M149" s="406" t="n">
        <v>1</v>
      </c>
      <c r="N149" s="113" t="e">
        <f aca="false">ROUND('4. Inköpsdata'!K149,2)</f>
        <v>#VALUE!</v>
      </c>
      <c r="O149" s="440"/>
      <c r="P149" s="439"/>
      <c r="Q149" s="405" t="str">
        <f aca="false">'4. Inköpsdata'!H149</f>
        <v>SEK</v>
      </c>
      <c r="R149" s="439"/>
      <c r="S149" s="439"/>
      <c r="T149" s="439"/>
      <c r="U149" s="439"/>
      <c r="V149" s="112" t="str">
        <f aca="false">'4. Inköpsdata'!E149</f>
        <v>ST</v>
      </c>
      <c r="W149" s="112" t="s">
        <v>1925</v>
      </c>
      <c r="X149" s="439"/>
      <c r="Y149" s="439"/>
      <c r="Z149" s="439"/>
      <c r="AA149" s="439"/>
      <c r="AB149" s="439"/>
      <c r="AC149" s="439"/>
      <c r="AD149" s="439"/>
      <c r="AE149" s="439"/>
      <c r="AF149" s="439"/>
      <c r="AG149" s="439"/>
      <c r="AH149" s="439"/>
      <c r="AI149" s="439"/>
      <c r="AJ149" s="439"/>
      <c r="AK149" s="439"/>
      <c r="AL149" s="439"/>
      <c r="AM149" s="439"/>
      <c r="AN149" s="439"/>
      <c r="AO149" s="439"/>
      <c r="AP149" s="439"/>
      <c r="AQ149" s="439"/>
      <c r="AR149" s="439"/>
      <c r="AS149" s="439"/>
      <c r="AT149" s="439"/>
      <c r="AU149" s="439"/>
      <c r="AV149" s="439"/>
    </row>
    <row r="150" customFormat="false" ht="14.25" hidden="false" customHeight="false" outlineLevel="0" collapsed="false">
      <c r="A150" s="321" t="n">
        <v>146</v>
      </c>
      <c r="B150" s="321" t="str">
        <f aca="false">'APH KIC KIA PC'!I150</f>
        <v>Välj…</v>
      </c>
      <c r="C150" s="321" t="str">
        <f aca="false">'APH KIC KIA PC'!K150</f>
        <v>Välj…</v>
      </c>
      <c r="D150" s="406" t="n">
        <v>1</v>
      </c>
      <c r="E150" s="323" t="str">
        <f aca="false">TRIM('APH KIC KIA PC'!D150)</f>
        <v/>
      </c>
      <c r="F150" s="418" t="str">
        <f aca="false">TRIM('APH KIC KIA PC'!Q150)</f>
        <v/>
      </c>
      <c r="G150" s="406" t="s">
        <v>2035</v>
      </c>
      <c r="H150" s="438" t="str">
        <f aca="false">'APH KIC KIA PC'!E150</f>
        <v/>
      </c>
      <c r="I150" s="112" t="str">
        <f aca="false">TRIM('1. Artikeldata Grund'!F150)</f>
        <v/>
      </c>
      <c r="J150" s="439"/>
      <c r="K150" s="439"/>
      <c r="L150" s="112" t="str">
        <f aca="false">LEFT('4. Inköpsdata'!O150,2)</f>
        <v>Vä</v>
      </c>
      <c r="M150" s="406" t="n">
        <v>1</v>
      </c>
      <c r="N150" s="113" t="e">
        <f aca="false">ROUND('4. Inköpsdata'!K150,2)</f>
        <v>#VALUE!</v>
      </c>
      <c r="O150" s="440"/>
      <c r="P150" s="439"/>
      <c r="Q150" s="405" t="str">
        <f aca="false">'4. Inköpsdata'!H150</f>
        <v>SEK</v>
      </c>
      <c r="R150" s="439"/>
      <c r="S150" s="439"/>
      <c r="T150" s="439"/>
      <c r="U150" s="439"/>
      <c r="V150" s="112" t="str">
        <f aca="false">'4. Inköpsdata'!E150</f>
        <v>ST</v>
      </c>
      <c r="W150" s="112" t="s">
        <v>1925</v>
      </c>
      <c r="X150" s="439"/>
      <c r="Y150" s="439"/>
      <c r="Z150" s="439"/>
      <c r="AA150" s="439"/>
      <c r="AB150" s="439"/>
      <c r="AC150" s="439"/>
      <c r="AD150" s="439"/>
      <c r="AE150" s="439"/>
      <c r="AF150" s="439"/>
      <c r="AG150" s="439"/>
      <c r="AH150" s="439"/>
      <c r="AI150" s="439"/>
      <c r="AJ150" s="439"/>
      <c r="AK150" s="439"/>
      <c r="AL150" s="439"/>
      <c r="AM150" s="439"/>
      <c r="AN150" s="439"/>
      <c r="AO150" s="439"/>
      <c r="AP150" s="439"/>
      <c r="AQ150" s="439"/>
      <c r="AR150" s="439"/>
      <c r="AS150" s="439"/>
      <c r="AT150" s="439"/>
      <c r="AU150" s="439"/>
      <c r="AV150" s="439"/>
    </row>
    <row r="151" customFormat="false" ht="14.25" hidden="false" customHeight="false" outlineLevel="0" collapsed="false">
      <c r="A151" s="321" t="n">
        <v>147</v>
      </c>
      <c r="B151" s="321" t="str">
        <f aca="false">'APH KIC KIA PC'!I151</f>
        <v>Välj…</v>
      </c>
      <c r="C151" s="321" t="str">
        <f aca="false">'APH KIC KIA PC'!K151</f>
        <v>Välj…</v>
      </c>
      <c r="D151" s="406" t="n">
        <v>1</v>
      </c>
      <c r="E151" s="323" t="str">
        <f aca="false">TRIM('APH KIC KIA PC'!D151)</f>
        <v/>
      </c>
      <c r="F151" s="418" t="str">
        <f aca="false">TRIM('APH KIC KIA PC'!Q151)</f>
        <v/>
      </c>
      <c r="G151" s="406" t="s">
        <v>2035</v>
      </c>
      <c r="H151" s="438" t="str">
        <f aca="false">'APH KIC KIA PC'!E151</f>
        <v/>
      </c>
      <c r="I151" s="112" t="str">
        <f aca="false">TRIM('1. Artikeldata Grund'!F151)</f>
        <v/>
      </c>
      <c r="J151" s="439"/>
      <c r="K151" s="439"/>
      <c r="L151" s="112" t="str">
        <f aca="false">LEFT('4. Inköpsdata'!O151,2)</f>
        <v>Vä</v>
      </c>
      <c r="M151" s="406" t="n">
        <v>1</v>
      </c>
      <c r="N151" s="113" t="e">
        <f aca="false">ROUND('4. Inköpsdata'!K151,2)</f>
        <v>#VALUE!</v>
      </c>
      <c r="O151" s="440"/>
      <c r="P151" s="439"/>
      <c r="Q151" s="405" t="str">
        <f aca="false">'4. Inköpsdata'!H151</f>
        <v>SEK</v>
      </c>
      <c r="R151" s="439"/>
      <c r="S151" s="439"/>
      <c r="T151" s="439"/>
      <c r="U151" s="439"/>
      <c r="V151" s="112" t="str">
        <f aca="false">'4. Inköpsdata'!E151</f>
        <v>ST</v>
      </c>
      <c r="W151" s="112" t="s">
        <v>1925</v>
      </c>
      <c r="X151" s="439"/>
      <c r="Y151" s="439"/>
      <c r="Z151" s="439"/>
      <c r="AA151" s="439"/>
      <c r="AB151" s="439"/>
      <c r="AC151" s="439"/>
      <c r="AD151" s="439"/>
      <c r="AE151" s="439"/>
      <c r="AF151" s="439"/>
      <c r="AG151" s="439"/>
      <c r="AH151" s="439"/>
      <c r="AI151" s="439"/>
      <c r="AJ151" s="439"/>
      <c r="AK151" s="439"/>
      <c r="AL151" s="439"/>
      <c r="AM151" s="439"/>
      <c r="AN151" s="439"/>
      <c r="AO151" s="439"/>
      <c r="AP151" s="439"/>
      <c r="AQ151" s="439"/>
      <c r="AR151" s="439"/>
      <c r="AS151" s="439"/>
      <c r="AT151" s="439"/>
      <c r="AU151" s="439"/>
      <c r="AV151" s="439"/>
    </row>
    <row r="152" customFormat="false" ht="14.25" hidden="false" customHeight="false" outlineLevel="0" collapsed="false">
      <c r="A152" s="321" t="n">
        <v>148</v>
      </c>
      <c r="B152" s="321" t="str">
        <f aca="false">'APH KIC KIA PC'!I152</f>
        <v>Välj…</v>
      </c>
      <c r="C152" s="321" t="str">
        <f aca="false">'APH KIC KIA PC'!K152</f>
        <v>Välj…</v>
      </c>
      <c r="D152" s="406" t="n">
        <v>1</v>
      </c>
      <c r="E152" s="323" t="str">
        <f aca="false">TRIM('APH KIC KIA PC'!D152)</f>
        <v/>
      </c>
      <c r="F152" s="418" t="str">
        <f aca="false">TRIM('APH KIC KIA PC'!Q152)</f>
        <v/>
      </c>
      <c r="G152" s="406" t="s">
        <v>2035</v>
      </c>
      <c r="H152" s="438" t="str">
        <f aca="false">'APH KIC KIA PC'!E152</f>
        <v/>
      </c>
      <c r="I152" s="112" t="str">
        <f aca="false">TRIM('1. Artikeldata Grund'!F152)</f>
        <v/>
      </c>
      <c r="J152" s="439"/>
      <c r="K152" s="439"/>
      <c r="L152" s="112" t="str">
        <f aca="false">LEFT('4. Inköpsdata'!O152,2)</f>
        <v>Vä</v>
      </c>
      <c r="M152" s="406" t="n">
        <v>1</v>
      </c>
      <c r="N152" s="113" t="e">
        <f aca="false">ROUND('4. Inköpsdata'!K152,2)</f>
        <v>#VALUE!</v>
      </c>
      <c r="O152" s="440"/>
      <c r="P152" s="439"/>
      <c r="Q152" s="405" t="str">
        <f aca="false">'4. Inköpsdata'!H152</f>
        <v>SEK</v>
      </c>
      <c r="R152" s="439"/>
      <c r="S152" s="439"/>
      <c r="T152" s="439"/>
      <c r="U152" s="439"/>
      <c r="V152" s="112" t="str">
        <f aca="false">'4. Inköpsdata'!E152</f>
        <v>ST</v>
      </c>
      <c r="W152" s="112" t="s">
        <v>1925</v>
      </c>
      <c r="X152" s="439"/>
      <c r="Y152" s="439"/>
      <c r="Z152" s="439"/>
      <c r="AA152" s="439"/>
      <c r="AB152" s="439"/>
      <c r="AC152" s="439"/>
      <c r="AD152" s="439"/>
      <c r="AE152" s="439"/>
      <c r="AF152" s="439"/>
      <c r="AG152" s="439"/>
      <c r="AH152" s="439"/>
      <c r="AI152" s="439"/>
      <c r="AJ152" s="439"/>
      <c r="AK152" s="439"/>
      <c r="AL152" s="439"/>
      <c r="AM152" s="439"/>
      <c r="AN152" s="439"/>
      <c r="AO152" s="439"/>
      <c r="AP152" s="439"/>
      <c r="AQ152" s="439"/>
      <c r="AR152" s="439"/>
      <c r="AS152" s="439"/>
      <c r="AT152" s="439"/>
      <c r="AU152" s="439"/>
      <c r="AV152" s="439"/>
    </row>
    <row r="153" customFormat="false" ht="14.25" hidden="false" customHeight="false" outlineLevel="0" collapsed="false">
      <c r="A153" s="321" t="n">
        <v>149</v>
      </c>
      <c r="B153" s="321" t="str">
        <f aca="false">'APH KIC KIA PC'!I153</f>
        <v>Välj…</v>
      </c>
      <c r="C153" s="321" t="str">
        <f aca="false">'APH KIC KIA PC'!K153</f>
        <v>Välj…</v>
      </c>
      <c r="D153" s="406" t="n">
        <v>1</v>
      </c>
      <c r="E153" s="323" t="str">
        <f aca="false">TRIM('APH KIC KIA PC'!D153)</f>
        <v/>
      </c>
      <c r="F153" s="418" t="str">
        <f aca="false">TRIM('APH KIC KIA PC'!Q153)</f>
        <v/>
      </c>
      <c r="G153" s="406" t="s">
        <v>2035</v>
      </c>
      <c r="H153" s="438" t="str">
        <f aca="false">'APH KIC KIA PC'!E153</f>
        <v/>
      </c>
      <c r="I153" s="112" t="str">
        <f aca="false">TRIM('1. Artikeldata Grund'!F153)</f>
        <v/>
      </c>
      <c r="J153" s="439"/>
      <c r="K153" s="439"/>
      <c r="L153" s="112" t="str">
        <f aca="false">LEFT('4. Inköpsdata'!O153,2)</f>
        <v>Vä</v>
      </c>
      <c r="M153" s="406" t="n">
        <v>1</v>
      </c>
      <c r="N153" s="113" t="e">
        <f aca="false">ROUND('4. Inköpsdata'!K153,2)</f>
        <v>#VALUE!</v>
      </c>
      <c r="O153" s="440"/>
      <c r="P153" s="439"/>
      <c r="Q153" s="405" t="str">
        <f aca="false">'4. Inköpsdata'!H153</f>
        <v>SEK</v>
      </c>
      <c r="R153" s="439"/>
      <c r="S153" s="439"/>
      <c r="T153" s="439"/>
      <c r="U153" s="439"/>
      <c r="V153" s="112" t="str">
        <f aca="false">'4. Inköpsdata'!E153</f>
        <v>ST</v>
      </c>
      <c r="W153" s="112" t="s">
        <v>1925</v>
      </c>
      <c r="X153" s="439"/>
      <c r="Y153" s="439"/>
      <c r="Z153" s="439"/>
      <c r="AA153" s="439"/>
      <c r="AB153" s="439"/>
      <c r="AC153" s="439"/>
      <c r="AD153" s="439"/>
      <c r="AE153" s="439"/>
      <c r="AF153" s="439"/>
      <c r="AG153" s="439"/>
      <c r="AH153" s="439"/>
      <c r="AI153" s="439"/>
      <c r="AJ153" s="439"/>
      <c r="AK153" s="439"/>
      <c r="AL153" s="439"/>
      <c r="AM153" s="439"/>
      <c r="AN153" s="439"/>
      <c r="AO153" s="439"/>
      <c r="AP153" s="439"/>
      <c r="AQ153" s="439"/>
      <c r="AR153" s="439"/>
      <c r="AS153" s="439"/>
      <c r="AT153" s="439"/>
      <c r="AU153" s="439"/>
      <c r="AV153" s="439"/>
    </row>
    <row r="154" customFormat="false" ht="14.25" hidden="false" customHeight="false" outlineLevel="0" collapsed="false">
      <c r="A154" s="321" t="n">
        <v>150</v>
      </c>
      <c r="B154" s="321" t="str">
        <f aca="false">'APH KIC KIA PC'!I154</f>
        <v>Välj…</v>
      </c>
      <c r="C154" s="321" t="str">
        <f aca="false">'APH KIC KIA PC'!K154</f>
        <v>Välj…</v>
      </c>
      <c r="D154" s="406" t="n">
        <v>1</v>
      </c>
      <c r="E154" s="323" t="str">
        <f aca="false">TRIM('APH KIC KIA PC'!D154)</f>
        <v/>
      </c>
      <c r="F154" s="418" t="str">
        <f aca="false">TRIM('APH KIC KIA PC'!Q154)</f>
        <v/>
      </c>
      <c r="G154" s="406" t="s">
        <v>2035</v>
      </c>
      <c r="H154" s="438" t="str">
        <f aca="false">'APH KIC KIA PC'!E154</f>
        <v/>
      </c>
      <c r="I154" s="112" t="str">
        <f aca="false">TRIM('1. Artikeldata Grund'!F154)</f>
        <v/>
      </c>
      <c r="J154" s="439"/>
      <c r="K154" s="439"/>
      <c r="L154" s="112" t="str">
        <f aca="false">LEFT('4. Inköpsdata'!O154,2)</f>
        <v>Vä</v>
      </c>
      <c r="M154" s="406" t="n">
        <v>1</v>
      </c>
      <c r="N154" s="113" t="e">
        <f aca="false">ROUND('4. Inköpsdata'!K154,2)</f>
        <v>#VALUE!</v>
      </c>
      <c r="O154" s="440"/>
      <c r="P154" s="439"/>
      <c r="Q154" s="405" t="str">
        <f aca="false">'4. Inköpsdata'!H154</f>
        <v>SEK</v>
      </c>
      <c r="R154" s="439"/>
      <c r="S154" s="439"/>
      <c r="T154" s="439"/>
      <c r="U154" s="439"/>
      <c r="V154" s="112" t="str">
        <f aca="false">'4. Inköpsdata'!E154</f>
        <v>ST</v>
      </c>
      <c r="W154" s="112" t="s">
        <v>1925</v>
      </c>
      <c r="X154" s="439"/>
      <c r="Y154" s="439"/>
      <c r="Z154" s="439"/>
      <c r="AA154" s="439"/>
      <c r="AB154" s="439"/>
      <c r="AC154" s="439"/>
      <c r="AD154" s="439"/>
      <c r="AE154" s="439"/>
      <c r="AF154" s="439"/>
      <c r="AG154" s="439"/>
      <c r="AH154" s="439"/>
      <c r="AI154" s="439"/>
      <c r="AJ154" s="439"/>
      <c r="AK154" s="439"/>
      <c r="AL154" s="439"/>
      <c r="AM154" s="439"/>
      <c r="AN154" s="439"/>
      <c r="AO154" s="439"/>
      <c r="AP154" s="439"/>
      <c r="AQ154" s="439"/>
      <c r="AR154" s="439"/>
      <c r="AS154" s="439"/>
      <c r="AT154" s="439"/>
      <c r="AU154" s="439"/>
      <c r="AV154" s="439"/>
    </row>
    <row r="155" customFormat="false" ht="14.25" hidden="false" customHeight="false" outlineLevel="0" collapsed="false">
      <c r="A155" s="321" t="n">
        <v>151</v>
      </c>
      <c r="B155" s="321" t="str">
        <f aca="false">'APH KIC KIA PC'!I155</f>
        <v>Välj…</v>
      </c>
      <c r="C155" s="321" t="str">
        <f aca="false">'APH KIC KIA PC'!K155</f>
        <v>Välj…</v>
      </c>
      <c r="D155" s="406" t="n">
        <v>1</v>
      </c>
      <c r="E155" s="323" t="str">
        <f aca="false">TRIM('APH KIC KIA PC'!D155)</f>
        <v/>
      </c>
      <c r="F155" s="418" t="str">
        <f aca="false">TRIM('APH KIC KIA PC'!Q155)</f>
        <v/>
      </c>
      <c r="G155" s="406" t="s">
        <v>2035</v>
      </c>
      <c r="H155" s="438" t="str">
        <f aca="false">'APH KIC KIA PC'!E155</f>
        <v/>
      </c>
      <c r="I155" s="112" t="str">
        <f aca="false">TRIM('1. Artikeldata Grund'!F155)</f>
        <v/>
      </c>
      <c r="J155" s="439"/>
      <c r="K155" s="439"/>
      <c r="L155" s="112" t="str">
        <f aca="false">LEFT('4. Inköpsdata'!O155,2)</f>
        <v>Vä</v>
      </c>
      <c r="M155" s="406" t="n">
        <v>1</v>
      </c>
      <c r="N155" s="113" t="e">
        <f aca="false">ROUND('4. Inköpsdata'!K155,2)</f>
        <v>#VALUE!</v>
      </c>
      <c r="O155" s="440"/>
      <c r="P155" s="439"/>
      <c r="Q155" s="405" t="str">
        <f aca="false">'4. Inköpsdata'!H155</f>
        <v>SEK</v>
      </c>
      <c r="R155" s="439"/>
      <c r="S155" s="439"/>
      <c r="T155" s="439"/>
      <c r="U155" s="439"/>
      <c r="V155" s="112" t="str">
        <f aca="false">'4. Inköpsdata'!E155</f>
        <v>ST</v>
      </c>
      <c r="W155" s="112" t="s">
        <v>1925</v>
      </c>
      <c r="X155" s="439"/>
      <c r="Y155" s="439"/>
      <c r="Z155" s="439"/>
      <c r="AA155" s="439"/>
      <c r="AB155" s="439"/>
      <c r="AC155" s="439"/>
      <c r="AD155" s="439"/>
      <c r="AE155" s="439"/>
      <c r="AF155" s="439"/>
      <c r="AG155" s="439"/>
      <c r="AH155" s="439"/>
      <c r="AI155" s="439"/>
      <c r="AJ155" s="439"/>
      <c r="AK155" s="439"/>
      <c r="AL155" s="439"/>
      <c r="AM155" s="439"/>
      <c r="AN155" s="439"/>
      <c r="AO155" s="439"/>
      <c r="AP155" s="439"/>
      <c r="AQ155" s="439"/>
      <c r="AR155" s="439"/>
      <c r="AS155" s="439"/>
      <c r="AT155" s="439"/>
      <c r="AU155" s="439"/>
      <c r="AV155" s="439"/>
    </row>
    <row r="156" customFormat="false" ht="14.25" hidden="false" customHeight="false" outlineLevel="0" collapsed="false">
      <c r="A156" s="321" t="n">
        <v>152</v>
      </c>
      <c r="B156" s="321" t="str">
        <f aca="false">'APH KIC KIA PC'!I156</f>
        <v>Välj…</v>
      </c>
      <c r="C156" s="321" t="str">
        <f aca="false">'APH KIC KIA PC'!K156</f>
        <v>Välj…</v>
      </c>
      <c r="D156" s="406" t="n">
        <v>1</v>
      </c>
      <c r="E156" s="323" t="str">
        <f aca="false">TRIM('APH KIC KIA PC'!D156)</f>
        <v/>
      </c>
      <c r="F156" s="418" t="str">
        <f aca="false">TRIM('APH KIC KIA PC'!Q156)</f>
        <v/>
      </c>
      <c r="G156" s="406" t="s">
        <v>2035</v>
      </c>
      <c r="H156" s="438" t="str">
        <f aca="false">'APH KIC KIA PC'!E156</f>
        <v/>
      </c>
      <c r="I156" s="112" t="str">
        <f aca="false">TRIM('1. Artikeldata Grund'!F156)</f>
        <v/>
      </c>
      <c r="J156" s="439"/>
      <c r="K156" s="439"/>
      <c r="L156" s="112" t="str">
        <f aca="false">LEFT('4. Inköpsdata'!O156,2)</f>
        <v>Vä</v>
      </c>
      <c r="M156" s="406" t="n">
        <v>1</v>
      </c>
      <c r="N156" s="113" t="e">
        <f aca="false">ROUND('4. Inköpsdata'!K156,2)</f>
        <v>#VALUE!</v>
      </c>
      <c r="O156" s="440"/>
      <c r="P156" s="439"/>
      <c r="Q156" s="405" t="str">
        <f aca="false">'4. Inköpsdata'!H156</f>
        <v>SEK</v>
      </c>
      <c r="R156" s="439"/>
      <c r="S156" s="439"/>
      <c r="T156" s="439"/>
      <c r="U156" s="439"/>
      <c r="V156" s="112" t="str">
        <f aca="false">'4. Inköpsdata'!E156</f>
        <v>ST</v>
      </c>
      <c r="W156" s="112" t="s">
        <v>1925</v>
      </c>
      <c r="X156" s="439"/>
      <c r="Y156" s="439"/>
      <c r="Z156" s="439"/>
      <c r="AA156" s="439"/>
      <c r="AB156" s="439"/>
      <c r="AC156" s="439"/>
      <c r="AD156" s="439"/>
      <c r="AE156" s="439"/>
      <c r="AF156" s="439"/>
      <c r="AG156" s="439"/>
      <c r="AH156" s="439"/>
      <c r="AI156" s="439"/>
      <c r="AJ156" s="439"/>
      <c r="AK156" s="439"/>
      <c r="AL156" s="439"/>
      <c r="AM156" s="439"/>
      <c r="AN156" s="439"/>
      <c r="AO156" s="439"/>
      <c r="AP156" s="439"/>
      <c r="AQ156" s="439"/>
      <c r="AR156" s="439"/>
      <c r="AS156" s="439"/>
      <c r="AT156" s="439"/>
      <c r="AU156" s="439"/>
      <c r="AV156" s="439"/>
    </row>
    <row r="157" customFormat="false" ht="14.25" hidden="false" customHeight="false" outlineLevel="0" collapsed="false">
      <c r="A157" s="321" t="n">
        <v>153</v>
      </c>
      <c r="B157" s="321" t="str">
        <f aca="false">'APH KIC KIA PC'!I157</f>
        <v>Välj…</v>
      </c>
      <c r="C157" s="321" t="str">
        <f aca="false">'APH KIC KIA PC'!K157</f>
        <v>Välj…</v>
      </c>
      <c r="D157" s="406" t="n">
        <v>1</v>
      </c>
      <c r="E157" s="323" t="str">
        <f aca="false">TRIM('APH KIC KIA PC'!D157)</f>
        <v/>
      </c>
      <c r="F157" s="418" t="str">
        <f aca="false">TRIM('APH KIC KIA PC'!Q157)</f>
        <v/>
      </c>
      <c r="G157" s="406" t="s">
        <v>2035</v>
      </c>
      <c r="H157" s="438" t="str">
        <f aca="false">'APH KIC KIA PC'!E157</f>
        <v/>
      </c>
      <c r="I157" s="112" t="str">
        <f aca="false">TRIM('1. Artikeldata Grund'!F157)</f>
        <v/>
      </c>
      <c r="J157" s="439"/>
      <c r="K157" s="439"/>
      <c r="L157" s="112" t="str">
        <f aca="false">LEFT('4. Inköpsdata'!O157,2)</f>
        <v>Vä</v>
      </c>
      <c r="M157" s="406" t="n">
        <v>1</v>
      </c>
      <c r="N157" s="113" t="e">
        <f aca="false">ROUND('4. Inköpsdata'!K157,2)</f>
        <v>#VALUE!</v>
      </c>
      <c r="O157" s="440"/>
      <c r="P157" s="439"/>
      <c r="Q157" s="405" t="str">
        <f aca="false">'4. Inköpsdata'!H157</f>
        <v>SEK</v>
      </c>
      <c r="R157" s="439"/>
      <c r="S157" s="439"/>
      <c r="T157" s="439"/>
      <c r="U157" s="439"/>
      <c r="V157" s="112" t="str">
        <f aca="false">'4. Inköpsdata'!E157</f>
        <v>ST</v>
      </c>
      <c r="W157" s="112" t="s">
        <v>1925</v>
      </c>
      <c r="X157" s="439"/>
      <c r="Y157" s="439"/>
      <c r="Z157" s="439"/>
      <c r="AA157" s="439"/>
      <c r="AB157" s="439"/>
      <c r="AC157" s="439"/>
      <c r="AD157" s="439"/>
      <c r="AE157" s="439"/>
      <c r="AF157" s="439"/>
      <c r="AG157" s="439"/>
      <c r="AH157" s="439"/>
      <c r="AI157" s="439"/>
      <c r="AJ157" s="439"/>
      <c r="AK157" s="439"/>
      <c r="AL157" s="439"/>
      <c r="AM157" s="439"/>
      <c r="AN157" s="439"/>
      <c r="AO157" s="439"/>
      <c r="AP157" s="439"/>
      <c r="AQ157" s="439"/>
      <c r="AR157" s="439"/>
      <c r="AS157" s="439"/>
      <c r="AT157" s="439"/>
      <c r="AU157" s="439"/>
      <c r="AV157" s="439"/>
    </row>
    <row r="158" customFormat="false" ht="14.25" hidden="false" customHeight="false" outlineLevel="0" collapsed="false">
      <c r="A158" s="321" t="n">
        <v>154</v>
      </c>
      <c r="B158" s="321" t="str">
        <f aca="false">'APH KIC KIA PC'!I158</f>
        <v>Välj…</v>
      </c>
      <c r="C158" s="321" t="str">
        <f aca="false">'APH KIC KIA PC'!K158</f>
        <v>Välj…</v>
      </c>
      <c r="D158" s="406" t="n">
        <v>1</v>
      </c>
      <c r="E158" s="323" t="str">
        <f aca="false">TRIM('APH KIC KIA PC'!D158)</f>
        <v/>
      </c>
      <c r="F158" s="418" t="str">
        <f aca="false">TRIM('APH KIC KIA PC'!Q158)</f>
        <v/>
      </c>
      <c r="G158" s="406" t="s">
        <v>2035</v>
      </c>
      <c r="H158" s="438" t="str">
        <f aca="false">'APH KIC KIA PC'!E158</f>
        <v/>
      </c>
      <c r="I158" s="112" t="str">
        <f aca="false">TRIM('1. Artikeldata Grund'!F158)</f>
        <v/>
      </c>
      <c r="J158" s="439"/>
      <c r="K158" s="439"/>
      <c r="L158" s="112" t="str">
        <f aca="false">LEFT('4. Inköpsdata'!O158,2)</f>
        <v>Vä</v>
      </c>
      <c r="M158" s="406" t="n">
        <v>1</v>
      </c>
      <c r="N158" s="113" t="e">
        <f aca="false">ROUND('4. Inköpsdata'!K158,2)</f>
        <v>#VALUE!</v>
      </c>
      <c r="O158" s="440"/>
      <c r="P158" s="439"/>
      <c r="Q158" s="405" t="str">
        <f aca="false">'4. Inköpsdata'!H158</f>
        <v>SEK</v>
      </c>
      <c r="R158" s="439"/>
      <c r="S158" s="439"/>
      <c r="T158" s="439"/>
      <c r="U158" s="439"/>
      <c r="V158" s="112" t="str">
        <f aca="false">'4. Inköpsdata'!E158</f>
        <v>ST</v>
      </c>
      <c r="W158" s="112" t="s">
        <v>1925</v>
      </c>
      <c r="X158" s="439"/>
      <c r="Y158" s="439"/>
      <c r="Z158" s="439"/>
      <c r="AA158" s="439"/>
      <c r="AB158" s="439"/>
      <c r="AC158" s="439"/>
      <c r="AD158" s="439"/>
      <c r="AE158" s="439"/>
      <c r="AF158" s="439"/>
      <c r="AG158" s="439"/>
      <c r="AH158" s="439"/>
      <c r="AI158" s="439"/>
      <c r="AJ158" s="439"/>
      <c r="AK158" s="439"/>
      <c r="AL158" s="439"/>
      <c r="AM158" s="439"/>
      <c r="AN158" s="439"/>
      <c r="AO158" s="439"/>
      <c r="AP158" s="439"/>
      <c r="AQ158" s="439"/>
      <c r="AR158" s="439"/>
      <c r="AS158" s="439"/>
      <c r="AT158" s="439"/>
      <c r="AU158" s="439"/>
      <c r="AV158" s="439"/>
    </row>
    <row r="159" customFormat="false" ht="14.25" hidden="false" customHeight="false" outlineLevel="0" collapsed="false">
      <c r="A159" s="321" t="n">
        <v>155</v>
      </c>
      <c r="B159" s="321" t="str">
        <f aca="false">'APH KIC KIA PC'!I159</f>
        <v>Välj…</v>
      </c>
      <c r="C159" s="321" t="str">
        <f aca="false">'APH KIC KIA PC'!K159</f>
        <v>Välj…</v>
      </c>
      <c r="D159" s="406" t="n">
        <v>1</v>
      </c>
      <c r="E159" s="323" t="str">
        <f aca="false">TRIM('APH KIC KIA PC'!D159)</f>
        <v/>
      </c>
      <c r="F159" s="418" t="str">
        <f aca="false">TRIM('APH KIC KIA PC'!Q159)</f>
        <v/>
      </c>
      <c r="G159" s="406" t="s">
        <v>2035</v>
      </c>
      <c r="H159" s="438" t="str">
        <f aca="false">'APH KIC KIA PC'!E159</f>
        <v/>
      </c>
      <c r="I159" s="112" t="str">
        <f aca="false">TRIM('1. Artikeldata Grund'!F159)</f>
        <v/>
      </c>
      <c r="J159" s="439"/>
      <c r="K159" s="439"/>
      <c r="L159" s="112" t="str">
        <f aca="false">LEFT('4. Inköpsdata'!O159,2)</f>
        <v>Vä</v>
      </c>
      <c r="M159" s="406" t="n">
        <v>1</v>
      </c>
      <c r="N159" s="113" t="e">
        <f aca="false">ROUND('4. Inköpsdata'!K159,2)</f>
        <v>#VALUE!</v>
      </c>
      <c r="O159" s="440"/>
      <c r="P159" s="439"/>
      <c r="Q159" s="405" t="str">
        <f aca="false">'4. Inköpsdata'!H159</f>
        <v>SEK</v>
      </c>
      <c r="R159" s="439"/>
      <c r="S159" s="439"/>
      <c r="T159" s="439"/>
      <c r="U159" s="439"/>
      <c r="V159" s="112" t="str">
        <f aca="false">'4. Inköpsdata'!E159</f>
        <v>ST</v>
      </c>
      <c r="W159" s="112" t="s">
        <v>1925</v>
      </c>
      <c r="X159" s="439"/>
      <c r="Y159" s="439"/>
      <c r="Z159" s="439"/>
      <c r="AA159" s="439"/>
      <c r="AB159" s="439"/>
      <c r="AC159" s="439"/>
      <c r="AD159" s="439"/>
      <c r="AE159" s="439"/>
      <c r="AF159" s="439"/>
      <c r="AG159" s="439"/>
      <c r="AH159" s="439"/>
      <c r="AI159" s="439"/>
      <c r="AJ159" s="439"/>
      <c r="AK159" s="439"/>
      <c r="AL159" s="439"/>
      <c r="AM159" s="439"/>
      <c r="AN159" s="439"/>
      <c r="AO159" s="439"/>
      <c r="AP159" s="439"/>
      <c r="AQ159" s="439"/>
      <c r="AR159" s="439"/>
      <c r="AS159" s="439"/>
      <c r="AT159" s="439"/>
      <c r="AU159" s="439"/>
      <c r="AV159" s="439"/>
    </row>
    <row r="160" customFormat="false" ht="14.25" hidden="false" customHeight="false" outlineLevel="0" collapsed="false">
      <c r="A160" s="321" t="n">
        <v>156</v>
      </c>
      <c r="B160" s="321" t="str">
        <f aca="false">'APH KIC KIA PC'!I160</f>
        <v>Välj…</v>
      </c>
      <c r="C160" s="321" t="str">
        <f aca="false">'APH KIC KIA PC'!K160</f>
        <v>Välj…</v>
      </c>
      <c r="D160" s="406" t="n">
        <v>1</v>
      </c>
      <c r="E160" s="323" t="str">
        <f aca="false">TRIM('APH KIC KIA PC'!D160)</f>
        <v/>
      </c>
      <c r="F160" s="418" t="str">
        <f aca="false">TRIM('APH KIC KIA PC'!Q160)</f>
        <v/>
      </c>
      <c r="G160" s="406" t="s">
        <v>2035</v>
      </c>
      <c r="H160" s="438" t="str">
        <f aca="false">'APH KIC KIA PC'!E160</f>
        <v/>
      </c>
      <c r="I160" s="112" t="str">
        <f aca="false">TRIM('1. Artikeldata Grund'!F160)</f>
        <v/>
      </c>
      <c r="J160" s="439"/>
      <c r="K160" s="439"/>
      <c r="L160" s="112" t="str">
        <f aca="false">LEFT('4. Inköpsdata'!O160,2)</f>
        <v>Vä</v>
      </c>
      <c r="M160" s="406" t="n">
        <v>1</v>
      </c>
      <c r="N160" s="113" t="e">
        <f aca="false">ROUND('4. Inköpsdata'!K160,2)</f>
        <v>#VALUE!</v>
      </c>
      <c r="O160" s="440"/>
      <c r="P160" s="439"/>
      <c r="Q160" s="405" t="str">
        <f aca="false">'4. Inköpsdata'!H160</f>
        <v>SEK</v>
      </c>
      <c r="R160" s="439"/>
      <c r="S160" s="439"/>
      <c r="T160" s="439"/>
      <c r="U160" s="439"/>
      <c r="V160" s="112" t="str">
        <f aca="false">'4. Inköpsdata'!E160</f>
        <v>ST</v>
      </c>
      <c r="W160" s="112" t="s">
        <v>1925</v>
      </c>
      <c r="X160" s="439"/>
      <c r="Y160" s="439"/>
      <c r="Z160" s="439"/>
      <c r="AA160" s="439"/>
      <c r="AB160" s="439"/>
      <c r="AC160" s="439"/>
      <c r="AD160" s="439"/>
      <c r="AE160" s="439"/>
      <c r="AF160" s="439"/>
      <c r="AG160" s="439"/>
      <c r="AH160" s="439"/>
      <c r="AI160" s="439"/>
      <c r="AJ160" s="439"/>
      <c r="AK160" s="439"/>
      <c r="AL160" s="439"/>
      <c r="AM160" s="439"/>
      <c r="AN160" s="439"/>
      <c r="AO160" s="439"/>
      <c r="AP160" s="439"/>
      <c r="AQ160" s="439"/>
      <c r="AR160" s="439"/>
      <c r="AS160" s="439"/>
      <c r="AT160" s="439"/>
      <c r="AU160" s="439"/>
      <c r="AV160" s="439"/>
    </row>
    <row r="161" customFormat="false" ht="14.25" hidden="false" customHeight="false" outlineLevel="0" collapsed="false">
      <c r="A161" s="321" t="n">
        <v>157</v>
      </c>
      <c r="B161" s="321" t="str">
        <f aca="false">'APH KIC KIA PC'!I161</f>
        <v>Välj…</v>
      </c>
      <c r="C161" s="321" t="str">
        <f aca="false">'APH KIC KIA PC'!K161</f>
        <v>Välj…</v>
      </c>
      <c r="D161" s="406" t="n">
        <v>1</v>
      </c>
      <c r="E161" s="323" t="str">
        <f aca="false">TRIM('APH KIC KIA PC'!D161)</f>
        <v/>
      </c>
      <c r="F161" s="418" t="str">
        <f aca="false">TRIM('APH KIC KIA PC'!Q161)</f>
        <v/>
      </c>
      <c r="G161" s="406" t="s">
        <v>2035</v>
      </c>
      <c r="H161" s="438" t="str">
        <f aca="false">'APH KIC KIA PC'!E161</f>
        <v/>
      </c>
      <c r="I161" s="112" t="str">
        <f aca="false">TRIM('1. Artikeldata Grund'!F161)</f>
        <v/>
      </c>
      <c r="J161" s="439"/>
      <c r="K161" s="439"/>
      <c r="L161" s="112" t="str">
        <f aca="false">LEFT('4. Inköpsdata'!O161,2)</f>
        <v>Vä</v>
      </c>
      <c r="M161" s="406" t="n">
        <v>1</v>
      </c>
      <c r="N161" s="113" t="e">
        <f aca="false">ROUND('4. Inköpsdata'!K161,2)</f>
        <v>#VALUE!</v>
      </c>
      <c r="O161" s="440"/>
      <c r="P161" s="439"/>
      <c r="Q161" s="405" t="str">
        <f aca="false">'4. Inköpsdata'!H161</f>
        <v>SEK</v>
      </c>
      <c r="R161" s="439"/>
      <c r="S161" s="439"/>
      <c r="T161" s="439"/>
      <c r="U161" s="439"/>
      <c r="V161" s="112" t="str">
        <f aca="false">'4. Inköpsdata'!E161</f>
        <v>ST</v>
      </c>
      <c r="W161" s="112" t="s">
        <v>1925</v>
      </c>
      <c r="X161" s="439"/>
      <c r="Y161" s="439"/>
      <c r="Z161" s="439"/>
      <c r="AA161" s="439"/>
      <c r="AB161" s="439"/>
      <c r="AC161" s="439"/>
      <c r="AD161" s="439"/>
      <c r="AE161" s="439"/>
      <c r="AF161" s="439"/>
      <c r="AG161" s="439"/>
      <c r="AH161" s="439"/>
      <c r="AI161" s="439"/>
      <c r="AJ161" s="439"/>
      <c r="AK161" s="439"/>
      <c r="AL161" s="439"/>
      <c r="AM161" s="439"/>
      <c r="AN161" s="439"/>
      <c r="AO161" s="439"/>
      <c r="AP161" s="439"/>
      <c r="AQ161" s="439"/>
      <c r="AR161" s="439"/>
      <c r="AS161" s="439"/>
      <c r="AT161" s="439"/>
      <c r="AU161" s="439"/>
      <c r="AV161" s="439"/>
    </row>
    <row r="162" customFormat="false" ht="14.25" hidden="false" customHeight="false" outlineLevel="0" collapsed="false">
      <c r="A162" s="321" t="n">
        <v>158</v>
      </c>
      <c r="B162" s="321" t="str">
        <f aca="false">'APH KIC KIA PC'!I162</f>
        <v>Välj…</v>
      </c>
      <c r="C162" s="321" t="str">
        <f aca="false">'APH KIC KIA PC'!K162</f>
        <v>Välj…</v>
      </c>
      <c r="D162" s="406" t="n">
        <v>1</v>
      </c>
      <c r="E162" s="323" t="str">
        <f aca="false">TRIM('APH KIC KIA PC'!D162)</f>
        <v/>
      </c>
      <c r="F162" s="418" t="str">
        <f aca="false">TRIM('APH KIC KIA PC'!Q162)</f>
        <v/>
      </c>
      <c r="G162" s="406" t="s">
        <v>2035</v>
      </c>
      <c r="H162" s="438" t="str">
        <f aca="false">'APH KIC KIA PC'!E162</f>
        <v/>
      </c>
      <c r="I162" s="112" t="str">
        <f aca="false">TRIM('1. Artikeldata Grund'!F162)</f>
        <v/>
      </c>
      <c r="J162" s="439"/>
      <c r="K162" s="439"/>
      <c r="L162" s="112" t="str">
        <f aca="false">LEFT('4. Inköpsdata'!O162,2)</f>
        <v>Vä</v>
      </c>
      <c r="M162" s="406" t="n">
        <v>1</v>
      </c>
      <c r="N162" s="113" t="e">
        <f aca="false">ROUND('4. Inköpsdata'!K162,2)</f>
        <v>#VALUE!</v>
      </c>
      <c r="O162" s="440"/>
      <c r="P162" s="439"/>
      <c r="Q162" s="405" t="str">
        <f aca="false">'4. Inköpsdata'!H162</f>
        <v>SEK</v>
      </c>
      <c r="R162" s="439"/>
      <c r="S162" s="439"/>
      <c r="T162" s="439"/>
      <c r="U162" s="439"/>
      <c r="V162" s="112" t="str">
        <f aca="false">'4. Inköpsdata'!E162</f>
        <v>ST</v>
      </c>
      <c r="W162" s="112" t="s">
        <v>1925</v>
      </c>
      <c r="X162" s="439"/>
      <c r="Y162" s="439"/>
      <c r="Z162" s="439"/>
      <c r="AA162" s="439"/>
      <c r="AB162" s="439"/>
      <c r="AC162" s="439"/>
      <c r="AD162" s="439"/>
      <c r="AE162" s="439"/>
      <c r="AF162" s="439"/>
      <c r="AG162" s="439"/>
      <c r="AH162" s="439"/>
      <c r="AI162" s="439"/>
      <c r="AJ162" s="439"/>
      <c r="AK162" s="439"/>
      <c r="AL162" s="439"/>
      <c r="AM162" s="439"/>
      <c r="AN162" s="439"/>
      <c r="AO162" s="439"/>
      <c r="AP162" s="439"/>
      <c r="AQ162" s="439"/>
      <c r="AR162" s="439"/>
      <c r="AS162" s="439"/>
      <c r="AT162" s="439"/>
      <c r="AU162" s="439"/>
      <c r="AV162" s="439"/>
    </row>
    <row r="163" customFormat="false" ht="14.25" hidden="false" customHeight="false" outlineLevel="0" collapsed="false">
      <c r="A163" s="321" t="n">
        <v>159</v>
      </c>
      <c r="B163" s="321" t="str">
        <f aca="false">'APH KIC KIA PC'!I163</f>
        <v>Välj…</v>
      </c>
      <c r="C163" s="321" t="str">
        <f aca="false">'APH KIC KIA PC'!K163</f>
        <v>Välj…</v>
      </c>
      <c r="D163" s="406" t="n">
        <v>1</v>
      </c>
      <c r="E163" s="323" t="str">
        <f aca="false">TRIM('APH KIC KIA PC'!D163)</f>
        <v/>
      </c>
      <c r="F163" s="418" t="str">
        <f aca="false">TRIM('APH KIC KIA PC'!Q163)</f>
        <v/>
      </c>
      <c r="G163" s="406" t="s">
        <v>2035</v>
      </c>
      <c r="H163" s="438" t="str">
        <f aca="false">'APH KIC KIA PC'!E163</f>
        <v/>
      </c>
      <c r="I163" s="112" t="str">
        <f aca="false">TRIM('1. Artikeldata Grund'!F163)</f>
        <v/>
      </c>
      <c r="J163" s="439"/>
      <c r="K163" s="439"/>
      <c r="L163" s="112" t="str">
        <f aca="false">LEFT('4. Inköpsdata'!O163,2)</f>
        <v>Vä</v>
      </c>
      <c r="M163" s="406" t="n">
        <v>1</v>
      </c>
      <c r="N163" s="113" t="e">
        <f aca="false">ROUND('4. Inköpsdata'!K163,2)</f>
        <v>#VALUE!</v>
      </c>
      <c r="O163" s="440"/>
      <c r="P163" s="439"/>
      <c r="Q163" s="405" t="str">
        <f aca="false">'4. Inköpsdata'!H163</f>
        <v>SEK</v>
      </c>
      <c r="R163" s="439"/>
      <c r="S163" s="439"/>
      <c r="T163" s="439"/>
      <c r="U163" s="439"/>
      <c r="V163" s="112" t="str">
        <f aca="false">'4. Inköpsdata'!E163</f>
        <v>ST</v>
      </c>
      <c r="W163" s="112" t="s">
        <v>1925</v>
      </c>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row>
    <row r="164" customFormat="false" ht="14.25" hidden="false" customHeight="false" outlineLevel="0" collapsed="false">
      <c r="A164" s="321" t="n">
        <v>160</v>
      </c>
      <c r="B164" s="321" t="str">
        <f aca="false">'APH KIC KIA PC'!I164</f>
        <v>Välj…</v>
      </c>
      <c r="C164" s="321" t="str">
        <f aca="false">'APH KIC KIA PC'!K164</f>
        <v>Välj…</v>
      </c>
      <c r="D164" s="406" t="n">
        <v>1</v>
      </c>
      <c r="E164" s="323" t="str">
        <f aca="false">TRIM('APH KIC KIA PC'!D164)</f>
        <v/>
      </c>
      <c r="F164" s="418" t="str">
        <f aca="false">TRIM('APH KIC KIA PC'!Q164)</f>
        <v/>
      </c>
      <c r="G164" s="406" t="s">
        <v>2035</v>
      </c>
      <c r="H164" s="438" t="str">
        <f aca="false">'APH KIC KIA PC'!E164</f>
        <v/>
      </c>
      <c r="I164" s="112" t="str">
        <f aca="false">TRIM('1. Artikeldata Grund'!F164)</f>
        <v/>
      </c>
      <c r="J164" s="439"/>
      <c r="K164" s="439"/>
      <c r="L164" s="112" t="str">
        <f aca="false">LEFT('4. Inköpsdata'!O164,2)</f>
        <v>Vä</v>
      </c>
      <c r="M164" s="406" t="n">
        <v>1</v>
      </c>
      <c r="N164" s="113" t="e">
        <f aca="false">ROUND('4. Inköpsdata'!K164,2)</f>
        <v>#VALUE!</v>
      </c>
      <c r="O164" s="440"/>
      <c r="P164" s="439"/>
      <c r="Q164" s="405" t="str">
        <f aca="false">'4. Inköpsdata'!H164</f>
        <v>SEK</v>
      </c>
      <c r="R164" s="439"/>
      <c r="S164" s="439"/>
      <c r="T164" s="439"/>
      <c r="U164" s="439"/>
      <c r="V164" s="112" t="str">
        <f aca="false">'4. Inköpsdata'!E164</f>
        <v>ST</v>
      </c>
      <c r="W164" s="112" t="s">
        <v>1925</v>
      </c>
      <c r="X164" s="439"/>
      <c r="Y164" s="439"/>
      <c r="Z164" s="439"/>
      <c r="AA164" s="439"/>
      <c r="AB164" s="439"/>
      <c r="AC164" s="439"/>
      <c r="AD164" s="439"/>
      <c r="AE164" s="439"/>
      <c r="AF164" s="439"/>
      <c r="AG164" s="439"/>
      <c r="AH164" s="439"/>
      <c r="AI164" s="439"/>
      <c r="AJ164" s="439"/>
      <c r="AK164" s="439"/>
      <c r="AL164" s="439"/>
      <c r="AM164" s="439"/>
      <c r="AN164" s="439"/>
      <c r="AO164" s="439"/>
      <c r="AP164" s="439"/>
      <c r="AQ164" s="439"/>
      <c r="AR164" s="439"/>
      <c r="AS164" s="439"/>
      <c r="AT164" s="439"/>
      <c r="AU164" s="439"/>
      <c r="AV164" s="439"/>
    </row>
    <row r="165" customFormat="false" ht="14.25" hidden="false" customHeight="false" outlineLevel="0" collapsed="false">
      <c r="A165" s="321" t="n">
        <v>161</v>
      </c>
      <c r="B165" s="321" t="str">
        <f aca="false">'APH KIC KIA PC'!I165</f>
        <v>Välj…</v>
      </c>
      <c r="C165" s="321" t="str">
        <f aca="false">'APH KIC KIA PC'!K165</f>
        <v>Välj…</v>
      </c>
      <c r="D165" s="406" t="n">
        <v>1</v>
      </c>
      <c r="E165" s="323" t="str">
        <f aca="false">TRIM('APH KIC KIA PC'!D165)</f>
        <v/>
      </c>
      <c r="F165" s="418" t="str">
        <f aca="false">TRIM('APH KIC KIA PC'!Q165)</f>
        <v/>
      </c>
      <c r="G165" s="406" t="s">
        <v>2035</v>
      </c>
      <c r="H165" s="438" t="str">
        <f aca="false">'APH KIC KIA PC'!E165</f>
        <v/>
      </c>
      <c r="I165" s="112" t="str">
        <f aca="false">TRIM('1. Artikeldata Grund'!F165)</f>
        <v/>
      </c>
      <c r="J165" s="439"/>
      <c r="K165" s="439"/>
      <c r="L165" s="112" t="str">
        <f aca="false">LEFT('4. Inköpsdata'!O165,2)</f>
        <v>Vä</v>
      </c>
      <c r="M165" s="406" t="n">
        <v>1</v>
      </c>
      <c r="N165" s="113" t="e">
        <f aca="false">ROUND('4. Inköpsdata'!K165,2)</f>
        <v>#VALUE!</v>
      </c>
      <c r="O165" s="440"/>
      <c r="P165" s="439"/>
      <c r="Q165" s="405" t="str">
        <f aca="false">'4. Inköpsdata'!H165</f>
        <v>SEK</v>
      </c>
      <c r="R165" s="439"/>
      <c r="S165" s="439"/>
      <c r="T165" s="439"/>
      <c r="U165" s="439"/>
      <c r="V165" s="112" t="str">
        <f aca="false">'4. Inköpsdata'!E165</f>
        <v>ST</v>
      </c>
      <c r="W165" s="112" t="s">
        <v>1925</v>
      </c>
      <c r="X165" s="439"/>
      <c r="Y165" s="439"/>
      <c r="Z165" s="439"/>
      <c r="AA165" s="439"/>
      <c r="AB165" s="439"/>
      <c r="AC165" s="439"/>
      <c r="AD165" s="439"/>
      <c r="AE165" s="439"/>
      <c r="AF165" s="439"/>
      <c r="AG165" s="439"/>
      <c r="AH165" s="439"/>
      <c r="AI165" s="439"/>
      <c r="AJ165" s="439"/>
      <c r="AK165" s="439"/>
      <c r="AL165" s="439"/>
      <c r="AM165" s="439"/>
      <c r="AN165" s="439"/>
      <c r="AO165" s="439"/>
      <c r="AP165" s="439"/>
      <c r="AQ165" s="439"/>
      <c r="AR165" s="439"/>
      <c r="AS165" s="439"/>
      <c r="AT165" s="439"/>
      <c r="AU165" s="439"/>
      <c r="AV165" s="439"/>
    </row>
    <row r="166" customFormat="false" ht="14.25" hidden="false" customHeight="false" outlineLevel="0" collapsed="false">
      <c r="A166" s="321" t="n">
        <v>162</v>
      </c>
      <c r="B166" s="321" t="str">
        <f aca="false">'APH KIC KIA PC'!I166</f>
        <v>Välj…</v>
      </c>
      <c r="C166" s="321" t="str">
        <f aca="false">'APH KIC KIA PC'!K166</f>
        <v>Välj…</v>
      </c>
      <c r="D166" s="406" t="n">
        <v>1</v>
      </c>
      <c r="E166" s="323" t="str">
        <f aca="false">TRIM('APH KIC KIA PC'!D166)</f>
        <v/>
      </c>
      <c r="F166" s="418" t="str">
        <f aca="false">TRIM('APH KIC KIA PC'!Q166)</f>
        <v/>
      </c>
      <c r="G166" s="406" t="s">
        <v>2035</v>
      </c>
      <c r="H166" s="438" t="str">
        <f aca="false">'APH KIC KIA PC'!E166</f>
        <v/>
      </c>
      <c r="I166" s="112" t="str">
        <f aca="false">TRIM('1. Artikeldata Grund'!F166)</f>
        <v/>
      </c>
      <c r="J166" s="439"/>
      <c r="K166" s="439"/>
      <c r="L166" s="112" t="str">
        <f aca="false">LEFT('4. Inköpsdata'!O166,2)</f>
        <v>Vä</v>
      </c>
      <c r="M166" s="406" t="n">
        <v>1</v>
      </c>
      <c r="N166" s="113" t="e">
        <f aca="false">ROUND('4. Inköpsdata'!K166,2)</f>
        <v>#VALUE!</v>
      </c>
      <c r="O166" s="440"/>
      <c r="P166" s="439"/>
      <c r="Q166" s="405" t="str">
        <f aca="false">'4. Inköpsdata'!H166</f>
        <v>SEK</v>
      </c>
      <c r="R166" s="439"/>
      <c r="S166" s="439"/>
      <c r="T166" s="439"/>
      <c r="U166" s="439"/>
      <c r="V166" s="112" t="str">
        <f aca="false">'4. Inköpsdata'!E166</f>
        <v>ST</v>
      </c>
      <c r="W166" s="112" t="s">
        <v>1925</v>
      </c>
      <c r="X166" s="439"/>
      <c r="Y166" s="439"/>
      <c r="Z166" s="439"/>
      <c r="AA166" s="439"/>
      <c r="AB166" s="439"/>
      <c r="AC166" s="439"/>
      <c r="AD166" s="439"/>
      <c r="AE166" s="439"/>
      <c r="AF166" s="439"/>
      <c r="AG166" s="439"/>
      <c r="AH166" s="439"/>
      <c r="AI166" s="439"/>
      <c r="AJ166" s="439"/>
      <c r="AK166" s="439"/>
      <c r="AL166" s="439"/>
      <c r="AM166" s="439"/>
      <c r="AN166" s="439"/>
      <c r="AO166" s="439"/>
      <c r="AP166" s="439"/>
      <c r="AQ166" s="439"/>
      <c r="AR166" s="439"/>
      <c r="AS166" s="439"/>
      <c r="AT166" s="439"/>
      <c r="AU166" s="439"/>
      <c r="AV166" s="439"/>
    </row>
    <row r="167" customFormat="false" ht="14.25" hidden="false" customHeight="false" outlineLevel="0" collapsed="false">
      <c r="A167" s="321" t="n">
        <v>163</v>
      </c>
      <c r="B167" s="321" t="str">
        <f aca="false">'APH KIC KIA PC'!I167</f>
        <v>Välj…</v>
      </c>
      <c r="C167" s="321" t="str">
        <f aca="false">'APH KIC KIA PC'!K167</f>
        <v>Välj…</v>
      </c>
      <c r="D167" s="406" t="n">
        <v>1</v>
      </c>
      <c r="E167" s="323" t="str">
        <f aca="false">TRIM('APH KIC KIA PC'!D167)</f>
        <v/>
      </c>
      <c r="F167" s="418" t="str">
        <f aca="false">TRIM('APH KIC KIA PC'!Q167)</f>
        <v/>
      </c>
      <c r="G167" s="406" t="s">
        <v>2035</v>
      </c>
      <c r="H167" s="438" t="str">
        <f aca="false">'APH KIC KIA PC'!E167</f>
        <v/>
      </c>
      <c r="I167" s="112" t="str">
        <f aca="false">TRIM('1. Artikeldata Grund'!F167)</f>
        <v/>
      </c>
      <c r="J167" s="439"/>
      <c r="K167" s="439"/>
      <c r="L167" s="112" t="str">
        <f aca="false">LEFT('4. Inköpsdata'!O167,2)</f>
        <v>Vä</v>
      </c>
      <c r="M167" s="406" t="n">
        <v>1</v>
      </c>
      <c r="N167" s="113" t="e">
        <f aca="false">ROUND('4. Inköpsdata'!K167,2)</f>
        <v>#VALUE!</v>
      </c>
      <c r="O167" s="440"/>
      <c r="P167" s="439"/>
      <c r="Q167" s="405" t="str">
        <f aca="false">'4. Inköpsdata'!H167</f>
        <v>SEK</v>
      </c>
      <c r="R167" s="439"/>
      <c r="S167" s="439"/>
      <c r="T167" s="439"/>
      <c r="U167" s="439"/>
      <c r="V167" s="112" t="str">
        <f aca="false">'4. Inköpsdata'!E167</f>
        <v>ST</v>
      </c>
      <c r="W167" s="112" t="s">
        <v>1925</v>
      </c>
      <c r="X167" s="439"/>
      <c r="Y167" s="439"/>
      <c r="Z167" s="439"/>
      <c r="AA167" s="439"/>
      <c r="AB167" s="439"/>
      <c r="AC167" s="439"/>
      <c r="AD167" s="439"/>
      <c r="AE167" s="439"/>
      <c r="AF167" s="439"/>
      <c r="AG167" s="439"/>
      <c r="AH167" s="439"/>
      <c r="AI167" s="439"/>
      <c r="AJ167" s="439"/>
      <c r="AK167" s="439"/>
      <c r="AL167" s="439"/>
      <c r="AM167" s="439"/>
      <c r="AN167" s="439"/>
      <c r="AO167" s="439"/>
      <c r="AP167" s="439"/>
      <c r="AQ167" s="439"/>
      <c r="AR167" s="439"/>
      <c r="AS167" s="439"/>
      <c r="AT167" s="439"/>
      <c r="AU167" s="439"/>
      <c r="AV167" s="439"/>
    </row>
    <row r="168" customFormat="false" ht="14.25" hidden="false" customHeight="false" outlineLevel="0" collapsed="false">
      <c r="A168" s="321" t="n">
        <v>164</v>
      </c>
      <c r="B168" s="321" t="str">
        <f aca="false">'APH KIC KIA PC'!I168</f>
        <v>Välj…</v>
      </c>
      <c r="C168" s="321" t="str">
        <f aca="false">'APH KIC KIA PC'!K168</f>
        <v>Välj…</v>
      </c>
      <c r="D168" s="406" t="n">
        <v>1</v>
      </c>
      <c r="E168" s="323" t="str">
        <f aca="false">TRIM('APH KIC KIA PC'!D168)</f>
        <v/>
      </c>
      <c r="F168" s="418" t="str">
        <f aca="false">TRIM('APH KIC KIA PC'!Q168)</f>
        <v/>
      </c>
      <c r="G168" s="406" t="s">
        <v>2035</v>
      </c>
      <c r="H168" s="438" t="str">
        <f aca="false">'APH KIC KIA PC'!E168</f>
        <v/>
      </c>
      <c r="I168" s="112" t="str">
        <f aca="false">TRIM('1. Artikeldata Grund'!F168)</f>
        <v/>
      </c>
      <c r="J168" s="439"/>
      <c r="K168" s="439"/>
      <c r="L168" s="112" t="str">
        <f aca="false">LEFT('4. Inköpsdata'!O168,2)</f>
        <v>Vä</v>
      </c>
      <c r="M168" s="406" t="n">
        <v>1</v>
      </c>
      <c r="N168" s="113" t="e">
        <f aca="false">ROUND('4. Inköpsdata'!K168,2)</f>
        <v>#VALUE!</v>
      </c>
      <c r="O168" s="440"/>
      <c r="P168" s="439"/>
      <c r="Q168" s="405" t="str">
        <f aca="false">'4. Inköpsdata'!H168</f>
        <v>SEK</v>
      </c>
      <c r="R168" s="439"/>
      <c r="S168" s="439"/>
      <c r="T168" s="439"/>
      <c r="U168" s="439"/>
      <c r="V168" s="112" t="str">
        <f aca="false">'4. Inköpsdata'!E168</f>
        <v>ST</v>
      </c>
      <c r="W168" s="112" t="s">
        <v>1925</v>
      </c>
      <c r="X168" s="439"/>
      <c r="Y168" s="439"/>
      <c r="Z168" s="439"/>
      <c r="AA168" s="439"/>
      <c r="AB168" s="439"/>
      <c r="AC168" s="439"/>
      <c r="AD168" s="439"/>
      <c r="AE168" s="439"/>
      <c r="AF168" s="439"/>
      <c r="AG168" s="439"/>
      <c r="AH168" s="439"/>
      <c r="AI168" s="439"/>
      <c r="AJ168" s="439"/>
      <c r="AK168" s="439"/>
      <c r="AL168" s="439"/>
      <c r="AM168" s="439"/>
      <c r="AN168" s="439"/>
      <c r="AO168" s="439"/>
      <c r="AP168" s="439"/>
      <c r="AQ168" s="439"/>
      <c r="AR168" s="439"/>
      <c r="AS168" s="439"/>
      <c r="AT168" s="439"/>
      <c r="AU168" s="439"/>
      <c r="AV168" s="439"/>
    </row>
    <row r="169" customFormat="false" ht="14.25" hidden="false" customHeight="false" outlineLevel="0" collapsed="false">
      <c r="A169" s="321" t="n">
        <v>165</v>
      </c>
      <c r="B169" s="321" t="str">
        <f aca="false">'APH KIC KIA PC'!I169</f>
        <v>Välj…</v>
      </c>
      <c r="C169" s="321" t="str">
        <f aca="false">'APH KIC KIA PC'!K169</f>
        <v>Välj…</v>
      </c>
      <c r="D169" s="406" t="n">
        <v>1</v>
      </c>
      <c r="E169" s="323" t="str">
        <f aca="false">TRIM('APH KIC KIA PC'!D169)</f>
        <v/>
      </c>
      <c r="F169" s="418" t="str">
        <f aca="false">TRIM('APH KIC KIA PC'!Q169)</f>
        <v/>
      </c>
      <c r="G169" s="406" t="s">
        <v>2035</v>
      </c>
      <c r="H169" s="438" t="str">
        <f aca="false">'APH KIC KIA PC'!E169</f>
        <v/>
      </c>
      <c r="I169" s="112" t="str">
        <f aca="false">TRIM('1. Artikeldata Grund'!F169)</f>
        <v/>
      </c>
      <c r="J169" s="439"/>
      <c r="K169" s="439"/>
      <c r="L169" s="112" t="str">
        <f aca="false">LEFT('4. Inköpsdata'!O169,2)</f>
        <v>Vä</v>
      </c>
      <c r="M169" s="406" t="n">
        <v>1</v>
      </c>
      <c r="N169" s="113" t="e">
        <f aca="false">ROUND('4. Inköpsdata'!K169,2)</f>
        <v>#VALUE!</v>
      </c>
      <c r="O169" s="440"/>
      <c r="P169" s="439"/>
      <c r="Q169" s="405" t="str">
        <f aca="false">'4. Inköpsdata'!H169</f>
        <v>SEK</v>
      </c>
      <c r="R169" s="439"/>
      <c r="S169" s="439"/>
      <c r="T169" s="439"/>
      <c r="U169" s="439"/>
      <c r="V169" s="112" t="str">
        <f aca="false">'4. Inköpsdata'!E169</f>
        <v>ST</v>
      </c>
      <c r="W169" s="112" t="s">
        <v>1925</v>
      </c>
      <c r="X169" s="439"/>
      <c r="Y169" s="439"/>
      <c r="Z169" s="439"/>
      <c r="AA169" s="439"/>
      <c r="AB169" s="439"/>
      <c r="AC169" s="439"/>
      <c r="AD169" s="439"/>
      <c r="AE169" s="439"/>
      <c r="AF169" s="439"/>
      <c r="AG169" s="439"/>
      <c r="AH169" s="439"/>
      <c r="AI169" s="439"/>
      <c r="AJ169" s="439"/>
      <c r="AK169" s="439"/>
      <c r="AL169" s="439"/>
      <c r="AM169" s="439"/>
      <c r="AN169" s="439"/>
      <c r="AO169" s="439"/>
      <c r="AP169" s="439"/>
      <c r="AQ169" s="439"/>
      <c r="AR169" s="439"/>
      <c r="AS169" s="439"/>
      <c r="AT169" s="439"/>
      <c r="AU169" s="439"/>
      <c r="AV169" s="439"/>
    </row>
    <row r="170" customFormat="false" ht="14.25" hidden="false" customHeight="false" outlineLevel="0" collapsed="false">
      <c r="A170" s="321" t="n">
        <v>166</v>
      </c>
      <c r="B170" s="321" t="str">
        <f aca="false">'APH KIC KIA PC'!I170</f>
        <v>Välj…</v>
      </c>
      <c r="C170" s="321" t="str">
        <f aca="false">'APH KIC KIA PC'!K170</f>
        <v>Välj…</v>
      </c>
      <c r="D170" s="406" t="n">
        <v>1</v>
      </c>
      <c r="E170" s="323" t="str">
        <f aca="false">TRIM('APH KIC KIA PC'!D170)</f>
        <v/>
      </c>
      <c r="F170" s="418" t="str">
        <f aca="false">TRIM('APH KIC KIA PC'!Q170)</f>
        <v/>
      </c>
      <c r="G170" s="406" t="s">
        <v>2035</v>
      </c>
      <c r="H170" s="438" t="str">
        <f aca="false">'APH KIC KIA PC'!E170</f>
        <v/>
      </c>
      <c r="I170" s="112" t="str">
        <f aca="false">TRIM('1. Artikeldata Grund'!F170)</f>
        <v/>
      </c>
      <c r="J170" s="439"/>
      <c r="K170" s="439"/>
      <c r="L170" s="112" t="str">
        <f aca="false">LEFT('4. Inköpsdata'!O170,2)</f>
        <v>Vä</v>
      </c>
      <c r="M170" s="406" t="n">
        <v>1</v>
      </c>
      <c r="N170" s="113" t="e">
        <f aca="false">ROUND('4. Inköpsdata'!K170,2)</f>
        <v>#VALUE!</v>
      </c>
      <c r="O170" s="440"/>
      <c r="P170" s="439"/>
      <c r="Q170" s="405" t="str">
        <f aca="false">'4. Inköpsdata'!H170</f>
        <v>SEK</v>
      </c>
      <c r="R170" s="439"/>
      <c r="S170" s="439"/>
      <c r="T170" s="439"/>
      <c r="U170" s="439"/>
      <c r="V170" s="112" t="str">
        <f aca="false">'4. Inköpsdata'!E170</f>
        <v>ST</v>
      </c>
      <c r="W170" s="112" t="s">
        <v>1925</v>
      </c>
      <c r="X170" s="439"/>
      <c r="Y170" s="439"/>
      <c r="Z170" s="439"/>
      <c r="AA170" s="439"/>
      <c r="AB170" s="439"/>
      <c r="AC170" s="439"/>
      <c r="AD170" s="439"/>
      <c r="AE170" s="439"/>
      <c r="AF170" s="439"/>
      <c r="AG170" s="439"/>
      <c r="AH170" s="439"/>
      <c r="AI170" s="439"/>
      <c r="AJ170" s="439"/>
      <c r="AK170" s="439"/>
      <c r="AL170" s="439"/>
      <c r="AM170" s="439"/>
      <c r="AN170" s="439"/>
      <c r="AO170" s="439"/>
      <c r="AP170" s="439"/>
      <c r="AQ170" s="439"/>
      <c r="AR170" s="439"/>
      <c r="AS170" s="439"/>
      <c r="AT170" s="439"/>
      <c r="AU170" s="439"/>
      <c r="AV170" s="439"/>
    </row>
    <row r="171" customFormat="false" ht="14.25" hidden="false" customHeight="false" outlineLevel="0" collapsed="false">
      <c r="A171" s="321" t="n">
        <v>167</v>
      </c>
      <c r="B171" s="321" t="str">
        <f aca="false">'APH KIC KIA PC'!I171</f>
        <v>Välj…</v>
      </c>
      <c r="C171" s="321" t="str">
        <f aca="false">'APH KIC KIA PC'!K171</f>
        <v>Välj…</v>
      </c>
      <c r="D171" s="406" t="n">
        <v>1</v>
      </c>
      <c r="E171" s="323" t="str">
        <f aca="false">TRIM('APH KIC KIA PC'!D171)</f>
        <v/>
      </c>
      <c r="F171" s="418" t="str">
        <f aca="false">TRIM('APH KIC KIA PC'!Q171)</f>
        <v/>
      </c>
      <c r="G171" s="406" t="s">
        <v>2035</v>
      </c>
      <c r="H171" s="438" t="str">
        <f aca="false">'APH KIC KIA PC'!E171</f>
        <v/>
      </c>
      <c r="I171" s="112" t="str">
        <f aca="false">TRIM('1. Artikeldata Grund'!F171)</f>
        <v/>
      </c>
      <c r="J171" s="439"/>
      <c r="K171" s="439"/>
      <c r="L171" s="112" t="str">
        <f aca="false">LEFT('4. Inköpsdata'!O171,2)</f>
        <v>Vä</v>
      </c>
      <c r="M171" s="406" t="n">
        <v>1</v>
      </c>
      <c r="N171" s="113" t="e">
        <f aca="false">ROUND('4. Inköpsdata'!K171,2)</f>
        <v>#VALUE!</v>
      </c>
      <c r="O171" s="440"/>
      <c r="P171" s="439"/>
      <c r="Q171" s="405" t="str">
        <f aca="false">'4. Inköpsdata'!H171</f>
        <v>SEK</v>
      </c>
      <c r="R171" s="439"/>
      <c r="S171" s="439"/>
      <c r="T171" s="439"/>
      <c r="U171" s="439"/>
      <c r="V171" s="112" t="str">
        <f aca="false">'4. Inköpsdata'!E171</f>
        <v>ST</v>
      </c>
      <c r="W171" s="112" t="s">
        <v>1925</v>
      </c>
      <c r="X171" s="439"/>
      <c r="Y171" s="439"/>
      <c r="Z171" s="439"/>
      <c r="AA171" s="439"/>
      <c r="AB171" s="439"/>
      <c r="AC171" s="439"/>
      <c r="AD171" s="439"/>
      <c r="AE171" s="439"/>
      <c r="AF171" s="439"/>
      <c r="AG171" s="439"/>
      <c r="AH171" s="439"/>
      <c r="AI171" s="439"/>
      <c r="AJ171" s="439"/>
      <c r="AK171" s="439"/>
      <c r="AL171" s="439"/>
      <c r="AM171" s="439"/>
      <c r="AN171" s="439"/>
      <c r="AO171" s="439"/>
      <c r="AP171" s="439"/>
      <c r="AQ171" s="439"/>
      <c r="AR171" s="439"/>
      <c r="AS171" s="439"/>
      <c r="AT171" s="439"/>
      <c r="AU171" s="439"/>
      <c r="AV171" s="439"/>
    </row>
    <row r="172" customFormat="false" ht="14.25" hidden="false" customHeight="false" outlineLevel="0" collapsed="false">
      <c r="A172" s="321" t="n">
        <v>168</v>
      </c>
      <c r="B172" s="321" t="str">
        <f aca="false">'APH KIC KIA PC'!I172</f>
        <v>Välj…</v>
      </c>
      <c r="C172" s="321" t="str">
        <f aca="false">'APH KIC KIA PC'!K172</f>
        <v>Välj…</v>
      </c>
      <c r="D172" s="406" t="n">
        <v>1</v>
      </c>
      <c r="E172" s="323" t="str">
        <f aca="false">TRIM('APH KIC KIA PC'!D172)</f>
        <v/>
      </c>
      <c r="F172" s="418" t="str">
        <f aca="false">TRIM('APH KIC KIA PC'!Q172)</f>
        <v/>
      </c>
      <c r="G172" s="406" t="s">
        <v>2035</v>
      </c>
      <c r="H172" s="438" t="str">
        <f aca="false">'APH KIC KIA PC'!E172</f>
        <v/>
      </c>
      <c r="I172" s="112" t="str">
        <f aca="false">TRIM('1. Artikeldata Grund'!F172)</f>
        <v/>
      </c>
      <c r="J172" s="439"/>
      <c r="K172" s="439"/>
      <c r="L172" s="112" t="str">
        <f aca="false">LEFT('4. Inköpsdata'!O172,2)</f>
        <v>Vä</v>
      </c>
      <c r="M172" s="406" t="n">
        <v>1</v>
      </c>
      <c r="N172" s="113" t="e">
        <f aca="false">ROUND('4. Inköpsdata'!K172,2)</f>
        <v>#VALUE!</v>
      </c>
      <c r="O172" s="440"/>
      <c r="P172" s="439"/>
      <c r="Q172" s="405" t="str">
        <f aca="false">'4. Inköpsdata'!H172</f>
        <v>SEK</v>
      </c>
      <c r="R172" s="439"/>
      <c r="S172" s="439"/>
      <c r="T172" s="439"/>
      <c r="U172" s="439"/>
      <c r="V172" s="112" t="str">
        <f aca="false">'4. Inköpsdata'!E172</f>
        <v>ST</v>
      </c>
      <c r="W172" s="112" t="s">
        <v>1925</v>
      </c>
      <c r="X172" s="439"/>
      <c r="Y172" s="439"/>
      <c r="Z172" s="439"/>
      <c r="AA172" s="439"/>
      <c r="AB172" s="439"/>
      <c r="AC172" s="439"/>
      <c r="AD172" s="439"/>
      <c r="AE172" s="439"/>
      <c r="AF172" s="439"/>
      <c r="AG172" s="439"/>
      <c r="AH172" s="439"/>
      <c r="AI172" s="439"/>
      <c r="AJ172" s="439"/>
      <c r="AK172" s="439"/>
      <c r="AL172" s="439"/>
      <c r="AM172" s="439"/>
      <c r="AN172" s="439"/>
      <c r="AO172" s="439"/>
      <c r="AP172" s="439"/>
      <c r="AQ172" s="439"/>
      <c r="AR172" s="439"/>
      <c r="AS172" s="439"/>
      <c r="AT172" s="439"/>
      <c r="AU172" s="439"/>
      <c r="AV172" s="439"/>
    </row>
    <row r="173" customFormat="false" ht="14.25" hidden="false" customHeight="false" outlineLevel="0" collapsed="false">
      <c r="A173" s="321" t="n">
        <v>169</v>
      </c>
      <c r="B173" s="321" t="str">
        <f aca="false">'APH KIC KIA PC'!I173</f>
        <v>Välj…</v>
      </c>
      <c r="C173" s="321" t="str">
        <f aca="false">'APH KIC KIA PC'!K173</f>
        <v>Välj…</v>
      </c>
      <c r="D173" s="406" t="n">
        <v>1</v>
      </c>
      <c r="E173" s="323" t="str">
        <f aca="false">TRIM('APH KIC KIA PC'!D173)</f>
        <v/>
      </c>
      <c r="F173" s="418" t="str">
        <f aca="false">TRIM('APH KIC KIA PC'!Q173)</f>
        <v/>
      </c>
      <c r="G173" s="406" t="s">
        <v>2035</v>
      </c>
      <c r="H173" s="438" t="str">
        <f aca="false">'APH KIC KIA PC'!E173</f>
        <v/>
      </c>
      <c r="I173" s="112" t="str">
        <f aca="false">TRIM('1. Artikeldata Grund'!F173)</f>
        <v/>
      </c>
      <c r="J173" s="439"/>
      <c r="K173" s="439"/>
      <c r="L173" s="112" t="str">
        <f aca="false">LEFT('4. Inköpsdata'!O173,2)</f>
        <v>Vä</v>
      </c>
      <c r="M173" s="406" t="n">
        <v>1</v>
      </c>
      <c r="N173" s="113" t="e">
        <f aca="false">ROUND('4. Inköpsdata'!K173,2)</f>
        <v>#VALUE!</v>
      </c>
      <c r="O173" s="440"/>
      <c r="P173" s="439"/>
      <c r="Q173" s="405" t="str">
        <f aca="false">'4. Inköpsdata'!H173</f>
        <v>SEK</v>
      </c>
      <c r="R173" s="439"/>
      <c r="S173" s="439"/>
      <c r="T173" s="439"/>
      <c r="U173" s="439"/>
      <c r="V173" s="112" t="str">
        <f aca="false">'4. Inköpsdata'!E173</f>
        <v>ST</v>
      </c>
      <c r="W173" s="112" t="s">
        <v>1925</v>
      </c>
      <c r="X173" s="439"/>
      <c r="Y173" s="439"/>
      <c r="Z173" s="439"/>
      <c r="AA173" s="439"/>
      <c r="AB173" s="439"/>
      <c r="AC173" s="439"/>
      <c r="AD173" s="439"/>
      <c r="AE173" s="439"/>
      <c r="AF173" s="439"/>
      <c r="AG173" s="439"/>
      <c r="AH173" s="439"/>
      <c r="AI173" s="439"/>
      <c r="AJ173" s="439"/>
      <c r="AK173" s="439"/>
      <c r="AL173" s="439"/>
      <c r="AM173" s="439"/>
      <c r="AN173" s="439"/>
      <c r="AO173" s="439"/>
      <c r="AP173" s="439"/>
      <c r="AQ173" s="439"/>
      <c r="AR173" s="439"/>
      <c r="AS173" s="439"/>
      <c r="AT173" s="439"/>
      <c r="AU173" s="439"/>
      <c r="AV173" s="439"/>
    </row>
    <row r="174" customFormat="false" ht="14.25" hidden="false" customHeight="false" outlineLevel="0" collapsed="false">
      <c r="A174" s="321" t="n">
        <v>170</v>
      </c>
      <c r="B174" s="321" t="str">
        <f aca="false">'APH KIC KIA PC'!I174</f>
        <v>Välj…</v>
      </c>
      <c r="C174" s="321" t="str">
        <f aca="false">'APH KIC KIA PC'!K174</f>
        <v>Välj…</v>
      </c>
      <c r="D174" s="406" t="n">
        <v>1</v>
      </c>
      <c r="E174" s="323" t="str">
        <f aca="false">TRIM('APH KIC KIA PC'!D174)</f>
        <v/>
      </c>
      <c r="F174" s="418" t="str">
        <f aca="false">TRIM('APH KIC KIA PC'!Q174)</f>
        <v/>
      </c>
      <c r="G174" s="406" t="s">
        <v>2035</v>
      </c>
      <c r="H174" s="438" t="str">
        <f aca="false">'APH KIC KIA PC'!E174</f>
        <v/>
      </c>
      <c r="I174" s="112" t="str">
        <f aca="false">TRIM('1. Artikeldata Grund'!F174)</f>
        <v/>
      </c>
      <c r="J174" s="439"/>
      <c r="K174" s="439"/>
      <c r="L174" s="112" t="str">
        <f aca="false">LEFT('4. Inköpsdata'!O174,2)</f>
        <v>Vä</v>
      </c>
      <c r="M174" s="406" t="n">
        <v>1</v>
      </c>
      <c r="N174" s="113" t="e">
        <f aca="false">ROUND('4. Inköpsdata'!K174,2)</f>
        <v>#VALUE!</v>
      </c>
      <c r="O174" s="440"/>
      <c r="P174" s="439"/>
      <c r="Q174" s="405" t="str">
        <f aca="false">'4. Inköpsdata'!H174</f>
        <v>SEK</v>
      </c>
      <c r="R174" s="439"/>
      <c r="S174" s="439"/>
      <c r="T174" s="439"/>
      <c r="U174" s="439"/>
      <c r="V174" s="112" t="str">
        <f aca="false">'4. Inköpsdata'!E174</f>
        <v>ST</v>
      </c>
      <c r="W174" s="112" t="s">
        <v>1925</v>
      </c>
      <c r="X174" s="439"/>
      <c r="Y174" s="439"/>
      <c r="Z174" s="439"/>
      <c r="AA174" s="439"/>
      <c r="AB174" s="439"/>
      <c r="AC174" s="439"/>
      <c r="AD174" s="439"/>
      <c r="AE174" s="439"/>
      <c r="AF174" s="439"/>
      <c r="AG174" s="439"/>
      <c r="AH174" s="439"/>
      <c r="AI174" s="439"/>
      <c r="AJ174" s="439"/>
      <c r="AK174" s="439"/>
      <c r="AL174" s="439"/>
      <c r="AM174" s="439"/>
      <c r="AN174" s="439"/>
      <c r="AO174" s="439"/>
      <c r="AP174" s="439"/>
      <c r="AQ174" s="439"/>
      <c r="AR174" s="439"/>
      <c r="AS174" s="439"/>
      <c r="AT174" s="439"/>
      <c r="AU174" s="439"/>
      <c r="AV174" s="439"/>
    </row>
    <row r="175" customFormat="false" ht="14.25" hidden="false" customHeight="false" outlineLevel="0" collapsed="false">
      <c r="A175" s="321" t="n">
        <v>171</v>
      </c>
      <c r="B175" s="321" t="str">
        <f aca="false">'APH KIC KIA PC'!I175</f>
        <v>Välj…</v>
      </c>
      <c r="C175" s="321" t="str">
        <f aca="false">'APH KIC KIA PC'!K175</f>
        <v>Välj…</v>
      </c>
      <c r="D175" s="406" t="n">
        <v>1</v>
      </c>
      <c r="E175" s="323" t="str">
        <f aca="false">TRIM('APH KIC KIA PC'!D175)</f>
        <v/>
      </c>
      <c r="F175" s="418" t="str">
        <f aca="false">TRIM('APH KIC KIA PC'!Q175)</f>
        <v/>
      </c>
      <c r="G175" s="406" t="s">
        <v>2035</v>
      </c>
      <c r="H175" s="438" t="str">
        <f aca="false">'APH KIC KIA PC'!E175</f>
        <v/>
      </c>
      <c r="I175" s="112" t="str">
        <f aca="false">TRIM('1. Artikeldata Grund'!F175)</f>
        <v/>
      </c>
      <c r="J175" s="439"/>
      <c r="K175" s="439"/>
      <c r="L175" s="112" t="str">
        <f aca="false">LEFT('4. Inköpsdata'!O175,2)</f>
        <v>Vä</v>
      </c>
      <c r="M175" s="406" t="n">
        <v>1</v>
      </c>
      <c r="N175" s="113" t="e">
        <f aca="false">ROUND('4. Inköpsdata'!K175,2)</f>
        <v>#VALUE!</v>
      </c>
      <c r="O175" s="440"/>
      <c r="P175" s="439"/>
      <c r="Q175" s="405" t="str">
        <f aca="false">'4. Inköpsdata'!H175</f>
        <v>SEK</v>
      </c>
      <c r="R175" s="439"/>
      <c r="S175" s="439"/>
      <c r="T175" s="439"/>
      <c r="U175" s="439"/>
      <c r="V175" s="112" t="str">
        <f aca="false">'4. Inköpsdata'!E175</f>
        <v>ST</v>
      </c>
      <c r="W175" s="112" t="s">
        <v>1925</v>
      </c>
      <c r="X175" s="439"/>
      <c r="Y175" s="439"/>
      <c r="Z175" s="439"/>
      <c r="AA175" s="439"/>
      <c r="AB175" s="439"/>
      <c r="AC175" s="439"/>
      <c r="AD175" s="439"/>
      <c r="AE175" s="439"/>
      <c r="AF175" s="439"/>
      <c r="AG175" s="439"/>
      <c r="AH175" s="439"/>
      <c r="AI175" s="439"/>
      <c r="AJ175" s="439"/>
      <c r="AK175" s="439"/>
      <c r="AL175" s="439"/>
      <c r="AM175" s="439"/>
      <c r="AN175" s="439"/>
      <c r="AO175" s="439"/>
      <c r="AP175" s="439"/>
      <c r="AQ175" s="439"/>
      <c r="AR175" s="439"/>
      <c r="AS175" s="439"/>
      <c r="AT175" s="439"/>
      <c r="AU175" s="439"/>
      <c r="AV175" s="439"/>
    </row>
    <row r="176" customFormat="false" ht="14.25" hidden="false" customHeight="false" outlineLevel="0" collapsed="false">
      <c r="A176" s="321" t="n">
        <v>172</v>
      </c>
      <c r="B176" s="321" t="str">
        <f aca="false">'APH KIC KIA PC'!I176</f>
        <v>Välj…</v>
      </c>
      <c r="C176" s="321" t="str">
        <f aca="false">'APH KIC KIA PC'!K176</f>
        <v>Välj…</v>
      </c>
      <c r="D176" s="406" t="n">
        <v>1</v>
      </c>
      <c r="E176" s="323" t="str">
        <f aca="false">TRIM('APH KIC KIA PC'!D176)</f>
        <v/>
      </c>
      <c r="F176" s="418" t="str">
        <f aca="false">TRIM('APH KIC KIA PC'!Q176)</f>
        <v/>
      </c>
      <c r="G176" s="406" t="s">
        <v>2035</v>
      </c>
      <c r="H176" s="438" t="str">
        <f aca="false">'APH KIC KIA PC'!E176</f>
        <v/>
      </c>
      <c r="I176" s="112" t="str">
        <f aca="false">TRIM('1. Artikeldata Grund'!F176)</f>
        <v/>
      </c>
      <c r="J176" s="439"/>
      <c r="K176" s="439"/>
      <c r="L176" s="112" t="str">
        <f aca="false">LEFT('4. Inköpsdata'!O176,2)</f>
        <v>Vä</v>
      </c>
      <c r="M176" s="406" t="n">
        <v>1</v>
      </c>
      <c r="N176" s="113" t="e">
        <f aca="false">ROUND('4. Inköpsdata'!K176,2)</f>
        <v>#VALUE!</v>
      </c>
      <c r="O176" s="440"/>
      <c r="P176" s="439"/>
      <c r="Q176" s="405" t="str">
        <f aca="false">'4. Inköpsdata'!H176</f>
        <v>SEK</v>
      </c>
      <c r="R176" s="439"/>
      <c r="S176" s="439"/>
      <c r="T176" s="439"/>
      <c r="U176" s="439"/>
      <c r="V176" s="112" t="str">
        <f aca="false">'4. Inköpsdata'!E176</f>
        <v>ST</v>
      </c>
      <c r="W176" s="112" t="s">
        <v>1925</v>
      </c>
      <c r="X176" s="439"/>
      <c r="Y176" s="439"/>
      <c r="Z176" s="439"/>
      <c r="AA176" s="439"/>
      <c r="AB176" s="439"/>
      <c r="AC176" s="439"/>
      <c r="AD176" s="439"/>
      <c r="AE176" s="439"/>
      <c r="AF176" s="439"/>
      <c r="AG176" s="439"/>
      <c r="AH176" s="439"/>
      <c r="AI176" s="439"/>
      <c r="AJ176" s="439"/>
      <c r="AK176" s="439"/>
      <c r="AL176" s="439"/>
      <c r="AM176" s="439"/>
      <c r="AN176" s="439"/>
      <c r="AO176" s="439"/>
      <c r="AP176" s="439"/>
      <c r="AQ176" s="439"/>
      <c r="AR176" s="439"/>
      <c r="AS176" s="439"/>
      <c r="AT176" s="439"/>
      <c r="AU176" s="439"/>
      <c r="AV176" s="439"/>
    </row>
    <row r="177" customFormat="false" ht="14.25" hidden="false" customHeight="false" outlineLevel="0" collapsed="false">
      <c r="A177" s="321" t="n">
        <v>173</v>
      </c>
      <c r="B177" s="321" t="str">
        <f aca="false">'APH KIC KIA PC'!I177</f>
        <v>Välj…</v>
      </c>
      <c r="C177" s="321" t="str">
        <f aca="false">'APH KIC KIA PC'!K177</f>
        <v>Välj…</v>
      </c>
      <c r="D177" s="406" t="n">
        <v>1</v>
      </c>
      <c r="E177" s="323" t="str">
        <f aca="false">TRIM('APH KIC KIA PC'!D177)</f>
        <v/>
      </c>
      <c r="F177" s="418" t="str">
        <f aca="false">TRIM('APH KIC KIA PC'!Q177)</f>
        <v/>
      </c>
      <c r="G177" s="406" t="s">
        <v>2035</v>
      </c>
      <c r="H177" s="438" t="str">
        <f aca="false">'APH KIC KIA PC'!E177</f>
        <v/>
      </c>
      <c r="I177" s="112" t="str">
        <f aca="false">TRIM('1. Artikeldata Grund'!F177)</f>
        <v/>
      </c>
      <c r="J177" s="439"/>
      <c r="K177" s="439"/>
      <c r="L177" s="112" t="str">
        <f aca="false">LEFT('4. Inköpsdata'!O177,2)</f>
        <v>Vä</v>
      </c>
      <c r="M177" s="406" t="n">
        <v>1</v>
      </c>
      <c r="N177" s="113" t="e">
        <f aca="false">ROUND('4. Inköpsdata'!K177,2)</f>
        <v>#VALUE!</v>
      </c>
      <c r="O177" s="440"/>
      <c r="P177" s="439"/>
      <c r="Q177" s="405" t="str">
        <f aca="false">'4. Inköpsdata'!H177</f>
        <v>SEK</v>
      </c>
      <c r="R177" s="439"/>
      <c r="S177" s="439"/>
      <c r="T177" s="439"/>
      <c r="U177" s="439"/>
      <c r="V177" s="112" t="str">
        <f aca="false">'4. Inköpsdata'!E177</f>
        <v>ST</v>
      </c>
      <c r="W177" s="112" t="s">
        <v>1925</v>
      </c>
      <c r="X177" s="439"/>
      <c r="Y177" s="439"/>
      <c r="Z177" s="439"/>
      <c r="AA177" s="439"/>
      <c r="AB177" s="439"/>
      <c r="AC177" s="439"/>
      <c r="AD177" s="439"/>
      <c r="AE177" s="439"/>
      <c r="AF177" s="439"/>
      <c r="AG177" s="439"/>
      <c r="AH177" s="439"/>
      <c r="AI177" s="439"/>
      <c r="AJ177" s="439"/>
      <c r="AK177" s="439"/>
      <c r="AL177" s="439"/>
      <c r="AM177" s="439"/>
      <c r="AN177" s="439"/>
      <c r="AO177" s="439"/>
      <c r="AP177" s="439"/>
      <c r="AQ177" s="439"/>
      <c r="AR177" s="439"/>
      <c r="AS177" s="439"/>
      <c r="AT177" s="439"/>
      <c r="AU177" s="439"/>
      <c r="AV177" s="439"/>
    </row>
    <row r="178" customFormat="false" ht="14.25" hidden="false" customHeight="false" outlineLevel="0" collapsed="false">
      <c r="A178" s="321" t="n">
        <v>174</v>
      </c>
      <c r="B178" s="321" t="str">
        <f aca="false">'APH KIC KIA PC'!I178</f>
        <v>Välj…</v>
      </c>
      <c r="C178" s="321" t="str">
        <f aca="false">'APH KIC KIA PC'!K178</f>
        <v>Välj…</v>
      </c>
      <c r="D178" s="406" t="n">
        <v>1</v>
      </c>
      <c r="E178" s="323" t="str">
        <f aca="false">TRIM('APH KIC KIA PC'!D178)</f>
        <v/>
      </c>
      <c r="F178" s="418" t="str">
        <f aca="false">TRIM('APH KIC KIA PC'!Q178)</f>
        <v/>
      </c>
      <c r="G178" s="406" t="s">
        <v>2035</v>
      </c>
      <c r="H178" s="438" t="str">
        <f aca="false">'APH KIC KIA PC'!E178</f>
        <v/>
      </c>
      <c r="I178" s="112" t="str">
        <f aca="false">TRIM('1. Artikeldata Grund'!F178)</f>
        <v/>
      </c>
      <c r="J178" s="439"/>
      <c r="K178" s="439"/>
      <c r="L178" s="112" t="str">
        <f aca="false">LEFT('4. Inköpsdata'!O178,2)</f>
        <v>Vä</v>
      </c>
      <c r="M178" s="406" t="n">
        <v>1</v>
      </c>
      <c r="N178" s="113" t="e">
        <f aca="false">ROUND('4. Inköpsdata'!K178,2)</f>
        <v>#VALUE!</v>
      </c>
      <c r="O178" s="440"/>
      <c r="P178" s="439"/>
      <c r="Q178" s="405" t="str">
        <f aca="false">'4. Inköpsdata'!H178</f>
        <v>SEK</v>
      </c>
      <c r="R178" s="439"/>
      <c r="S178" s="439"/>
      <c r="T178" s="439"/>
      <c r="U178" s="439"/>
      <c r="V178" s="112" t="str">
        <f aca="false">'4. Inköpsdata'!E178</f>
        <v>ST</v>
      </c>
      <c r="W178" s="112" t="s">
        <v>1925</v>
      </c>
      <c r="X178" s="439"/>
      <c r="Y178" s="439"/>
      <c r="Z178" s="439"/>
      <c r="AA178" s="439"/>
      <c r="AB178" s="439"/>
      <c r="AC178" s="439"/>
      <c r="AD178" s="439"/>
      <c r="AE178" s="439"/>
      <c r="AF178" s="439"/>
      <c r="AG178" s="439"/>
      <c r="AH178" s="439"/>
      <c r="AI178" s="439"/>
      <c r="AJ178" s="439"/>
      <c r="AK178" s="439"/>
      <c r="AL178" s="439"/>
      <c r="AM178" s="439"/>
      <c r="AN178" s="439"/>
      <c r="AO178" s="439"/>
      <c r="AP178" s="439"/>
      <c r="AQ178" s="439"/>
      <c r="AR178" s="439"/>
      <c r="AS178" s="439"/>
      <c r="AT178" s="439"/>
      <c r="AU178" s="439"/>
      <c r="AV178" s="439"/>
    </row>
    <row r="179" customFormat="false" ht="14.25" hidden="false" customHeight="false" outlineLevel="0" collapsed="false">
      <c r="A179" s="321" t="n">
        <v>175</v>
      </c>
      <c r="B179" s="321" t="str">
        <f aca="false">'APH KIC KIA PC'!I179</f>
        <v>Välj…</v>
      </c>
      <c r="C179" s="321" t="str">
        <f aca="false">'APH KIC KIA PC'!K179</f>
        <v>Välj…</v>
      </c>
      <c r="D179" s="406" t="n">
        <v>1</v>
      </c>
      <c r="E179" s="323" t="str">
        <f aca="false">TRIM('APH KIC KIA PC'!D179)</f>
        <v/>
      </c>
      <c r="F179" s="418" t="str">
        <f aca="false">TRIM('APH KIC KIA PC'!Q179)</f>
        <v/>
      </c>
      <c r="G179" s="406" t="s">
        <v>2035</v>
      </c>
      <c r="H179" s="438" t="str">
        <f aca="false">'APH KIC KIA PC'!E179</f>
        <v/>
      </c>
      <c r="I179" s="112" t="str">
        <f aca="false">TRIM('1. Artikeldata Grund'!F179)</f>
        <v/>
      </c>
      <c r="J179" s="439"/>
      <c r="K179" s="439"/>
      <c r="L179" s="112" t="str">
        <f aca="false">LEFT('4. Inköpsdata'!O179,2)</f>
        <v>Vä</v>
      </c>
      <c r="M179" s="406" t="n">
        <v>1</v>
      </c>
      <c r="N179" s="113" t="e">
        <f aca="false">ROUND('4. Inköpsdata'!K179,2)</f>
        <v>#VALUE!</v>
      </c>
      <c r="O179" s="440"/>
      <c r="P179" s="439"/>
      <c r="Q179" s="405" t="str">
        <f aca="false">'4. Inköpsdata'!H179</f>
        <v>SEK</v>
      </c>
      <c r="R179" s="439"/>
      <c r="S179" s="439"/>
      <c r="T179" s="439"/>
      <c r="U179" s="439"/>
      <c r="V179" s="112" t="str">
        <f aca="false">'4. Inköpsdata'!E179</f>
        <v>ST</v>
      </c>
      <c r="W179" s="112" t="s">
        <v>1925</v>
      </c>
      <c r="X179" s="439"/>
      <c r="Y179" s="439"/>
      <c r="Z179" s="439"/>
      <c r="AA179" s="439"/>
      <c r="AB179" s="439"/>
      <c r="AC179" s="439"/>
      <c r="AD179" s="439"/>
      <c r="AE179" s="439"/>
      <c r="AF179" s="439"/>
      <c r="AG179" s="439"/>
      <c r="AH179" s="439"/>
      <c r="AI179" s="439"/>
      <c r="AJ179" s="439"/>
      <c r="AK179" s="439"/>
      <c r="AL179" s="439"/>
      <c r="AM179" s="439"/>
      <c r="AN179" s="439"/>
      <c r="AO179" s="439"/>
      <c r="AP179" s="439"/>
      <c r="AQ179" s="439"/>
      <c r="AR179" s="439"/>
      <c r="AS179" s="439"/>
      <c r="AT179" s="439"/>
      <c r="AU179" s="439"/>
      <c r="AV179" s="439"/>
    </row>
    <row r="180" customFormat="false" ht="14.25" hidden="false" customHeight="false" outlineLevel="0" collapsed="false">
      <c r="A180" s="321" t="n">
        <v>176</v>
      </c>
      <c r="B180" s="321" t="str">
        <f aca="false">'APH KIC KIA PC'!I180</f>
        <v>Välj…</v>
      </c>
      <c r="C180" s="321" t="str">
        <f aca="false">'APH KIC KIA PC'!K180</f>
        <v>Välj…</v>
      </c>
      <c r="D180" s="406" t="n">
        <v>1</v>
      </c>
      <c r="E180" s="323" t="str">
        <f aca="false">TRIM('APH KIC KIA PC'!D180)</f>
        <v/>
      </c>
      <c r="F180" s="418" t="str">
        <f aca="false">TRIM('APH KIC KIA PC'!Q180)</f>
        <v/>
      </c>
      <c r="G180" s="406" t="s">
        <v>2035</v>
      </c>
      <c r="H180" s="438" t="str">
        <f aca="false">'APH KIC KIA PC'!E180</f>
        <v/>
      </c>
      <c r="I180" s="112" t="str">
        <f aca="false">TRIM('1. Artikeldata Grund'!F180)</f>
        <v/>
      </c>
      <c r="J180" s="439"/>
      <c r="K180" s="439"/>
      <c r="L180" s="112" t="str">
        <f aca="false">LEFT('4. Inköpsdata'!O180,2)</f>
        <v>Vä</v>
      </c>
      <c r="M180" s="406" t="n">
        <v>1</v>
      </c>
      <c r="N180" s="113" t="e">
        <f aca="false">ROUND('4. Inköpsdata'!K180,2)</f>
        <v>#VALUE!</v>
      </c>
      <c r="O180" s="440"/>
      <c r="P180" s="439"/>
      <c r="Q180" s="405" t="str">
        <f aca="false">'4. Inköpsdata'!H180</f>
        <v>SEK</v>
      </c>
      <c r="R180" s="439"/>
      <c r="S180" s="439"/>
      <c r="T180" s="439"/>
      <c r="U180" s="439"/>
      <c r="V180" s="112" t="str">
        <f aca="false">'4. Inköpsdata'!E180</f>
        <v>ST</v>
      </c>
      <c r="W180" s="112" t="s">
        <v>1925</v>
      </c>
      <c r="X180" s="439"/>
      <c r="Y180" s="439"/>
      <c r="Z180" s="439"/>
      <c r="AA180" s="439"/>
      <c r="AB180" s="439"/>
      <c r="AC180" s="439"/>
      <c r="AD180" s="439"/>
      <c r="AE180" s="439"/>
      <c r="AF180" s="439"/>
      <c r="AG180" s="439"/>
      <c r="AH180" s="439"/>
      <c r="AI180" s="439"/>
      <c r="AJ180" s="439"/>
      <c r="AK180" s="439"/>
      <c r="AL180" s="439"/>
      <c r="AM180" s="439"/>
      <c r="AN180" s="439"/>
      <c r="AO180" s="439"/>
      <c r="AP180" s="439"/>
      <c r="AQ180" s="439"/>
      <c r="AR180" s="439"/>
      <c r="AS180" s="439"/>
      <c r="AT180" s="439"/>
      <c r="AU180" s="439"/>
      <c r="AV180" s="439"/>
    </row>
    <row r="181" customFormat="false" ht="14.25" hidden="false" customHeight="false" outlineLevel="0" collapsed="false">
      <c r="A181" s="321" t="n">
        <v>177</v>
      </c>
      <c r="B181" s="321" t="str">
        <f aca="false">'APH KIC KIA PC'!I181</f>
        <v>Välj…</v>
      </c>
      <c r="C181" s="321" t="str">
        <f aca="false">'APH KIC KIA PC'!K181</f>
        <v>Välj…</v>
      </c>
      <c r="D181" s="406" t="n">
        <v>1</v>
      </c>
      <c r="E181" s="323" t="str">
        <f aca="false">TRIM('APH KIC KIA PC'!D181)</f>
        <v/>
      </c>
      <c r="F181" s="418" t="str">
        <f aca="false">TRIM('APH KIC KIA PC'!Q181)</f>
        <v/>
      </c>
      <c r="G181" s="406" t="s">
        <v>2035</v>
      </c>
      <c r="H181" s="438" t="str">
        <f aca="false">'APH KIC KIA PC'!E181</f>
        <v/>
      </c>
      <c r="I181" s="112" t="str">
        <f aca="false">TRIM('1. Artikeldata Grund'!F181)</f>
        <v/>
      </c>
      <c r="J181" s="439"/>
      <c r="K181" s="439"/>
      <c r="L181" s="112" t="str">
        <f aca="false">LEFT('4. Inköpsdata'!O181,2)</f>
        <v>Vä</v>
      </c>
      <c r="M181" s="406" t="n">
        <v>1</v>
      </c>
      <c r="N181" s="113" t="e">
        <f aca="false">ROUND('4. Inköpsdata'!K181,2)</f>
        <v>#VALUE!</v>
      </c>
      <c r="O181" s="440"/>
      <c r="P181" s="439"/>
      <c r="Q181" s="405" t="str">
        <f aca="false">'4. Inköpsdata'!H181</f>
        <v>SEK</v>
      </c>
      <c r="R181" s="439"/>
      <c r="S181" s="439"/>
      <c r="T181" s="439"/>
      <c r="U181" s="439"/>
      <c r="V181" s="112" t="str">
        <f aca="false">'4. Inköpsdata'!E181</f>
        <v>ST</v>
      </c>
      <c r="W181" s="112" t="s">
        <v>1925</v>
      </c>
      <c r="X181" s="439"/>
      <c r="Y181" s="439"/>
      <c r="Z181" s="439"/>
      <c r="AA181" s="439"/>
      <c r="AB181" s="439"/>
      <c r="AC181" s="439"/>
      <c r="AD181" s="439"/>
      <c r="AE181" s="439"/>
      <c r="AF181" s="439"/>
      <c r="AG181" s="439"/>
      <c r="AH181" s="439"/>
      <c r="AI181" s="439"/>
      <c r="AJ181" s="439"/>
      <c r="AK181" s="439"/>
      <c r="AL181" s="439"/>
      <c r="AM181" s="439"/>
      <c r="AN181" s="439"/>
      <c r="AO181" s="439"/>
      <c r="AP181" s="439"/>
      <c r="AQ181" s="439"/>
      <c r="AR181" s="439"/>
      <c r="AS181" s="439"/>
      <c r="AT181" s="439"/>
      <c r="AU181" s="439"/>
      <c r="AV181" s="439"/>
    </row>
    <row r="182" customFormat="false" ht="14.25" hidden="false" customHeight="false" outlineLevel="0" collapsed="false">
      <c r="A182" s="321" t="n">
        <v>178</v>
      </c>
      <c r="B182" s="321" t="str">
        <f aca="false">'APH KIC KIA PC'!I182</f>
        <v>Välj…</v>
      </c>
      <c r="C182" s="321" t="str">
        <f aca="false">'APH KIC KIA PC'!K182</f>
        <v>Välj…</v>
      </c>
      <c r="D182" s="406" t="n">
        <v>1</v>
      </c>
      <c r="E182" s="323" t="str">
        <f aca="false">TRIM('APH KIC KIA PC'!D182)</f>
        <v/>
      </c>
      <c r="F182" s="418" t="str">
        <f aca="false">TRIM('APH KIC KIA PC'!Q182)</f>
        <v/>
      </c>
      <c r="G182" s="406" t="s">
        <v>2035</v>
      </c>
      <c r="H182" s="438" t="str">
        <f aca="false">'APH KIC KIA PC'!E182</f>
        <v/>
      </c>
      <c r="I182" s="112" t="str">
        <f aca="false">TRIM('1. Artikeldata Grund'!F182)</f>
        <v/>
      </c>
      <c r="J182" s="439"/>
      <c r="K182" s="439"/>
      <c r="L182" s="112" t="str">
        <f aca="false">LEFT('4. Inköpsdata'!O182,2)</f>
        <v>Vä</v>
      </c>
      <c r="M182" s="406" t="n">
        <v>1</v>
      </c>
      <c r="N182" s="113" t="e">
        <f aca="false">ROUND('4. Inköpsdata'!K182,2)</f>
        <v>#VALUE!</v>
      </c>
      <c r="O182" s="440"/>
      <c r="P182" s="439"/>
      <c r="Q182" s="405" t="str">
        <f aca="false">'4. Inköpsdata'!H182</f>
        <v>SEK</v>
      </c>
      <c r="R182" s="439"/>
      <c r="S182" s="439"/>
      <c r="T182" s="439"/>
      <c r="U182" s="439"/>
      <c r="V182" s="112" t="str">
        <f aca="false">'4. Inköpsdata'!E182</f>
        <v>ST</v>
      </c>
      <c r="W182" s="112" t="s">
        <v>1925</v>
      </c>
      <c r="X182" s="439"/>
      <c r="Y182" s="439"/>
      <c r="Z182" s="439"/>
      <c r="AA182" s="439"/>
      <c r="AB182" s="439"/>
      <c r="AC182" s="439"/>
      <c r="AD182" s="439"/>
      <c r="AE182" s="439"/>
      <c r="AF182" s="439"/>
      <c r="AG182" s="439"/>
      <c r="AH182" s="439"/>
      <c r="AI182" s="439"/>
      <c r="AJ182" s="439"/>
      <c r="AK182" s="439"/>
      <c r="AL182" s="439"/>
      <c r="AM182" s="439"/>
      <c r="AN182" s="439"/>
      <c r="AO182" s="439"/>
      <c r="AP182" s="439"/>
      <c r="AQ182" s="439"/>
      <c r="AR182" s="439"/>
      <c r="AS182" s="439"/>
      <c r="AT182" s="439"/>
      <c r="AU182" s="439"/>
      <c r="AV182" s="439"/>
    </row>
    <row r="183" customFormat="false" ht="14.25" hidden="false" customHeight="false" outlineLevel="0" collapsed="false">
      <c r="A183" s="321" t="n">
        <v>179</v>
      </c>
      <c r="B183" s="321" t="str">
        <f aca="false">'APH KIC KIA PC'!I183</f>
        <v>Välj…</v>
      </c>
      <c r="C183" s="321" t="str">
        <f aca="false">'APH KIC KIA PC'!K183</f>
        <v>Välj…</v>
      </c>
      <c r="D183" s="406" t="n">
        <v>1</v>
      </c>
      <c r="E183" s="323" t="str">
        <f aca="false">TRIM('APH KIC KIA PC'!D183)</f>
        <v/>
      </c>
      <c r="F183" s="418" t="str">
        <f aca="false">TRIM('APH KIC KIA PC'!Q183)</f>
        <v/>
      </c>
      <c r="G183" s="406" t="s">
        <v>2035</v>
      </c>
      <c r="H183" s="438" t="str">
        <f aca="false">'APH KIC KIA PC'!E183</f>
        <v/>
      </c>
      <c r="I183" s="112" t="str">
        <f aca="false">TRIM('1. Artikeldata Grund'!F183)</f>
        <v/>
      </c>
      <c r="J183" s="439"/>
      <c r="K183" s="439"/>
      <c r="L183" s="112" t="str">
        <f aca="false">LEFT('4. Inköpsdata'!O183,2)</f>
        <v>Vä</v>
      </c>
      <c r="M183" s="406" t="n">
        <v>1</v>
      </c>
      <c r="N183" s="113" t="e">
        <f aca="false">ROUND('4. Inköpsdata'!K183,2)</f>
        <v>#VALUE!</v>
      </c>
      <c r="O183" s="440"/>
      <c r="P183" s="439"/>
      <c r="Q183" s="405" t="str">
        <f aca="false">'4. Inköpsdata'!H183</f>
        <v>SEK</v>
      </c>
      <c r="R183" s="439"/>
      <c r="S183" s="439"/>
      <c r="T183" s="439"/>
      <c r="U183" s="439"/>
      <c r="V183" s="112" t="str">
        <f aca="false">'4. Inköpsdata'!E183</f>
        <v>ST</v>
      </c>
      <c r="W183" s="112" t="s">
        <v>1925</v>
      </c>
      <c r="X183" s="439"/>
      <c r="Y183" s="439"/>
      <c r="Z183" s="439"/>
      <c r="AA183" s="439"/>
      <c r="AB183" s="439"/>
      <c r="AC183" s="439"/>
      <c r="AD183" s="439"/>
      <c r="AE183" s="439"/>
      <c r="AF183" s="439"/>
      <c r="AG183" s="439"/>
      <c r="AH183" s="439"/>
      <c r="AI183" s="439"/>
      <c r="AJ183" s="439"/>
      <c r="AK183" s="439"/>
      <c r="AL183" s="439"/>
      <c r="AM183" s="439"/>
      <c r="AN183" s="439"/>
      <c r="AO183" s="439"/>
      <c r="AP183" s="439"/>
      <c r="AQ183" s="439"/>
      <c r="AR183" s="439"/>
      <c r="AS183" s="439"/>
      <c r="AT183" s="439"/>
      <c r="AU183" s="439"/>
      <c r="AV183" s="439"/>
    </row>
    <row r="184" customFormat="false" ht="14.25" hidden="false" customHeight="false" outlineLevel="0" collapsed="false">
      <c r="A184" s="321" t="n">
        <v>180</v>
      </c>
      <c r="B184" s="321" t="str">
        <f aca="false">'APH KIC KIA PC'!I184</f>
        <v>Välj…</v>
      </c>
      <c r="C184" s="321" t="str">
        <f aca="false">'APH KIC KIA PC'!K184</f>
        <v>Välj…</v>
      </c>
      <c r="D184" s="406" t="n">
        <v>1</v>
      </c>
      <c r="E184" s="323" t="str">
        <f aca="false">TRIM('APH KIC KIA PC'!D184)</f>
        <v/>
      </c>
      <c r="F184" s="418" t="str">
        <f aca="false">TRIM('APH KIC KIA PC'!Q184)</f>
        <v/>
      </c>
      <c r="G184" s="406" t="s">
        <v>2035</v>
      </c>
      <c r="H184" s="438" t="str">
        <f aca="false">'APH KIC KIA PC'!E184</f>
        <v/>
      </c>
      <c r="I184" s="112" t="str">
        <f aca="false">TRIM('1. Artikeldata Grund'!F184)</f>
        <v/>
      </c>
      <c r="J184" s="439"/>
      <c r="K184" s="439"/>
      <c r="L184" s="112" t="str">
        <f aca="false">LEFT('4. Inköpsdata'!O184,2)</f>
        <v>Vä</v>
      </c>
      <c r="M184" s="406" t="n">
        <v>1</v>
      </c>
      <c r="N184" s="113" t="e">
        <f aca="false">ROUND('4. Inköpsdata'!K184,2)</f>
        <v>#VALUE!</v>
      </c>
      <c r="O184" s="440"/>
      <c r="P184" s="439"/>
      <c r="Q184" s="405" t="str">
        <f aca="false">'4. Inköpsdata'!H184</f>
        <v>SEK</v>
      </c>
      <c r="R184" s="439"/>
      <c r="S184" s="439"/>
      <c r="T184" s="439"/>
      <c r="U184" s="439"/>
      <c r="V184" s="112" t="str">
        <f aca="false">'4. Inköpsdata'!E184</f>
        <v>ST</v>
      </c>
      <c r="W184" s="112" t="s">
        <v>1925</v>
      </c>
      <c r="X184" s="439"/>
      <c r="Y184" s="439"/>
      <c r="Z184" s="439"/>
      <c r="AA184" s="439"/>
      <c r="AB184" s="439"/>
      <c r="AC184" s="439"/>
      <c r="AD184" s="439"/>
      <c r="AE184" s="439"/>
      <c r="AF184" s="439"/>
      <c r="AG184" s="439"/>
      <c r="AH184" s="439"/>
      <c r="AI184" s="439"/>
      <c r="AJ184" s="439"/>
      <c r="AK184" s="439"/>
      <c r="AL184" s="439"/>
      <c r="AM184" s="439"/>
      <c r="AN184" s="439"/>
      <c r="AO184" s="439"/>
      <c r="AP184" s="439"/>
      <c r="AQ184" s="439"/>
      <c r="AR184" s="439"/>
      <c r="AS184" s="439"/>
      <c r="AT184" s="439"/>
      <c r="AU184" s="439"/>
      <c r="AV184" s="439"/>
    </row>
    <row r="185" customFormat="false" ht="14.25" hidden="false" customHeight="false" outlineLevel="0" collapsed="false">
      <c r="A185" s="321" t="n">
        <v>181</v>
      </c>
      <c r="B185" s="321" t="str">
        <f aca="false">'APH KIC KIA PC'!I185</f>
        <v>Välj…</v>
      </c>
      <c r="C185" s="321" t="str">
        <f aca="false">'APH KIC KIA PC'!K185</f>
        <v>Välj…</v>
      </c>
      <c r="D185" s="406" t="n">
        <v>1</v>
      </c>
      <c r="E185" s="323" t="str">
        <f aca="false">TRIM('APH KIC KIA PC'!D185)</f>
        <v/>
      </c>
      <c r="F185" s="418" t="str">
        <f aca="false">TRIM('APH KIC KIA PC'!Q185)</f>
        <v/>
      </c>
      <c r="G185" s="406" t="s">
        <v>2035</v>
      </c>
      <c r="H185" s="438" t="str">
        <f aca="false">'APH KIC KIA PC'!E185</f>
        <v/>
      </c>
      <c r="I185" s="112" t="str">
        <f aca="false">TRIM('1. Artikeldata Grund'!F185)</f>
        <v/>
      </c>
      <c r="J185" s="439"/>
      <c r="K185" s="439"/>
      <c r="L185" s="112" t="str">
        <f aca="false">LEFT('4. Inköpsdata'!O185,2)</f>
        <v>Vä</v>
      </c>
      <c r="M185" s="406" t="n">
        <v>1</v>
      </c>
      <c r="N185" s="113" t="e">
        <f aca="false">ROUND('4. Inköpsdata'!K185,2)</f>
        <v>#VALUE!</v>
      </c>
      <c r="O185" s="440"/>
      <c r="P185" s="439"/>
      <c r="Q185" s="405" t="str">
        <f aca="false">'4. Inköpsdata'!H185</f>
        <v>SEK</v>
      </c>
      <c r="R185" s="439"/>
      <c r="S185" s="439"/>
      <c r="T185" s="439"/>
      <c r="U185" s="439"/>
      <c r="V185" s="112" t="str">
        <f aca="false">'4. Inköpsdata'!E185</f>
        <v>ST</v>
      </c>
      <c r="W185" s="112" t="s">
        <v>1925</v>
      </c>
      <c r="X185" s="439"/>
      <c r="Y185" s="439"/>
      <c r="Z185" s="439"/>
      <c r="AA185" s="439"/>
      <c r="AB185" s="439"/>
      <c r="AC185" s="439"/>
      <c r="AD185" s="439"/>
      <c r="AE185" s="439"/>
      <c r="AF185" s="439"/>
      <c r="AG185" s="439"/>
      <c r="AH185" s="439"/>
      <c r="AI185" s="439"/>
      <c r="AJ185" s="439"/>
      <c r="AK185" s="439"/>
      <c r="AL185" s="439"/>
      <c r="AM185" s="439"/>
      <c r="AN185" s="439"/>
      <c r="AO185" s="439"/>
      <c r="AP185" s="439"/>
      <c r="AQ185" s="439"/>
      <c r="AR185" s="439"/>
      <c r="AS185" s="439"/>
      <c r="AT185" s="439"/>
      <c r="AU185" s="439"/>
      <c r="AV185" s="439"/>
    </row>
    <row r="186" customFormat="false" ht="14.25" hidden="false" customHeight="false" outlineLevel="0" collapsed="false">
      <c r="A186" s="321" t="n">
        <v>182</v>
      </c>
      <c r="B186" s="321" t="str">
        <f aca="false">'APH KIC KIA PC'!I186</f>
        <v>Välj…</v>
      </c>
      <c r="C186" s="321" t="str">
        <f aca="false">'APH KIC KIA PC'!K186</f>
        <v>Välj…</v>
      </c>
      <c r="D186" s="406" t="n">
        <v>1</v>
      </c>
      <c r="E186" s="323" t="str">
        <f aca="false">TRIM('APH KIC KIA PC'!D186)</f>
        <v/>
      </c>
      <c r="F186" s="418" t="str">
        <f aca="false">TRIM('APH KIC KIA PC'!Q186)</f>
        <v/>
      </c>
      <c r="G186" s="406" t="s">
        <v>2035</v>
      </c>
      <c r="H186" s="438" t="str">
        <f aca="false">'APH KIC KIA PC'!E186</f>
        <v/>
      </c>
      <c r="I186" s="112" t="str">
        <f aca="false">TRIM('1. Artikeldata Grund'!F186)</f>
        <v/>
      </c>
      <c r="J186" s="439"/>
      <c r="K186" s="439"/>
      <c r="L186" s="112" t="str">
        <f aca="false">LEFT('4. Inköpsdata'!O186,2)</f>
        <v>Vä</v>
      </c>
      <c r="M186" s="406" t="n">
        <v>1</v>
      </c>
      <c r="N186" s="113" t="e">
        <f aca="false">ROUND('4. Inköpsdata'!K186,2)</f>
        <v>#VALUE!</v>
      </c>
      <c r="O186" s="440"/>
      <c r="P186" s="439"/>
      <c r="Q186" s="405" t="str">
        <f aca="false">'4. Inköpsdata'!H186</f>
        <v>SEK</v>
      </c>
      <c r="R186" s="439"/>
      <c r="S186" s="439"/>
      <c r="T186" s="439"/>
      <c r="U186" s="439"/>
      <c r="V186" s="112" t="str">
        <f aca="false">'4. Inköpsdata'!E186</f>
        <v>ST</v>
      </c>
      <c r="W186" s="112" t="s">
        <v>1925</v>
      </c>
      <c r="X186" s="439"/>
      <c r="Y186" s="439"/>
      <c r="Z186" s="439"/>
      <c r="AA186" s="439"/>
      <c r="AB186" s="439"/>
      <c r="AC186" s="439"/>
      <c r="AD186" s="439"/>
      <c r="AE186" s="439"/>
      <c r="AF186" s="439"/>
      <c r="AG186" s="439"/>
      <c r="AH186" s="439"/>
      <c r="AI186" s="439"/>
      <c r="AJ186" s="439"/>
      <c r="AK186" s="439"/>
      <c r="AL186" s="439"/>
      <c r="AM186" s="439"/>
      <c r="AN186" s="439"/>
      <c r="AO186" s="439"/>
      <c r="AP186" s="439"/>
      <c r="AQ186" s="439"/>
      <c r="AR186" s="439"/>
      <c r="AS186" s="439"/>
      <c r="AT186" s="439"/>
      <c r="AU186" s="439"/>
      <c r="AV186" s="439"/>
    </row>
    <row r="187" customFormat="false" ht="14.25" hidden="false" customHeight="false" outlineLevel="0" collapsed="false">
      <c r="A187" s="321" t="n">
        <v>183</v>
      </c>
      <c r="B187" s="321" t="str">
        <f aca="false">'APH KIC KIA PC'!I187</f>
        <v>Välj…</v>
      </c>
      <c r="C187" s="321" t="str">
        <f aca="false">'APH KIC KIA PC'!K187</f>
        <v>Välj…</v>
      </c>
      <c r="D187" s="406" t="n">
        <v>1</v>
      </c>
      <c r="E187" s="323" t="str">
        <f aca="false">TRIM('APH KIC KIA PC'!D187)</f>
        <v/>
      </c>
      <c r="F187" s="418" t="str">
        <f aca="false">TRIM('APH KIC KIA PC'!Q187)</f>
        <v/>
      </c>
      <c r="G187" s="406" t="s">
        <v>2035</v>
      </c>
      <c r="H187" s="438" t="str">
        <f aca="false">'APH KIC KIA PC'!E187</f>
        <v/>
      </c>
      <c r="I187" s="112" t="str">
        <f aca="false">TRIM('1. Artikeldata Grund'!F187)</f>
        <v/>
      </c>
      <c r="J187" s="439"/>
      <c r="K187" s="439"/>
      <c r="L187" s="112" t="str">
        <f aca="false">LEFT('4. Inköpsdata'!O187,2)</f>
        <v>Vä</v>
      </c>
      <c r="M187" s="406" t="n">
        <v>1</v>
      </c>
      <c r="N187" s="113" t="e">
        <f aca="false">ROUND('4. Inköpsdata'!K187,2)</f>
        <v>#VALUE!</v>
      </c>
      <c r="O187" s="440"/>
      <c r="P187" s="439"/>
      <c r="Q187" s="405" t="str">
        <f aca="false">'4. Inköpsdata'!H187</f>
        <v>SEK</v>
      </c>
      <c r="R187" s="439"/>
      <c r="S187" s="439"/>
      <c r="T187" s="439"/>
      <c r="U187" s="439"/>
      <c r="V187" s="112" t="str">
        <f aca="false">'4. Inköpsdata'!E187</f>
        <v>ST</v>
      </c>
      <c r="W187" s="112" t="s">
        <v>1925</v>
      </c>
      <c r="X187" s="439"/>
      <c r="Y187" s="439"/>
      <c r="Z187" s="439"/>
      <c r="AA187" s="439"/>
      <c r="AB187" s="439"/>
      <c r="AC187" s="439"/>
      <c r="AD187" s="439"/>
      <c r="AE187" s="439"/>
      <c r="AF187" s="439"/>
      <c r="AG187" s="439"/>
      <c r="AH187" s="439"/>
      <c r="AI187" s="439"/>
      <c r="AJ187" s="439"/>
      <c r="AK187" s="439"/>
      <c r="AL187" s="439"/>
      <c r="AM187" s="439"/>
      <c r="AN187" s="439"/>
      <c r="AO187" s="439"/>
      <c r="AP187" s="439"/>
      <c r="AQ187" s="439"/>
      <c r="AR187" s="439"/>
      <c r="AS187" s="439"/>
      <c r="AT187" s="439"/>
      <c r="AU187" s="439"/>
      <c r="AV187" s="439"/>
    </row>
    <row r="188" customFormat="false" ht="14.25" hidden="false" customHeight="false" outlineLevel="0" collapsed="false">
      <c r="A188" s="321" t="n">
        <v>184</v>
      </c>
      <c r="B188" s="321" t="str">
        <f aca="false">'APH KIC KIA PC'!I188</f>
        <v>Välj…</v>
      </c>
      <c r="C188" s="321" t="str">
        <f aca="false">'APH KIC KIA PC'!K188</f>
        <v>Välj…</v>
      </c>
      <c r="D188" s="406" t="n">
        <v>1</v>
      </c>
      <c r="E188" s="323" t="str">
        <f aca="false">TRIM('APH KIC KIA PC'!D188)</f>
        <v/>
      </c>
      <c r="F188" s="418" t="str">
        <f aca="false">TRIM('APH KIC KIA PC'!Q188)</f>
        <v/>
      </c>
      <c r="G188" s="406" t="s">
        <v>2035</v>
      </c>
      <c r="H188" s="438" t="str">
        <f aca="false">'APH KIC KIA PC'!E188</f>
        <v/>
      </c>
      <c r="I188" s="112" t="str">
        <f aca="false">TRIM('1. Artikeldata Grund'!F188)</f>
        <v/>
      </c>
      <c r="J188" s="439"/>
      <c r="K188" s="439"/>
      <c r="L188" s="112" t="str">
        <f aca="false">LEFT('4. Inköpsdata'!O188,2)</f>
        <v>Vä</v>
      </c>
      <c r="M188" s="406" t="n">
        <v>1</v>
      </c>
      <c r="N188" s="113" t="e">
        <f aca="false">ROUND('4. Inköpsdata'!K188,2)</f>
        <v>#VALUE!</v>
      </c>
      <c r="O188" s="440"/>
      <c r="P188" s="439"/>
      <c r="Q188" s="405" t="str">
        <f aca="false">'4. Inköpsdata'!H188</f>
        <v>SEK</v>
      </c>
      <c r="R188" s="439"/>
      <c r="S188" s="439"/>
      <c r="T188" s="439"/>
      <c r="U188" s="439"/>
      <c r="V188" s="112" t="str">
        <f aca="false">'4. Inköpsdata'!E188</f>
        <v>ST</v>
      </c>
      <c r="W188" s="112" t="s">
        <v>1925</v>
      </c>
      <c r="X188" s="439"/>
      <c r="Y188" s="439"/>
      <c r="Z188" s="439"/>
      <c r="AA188" s="439"/>
      <c r="AB188" s="439"/>
      <c r="AC188" s="439"/>
      <c r="AD188" s="439"/>
      <c r="AE188" s="439"/>
      <c r="AF188" s="439"/>
      <c r="AG188" s="439"/>
      <c r="AH188" s="439"/>
      <c r="AI188" s="439"/>
      <c r="AJ188" s="439"/>
      <c r="AK188" s="439"/>
      <c r="AL188" s="439"/>
      <c r="AM188" s="439"/>
      <c r="AN188" s="439"/>
      <c r="AO188" s="439"/>
      <c r="AP188" s="439"/>
      <c r="AQ188" s="439"/>
      <c r="AR188" s="439"/>
      <c r="AS188" s="439"/>
      <c r="AT188" s="439"/>
      <c r="AU188" s="439"/>
      <c r="AV188" s="439"/>
    </row>
    <row r="189" customFormat="false" ht="14.25" hidden="false" customHeight="false" outlineLevel="0" collapsed="false">
      <c r="A189" s="321" t="n">
        <v>185</v>
      </c>
      <c r="B189" s="321" t="str">
        <f aca="false">'APH KIC KIA PC'!I189</f>
        <v>Välj…</v>
      </c>
      <c r="C189" s="321" t="str">
        <f aca="false">'APH KIC KIA PC'!K189</f>
        <v>Välj…</v>
      </c>
      <c r="D189" s="406" t="n">
        <v>1</v>
      </c>
      <c r="E189" s="323" t="str">
        <f aca="false">TRIM('APH KIC KIA PC'!D189)</f>
        <v/>
      </c>
      <c r="F189" s="418" t="str">
        <f aca="false">TRIM('APH KIC KIA PC'!Q189)</f>
        <v/>
      </c>
      <c r="G189" s="406" t="s">
        <v>2035</v>
      </c>
      <c r="H189" s="438" t="str">
        <f aca="false">'APH KIC KIA PC'!E189</f>
        <v/>
      </c>
      <c r="I189" s="112" t="str">
        <f aca="false">TRIM('1. Artikeldata Grund'!F189)</f>
        <v/>
      </c>
      <c r="J189" s="439"/>
      <c r="K189" s="439"/>
      <c r="L189" s="112" t="str">
        <f aca="false">LEFT('4. Inköpsdata'!O189,2)</f>
        <v>Vä</v>
      </c>
      <c r="M189" s="406" t="n">
        <v>1</v>
      </c>
      <c r="N189" s="113" t="e">
        <f aca="false">ROUND('4. Inköpsdata'!K189,2)</f>
        <v>#VALUE!</v>
      </c>
      <c r="O189" s="440"/>
      <c r="P189" s="439"/>
      <c r="Q189" s="405" t="str">
        <f aca="false">'4. Inköpsdata'!H189</f>
        <v>SEK</v>
      </c>
      <c r="R189" s="439"/>
      <c r="S189" s="439"/>
      <c r="T189" s="439"/>
      <c r="U189" s="439"/>
      <c r="V189" s="112" t="str">
        <f aca="false">'4. Inköpsdata'!E189</f>
        <v>ST</v>
      </c>
      <c r="W189" s="112" t="s">
        <v>1925</v>
      </c>
      <c r="X189" s="439"/>
      <c r="Y189" s="439"/>
      <c r="Z189" s="439"/>
      <c r="AA189" s="439"/>
      <c r="AB189" s="439"/>
      <c r="AC189" s="439"/>
      <c r="AD189" s="439"/>
      <c r="AE189" s="439"/>
      <c r="AF189" s="439"/>
      <c r="AG189" s="439"/>
      <c r="AH189" s="439"/>
      <c r="AI189" s="439"/>
      <c r="AJ189" s="439"/>
      <c r="AK189" s="439"/>
      <c r="AL189" s="439"/>
      <c r="AM189" s="439"/>
      <c r="AN189" s="439"/>
      <c r="AO189" s="439"/>
      <c r="AP189" s="439"/>
      <c r="AQ189" s="439"/>
      <c r="AR189" s="439"/>
      <c r="AS189" s="439"/>
      <c r="AT189" s="439"/>
      <c r="AU189" s="439"/>
      <c r="AV189" s="439"/>
    </row>
    <row r="190" customFormat="false" ht="14.25" hidden="false" customHeight="false" outlineLevel="0" collapsed="false">
      <c r="A190" s="321" t="n">
        <v>186</v>
      </c>
      <c r="B190" s="321" t="str">
        <f aca="false">'APH KIC KIA PC'!I190</f>
        <v>Välj…</v>
      </c>
      <c r="C190" s="321" t="str">
        <f aca="false">'APH KIC KIA PC'!K190</f>
        <v>Välj…</v>
      </c>
      <c r="D190" s="406" t="n">
        <v>1</v>
      </c>
      <c r="E190" s="323" t="str">
        <f aca="false">TRIM('APH KIC KIA PC'!D190)</f>
        <v/>
      </c>
      <c r="F190" s="418" t="str">
        <f aca="false">TRIM('APH KIC KIA PC'!Q190)</f>
        <v/>
      </c>
      <c r="G190" s="406" t="s">
        <v>2035</v>
      </c>
      <c r="H190" s="438" t="str">
        <f aca="false">'APH KIC KIA PC'!E190</f>
        <v/>
      </c>
      <c r="I190" s="112" t="str">
        <f aca="false">TRIM('1. Artikeldata Grund'!F190)</f>
        <v/>
      </c>
      <c r="J190" s="439"/>
      <c r="K190" s="439"/>
      <c r="L190" s="112" t="str">
        <f aca="false">LEFT('4. Inköpsdata'!O190,2)</f>
        <v>Vä</v>
      </c>
      <c r="M190" s="406" t="n">
        <v>1</v>
      </c>
      <c r="N190" s="113" t="e">
        <f aca="false">ROUND('4. Inköpsdata'!K190,2)</f>
        <v>#VALUE!</v>
      </c>
      <c r="O190" s="440"/>
      <c r="P190" s="439"/>
      <c r="Q190" s="405" t="str">
        <f aca="false">'4. Inköpsdata'!H190</f>
        <v>SEK</v>
      </c>
      <c r="R190" s="439"/>
      <c r="S190" s="439"/>
      <c r="T190" s="439"/>
      <c r="U190" s="439"/>
      <c r="V190" s="112" t="str">
        <f aca="false">'4. Inköpsdata'!E190</f>
        <v>ST</v>
      </c>
      <c r="W190" s="112" t="s">
        <v>1925</v>
      </c>
      <c r="X190" s="439"/>
      <c r="Y190" s="439"/>
      <c r="Z190" s="439"/>
      <c r="AA190" s="439"/>
      <c r="AB190" s="439"/>
      <c r="AC190" s="439"/>
      <c r="AD190" s="439"/>
      <c r="AE190" s="439"/>
      <c r="AF190" s="439"/>
      <c r="AG190" s="439"/>
      <c r="AH190" s="439"/>
      <c r="AI190" s="439"/>
      <c r="AJ190" s="439"/>
      <c r="AK190" s="439"/>
      <c r="AL190" s="439"/>
      <c r="AM190" s="439"/>
      <c r="AN190" s="439"/>
      <c r="AO190" s="439"/>
      <c r="AP190" s="439"/>
      <c r="AQ190" s="439"/>
      <c r="AR190" s="439"/>
      <c r="AS190" s="439"/>
      <c r="AT190" s="439"/>
      <c r="AU190" s="439"/>
      <c r="AV190" s="439"/>
    </row>
    <row r="191" customFormat="false" ht="14.25" hidden="false" customHeight="false" outlineLevel="0" collapsed="false">
      <c r="A191" s="321" t="n">
        <v>187</v>
      </c>
      <c r="B191" s="321" t="str">
        <f aca="false">'APH KIC KIA PC'!I191</f>
        <v>Välj…</v>
      </c>
      <c r="C191" s="321" t="str">
        <f aca="false">'APH KIC KIA PC'!K191</f>
        <v>Välj…</v>
      </c>
      <c r="D191" s="406" t="n">
        <v>1</v>
      </c>
      <c r="E191" s="323" t="str">
        <f aca="false">TRIM('APH KIC KIA PC'!D191)</f>
        <v/>
      </c>
      <c r="F191" s="418" t="str">
        <f aca="false">TRIM('APH KIC KIA PC'!Q191)</f>
        <v/>
      </c>
      <c r="G191" s="406" t="s">
        <v>2035</v>
      </c>
      <c r="H191" s="438" t="str">
        <f aca="false">'APH KIC KIA PC'!E191</f>
        <v/>
      </c>
      <c r="I191" s="112" t="str">
        <f aca="false">TRIM('1. Artikeldata Grund'!F191)</f>
        <v/>
      </c>
      <c r="J191" s="439"/>
      <c r="K191" s="439"/>
      <c r="L191" s="112" t="str">
        <f aca="false">LEFT('4. Inköpsdata'!O191,2)</f>
        <v>Vä</v>
      </c>
      <c r="M191" s="406" t="n">
        <v>1</v>
      </c>
      <c r="N191" s="113" t="e">
        <f aca="false">ROUND('4. Inköpsdata'!K191,2)</f>
        <v>#VALUE!</v>
      </c>
      <c r="O191" s="440"/>
      <c r="P191" s="439"/>
      <c r="Q191" s="405" t="str">
        <f aca="false">'4. Inköpsdata'!H191</f>
        <v>SEK</v>
      </c>
      <c r="R191" s="439"/>
      <c r="S191" s="439"/>
      <c r="T191" s="439"/>
      <c r="U191" s="439"/>
      <c r="V191" s="112" t="str">
        <f aca="false">'4. Inköpsdata'!E191</f>
        <v>ST</v>
      </c>
      <c r="W191" s="112" t="s">
        <v>1925</v>
      </c>
      <c r="X191" s="439"/>
      <c r="Y191" s="439"/>
      <c r="Z191" s="439"/>
      <c r="AA191" s="439"/>
      <c r="AB191" s="439"/>
      <c r="AC191" s="439"/>
      <c r="AD191" s="439"/>
      <c r="AE191" s="439"/>
      <c r="AF191" s="439"/>
      <c r="AG191" s="439"/>
      <c r="AH191" s="439"/>
      <c r="AI191" s="439"/>
      <c r="AJ191" s="439"/>
      <c r="AK191" s="439"/>
      <c r="AL191" s="439"/>
      <c r="AM191" s="439"/>
      <c r="AN191" s="439"/>
      <c r="AO191" s="439"/>
      <c r="AP191" s="439"/>
      <c r="AQ191" s="439"/>
      <c r="AR191" s="439"/>
      <c r="AS191" s="439"/>
      <c r="AT191" s="439"/>
      <c r="AU191" s="439"/>
      <c r="AV191" s="439"/>
    </row>
    <row r="192" customFormat="false" ht="14.25" hidden="false" customHeight="false" outlineLevel="0" collapsed="false">
      <c r="A192" s="321" t="n">
        <v>188</v>
      </c>
      <c r="B192" s="321" t="str">
        <f aca="false">'APH KIC KIA PC'!I192</f>
        <v>Välj…</v>
      </c>
      <c r="C192" s="321" t="str">
        <f aca="false">'APH KIC KIA PC'!K192</f>
        <v>Välj…</v>
      </c>
      <c r="D192" s="406" t="n">
        <v>1</v>
      </c>
      <c r="E192" s="323" t="str">
        <f aca="false">TRIM('APH KIC KIA PC'!D192)</f>
        <v/>
      </c>
      <c r="F192" s="418" t="str">
        <f aca="false">TRIM('APH KIC KIA PC'!Q192)</f>
        <v/>
      </c>
      <c r="G192" s="406" t="s">
        <v>2035</v>
      </c>
      <c r="H192" s="438" t="str">
        <f aca="false">'APH KIC KIA PC'!E192</f>
        <v/>
      </c>
      <c r="I192" s="112" t="str">
        <f aca="false">TRIM('1. Artikeldata Grund'!F192)</f>
        <v/>
      </c>
      <c r="J192" s="439"/>
      <c r="K192" s="439"/>
      <c r="L192" s="112" t="str">
        <f aca="false">LEFT('4. Inköpsdata'!O192,2)</f>
        <v>Vä</v>
      </c>
      <c r="M192" s="406" t="n">
        <v>1</v>
      </c>
      <c r="N192" s="113" t="e">
        <f aca="false">ROUND('4. Inköpsdata'!K192,2)</f>
        <v>#VALUE!</v>
      </c>
      <c r="O192" s="440"/>
      <c r="P192" s="439"/>
      <c r="Q192" s="405" t="str">
        <f aca="false">'4. Inköpsdata'!H192</f>
        <v>SEK</v>
      </c>
      <c r="R192" s="439"/>
      <c r="S192" s="439"/>
      <c r="T192" s="439"/>
      <c r="U192" s="439"/>
      <c r="V192" s="112" t="str">
        <f aca="false">'4. Inköpsdata'!E192</f>
        <v>ST</v>
      </c>
      <c r="W192" s="112" t="s">
        <v>1925</v>
      </c>
      <c r="X192" s="439"/>
      <c r="Y192" s="439"/>
      <c r="Z192" s="439"/>
      <c r="AA192" s="439"/>
      <c r="AB192" s="439"/>
      <c r="AC192" s="439"/>
      <c r="AD192" s="439"/>
      <c r="AE192" s="439"/>
      <c r="AF192" s="439"/>
      <c r="AG192" s="439"/>
      <c r="AH192" s="439"/>
      <c r="AI192" s="439"/>
      <c r="AJ192" s="439"/>
      <c r="AK192" s="439"/>
      <c r="AL192" s="439"/>
      <c r="AM192" s="439"/>
      <c r="AN192" s="439"/>
      <c r="AO192" s="439"/>
      <c r="AP192" s="439"/>
      <c r="AQ192" s="439"/>
      <c r="AR192" s="439"/>
      <c r="AS192" s="439"/>
      <c r="AT192" s="439"/>
      <c r="AU192" s="439"/>
      <c r="AV192" s="439"/>
    </row>
    <row r="193" customFormat="false" ht="14.25" hidden="false" customHeight="false" outlineLevel="0" collapsed="false">
      <c r="A193" s="321" t="n">
        <v>189</v>
      </c>
      <c r="B193" s="321" t="str">
        <f aca="false">'APH KIC KIA PC'!I193</f>
        <v>Välj…</v>
      </c>
      <c r="C193" s="321" t="str">
        <f aca="false">'APH KIC KIA PC'!K193</f>
        <v>Välj…</v>
      </c>
      <c r="D193" s="406" t="n">
        <v>1</v>
      </c>
      <c r="E193" s="323" t="str">
        <f aca="false">TRIM('APH KIC KIA PC'!D193)</f>
        <v/>
      </c>
      <c r="F193" s="418" t="str">
        <f aca="false">TRIM('APH KIC KIA PC'!Q193)</f>
        <v/>
      </c>
      <c r="G193" s="406" t="s">
        <v>2035</v>
      </c>
      <c r="H193" s="438" t="str">
        <f aca="false">'APH KIC KIA PC'!E193</f>
        <v/>
      </c>
      <c r="I193" s="112" t="str">
        <f aca="false">TRIM('1. Artikeldata Grund'!F193)</f>
        <v/>
      </c>
      <c r="J193" s="439"/>
      <c r="K193" s="439"/>
      <c r="L193" s="112" t="str">
        <f aca="false">LEFT('4. Inköpsdata'!O193,2)</f>
        <v>Vä</v>
      </c>
      <c r="M193" s="406" t="n">
        <v>1</v>
      </c>
      <c r="N193" s="113" t="e">
        <f aca="false">ROUND('4. Inköpsdata'!K193,2)</f>
        <v>#VALUE!</v>
      </c>
      <c r="O193" s="440"/>
      <c r="P193" s="439"/>
      <c r="Q193" s="405" t="str">
        <f aca="false">'4. Inköpsdata'!H193</f>
        <v>SEK</v>
      </c>
      <c r="R193" s="439"/>
      <c r="S193" s="439"/>
      <c r="T193" s="439"/>
      <c r="U193" s="439"/>
      <c r="V193" s="112" t="str">
        <f aca="false">'4. Inköpsdata'!E193</f>
        <v>ST</v>
      </c>
      <c r="W193" s="112" t="s">
        <v>1925</v>
      </c>
      <c r="X193" s="439"/>
      <c r="Y193" s="439"/>
      <c r="Z193" s="439"/>
      <c r="AA193" s="439"/>
      <c r="AB193" s="439"/>
      <c r="AC193" s="439"/>
      <c r="AD193" s="439"/>
      <c r="AE193" s="439"/>
      <c r="AF193" s="439"/>
      <c r="AG193" s="439"/>
      <c r="AH193" s="439"/>
      <c r="AI193" s="439"/>
      <c r="AJ193" s="439"/>
      <c r="AK193" s="439"/>
      <c r="AL193" s="439"/>
      <c r="AM193" s="439"/>
      <c r="AN193" s="439"/>
      <c r="AO193" s="439"/>
      <c r="AP193" s="439"/>
      <c r="AQ193" s="439"/>
      <c r="AR193" s="439"/>
      <c r="AS193" s="439"/>
      <c r="AT193" s="439"/>
      <c r="AU193" s="439"/>
      <c r="AV193" s="439"/>
    </row>
    <row r="194" customFormat="false" ht="14.25" hidden="false" customHeight="false" outlineLevel="0" collapsed="false">
      <c r="A194" s="321" t="n">
        <v>190</v>
      </c>
      <c r="B194" s="321" t="str">
        <f aca="false">'APH KIC KIA PC'!I194</f>
        <v>Välj…</v>
      </c>
      <c r="C194" s="321" t="str">
        <f aca="false">'APH KIC KIA PC'!K194</f>
        <v>Välj…</v>
      </c>
      <c r="D194" s="406" t="n">
        <v>1</v>
      </c>
      <c r="E194" s="323" t="str">
        <f aca="false">TRIM('APH KIC KIA PC'!D194)</f>
        <v/>
      </c>
      <c r="F194" s="418" t="str">
        <f aca="false">TRIM('APH KIC KIA PC'!Q194)</f>
        <v/>
      </c>
      <c r="G194" s="406" t="s">
        <v>2035</v>
      </c>
      <c r="H194" s="438" t="str">
        <f aca="false">'APH KIC KIA PC'!E194</f>
        <v/>
      </c>
      <c r="I194" s="112" t="str">
        <f aca="false">TRIM('1. Artikeldata Grund'!F194)</f>
        <v/>
      </c>
      <c r="J194" s="439"/>
      <c r="K194" s="439"/>
      <c r="L194" s="112" t="str">
        <f aca="false">LEFT('4. Inköpsdata'!O194,2)</f>
        <v>Vä</v>
      </c>
      <c r="M194" s="406" t="n">
        <v>1</v>
      </c>
      <c r="N194" s="113" t="e">
        <f aca="false">ROUND('4. Inköpsdata'!K194,2)</f>
        <v>#VALUE!</v>
      </c>
      <c r="O194" s="440"/>
      <c r="P194" s="439"/>
      <c r="Q194" s="405" t="str">
        <f aca="false">'4. Inköpsdata'!H194</f>
        <v>SEK</v>
      </c>
      <c r="R194" s="439"/>
      <c r="S194" s="439"/>
      <c r="T194" s="439"/>
      <c r="U194" s="439"/>
      <c r="V194" s="112" t="str">
        <f aca="false">'4. Inköpsdata'!E194</f>
        <v>ST</v>
      </c>
      <c r="W194" s="112" t="s">
        <v>1925</v>
      </c>
      <c r="X194" s="439"/>
      <c r="Y194" s="439"/>
      <c r="Z194" s="439"/>
      <c r="AA194" s="439"/>
      <c r="AB194" s="439"/>
      <c r="AC194" s="439"/>
      <c r="AD194" s="439"/>
      <c r="AE194" s="439"/>
      <c r="AF194" s="439"/>
      <c r="AG194" s="439"/>
      <c r="AH194" s="439"/>
      <c r="AI194" s="439"/>
      <c r="AJ194" s="439"/>
      <c r="AK194" s="439"/>
      <c r="AL194" s="439"/>
      <c r="AM194" s="439"/>
      <c r="AN194" s="439"/>
      <c r="AO194" s="439"/>
      <c r="AP194" s="439"/>
      <c r="AQ194" s="439"/>
      <c r="AR194" s="439"/>
      <c r="AS194" s="439"/>
      <c r="AT194" s="439"/>
      <c r="AU194" s="439"/>
      <c r="AV194" s="439"/>
    </row>
    <row r="195" customFormat="false" ht="14.25" hidden="false" customHeight="false" outlineLevel="0" collapsed="false">
      <c r="A195" s="321" t="n">
        <v>191</v>
      </c>
      <c r="B195" s="321" t="str">
        <f aca="false">'APH KIC KIA PC'!I195</f>
        <v>Välj…</v>
      </c>
      <c r="C195" s="321" t="str">
        <f aca="false">'APH KIC KIA PC'!K195</f>
        <v>Välj…</v>
      </c>
      <c r="D195" s="406" t="n">
        <v>1</v>
      </c>
      <c r="E195" s="323" t="str">
        <f aca="false">TRIM('APH KIC KIA PC'!D195)</f>
        <v/>
      </c>
      <c r="F195" s="418" t="str">
        <f aca="false">TRIM('APH KIC KIA PC'!Q195)</f>
        <v/>
      </c>
      <c r="G195" s="406" t="s">
        <v>2035</v>
      </c>
      <c r="H195" s="438" t="str">
        <f aca="false">'APH KIC KIA PC'!E195</f>
        <v/>
      </c>
      <c r="I195" s="112" t="str">
        <f aca="false">TRIM('1. Artikeldata Grund'!F195)</f>
        <v/>
      </c>
      <c r="J195" s="439"/>
      <c r="K195" s="439"/>
      <c r="L195" s="112" t="str">
        <f aca="false">LEFT('4. Inköpsdata'!O195,2)</f>
        <v>Vä</v>
      </c>
      <c r="M195" s="406" t="n">
        <v>1</v>
      </c>
      <c r="N195" s="113" t="e">
        <f aca="false">ROUND('4. Inköpsdata'!K195,2)</f>
        <v>#VALUE!</v>
      </c>
      <c r="O195" s="440"/>
      <c r="P195" s="439"/>
      <c r="Q195" s="405" t="str">
        <f aca="false">'4. Inköpsdata'!H195</f>
        <v>SEK</v>
      </c>
      <c r="R195" s="439"/>
      <c r="S195" s="439"/>
      <c r="T195" s="439"/>
      <c r="U195" s="439"/>
      <c r="V195" s="112" t="str">
        <f aca="false">'4. Inköpsdata'!E195</f>
        <v>ST</v>
      </c>
      <c r="W195" s="112" t="s">
        <v>1925</v>
      </c>
      <c r="X195" s="439"/>
      <c r="Y195" s="439"/>
      <c r="Z195" s="439"/>
      <c r="AA195" s="439"/>
      <c r="AB195" s="439"/>
      <c r="AC195" s="439"/>
      <c r="AD195" s="439"/>
      <c r="AE195" s="439"/>
      <c r="AF195" s="439"/>
      <c r="AG195" s="439"/>
      <c r="AH195" s="439"/>
      <c r="AI195" s="439"/>
      <c r="AJ195" s="439"/>
      <c r="AK195" s="439"/>
      <c r="AL195" s="439"/>
      <c r="AM195" s="439"/>
      <c r="AN195" s="439"/>
      <c r="AO195" s="439"/>
      <c r="AP195" s="439"/>
      <c r="AQ195" s="439"/>
      <c r="AR195" s="439"/>
      <c r="AS195" s="439"/>
      <c r="AT195" s="439"/>
      <c r="AU195" s="439"/>
      <c r="AV195" s="439"/>
    </row>
    <row r="196" customFormat="false" ht="14.25" hidden="false" customHeight="false" outlineLevel="0" collapsed="false">
      <c r="A196" s="321" t="n">
        <v>192</v>
      </c>
      <c r="B196" s="321" t="str">
        <f aca="false">'APH KIC KIA PC'!I196</f>
        <v>Välj…</v>
      </c>
      <c r="C196" s="321" t="str">
        <f aca="false">'APH KIC KIA PC'!K196</f>
        <v>Välj…</v>
      </c>
      <c r="D196" s="406" t="n">
        <v>1</v>
      </c>
      <c r="E196" s="323" t="str">
        <f aca="false">TRIM('APH KIC KIA PC'!D196)</f>
        <v/>
      </c>
      <c r="F196" s="418" t="str">
        <f aca="false">TRIM('APH KIC KIA PC'!Q196)</f>
        <v/>
      </c>
      <c r="G196" s="406" t="s">
        <v>2035</v>
      </c>
      <c r="H196" s="438" t="str">
        <f aca="false">'APH KIC KIA PC'!E196</f>
        <v/>
      </c>
      <c r="I196" s="112" t="str">
        <f aca="false">TRIM('1. Artikeldata Grund'!F196)</f>
        <v/>
      </c>
      <c r="J196" s="439"/>
      <c r="K196" s="439"/>
      <c r="L196" s="112" t="str">
        <f aca="false">LEFT('4. Inköpsdata'!O196,2)</f>
        <v>Vä</v>
      </c>
      <c r="M196" s="406" t="n">
        <v>1</v>
      </c>
      <c r="N196" s="113" t="e">
        <f aca="false">ROUND('4. Inköpsdata'!K196,2)</f>
        <v>#VALUE!</v>
      </c>
      <c r="O196" s="440"/>
      <c r="P196" s="439"/>
      <c r="Q196" s="405" t="str">
        <f aca="false">'4. Inköpsdata'!H196</f>
        <v>SEK</v>
      </c>
      <c r="R196" s="439"/>
      <c r="S196" s="439"/>
      <c r="T196" s="439"/>
      <c r="U196" s="439"/>
      <c r="V196" s="112" t="str">
        <f aca="false">'4. Inköpsdata'!E196</f>
        <v>ST</v>
      </c>
      <c r="W196" s="112" t="s">
        <v>1925</v>
      </c>
      <c r="X196" s="439"/>
      <c r="Y196" s="439"/>
      <c r="Z196" s="439"/>
      <c r="AA196" s="439"/>
      <c r="AB196" s="439"/>
      <c r="AC196" s="439"/>
      <c r="AD196" s="439"/>
      <c r="AE196" s="439"/>
      <c r="AF196" s="439"/>
      <c r="AG196" s="439"/>
      <c r="AH196" s="439"/>
      <c r="AI196" s="439"/>
      <c r="AJ196" s="439"/>
      <c r="AK196" s="439"/>
      <c r="AL196" s="439"/>
      <c r="AM196" s="439"/>
      <c r="AN196" s="439"/>
      <c r="AO196" s="439"/>
      <c r="AP196" s="439"/>
      <c r="AQ196" s="439"/>
      <c r="AR196" s="439"/>
      <c r="AS196" s="439"/>
      <c r="AT196" s="439"/>
      <c r="AU196" s="439"/>
      <c r="AV196" s="439"/>
    </row>
    <row r="197" customFormat="false" ht="14.25" hidden="false" customHeight="false" outlineLevel="0" collapsed="false">
      <c r="A197" s="321" t="n">
        <v>193</v>
      </c>
      <c r="B197" s="321" t="str">
        <f aca="false">'APH KIC KIA PC'!I197</f>
        <v>Välj…</v>
      </c>
      <c r="C197" s="321" t="str">
        <f aca="false">'APH KIC KIA PC'!K197</f>
        <v>Välj…</v>
      </c>
      <c r="D197" s="406" t="n">
        <v>1</v>
      </c>
      <c r="E197" s="323" t="str">
        <f aca="false">TRIM('APH KIC KIA PC'!D197)</f>
        <v/>
      </c>
      <c r="F197" s="418" t="str">
        <f aca="false">TRIM('APH KIC KIA PC'!Q197)</f>
        <v/>
      </c>
      <c r="G197" s="406" t="s">
        <v>2035</v>
      </c>
      <c r="H197" s="438" t="str">
        <f aca="false">'APH KIC KIA PC'!E197</f>
        <v/>
      </c>
      <c r="I197" s="112" t="str">
        <f aca="false">TRIM('1. Artikeldata Grund'!F197)</f>
        <v/>
      </c>
      <c r="J197" s="439"/>
      <c r="K197" s="439"/>
      <c r="L197" s="112" t="str">
        <f aca="false">LEFT('4. Inköpsdata'!O197,2)</f>
        <v>Vä</v>
      </c>
      <c r="M197" s="406" t="n">
        <v>1</v>
      </c>
      <c r="N197" s="113" t="e">
        <f aca="false">ROUND('4. Inköpsdata'!K197,2)</f>
        <v>#VALUE!</v>
      </c>
      <c r="O197" s="440"/>
      <c r="P197" s="439"/>
      <c r="Q197" s="405" t="str">
        <f aca="false">'4. Inköpsdata'!H197</f>
        <v>SEK</v>
      </c>
      <c r="R197" s="439"/>
      <c r="S197" s="439"/>
      <c r="T197" s="439"/>
      <c r="U197" s="439"/>
      <c r="V197" s="112" t="str">
        <f aca="false">'4. Inköpsdata'!E197</f>
        <v>ST</v>
      </c>
      <c r="W197" s="112" t="s">
        <v>1925</v>
      </c>
      <c r="X197" s="439"/>
      <c r="Y197" s="439"/>
      <c r="Z197" s="439"/>
      <c r="AA197" s="439"/>
      <c r="AB197" s="439"/>
      <c r="AC197" s="439"/>
      <c r="AD197" s="439"/>
      <c r="AE197" s="439"/>
      <c r="AF197" s="439"/>
      <c r="AG197" s="439"/>
      <c r="AH197" s="439"/>
      <c r="AI197" s="439"/>
      <c r="AJ197" s="439"/>
      <c r="AK197" s="439"/>
      <c r="AL197" s="439"/>
      <c r="AM197" s="439"/>
      <c r="AN197" s="439"/>
      <c r="AO197" s="439"/>
      <c r="AP197" s="439"/>
      <c r="AQ197" s="439"/>
      <c r="AR197" s="439"/>
      <c r="AS197" s="439"/>
      <c r="AT197" s="439"/>
      <c r="AU197" s="439"/>
      <c r="AV197" s="439"/>
    </row>
    <row r="198" customFormat="false" ht="14.25" hidden="false" customHeight="false" outlineLevel="0" collapsed="false">
      <c r="A198" s="321" t="n">
        <v>194</v>
      </c>
      <c r="B198" s="321" t="str">
        <f aca="false">'APH KIC KIA PC'!I198</f>
        <v>Välj…</v>
      </c>
      <c r="C198" s="321" t="str">
        <f aca="false">'APH KIC KIA PC'!K198</f>
        <v>Välj…</v>
      </c>
      <c r="D198" s="406" t="n">
        <v>1</v>
      </c>
      <c r="E198" s="323" t="str">
        <f aca="false">TRIM('APH KIC KIA PC'!D198)</f>
        <v/>
      </c>
      <c r="F198" s="418" t="str">
        <f aca="false">TRIM('APH KIC KIA PC'!Q198)</f>
        <v/>
      </c>
      <c r="G198" s="406" t="s">
        <v>2035</v>
      </c>
      <c r="H198" s="438" t="str">
        <f aca="false">'APH KIC KIA PC'!E198</f>
        <v/>
      </c>
      <c r="I198" s="112" t="str">
        <f aca="false">TRIM('1. Artikeldata Grund'!F198)</f>
        <v/>
      </c>
      <c r="J198" s="439"/>
      <c r="K198" s="439"/>
      <c r="L198" s="112" t="str">
        <f aca="false">LEFT('4. Inköpsdata'!O198,2)</f>
        <v>Vä</v>
      </c>
      <c r="M198" s="406" t="n">
        <v>1</v>
      </c>
      <c r="N198" s="113" t="e">
        <f aca="false">ROUND('4. Inköpsdata'!K198,2)</f>
        <v>#VALUE!</v>
      </c>
      <c r="O198" s="440"/>
      <c r="P198" s="439"/>
      <c r="Q198" s="405" t="str">
        <f aca="false">'4. Inköpsdata'!H198</f>
        <v>SEK</v>
      </c>
      <c r="R198" s="439"/>
      <c r="S198" s="439"/>
      <c r="T198" s="439"/>
      <c r="U198" s="439"/>
      <c r="V198" s="112" t="str">
        <f aca="false">'4. Inköpsdata'!E198</f>
        <v>ST</v>
      </c>
      <c r="W198" s="112" t="s">
        <v>1925</v>
      </c>
      <c r="X198" s="439"/>
      <c r="Y198" s="439"/>
      <c r="Z198" s="439"/>
      <c r="AA198" s="439"/>
      <c r="AB198" s="439"/>
      <c r="AC198" s="439"/>
      <c r="AD198" s="439"/>
      <c r="AE198" s="439"/>
      <c r="AF198" s="439"/>
      <c r="AG198" s="439"/>
      <c r="AH198" s="439"/>
      <c r="AI198" s="439"/>
      <c r="AJ198" s="439"/>
      <c r="AK198" s="439"/>
      <c r="AL198" s="439"/>
      <c r="AM198" s="439"/>
      <c r="AN198" s="439"/>
      <c r="AO198" s="439"/>
      <c r="AP198" s="439"/>
      <c r="AQ198" s="439"/>
      <c r="AR198" s="439"/>
      <c r="AS198" s="439"/>
      <c r="AT198" s="439"/>
      <c r="AU198" s="439"/>
      <c r="AV198" s="439"/>
    </row>
    <row r="199" customFormat="false" ht="14.25" hidden="false" customHeight="false" outlineLevel="0" collapsed="false">
      <c r="A199" s="321" t="n">
        <v>195</v>
      </c>
      <c r="B199" s="321" t="str">
        <f aca="false">'APH KIC KIA PC'!I199</f>
        <v>Välj…</v>
      </c>
      <c r="C199" s="321" t="str">
        <f aca="false">'APH KIC KIA PC'!K199</f>
        <v>Välj…</v>
      </c>
      <c r="D199" s="406" t="n">
        <v>1</v>
      </c>
      <c r="E199" s="323" t="str">
        <f aca="false">TRIM('APH KIC KIA PC'!D199)</f>
        <v/>
      </c>
      <c r="F199" s="418" t="str">
        <f aca="false">TRIM('APH KIC KIA PC'!Q199)</f>
        <v/>
      </c>
      <c r="G199" s="406" t="s">
        <v>2035</v>
      </c>
      <c r="H199" s="438" t="str">
        <f aca="false">'APH KIC KIA PC'!E199</f>
        <v/>
      </c>
      <c r="I199" s="112" t="str">
        <f aca="false">TRIM('1. Artikeldata Grund'!F199)</f>
        <v/>
      </c>
      <c r="J199" s="439"/>
      <c r="K199" s="439"/>
      <c r="L199" s="112" t="str">
        <f aca="false">LEFT('4. Inköpsdata'!O199,2)</f>
        <v>Vä</v>
      </c>
      <c r="M199" s="406" t="n">
        <v>1</v>
      </c>
      <c r="N199" s="113" t="e">
        <f aca="false">ROUND('4. Inköpsdata'!K199,2)</f>
        <v>#VALUE!</v>
      </c>
      <c r="O199" s="440"/>
      <c r="P199" s="439"/>
      <c r="Q199" s="405" t="str">
        <f aca="false">'4. Inköpsdata'!H199</f>
        <v>SEK</v>
      </c>
      <c r="R199" s="439"/>
      <c r="S199" s="439"/>
      <c r="T199" s="439"/>
      <c r="U199" s="439"/>
      <c r="V199" s="112" t="str">
        <f aca="false">'4. Inköpsdata'!E199</f>
        <v>ST</v>
      </c>
      <c r="W199" s="112" t="s">
        <v>1925</v>
      </c>
      <c r="X199" s="439"/>
      <c r="Y199" s="439"/>
      <c r="Z199" s="439"/>
      <c r="AA199" s="439"/>
      <c r="AB199" s="439"/>
      <c r="AC199" s="439"/>
      <c r="AD199" s="439"/>
      <c r="AE199" s="439"/>
      <c r="AF199" s="439"/>
      <c r="AG199" s="439"/>
      <c r="AH199" s="439"/>
      <c r="AI199" s="439"/>
      <c r="AJ199" s="439"/>
      <c r="AK199" s="439"/>
      <c r="AL199" s="439"/>
      <c r="AM199" s="439"/>
      <c r="AN199" s="439"/>
      <c r="AO199" s="439"/>
      <c r="AP199" s="439"/>
      <c r="AQ199" s="439"/>
      <c r="AR199" s="439"/>
      <c r="AS199" s="439"/>
      <c r="AT199" s="439"/>
      <c r="AU199" s="439"/>
      <c r="AV199" s="439"/>
    </row>
    <row r="200" customFormat="false" ht="14.25" hidden="false" customHeight="false" outlineLevel="0" collapsed="false">
      <c r="A200" s="321" t="n">
        <v>196</v>
      </c>
      <c r="B200" s="321" t="str">
        <f aca="false">'APH KIC KIA PC'!I200</f>
        <v>Välj…</v>
      </c>
      <c r="C200" s="321" t="str">
        <f aca="false">'APH KIC KIA PC'!K200</f>
        <v>Välj…</v>
      </c>
      <c r="D200" s="406" t="n">
        <v>1</v>
      </c>
      <c r="E200" s="323" t="str">
        <f aca="false">TRIM('APH KIC KIA PC'!D200)</f>
        <v/>
      </c>
      <c r="F200" s="418" t="str">
        <f aca="false">TRIM('APH KIC KIA PC'!Q200)</f>
        <v/>
      </c>
      <c r="G200" s="406" t="s">
        <v>2035</v>
      </c>
      <c r="H200" s="438" t="str">
        <f aca="false">'APH KIC KIA PC'!E200</f>
        <v/>
      </c>
      <c r="I200" s="112" t="str">
        <f aca="false">TRIM('1. Artikeldata Grund'!F200)</f>
        <v/>
      </c>
      <c r="J200" s="439"/>
      <c r="K200" s="439"/>
      <c r="L200" s="112" t="str">
        <f aca="false">LEFT('4. Inköpsdata'!O200,2)</f>
        <v>Vä</v>
      </c>
      <c r="M200" s="406" t="n">
        <v>1</v>
      </c>
      <c r="N200" s="113" t="e">
        <f aca="false">ROUND('4. Inköpsdata'!K200,2)</f>
        <v>#VALUE!</v>
      </c>
      <c r="O200" s="440"/>
      <c r="P200" s="439"/>
      <c r="Q200" s="405" t="str">
        <f aca="false">'4. Inköpsdata'!H200</f>
        <v>SEK</v>
      </c>
      <c r="R200" s="439"/>
      <c r="S200" s="439"/>
      <c r="T200" s="439"/>
      <c r="U200" s="439"/>
      <c r="V200" s="112" t="str">
        <f aca="false">'4. Inköpsdata'!E200</f>
        <v>ST</v>
      </c>
      <c r="W200" s="112" t="s">
        <v>1925</v>
      </c>
      <c r="X200" s="439"/>
      <c r="Y200" s="439"/>
      <c r="Z200" s="439"/>
      <c r="AA200" s="439"/>
      <c r="AB200" s="439"/>
      <c r="AC200" s="439"/>
      <c r="AD200" s="439"/>
      <c r="AE200" s="439"/>
      <c r="AF200" s="439"/>
      <c r="AG200" s="439"/>
      <c r="AH200" s="439"/>
      <c r="AI200" s="439"/>
      <c r="AJ200" s="439"/>
      <c r="AK200" s="439"/>
      <c r="AL200" s="439"/>
      <c r="AM200" s="439"/>
      <c r="AN200" s="439"/>
      <c r="AO200" s="439"/>
      <c r="AP200" s="439"/>
      <c r="AQ200" s="439"/>
      <c r="AR200" s="439"/>
      <c r="AS200" s="439"/>
      <c r="AT200" s="439"/>
      <c r="AU200" s="439"/>
      <c r="AV200" s="439"/>
    </row>
    <row r="201" customFormat="false" ht="14.25" hidden="false" customHeight="false" outlineLevel="0" collapsed="false">
      <c r="A201" s="321" t="n">
        <v>197</v>
      </c>
      <c r="B201" s="321" t="str">
        <f aca="false">'APH KIC KIA PC'!I201</f>
        <v>Välj…</v>
      </c>
      <c r="C201" s="321" t="str">
        <f aca="false">'APH KIC KIA PC'!K201</f>
        <v>Välj…</v>
      </c>
      <c r="D201" s="406" t="n">
        <v>1</v>
      </c>
      <c r="E201" s="323" t="str">
        <f aca="false">TRIM('APH KIC KIA PC'!D201)</f>
        <v/>
      </c>
      <c r="F201" s="418" t="str">
        <f aca="false">TRIM('APH KIC KIA PC'!Q201)</f>
        <v/>
      </c>
      <c r="G201" s="406" t="s">
        <v>2035</v>
      </c>
      <c r="H201" s="438" t="str">
        <f aca="false">'APH KIC KIA PC'!E201</f>
        <v/>
      </c>
      <c r="I201" s="112" t="str">
        <f aca="false">TRIM('1. Artikeldata Grund'!F201)</f>
        <v/>
      </c>
      <c r="J201" s="439"/>
      <c r="K201" s="439"/>
      <c r="L201" s="112" t="str">
        <f aca="false">LEFT('4. Inköpsdata'!O201,2)</f>
        <v>Vä</v>
      </c>
      <c r="M201" s="406" t="n">
        <v>1</v>
      </c>
      <c r="N201" s="113" t="e">
        <f aca="false">ROUND('4. Inköpsdata'!K201,2)</f>
        <v>#VALUE!</v>
      </c>
      <c r="O201" s="440"/>
      <c r="P201" s="439"/>
      <c r="Q201" s="405" t="str">
        <f aca="false">'4. Inköpsdata'!H201</f>
        <v>SEK</v>
      </c>
      <c r="R201" s="439"/>
      <c r="S201" s="439"/>
      <c r="T201" s="439"/>
      <c r="U201" s="439"/>
      <c r="V201" s="112" t="str">
        <f aca="false">'4. Inköpsdata'!E201</f>
        <v>ST</v>
      </c>
      <c r="W201" s="112" t="s">
        <v>1925</v>
      </c>
      <c r="X201" s="439"/>
      <c r="Y201" s="439"/>
      <c r="Z201" s="439"/>
      <c r="AA201" s="439"/>
      <c r="AB201" s="439"/>
      <c r="AC201" s="439"/>
      <c r="AD201" s="439"/>
      <c r="AE201" s="439"/>
      <c r="AF201" s="439"/>
      <c r="AG201" s="439"/>
      <c r="AH201" s="439"/>
      <c r="AI201" s="439"/>
      <c r="AJ201" s="439"/>
      <c r="AK201" s="439"/>
      <c r="AL201" s="439"/>
      <c r="AM201" s="439"/>
      <c r="AN201" s="439"/>
      <c r="AO201" s="439"/>
      <c r="AP201" s="439"/>
      <c r="AQ201" s="439"/>
      <c r="AR201" s="439"/>
      <c r="AS201" s="439"/>
      <c r="AT201" s="439"/>
      <c r="AU201" s="439"/>
      <c r="AV201" s="439"/>
    </row>
    <row r="202" customFormat="false" ht="14.25" hidden="false" customHeight="false" outlineLevel="0" collapsed="false">
      <c r="A202" s="321" t="n">
        <v>198</v>
      </c>
      <c r="B202" s="321" t="str">
        <f aca="false">'APH KIC KIA PC'!I202</f>
        <v>Välj…</v>
      </c>
      <c r="C202" s="321" t="str">
        <f aca="false">'APH KIC KIA PC'!K202</f>
        <v>Välj…</v>
      </c>
      <c r="D202" s="406" t="n">
        <v>1</v>
      </c>
      <c r="E202" s="323" t="str">
        <f aca="false">TRIM('APH KIC KIA PC'!D202)</f>
        <v/>
      </c>
      <c r="F202" s="418" t="str">
        <f aca="false">TRIM('APH KIC KIA PC'!Q202)</f>
        <v/>
      </c>
      <c r="G202" s="406" t="s">
        <v>2035</v>
      </c>
      <c r="H202" s="438" t="str">
        <f aca="false">'APH KIC KIA PC'!E202</f>
        <v/>
      </c>
      <c r="I202" s="112" t="str">
        <f aca="false">TRIM('1. Artikeldata Grund'!F202)</f>
        <v/>
      </c>
      <c r="J202" s="439"/>
      <c r="K202" s="439"/>
      <c r="L202" s="112" t="str">
        <f aca="false">LEFT('4. Inköpsdata'!O202,2)</f>
        <v>Vä</v>
      </c>
      <c r="M202" s="406" t="n">
        <v>1</v>
      </c>
      <c r="N202" s="113" t="e">
        <f aca="false">ROUND('4. Inköpsdata'!K202,2)</f>
        <v>#VALUE!</v>
      </c>
      <c r="O202" s="440"/>
      <c r="P202" s="439"/>
      <c r="Q202" s="405" t="str">
        <f aca="false">'4. Inköpsdata'!H202</f>
        <v>SEK</v>
      </c>
      <c r="R202" s="439"/>
      <c r="S202" s="439"/>
      <c r="T202" s="439"/>
      <c r="U202" s="439"/>
      <c r="V202" s="112" t="str">
        <f aca="false">'4. Inköpsdata'!E202</f>
        <v>ST</v>
      </c>
      <c r="W202" s="112" t="s">
        <v>1925</v>
      </c>
      <c r="X202" s="439"/>
      <c r="Y202" s="439"/>
      <c r="Z202" s="439"/>
      <c r="AA202" s="439"/>
      <c r="AB202" s="439"/>
      <c r="AC202" s="439"/>
      <c r="AD202" s="439"/>
      <c r="AE202" s="439"/>
      <c r="AF202" s="439"/>
      <c r="AG202" s="439"/>
      <c r="AH202" s="439"/>
      <c r="AI202" s="439"/>
      <c r="AJ202" s="439"/>
      <c r="AK202" s="439"/>
      <c r="AL202" s="439"/>
      <c r="AM202" s="439"/>
      <c r="AN202" s="439"/>
      <c r="AO202" s="439"/>
      <c r="AP202" s="439"/>
      <c r="AQ202" s="439"/>
      <c r="AR202" s="439"/>
      <c r="AS202" s="439"/>
      <c r="AT202" s="439"/>
      <c r="AU202" s="439"/>
      <c r="AV202" s="439"/>
    </row>
    <row r="203" customFormat="false" ht="14.25" hidden="false" customHeight="false" outlineLevel="0" collapsed="false">
      <c r="A203" s="321" t="n">
        <v>199</v>
      </c>
      <c r="B203" s="321" t="str">
        <f aca="false">'APH KIC KIA PC'!I203</f>
        <v>Välj…</v>
      </c>
      <c r="C203" s="321" t="str">
        <f aca="false">'APH KIC KIA PC'!K203</f>
        <v>Välj…</v>
      </c>
      <c r="D203" s="406" t="n">
        <v>1</v>
      </c>
      <c r="E203" s="323" t="str">
        <f aca="false">TRIM('APH KIC KIA PC'!D203)</f>
        <v/>
      </c>
      <c r="F203" s="418" t="str">
        <f aca="false">TRIM('APH KIC KIA PC'!Q203)</f>
        <v/>
      </c>
      <c r="G203" s="406" t="s">
        <v>2035</v>
      </c>
      <c r="H203" s="438" t="str">
        <f aca="false">'APH KIC KIA PC'!E203</f>
        <v/>
      </c>
      <c r="I203" s="112" t="str">
        <f aca="false">TRIM('1. Artikeldata Grund'!F203)</f>
        <v/>
      </c>
      <c r="J203" s="439"/>
      <c r="K203" s="439"/>
      <c r="L203" s="112" t="str">
        <f aca="false">LEFT('4. Inköpsdata'!O203,2)</f>
        <v>Vä</v>
      </c>
      <c r="M203" s="406" t="n">
        <v>1</v>
      </c>
      <c r="N203" s="113" t="e">
        <f aca="false">ROUND('4. Inköpsdata'!K203,2)</f>
        <v>#VALUE!</v>
      </c>
      <c r="O203" s="440"/>
      <c r="P203" s="439"/>
      <c r="Q203" s="405" t="str">
        <f aca="false">'4. Inköpsdata'!H203</f>
        <v>SEK</v>
      </c>
      <c r="R203" s="439"/>
      <c r="S203" s="439"/>
      <c r="T203" s="439"/>
      <c r="U203" s="439"/>
      <c r="V203" s="112" t="str">
        <f aca="false">'4. Inköpsdata'!E203</f>
        <v>ST</v>
      </c>
      <c r="W203" s="112" t="s">
        <v>1925</v>
      </c>
      <c r="X203" s="439"/>
      <c r="Y203" s="439"/>
      <c r="Z203" s="439"/>
      <c r="AA203" s="439"/>
      <c r="AB203" s="439"/>
      <c r="AC203" s="439"/>
      <c r="AD203" s="439"/>
      <c r="AE203" s="439"/>
      <c r="AF203" s="439"/>
      <c r="AG203" s="439"/>
      <c r="AH203" s="439"/>
      <c r="AI203" s="439"/>
      <c r="AJ203" s="439"/>
      <c r="AK203" s="439"/>
      <c r="AL203" s="439"/>
      <c r="AM203" s="439"/>
      <c r="AN203" s="439"/>
      <c r="AO203" s="439"/>
      <c r="AP203" s="439"/>
      <c r="AQ203" s="439"/>
      <c r="AR203" s="439"/>
      <c r="AS203" s="439"/>
      <c r="AT203" s="439"/>
      <c r="AU203" s="439"/>
      <c r="AV203" s="439"/>
    </row>
    <row r="204" customFormat="false" ht="14.25" hidden="false" customHeight="false" outlineLevel="0" collapsed="false">
      <c r="A204" s="321" t="n">
        <v>200</v>
      </c>
      <c r="B204" s="321" t="str">
        <f aca="false">'APH KIC KIA PC'!I204</f>
        <v>Välj…</v>
      </c>
      <c r="C204" s="321" t="str">
        <f aca="false">'APH KIC KIA PC'!K204</f>
        <v>Välj…</v>
      </c>
      <c r="D204" s="406" t="n">
        <v>1</v>
      </c>
      <c r="E204" s="323" t="str">
        <f aca="false">TRIM('APH KIC KIA PC'!D204)</f>
        <v/>
      </c>
      <c r="F204" s="418" t="str">
        <f aca="false">TRIM('APH KIC KIA PC'!Q204)</f>
        <v/>
      </c>
      <c r="G204" s="406" t="s">
        <v>2035</v>
      </c>
      <c r="H204" s="438" t="str">
        <f aca="false">'APH KIC KIA PC'!E204</f>
        <v/>
      </c>
      <c r="I204" s="112" t="str">
        <f aca="false">TRIM('1. Artikeldata Grund'!F204)</f>
        <v/>
      </c>
      <c r="J204" s="439"/>
      <c r="K204" s="439"/>
      <c r="L204" s="112" t="str">
        <f aca="false">LEFT('4. Inköpsdata'!O204,2)</f>
        <v>Vä</v>
      </c>
      <c r="M204" s="406" t="n">
        <v>1</v>
      </c>
      <c r="N204" s="113" t="e">
        <f aca="false">ROUND('4. Inköpsdata'!K204,2)</f>
        <v>#VALUE!</v>
      </c>
      <c r="O204" s="440"/>
      <c r="P204" s="439"/>
      <c r="Q204" s="405" t="str">
        <f aca="false">'4. Inköpsdata'!H204</f>
        <v>SEK</v>
      </c>
      <c r="R204" s="439"/>
      <c r="S204" s="439"/>
      <c r="T204" s="439"/>
      <c r="U204" s="439"/>
      <c r="V204" s="112" t="str">
        <f aca="false">'4. Inköpsdata'!E204</f>
        <v>ST</v>
      </c>
      <c r="W204" s="112" t="s">
        <v>1925</v>
      </c>
      <c r="X204" s="439"/>
      <c r="Y204" s="439"/>
      <c r="Z204" s="439"/>
      <c r="AA204" s="439"/>
      <c r="AB204" s="439"/>
      <c r="AC204" s="439"/>
      <c r="AD204" s="439"/>
      <c r="AE204" s="439"/>
      <c r="AF204" s="439"/>
      <c r="AG204" s="439"/>
      <c r="AH204" s="439"/>
      <c r="AI204" s="439"/>
      <c r="AJ204" s="439"/>
      <c r="AK204" s="439"/>
      <c r="AL204" s="439"/>
      <c r="AM204" s="439"/>
      <c r="AN204" s="439"/>
      <c r="AO204" s="439"/>
      <c r="AP204" s="439"/>
      <c r="AQ204" s="439"/>
      <c r="AR204" s="439"/>
      <c r="AS204" s="439"/>
      <c r="AT204" s="439"/>
      <c r="AU204" s="439"/>
      <c r="AV204" s="439"/>
    </row>
  </sheetData>
  <sheetProtection algorithmName="SHA-512" hashValue="eDc1rugpqCQorySiF7cCBC0JX+gh8IxwWtn2rAM3jKY0ja8lmNT4z+msv83pISzgtkJ2XQNiuybtWi73J9rGDQ==" saltValue="wdQNiKm7wFZ4ZKKfXU/OJg==" spinCount="100000" sheet="true" objects="true" scenarios="true" sort="false" autoFilter="false"/>
  <autoFilter ref="A4:AV4"/>
  <mergeCells count="1">
    <mergeCell ref="H1:H2"/>
  </mergeCells>
  <printOptions headings="false" gridLines="false" gridLinesSet="true" horizontalCentered="false" verticalCentered="false"/>
  <pageMargins left="0.7" right="0.7" top="0.75" bottom="0.75" header="0.511811023622047" footer="0.511811023622047"/>
  <pageSetup paperSize="9" scale="15"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204"/>
  <sheetViews>
    <sheetView showFormulas="false" showGridLines="true" showRowColHeaders="true" showZeros="true" rightToLeft="false" tabSelected="false" showOutlineSymbols="true" defaultGridColor="true" view="normal" topLeftCell="A1" colorId="64" zoomScale="81" zoomScaleNormal="81" zoomScalePageLayoutView="100" workbookViewId="0">
      <pane xSplit="3" ySplit="4" topLeftCell="D5" activePane="bottomRight" state="frozen"/>
      <selection pane="topLeft" activeCell="A1" activeCellId="0" sqref="A1"/>
      <selection pane="topRight" activeCell="D1" activeCellId="0" sqref="D1"/>
      <selection pane="bottomLeft" activeCell="A5" activeCellId="0" sqref="A5"/>
      <selection pane="bottomRight" activeCell="R5" activeCellId="0" sqref="R5"/>
    </sheetView>
  </sheetViews>
  <sheetFormatPr defaultColWidth="11.5234375" defaultRowHeight="14.25" zeroHeight="false" outlineLevelRow="0" outlineLevelCol="0"/>
  <cols>
    <col collapsed="false" customWidth="true" hidden="false" outlineLevel="0" max="3" min="1" style="441" width="9.74"/>
    <col collapsed="false" customWidth="true" hidden="false" outlineLevel="0" max="4" min="4" style="441" width="16.21"/>
    <col collapsed="false" customWidth="true" hidden="false" outlineLevel="0" max="5" min="5" style="441" width="14.78"/>
    <col collapsed="false" customWidth="true" hidden="false" outlineLevel="0" max="6" min="6" style="441" width="84.94"/>
    <col collapsed="false" customWidth="true" hidden="false" outlineLevel="0" max="7" min="7" style="441" width="10.08"/>
    <col collapsed="false" customWidth="true" hidden="false" outlineLevel="0" max="8" min="8" style="441" width="14.78"/>
    <col collapsed="false" customWidth="true" hidden="false" outlineLevel="0" max="9" min="9" style="441" width="26.8"/>
    <col collapsed="false" customWidth="true" hidden="false" outlineLevel="0" max="10" min="10" style="441" width="30.58"/>
    <col collapsed="false" customWidth="true" hidden="false" outlineLevel="0" max="11" min="11" style="441" width="22.69"/>
    <col collapsed="false" customWidth="true" hidden="false" outlineLevel="0" max="12" min="12" style="441" width="37.3"/>
    <col collapsed="false" customWidth="true" hidden="false" outlineLevel="0" max="13" min="13" style="441" width="31.84"/>
    <col collapsed="false" customWidth="true" hidden="false" outlineLevel="0" max="14" min="14" style="441" width="24.7"/>
    <col collapsed="false" customWidth="true" hidden="false" outlineLevel="0" max="15" min="15" style="441" width="30.07"/>
    <col collapsed="false" customWidth="true" hidden="false" outlineLevel="0" max="16" min="16" style="441" width="25.21"/>
    <col collapsed="false" customWidth="true" hidden="false" outlineLevel="0" max="17" min="17" style="441" width="30.74"/>
    <col collapsed="false" customWidth="true" hidden="false" outlineLevel="0" max="18" min="18" style="441" width="15.62"/>
    <col collapsed="false" customWidth="true" hidden="false" outlineLevel="0" max="19" min="19" style="441" width="22.85"/>
    <col collapsed="false" customWidth="true" hidden="false" outlineLevel="0" max="20" min="20" style="441" width="34.03"/>
    <col collapsed="false" customWidth="true" hidden="false" outlineLevel="0" max="21" min="21" style="441" width="22.35"/>
    <col collapsed="false" customWidth="true" hidden="false" outlineLevel="0" max="23" min="22" style="441" width="20.91"/>
    <col collapsed="false" customWidth="true" hidden="false" outlineLevel="0" max="24" min="24" style="441" width="22.85"/>
    <col collapsed="false" customWidth="true" hidden="false" outlineLevel="0" max="25" min="25" style="441" width="20.91"/>
    <col collapsed="false" customWidth="true" hidden="false" outlineLevel="0" max="26" min="26" style="441" width="29.9"/>
    <col collapsed="false" customWidth="true" hidden="false" outlineLevel="0" max="27" min="27" style="441" width="26.13"/>
    <col collapsed="false" customWidth="true" hidden="false" outlineLevel="0" max="30" min="28" style="441" width="20.91"/>
    <col collapsed="false" customWidth="true" hidden="false" outlineLevel="0" max="31" min="31" style="441" width="20.17"/>
    <col collapsed="false" customWidth="true" hidden="false" outlineLevel="0" max="32" min="32" style="441" width="21.76"/>
    <col collapsed="false" customWidth="true" hidden="false" outlineLevel="0" max="33" min="33" style="441" width="26.96"/>
    <col collapsed="false" customWidth="true" hidden="false" outlineLevel="0" max="34" min="34" style="441" width="29.48"/>
    <col collapsed="false" customWidth="true" hidden="false" outlineLevel="0" max="35" min="35" style="441" width="32.77"/>
    <col collapsed="false" customWidth="true" hidden="false" outlineLevel="0" max="36" min="36" style="441" width="42.34"/>
    <col collapsed="false" customWidth="true" hidden="false" outlineLevel="0" max="37" min="37" style="441" width="22.85"/>
    <col collapsed="false" customWidth="true" hidden="false" outlineLevel="0" max="38" min="38" style="441" width="20.91"/>
    <col collapsed="false" customWidth="true" hidden="false" outlineLevel="0" max="39" min="39" style="441" width="21.92"/>
    <col collapsed="false" customWidth="true" hidden="false" outlineLevel="0" max="40" min="40" style="441" width="25.21"/>
    <col collapsed="false" customWidth="true" hidden="false" outlineLevel="0" max="41" min="41" style="441" width="25.54"/>
    <col collapsed="false" customWidth="true" hidden="false" outlineLevel="0" max="42" min="42" style="441" width="23.61"/>
    <col collapsed="false" customWidth="true" hidden="false" outlineLevel="0" max="43" min="43" style="441" width="20.91"/>
    <col collapsed="false" customWidth="true" hidden="false" outlineLevel="0" max="44" min="44" style="441" width="25.21"/>
    <col collapsed="false" customWidth="true" hidden="false" outlineLevel="0" max="45" min="45" style="441" width="20.91"/>
    <col collapsed="false" customWidth="true" hidden="false" outlineLevel="0" max="47" min="46" style="441" width="24.7"/>
    <col collapsed="false" customWidth="true" hidden="false" outlineLevel="0" max="48" min="48" style="441" width="28.22"/>
    <col collapsed="false" customWidth="true" hidden="false" outlineLevel="0" max="49" min="49" style="441" width="20.91"/>
    <col collapsed="false" customWidth="true" hidden="false" outlineLevel="0" max="51" min="50" style="441" width="24.11"/>
    <col collapsed="false" customWidth="true" hidden="false" outlineLevel="0" max="52" min="52" style="441" width="25.96"/>
    <col collapsed="false" customWidth="true" hidden="false" outlineLevel="0" max="53" min="53" style="441" width="36.88"/>
    <col collapsed="false" customWidth="true" hidden="false" outlineLevel="0" max="54" min="54" style="441" width="36.38"/>
    <col collapsed="false" customWidth="true" hidden="false" outlineLevel="0" max="55" min="55" style="441" width="18.73"/>
    <col collapsed="false" customWidth="true" hidden="false" outlineLevel="0" max="56" min="56" style="441" width="25.54"/>
    <col collapsed="false" customWidth="true" hidden="false" outlineLevel="0" max="58" min="57" style="441" width="20.91"/>
    <col collapsed="false" customWidth="true" hidden="false" outlineLevel="0" max="59" min="59" style="441" width="26.13"/>
    <col collapsed="false" customWidth="true" hidden="false" outlineLevel="0" max="60" min="60" style="441" width="22.85"/>
    <col collapsed="false" customWidth="true" hidden="false" outlineLevel="0" max="61" min="61" style="441" width="27.39"/>
    <col collapsed="false" customWidth="true" hidden="false" outlineLevel="0" max="62" min="62" style="441" width="27.22"/>
    <col collapsed="false" customWidth="true" hidden="false" outlineLevel="0" max="63" min="63" style="441" width="26.29"/>
    <col collapsed="false" customWidth="true" hidden="false" outlineLevel="0" max="64" min="64" style="441" width="23.18"/>
    <col collapsed="false" customWidth="true" hidden="false" outlineLevel="0" max="65" min="65" style="441" width="40.5"/>
    <col collapsed="false" customWidth="true" hidden="false" outlineLevel="0" max="66" min="66" style="441" width="20.91"/>
    <col collapsed="false" customWidth="true" hidden="false" outlineLevel="0" max="67" min="67" style="441" width="14.78"/>
    <col collapsed="false" customWidth="true" hidden="false" outlineLevel="0" max="68" min="68" style="441" width="19.07"/>
    <col collapsed="false" customWidth="true" hidden="false" outlineLevel="0" max="69" min="69" style="441" width="55.62"/>
    <col collapsed="false" customWidth="true" hidden="false" outlineLevel="0" max="70" min="70" style="441" width="20.17"/>
    <col collapsed="false" customWidth="true" hidden="false" outlineLevel="0" max="71" min="71" style="441" width="43.93"/>
    <col collapsed="false" customWidth="true" hidden="false" outlineLevel="0" max="72" min="72" style="441" width="20.5"/>
    <col collapsed="false" customWidth="true" hidden="false" outlineLevel="0" max="73" min="73" style="441" width="15.62"/>
    <col collapsed="false" customWidth="true" hidden="false" outlineLevel="0" max="74" min="74" style="441" width="18.9"/>
    <col collapsed="false" customWidth="true" hidden="false" outlineLevel="0" max="75" min="75" style="441" width="19.65"/>
    <col collapsed="false" customWidth="true" hidden="false" outlineLevel="0" max="76" min="76" style="441" width="49.49"/>
    <col collapsed="false" customWidth="true" hidden="false" outlineLevel="0" max="77" min="77" style="441" width="42.09"/>
    <col collapsed="false" customWidth="true" hidden="false" outlineLevel="0" max="78" min="78" style="441" width="26.47"/>
    <col collapsed="false" customWidth="true" hidden="false" outlineLevel="0" max="79" min="79" style="441" width="20.66"/>
    <col collapsed="false" customWidth="true" hidden="false" outlineLevel="0" max="80" min="80" style="441" width="17.47"/>
    <col collapsed="false" customWidth="true" hidden="false" outlineLevel="0" max="81" min="81" style="441" width="18.9"/>
    <col collapsed="false" customWidth="true" hidden="false" outlineLevel="0" max="82" min="82" style="441" width="19.83"/>
    <col collapsed="false" customWidth="true" hidden="false" outlineLevel="0" max="83" min="83" style="441" width="25.54"/>
    <col collapsed="false" customWidth="false" hidden="false" outlineLevel="0" max="1024" min="84" style="441" width="11.51"/>
  </cols>
  <sheetData>
    <row r="1" customFormat="false" ht="26.25" hidden="false" customHeight="false" outlineLevel="0" collapsed="false">
      <c r="A1" s="442" t="s">
        <v>2036</v>
      </c>
      <c r="B1" s="442"/>
      <c r="C1" s="442"/>
      <c r="D1" s="443" t="s">
        <v>1995</v>
      </c>
      <c r="E1" s="444" t="s">
        <v>1919</v>
      </c>
      <c r="F1" s="443" t="s">
        <v>2037</v>
      </c>
      <c r="G1" s="445"/>
      <c r="H1" s="446" t="s">
        <v>2037</v>
      </c>
      <c r="I1" s="443" t="s">
        <v>2037</v>
      </c>
      <c r="J1" s="443" t="s">
        <v>2037</v>
      </c>
      <c r="K1" s="443" t="s">
        <v>2037</v>
      </c>
      <c r="L1" s="443" t="s">
        <v>2037</v>
      </c>
      <c r="M1" s="447" t="s">
        <v>1926</v>
      </c>
      <c r="N1" s="447" t="s">
        <v>1926</v>
      </c>
      <c r="O1" s="447" t="s">
        <v>1926</v>
      </c>
      <c r="P1" s="443" t="s">
        <v>2037</v>
      </c>
      <c r="Q1" s="443" t="s">
        <v>2037</v>
      </c>
      <c r="R1" s="446" t="s">
        <v>2037</v>
      </c>
      <c r="S1" s="444" t="s">
        <v>1919</v>
      </c>
      <c r="T1" s="447" t="s">
        <v>1926</v>
      </c>
      <c r="U1" s="444" t="s">
        <v>1919</v>
      </c>
      <c r="V1" s="448" t="s">
        <v>2038</v>
      </c>
      <c r="W1" s="448" t="s">
        <v>2038</v>
      </c>
      <c r="X1" s="448" t="s">
        <v>2038</v>
      </c>
      <c r="Y1" s="448" t="s">
        <v>2038</v>
      </c>
      <c r="Z1" s="448" t="s">
        <v>2038</v>
      </c>
      <c r="AA1" s="448" t="s">
        <v>2038</v>
      </c>
      <c r="AB1" s="448" t="s">
        <v>2038</v>
      </c>
      <c r="AC1" s="448" t="s">
        <v>2038</v>
      </c>
      <c r="AD1" s="448" t="s">
        <v>2038</v>
      </c>
      <c r="AE1" s="449" t="s">
        <v>1995</v>
      </c>
      <c r="AF1" s="443" t="s">
        <v>2037</v>
      </c>
      <c r="AG1" s="449" t="s">
        <v>1919</v>
      </c>
      <c r="AH1" s="443" t="s">
        <v>2037</v>
      </c>
      <c r="AI1" s="443" t="s">
        <v>2037</v>
      </c>
      <c r="AJ1" s="443" t="s">
        <v>2037</v>
      </c>
      <c r="AK1" s="443" t="s">
        <v>2037</v>
      </c>
      <c r="AL1" s="443" t="s">
        <v>2037</v>
      </c>
      <c r="AM1" s="446" t="s">
        <v>2037</v>
      </c>
      <c r="AN1" s="446" t="s">
        <v>2037</v>
      </c>
      <c r="AO1" s="446" t="s">
        <v>2037</v>
      </c>
      <c r="AP1" s="446" t="s">
        <v>2037</v>
      </c>
      <c r="AQ1" s="443" t="s">
        <v>2037</v>
      </c>
      <c r="AR1" s="443" t="s">
        <v>2037</v>
      </c>
      <c r="AS1" s="443" t="s">
        <v>2037</v>
      </c>
      <c r="AT1" s="446" t="s">
        <v>2037</v>
      </c>
      <c r="AU1" s="446" t="s">
        <v>2037</v>
      </c>
      <c r="AV1" s="443" t="s">
        <v>2037</v>
      </c>
      <c r="AW1" s="443" t="s">
        <v>2037</v>
      </c>
      <c r="AX1" s="446" t="s">
        <v>2037</v>
      </c>
      <c r="AY1" s="446" t="s">
        <v>2037</v>
      </c>
      <c r="AZ1" s="446" t="s">
        <v>2037</v>
      </c>
      <c r="BA1" s="446" t="s">
        <v>2037</v>
      </c>
      <c r="BB1" s="446" t="s">
        <v>2037</v>
      </c>
      <c r="BC1" s="448" t="s">
        <v>1919</v>
      </c>
      <c r="BD1" s="448" t="s">
        <v>2039</v>
      </c>
      <c r="BE1" s="449" t="s">
        <v>2037</v>
      </c>
      <c r="BF1" s="449" t="s">
        <v>2037</v>
      </c>
      <c r="BG1" s="448" t="s">
        <v>2037</v>
      </c>
      <c r="BH1" s="448" t="s">
        <v>2037</v>
      </c>
      <c r="BI1" s="448" t="s">
        <v>2037</v>
      </c>
      <c r="BJ1" s="448" t="s">
        <v>2037</v>
      </c>
      <c r="BK1" s="448" t="s">
        <v>2037</v>
      </c>
      <c r="BL1" s="446" t="s">
        <v>2040</v>
      </c>
      <c r="BM1" s="446" t="s">
        <v>2040</v>
      </c>
      <c r="BN1" s="446" t="s">
        <v>2040</v>
      </c>
      <c r="BO1" s="446" t="s">
        <v>2040</v>
      </c>
      <c r="BP1" s="446" t="s">
        <v>2040</v>
      </c>
      <c r="BQ1" s="446" t="s">
        <v>2040</v>
      </c>
      <c r="BR1" s="446" t="s">
        <v>1995</v>
      </c>
      <c r="BS1" s="446" t="s">
        <v>2040</v>
      </c>
      <c r="BT1" s="448" t="s">
        <v>1921</v>
      </c>
      <c r="BU1" s="448" t="s">
        <v>1921</v>
      </c>
      <c r="BV1" s="450" t="s">
        <v>1926</v>
      </c>
      <c r="BW1" s="446" t="s">
        <v>2037</v>
      </c>
      <c r="BX1" s="451" t="s">
        <v>1919</v>
      </c>
      <c r="BY1" s="451" t="s">
        <v>1919</v>
      </c>
      <c r="BZ1" s="452" t="s">
        <v>1995</v>
      </c>
      <c r="CA1" s="452" t="s">
        <v>2037</v>
      </c>
      <c r="CB1" s="452" t="s">
        <v>2037</v>
      </c>
      <c r="CC1" s="452" t="s">
        <v>2037</v>
      </c>
      <c r="CD1" s="452" t="s">
        <v>2037</v>
      </c>
      <c r="CE1" s="452" t="s">
        <v>2037</v>
      </c>
    </row>
    <row r="2" customFormat="false" ht="65.25" hidden="false" customHeight="true" outlineLevel="0" collapsed="false">
      <c r="A2" s="453" t="s">
        <v>2041</v>
      </c>
      <c r="B2" s="453"/>
      <c r="C2" s="453"/>
      <c r="D2" s="454" t="s">
        <v>1995</v>
      </c>
      <c r="E2" s="455" t="s">
        <v>1919</v>
      </c>
      <c r="F2" s="456" t="s">
        <v>2042</v>
      </c>
      <c r="G2" s="445"/>
      <c r="H2" s="457" t="s">
        <v>1921</v>
      </c>
      <c r="I2" s="457" t="s">
        <v>1921</v>
      </c>
      <c r="J2" s="457" t="s">
        <v>1921</v>
      </c>
      <c r="K2" s="457" t="s">
        <v>1921</v>
      </c>
      <c r="L2" s="457" t="s">
        <v>1921</v>
      </c>
      <c r="M2" s="458" t="s">
        <v>2043</v>
      </c>
      <c r="N2" s="459" t="s">
        <v>1926</v>
      </c>
      <c r="O2" s="459" t="s">
        <v>2044</v>
      </c>
      <c r="P2" s="455" t="s">
        <v>1919</v>
      </c>
      <c r="Q2" s="460" t="s">
        <v>2045</v>
      </c>
      <c r="R2" s="460" t="s">
        <v>2046</v>
      </c>
      <c r="S2" s="455" t="s">
        <v>1919</v>
      </c>
      <c r="T2" s="459" t="s">
        <v>2044</v>
      </c>
      <c r="U2" s="455" t="s">
        <v>1919</v>
      </c>
      <c r="V2" s="457" t="s">
        <v>1921</v>
      </c>
      <c r="W2" s="457" t="s">
        <v>1921</v>
      </c>
      <c r="X2" s="457" t="s">
        <v>1921</v>
      </c>
      <c r="Y2" s="457" t="s">
        <v>1921</v>
      </c>
      <c r="Z2" s="456" t="s">
        <v>2047</v>
      </c>
      <c r="AA2" s="456" t="s">
        <v>2047</v>
      </c>
      <c r="AB2" s="457" t="s">
        <v>1921</v>
      </c>
      <c r="AC2" s="457" t="s">
        <v>1921</v>
      </c>
      <c r="AD2" s="457" t="s">
        <v>1921</v>
      </c>
      <c r="AE2" s="461" t="s">
        <v>1995</v>
      </c>
      <c r="AF2" s="457" t="s">
        <v>1921</v>
      </c>
      <c r="AG2" s="462" t="s">
        <v>1919</v>
      </c>
      <c r="AH2" s="457" t="s">
        <v>1921</v>
      </c>
      <c r="AI2" s="457" t="s">
        <v>1921</v>
      </c>
      <c r="AJ2" s="457" t="s">
        <v>1921</v>
      </c>
      <c r="AK2" s="457" t="s">
        <v>1921</v>
      </c>
      <c r="AL2" s="457" t="s">
        <v>1921</v>
      </c>
      <c r="AM2" s="457" t="s">
        <v>1921</v>
      </c>
      <c r="AN2" s="457" t="s">
        <v>1921</v>
      </c>
      <c r="AO2" s="457" t="s">
        <v>1921</v>
      </c>
      <c r="AP2" s="457" t="s">
        <v>1921</v>
      </c>
      <c r="AQ2" s="457" t="s">
        <v>1921</v>
      </c>
      <c r="AR2" s="457" t="s">
        <v>1921</v>
      </c>
      <c r="AS2" s="457" t="s">
        <v>1921</v>
      </c>
      <c r="AT2" s="457" t="s">
        <v>1921</v>
      </c>
      <c r="AU2" s="457" t="s">
        <v>1921</v>
      </c>
      <c r="AV2" s="457" t="s">
        <v>1921</v>
      </c>
      <c r="AW2" s="457" t="s">
        <v>1921</v>
      </c>
      <c r="AX2" s="457" t="s">
        <v>1921</v>
      </c>
      <c r="AY2" s="457" t="s">
        <v>1921</v>
      </c>
      <c r="AZ2" s="457" t="s">
        <v>1921</v>
      </c>
      <c r="BA2" s="457" t="s">
        <v>1921</v>
      </c>
      <c r="BB2" s="457" t="s">
        <v>1921</v>
      </c>
      <c r="BC2" s="463" t="s">
        <v>2048</v>
      </c>
      <c r="BD2" s="462" t="s">
        <v>2049</v>
      </c>
      <c r="BE2" s="457" t="s">
        <v>1921</v>
      </c>
      <c r="BF2" s="457" t="s">
        <v>1921</v>
      </c>
      <c r="BG2" s="457" t="s">
        <v>1921</v>
      </c>
      <c r="BH2" s="457" t="s">
        <v>1921</v>
      </c>
      <c r="BI2" s="457" t="s">
        <v>1921</v>
      </c>
      <c r="BJ2" s="457" t="s">
        <v>1921</v>
      </c>
      <c r="BK2" s="457" t="s">
        <v>1921</v>
      </c>
      <c r="BL2" s="464" t="s">
        <v>2047</v>
      </c>
      <c r="BM2" s="464" t="s">
        <v>2047</v>
      </c>
      <c r="BN2" s="464" t="s">
        <v>2047</v>
      </c>
      <c r="BO2" s="464" t="s">
        <v>2047</v>
      </c>
      <c r="BP2" s="464" t="s">
        <v>2047</v>
      </c>
      <c r="BQ2" s="464" t="s">
        <v>2047</v>
      </c>
      <c r="BR2" s="454" t="s">
        <v>1995</v>
      </c>
      <c r="BS2" s="464" t="s">
        <v>2047</v>
      </c>
      <c r="BT2" s="465" t="s">
        <v>1921</v>
      </c>
      <c r="BU2" s="465" t="s">
        <v>1921</v>
      </c>
      <c r="BV2" s="466" t="s">
        <v>1926</v>
      </c>
      <c r="BW2" s="464" t="s">
        <v>2047</v>
      </c>
      <c r="BX2" s="464" t="s">
        <v>2047</v>
      </c>
      <c r="BY2" s="464" t="s">
        <v>2047</v>
      </c>
      <c r="BZ2" s="467" t="s">
        <v>1995</v>
      </c>
      <c r="CA2" s="468" t="s">
        <v>2050</v>
      </c>
      <c r="CB2" s="468"/>
      <c r="CC2" s="468"/>
      <c r="CD2" s="468"/>
      <c r="CE2" s="468"/>
    </row>
    <row r="3" customFormat="false" ht="39" hidden="false" customHeight="false" outlineLevel="0" collapsed="false">
      <c r="A3" s="295" t="s">
        <v>1918</v>
      </c>
      <c r="B3" s="295" t="s">
        <v>1918</v>
      </c>
      <c r="C3" s="295" t="s">
        <v>1918</v>
      </c>
      <c r="D3" s="469" t="s">
        <v>2016</v>
      </c>
      <c r="E3" s="462" t="s">
        <v>1933</v>
      </c>
      <c r="F3" s="470" t="s">
        <v>2051</v>
      </c>
      <c r="G3" s="445" t="s">
        <v>2052</v>
      </c>
      <c r="H3" s="444" t="s">
        <v>2053</v>
      </c>
      <c r="I3" s="449" t="s">
        <v>2054</v>
      </c>
      <c r="J3" s="449" t="s">
        <v>2055</v>
      </c>
      <c r="K3" s="444" t="s">
        <v>2056</v>
      </c>
      <c r="L3" s="471" t="s">
        <v>2057</v>
      </c>
      <c r="M3" s="469" t="s">
        <v>2058</v>
      </c>
      <c r="N3" s="472" t="s">
        <v>2059</v>
      </c>
      <c r="O3" s="473" t="s">
        <v>2060</v>
      </c>
      <c r="P3" s="462" t="s">
        <v>236</v>
      </c>
      <c r="Q3" s="474" t="s">
        <v>2061</v>
      </c>
      <c r="R3" s="475" t="s">
        <v>2062</v>
      </c>
      <c r="S3" s="462" t="s">
        <v>2063</v>
      </c>
      <c r="T3" s="472" t="s">
        <v>2064</v>
      </c>
      <c r="U3" s="462" t="s">
        <v>2065</v>
      </c>
      <c r="V3" s="449" t="s">
        <v>2066</v>
      </c>
      <c r="W3" s="449" t="s">
        <v>2067</v>
      </c>
      <c r="X3" s="449" t="s">
        <v>2068</v>
      </c>
      <c r="Y3" s="449" t="s">
        <v>2069</v>
      </c>
      <c r="Z3" s="474" t="s">
        <v>2070</v>
      </c>
      <c r="AA3" s="474" t="s">
        <v>2071</v>
      </c>
      <c r="AB3" s="449" t="s">
        <v>2072</v>
      </c>
      <c r="AC3" s="449" t="s">
        <v>2073</v>
      </c>
      <c r="AD3" s="476" t="s">
        <v>2074</v>
      </c>
      <c r="AE3" s="461" t="s">
        <v>2075</v>
      </c>
      <c r="AF3" s="449" t="s">
        <v>2076</v>
      </c>
      <c r="AG3" s="462" t="s">
        <v>2077</v>
      </c>
      <c r="AH3" s="449" t="s">
        <v>2078</v>
      </c>
      <c r="AI3" s="449" t="s">
        <v>2079</v>
      </c>
      <c r="AJ3" s="449" t="s">
        <v>2080</v>
      </c>
      <c r="AK3" s="449" t="s">
        <v>2081</v>
      </c>
      <c r="AL3" s="449" t="s">
        <v>2082</v>
      </c>
      <c r="AM3" s="449" t="s">
        <v>2083</v>
      </c>
      <c r="AN3" s="449" t="s">
        <v>2084</v>
      </c>
      <c r="AO3" s="449" t="s">
        <v>2085</v>
      </c>
      <c r="AP3" s="449" t="s">
        <v>2086</v>
      </c>
      <c r="AQ3" s="449" t="s">
        <v>2087</v>
      </c>
      <c r="AR3" s="449" t="s">
        <v>2088</v>
      </c>
      <c r="AS3" s="449" t="s">
        <v>2089</v>
      </c>
      <c r="AT3" s="449" t="s">
        <v>2090</v>
      </c>
      <c r="AU3" s="449" t="s">
        <v>2091</v>
      </c>
      <c r="AV3" s="449" t="s">
        <v>2092</v>
      </c>
      <c r="AW3" s="449" t="s">
        <v>2093</v>
      </c>
      <c r="AX3" s="449" t="s">
        <v>2094</v>
      </c>
      <c r="AY3" s="449" t="s">
        <v>2095</v>
      </c>
      <c r="AZ3" s="449" t="s">
        <v>2096</v>
      </c>
      <c r="BA3" s="449" t="s">
        <v>2097</v>
      </c>
      <c r="BB3" s="449" t="s">
        <v>2098</v>
      </c>
      <c r="BC3" s="462" t="s">
        <v>2099</v>
      </c>
      <c r="BD3" s="462" t="s">
        <v>2100</v>
      </c>
      <c r="BE3" s="443" t="s">
        <v>2101</v>
      </c>
      <c r="BF3" s="443" t="s">
        <v>2102</v>
      </c>
      <c r="BG3" s="477" t="s">
        <v>2103</v>
      </c>
      <c r="BH3" s="477" t="s">
        <v>2104</v>
      </c>
      <c r="BI3" s="477" t="s">
        <v>2105</v>
      </c>
      <c r="BJ3" s="477" t="s">
        <v>2106</v>
      </c>
      <c r="BK3" s="477" t="s">
        <v>2107</v>
      </c>
      <c r="BL3" s="470" t="s">
        <v>2108</v>
      </c>
      <c r="BM3" s="470" t="s">
        <v>2109</v>
      </c>
      <c r="BN3" s="470" t="s">
        <v>2110</v>
      </c>
      <c r="BO3" s="470" t="s">
        <v>2111</v>
      </c>
      <c r="BP3" s="470" t="s">
        <v>2112</v>
      </c>
      <c r="BQ3" s="470" t="s">
        <v>2113</v>
      </c>
      <c r="BR3" s="454" t="s">
        <v>2114</v>
      </c>
      <c r="BS3" s="470" t="s">
        <v>2115</v>
      </c>
      <c r="BT3" s="465" t="s">
        <v>2116</v>
      </c>
      <c r="BU3" s="465" t="s">
        <v>2117</v>
      </c>
      <c r="BV3" s="478" t="s">
        <v>2118</v>
      </c>
      <c r="BW3" s="470" t="s">
        <v>2119</v>
      </c>
      <c r="BX3" s="479" t="s">
        <v>2120</v>
      </c>
      <c r="BY3" s="479" t="s">
        <v>2121</v>
      </c>
      <c r="BZ3" s="480" t="s">
        <v>2122</v>
      </c>
      <c r="CA3" s="481" t="s">
        <v>2123</v>
      </c>
      <c r="CB3" s="481" t="s">
        <v>2124</v>
      </c>
      <c r="CC3" s="481" t="s">
        <v>2125</v>
      </c>
      <c r="CD3" s="481" t="s">
        <v>2126</v>
      </c>
      <c r="CE3" s="481" t="s">
        <v>2127</v>
      </c>
    </row>
    <row r="4" customFormat="false" ht="14.25" hidden="false" customHeight="false" outlineLevel="0" collapsed="false">
      <c r="A4" s="465" t="s">
        <v>81</v>
      </c>
      <c r="B4" s="309" t="s">
        <v>1931</v>
      </c>
      <c r="C4" s="309" t="s">
        <v>1932</v>
      </c>
      <c r="D4" s="482" t="s">
        <v>2128</v>
      </c>
      <c r="E4" s="482" t="s">
        <v>24</v>
      </c>
      <c r="F4" s="457" t="s">
        <v>2129</v>
      </c>
      <c r="G4" s="457" t="s">
        <v>1930</v>
      </c>
      <c r="H4" s="457" t="s">
        <v>2130</v>
      </c>
      <c r="I4" s="465" t="s">
        <v>2131</v>
      </c>
      <c r="J4" s="465" t="s">
        <v>2132</v>
      </c>
      <c r="K4" s="457" t="s">
        <v>2133</v>
      </c>
      <c r="L4" s="483" t="s">
        <v>2134</v>
      </c>
      <c r="M4" s="482" t="s">
        <v>2135</v>
      </c>
      <c r="N4" s="465" t="s">
        <v>2136</v>
      </c>
      <c r="O4" s="483" t="s">
        <v>2137</v>
      </c>
      <c r="P4" s="465" t="s">
        <v>2138</v>
      </c>
      <c r="Q4" s="465" t="s">
        <v>2139</v>
      </c>
      <c r="R4" s="482" t="s">
        <v>2140</v>
      </c>
      <c r="S4" s="465" t="s">
        <v>2141</v>
      </c>
      <c r="T4" s="465" t="s">
        <v>2142</v>
      </c>
      <c r="U4" s="465" t="s">
        <v>2143</v>
      </c>
      <c r="V4" s="465" t="s">
        <v>2144</v>
      </c>
      <c r="W4" s="465" t="s">
        <v>2145</v>
      </c>
      <c r="X4" s="465" t="s">
        <v>2146</v>
      </c>
      <c r="Y4" s="465" t="s">
        <v>2147</v>
      </c>
      <c r="Z4" s="465" t="s">
        <v>2148</v>
      </c>
      <c r="AA4" s="465" t="s">
        <v>2149</v>
      </c>
      <c r="AB4" s="465" t="s">
        <v>2150</v>
      </c>
      <c r="AC4" s="465" t="s">
        <v>2151</v>
      </c>
      <c r="AD4" s="465" t="s">
        <v>2152</v>
      </c>
      <c r="AE4" s="465" t="s">
        <v>2153</v>
      </c>
      <c r="AF4" s="465" t="s">
        <v>2154</v>
      </c>
      <c r="AG4" s="465" t="s">
        <v>2155</v>
      </c>
      <c r="AH4" s="465" t="s">
        <v>2156</v>
      </c>
      <c r="AI4" s="465" t="s">
        <v>2157</v>
      </c>
      <c r="AJ4" s="465" t="s">
        <v>2158</v>
      </c>
      <c r="AK4" s="465" t="s">
        <v>2159</v>
      </c>
      <c r="AL4" s="465" t="s">
        <v>2160</v>
      </c>
      <c r="AM4" s="465" t="s">
        <v>2161</v>
      </c>
      <c r="AN4" s="465" t="s">
        <v>2162</v>
      </c>
      <c r="AO4" s="465" t="s">
        <v>2163</v>
      </c>
      <c r="AP4" s="465" t="s">
        <v>2164</v>
      </c>
      <c r="AQ4" s="465" t="s">
        <v>2165</v>
      </c>
      <c r="AR4" s="465" t="s">
        <v>2166</v>
      </c>
      <c r="AS4" s="465" t="s">
        <v>2167</v>
      </c>
      <c r="AT4" s="465" t="s">
        <v>2168</v>
      </c>
      <c r="AU4" s="465" t="s">
        <v>2169</v>
      </c>
      <c r="AV4" s="465" t="s">
        <v>2170</v>
      </c>
      <c r="AW4" s="465" t="s">
        <v>2171</v>
      </c>
      <c r="AX4" s="465" t="s">
        <v>2172</v>
      </c>
      <c r="AY4" s="465" t="s">
        <v>2173</v>
      </c>
      <c r="AZ4" s="465" t="s">
        <v>2174</v>
      </c>
      <c r="BA4" s="465" t="s">
        <v>2175</v>
      </c>
      <c r="BB4" s="465" t="s">
        <v>2176</v>
      </c>
      <c r="BC4" s="465" t="s">
        <v>2177</v>
      </c>
      <c r="BD4" s="465" t="s">
        <v>2178</v>
      </c>
      <c r="BE4" s="465" t="s">
        <v>2179</v>
      </c>
      <c r="BF4" s="465" t="s">
        <v>2180</v>
      </c>
      <c r="BG4" s="465" t="s">
        <v>2181</v>
      </c>
      <c r="BH4" s="465" t="s">
        <v>2182</v>
      </c>
      <c r="BI4" s="465" t="s">
        <v>2183</v>
      </c>
      <c r="BJ4" s="465" t="s">
        <v>2184</v>
      </c>
      <c r="BK4" s="465" t="s">
        <v>2185</v>
      </c>
      <c r="BL4" s="465" t="s">
        <v>2186</v>
      </c>
      <c r="BM4" s="465" t="s">
        <v>2187</v>
      </c>
      <c r="BN4" s="465" t="s">
        <v>2188</v>
      </c>
      <c r="BO4" s="465" t="s">
        <v>2189</v>
      </c>
      <c r="BP4" s="465" t="s">
        <v>2190</v>
      </c>
      <c r="BQ4" s="465" t="s">
        <v>2191</v>
      </c>
      <c r="BR4" s="465" t="s">
        <v>2192</v>
      </c>
      <c r="BS4" s="465" t="s">
        <v>2193</v>
      </c>
      <c r="BT4" s="465" t="s">
        <v>2194</v>
      </c>
      <c r="BU4" s="465" t="s">
        <v>2195</v>
      </c>
      <c r="BV4" s="484" t="s">
        <v>2196</v>
      </c>
      <c r="BW4" s="465" t="s">
        <v>2197</v>
      </c>
      <c r="BX4" s="465" t="s">
        <v>2198</v>
      </c>
      <c r="BY4" s="465" t="s">
        <v>2199</v>
      </c>
      <c r="BZ4" s="465" t="s">
        <v>2200</v>
      </c>
      <c r="CA4" s="465" t="s">
        <v>2201</v>
      </c>
      <c r="CB4" s="465"/>
      <c r="CC4" s="465" t="s">
        <v>2202</v>
      </c>
      <c r="CD4" s="465" t="s">
        <v>2203</v>
      </c>
      <c r="CE4" s="465" t="s">
        <v>2204</v>
      </c>
    </row>
    <row r="5" customFormat="false" ht="14.25" hidden="false" customHeight="false" outlineLevel="0" collapsed="false">
      <c r="A5" s="485" t="n">
        <v>1</v>
      </c>
      <c r="B5" s="485" t="str">
        <f aca="false">'APH KIC KIA PC'!I5</f>
        <v>Välj…</v>
      </c>
      <c r="C5" s="485" t="str">
        <f aca="false">'APH KIC KIA PC'!K5</f>
        <v>Välj…</v>
      </c>
      <c r="D5" s="486" t="n">
        <v>1</v>
      </c>
      <c r="E5" s="487" t="str">
        <f aca="false">TRIM('APH KIC KIA PC'!D5)</f>
        <v/>
      </c>
      <c r="F5" s="488" t="str">
        <f aca="false">TRIM('1. Artikeldata Grund'!E5)</f>
        <v/>
      </c>
      <c r="G5" s="489" t="s">
        <v>1925</v>
      </c>
      <c r="H5" s="489"/>
      <c r="I5" s="488"/>
      <c r="J5" s="488"/>
      <c r="K5" s="488"/>
      <c r="L5" s="488"/>
      <c r="M5" s="258" t="n">
        <f aca="false" t="array" ref="M5:M5">IF('APH KIC KIA PC'!S5&lt;&gt;"WEB",1,_xlfn.IFS('APH KIC KIA PC'!K5=Tabeller!$AH$4,'APH KIC KIA PC'!Q5,'APH KIC KIA PC'!K5=Tabeller!$AH$5,106628))</f>
        <v>1</v>
      </c>
      <c r="N5" s="490" t="str">
        <f aca="false" t="array" ref="N5:N5">TRIM(IFERROR(IF('APH KIC KIA PC'!M5=200,'2. Artikeldata Utökad'!I5,(_xlfn.IFS('APH KIC KIA PC'!K5=Tabeller!$AH$4,'1. Artikeldata Grund'!F5,AND('APH KIC KIA PC'!K5=Tabeller!$AH$5,'APH KIC KIA PC'!M5&lt;&gt;200),'APH KIC KIA PC'!D5,'APH KIC KIA PC'!M5=200,'2. Artikeldata Utökad'!I5))),""))</f>
        <v/>
      </c>
      <c r="O5" s="491" t="str">
        <f aca="false">'APH KIC KIA PC'!E5</f>
        <v/>
      </c>
      <c r="P5" s="487" t="str">
        <f aca="false">TRIM('APH KIC KIA PC'!R5)</f>
        <v/>
      </c>
      <c r="Q5" s="492"/>
      <c r="R5" s="493" t="str">
        <f aca="false" t="array" ref="R5:R5">IFERROR(_xlfn.IFS('4. Inköpsdata'!M5=25%,41,'4. Inköpsdata'!M5=12%,42,'4. Inköpsdata'!M5=6%,43,'4. Inköpsdata'!M5="Momsfritt",38),"")</f>
        <v/>
      </c>
      <c r="S5" s="486" t="str">
        <f aca="false">'APH KIC KIA PC'!S5</f>
        <v>  Välj…</v>
      </c>
      <c r="T5" s="494" t="str">
        <f aca="false">'APH KIC KIA PC'!E5</f>
        <v/>
      </c>
      <c r="U5" s="486"/>
      <c r="V5" s="488"/>
      <c r="W5" s="488"/>
      <c r="X5" s="488"/>
      <c r="Y5" s="488"/>
      <c r="Z5" s="486" t="str">
        <f aca="false">TRIM(IF('1. Artikeldata Grund'!K5="","",IF('1. Artikeldata Grund'!K5=1,_xlfn.CONCAT('1. Artikeldata Grund'!K5," ","dag"),_xlfn.CONCAT('1. Artikeldata Grund'!K5," ","dagar"))))</f>
        <v/>
      </c>
      <c r="AA5" s="486" t="str">
        <f aca="false">TRIM(IF('1. Artikeldata Grund'!L5="","",IF('1. Artikeldata Grund'!L5=1,_xlfn.CONCAT('1. Artikeldata Grund'!L5," ","dag"),_xlfn.CONCAT('1. Artikeldata Grund'!L5," ","dagar"))))</f>
        <v/>
      </c>
      <c r="AB5" s="488"/>
      <c r="AC5" s="488"/>
      <c r="AD5" s="488"/>
      <c r="AE5" s="486" t="n">
        <v>1</v>
      </c>
      <c r="AF5" s="488"/>
      <c r="AG5" s="487" t="str">
        <f aca="false">TRIM('APH KIC KIA PC'!T5)</f>
        <v/>
      </c>
      <c r="AH5" s="488"/>
      <c r="AI5" s="488"/>
      <c r="AJ5" s="488"/>
      <c r="AK5" s="488"/>
      <c r="AL5" s="488"/>
      <c r="AM5" s="488"/>
      <c r="AN5" s="488"/>
      <c r="AO5" s="488"/>
      <c r="AP5" s="488"/>
      <c r="AQ5" s="488"/>
      <c r="AR5" s="488"/>
      <c r="AS5" s="488"/>
      <c r="AT5" s="488"/>
      <c r="AU5" s="488"/>
      <c r="AV5" s="488"/>
      <c r="AW5" s="488"/>
      <c r="AX5" s="488"/>
      <c r="AY5" s="488"/>
      <c r="AZ5" s="488"/>
      <c r="BA5" s="488"/>
      <c r="BB5" s="488"/>
      <c r="BC5" s="490" t="s">
        <v>2035</v>
      </c>
      <c r="BD5" s="490" t="str">
        <f aca="false">IF('2. Artikeldata Utökad'!G5="Välj…","",LEFT('2. Artikeldata Utökad'!G5,1))</f>
        <v> </v>
      </c>
      <c r="BE5" s="488"/>
      <c r="BF5" s="488"/>
      <c r="BG5" s="488"/>
      <c r="BH5" s="488"/>
      <c r="BI5" s="488"/>
      <c r="BJ5" s="488"/>
      <c r="BK5" s="488"/>
      <c r="BL5" s="487" t="str">
        <f aca="false">TRIM(IF('APH KIC KIA PC'!S5="WEB","",'2. Artikeldata Utökad'!P5))</f>
        <v/>
      </c>
      <c r="BM5" s="487" t="str">
        <f aca="false">TRIM(IF('APH KIC KIA PC'!S5="WEB","",'2. Artikeldata Utökad'!Q5))</f>
        <v/>
      </c>
      <c r="BN5" s="487" t="str">
        <f aca="false">TRIM(IF('APH KIC KIA PC'!S5="WEB","",'2. Artikeldata Utökad'!R5))</f>
        <v/>
      </c>
      <c r="BO5" s="487" t="str">
        <f aca="false">IF('2. Artikeldata Utökad'!F5="","",'2. Artikeldata Utökad'!F5)</f>
        <v>  Välj…</v>
      </c>
      <c r="BP5" s="487" t="str">
        <f aca="false">TRIM(IF('2. Artikeldata Utökad'!E5="","",'2. Artikeldata Utökad'!E5))</f>
        <v/>
      </c>
      <c r="BQ5" s="487" t="str">
        <f aca="false">TRIM(IF('APH KIC KIA PC'!S5="WEB","",'2. Artikeldata Utökad'!S5))</f>
        <v/>
      </c>
      <c r="BR5" s="486" t="n">
        <v>1</v>
      </c>
      <c r="BS5" s="487" t="str">
        <f aca="false">TRIM(IF('APH KIC KIA PC'!S5="WEB","",'2. Artikeldata Utökad'!T5))</f>
        <v/>
      </c>
      <c r="BT5" s="488"/>
      <c r="BU5" s="488"/>
      <c r="BV5" s="487" t="str">
        <f aca="false">TRIM(IF('APH KIC KIA PC'!M5&lt;&gt;200,'APH KIC KIA PC'!D5,'2. Artikeldata Utökad'!I5))</f>
        <v/>
      </c>
      <c r="BW5" s="487" t="str">
        <f aca="false">TRIM('2. Artikeldata Utökad'!D5)</f>
        <v/>
      </c>
      <c r="BX5" s="488" t="str">
        <f aca="false">LEFT('2. Artikeldata Utökad'!H5,1)</f>
        <v> </v>
      </c>
      <c r="BY5" s="488" t="str">
        <f aca="false">TRIM(LEFT('2. Artikeldata Utökad'!J5,2))</f>
        <v/>
      </c>
      <c r="BZ5" s="486" t="s">
        <v>2035</v>
      </c>
      <c r="CA5" s="488"/>
      <c r="CB5" s="488"/>
      <c r="CC5" s="488"/>
      <c r="CD5" s="488"/>
      <c r="CE5" s="488"/>
    </row>
    <row r="6" customFormat="false" ht="14.25" hidden="false" customHeight="false" outlineLevel="0" collapsed="false">
      <c r="A6" s="485" t="n">
        <v>2</v>
      </c>
      <c r="B6" s="485" t="str">
        <f aca="false">'APH KIC KIA PC'!I6</f>
        <v>Välj…</v>
      </c>
      <c r="C6" s="485" t="str">
        <f aca="false">'APH KIC KIA PC'!K6</f>
        <v>Välj…</v>
      </c>
      <c r="D6" s="486" t="n">
        <v>1</v>
      </c>
      <c r="E6" s="487" t="str">
        <f aca="false">TRIM('APH KIC KIA PC'!D6)</f>
        <v/>
      </c>
      <c r="F6" s="488" t="str">
        <f aca="false">TRIM('1. Artikeldata Grund'!E6)</f>
        <v/>
      </c>
      <c r="G6" s="489" t="s">
        <v>1925</v>
      </c>
      <c r="H6" s="488"/>
      <c r="I6" s="488"/>
      <c r="J6" s="488"/>
      <c r="K6" s="488"/>
      <c r="L6" s="488"/>
      <c r="M6" s="258" t="n">
        <f aca="false" t="array" ref="M6:M6">IF('APH KIC KIA PC'!S6&lt;&gt;"WEB",1,_xlfn.IFS('APH KIC KIA PC'!K6=Tabeller!$AH$4,'APH KIC KIA PC'!Q6,'APH KIC KIA PC'!K6=Tabeller!$AH$5,106628))</f>
        <v>1</v>
      </c>
      <c r="N6" s="490" t="str">
        <f aca="false" t="array" ref="N6:N6">TRIM(IFERROR(IF('APH KIC KIA PC'!M6=200,'2. Artikeldata Utökad'!I6,(_xlfn.IFS('APH KIC KIA PC'!K6=Tabeller!$AH$4,'1. Artikeldata Grund'!F6,AND('APH KIC KIA PC'!K6=Tabeller!$AH$5,'APH KIC KIA PC'!M6&lt;&gt;200),'APH KIC KIA PC'!D6,'APH KIC KIA PC'!M6=200,'2. Artikeldata Utökad'!I6))),""))</f>
        <v/>
      </c>
      <c r="O6" s="491" t="str">
        <f aca="false">'APH KIC KIA PC'!E6</f>
        <v/>
      </c>
      <c r="P6" s="487" t="str">
        <f aca="false">TRIM('APH KIC KIA PC'!R6)</f>
        <v/>
      </c>
      <c r="Q6" s="495"/>
      <c r="R6" s="493" t="str">
        <f aca="false" t="array" ref="R6:R6">IFERROR(_xlfn.IFS('4. Inköpsdata'!M6=25%,41,'4. Inköpsdata'!M6=12%,42,'4. Inköpsdata'!M6=6%,43,'4. Inköpsdata'!M6="Momsfritt",38),"")</f>
        <v/>
      </c>
      <c r="S6" s="486" t="str">
        <f aca="false">'APH KIC KIA PC'!S6</f>
        <v>  Välj…</v>
      </c>
      <c r="T6" s="494" t="str">
        <f aca="false">'APH KIC KIA PC'!E6</f>
        <v/>
      </c>
      <c r="U6" s="486"/>
      <c r="V6" s="488"/>
      <c r="W6" s="488"/>
      <c r="X6" s="488"/>
      <c r="Y6" s="488"/>
      <c r="Z6" s="486" t="str">
        <f aca="false">TRIM(IF('1. Artikeldata Grund'!K6="","",IF('1. Artikeldata Grund'!K6=1,_xlfn.CONCAT('1. Artikeldata Grund'!K6," ","dag"),_xlfn.CONCAT('1. Artikeldata Grund'!K6," ","dagar"))))</f>
        <v/>
      </c>
      <c r="AA6" s="486" t="str">
        <f aca="false">TRIM(IF('1. Artikeldata Grund'!L6="","",IF('1. Artikeldata Grund'!L6=1,_xlfn.CONCAT('1. Artikeldata Grund'!L6," ","dag"),_xlfn.CONCAT('1. Artikeldata Grund'!L6," ","dagar"))))</f>
        <v/>
      </c>
      <c r="AB6" s="488"/>
      <c r="AC6" s="488"/>
      <c r="AD6" s="488"/>
      <c r="AE6" s="486" t="n">
        <v>1</v>
      </c>
      <c r="AF6" s="488"/>
      <c r="AG6" s="487" t="str">
        <f aca="false">TRIM('APH KIC KIA PC'!T6)</f>
        <v/>
      </c>
      <c r="AH6" s="488"/>
      <c r="AI6" s="488"/>
      <c r="AJ6" s="488"/>
      <c r="AK6" s="488"/>
      <c r="AL6" s="488"/>
      <c r="AM6" s="488"/>
      <c r="AN6" s="488"/>
      <c r="AO6" s="488"/>
      <c r="AP6" s="488"/>
      <c r="AQ6" s="488"/>
      <c r="AR6" s="488"/>
      <c r="AS6" s="488"/>
      <c r="AT6" s="488"/>
      <c r="AU6" s="488"/>
      <c r="AV6" s="488"/>
      <c r="AW6" s="488"/>
      <c r="AX6" s="488"/>
      <c r="AY6" s="488"/>
      <c r="AZ6" s="488"/>
      <c r="BA6" s="488"/>
      <c r="BB6" s="488"/>
      <c r="BC6" s="490" t="s">
        <v>2035</v>
      </c>
      <c r="BD6" s="490" t="str">
        <f aca="false">IF('2. Artikeldata Utökad'!G6="Välj…","",LEFT('2. Artikeldata Utökad'!G6,1))</f>
        <v> </v>
      </c>
      <c r="BE6" s="488"/>
      <c r="BF6" s="488"/>
      <c r="BG6" s="488"/>
      <c r="BH6" s="488"/>
      <c r="BI6" s="488"/>
      <c r="BJ6" s="488"/>
      <c r="BK6" s="488"/>
      <c r="BL6" s="487" t="str">
        <f aca="false">TRIM(IF('APH KIC KIA PC'!S6="WEB","",'2. Artikeldata Utökad'!P6))</f>
        <v/>
      </c>
      <c r="BM6" s="487" t="str">
        <f aca="false">TRIM(IF('APH KIC KIA PC'!S6="WEB","",'2. Artikeldata Utökad'!Q6))</f>
        <v/>
      </c>
      <c r="BN6" s="487" t="str">
        <f aca="false">TRIM(IF('APH KIC KIA PC'!S6="WEB","",'2. Artikeldata Utökad'!R6))</f>
        <v/>
      </c>
      <c r="BO6" s="487" t="str">
        <f aca="false">IF('2. Artikeldata Utökad'!F6="","",'2. Artikeldata Utökad'!F6)</f>
        <v>  Välj…</v>
      </c>
      <c r="BP6" s="487" t="str">
        <f aca="false">TRIM(IF('2. Artikeldata Utökad'!E6="","",'2. Artikeldata Utökad'!E6))</f>
        <v/>
      </c>
      <c r="BQ6" s="487" t="str">
        <f aca="false">TRIM(IF('APH KIC KIA PC'!S6="WEB","",'2. Artikeldata Utökad'!S6))</f>
        <v/>
      </c>
      <c r="BR6" s="486" t="n">
        <v>1</v>
      </c>
      <c r="BS6" s="487" t="str">
        <f aca="false">TRIM(IF('APH KIC KIA PC'!S6="WEB","",'2. Artikeldata Utökad'!T6))</f>
        <v/>
      </c>
      <c r="BT6" s="488"/>
      <c r="BU6" s="488"/>
      <c r="BV6" s="487" t="str">
        <f aca="false">TRIM(IF('APH KIC KIA PC'!M6&lt;&gt;200,'APH KIC KIA PC'!D6,'2. Artikeldata Utökad'!I6))</f>
        <v/>
      </c>
      <c r="BW6" s="487" t="str">
        <f aca="false">TRIM('2. Artikeldata Utökad'!D6)</f>
        <v/>
      </c>
      <c r="BX6" s="488" t="str">
        <f aca="false">LEFT('2. Artikeldata Utökad'!H6,1)</f>
        <v> </v>
      </c>
      <c r="BY6" s="488" t="str">
        <f aca="false">TRIM(LEFT('2. Artikeldata Utökad'!J6,2))</f>
        <v/>
      </c>
      <c r="BZ6" s="486" t="s">
        <v>2035</v>
      </c>
      <c r="CA6" s="488"/>
      <c r="CB6" s="488"/>
      <c r="CC6" s="488"/>
      <c r="CD6" s="488"/>
      <c r="CE6" s="488"/>
    </row>
    <row r="7" customFormat="false" ht="14.25" hidden="false" customHeight="false" outlineLevel="0" collapsed="false">
      <c r="A7" s="485" t="n">
        <v>3</v>
      </c>
      <c r="B7" s="485" t="str">
        <f aca="false">'APH KIC KIA PC'!I7</f>
        <v>Välj…</v>
      </c>
      <c r="C7" s="485" t="str">
        <f aca="false">'APH KIC KIA PC'!K7</f>
        <v>Välj…</v>
      </c>
      <c r="D7" s="486" t="n">
        <v>1</v>
      </c>
      <c r="E7" s="487" t="str">
        <f aca="false">TRIM('APH KIC KIA PC'!D7)</f>
        <v/>
      </c>
      <c r="F7" s="488" t="str">
        <f aca="false">TRIM('1. Artikeldata Grund'!E7)</f>
        <v/>
      </c>
      <c r="G7" s="489" t="s">
        <v>1925</v>
      </c>
      <c r="H7" s="488"/>
      <c r="I7" s="488"/>
      <c r="J7" s="488"/>
      <c r="K7" s="488"/>
      <c r="L7" s="488"/>
      <c r="M7" s="258" t="n">
        <f aca="false" t="array" ref="M7:M7">IF('APH KIC KIA PC'!S7&lt;&gt;"WEB",1,_xlfn.IFS('APH KIC KIA PC'!K7=Tabeller!$AH$4,'APH KIC KIA PC'!Q7,'APH KIC KIA PC'!K7=Tabeller!$AH$5,106628))</f>
        <v>1</v>
      </c>
      <c r="N7" s="490" t="str">
        <f aca="false" t="array" ref="N7:N7">TRIM(IFERROR(IF('APH KIC KIA PC'!M7=200,'2. Artikeldata Utökad'!I7,(_xlfn.IFS('APH KIC KIA PC'!K7=Tabeller!$AH$4,'1. Artikeldata Grund'!F7,AND('APH KIC KIA PC'!K7=Tabeller!$AH$5,'APH KIC KIA PC'!M7&lt;&gt;200),'APH KIC KIA PC'!D7,'APH KIC KIA PC'!M7=200,'2. Artikeldata Utökad'!I7))),""))</f>
        <v/>
      </c>
      <c r="O7" s="491" t="str">
        <f aca="false">'APH KIC KIA PC'!E7</f>
        <v/>
      </c>
      <c r="P7" s="487" t="str">
        <f aca="false">TRIM('APH KIC KIA PC'!R7)</f>
        <v/>
      </c>
      <c r="Q7" s="495"/>
      <c r="R7" s="493" t="str">
        <f aca="false" t="array" ref="R7:R7">IFERROR(_xlfn.IFS('4. Inköpsdata'!M7=25%,41,'4. Inköpsdata'!M7=12%,42,'4. Inköpsdata'!M7=6%,43,'4. Inköpsdata'!M7="Momsfritt",38),"")</f>
        <v/>
      </c>
      <c r="S7" s="486" t="str">
        <f aca="false">'APH KIC KIA PC'!S7</f>
        <v>  Välj…</v>
      </c>
      <c r="T7" s="494" t="str">
        <f aca="false">'APH KIC KIA PC'!E7</f>
        <v/>
      </c>
      <c r="U7" s="486"/>
      <c r="V7" s="488"/>
      <c r="W7" s="488"/>
      <c r="X7" s="488"/>
      <c r="Y7" s="488"/>
      <c r="Z7" s="486" t="str">
        <f aca="false">TRIM(IF('1. Artikeldata Grund'!K7="","",IF('1. Artikeldata Grund'!K7=1,_xlfn.CONCAT('1. Artikeldata Grund'!K7," ","dag"),_xlfn.CONCAT('1. Artikeldata Grund'!K7," ","dagar"))))</f>
        <v/>
      </c>
      <c r="AA7" s="486" t="str">
        <f aca="false">TRIM(IF('1. Artikeldata Grund'!L7="","",IF('1. Artikeldata Grund'!L7=1,_xlfn.CONCAT('1. Artikeldata Grund'!L7," ","dag"),_xlfn.CONCAT('1. Artikeldata Grund'!L7," ","dagar"))))</f>
        <v/>
      </c>
      <c r="AB7" s="488"/>
      <c r="AC7" s="488"/>
      <c r="AD7" s="488"/>
      <c r="AE7" s="486" t="n">
        <v>1</v>
      </c>
      <c r="AF7" s="488"/>
      <c r="AG7" s="487" t="str">
        <f aca="false">TRIM('APH KIC KIA PC'!T7)</f>
        <v/>
      </c>
      <c r="AH7" s="488"/>
      <c r="AI7" s="488"/>
      <c r="AJ7" s="488"/>
      <c r="AK7" s="488"/>
      <c r="AL7" s="488"/>
      <c r="AM7" s="488"/>
      <c r="AN7" s="488"/>
      <c r="AO7" s="488"/>
      <c r="AP7" s="488"/>
      <c r="AQ7" s="488"/>
      <c r="AR7" s="488"/>
      <c r="AS7" s="488"/>
      <c r="AT7" s="488"/>
      <c r="AU7" s="488"/>
      <c r="AV7" s="488"/>
      <c r="AW7" s="488"/>
      <c r="AX7" s="488"/>
      <c r="AY7" s="488"/>
      <c r="AZ7" s="488"/>
      <c r="BA7" s="488"/>
      <c r="BB7" s="488"/>
      <c r="BC7" s="490" t="s">
        <v>2035</v>
      </c>
      <c r="BD7" s="490" t="str">
        <f aca="false">IF('2. Artikeldata Utökad'!G7="Välj…","",LEFT('2. Artikeldata Utökad'!G7,1))</f>
        <v> </v>
      </c>
      <c r="BE7" s="488"/>
      <c r="BF7" s="488"/>
      <c r="BG7" s="488"/>
      <c r="BH7" s="488"/>
      <c r="BI7" s="488"/>
      <c r="BJ7" s="488"/>
      <c r="BK7" s="488"/>
      <c r="BL7" s="487" t="str">
        <f aca="false">TRIM(IF('APH KIC KIA PC'!S7="WEB","",'2. Artikeldata Utökad'!P7))</f>
        <v/>
      </c>
      <c r="BM7" s="487" t="str">
        <f aca="false">TRIM(IF('APH KIC KIA PC'!S7="WEB","",'2. Artikeldata Utökad'!Q7))</f>
        <v/>
      </c>
      <c r="BN7" s="487" t="str">
        <f aca="false">TRIM(IF('APH KIC KIA PC'!S7="WEB","",'2. Artikeldata Utökad'!R7))</f>
        <v/>
      </c>
      <c r="BO7" s="487" t="str">
        <f aca="false">IF('2. Artikeldata Utökad'!F7="","",'2. Artikeldata Utökad'!F7)</f>
        <v>  Välj…</v>
      </c>
      <c r="BP7" s="487" t="str">
        <f aca="false">TRIM(IF('2. Artikeldata Utökad'!E7="","",'2. Artikeldata Utökad'!E7))</f>
        <v/>
      </c>
      <c r="BQ7" s="487" t="str">
        <f aca="false">TRIM(IF('APH KIC KIA PC'!S7="WEB","",'2. Artikeldata Utökad'!S7))</f>
        <v/>
      </c>
      <c r="BR7" s="486" t="n">
        <v>1</v>
      </c>
      <c r="BS7" s="487" t="str">
        <f aca="false">TRIM(IF('APH KIC KIA PC'!S7="WEB","",'2. Artikeldata Utökad'!T7))</f>
        <v/>
      </c>
      <c r="BT7" s="488"/>
      <c r="BU7" s="488"/>
      <c r="BV7" s="487" t="str">
        <f aca="false">TRIM(IF('APH KIC KIA PC'!M7&lt;&gt;200,'APH KIC KIA PC'!D7,'2. Artikeldata Utökad'!I7))</f>
        <v/>
      </c>
      <c r="BW7" s="487" t="str">
        <f aca="false">TRIM('2. Artikeldata Utökad'!D7)</f>
        <v/>
      </c>
      <c r="BX7" s="488" t="str">
        <f aca="false">LEFT('2. Artikeldata Utökad'!H7,1)</f>
        <v> </v>
      </c>
      <c r="BY7" s="488" t="str">
        <f aca="false">TRIM(LEFT('2. Artikeldata Utökad'!J7,2))</f>
        <v/>
      </c>
      <c r="BZ7" s="486" t="s">
        <v>2035</v>
      </c>
      <c r="CA7" s="488"/>
      <c r="CB7" s="488"/>
      <c r="CC7" s="488"/>
      <c r="CD7" s="488"/>
      <c r="CE7" s="488"/>
    </row>
    <row r="8" customFormat="false" ht="14.25" hidden="false" customHeight="false" outlineLevel="0" collapsed="false">
      <c r="A8" s="485" t="n">
        <v>4</v>
      </c>
      <c r="B8" s="485" t="str">
        <f aca="false">'APH KIC KIA PC'!I8</f>
        <v>Välj…</v>
      </c>
      <c r="C8" s="485" t="str">
        <f aca="false">'APH KIC KIA PC'!K8</f>
        <v>Välj…</v>
      </c>
      <c r="D8" s="486" t="n">
        <v>1</v>
      </c>
      <c r="E8" s="487" t="str">
        <f aca="false">TRIM('APH KIC KIA PC'!D8)</f>
        <v/>
      </c>
      <c r="F8" s="488" t="str">
        <f aca="false">TRIM('1. Artikeldata Grund'!E8)</f>
        <v/>
      </c>
      <c r="G8" s="489" t="s">
        <v>1925</v>
      </c>
      <c r="H8" s="488"/>
      <c r="I8" s="488"/>
      <c r="J8" s="488"/>
      <c r="K8" s="488"/>
      <c r="L8" s="488"/>
      <c r="M8" s="258" t="n">
        <f aca="false" t="array" ref="M8:M8">IF('APH KIC KIA PC'!S8&lt;&gt;"WEB",1,_xlfn.IFS('APH KIC KIA PC'!K8=Tabeller!$AH$4,'APH KIC KIA PC'!Q8,'APH KIC KIA PC'!K8=Tabeller!$AH$5,106628))</f>
        <v>1</v>
      </c>
      <c r="N8" s="490" t="str">
        <f aca="false" t="array" ref="N8:N8">TRIM(IFERROR(IF('APH KIC KIA PC'!M8=200,'2. Artikeldata Utökad'!I8,(_xlfn.IFS('APH KIC KIA PC'!K8=Tabeller!$AH$4,'1. Artikeldata Grund'!F8,AND('APH KIC KIA PC'!K8=Tabeller!$AH$5,'APH KIC KIA PC'!M8&lt;&gt;200),'APH KIC KIA PC'!D8,'APH KIC KIA PC'!M8=200,'2. Artikeldata Utökad'!I8))),""))</f>
        <v/>
      </c>
      <c r="O8" s="491" t="str">
        <f aca="false">'APH KIC KIA PC'!E8</f>
        <v/>
      </c>
      <c r="P8" s="487" t="str">
        <f aca="false">TRIM('APH KIC KIA PC'!R8)</f>
        <v/>
      </c>
      <c r="Q8" s="495"/>
      <c r="R8" s="493" t="str">
        <f aca="false" t="array" ref="R8:R8">IFERROR(_xlfn.IFS('4. Inköpsdata'!M8=25%,41,'4. Inköpsdata'!M8=12%,42,'4. Inköpsdata'!M8=6%,43,'4. Inköpsdata'!M8="Momsfritt",38),"")</f>
        <v/>
      </c>
      <c r="S8" s="486" t="str">
        <f aca="false">'APH KIC KIA PC'!S8</f>
        <v>  Välj…</v>
      </c>
      <c r="T8" s="494" t="str">
        <f aca="false">'APH KIC KIA PC'!E8</f>
        <v/>
      </c>
      <c r="U8" s="486"/>
      <c r="V8" s="488"/>
      <c r="W8" s="488"/>
      <c r="X8" s="488"/>
      <c r="Y8" s="488"/>
      <c r="Z8" s="486" t="str">
        <f aca="false">TRIM(IF('1. Artikeldata Grund'!K8="","",IF('1. Artikeldata Grund'!K8=1,_xlfn.CONCAT('1. Artikeldata Grund'!K8," ","dag"),_xlfn.CONCAT('1. Artikeldata Grund'!K8," ","dagar"))))</f>
        <v/>
      </c>
      <c r="AA8" s="486" t="str">
        <f aca="false">TRIM(IF('1. Artikeldata Grund'!L8="","",IF('1. Artikeldata Grund'!L8=1,_xlfn.CONCAT('1. Artikeldata Grund'!L8," ","dag"),_xlfn.CONCAT('1. Artikeldata Grund'!L8," ","dagar"))))</f>
        <v/>
      </c>
      <c r="AB8" s="488"/>
      <c r="AC8" s="488"/>
      <c r="AD8" s="488"/>
      <c r="AE8" s="486" t="n">
        <v>1</v>
      </c>
      <c r="AF8" s="488"/>
      <c r="AG8" s="487" t="str">
        <f aca="false">TRIM('APH KIC KIA PC'!T8)</f>
        <v/>
      </c>
      <c r="AH8" s="488"/>
      <c r="AI8" s="488"/>
      <c r="AJ8" s="488"/>
      <c r="AK8" s="488"/>
      <c r="AL8" s="488"/>
      <c r="AM8" s="488"/>
      <c r="AN8" s="488"/>
      <c r="AO8" s="488"/>
      <c r="AP8" s="488"/>
      <c r="AQ8" s="488"/>
      <c r="AR8" s="488"/>
      <c r="AS8" s="488"/>
      <c r="AT8" s="488"/>
      <c r="AU8" s="488"/>
      <c r="AV8" s="488"/>
      <c r="AW8" s="488"/>
      <c r="AX8" s="488"/>
      <c r="AY8" s="488"/>
      <c r="AZ8" s="488"/>
      <c r="BA8" s="488"/>
      <c r="BB8" s="488"/>
      <c r="BC8" s="490" t="s">
        <v>2035</v>
      </c>
      <c r="BD8" s="490" t="str">
        <f aca="false">IF('2. Artikeldata Utökad'!G8="Välj…","",LEFT('2. Artikeldata Utökad'!G8,1))</f>
        <v> </v>
      </c>
      <c r="BE8" s="488"/>
      <c r="BF8" s="488"/>
      <c r="BG8" s="488"/>
      <c r="BH8" s="488"/>
      <c r="BI8" s="488"/>
      <c r="BJ8" s="488"/>
      <c r="BK8" s="488"/>
      <c r="BL8" s="487" t="str">
        <f aca="false">TRIM(IF('APH KIC KIA PC'!S8="WEB","",'2. Artikeldata Utökad'!P8))</f>
        <v/>
      </c>
      <c r="BM8" s="487" t="str">
        <f aca="false">TRIM(IF('APH KIC KIA PC'!S8="WEB","",'2. Artikeldata Utökad'!Q8))</f>
        <v/>
      </c>
      <c r="BN8" s="487" t="str">
        <f aca="false">TRIM(IF('APH KIC KIA PC'!S8="WEB","",'2. Artikeldata Utökad'!R8))</f>
        <v/>
      </c>
      <c r="BO8" s="487" t="str">
        <f aca="false">IF('2. Artikeldata Utökad'!F8="","",'2. Artikeldata Utökad'!F8)</f>
        <v>  Välj…</v>
      </c>
      <c r="BP8" s="487" t="str">
        <f aca="false">TRIM(IF('2. Artikeldata Utökad'!E8="","",'2. Artikeldata Utökad'!E8))</f>
        <v/>
      </c>
      <c r="BQ8" s="487" t="str">
        <f aca="false">TRIM(IF('APH KIC KIA PC'!S8="WEB","",'2. Artikeldata Utökad'!S8))</f>
        <v/>
      </c>
      <c r="BR8" s="486" t="n">
        <v>1</v>
      </c>
      <c r="BS8" s="487" t="str">
        <f aca="false">TRIM(IF('APH KIC KIA PC'!S8="WEB","",'2. Artikeldata Utökad'!T8))</f>
        <v/>
      </c>
      <c r="BT8" s="488"/>
      <c r="BU8" s="488"/>
      <c r="BV8" s="487" t="str">
        <f aca="false">TRIM(IF('APH KIC KIA PC'!M8&lt;&gt;200,'APH KIC KIA PC'!D8,'2. Artikeldata Utökad'!I8))</f>
        <v/>
      </c>
      <c r="BW8" s="487" t="str">
        <f aca="false">TRIM('2. Artikeldata Utökad'!D8)</f>
        <v/>
      </c>
      <c r="BX8" s="488" t="str">
        <f aca="false">LEFT('2. Artikeldata Utökad'!H8,1)</f>
        <v> </v>
      </c>
      <c r="BY8" s="488" t="str">
        <f aca="false">TRIM(LEFT('2. Artikeldata Utökad'!J8,2))</f>
        <v/>
      </c>
      <c r="BZ8" s="486" t="s">
        <v>2035</v>
      </c>
      <c r="CA8" s="488"/>
      <c r="CB8" s="488"/>
      <c r="CC8" s="488"/>
      <c r="CD8" s="488"/>
      <c r="CE8" s="488"/>
    </row>
    <row r="9" customFormat="false" ht="14.25" hidden="false" customHeight="false" outlineLevel="0" collapsed="false">
      <c r="A9" s="485" t="n">
        <v>5</v>
      </c>
      <c r="B9" s="485" t="str">
        <f aca="false">'APH KIC KIA PC'!I9</f>
        <v>Välj…</v>
      </c>
      <c r="C9" s="485" t="str">
        <f aca="false">'APH KIC KIA PC'!K9</f>
        <v>Välj…</v>
      </c>
      <c r="D9" s="486" t="n">
        <v>1</v>
      </c>
      <c r="E9" s="487" t="str">
        <f aca="false">TRIM('APH KIC KIA PC'!D9)</f>
        <v/>
      </c>
      <c r="F9" s="488" t="str">
        <f aca="false">TRIM('1. Artikeldata Grund'!E9)</f>
        <v/>
      </c>
      <c r="G9" s="489" t="s">
        <v>1925</v>
      </c>
      <c r="H9" s="488"/>
      <c r="I9" s="488"/>
      <c r="J9" s="488"/>
      <c r="K9" s="488"/>
      <c r="L9" s="488"/>
      <c r="M9" s="258" t="n">
        <f aca="false" t="array" ref="M9:M9">IF('APH KIC KIA PC'!S9&lt;&gt;"WEB",1,_xlfn.IFS('APH KIC KIA PC'!K9=Tabeller!$AH$4,'APH KIC KIA PC'!Q9,'APH KIC KIA PC'!K9=Tabeller!$AH$5,106628))</f>
        <v>1</v>
      </c>
      <c r="N9" s="490" t="str">
        <f aca="false" t="array" ref="N9:N9">TRIM(IFERROR(IF('APH KIC KIA PC'!M9=200,'2. Artikeldata Utökad'!I9,(_xlfn.IFS('APH KIC KIA PC'!K9=Tabeller!$AH$4,'1. Artikeldata Grund'!F9,AND('APH KIC KIA PC'!K9=Tabeller!$AH$5,'APH KIC KIA PC'!M9&lt;&gt;200),'APH KIC KIA PC'!D9,'APH KIC KIA PC'!M9=200,'2. Artikeldata Utökad'!I9))),""))</f>
        <v/>
      </c>
      <c r="O9" s="491" t="str">
        <f aca="false">'APH KIC KIA PC'!E9</f>
        <v/>
      </c>
      <c r="P9" s="487" t="str">
        <f aca="false">TRIM('APH KIC KIA PC'!R9)</f>
        <v/>
      </c>
      <c r="Q9" s="495"/>
      <c r="R9" s="493" t="str">
        <f aca="false" t="array" ref="R9:R9">IFERROR(_xlfn.IFS('4. Inköpsdata'!M9=25%,41,'4. Inköpsdata'!M9=12%,42,'4. Inköpsdata'!M9=6%,43,'4. Inköpsdata'!M9="Momsfritt",38),"")</f>
        <v/>
      </c>
      <c r="S9" s="486" t="str">
        <f aca="false">'APH KIC KIA PC'!S9</f>
        <v>  Välj…</v>
      </c>
      <c r="T9" s="494" t="str">
        <f aca="false">'APH KIC KIA PC'!E9</f>
        <v/>
      </c>
      <c r="U9" s="486"/>
      <c r="V9" s="488"/>
      <c r="W9" s="488"/>
      <c r="X9" s="488"/>
      <c r="Y9" s="488"/>
      <c r="Z9" s="486" t="str">
        <f aca="false">TRIM(IF('1. Artikeldata Grund'!K9="","",IF('1. Artikeldata Grund'!K9=1,_xlfn.CONCAT('1. Artikeldata Grund'!K9," ","dag"),_xlfn.CONCAT('1. Artikeldata Grund'!K9," ","dagar"))))</f>
        <v/>
      </c>
      <c r="AA9" s="486" t="str">
        <f aca="false">TRIM(IF('1. Artikeldata Grund'!L9="","",IF('1. Artikeldata Grund'!L9=1,_xlfn.CONCAT('1. Artikeldata Grund'!L9," ","dag"),_xlfn.CONCAT('1. Artikeldata Grund'!L9," ","dagar"))))</f>
        <v/>
      </c>
      <c r="AB9" s="488"/>
      <c r="AC9" s="488"/>
      <c r="AD9" s="488"/>
      <c r="AE9" s="486" t="n">
        <v>1</v>
      </c>
      <c r="AF9" s="488"/>
      <c r="AG9" s="487" t="str">
        <f aca="false">TRIM('APH KIC KIA PC'!T9)</f>
        <v/>
      </c>
      <c r="AH9" s="488"/>
      <c r="AI9" s="488"/>
      <c r="AJ9" s="488"/>
      <c r="AK9" s="488"/>
      <c r="AL9" s="488"/>
      <c r="AM9" s="488"/>
      <c r="AN9" s="488"/>
      <c r="AO9" s="488"/>
      <c r="AP9" s="488"/>
      <c r="AQ9" s="488"/>
      <c r="AR9" s="488"/>
      <c r="AS9" s="488"/>
      <c r="AT9" s="488"/>
      <c r="AU9" s="488"/>
      <c r="AV9" s="488"/>
      <c r="AW9" s="488"/>
      <c r="AX9" s="488"/>
      <c r="AY9" s="488"/>
      <c r="AZ9" s="488"/>
      <c r="BA9" s="488"/>
      <c r="BB9" s="488"/>
      <c r="BC9" s="490" t="s">
        <v>2035</v>
      </c>
      <c r="BD9" s="490" t="str">
        <f aca="false">IF('2. Artikeldata Utökad'!G9="Välj…","",LEFT('2. Artikeldata Utökad'!G9,1))</f>
        <v> </v>
      </c>
      <c r="BE9" s="488"/>
      <c r="BF9" s="488"/>
      <c r="BG9" s="488"/>
      <c r="BH9" s="488"/>
      <c r="BI9" s="488"/>
      <c r="BJ9" s="488"/>
      <c r="BK9" s="488"/>
      <c r="BL9" s="487" t="str">
        <f aca="false">TRIM(IF('APH KIC KIA PC'!S9="WEB","",'2. Artikeldata Utökad'!P9))</f>
        <v/>
      </c>
      <c r="BM9" s="487" t="str">
        <f aca="false">TRIM(IF('APH KIC KIA PC'!S9="WEB","",'2. Artikeldata Utökad'!Q9))</f>
        <v/>
      </c>
      <c r="BN9" s="487" t="str">
        <f aca="false">TRIM(IF('APH KIC KIA PC'!S9="WEB","",'2. Artikeldata Utökad'!R9))</f>
        <v/>
      </c>
      <c r="BO9" s="487" t="str">
        <f aca="false">IF('2. Artikeldata Utökad'!F9="","",'2. Artikeldata Utökad'!F9)</f>
        <v>  Välj…</v>
      </c>
      <c r="BP9" s="487" t="str">
        <f aca="false">TRIM(IF('2. Artikeldata Utökad'!E9="","",'2. Artikeldata Utökad'!E9))</f>
        <v/>
      </c>
      <c r="BQ9" s="487" t="str">
        <f aca="false">TRIM(IF('APH KIC KIA PC'!S9="WEB","",'2. Artikeldata Utökad'!S9))</f>
        <v/>
      </c>
      <c r="BR9" s="486" t="n">
        <v>1</v>
      </c>
      <c r="BS9" s="487" t="str">
        <f aca="false">TRIM(IF('APH KIC KIA PC'!S9="WEB","",'2. Artikeldata Utökad'!T9))</f>
        <v/>
      </c>
      <c r="BT9" s="488"/>
      <c r="BU9" s="488"/>
      <c r="BV9" s="487" t="str">
        <f aca="false">TRIM(IF('APH KIC KIA PC'!M9&lt;&gt;200,'APH KIC KIA PC'!D9,'2. Artikeldata Utökad'!I9))</f>
        <v/>
      </c>
      <c r="BW9" s="487" t="str">
        <f aca="false">TRIM('2. Artikeldata Utökad'!D9)</f>
        <v/>
      </c>
      <c r="BX9" s="488" t="str">
        <f aca="false">LEFT('2. Artikeldata Utökad'!H9,1)</f>
        <v> </v>
      </c>
      <c r="BY9" s="488" t="str">
        <f aca="false">TRIM(LEFT('2. Artikeldata Utökad'!J9,2))</f>
        <v/>
      </c>
      <c r="BZ9" s="486" t="s">
        <v>2035</v>
      </c>
      <c r="CA9" s="488"/>
      <c r="CB9" s="488"/>
      <c r="CC9" s="488"/>
      <c r="CD9" s="488"/>
      <c r="CE9" s="488"/>
    </row>
    <row r="10" customFormat="false" ht="14.25" hidden="false" customHeight="false" outlineLevel="0" collapsed="false">
      <c r="A10" s="485" t="n">
        <v>6</v>
      </c>
      <c r="B10" s="485" t="str">
        <f aca="false">'APH KIC KIA PC'!I10</f>
        <v>Välj…</v>
      </c>
      <c r="C10" s="485" t="str">
        <f aca="false">'APH KIC KIA PC'!K10</f>
        <v>Välj…</v>
      </c>
      <c r="D10" s="486" t="n">
        <v>1</v>
      </c>
      <c r="E10" s="487" t="str">
        <f aca="false">TRIM('APH KIC KIA PC'!D10)</f>
        <v/>
      </c>
      <c r="F10" s="488" t="str">
        <f aca="false">TRIM('1. Artikeldata Grund'!E10)</f>
        <v/>
      </c>
      <c r="G10" s="489" t="s">
        <v>1925</v>
      </c>
      <c r="H10" s="488"/>
      <c r="I10" s="488"/>
      <c r="J10" s="488"/>
      <c r="K10" s="488"/>
      <c r="L10" s="488"/>
      <c r="M10" s="258" t="n">
        <f aca="false" t="array" ref="M10:M10">IF('APH KIC KIA PC'!S10&lt;&gt;"WEB",1,_xlfn.IFS('APH KIC KIA PC'!K10=Tabeller!$AH$4,'APH KIC KIA PC'!Q10,'APH KIC KIA PC'!K10=Tabeller!$AH$5,106628))</f>
        <v>1</v>
      </c>
      <c r="N10" s="490" t="str">
        <f aca="false" t="array" ref="N10:N10">TRIM(IFERROR(IF('APH KIC KIA PC'!M10=200,'2. Artikeldata Utökad'!I10,(_xlfn.IFS('APH KIC KIA PC'!K10=Tabeller!$AH$4,'1. Artikeldata Grund'!F10,AND('APH KIC KIA PC'!K10=Tabeller!$AH$5,'APH KIC KIA PC'!M10&lt;&gt;200),'APH KIC KIA PC'!D10,'APH KIC KIA PC'!M10=200,'2. Artikeldata Utökad'!I10))),""))</f>
        <v/>
      </c>
      <c r="O10" s="491" t="str">
        <f aca="false">'APH KIC KIA PC'!E10</f>
        <v/>
      </c>
      <c r="P10" s="487" t="str">
        <f aca="false">TRIM('APH KIC KIA PC'!R10)</f>
        <v/>
      </c>
      <c r="Q10" s="495"/>
      <c r="R10" s="493" t="str">
        <f aca="false" t="array" ref="R10:R10">IFERROR(_xlfn.IFS('4. Inköpsdata'!M10=25%,41,'4. Inköpsdata'!M10=12%,42,'4. Inköpsdata'!M10=6%,43,'4. Inköpsdata'!M10="Momsfritt",38),"")</f>
        <v/>
      </c>
      <c r="S10" s="486" t="str">
        <f aca="false">'APH KIC KIA PC'!S10</f>
        <v>  Välj…</v>
      </c>
      <c r="T10" s="494" t="str">
        <f aca="false">'APH KIC KIA PC'!E10</f>
        <v/>
      </c>
      <c r="U10" s="486"/>
      <c r="V10" s="488"/>
      <c r="W10" s="488"/>
      <c r="X10" s="488"/>
      <c r="Y10" s="488"/>
      <c r="Z10" s="486" t="str">
        <f aca="false">TRIM(IF('1. Artikeldata Grund'!K10="","",IF('1. Artikeldata Grund'!K10=1,_xlfn.CONCAT('1. Artikeldata Grund'!K10," ","dag"),_xlfn.CONCAT('1. Artikeldata Grund'!K10," ","dagar"))))</f>
        <v/>
      </c>
      <c r="AA10" s="486" t="str">
        <f aca="false">TRIM(IF('1. Artikeldata Grund'!L10="","",IF('1. Artikeldata Grund'!L10=1,_xlfn.CONCAT('1. Artikeldata Grund'!L10," ","dag"),_xlfn.CONCAT('1. Artikeldata Grund'!L10," ","dagar"))))</f>
        <v/>
      </c>
      <c r="AB10" s="488"/>
      <c r="AC10" s="488"/>
      <c r="AD10" s="488"/>
      <c r="AE10" s="486" t="n">
        <v>1</v>
      </c>
      <c r="AF10" s="488"/>
      <c r="AG10" s="487" t="str">
        <f aca="false">TRIM('APH KIC KIA PC'!T10)</f>
        <v/>
      </c>
      <c r="AH10" s="488"/>
      <c r="AI10" s="488"/>
      <c r="AJ10" s="488"/>
      <c r="AK10" s="488"/>
      <c r="AL10" s="488"/>
      <c r="AM10" s="488"/>
      <c r="AN10" s="488"/>
      <c r="AO10" s="488"/>
      <c r="AP10" s="488"/>
      <c r="AQ10" s="488"/>
      <c r="AR10" s="488"/>
      <c r="AS10" s="488"/>
      <c r="AT10" s="488"/>
      <c r="AU10" s="488"/>
      <c r="AV10" s="488"/>
      <c r="AW10" s="488"/>
      <c r="AX10" s="488"/>
      <c r="AY10" s="488"/>
      <c r="AZ10" s="488"/>
      <c r="BA10" s="488"/>
      <c r="BB10" s="488"/>
      <c r="BC10" s="490" t="s">
        <v>2035</v>
      </c>
      <c r="BD10" s="490" t="str">
        <f aca="false">IF('2. Artikeldata Utökad'!G10="Välj…","",LEFT('2. Artikeldata Utökad'!G10,1))</f>
        <v> </v>
      </c>
      <c r="BE10" s="488"/>
      <c r="BF10" s="488"/>
      <c r="BG10" s="488"/>
      <c r="BH10" s="488"/>
      <c r="BI10" s="488"/>
      <c r="BJ10" s="488"/>
      <c r="BK10" s="488"/>
      <c r="BL10" s="487" t="str">
        <f aca="false">TRIM(IF('APH KIC KIA PC'!S10="WEB","",'2. Artikeldata Utökad'!P10))</f>
        <v/>
      </c>
      <c r="BM10" s="487" t="str">
        <f aca="false">TRIM(IF('APH KIC KIA PC'!S10="WEB","",'2. Artikeldata Utökad'!Q10))</f>
        <v/>
      </c>
      <c r="BN10" s="487" t="str">
        <f aca="false">TRIM(IF('APH KIC KIA PC'!S10="WEB","",'2. Artikeldata Utökad'!R10))</f>
        <v/>
      </c>
      <c r="BO10" s="487" t="str">
        <f aca="false">IF('2. Artikeldata Utökad'!F10="","",'2. Artikeldata Utökad'!F10)</f>
        <v>  Välj…</v>
      </c>
      <c r="BP10" s="487" t="str">
        <f aca="false">TRIM(IF('2. Artikeldata Utökad'!E10="","",'2. Artikeldata Utökad'!E10))</f>
        <v/>
      </c>
      <c r="BQ10" s="487" t="str">
        <f aca="false">TRIM(IF('APH KIC KIA PC'!S10="WEB","",'2. Artikeldata Utökad'!S10))</f>
        <v/>
      </c>
      <c r="BR10" s="486" t="n">
        <v>1</v>
      </c>
      <c r="BS10" s="487" t="str">
        <f aca="false">TRIM(IF('APH KIC KIA PC'!S10="WEB","",'2. Artikeldata Utökad'!T10))</f>
        <v/>
      </c>
      <c r="BT10" s="488"/>
      <c r="BU10" s="488"/>
      <c r="BV10" s="487" t="str">
        <f aca="false">TRIM(IF('APH KIC KIA PC'!M10&lt;&gt;200,'APH KIC KIA PC'!D10,'2. Artikeldata Utökad'!I10))</f>
        <v/>
      </c>
      <c r="BW10" s="487" t="str">
        <f aca="false">TRIM('2. Artikeldata Utökad'!D10)</f>
        <v/>
      </c>
      <c r="BX10" s="488" t="str">
        <f aca="false">LEFT('2. Artikeldata Utökad'!H10,1)</f>
        <v> </v>
      </c>
      <c r="BY10" s="488" t="str">
        <f aca="false">TRIM(LEFT('2. Artikeldata Utökad'!J10,2))</f>
        <v/>
      </c>
      <c r="BZ10" s="486" t="s">
        <v>2035</v>
      </c>
      <c r="CA10" s="488"/>
      <c r="CB10" s="488"/>
      <c r="CC10" s="488"/>
      <c r="CD10" s="488"/>
      <c r="CE10" s="488"/>
    </row>
    <row r="11" customFormat="false" ht="14.25" hidden="false" customHeight="false" outlineLevel="0" collapsed="false">
      <c r="A11" s="485" t="n">
        <v>7</v>
      </c>
      <c r="B11" s="485" t="str">
        <f aca="false">'APH KIC KIA PC'!I11</f>
        <v>Välj…</v>
      </c>
      <c r="C11" s="485" t="str">
        <f aca="false">'APH KIC KIA PC'!K11</f>
        <v>Välj…</v>
      </c>
      <c r="D11" s="486" t="n">
        <v>1</v>
      </c>
      <c r="E11" s="487" t="str">
        <f aca="false">TRIM('APH KIC KIA PC'!D11)</f>
        <v/>
      </c>
      <c r="F11" s="488" t="str">
        <f aca="false">TRIM('1. Artikeldata Grund'!E11)</f>
        <v/>
      </c>
      <c r="G11" s="489" t="s">
        <v>1925</v>
      </c>
      <c r="H11" s="488"/>
      <c r="I11" s="488"/>
      <c r="J11" s="488"/>
      <c r="K11" s="488"/>
      <c r="L11" s="488"/>
      <c r="M11" s="258" t="n">
        <f aca="false" t="array" ref="M11:M11">IF('APH KIC KIA PC'!S11&lt;&gt;"WEB",1,_xlfn.IFS('APH KIC KIA PC'!K11=Tabeller!$AH$4,'APH KIC KIA PC'!Q11,'APH KIC KIA PC'!K11=Tabeller!$AH$5,106628))</f>
        <v>1</v>
      </c>
      <c r="N11" s="490" t="str">
        <f aca="false" t="array" ref="N11:N11">TRIM(IFERROR(IF('APH KIC KIA PC'!M11=200,'2. Artikeldata Utökad'!I11,(_xlfn.IFS('APH KIC KIA PC'!K11=Tabeller!$AH$4,'1. Artikeldata Grund'!F11,AND('APH KIC KIA PC'!K11=Tabeller!$AH$5,'APH KIC KIA PC'!M11&lt;&gt;200),'APH KIC KIA PC'!D11,'APH KIC KIA PC'!M11=200,'2. Artikeldata Utökad'!I11))),""))</f>
        <v/>
      </c>
      <c r="O11" s="491" t="str">
        <f aca="false">'APH KIC KIA PC'!E11</f>
        <v/>
      </c>
      <c r="P11" s="487" t="str">
        <f aca="false">TRIM('APH KIC KIA PC'!R11)</f>
        <v/>
      </c>
      <c r="Q11" s="495"/>
      <c r="R11" s="493" t="str">
        <f aca="false" t="array" ref="R11:R11">IFERROR(_xlfn.IFS('4. Inköpsdata'!M11=25%,41,'4. Inköpsdata'!M11=12%,42,'4. Inköpsdata'!M11=6%,43,'4. Inköpsdata'!M11="Momsfritt",38),"")</f>
        <v/>
      </c>
      <c r="S11" s="486" t="str">
        <f aca="false">'APH KIC KIA PC'!S11</f>
        <v>  Välj…</v>
      </c>
      <c r="T11" s="494" t="str">
        <f aca="false">'APH KIC KIA PC'!E11</f>
        <v/>
      </c>
      <c r="U11" s="486"/>
      <c r="V11" s="488"/>
      <c r="W11" s="488"/>
      <c r="X11" s="488"/>
      <c r="Y11" s="488"/>
      <c r="Z11" s="486" t="str">
        <f aca="false">TRIM(IF('1. Artikeldata Grund'!K11="","",IF('1. Artikeldata Grund'!K11=1,_xlfn.CONCAT('1. Artikeldata Grund'!K11," ","dag"),_xlfn.CONCAT('1. Artikeldata Grund'!K11," ","dagar"))))</f>
        <v/>
      </c>
      <c r="AA11" s="486" t="str">
        <f aca="false">TRIM(IF('1. Artikeldata Grund'!L11="","",IF('1. Artikeldata Grund'!L11=1,_xlfn.CONCAT('1. Artikeldata Grund'!L11," ","dag"),_xlfn.CONCAT('1. Artikeldata Grund'!L11," ","dagar"))))</f>
        <v/>
      </c>
      <c r="AB11" s="488"/>
      <c r="AC11" s="488"/>
      <c r="AD11" s="488"/>
      <c r="AE11" s="486" t="n">
        <v>1</v>
      </c>
      <c r="AF11" s="488"/>
      <c r="AG11" s="487" t="str">
        <f aca="false">TRIM('APH KIC KIA PC'!T11)</f>
        <v/>
      </c>
      <c r="AH11" s="488"/>
      <c r="AI11" s="488"/>
      <c r="AJ11" s="488"/>
      <c r="AK11" s="488"/>
      <c r="AL11" s="488"/>
      <c r="AM11" s="488"/>
      <c r="AN11" s="488"/>
      <c r="AO11" s="488"/>
      <c r="AP11" s="488"/>
      <c r="AQ11" s="488"/>
      <c r="AR11" s="488"/>
      <c r="AS11" s="488"/>
      <c r="AT11" s="488"/>
      <c r="AU11" s="488"/>
      <c r="AV11" s="488"/>
      <c r="AW11" s="488"/>
      <c r="AX11" s="488"/>
      <c r="AY11" s="488"/>
      <c r="AZ11" s="488"/>
      <c r="BA11" s="488"/>
      <c r="BB11" s="488"/>
      <c r="BC11" s="490" t="s">
        <v>2035</v>
      </c>
      <c r="BD11" s="490" t="str">
        <f aca="false">IF('2. Artikeldata Utökad'!G11="Välj…","",LEFT('2. Artikeldata Utökad'!G11,1))</f>
        <v> </v>
      </c>
      <c r="BE11" s="488"/>
      <c r="BF11" s="488"/>
      <c r="BG11" s="488"/>
      <c r="BH11" s="488"/>
      <c r="BI11" s="488"/>
      <c r="BJ11" s="488"/>
      <c r="BK11" s="488"/>
      <c r="BL11" s="487" t="str">
        <f aca="false">TRIM(IF('APH KIC KIA PC'!S11="WEB","",'2. Artikeldata Utökad'!P11))</f>
        <v/>
      </c>
      <c r="BM11" s="487" t="str">
        <f aca="false">TRIM(IF('APH KIC KIA PC'!S11="WEB","",'2. Artikeldata Utökad'!Q11))</f>
        <v/>
      </c>
      <c r="BN11" s="487" t="str">
        <f aca="false">TRIM(IF('APH KIC KIA PC'!S11="WEB","",'2. Artikeldata Utökad'!R11))</f>
        <v/>
      </c>
      <c r="BO11" s="487" t="str">
        <f aca="false">IF('2. Artikeldata Utökad'!F11="","",'2. Artikeldata Utökad'!F11)</f>
        <v>  Välj…</v>
      </c>
      <c r="BP11" s="487" t="str">
        <f aca="false">TRIM(IF('2. Artikeldata Utökad'!E11="","",'2. Artikeldata Utökad'!E11))</f>
        <v/>
      </c>
      <c r="BQ11" s="487" t="str">
        <f aca="false">TRIM(IF('APH KIC KIA PC'!S11="WEB","",'2. Artikeldata Utökad'!S11))</f>
        <v/>
      </c>
      <c r="BR11" s="486" t="n">
        <v>1</v>
      </c>
      <c r="BS11" s="487" t="str">
        <f aca="false">TRIM(IF('APH KIC KIA PC'!S11="WEB","",'2. Artikeldata Utökad'!T11))</f>
        <v/>
      </c>
      <c r="BT11" s="488"/>
      <c r="BU11" s="488"/>
      <c r="BV11" s="487" t="str">
        <f aca="false">TRIM(IF('APH KIC KIA PC'!M11&lt;&gt;200,'APH KIC KIA PC'!D11,'2. Artikeldata Utökad'!I11))</f>
        <v/>
      </c>
      <c r="BW11" s="487" t="str">
        <f aca="false">TRIM('2. Artikeldata Utökad'!D11)</f>
        <v/>
      </c>
      <c r="BX11" s="488" t="str">
        <f aca="false">LEFT('2. Artikeldata Utökad'!H11,1)</f>
        <v> </v>
      </c>
      <c r="BY11" s="488" t="str">
        <f aca="false">TRIM(LEFT('2. Artikeldata Utökad'!J11,2))</f>
        <v/>
      </c>
      <c r="BZ11" s="486" t="s">
        <v>2035</v>
      </c>
      <c r="CA11" s="488"/>
      <c r="CB11" s="488"/>
      <c r="CC11" s="488"/>
      <c r="CD11" s="488"/>
      <c r="CE11" s="488"/>
    </row>
    <row r="12" customFormat="false" ht="14.25" hidden="false" customHeight="false" outlineLevel="0" collapsed="false">
      <c r="A12" s="485" t="n">
        <v>8</v>
      </c>
      <c r="B12" s="485" t="str">
        <f aca="false">'APH KIC KIA PC'!I12</f>
        <v>Välj…</v>
      </c>
      <c r="C12" s="485" t="str">
        <f aca="false">'APH KIC KIA PC'!K12</f>
        <v>Välj…</v>
      </c>
      <c r="D12" s="486" t="n">
        <v>1</v>
      </c>
      <c r="E12" s="487" t="str">
        <f aca="false">TRIM('APH KIC KIA PC'!D12)</f>
        <v/>
      </c>
      <c r="F12" s="488" t="str">
        <f aca="false">TRIM('1. Artikeldata Grund'!E12)</f>
        <v/>
      </c>
      <c r="G12" s="489" t="s">
        <v>1925</v>
      </c>
      <c r="H12" s="488"/>
      <c r="I12" s="488"/>
      <c r="J12" s="488"/>
      <c r="K12" s="488"/>
      <c r="L12" s="488"/>
      <c r="M12" s="258" t="n">
        <f aca="false" t="array" ref="M12:M12">IF('APH KIC KIA PC'!S12&lt;&gt;"WEB",1,_xlfn.IFS('APH KIC KIA PC'!K12=Tabeller!$AH$4,'APH KIC KIA PC'!Q12,'APH KIC KIA PC'!K12=Tabeller!$AH$5,106628))</f>
        <v>1</v>
      </c>
      <c r="N12" s="490" t="str">
        <f aca="false" t="array" ref="N12:N12">TRIM(IFERROR(IF('APH KIC KIA PC'!M12=200,'2. Artikeldata Utökad'!I12,(_xlfn.IFS('APH KIC KIA PC'!K12=Tabeller!$AH$4,'1. Artikeldata Grund'!F12,AND('APH KIC KIA PC'!K12=Tabeller!$AH$5,'APH KIC KIA PC'!M12&lt;&gt;200),'APH KIC KIA PC'!D12,'APH KIC KIA PC'!M12=200,'2. Artikeldata Utökad'!I12))),""))</f>
        <v/>
      </c>
      <c r="O12" s="491" t="str">
        <f aca="false">'APH KIC KIA PC'!E12</f>
        <v/>
      </c>
      <c r="P12" s="487" t="str">
        <f aca="false">TRIM('APH KIC KIA PC'!R12)</f>
        <v/>
      </c>
      <c r="R12" s="493" t="str">
        <f aca="false" t="array" ref="R12:R12">IFERROR(_xlfn.IFS('4. Inköpsdata'!M12=25%,41,'4. Inköpsdata'!M12=12%,42,'4. Inköpsdata'!M12=6%,43,'4. Inköpsdata'!M12="Momsfritt",38),"")</f>
        <v/>
      </c>
      <c r="S12" s="486" t="str">
        <f aca="false">'APH KIC KIA PC'!S12</f>
        <v>  Välj…</v>
      </c>
      <c r="T12" s="494" t="str">
        <f aca="false">'APH KIC KIA PC'!E12</f>
        <v/>
      </c>
      <c r="U12" s="486"/>
      <c r="V12" s="488"/>
      <c r="W12" s="488"/>
      <c r="X12" s="488"/>
      <c r="Y12" s="488"/>
      <c r="Z12" s="486" t="str">
        <f aca="false">TRIM(IF('1. Artikeldata Grund'!K12="","",IF('1. Artikeldata Grund'!K12=1,_xlfn.CONCAT('1. Artikeldata Grund'!K12," ","dag"),_xlfn.CONCAT('1. Artikeldata Grund'!K12," ","dagar"))))</f>
        <v/>
      </c>
      <c r="AA12" s="486" t="str">
        <f aca="false">TRIM(IF('1. Artikeldata Grund'!L12="","",IF('1. Artikeldata Grund'!L12=1,_xlfn.CONCAT('1. Artikeldata Grund'!L12," ","dag"),_xlfn.CONCAT('1. Artikeldata Grund'!L12," ","dagar"))))</f>
        <v/>
      </c>
      <c r="AB12" s="488"/>
      <c r="AC12" s="488"/>
      <c r="AD12" s="488"/>
      <c r="AE12" s="486" t="n">
        <v>1</v>
      </c>
      <c r="AF12" s="488"/>
      <c r="AG12" s="487" t="str">
        <f aca="false">TRIM('APH KIC KIA PC'!T12)</f>
        <v/>
      </c>
      <c r="AH12" s="488"/>
      <c r="AI12" s="488"/>
      <c r="AJ12" s="488"/>
      <c r="AK12" s="488"/>
      <c r="AL12" s="488"/>
      <c r="AM12" s="488"/>
      <c r="AN12" s="488"/>
      <c r="AO12" s="488"/>
      <c r="AP12" s="488"/>
      <c r="AQ12" s="488"/>
      <c r="AR12" s="488"/>
      <c r="AS12" s="488"/>
      <c r="AT12" s="488"/>
      <c r="AU12" s="488"/>
      <c r="AV12" s="488"/>
      <c r="AW12" s="488"/>
      <c r="AX12" s="488"/>
      <c r="AY12" s="488"/>
      <c r="AZ12" s="488"/>
      <c r="BA12" s="488"/>
      <c r="BB12" s="488"/>
      <c r="BC12" s="490" t="s">
        <v>2035</v>
      </c>
      <c r="BD12" s="490" t="str">
        <f aca="false">IF('2. Artikeldata Utökad'!G12="Välj…","",LEFT('2. Artikeldata Utökad'!G12,1))</f>
        <v> </v>
      </c>
      <c r="BE12" s="488"/>
      <c r="BF12" s="488"/>
      <c r="BG12" s="488"/>
      <c r="BH12" s="488"/>
      <c r="BI12" s="488"/>
      <c r="BJ12" s="488"/>
      <c r="BK12" s="488"/>
      <c r="BL12" s="487" t="str">
        <f aca="false">TRIM(IF('APH KIC KIA PC'!S12="WEB","",'2. Artikeldata Utökad'!P12))</f>
        <v/>
      </c>
      <c r="BM12" s="487" t="str">
        <f aca="false">TRIM(IF('APH KIC KIA PC'!S12="WEB","",'2. Artikeldata Utökad'!Q12))</f>
        <v/>
      </c>
      <c r="BN12" s="487" t="str">
        <f aca="false">TRIM(IF('APH KIC KIA PC'!S12="WEB","",'2. Artikeldata Utökad'!R12))</f>
        <v/>
      </c>
      <c r="BO12" s="487" t="str">
        <f aca="false">IF('2. Artikeldata Utökad'!F12="","",'2. Artikeldata Utökad'!F12)</f>
        <v>  Välj…</v>
      </c>
      <c r="BP12" s="487" t="str">
        <f aca="false">TRIM(IF('2. Artikeldata Utökad'!E12="","",'2. Artikeldata Utökad'!E12))</f>
        <v/>
      </c>
      <c r="BQ12" s="487" t="str">
        <f aca="false">TRIM(IF('APH KIC KIA PC'!S12="WEB","",'2. Artikeldata Utökad'!S12))</f>
        <v/>
      </c>
      <c r="BR12" s="486" t="n">
        <v>1</v>
      </c>
      <c r="BS12" s="487" t="str">
        <f aca="false">TRIM(IF('APH KIC KIA PC'!S12="WEB","",'2. Artikeldata Utökad'!T12))</f>
        <v/>
      </c>
      <c r="BT12" s="488"/>
      <c r="BU12" s="488"/>
      <c r="BV12" s="487" t="str">
        <f aca="false">TRIM(IF('APH KIC KIA PC'!M12&lt;&gt;200,'APH KIC KIA PC'!D12,'2. Artikeldata Utökad'!I12))</f>
        <v/>
      </c>
      <c r="BW12" s="487" t="str">
        <f aca="false">TRIM('2. Artikeldata Utökad'!D12)</f>
        <v/>
      </c>
      <c r="BX12" s="488" t="str">
        <f aca="false">LEFT('2. Artikeldata Utökad'!H12,1)</f>
        <v> </v>
      </c>
      <c r="BY12" s="488" t="str">
        <f aca="false">TRIM(LEFT('2. Artikeldata Utökad'!J12,2))</f>
        <v/>
      </c>
      <c r="BZ12" s="486" t="s">
        <v>2035</v>
      </c>
      <c r="CA12" s="488"/>
      <c r="CB12" s="488"/>
      <c r="CC12" s="488"/>
      <c r="CD12" s="488"/>
      <c r="CE12" s="488"/>
    </row>
    <row r="13" customFormat="false" ht="14.25" hidden="false" customHeight="false" outlineLevel="0" collapsed="false">
      <c r="A13" s="485" t="n">
        <v>9</v>
      </c>
      <c r="B13" s="485" t="str">
        <f aca="false">'APH KIC KIA PC'!I13</f>
        <v>Välj…</v>
      </c>
      <c r="C13" s="485" t="str">
        <f aca="false">'APH KIC KIA PC'!K13</f>
        <v>Välj…</v>
      </c>
      <c r="D13" s="486" t="n">
        <v>1</v>
      </c>
      <c r="E13" s="487" t="str">
        <f aca="false">TRIM('APH KIC KIA PC'!D13)</f>
        <v/>
      </c>
      <c r="F13" s="488" t="str">
        <f aca="false">TRIM('1. Artikeldata Grund'!E13)</f>
        <v/>
      </c>
      <c r="G13" s="489" t="s">
        <v>1925</v>
      </c>
      <c r="H13" s="488"/>
      <c r="I13" s="488"/>
      <c r="J13" s="488"/>
      <c r="K13" s="488"/>
      <c r="L13" s="488"/>
      <c r="M13" s="258" t="n">
        <f aca="false" t="array" ref="M13:M13">IF('APH KIC KIA PC'!S13&lt;&gt;"WEB",1,_xlfn.IFS('APH KIC KIA PC'!K13=Tabeller!$AH$4,'APH KIC KIA PC'!Q13,'APH KIC KIA PC'!K13=Tabeller!$AH$5,106628))</f>
        <v>1</v>
      </c>
      <c r="N13" s="490" t="str">
        <f aca="false" t="array" ref="N13:N13">TRIM(IFERROR(IF('APH KIC KIA PC'!M13=200,'2. Artikeldata Utökad'!I13,(_xlfn.IFS('APH KIC KIA PC'!K13=Tabeller!$AH$4,'1. Artikeldata Grund'!F13,AND('APH KIC KIA PC'!K13=Tabeller!$AH$5,'APH KIC KIA PC'!M13&lt;&gt;200),'APH KIC KIA PC'!D13,'APH KIC KIA PC'!M13=200,'2. Artikeldata Utökad'!I13))),""))</f>
        <v/>
      </c>
      <c r="O13" s="491" t="str">
        <f aca="false">'APH KIC KIA PC'!E13</f>
        <v/>
      </c>
      <c r="P13" s="487" t="str">
        <f aca="false">TRIM('APH KIC KIA PC'!R13)</f>
        <v/>
      </c>
      <c r="Q13" s="489"/>
      <c r="R13" s="493" t="str">
        <f aca="false" t="array" ref="R13:R13">IFERROR(_xlfn.IFS('4. Inköpsdata'!M13=25%,41,'4. Inköpsdata'!M13=12%,42,'4. Inköpsdata'!M13=6%,43,'4. Inköpsdata'!M13="Momsfritt",38),"")</f>
        <v/>
      </c>
      <c r="S13" s="486" t="str">
        <f aca="false">'APH KIC KIA PC'!S13</f>
        <v>  Välj…</v>
      </c>
      <c r="T13" s="494" t="str">
        <f aca="false">'APH KIC KIA PC'!E13</f>
        <v/>
      </c>
      <c r="U13" s="486"/>
      <c r="V13" s="488"/>
      <c r="W13" s="488"/>
      <c r="X13" s="488"/>
      <c r="Y13" s="488"/>
      <c r="Z13" s="486" t="str">
        <f aca="false">TRIM(IF('1. Artikeldata Grund'!K13="","",IF('1. Artikeldata Grund'!K13=1,_xlfn.CONCAT('1. Artikeldata Grund'!K13," ","dag"),_xlfn.CONCAT('1. Artikeldata Grund'!K13," ","dagar"))))</f>
        <v/>
      </c>
      <c r="AA13" s="486" t="str">
        <f aca="false">TRIM(IF('1. Artikeldata Grund'!L13="","",IF('1. Artikeldata Grund'!L13=1,_xlfn.CONCAT('1. Artikeldata Grund'!L13," ","dag"),_xlfn.CONCAT('1. Artikeldata Grund'!L13," ","dagar"))))</f>
        <v/>
      </c>
      <c r="AB13" s="488"/>
      <c r="AC13" s="488"/>
      <c r="AD13" s="488"/>
      <c r="AE13" s="486" t="n">
        <v>1</v>
      </c>
      <c r="AF13" s="488"/>
      <c r="AG13" s="487" t="str">
        <f aca="false">TRIM('APH KIC KIA PC'!T13)</f>
        <v/>
      </c>
      <c r="AH13" s="488"/>
      <c r="AI13" s="488"/>
      <c r="AJ13" s="488"/>
      <c r="AK13" s="488"/>
      <c r="AL13" s="488"/>
      <c r="AM13" s="488"/>
      <c r="AN13" s="488"/>
      <c r="AO13" s="488"/>
      <c r="AP13" s="488"/>
      <c r="AQ13" s="488"/>
      <c r="AR13" s="488"/>
      <c r="AS13" s="488"/>
      <c r="AT13" s="488"/>
      <c r="AU13" s="488"/>
      <c r="AV13" s="488"/>
      <c r="AW13" s="488"/>
      <c r="AX13" s="488"/>
      <c r="AY13" s="488"/>
      <c r="AZ13" s="488"/>
      <c r="BA13" s="488"/>
      <c r="BB13" s="488"/>
      <c r="BC13" s="490" t="s">
        <v>2035</v>
      </c>
      <c r="BD13" s="490" t="str">
        <f aca="false">IF('2. Artikeldata Utökad'!G13="Välj…","",LEFT('2. Artikeldata Utökad'!G13,1))</f>
        <v> </v>
      </c>
      <c r="BE13" s="488"/>
      <c r="BF13" s="488"/>
      <c r="BG13" s="488"/>
      <c r="BH13" s="488"/>
      <c r="BI13" s="488"/>
      <c r="BJ13" s="488"/>
      <c r="BK13" s="488"/>
      <c r="BL13" s="487" t="str">
        <f aca="false">TRIM(IF('APH KIC KIA PC'!S13="WEB","",'2. Artikeldata Utökad'!P13))</f>
        <v/>
      </c>
      <c r="BM13" s="487" t="str">
        <f aca="false">TRIM(IF('APH KIC KIA PC'!S13="WEB","",'2. Artikeldata Utökad'!Q13))</f>
        <v/>
      </c>
      <c r="BN13" s="487" t="str">
        <f aca="false">TRIM(IF('APH KIC KIA PC'!S13="WEB","",'2. Artikeldata Utökad'!R13))</f>
        <v/>
      </c>
      <c r="BO13" s="487" t="str">
        <f aca="false">IF('2. Artikeldata Utökad'!F13="","",'2. Artikeldata Utökad'!F13)</f>
        <v>  Välj…</v>
      </c>
      <c r="BP13" s="487" t="str">
        <f aca="false">TRIM(IF('2. Artikeldata Utökad'!E13="","",'2. Artikeldata Utökad'!E13))</f>
        <v/>
      </c>
      <c r="BQ13" s="487" t="str">
        <f aca="false">TRIM(IF('APH KIC KIA PC'!S13="WEB","",'2. Artikeldata Utökad'!S13))</f>
        <v/>
      </c>
      <c r="BR13" s="486" t="n">
        <v>1</v>
      </c>
      <c r="BS13" s="487" t="str">
        <f aca="false">TRIM(IF('APH KIC KIA PC'!S13="WEB","",'2. Artikeldata Utökad'!T13))</f>
        <v/>
      </c>
      <c r="BT13" s="488"/>
      <c r="BU13" s="488"/>
      <c r="BV13" s="487" t="str">
        <f aca="false">TRIM(IF('APH KIC KIA PC'!M13&lt;&gt;200,'APH KIC KIA PC'!D13,'2. Artikeldata Utökad'!I13))</f>
        <v/>
      </c>
      <c r="BW13" s="487" t="str">
        <f aca="false">TRIM('2. Artikeldata Utökad'!D13)</f>
        <v/>
      </c>
      <c r="BX13" s="488" t="str">
        <f aca="false">LEFT('2. Artikeldata Utökad'!H13,1)</f>
        <v> </v>
      </c>
      <c r="BY13" s="488" t="str">
        <f aca="false">TRIM(LEFT('2. Artikeldata Utökad'!J13,2))</f>
        <v/>
      </c>
      <c r="BZ13" s="486" t="s">
        <v>2035</v>
      </c>
      <c r="CA13" s="488"/>
      <c r="CB13" s="488"/>
      <c r="CC13" s="488"/>
      <c r="CD13" s="488"/>
      <c r="CE13" s="488"/>
    </row>
    <row r="14" customFormat="false" ht="14.25" hidden="false" customHeight="false" outlineLevel="0" collapsed="false">
      <c r="A14" s="485" t="n">
        <v>10</v>
      </c>
      <c r="B14" s="485" t="str">
        <f aca="false">'APH KIC KIA PC'!I14</f>
        <v>Välj…</v>
      </c>
      <c r="C14" s="485" t="str">
        <f aca="false">'APH KIC KIA PC'!K14</f>
        <v>Välj…</v>
      </c>
      <c r="D14" s="486" t="n">
        <v>1</v>
      </c>
      <c r="E14" s="487" t="str">
        <f aca="false">TRIM('APH KIC KIA PC'!D14)</f>
        <v/>
      </c>
      <c r="F14" s="488" t="str">
        <f aca="false">TRIM('1. Artikeldata Grund'!E14)</f>
        <v/>
      </c>
      <c r="G14" s="489" t="s">
        <v>1925</v>
      </c>
      <c r="H14" s="488"/>
      <c r="I14" s="488"/>
      <c r="J14" s="488"/>
      <c r="K14" s="488"/>
      <c r="L14" s="488"/>
      <c r="M14" s="258" t="n">
        <f aca="false" t="array" ref="M14:M14">IF('APH KIC KIA PC'!S14&lt;&gt;"WEB",1,_xlfn.IFS('APH KIC KIA PC'!K14=Tabeller!$AH$4,'APH KIC KIA PC'!Q14,'APH KIC KIA PC'!K14=Tabeller!$AH$5,106628))</f>
        <v>1</v>
      </c>
      <c r="N14" s="490" t="str">
        <f aca="false" t="array" ref="N14:N14">TRIM(IFERROR(IF('APH KIC KIA PC'!M14=200,'2. Artikeldata Utökad'!I14,(_xlfn.IFS('APH KIC KIA PC'!K14=Tabeller!$AH$4,'1. Artikeldata Grund'!F14,AND('APH KIC KIA PC'!K14=Tabeller!$AH$5,'APH KIC KIA PC'!M14&lt;&gt;200),'APH KIC KIA PC'!D14,'APH KIC KIA PC'!M14=200,'2. Artikeldata Utökad'!I14))),""))</f>
        <v/>
      </c>
      <c r="O14" s="491" t="str">
        <f aca="false">'APH KIC KIA PC'!E14</f>
        <v/>
      </c>
      <c r="P14" s="487" t="str">
        <f aca="false">TRIM('APH KIC KIA PC'!R14)</f>
        <v/>
      </c>
      <c r="Q14" s="488"/>
      <c r="R14" s="493" t="str">
        <f aca="false" t="array" ref="R14:R14">IFERROR(_xlfn.IFS('4. Inköpsdata'!M14=25%,41,'4. Inköpsdata'!M14=12%,42,'4. Inköpsdata'!M14=6%,43,'4. Inköpsdata'!M14="Momsfritt",38),"")</f>
        <v/>
      </c>
      <c r="S14" s="486" t="str">
        <f aca="false">'APH KIC KIA PC'!S14</f>
        <v>  Välj…</v>
      </c>
      <c r="T14" s="494" t="str">
        <f aca="false">'APH KIC KIA PC'!E14</f>
        <v/>
      </c>
      <c r="U14" s="486"/>
      <c r="V14" s="488"/>
      <c r="W14" s="488"/>
      <c r="X14" s="488"/>
      <c r="Y14" s="488"/>
      <c r="Z14" s="486" t="str">
        <f aca="false">TRIM(IF('1. Artikeldata Grund'!K14="","",IF('1. Artikeldata Grund'!K14=1,_xlfn.CONCAT('1. Artikeldata Grund'!K14," ","dag"),_xlfn.CONCAT('1. Artikeldata Grund'!K14," ","dagar"))))</f>
        <v/>
      </c>
      <c r="AA14" s="486" t="str">
        <f aca="false">TRIM(IF('1. Artikeldata Grund'!L14="","",IF('1. Artikeldata Grund'!L14=1,_xlfn.CONCAT('1. Artikeldata Grund'!L14," ","dag"),_xlfn.CONCAT('1. Artikeldata Grund'!L14," ","dagar"))))</f>
        <v/>
      </c>
      <c r="AB14" s="488"/>
      <c r="AC14" s="488"/>
      <c r="AD14" s="488"/>
      <c r="AE14" s="486" t="n">
        <v>1</v>
      </c>
      <c r="AF14" s="488"/>
      <c r="AG14" s="487" t="str">
        <f aca="false">TRIM('APH KIC KIA PC'!T14)</f>
        <v/>
      </c>
      <c r="AH14" s="488"/>
      <c r="AI14" s="488"/>
      <c r="AJ14" s="488"/>
      <c r="AK14" s="488"/>
      <c r="AL14" s="488"/>
      <c r="AM14" s="488"/>
      <c r="AN14" s="488"/>
      <c r="AO14" s="488"/>
      <c r="AP14" s="488"/>
      <c r="AQ14" s="488"/>
      <c r="AR14" s="488"/>
      <c r="AS14" s="488"/>
      <c r="AT14" s="488"/>
      <c r="AU14" s="488"/>
      <c r="AV14" s="488"/>
      <c r="AW14" s="488"/>
      <c r="AX14" s="488"/>
      <c r="AY14" s="488"/>
      <c r="AZ14" s="488"/>
      <c r="BA14" s="488"/>
      <c r="BB14" s="488"/>
      <c r="BC14" s="490" t="s">
        <v>2035</v>
      </c>
      <c r="BD14" s="490" t="str">
        <f aca="false">IF('2. Artikeldata Utökad'!G14="Välj…","",LEFT('2. Artikeldata Utökad'!G14,1))</f>
        <v> </v>
      </c>
      <c r="BE14" s="488"/>
      <c r="BF14" s="488"/>
      <c r="BG14" s="488"/>
      <c r="BH14" s="488"/>
      <c r="BI14" s="488"/>
      <c r="BJ14" s="488"/>
      <c r="BK14" s="488"/>
      <c r="BL14" s="487" t="str">
        <f aca="false">TRIM(IF('APH KIC KIA PC'!S14="WEB","",'2. Artikeldata Utökad'!P14))</f>
        <v/>
      </c>
      <c r="BM14" s="487" t="str">
        <f aca="false">TRIM(IF('APH KIC KIA PC'!S14="WEB","",'2. Artikeldata Utökad'!Q14))</f>
        <v/>
      </c>
      <c r="BN14" s="487" t="str">
        <f aca="false">TRIM(IF('APH KIC KIA PC'!S14="WEB","",'2. Artikeldata Utökad'!R14))</f>
        <v/>
      </c>
      <c r="BO14" s="487" t="str">
        <f aca="false">IF('2. Artikeldata Utökad'!F14="","",'2. Artikeldata Utökad'!F14)</f>
        <v>  Välj…</v>
      </c>
      <c r="BP14" s="487" t="str">
        <f aca="false">TRIM(IF('2. Artikeldata Utökad'!E14="","",'2. Artikeldata Utökad'!E14))</f>
        <v/>
      </c>
      <c r="BQ14" s="487" t="str">
        <f aca="false">TRIM(IF('APH KIC KIA PC'!S14="WEB","",'2. Artikeldata Utökad'!S14))</f>
        <v/>
      </c>
      <c r="BR14" s="486" t="n">
        <v>1</v>
      </c>
      <c r="BS14" s="487" t="str">
        <f aca="false">TRIM(IF('APH KIC KIA PC'!S14="WEB","",'2. Artikeldata Utökad'!T14))</f>
        <v/>
      </c>
      <c r="BT14" s="488"/>
      <c r="BU14" s="488"/>
      <c r="BV14" s="487" t="str">
        <f aca="false">TRIM(IF('APH KIC KIA PC'!M14&lt;&gt;200,'APH KIC KIA PC'!D14,'2. Artikeldata Utökad'!I14))</f>
        <v/>
      </c>
      <c r="BW14" s="487" t="str">
        <f aca="false">TRIM('2. Artikeldata Utökad'!D14)</f>
        <v/>
      </c>
      <c r="BX14" s="488" t="str">
        <f aca="false">LEFT('2. Artikeldata Utökad'!H14,1)</f>
        <v> </v>
      </c>
      <c r="BY14" s="488" t="str">
        <f aca="false">TRIM(LEFT('2. Artikeldata Utökad'!J14,2))</f>
        <v/>
      </c>
      <c r="BZ14" s="486" t="s">
        <v>2035</v>
      </c>
      <c r="CA14" s="488"/>
      <c r="CB14" s="488"/>
      <c r="CC14" s="488"/>
      <c r="CD14" s="488"/>
      <c r="CE14" s="488"/>
    </row>
    <row r="15" customFormat="false" ht="14.25" hidden="false" customHeight="false" outlineLevel="0" collapsed="false">
      <c r="A15" s="485" t="n">
        <v>11</v>
      </c>
      <c r="B15" s="485" t="str">
        <f aca="false">'APH KIC KIA PC'!I15</f>
        <v>Välj…</v>
      </c>
      <c r="C15" s="485" t="str">
        <f aca="false">'APH KIC KIA PC'!K15</f>
        <v>Välj…</v>
      </c>
      <c r="D15" s="486" t="n">
        <v>1</v>
      </c>
      <c r="E15" s="487" t="str">
        <f aca="false">TRIM('APH KIC KIA PC'!D15)</f>
        <v/>
      </c>
      <c r="F15" s="488" t="str">
        <f aca="false">TRIM('1. Artikeldata Grund'!E15)</f>
        <v/>
      </c>
      <c r="G15" s="489" t="s">
        <v>1925</v>
      </c>
      <c r="H15" s="488"/>
      <c r="I15" s="488"/>
      <c r="J15" s="488"/>
      <c r="K15" s="488"/>
      <c r="L15" s="488"/>
      <c r="M15" s="258" t="n">
        <f aca="false" t="array" ref="M15:M15">IF('APH KIC KIA PC'!S15&lt;&gt;"WEB",1,_xlfn.IFS('APH KIC KIA PC'!K15=Tabeller!$AH$4,'APH KIC KIA PC'!Q15,'APH KIC KIA PC'!K15=Tabeller!$AH$5,106628))</f>
        <v>1</v>
      </c>
      <c r="N15" s="490" t="str">
        <f aca="false" t="array" ref="N15:N15">TRIM(IFERROR(IF('APH KIC KIA PC'!M15=200,'2. Artikeldata Utökad'!I15,(_xlfn.IFS('APH KIC KIA PC'!K15=Tabeller!$AH$4,'1. Artikeldata Grund'!F15,AND('APH KIC KIA PC'!K15=Tabeller!$AH$5,'APH KIC KIA PC'!M15&lt;&gt;200),'APH KIC KIA PC'!D15,'APH KIC KIA PC'!M15=200,'2. Artikeldata Utökad'!I15))),""))</f>
        <v/>
      </c>
      <c r="O15" s="491" t="str">
        <f aca="false">'APH KIC KIA PC'!E15</f>
        <v/>
      </c>
      <c r="P15" s="487" t="str">
        <f aca="false">TRIM('APH KIC KIA PC'!R15)</f>
        <v/>
      </c>
      <c r="Q15" s="488"/>
      <c r="R15" s="493" t="str">
        <f aca="false" t="array" ref="R15:R15">IFERROR(_xlfn.IFS('4. Inköpsdata'!M15=25%,41,'4. Inköpsdata'!M15=12%,42,'4. Inköpsdata'!M15=6%,43,'4. Inköpsdata'!M15="Momsfritt",38),"")</f>
        <v/>
      </c>
      <c r="S15" s="486" t="str">
        <f aca="false">'APH KIC KIA PC'!S15</f>
        <v>  Välj…</v>
      </c>
      <c r="T15" s="494" t="str">
        <f aca="false">'APH KIC KIA PC'!E15</f>
        <v/>
      </c>
      <c r="U15" s="486"/>
      <c r="V15" s="488"/>
      <c r="W15" s="488"/>
      <c r="X15" s="488"/>
      <c r="Y15" s="488"/>
      <c r="Z15" s="486" t="str">
        <f aca="false">TRIM(IF('1. Artikeldata Grund'!K15="","",IF('1. Artikeldata Grund'!K15=1,_xlfn.CONCAT('1. Artikeldata Grund'!K15," ","dag"),_xlfn.CONCAT('1. Artikeldata Grund'!K15," ","dagar"))))</f>
        <v/>
      </c>
      <c r="AA15" s="486" t="str">
        <f aca="false">TRIM(IF('1. Artikeldata Grund'!L15="","",IF('1. Artikeldata Grund'!L15=1,_xlfn.CONCAT('1. Artikeldata Grund'!L15," ","dag"),_xlfn.CONCAT('1. Artikeldata Grund'!L15," ","dagar"))))</f>
        <v/>
      </c>
      <c r="AB15" s="488"/>
      <c r="AC15" s="488"/>
      <c r="AD15" s="488"/>
      <c r="AE15" s="486" t="n">
        <v>1</v>
      </c>
      <c r="AF15" s="488"/>
      <c r="AG15" s="487" t="str">
        <f aca="false">TRIM('APH KIC KIA PC'!T15)</f>
        <v/>
      </c>
      <c r="AH15" s="488"/>
      <c r="AI15" s="488"/>
      <c r="AJ15" s="488"/>
      <c r="AK15" s="488"/>
      <c r="AL15" s="488"/>
      <c r="AM15" s="488"/>
      <c r="AN15" s="488"/>
      <c r="AO15" s="488"/>
      <c r="AP15" s="488"/>
      <c r="AQ15" s="488"/>
      <c r="AR15" s="488"/>
      <c r="AS15" s="488"/>
      <c r="AT15" s="488"/>
      <c r="AU15" s="488"/>
      <c r="AV15" s="488"/>
      <c r="AW15" s="488"/>
      <c r="AX15" s="488"/>
      <c r="AY15" s="488"/>
      <c r="AZ15" s="488"/>
      <c r="BA15" s="488"/>
      <c r="BB15" s="488"/>
      <c r="BC15" s="490" t="s">
        <v>2035</v>
      </c>
      <c r="BD15" s="490" t="str">
        <f aca="false">IF('2. Artikeldata Utökad'!G15="Välj…","",LEFT('2. Artikeldata Utökad'!G15,1))</f>
        <v> </v>
      </c>
      <c r="BE15" s="488"/>
      <c r="BF15" s="488"/>
      <c r="BG15" s="488"/>
      <c r="BH15" s="488"/>
      <c r="BI15" s="488"/>
      <c r="BJ15" s="488"/>
      <c r="BK15" s="488"/>
      <c r="BL15" s="487" t="str">
        <f aca="false">TRIM(IF('APH KIC KIA PC'!S15="WEB","",'2. Artikeldata Utökad'!P15))</f>
        <v/>
      </c>
      <c r="BM15" s="487" t="str">
        <f aca="false">TRIM(IF('APH KIC KIA PC'!S15="WEB","",'2. Artikeldata Utökad'!Q15))</f>
        <v/>
      </c>
      <c r="BN15" s="487" t="str">
        <f aca="false">TRIM(IF('APH KIC KIA PC'!S15="WEB","",'2. Artikeldata Utökad'!R15))</f>
        <v/>
      </c>
      <c r="BO15" s="487" t="str">
        <f aca="false">IF('2. Artikeldata Utökad'!F15="","",'2. Artikeldata Utökad'!F15)</f>
        <v>  Välj…</v>
      </c>
      <c r="BP15" s="487" t="str">
        <f aca="false">TRIM(IF('2. Artikeldata Utökad'!E15="","",'2. Artikeldata Utökad'!E15))</f>
        <v/>
      </c>
      <c r="BQ15" s="487" t="str">
        <f aca="false">TRIM(IF('APH KIC KIA PC'!S15="WEB","",'2. Artikeldata Utökad'!S15))</f>
        <v/>
      </c>
      <c r="BR15" s="486" t="n">
        <v>1</v>
      </c>
      <c r="BS15" s="487" t="str">
        <f aca="false">TRIM(IF('APH KIC KIA PC'!S15="WEB","",'2. Artikeldata Utökad'!T15))</f>
        <v/>
      </c>
      <c r="BT15" s="488"/>
      <c r="BU15" s="488"/>
      <c r="BV15" s="487" t="str">
        <f aca="false">TRIM(IF('APH KIC KIA PC'!M15&lt;&gt;200,'APH KIC KIA PC'!D15,'2. Artikeldata Utökad'!I15))</f>
        <v/>
      </c>
      <c r="BW15" s="487" t="str">
        <f aca="false">TRIM('2. Artikeldata Utökad'!D15)</f>
        <v/>
      </c>
      <c r="BX15" s="488" t="str">
        <f aca="false">LEFT('2. Artikeldata Utökad'!H15,1)</f>
        <v> </v>
      </c>
      <c r="BY15" s="488" t="str">
        <f aca="false">TRIM(LEFT('2. Artikeldata Utökad'!J15,2))</f>
        <v/>
      </c>
      <c r="BZ15" s="486" t="s">
        <v>2035</v>
      </c>
      <c r="CA15" s="488"/>
      <c r="CB15" s="488"/>
      <c r="CC15" s="488"/>
      <c r="CD15" s="488"/>
      <c r="CE15" s="488"/>
    </row>
    <row r="16" customFormat="false" ht="14.25" hidden="false" customHeight="false" outlineLevel="0" collapsed="false">
      <c r="A16" s="485" t="n">
        <v>12</v>
      </c>
      <c r="B16" s="485" t="str">
        <f aca="false">'APH KIC KIA PC'!I16</f>
        <v>Välj…</v>
      </c>
      <c r="C16" s="485" t="str">
        <f aca="false">'APH KIC KIA PC'!K16</f>
        <v>Välj…</v>
      </c>
      <c r="D16" s="486" t="n">
        <v>1</v>
      </c>
      <c r="E16" s="487" t="str">
        <f aca="false">TRIM('APH KIC KIA PC'!D16)</f>
        <v/>
      </c>
      <c r="F16" s="488" t="str">
        <f aca="false">TRIM('1. Artikeldata Grund'!E16)</f>
        <v/>
      </c>
      <c r="G16" s="489" t="s">
        <v>1925</v>
      </c>
      <c r="H16" s="488"/>
      <c r="I16" s="488"/>
      <c r="J16" s="488"/>
      <c r="K16" s="488"/>
      <c r="L16" s="488"/>
      <c r="M16" s="258" t="n">
        <f aca="false" t="array" ref="M16:M16">IF('APH KIC KIA PC'!S16&lt;&gt;"WEB",1,_xlfn.IFS('APH KIC KIA PC'!K16=Tabeller!$AH$4,'APH KIC KIA PC'!Q16,'APH KIC KIA PC'!K16=Tabeller!$AH$5,106628))</f>
        <v>1</v>
      </c>
      <c r="N16" s="490" t="str">
        <f aca="false" t="array" ref="N16:N16">TRIM(IFERROR(IF('APH KIC KIA PC'!M16=200,'2. Artikeldata Utökad'!I16,(_xlfn.IFS('APH KIC KIA PC'!K16=Tabeller!$AH$4,'1. Artikeldata Grund'!F16,AND('APH KIC KIA PC'!K16=Tabeller!$AH$5,'APH KIC KIA PC'!M16&lt;&gt;200),'APH KIC KIA PC'!D16,'APH KIC KIA PC'!M16=200,'2. Artikeldata Utökad'!I16))),""))</f>
        <v/>
      </c>
      <c r="O16" s="491" t="str">
        <f aca="false">'APH KIC KIA PC'!E16</f>
        <v/>
      </c>
      <c r="P16" s="487" t="str">
        <f aca="false">TRIM('APH KIC KIA PC'!R16)</f>
        <v/>
      </c>
      <c r="Q16" s="488"/>
      <c r="R16" s="493" t="str">
        <f aca="false" t="array" ref="R16:R16">IFERROR(_xlfn.IFS('4. Inköpsdata'!M16=25%,41,'4. Inköpsdata'!M16=12%,42,'4. Inköpsdata'!M16=6%,43,'4. Inköpsdata'!M16="Momsfritt",38),"")</f>
        <v/>
      </c>
      <c r="S16" s="486" t="str">
        <f aca="false">'APH KIC KIA PC'!S16</f>
        <v>  Välj…</v>
      </c>
      <c r="T16" s="494" t="str">
        <f aca="false">'APH KIC KIA PC'!E16</f>
        <v/>
      </c>
      <c r="U16" s="486"/>
      <c r="V16" s="488"/>
      <c r="W16" s="488"/>
      <c r="X16" s="488"/>
      <c r="Y16" s="488"/>
      <c r="Z16" s="486" t="str">
        <f aca="false">TRIM(IF('1. Artikeldata Grund'!K16="","",IF('1. Artikeldata Grund'!K16=1,_xlfn.CONCAT('1. Artikeldata Grund'!K16," ","dag"),_xlfn.CONCAT('1. Artikeldata Grund'!K16," ","dagar"))))</f>
        <v/>
      </c>
      <c r="AA16" s="486" t="str">
        <f aca="false">TRIM(IF('1. Artikeldata Grund'!L16="","",IF('1. Artikeldata Grund'!L16=1,_xlfn.CONCAT('1. Artikeldata Grund'!L16," ","dag"),_xlfn.CONCAT('1. Artikeldata Grund'!L16," ","dagar"))))</f>
        <v/>
      </c>
      <c r="AB16" s="488"/>
      <c r="AC16" s="488"/>
      <c r="AD16" s="488"/>
      <c r="AE16" s="486" t="n">
        <v>1</v>
      </c>
      <c r="AF16" s="488"/>
      <c r="AG16" s="487" t="str">
        <f aca="false">TRIM('APH KIC KIA PC'!T16)</f>
        <v/>
      </c>
      <c r="AH16" s="488"/>
      <c r="AI16" s="488"/>
      <c r="AJ16" s="488"/>
      <c r="AK16" s="488"/>
      <c r="AL16" s="488"/>
      <c r="AM16" s="488"/>
      <c r="AN16" s="488"/>
      <c r="AO16" s="488"/>
      <c r="AP16" s="488"/>
      <c r="AQ16" s="488"/>
      <c r="AR16" s="488"/>
      <c r="AS16" s="488"/>
      <c r="AT16" s="488"/>
      <c r="AU16" s="488"/>
      <c r="AV16" s="488"/>
      <c r="AW16" s="488"/>
      <c r="AX16" s="488"/>
      <c r="AY16" s="488"/>
      <c r="AZ16" s="488"/>
      <c r="BA16" s="488"/>
      <c r="BB16" s="488"/>
      <c r="BC16" s="490" t="s">
        <v>2035</v>
      </c>
      <c r="BD16" s="490" t="str">
        <f aca="false">IF('2. Artikeldata Utökad'!G16="Välj…","",LEFT('2. Artikeldata Utökad'!G16,1))</f>
        <v> </v>
      </c>
      <c r="BE16" s="488"/>
      <c r="BF16" s="488"/>
      <c r="BG16" s="488"/>
      <c r="BH16" s="488"/>
      <c r="BI16" s="488"/>
      <c r="BJ16" s="488"/>
      <c r="BK16" s="488"/>
      <c r="BL16" s="487" t="str">
        <f aca="false">TRIM(IF('APH KIC KIA PC'!S16="WEB","",'2. Artikeldata Utökad'!P16))</f>
        <v/>
      </c>
      <c r="BM16" s="487" t="str">
        <f aca="false">TRIM(IF('APH KIC KIA PC'!S16="WEB","",'2. Artikeldata Utökad'!Q16))</f>
        <v/>
      </c>
      <c r="BN16" s="487" t="str">
        <f aca="false">TRIM(IF('APH KIC KIA PC'!S16="WEB","",'2. Artikeldata Utökad'!R16))</f>
        <v/>
      </c>
      <c r="BO16" s="487" t="str">
        <f aca="false">IF('2. Artikeldata Utökad'!F16="","",'2. Artikeldata Utökad'!F16)</f>
        <v>  Välj…</v>
      </c>
      <c r="BP16" s="487" t="str">
        <f aca="false">TRIM(IF('2. Artikeldata Utökad'!E16="","",'2. Artikeldata Utökad'!E16))</f>
        <v/>
      </c>
      <c r="BQ16" s="487" t="str">
        <f aca="false">TRIM(IF('APH KIC KIA PC'!S16="WEB","",'2. Artikeldata Utökad'!S16))</f>
        <v/>
      </c>
      <c r="BR16" s="486" t="n">
        <v>1</v>
      </c>
      <c r="BS16" s="487" t="str">
        <f aca="false">TRIM(IF('APH KIC KIA PC'!S16="WEB","",'2. Artikeldata Utökad'!T16))</f>
        <v/>
      </c>
      <c r="BT16" s="488"/>
      <c r="BU16" s="488"/>
      <c r="BV16" s="487" t="str">
        <f aca="false">TRIM(IF('APH KIC KIA PC'!M16&lt;&gt;200,'APH KIC KIA PC'!D16,'2. Artikeldata Utökad'!I16))</f>
        <v/>
      </c>
      <c r="BW16" s="487" t="str">
        <f aca="false">TRIM('2. Artikeldata Utökad'!D16)</f>
        <v/>
      </c>
      <c r="BX16" s="488" t="str">
        <f aca="false">LEFT('2. Artikeldata Utökad'!H16,1)</f>
        <v> </v>
      </c>
      <c r="BY16" s="488" t="str">
        <f aca="false">TRIM(LEFT('2. Artikeldata Utökad'!J16,2))</f>
        <v/>
      </c>
      <c r="BZ16" s="486" t="s">
        <v>2035</v>
      </c>
      <c r="CA16" s="488"/>
      <c r="CB16" s="488"/>
      <c r="CC16" s="488"/>
      <c r="CD16" s="488"/>
      <c r="CE16" s="488"/>
    </row>
    <row r="17" customFormat="false" ht="14.25" hidden="false" customHeight="false" outlineLevel="0" collapsed="false">
      <c r="A17" s="485" t="n">
        <v>13</v>
      </c>
      <c r="B17" s="485" t="str">
        <f aca="false">'APH KIC KIA PC'!I17</f>
        <v>Välj…</v>
      </c>
      <c r="C17" s="485" t="str">
        <f aca="false">'APH KIC KIA PC'!K17</f>
        <v>Välj…</v>
      </c>
      <c r="D17" s="486" t="n">
        <v>1</v>
      </c>
      <c r="E17" s="487" t="str">
        <f aca="false">TRIM('APH KIC KIA PC'!D17)</f>
        <v/>
      </c>
      <c r="F17" s="488" t="str">
        <f aca="false">TRIM('1. Artikeldata Grund'!E17)</f>
        <v/>
      </c>
      <c r="G17" s="489" t="s">
        <v>1925</v>
      </c>
      <c r="H17" s="488"/>
      <c r="I17" s="488"/>
      <c r="J17" s="488"/>
      <c r="K17" s="488"/>
      <c r="L17" s="488"/>
      <c r="M17" s="258" t="n">
        <f aca="false" t="array" ref="M17:M17">IF('APH KIC KIA PC'!S17&lt;&gt;"WEB",1,_xlfn.IFS('APH KIC KIA PC'!K17=Tabeller!$AH$4,'APH KIC KIA PC'!Q17,'APH KIC KIA PC'!K17=Tabeller!$AH$5,106628))</f>
        <v>1</v>
      </c>
      <c r="N17" s="490" t="str">
        <f aca="false" t="array" ref="N17:N17">TRIM(IFERROR(IF('APH KIC KIA PC'!M17=200,'2. Artikeldata Utökad'!I17,(_xlfn.IFS('APH KIC KIA PC'!K17=Tabeller!$AH$4,'1. Artikeldata Grund'!F17,AND('APH KIC KIA PC'!K17=Tabeller!$AH$5,'APH KIC KIA PC'!M17&lt;&gt;200),'APH KIC KIA PC'!D17,'APH KIC KIA PC'!M17=200,'2. Artikeldata Utökad'!I17))),""))</f>
        <v/>
      </c>
      <c r="O17" s="491" t="str">
        <f aca="false">'APH KIC KIA PC'!E17</f>
        <v/>
      </c>
      <c r="P17" s="487" t="str">
        <f aca="false">TRIM('APH KIC KIA PC'!R17)</f>
        <v/>
      </c>
      <c r="Q17" s="488"/>
      <c r="R17" s="493" t="str">
        <f aca="false" t="array" ref="R17:R17">IFERROR(_xlfn.IFS('4. Inköpsdata'!M17=25%,41,'4. Inköpsdata'!M17=12%,42,'4. Inköpsdata'!M17=6%,43,'4. Inköpsdata'!M17="Momsfritt",38),"")</f>
        <v/>
      </c>
      <c r="S17" s="486" t="str">
        <f aca="false">'APH KIC KIA PC'!S17</f>
        <v>  Välj…</v>
      </c>
      <c r="T17" s="494" t="str">
        <f aca="false">'APH KIC KIA PC'!E17</f>
        <v/>
      </c>
      <c r="U17" s="486"/>
      <c r="V17" s="488"/>
      <c r="W17" s="488"/>
      <c r="X17" s="488"/>
      <c r="Y17" s="488"/>
      <c r="Z17" s="486" t="str">
        <f aca="false">TRIM(IF('1. Artikeldata Grund'!K17="","",IF('1. Artikeldata Grund'!K17=1,_xlfn.CONCAT('1. Artikeldata Grund'!K17," ","dag"),_xlfn.CONCAT('1. Artikeldata Grund'!K17," ","dagar"))))</f>
        <v/>
      </c>
      <c r="AA17" s="486" t="str">
        <f aca="false">TRIM(IF('1. Artikeldata Grund'!L17="","",IF('1. Artikeldata Grund'!L17=1,_xlfn.CONCAT('1. Artikeldata Grund'!L17," ","dag"),_xlfn.CONCAT('1. Artikeldata Grund'!L17," ","dagar"))))</f>
        <v/>
      </c>
      <c r="AB17" s="488"/>
      <c r="AC17" s="488"/>
      <c r="AD17" s="488"/>
      <c r="AE17" s="486" t="n">
        <v>1</v>
      </c>
      <c r="AF17" s="488"/>
      <c r="AG17" s="487" t="str">
        <f aca="false">TRIM('APH KIC KIA PC'!T17)</f>
        <v/>
      </c>
      <c r="AH17" s="488"/>
      <c r="AI17" s="488"/>
      <c r="AJ17" s="488"/>
      <c r="AK17" s="488"/>
      <c r="AL17" s="488"/>
      <c r="AM17" s="488"/>
      <c r="AN17" s="488"/>
      <c r="AO17" s="488"/>
      <c r="AP17" s="488"/>
      <c r="AQ17" s="488"/>
      <c r="AR17" s="488"/>
      <c r="AS17" s="488"/>
      <c r="AT17" s="488"/>
      <c r="AU17" s="488"/>
      <c r="AV17" s="488"/>
      <c r="AW17" s="488"/>
      <c r="AX17" s="488"/>
      <c r="AY17" s="488"/>
      <c r="AZ17" s="488"/>
      <c r="BA17" s="488"/>
      <c r="BB17" s="488"/>
      <c r="BC17" s="490" t="s">
        <v>2035</v>
      </c>
      <c r="BD17" s="490" t="str">
        <f aca="false">IF('2. Artikeldata Utökad'!G17="Välj…","",LEFT('2. Artikeldata Utökad'!G17,1))</f>
        <v> </v>
      </c>
      <c r="BE17" s="488"/>
      <c r="BF17" s="488"/>
      <c r="BG17" s="488"/>
      <c r="BH17" s="488"/>
      <c r="BI17" s="488"/>
      <c r="BJ17" s="488"/>
      <c r="BK17" s="488"/>
      <c r="BL17" s="487" t="str">
        <f aca="false">TRIM(IF('APH KIC KIA PC'!S17="WEB","",'2. Artikeldata Utökad'!P17))</f>
        <v/>
      </c>
      <c r="BM17" s="487" t="str">
        <f aca="false">TRIM(IF('APH KIC KIA PC'!S17="WEB","",'2. Artikeldata Utökad'!Q17))</f>
        <v/>
      </c>
      <c r="BN17" s="487" t="str">
        <f aca="false">TRIM(IF('APH KIC KIA PC'!S17="WEB","",'2. Artikeldata Utökad'!R17))</f>
        <v/>
      </c>
      <c r="BO17" s="487" t="str">
        <f aca="false">IF('2. Artikeldata Utökad'!F17="","",'2. Artikeldata Utökad'!F17)</f>
        <v>  Välj…</v>
      </c>
      <c r="BP17" s="487" t="str">
        <f aca="false">TRIM(IF('2. Artikeldata Utökad'!E17="","",'2. Artikeldata Utökad'!E17))</f>
        <v/>
      </c>
      <c r="BQ17" s="487" t="str">
        <f aca="false">TRIM(IF('APH KIC KIA PC'!S17="WEB","",'2. Artikeldata Utökad'!S17))</f>
        <v/>
      </c>
      <c r="BR17" s="486" t="n">
        <v>1</v>
      </c>
      <c r="BS17" s="487" t="str">
        <f aca="false">TRIM(IF('APH KIC KIA PC'!S17="WEB","",'2. Artikeldata Utökad'!T17))</f>
        <v/>
      </c>
      <c r="BT17" s="488"/>
      <c r="BU17" s="488"/>
      <c r="BV17" s="487" t="str">
        <f aca="false">TRIM(IF('APH KIC KIA PC'!M17&lt;&gt;200,'APH KIC KIA PC'!D17,'2. Artikeldata Utökad'!I17))</f>
        <v/>
      </c>
      <c r="BW17" s="487" t="str">
        <f aca="false">TRIM('2. Artikeldata Utökad'!D17)</f>
        <v/>
      </c>
      <c r="BX17" s="488" t="str">
        <f aca="false">LEFT('2. Artikeldata Utökad'!H17,1)</f>
        <v> </v>
      </c>
      <c r="BY17" s="488" t="str">
        <f aca="false">TRIM(LEFT('2. Artikeldata Utökad'!J17,2))</f>
        <v/>
      </c>
      <c r="BZ17" s="486" t="s">
        <v>2035</v>
      </c>
      <c r="CA17" s="488"/>
      <c r="CB17" s="488"/>
      <c r="CC17" s="488"/>
      <c r="CD17" s="488"/>
      <c r="CE17" s="488"/>
    </row>
    <row r="18" customFormat="false" ht="14.25" hidden="false" customHeight="false" outlineLevel="0" collapsed="false">
      <c r="A18" s="485" t="n">
        <v>14</v>
      </c>
      <c r="B18" s="485" t="str">
        <f aca="false">'APH KIC KIA PC'!I18</f>
        <v>Välj…</v>
      </c>
      <c r="C18" s="485" t="str">
        <f aca="false">'APH KIC KIA PC'!K18</f>
        <v>Välj…</v>
      </c>
      <c r="D18" s="486" t="n">
        <v>1</v>
      </c>
      <c r="E18" s="487" t="str">
        <f aca="false">TRIM('APH KIC KIA PC'!D18)</f>
        <v/>
      </c>
      <c r="F18" s="488" t="str">
        <f aca="false">TRIM('1. Artikeldata Grund'!E18)</f>
        <v/>
      </c>
      <c r="G18" s="489" t="s">
        <v>1925</v>
      </c>
      <c r="H18" s="488"/>
      <c r="I18" s="488"/>
      <c r="J18" s="488"/>
      <c r="K18" s="488"/>
      <c r="L18" s="488"/>
      <c r="M18" s="258" t="n">
        <f aca="false" t="array" ref="M18:M18">IF('APH KIC KIA PC'!S18&lt;&gt;"WEB",1,_xlfn.IFS('APH KIC KIA PC'!K18=Tabeller!$AH$4,'APH KIC KIA PC'!Q18,'APH KIC KIA PC'!K18=Tabeller!$AH$5,106628))</f>
        <v>1</v>
      </c>
      <c r="N18" s="490" t="str">
        <f aca="false" t="array" ref="N18:N18">TRIM(IFERROR(IF('APH KIC KIA PC'!M18=200,'2. Artikeldata Utökad'!I18,(_xlfn.IFS('APH KIC KIA PC'!K18=Tabeller!$AH$4,'1. Artikeldata Grund'!F18,AND('APH KIC KIA PC'!K18=Tabeller!$AH$5,'APH KIC KIA PC'!M18&lt;&gt;200),'APH KIC KIA PC'!D18,'APH KIC KIA PC'!M18=200,'2. Artikeldata Utökad'!I18))),""))</f>
        <v/>
      </c>
      <c r="O18" s="491" t="str">
        <f aca="false">'APH KIC KIA PC'!E18</f>
        <v/>
      </c>
      <c r="P18" s="487" t="str">
        <f aca="false">TRIM('APH KIC KIA PC'!R18)</f>
        <v/>
      </c>
      <c r="Q18" s="488"/>
      <c r="R18" s="493" t="str">
        <f aca="false" t="array" ref="R18:R18">IFERROR(_xlfn.IFS('4. Inköpsdata'!M18=25%,41,'4. Inköpsdata'!M18=12%,42,'4. Inköpsdata'!M18=6%,43,'4. Inköpsdata'!M18="Momsfritt",38),"")</f>
        <v/>
      </c>
      <c r="S18" s="486" t="str">
        <f aca="false">'APH KIC KIA PC'!S18</f>
        <v>  Välj…</v>
      </c>
      <c r="T18" s="494" t="str">
        <f aca="false">'APH KIC KIA PC'!E18</f>
        <v/>
      </c>
      <c r="U18" s="486"/>
      <c r="V18" s="488"/>
      <c r="W18" s="488"/>
      <c r="X18" s="488"/>
      <c r="Y18" s="488"/>
      <c r="Z18" s="486" t="str">
        <f aca="false">TRIM(IF('1. Artikeldata Grund'!K18="","",IF('1. Artikeldata Grund'!K18=1,_xlfn.CONCAT('1. Artikeldata Grund'!K18," ","dag"),_xlfn.CONCAT('1. Artikeldata Grund'!K18," ","dagar"))))</f>
        <v/>
      </c>
      <c r="AA18" s="486" t="str">
        <f aca="false">TRIM(IF('1. Artikeldata Grund'!L18="","",IF('1. Artikeldata Grund'!L18=1,_xlfn.CONCAT('1. Artikeldata Grund'!L18," ","dag"),_xlfn.CONCAT('1. Artikeldata Grund'!L18," ","dagar"))))</f>
        <v/>
      </c>
      <c r="AB18" s="488"/>
      <c r="AC18" s="488"/>
      <c r="AD18" s="488"/>
      <c r="AE18" s="486" t="n">
        <v>1</v>
      </c>
      <c r="AF18" s="488"/>
      <c r="AG18" s="487" t="str">
        <f aca="false">TRIM('APH KIC KIA PC'!T18)</f>
        <v/>
      </c>
      <c r="AH18" s="488"/>
      <c r="AI18" s="488"/>
      <c r="AJ18" s="488"/>
      <c r="AK18" s="488"/>
      <c r="AL18" s="488"/>
      <c r="AM18" s="488"/>
      <c r="AN18" s="488"/>
      <c r="AO18" s="488"/>
      <c r="AP18" s="488"/>
      <c r="AQ18" s="488"/>
      <c r="AR18" s="488"/>
      <c r="AS18" s="488"/>
      <c r="AT18" s="488"/>
      <c r="AU18" s="488"/>
      <c r="AV18" s="488"/>
      <c r="AW18" s="488"/>
      <c r="AX18" s="488"/>
      <c r="AY18" s="488"/>
      <c r="AZ18" s="488"/>
      <c r="BA18" s="488"/>
      <c r="BB18" s="488"/>
      <c r="BC18" s="490" t="s">
        <v>2035</v>
      </c>
      <c r="BD18" s="490" t="str">
        <f aca="false">IF('2. Artikeldata Utökad'!G18="Välj…","",LEFT('2. Artikeldata Utökad'!G18,1))</f>
        <v> </v>
      </c>
      <c r="BE18" s="488"/>
      <c r="BF18" s="488"/>
      <c r="BG18" s="488"/>
      <c r="BH18" s="488"/>
      <c r="BI18" s="488"/>
      <c r="BJ18" s="488"/>
      <c r="BK18" s="488"/>
      <c r="BL18" s="487" t="str">
        <f aca="false">TRIM(IF('APH KIC KIA PC'!S18="WEB","",'2. Artikeldata Utökad'!P18))</f>
        <v/>
      </c>
      <c r="BM18" s="487" t="str">
        <f aca="false">TRIM(IF('APH KIC KIA PC'!S18="WEB","",'2. Artikeldata Utökad'!Q18))</f>
        <v/>
      </c>
      <c r="BN18" s="487" t="str">
        <f aca="false">TRIM(IF('APH KIC KIA PC'!S18="WEB","",'2. Artikeldata Utökad'!R18))</f>
        <v/>
      </c>
      <c r="BO18" s="487" t="str">
        <f aca="false">IF('2. Artikeldata Utökad'!F18="","",'2. Artikeldata Utökad'!F18)</f>
        <v>  Välj…</v>
      </c>
      <c r="BP18" s="487" t="str">
        <f aca="false">TRIM(IF('2. Artikeldata Utökad'!E18="","",'2. Artikeldata Utökad'!E18))</f>
        <v/>
      </c>
      <c r="BQ18" s="487" t="str">
        <f aca="false">TRIM(IF('APH KIC KIA PC'!S18="WEB","",'2. Artikeldata Utökad'!S18))</f>
        <v/>
      </c>
      <c r="BR18" s="486" t="n">
        <v>1</v>
      </c>
      <c r="BS18" s="487" t="str">
        <f aca="false">TRIM(IF('APH KIC KIA PC'!S18="WEB","",'2. Artikeldata Utökad'!T18))</f>
        <v/>
      </c>
      <c r="BT18" s="488"/>
      <c r="BU18" s="488"/>
      <c r="BV18" s="487" t="str">
        <f aca="false">TRIM(IF('APH KIC KIA PC'!M18&lt;&gt;200,'APH KIC KIA PC'!D18,'2. Artikeldata Utökad'!I18))</f>
        <v/>
      </c>
      <c r="BW18" s="487" t="str">
        <f aca="false">TRIM('2. Artikeldata Utökad'!D18)</f>
        <v/>
      </c>
      <c r="BX18" s="488" t="str">
        <f aca="false">LEFT('2. Artikeldata Utökad'!H18,1)</f>
        <v> </v>
      </c>
      <c r="BY18" s="488" t="str">
        <f aca="false">TRIM(LEFT('2. Artikeldata Utökad'!J18,2))</f>
        <v/>
      </c>
      <c r="BZ18" s="486" t="s">
        <v>2035</v>
      </c>
      <c r="CA18" s="488"/>
      <c r="CB18" s="488"/>
      <c r="CC18" s="488"/>
      <c r="CD18" s="488"/>
      <c r="CE18" s="488"/>
    </row>
    <row r="19" customFormat="false" ht="14.25" hidden="false" customHeight="false" outlineLevel="0" collapsed="false">
      <c r="A19" s="485" t="n">
        <v>15</v>
      </c>
      <c r="B19" s="485" t="str">
        <f aca="false">'APH KIC KIA PC'!I19</f>
        <v>Välj…</v>
      </c>
      <c r="C19" s="485" t="str">
        <f aca="false">'APH KIC KIA PC'!K19</f>
        <v>Välj…</v>
      </c>
      <c r="D19" s="486" t="n">
        <v>1</v>
      </c>
      <c r="E19" s="487" t="str">
        <f aca="false">TRIM('APH KIC KIA PC'!D19)</f>
        <v/>
      </c>
      <c r="F19" s="488" t="str">
        <f aca="false">TRIM('1. Artikeldata Grund'!E19)</f>
        <v/>
      </c>
      <c r="G19" s="489" t="s">
        <v>1925</v>
      </c>
      <c r="H19" s="488"/>
      <c r="I19" s="488"/>
      <c r="J19" s="488"/>
      <c r="K19" s="488"/>
      <c r="L19" s="488"/>
      <c r="M19" s="258" t="n">
        <f aca="false" t="array" ref="M19:M19">IF('APH KIC KIA PC'!S19&lt;&gt;"WEB",1,_xlfn.IFS('APH KIC KIA PC'!K19=Tabeller!$AH$4,'APH KIC KIA PC'!Q19,'APH KIC KIA PC'!K19=Tabeller!$AH$5,106628))</f>
        <v>1</v>
      </c>
      <c r="N19" s="490" t="str">
        <f aca="false" t="array" ref="N19:N19">TRIM(IFERROR(IF('APH KIC KIA PC'!M19=200,'2. Artikeldata Utökad'!I19,(_xlfn.IFS('APH KIC KIA PC'!K19=Tabeller!$AH$4,'1. Artikeldata Grund'!F19,AND('APH KIC KIA PC'!K19=Tabeller!$AH$5,'APH KIC KIA PC'!M19&lt;&gt;200),'APH KIC KIA PC'!D19,'APH KIC KIA PC'!M19=200,'2. Artikeldata Utökad'!I19))),""))</f>
        <v/>
      </c>
      <c r="O19" s="491" t="str">
        <f aca="false">'APH KIC KIA PC'!E19</f>
        <v/>
      </c>
      <c r="P19" s="487" t="str">
        <f aca="false">TRIM('APH KIC KIA PC'!R19)</f>
        <v/>
      </c>
      <c r="Q19" s="488"/>
      <c r="R19" s="493" t="str">
        <f aca="false" t="array" ref="R19:R19">IFERROR(_xlfn.IFS('4. Inköpsdata'!M19=25%,41,'4. Inköpsdata'!M19=12%,42,'4. Inköpsdata'!M19=6%,43,'4. Inköpsdata'!M19="Momsfritt",38),"")</f>
        <v/>
      </c>
      <c r="S19" s="486" t="str">
        <f aca="false">'APH KIC KIA PC'!S19</f>
        <v>  Välj…</v>
      </c>
      <c r="T19" s="494" t="str">
        <f aca="false">'APH KIC KIA PC'!E19</f>
        <v/>
      </c>
      <c r="U19" s="486"/>
      <c r="V19" s="488"/>
      <c r="W19" s="488"/>
      <c r="X19" s="488"/>
      <c r="Y19" s="488"/>
      <c r="Z19" s="486" t="str">
        <f aca="false">TRIM(IF('1. Artikeldata Grund'!K19="","",IF('1. Artikeldata Grund'!K19=1,_xlfn.CONCAT('1. Artikeldata Grund'!K19," ","dag"),_xlfn.CONCAT('1. Artikeldata Grund'!K19," ","dagar"))))</f>
        <v/>
      </c>
      <c r="AA19" s="486" t="str">
        <f aca="false">TRIM(IF('1. Artikeldata Grund'!L19="","",IF('1. Artikeldata Grund'!L19=1,_xlfn.CONCAT('1. Artikeldata Grund'!L19," ","dag"),_xlfn.CONCAT('1. Artikeldata Grund'!L19," ","dagar"))))</f>
        <v/>
      </c>
      <c r="AB19" s="488"/>
      <c r="AC19" s="488"/>
      <c r="AD19" s="488"/>
      <c r="AE19" s="486" t="n">
        <v>1</v>
      </c>
      <c r="AF19" s="488"/>
      <c r="AG19" s="487" t="str">
        <f aca="false">TRIM('APH KIC KIA PC'!T19)</f>
        <v/>
      </c>
      <c r="AH19" s="488"/>
      <c r="AI19" s="488"/>
      <c r="AJ19" s="488"/>
      <c r="AK19" s="488"/>
      <c r="AL19" s="488"/>
      <c r="AM19" s="488"/>
      <c r="AN19" s="488"/>
      <c r="AO19" s="488"/>
      <c r="AP19" s="488"/>
      <c r="AQ19" s="488"/>
      <c r="AR19" s="488"/>
      <c r="AS19" s="488"/>
      <c r="AT19" s="488"/>
      <c r="AU19" s="488"/>
      <c r="AV19" s="488"/>
      <c r="AW19" s="488"/>
      <c r="AX19" s="488"/>
      <c r="AY19" s="488"/>
      <c r="AZ19" s="488"/>
      <c r="BA19" s="488"/>
      <c r="BB19" s="488"/>
      <c r="BC19" s="490" t="s">
        <v>2035</v>
      </c>
      <c r="BD19" s="490" t="str">
        <f aca="false">IF('2. Artikeldata Utökad'!G19="Välj…","",LEFT('2. Artikeldata Utökad'!G19,1))</f>
        <v> </v>
      </c>
      <c r="BE19" s="488"/>
      <c r="BF19" s="488"/>
      <c r="BG19" s="488"/>
      <c r="BH19" s="488"/>
      <c r="BI19" s="488"/>
      <c r="BJ19" s="488"/>
      <c r="BK19" s="488"/>
      <c r="BL19" s="487" t="str">
        <f aca="false">TRIM(IF('APH KIC KIA PC'!S19="WEB","",'2. Artikeldata Utökad'!P19))</f>
        <v/>
      </c>
      <c r="BM19" s="487" t="str">
        <f aca="false">TRIM(IF('APH KIC KIA PC'!S19="WEB","",'2. Artikeldata Utökad'!Q19))</f>
        <v/>
      </c>
      <c r="BN19" s="487" t="str">
        <f aca="false">TRIM(IF('APH KIC KIA PC'!S19="WEB","",'2. Artikeldata Utökad'!R19))</f>
        <v/>
      </c>
      <c r="BO19" s="487" t="str">
        <f aca="false">IF('2. Artikeldata Utökad'!F19="","",'2. Artikeldata Utökad'!F19)</f>
        <v>  Välj…</v>
      </c>
      <c r="BP19" s="487" t="str">
        <f aca="false">TRIM(IF('2. Artikeldata Utökad'!E19="","",'2. Artikeldata Utökad'!E19))</f>
        <v/>
      </c>
      <c r="BQ19" s="487" t="str">
        <f aca="false">TRIM(IF('APH KIC KIA PC'!S19="WEB","",'2. Artikeldata Utökad'!S19))</f>
        <v/>
      </c>
      <c r="BR19" s="486" t="n">
        <v>1</v>
      </c>
      <c r="BS19" s="487" t="str">
        <f aca="false">TRIM(IF('APH KIC KIA PC'!S19="WEB","",'2. Artikeldata Utökad'!T19))</f>
        <v/>
      </c>
      <c r="BT19" s="488"/>
      <c r="BU19" s="488"/>
      <c r="BV19" s="487" t="str">
        <f aca="false">TRIM(IF('APH KIC KIA PC'!M19&lt;&gt;200,'APH KIC KIA PC'!D19,'2. Artikeldata Utökad'!I19))</f>
        <v/>
      </c>
      <c r="BW19" s="487" t="str">
        <f aca="false">TRIM('2. Artikeldata Utökad'!D19)</f>
        <v/>
      </c>
      <c r="BX19" s="488" t="str">
        <f aca="false">LEFT('2. Artikeldata Utökad'!H19,1)</f>
        <v> </v>
      </c>
      <c r="BY19" s="488" t="str">
        <f aca="false">TRIM(LEFT('2. Artikeldata Utökad'!J19,2))</f>
        <v/>
      </c>
      <c r="BZ19" s="486" t="s">
        <v>2035</v>
      </c>
      <c r="CA19" s="488"/>
      <c r="CB19" s="488"/>
      <c r="CC19" s="488"/>
      <c r="CD19" s="488"/>
      <c r="CE19" s="488"/>
    </row>
    <row r="20" customFormat="false" ht="14.25" hidden="false" customHeight="false" outlineLevel="0" collapsed="false">
      <c r="A20" s="485" t="n">
        <v>16</v>
      </c>
      <c r="B20" s="485" t="str">
        <f aca="false">'APH KIC KIA PC'!I20</f>
        <v>Välj…</v>
      </c>
      <c r="C20" s="485" t="str">
        <f aca="false">'APH KIC KIA PC'!K20</f>
        <v>Välj…</v>
      </c>
      <c r="D20" s="486" t="n">
        <v>1</v>
      </c>
      <c r="E20" s="487" t="str">
        <f aca="false">TRIM('APH KIC KIA PC'!D20)</f>
        <v/>
      </c>
      <c r="F20" s="488" t="str">
        <f aca="false">TRIM('1. Artikeldata Grund'!E20)</f>
        <v/>
      </c>
      <c r="G20" s="489" t="s">
        <v>1925</v>
      </c>
      <c r="H20" s="488"/>
      <c r="I20" s="488"/>
      <c r="J20" s="488"/>
      <c r="K20" s="488"/>
      <c r="L20" s="488"/>
      <c r="M20" s="258" t="n">
        <f aca="false" t="array" ref="M20:M20">IF('APH KIC KIA PC'!S20&lt;&gt;"WEB",1,_xlfn.IFS('APH KIC KIA PC'!K20=Tabeller!$AH$4,'APH KIC KIA PC'!Q20,'APH KIC KIA PC'!K20=Tabeller!$AH$5,106628))</f>
        <v>1</v>
      </c>
      <c r="N20" s="490" t="str">
        <f aca="false" t="array" ref="N20:N20">TRIM(IFERROR(IF('APH KIC KIA PC'!M20=200,'2. Artikeldata Utökad'!I20,(_xlfn.IFS('APH KIC KIA PC'!K20=Tabeller!$AH$4,'1. Artikeldata Grund'!F20,AND('APH KIC KIA PC'!K20=Tabeller!$AH$5,'APH KIC KIA PC'!M20&lt;&gt;200),'APH KIC KIA PC'!D20,'APH KIC KIA PC'!M20=200,'2. Artikeldata Utökad'!I20))),""))</f>
        <v/>
      </c>
      <c r="O20" s="491" t="str">
        <f aca="false">'APH KIC KIA PC'!E20</f>
        <v/>
      </c>
      <c r="P20" s="487" t="str">
        <f aca="false">TRIM('APH KIC KIA PC'!R20)</f>
        <v/>
      </c>
      <c r="Q20" s="488"/>
      <c r="R20" s="493" t="str">
        <f aca="false" t="array" ref="R20:R20">IFERROR(_xlfn.IFS('4. Inköpsdata'!M20=25%,41,'4. Inköpsdata'!M20=12%,42,'4. Inköpsdata'!M20=6%,43,'4. Inköpsdata'!M20="Momsfritt",38),"")</f>
        <v/>
      </c>
      <c r="S20" s="486" t="str">
        <f aca="false">'APH KIC KIA PC'!S20</f>
        <v>  Välj…</v>
      </c>
      <c r="T20" s="494" t="str">
        <f aca="false">'APH KIC KIA PC'!E20</f>
        <v/>
      </c>
      <c r="U20" s="486"/>
      <c r="V20" s="488"/>
      <c r="W20" s="488"/>
      <c r="X20" s="488"/>
      <c r="Y20" s="488"/>
      <c r="Z20" s="486" t="str">
        <f aca="false">TRIM(IF('1. Artikeldata Grund'!K20="","",IF('1. Artikeldata Grund'!K20=1,_xlfn.CONCAT('1. Artikeldata Grund'!K20," ","dag"),_xlfn.CONCAT('1. Artikeldata Grund'!K20," ","dagar"))))</f>
        <v/>
      </c>
      <c r="AA20" s="486" t="str">
        <f aca="false">TRIM(IF('1. Artikeldata Grund'!L20="","",IF('1. Artikeldata Grund'!L20=1,_xlfn.CONCAT('1. Artikeldata Grund'!L20," ","dag"),_xlfn.CONCAT('1. Artikeldata Grund'!L20," ","dagar"))))</f>
        <v/>
      </c>
      <c r="AB20" s="488"/>
      <c r="AC20" s="488"/>
      <c r="AD20" s="488"/>
      <c r="AE20" s="486" t="n">
        <v>1</v>
      </c>
      <c r="AF20" s="488"/>
      <c r="AG20" s="487" t="str">
        <f aca="false">TRIM('APH KIC KIA PC'!T20)</f>
        <v/>
      </c>
      <c r="AH20" s="488"/>
      <c r="AI20" s="488"/>
      <c r="AJ20" s="488"/>
      <c r="AK20" s="488"/>
      <c r="AL20" s="488"/>
      <c r="AM20" s="488"/>
      <c r="AN20" s="488"/>
      <c r="AO20" s="488"/>
      <c r="AP20" s="488"/>
      <c r="AQ20" s="488"/>
      <c r="AR20" s="488"/>
      <c r="AS20" s="488"/>
      <c r="AT20" s="488"/>
      <c r="AU20" s="488"/>
      <c r="AV20" s="488"/>
      <c r="AW20" s="488"/>
      <c r="AX20" s="488"/>
      <c r="AY20" s="488"/>
      <c r="AZ20" s="488"/>
      <c r="BA20" s="488"/>
      <c r="BB20" s="488"/>
      <c r="BC20" s="490" t="s">
        <v>2035</v>
      </c>
      <c r="BD20" s="490" t="str">
        <f aca="false">IF('2. Artikeldata Utökad'!G20="Välj…","",LEFT('2. Artikeldata Utökad'!G20,1))</f>
        <v> </v>
      </c>
      <c r="BE20" s="488"/>
      <c r="BF20" s="488"/>
      <c r="BG20" s="488"/>
      <c r="BH20" s="488"/>
      <c r="BI20" s="488"/>
      <c r="BJ20" s="488"/>
      <c r="BK20" s="488"/>
      <c r="BL20" s="487" t="str">
        <f aca="false">TRIM(IF('APH KIC KIA PC'!S20="WEB","",'2. Artikeldata Utökad'!P20))</f>
        <v/>
      </c>
      <c r="BM20" s="487" t="str">
        <f aca="false">TRIM(IF('APH KIC KIA PC'!S20="WEB","",'2. Artikeldata Utökad'!Q20))</f>
        <v/>
      </c>
      <c r="BN20" s="487" t="str">
        <f aca="false">TRIM(IF('APH KIC KIA PC'!S20="WEB","",'2. Artikeldata Utökad'!R20))</f>
        <v/>
      </c>
      <c r="BO20" s="487" t="str">
        <f aca="false">IF('2. Artikeldata Utökad'!F20="","",'2. Artikeldata Utökad'!F20)</f>
        <v>  Välj…</v>
      </c>
      <c r="BP20" s="487" t="str">
        <f aca="false">TRIM(IF('2. Artikeldata Utökad'!E20="","",'2. Artikeldata Utökad'!E20))</f>
        <v/>
      </c>
      <c r="BQ20" s="487" t="str">
        <f aca="false">TRIM(IF('APH KIC KIA PC'!S20="WEB","",'2. Artikeldata Utökad'!S20))</f>
        <v/>
      </c>
      <c r="BR20" s="486" t="n">
        <v>1</v>
      </c>
      <c r="BS20" s="487" t="str">
        <f aca="false">TRIM(IF('APH KIC KIA PC'!S20="WEB","",'2. Artikeldata Utökad'!T20))</f>
        <v/>
      </c>
      <c r="BT20" s="488"/>
      <c r="BU20" s="488"/>
      <c r="BV20" s="487" t="str">
        <f aca="false">TRIM(IF('APH KIC KIA PC'!M20&lt;&gt;200,'APH KIC KIA PC'!D20,'2. Artikeldata Utökad'!I20))</f>
        <v/>
      </c>
      <c r="BW20" s="487" t="str">
        <f aca="false">TRIM('2. Artikeldata Utökad'!D20)</f>
        <v/>
      </c>
      <c r="BX20" s="488" t="str">
        <f aca="false">LEFT('2. Artikeldata Utökad'!H20,1)</f>
        <v> </v>
      </c>
      <c r="BY20" s="488" t="str">
        <f aca="false">TRIM(LEFT('2. Artikeldata Utökad'!J20,2))</f>
        <v/>
      </c>
      <c r="BZ20" s="486" t="s">
        <v>2035</v>
      </c>
      <c r="CA20" s="488"/>
      <c r="CB20" s="488"/>
      <c r="CC20" s="488"/>
      <c r="CD20" s="488"/>
      <c r="CE20" s="488"/>
    </row>
    <row r="21" customFormat="false" ht="14.25" hidden="false" customHeight="false" outlineLevel="0" collapsed="false">
      <c r="A21" s="485" t="n">
        <v>17</v>
      </c>
      <c r="B21" s="485" t="str">
        <f aca="false">'APH KIC KIA PC'!I21</f>
        <v>Välj…</v>
      </c>
      <c r="C21" s="485" t="str">
        <f aca="false">'APH KIC KIA PC'!K21</f>
        <v>Välj…</v>
      </c>
      <c r="D21" s="486" t="n">
        <v>1</v>
      </c>
      <c r="E21" s="487" t="str">
        <f aca="false">TRIM('APH KIC KIA PC'!D21)</f>
        <v/>
      </c>
      <c r="F21" s="488" t="str">
        <f aca="false">TRIM('1. Artikeldata Grund'!E21)</f>
        <v/>
      </c>
      <c r="G21" s="489" t="s">
        <v>1925</v>
      </c>
      <c r="H21" s="488"/>
      <c r="I21" s="488"/>
      <c r="J21" s="488"/>
      <c r="K21" s="488"/>
      <c r="L21" s="488"/>
      <c r="M21" s="258" t="n">
        <f aca="false" t="array" ref="M21:M21">IF('APH KIC KIA PC'!S21&lt;&gt;"WEB",1,_xlfn.IFS('APH KIC KIA PC'!K21=Tabeller!$AH$4,'APH KIC KIA PC'!Q21,'APH KIC KIA PC'!K21=Tabeller!$AH$5,106628))</f>
        <v>1</v>
      </c>
      <c r="N21" s="490" t="str">
        <f aca="false" t="array" ref="N21:N21">TRIM(IFERROR(IF('APH KIC KIA PC'!M21=200,'2. Artikeldata Utökad'!I21,(_xlfn.IFS('APH KIC KIA PC'!K21=Tabeller!$AH$4,'1. Artikeldata Grund'!F21,AND('APH KIC KIA PC'!K21=Tabeller!$AH$5,'APH KIC KIA PC'!M21&lt;&gt;200),'APH KIC KIA PC'!D21,'APH KIC KIA PC'!M21=200,'2. Artikeldata Utökad'!I21))),""))</f>
        <v/>
      </c>
      <c r="O21" s="491" t="str">
        <f aca="false">'APH KIC KIA PC'!E21</f>
        <v/>
      </c>
      <c r="P21" s="487" t="str">
        <f aca="false">TRIM('APH KIC KIA PC'!R21)</f>
        <v/>
      </c>
      <c r="Q21" s="488"/>
      <c r="R21" s="493" t="str">
        <f aca="false" t="array" ref="R21:R21">IFERROR(_xlfn.IFS('4. Inköpsdata'!M21=25%,41,'4. Inköpsdata'!M21=12%,42,'4. Inköpsdata'!M21=6%,43,'4. Inköpsdata'!M21="Momsfritt",38),"")</f>
        <v/>
      </c>
      <c r="S21" s="486" t="str">
        <f aca="false">'APH KIC KIA PC'!S21</f>
        <v>  Välj…</v>
      </c>
      <c r="T21" s="494" t="str">
        <f aca="false">'APH KIC KIA PC'!E21</f>
        <v/>
      </c>
      <c r="U21" s="486"/>
      <c r="V21" s="488"/>
      <c r="W21" s="488"/>
      <c r="X21" s="488"/>
      <c r="Y21" s="488"/>
      <c r="Z21" s="486" t="str">
        <f aca="false">TRIM(IF('1. Artikeldata Grund'!K21="","",IF('1. Artikeldata Grund'!K21=1,_xlfn.CONCAT('1. Artikeldata Grund'!K21," ","dag"),_xlfn.CONCAT('1. Artikeldata Grund'!K21," ","dagar"))))</f>
        <v/>
      </c>
      <c r="AA21" s="486" t="str">
        <f aca="false">TRIM(IF('1. Artikeldata Grund'!L21="","",IF('1. Artikeldata Grund'!L21=1,_xlfn.CONCAT('1. Artikeldata Grund'!L21," ","dag"),_xlfn.CONCAT('1. Artikeldata Grund'!L21," ","dagar"))))</f>
        <v/>
      </c>
      <c r="AB21" s="488"/>
      <c r="AC21" s="488"/>
      <c r="AD21" s="488"/>
      <c r="AE21" s="486" t="n">
        <v>1</v>
      </c>
      <c r="AF21" s="488"/>
      <c r="AG21" s="487" t="str">
        <f aca="false">TRIM('APH KIC KIA PC'!T21)</f>
        <v/>
      </c>
      <c r="AH21" s="488"/>
      <c r="AI21" s="488"/>
      <c r="AJ21" s="488"/>
      <c r="AK21" s="488"/>
      <c r="AL21" s="488"/>
      <c r="AM21" s="488"/>
      <c r="AN21" s="488"/>
      <c r="AO21" s="488"/>
      <c r="AP21" s="488"/>
      <c r="AQ21" s="488"/>
      <c r="AR21" s="488"/>
      <c r="AS21" s="488"/>
      <c r="AT21" s="488"/>
      <c r="AU21" s="488"/>
      <c r="AV21" s="488"/>
      <c r="AW21" s="488"/>
      <c r="AX21" s="488"/>
      <c r="AY21" s="488"/>
      <c r="AZ21" s="488"/>
      <c r="BA21" s="488"/>
      <c r="BB21" s="488"/>
      <c r="BC21" s="490" t="s">
        <v>2035</v>
      </c>
      <c r="BD21" s="490" t="str">
        <f aca="false">IF('2. Artikeldata Utökad'!G21="Välj…","",LEFT('2. Artikeldata Utökad'!G21,1))</f>
        <v> </v>
      </c>
      <c r="BE21" s="488"/>
      <c r="BF21" s="488"/>
      <c r="BG21" s="488"/>
      <c r="BH21" s="488"/>
      <c r="BI21" s="488"/>
      <c r="BJ21" s="488"/>
      <c r="BK21" s="488"/>
      <c r="BL21" s="487" t="str">
        <f aca="false">TRIM(IF('APH KIC KIA PC'!S21="WEB","",'2. Artikeldata Utökad'!P21))</f>
        <v/>
      </c>
      <c r="BM21" s="487" t="str">
        <f aca="false">TRIM(IF('APH KIC KIA PC'!S21="WEB","",'2. Artikeldata Utökad'!Q21))</f>
        <v/>
      </c>
      <c r="BN21" s="487" t="str">
        <f aca="false">TRIM(IF('APH KIC KIA PC'!S21="WEB","",'2. Artikeldata Utökad'!R21))</f>
        <v/>
      </c>
      <c r="BO21" s="487" t="str">
        <f aca="false">IF('2. Artikeldata Utökad'!F21="","",'2. Artikeldata Utökad'!F21)</f>
        <v>  Välj…</v>
      </c>
      <c r="BP21" s="487" t="str">
        <f aca="false">TRIM(IF('2. Artikeldata Utökad'!E21="","",'2. Artikeldata Utökad'!E21))</f>
        <v/>
      </c>
      <c r="BQ21" s="487" t="str">
        <f aca="false">TRIM(IF('APH KIC KIA PC'!S21="WEB","",'2. Artikeldata Utökad'!S21))</f>
        <v/>
      </c>
      <c r="BR21" s="486" t="n">
        <v>1</v>
      </c>
      <c r="BS21" s="487" t="str">
        <f aca="false">TRIM(IF('APH KIC KIA PC'!S21="WEB","",'2. Artikeldata Utökad'!T21))</f>
        <v/>
      </c>
      <c r="BT21" s="488"/>
      <c r="BU21" s="488"/>
      <c r="BV21" s="487" t="str">
        <f aca="false">TRIM(IF('APH KIC KIA PC'!M21&lt;&gt;200,'APH KIC KIA PC'!D21,'2. Artikeldata Utökad'!I21))</f>
        <v/>
      </c>
      <c r="BW21" s="487" t="str">
        <f aca="false">TRIM('2. Artikeldata Utökad'!D21)</f>
        <v/>
      </c>
      <c r="BX21" s="488" t="str">
        <f aca="false">LEFT('2. Artikeldata Utökad'!H21,1)</f>
        <v> </v>
      </c>
      <c r="BY21" s="488" t="str">
        <f aca="false">TRIM(LEFT('2. Artikeldata Utökad'!J21,2))</f>
        <v/>
      </c>
      <c r="BZ21" s="486" t="s">
        <v>2035</v>
      </c>
      <c r="CA21" s="488"/>
      <c r="CB21" s="488"/>
      <c r="CC21" s="488"/>
      <c r="CD21" s="488"/>
      <c r="CE21" s="488"/>
    </row>
    <row r="22" customFormat="false" ht="14.25" hidden="false" customHeight="false" outlineLevel="0" collapsed="false">
      <c r="A22" s="485" t="n">
        <v>18</v>
      </c>
      <c r="B22" s="485" t="str">
        <f aca="false">'APH KIC KIA PC'!I22</f>
        <v>Välj…</v>
      </c>
      <c r="C22" s="485" t="str">
        <f aca="false">'APH KIC KIA PC'!K22</f>
        <v>Välj…</v>
      </c>
      <c r="D22" s="486" t="n">
        <v>1</v>
      </c>
      <c r="E22" s="487" t="str">
        <f aca="false">TRIM('APH KIC KIA PC'!D22)</f>
        <v/>
      </c>
      <c r="F22" s="488" t="str">
        <f aca="false">TRIM('1. Artikeldata Grund'!E22)</f>
        <v/>
      </c>
      <c r="G22" s="489" t="s">
        <v>1925</v>
      </c>
      <c r="H22" s="488"/>
      <c r="I22" s="488"/>
      <c r="J22" s="488"/>
      <c r="K22" s="488"/>
      <c r="L22" s="488"/>
      <c r="M22" s="258" t="n">
        <f aca="false" t="array" ref="M22:M22">IF('APH KIC KIA PC'!S22&lt;&gt;"WEB",1,_xlfn.IFS('APH KIC KIA PC'!K22=Tabeller!$AH$4,'APH KIC KIA PC'!Q22,'APH KIC KIA PC'!K22=Tabeller!$AH$5,106628))</f>
        <v>1</v>
      </c>
      <c r="N22" s="490" t="str">
        <f aca="false" t="array" ref="N22:N22">TRIM(IFERROR(IF('APH KIC KIA PC'!M22=200,'2. Artikeldata Utökad'!I22,(_xlfn.IFS('APH KIC KIA PC'!K22=Tabeller!$AH$4,'1. Artikeldata Grund'!F22,AND('APH KIC KIA PC'!K22=Tabeller!$AH$5,'APH KIC KIA PC'!M22&lt;&gt;200),'APH KIC KIA PC'!D22,'APH KIC KIA PC'!M22=200,'2. Artikeldata Utökad'!I22))),""))</f>
        <v/>
      </c>
      <c r="O22" s="491" t="str">
        <f aca="false">'APH KIC KIA PC'!E22</f>
        <v/>
      </c>
      <c r="P22" s="487" t="str">
        <f aca="false">TRIM('APH KIC KIA PC'!R22)</f>
        <v/>
      </c>
      <c r="Q22" s="488"/>
      <c r="R22" s="493" t="str">
        <f aca="false" t="array" ref="R22:R22">IFERROR(_xlfn.IFS('4. Inköpsdata'!M22=25%,41,'4. Inköpsdata'!M22=12%,42,'4. Inköpsdata'!M22=6%,43,'4. Inköpsdata'!M22="Momsfritt",38),"")</f>
        <v/>
      </c>
      <c r="S22" s="486" t="str">
        <f aca="false">'APH KIC KIA PC'!S22</f>
        <v>  Välj…</v>
      </c>
      <c r="T22" s="494" t="str">
        <f aca="false">'APH KIC KIA PC'!E22</f>
        <v/>
      </c>
      <c r="U22" s="486"/>
      <c r="V22" s="488"/>
      <c r="W22" s="488"/>
      <c r="X22" s="488"/>
      <c r="Y22" s="488"/>
      <c r="Z22" s="486" t="str">
        <f aca="false">TRIM(IF('1. Artikeldata Grund'!K22="","",IF('1. Artikeldata Grund'!K22=1,_xlfn.CONCAT('1. Artikeldata Grund'!K22," ","dag"),_xlfn.CONCAT('1. Artikeldata Grund'!K22," ","dagar"))))</f>
        <v/>
      </c>
      <c r="AA22" s="486" t="str">
        <f aca="false">TRIM(IF('1. Artikeldata Grund'!L22="","",IF('1. Artikeldata Grund'!L22=1,_xlfn.CONCAT('1. Artikeldata Grund'!L22," ","dag"),_xlfn.CONCAT('1. Artikeldata Grund'!L22," ","dagar"))))</f>
        <v/>
      </c>
      <c r="AB22" s="488"/>
      <c r="AC22" s="488"/>
      <c r="AD22" s="488"/>
      <c r="AE22" s="486" t="n">
        <v>1</v>
      </c>
      <c r="AF22" s="488"/>
      <c r="AG22" s="487" t="str">
        <f aca="false">TRIM('APH KIC KIA PC'!T22)</f>
        <v/>
      </c>
      <c r="AH22" s="488"/>
      <c r="AI22" s="488"/>
      <c r="AJ22" s="488"/>
      <c r="AK22" s="488"/>
      <c r="AL22" s="488"/>
      <c r="AM22" s="488"/>
      <c r="AN22" s="488"/>
      <c r="AO22" s="488"/>
      <c r="AP22" s="488"/>
      <c r="AQ22" s="488"/>
      <c r="AR22" s="488"/>
      <c r="AS22" s="488"/>
      <c r="AT22" s="488"/>
      <c r="AU22" s="488"/>
      <c r="AV22" s="488"/>
      <c r="AW22" s="488"/>
      <c r="AX22" s="488"/>
      <c r="AY22" s="488"/>
      <c r="AZ22" s="488"/>
      <c r="BA22" s="488"/>
      <c r="BB22" s="488"/>
      <c r="BC22" s="490" t="s">
        <v>2035</v>
      </c>
      <c r="BD22" s="490" t="str">
        <f aca="false">IF('2. Artikeldata Utökad'!G22="Välj…","",LEFT('2. Artikeldata Utökad'!G22,1))</f>
        <v> </v>
      </c>
      <c r="BE22" s="488"/>
      <c r="BF22" s="488"/>
      <c r="BG22" s="488"/>
      <c r="BH22" s="488"/>
      <c r="BI22" s="488"/>
      <c r="BJ22" s="488"/>
      <c r="BK22" s="488"/>
      <c r="BL22" s="487" t="str">
        <f aca="false">TRIM(IF('APH KIC KIA PC'!S22="WEB","",'2. Artikeldata Utökad'!P22))</f>
        <v/>
      </c>
      <c r="BM22" s="487" t="str">
        <f aca="false">TRIM(IF('APH KIC KIA PC'!S22="WEB","",'2. Artikeldata Utökad'!Q22))</f>
        <v/>
      </c>
      <c r="BN22" s="487" t="str">
        <f aca="false">TRIM(IF('APH KIC KIA PC'!S22="WEB","",'2. Artikeldata Utökad'!R22))</f>
        <v/>
      </c>
      <c r="BO22" s="487" t="str">
        <f aca="false">IF('2. Artikeldata Utökad'!F22="","",'2. Artikeldata Utökad'!F22)</f>
        <v>  Välj…</v>
      </c>
      <c r="BP22" s="487" t="str">
        <f aca="false">TRIM(IF('2. Artikeldata Utökad'!E22="","",'2. Artikeldata Utökad'!E22))</f>
        <v/>
      </c>
      <c r="BQ22" s="487" t="str">
        <f aca="false">TRIM(IF('APH KIC KIA PC'!S22="WEB","",'2. Artikeldata Utökad'!S22))</f>
        <v/>
      </c>
      <c r="BR22" s="486" t="n">
        <v>1</v>
      </c>
      <c r="BS22" s="487" t="str">
        <f aca="false">TRIM(IF('APH KIC KIA PC'!S22="WEB","",'2. Artikeldata Utökad'!T22))</f>
        <v/>
      </c>
      <c r="BT22" s="488"/>
      <c r="BU22" s="488"/>
      <c r="BV22" s="487" t="str">
        <f aca="false">TRIM(IF('APH KIC KIA PC'!M22&lt;&gt;200,'APH KIC KIA PC'!D22,'2. Artikeldata Utökad'!I22))</f>
        <v/>
      </c>
      <c r="BW22" s="487" t="str">
        <f aca="false">TRIM('2. Artikeldata Utökad'!D22)</f>
        <v/>
      </c>
      <c r="BX22" s="488" t="str">
        <f aca="false">LEFT('2. Artikeldata Utökad'!H22,1)</f>
        <v> </v>
      </c>
      <c r="BY22" s="488" t="str">
        <f aca="false">TRIM(LEFT('2. Artikeldata Utökad'!J22,2))</f>
        <v/>
      </c>
      <c r="BZ22" s="486" t="s">
        <v>2035</v>
      </c>
      <c r="CA22" s="488"/>
      <c r="CB22" s="488"/>
      <c r="CC22" s="488"/>
      <c r="CD22" s="488"/>
      <c r="CE22" s="488"/>
    </row>
    <row r="23" customFormat="false" ht="14.25" hidden="false" customHeight="false" outlineLevel="0" collapsed="false">
      <c r="A23" s="485" t="n">
        <v>19</v>
      </c>
      <c r="B23" s="485" t="str">
        <f aca="false">'APH KIC KIA PC'!I23</f>
        <v>Välj…</v>
      </c>
      <c r="C23" s="485" t="str">
        <f aca="false">'APH KIC KIA PC'!K23</f>
        <v>Välj…</v>
      </c>
      <c r="D23" s="486" t="n">
        <v>1</v>
      </c>
      <c r="E23" s="487" t="str">
        <f aca="false">TRIM('APH KIC KIA PC'!D23)</f>
        <v/>
      </c>
      <c r="F23" s="488" t="str">
        <f aca="false">TRIM('1. Artikeldata Grund'!E23)</f>
        <v/>
      </c>
      <c r="G23" s="489" t="s">
        <v>1925</v>
      </c>
      <c r="H23" s="488"/>
      <c r="I23" s="488"/>
      <c r="J23" s="488"/>
      <c r="K23" s="488"/>
      <c r="L23" s="488"/>
      <c r="M23" s="258" t="n">
        <f aca="false" t="array" ref="M23:M23">IF('APH KIC KIA PC'!S23&lt;&gt;"WEB",1,_xlfn.IFS('APH KIC KIA PC'!K23=Tabeller!$AH$4,'APH KIC KIA PC'!Q23,'APH KIC KIA PC'!K23=Tabeller!$AH$5,106628))</f>
        <v>1</v>
      </c>
      <c r="N23" s="490" t="str">
        <f aca="false" t="array" ref="N23:N23">TRIM(IFERROR(IF('APH KIC KIA PC'!M23=200,'2. Artikeldata Utökad'!I23,(_xlfn.IFS('APH KIC KIA PC'!K23=Tabeller!$AH$4,'1. Artikeldata Grund'!F23,AND('APH KIC KIA PC'!K23=Tabeller!$AH$5,'APH KIC KIA PC'!M23&lt;&gt;200),'APH KIC KIA PC'!D23,'APH KIC KIA PC'!M23=200,'2. Artikeldata Utökad'!I23))),""))</f>
        <v/>
      </c>
      <c r="O23" s="491" t="str">
        <f aca="false">'APH KIC KIA PC'!E23</f>
        <v/>
      </c>
      <c r="P23" s="487" t="str">
        <f aca="false">TRIM('APH KIC KIA PC'!R23)</f>
        <v/>
      </c>
      <c r="Q23" s="488"/>
      <c r="R23" s="493" t="str">
        <f aca="false" t="array" ref="R23:R23">IFERROR(_xlfn.IFS('4. Inköpsdata'!M23=25%,41,'4. Inköpsdata'!M23=12%,42,'4. Inköpsdata'!M23=6%,43,'4. Inköpsdata'!M23="Momsfritt",38),"")</f>
        <v/>
      </c>
      <c r="S23" s="486" t="str">
        <f aca="false">'APH KIC KIA PC'!S23</f>
        <v>  Välj…</v>
      </c>
      <c r="T23" s="494" t="str">
        <f aca="false">'APH KIC KIA PC'!E23</f>
        <v/>
      </c>
      <c r="U23" s="486"/>
      <c r="V23" s="488"/>
      <c r="W23" s="488"/>
      <c r="X23" s="488"/>
      <c r="Y23" s="488"/>
      <c r="Z23" s="486" t="str">
        <f aca="false">TRIM(IF('1. Artikeldata Grund'!K23="","",IF('1. Artikeldata Grund'!K23=1,_xlfn.CONCAT('1. Artikeldata Grund'!K23," ","dag"),_xlfn.CONCAT('1. Artikeldata Grund'!K23," ","dagar"))))</f>
        <v/>
      </c>
      <c r="AA23" s="486" t="str">
        <f aca="false">TRIM(IF('1. Artikeldata Grund'!L23="","",IF('1. Artikeldata Grund'!L23=1,_xlfn.CONCAT('1. Artikeldata Grund'!L23," ","dag"),_xlfn.CONCAT('1. Artikeldata Grund'!L23," ","dagar"))))</f>
        <v/>
      </c>
      <c r="AB23" s="488"/>
      <c r="AC23" s="488"/>
      <c r="AD23" s="488"/>
      <c r="AE23" s="486" t="n">
        <v>1</v>
      </c>
      <c r="AF23" s="488"/>
      <c r="AG23" s="487" t="str">
        <f aca="false">TRIM('APH KIC KIA PC'!T23)</f>
        <v/>
      </c>
      <c r="AH23" s="488"/>
      <c r="AI23" s="488"/>
      <c r="AJ23" s="488"/>
      <c r="AK23" s="488"/>
      <c r="AL23" s="488"/>
      <c r="AM23" s="488"/>
      <c r="AN23" s="488"/>
      <c r="AO23" s="488"/>
      <c r="AP23" s="488"/>
      <c r="AQ23" s="488"/>
      <c r="AR23" s="488"/>
      <c r="AS23" s="488"/>
      <c r="AT23" s="488"/>
      <c r="AU23" s="488"/>
      <c r="AV23" s="488"/>
      <c r="AW23" s="488"/>
      <c r="AX23" s="488"/>
      <c r="AY23" s="488"/>
      <c r="AZ23" s="488"/>
      <c r="BA23" s="488"/>
      <c r="BB23" s="488"/>
      <c r="BC23" s="490" t="s">
        <v>2035</v>
      </c>
      <c r="BD23" s="490" t="str">
        <f aca="false">IF('2. Artikeldata Utökad'!G23="Välj…","",LEFT('2. Artikeldata Utökad'!G23,1))</f>
        <v> </v>
      </c>
      <c r="BE23" s="488"/>
      <c r="BF23" s="488"/>
      <c r="BG23" s="488"/>
      <c r="BH23" s="488"/>
      <c r="BI23" s="488"/>
      <c r="BJ23" s="488"/>
      <c r="BK23" s="488"/>
      <c r="BL23" s="487" t="str">
        <f aca="false">TRIM(IF('APH KIC KIA PC'!S23="WEB","",'2. Artikeldata Utökad'!P23))</f>
        <v/>
      </c>
      <c r="BM23" s="487" t="str">
        <f aca="false">TRIM(IF('APH KIC KIA PC'!S23="WEB","",'2. Artikeldata Utökad'!Q23))</f>
        <v/>
      </c>
      <c r="BN23" s="487" t="str">
        <f aca="false">TRIM(IF('APH KIC KIA PC'!S23="WEB","",'2. Artikeldata Utökad'!R23))</f>
        <v/>
      </c>
      <c r="BO23" s="487" t="str">
        <f aca="false">IF('2. Artikeldata Utökad'!F23="","",'2. Artikeldata Utökad'!F23)</f>
        <v>  Välj…</v>
      </c>
      <c r="BP23" s="487" t="str">
        <f aca="false">TRIM(IF('2. Artikeldata Utökad'!E23="","",'2. Artikeldata Utökad'!E23))</f>
        <v/>
      </c>
      <c r="BQ23" s="487" t="str">
        <f aca="false">TRIM(IF('APH KIC KIA PC'!S23="WEB","",'2. Artikeldata Utökad'!S23))</f>
        <v/>
      </c>
      <c r="BR23" s="486" t="n">
        <v>1</v>
      </c>
      <c r="BS23" s="487" t="str">
        <f aca="false">TRIM(IF('APH KIC KIA PC'!S23="WEB","",'2. Artikeldata Utökad'!T23))</f>
        <v/>
      </c>
      <c r="BT23" s="488"/>
      <c r="BU23" s="488"/>
      <c r="BV23" s="487" t="str">
        <f aca="false">TRIM(IF('APH KIC KIA PC'!M23&lt;&gt;200,'APH KIC KIA PC'!D23,'2. Artikeldata Utökad'!I23))</f>
        <v/>
      </c>
      <c r="BW23" s="487" t="str">
        <f aca="false">TRIM('2. Artikeldata Utökad'!D23)</f>
        <v/>
      </c>
      <c r="BX23" s="488" t="str">
        <f aca="false">LEFT('2. Artikeldata Utökad'!H23,1)</f>
        <v> </v>
      </c>
      <c r="BY23" s="488" t="str">
        <f aca="false">TRIM(LEFT('2. Artikeldata Utökad'!J23,2))</f>
        <v/>
      </c>
      <c r="BZ23" s="486" t="s">
        <v>2035</v>
      </c>
      <c r="CA23" s="488"/>
      <c r="CB23" s="488"/>
      <c r="CC23" s="488"/>
      <c r="CD23" s="488"/>
      <c r="CE23" s="488"/>
    </row>
    <row r="24" customFormat="false" ht="14.25" hidden="false" customHeight="false" outlineLevel="0" collapsed="false">
      <c r="A24" s="485" t="n">
        <v>20</v>
      </c>
      <c r="B24" s="485" t="str">
        <f aca="false">'APH KIC KIA PC'!I24</f>
        <v>Välj…</v>
      </c>
      <c r="C24" s="485" t="str">
        <f aca="false">'APH KIC KIA PC'!K24</f>
        <v>Välj…</v>
      </c>
      <c r="D24" s="486" t="n">
        <v>1</v>
      </c>
      <c r="E24" s="487" t="str">
        <f aca="false">TRIM('APH KIC KIA PC'!D24)</f>
        <v/>
      </c>
      <c r="F24" s="488" t="str">
        <f aca="false">TRIM('1. Artikeldata Grund'!E24)</f>
        <v/>
      </c>
      <c r="G24" s="489" t="s">
        <v>1925</v>
      </c>
      <c r="H24" s="488"/>
      <c r="I24" s="488"/>
      <c r="J24" s="488"/>
      <c r="K24" s="488"/>
      <c r="L24" s="488"/>
      <c r="M24" s="258" t="n">
        <f aca="false" t="array" ref="M24:M24">IF('APH KIC KIA PC'!S24&lt;&gt;"WEB",1,_xlfn.IFS('APH KIC KIA PC'!K24=Tabeller!$AH$4,'APH KIC KIA PC'!Q24,'APH KIC KIA PC'!K24=Tabeller!$AH$5,106628))</f>
        <v>1</v>
      </c>
      <c r="N24" s="490" t="str">
        <f aca="false" t="array" ref="N24:N24">TRIM(IFERROR(IF('APH KIC KIA PC'!M24=200,'2. Artikeldata Utökad'!I24,(_xlfn.IFS('APH KIC KIA PC'!K24=Tabeller!$AH$4,'1. Artikeldata Grund'!F24,AND('APH KIC KIA PC'!K24=Tabeller!$AH$5,'APH KIC KIA PC'!M24&lt;&gt;200),'APH KIC KIA PC'!D24,'APH KIC KIA PC'!M24=200,'2. Artikeldata Utökad'!I24))),""))</f>
        <v/>
      </c>
      <c r="O24" s="491" t="str">
        <f aca="false">'APH KIC KIA PC'!E24</f>
        <v/>
      </c>
      <c r="P24" s="487" t="str">
        <f aca="false">TRIM('APH KIC KIA PC'!R24)</f>
        <v/>
      </c>
      <c r="Q24" s="488"/>
      <c r="R24" s="493" t="str">
        <f aca="false" t="array" ref="R24:R24">IFERROR(_xlfn.IFS('4. Inköpsdata'!M24=25%,41,'4. Inköpsdata'!M24=12%,42,'4. Inköpsdata'!M24=6%,43,'4. Inköpsdata'!M24="Momsfritt",38),"")</f>
        <v/>
      </c>
      <c r="S24" s="486" t="str">
        <f aca="false">'APH KIC KIA PC'!S24</f>
        <v>  Välj…</v>
      </c>
      <c r="T24" s="494" t="str">
        <f aca="false">'APH KIC KIA PC'!E24</f>
        <v/>
      </c>
      <c r="U24" s="486"/>
      <c r="V24" s="488"/>
      <c r="W24" s="488"/>
      <c r="X24" s="488"/>
      <c r="Y24" s="488"/>
      <c r="Z24" s="486" t="str">
        <f aca="false">TRIM(IF('1. Artikeldata Grund'!K24="","",IF('1. Artikeldata Grund'!K24=1,_xlfn.CONCAT('1. Artikeldata Grund'!K24," ","dag"),_xlfn.CONCAT('1. Artikeldata Grund'!K24," ","dagar"))))</f>
        <v/>
      </c>
      <c r="AA24" s="486" t="str">
        <f aca="false">TRIM(IF('1. Artikeldata Grund'!L24="","",IF('1. Artikeldata Grund'!L24=1,_xlfn.CONCAT('1. Artikeldata Grund'!L24," ","dag"),_xlfn.CONCAT('1. Artikeldata Grund'!L24," ","dagar"))))</f>
        <v/>
      </c>
      <c r="AB24" s="488"/>
      <c r="AC24" s="488"/>
      <c r="AD24" s="488"/>
      <c r="AE24" s="486" t="n">
        <v>1</v>
      </c>
      <c r="AF24" s="488"/>
      <c r="AG24" s="487" t="str">
        <f aca="false">TRIM('APH KIC KIA PC'!T24)</f>
        <v/>
      </c>
      <c r="AH24" s="488"/>
      <c r="AI24" s="488"/>
      <c r="AJ24" s="488"/>
      <c r="AK24" s="488"/>
      <c r="AL24" s="488"/>
      <c r="AM24" s="488"/>
      <c r="AN24" s="488"/>
      <c r="AO24" s="488"/>
      <c r="AP24" s="488"/>
      <c r="AQ24" s="488"/>
      <c r="AR24" s="488"/>
      <c r="AS24" s="488"/>
      <c r="AT24" s="488"/>
      <c r="AU24" s="488"/>
      <c r="AV24" s="488"/>
      <c r="AW24" s="488"/>
      <c r="AX24" s="488"/>
      <c r="AY24" s="488"/>
      <c r="AZ24" s="488"/>
      <c r="BA24" s="488"/>
      <c r="BB24" s="488"/>
      <c r="BC24" s="490" t="s">
        <v>2035</v>
      </c>
      <c r="BD24" s="490" t="str">
        <f aca="false">IF('2. Artikeldata Utökad'!G24="Välj…","",LEFT('2. Artikeldata Utökad'!G24,1))</f>
        <v> </v>
      </c>
      <c r="BE24" s="488"/>
      <c r="BF24" s="488"/>
      <c r="BG24" s="488"/>
      <c r="BH24" s="488"/>
      <c r="BI24" s="488"/>
      <c r="BJ24" s="488"/>
      <c r="BK24" s="488"/>
      <c r="BL24" s="487" t="str">
        <f aca="false">TRIM(IF('APH KIC KIA PC'!S24="WEB","",'2. Artikeldata Utökad'!P24))</f>
        <v/>
      </c>
      <c r="BM24" s="487" t="str">
        <f aca="false">TRIM(IF('APH KIC KIA PC'!S24="WEB","",'2. Artikeldata Utökad'!Q24))</f>
        <v/>
      </c>
      <c r="BN24" s="487" t="str">
        <f aca="false">TRIM(IF('APH KIC KIA PC'!S24="WEB","",'2. Artikeldata Utökad'!R24))</f>
        <v/>
      </c>
      <c r="BO24" s="487" t="str">
        <f aca="false">IF('2. Artikeldata Utökad'!F24="","",'2. Artikeldata Utökad'!F24)</f>
        <v>  Välj…</v>
      </c>
      <c r="BP24" s="487" t="str">
        <f aca="false">TRIM(IF('2. Artikeldata Utökad'!E24="","",'2. Artikeldata Utökad'!E24))</f>
        <v/>
      </c>
      <c r="BQ24" s="487" t="str">
        <f aca="false">TRIM(IF('APH KIC KIA PC'!S24="WEB","",'2. Artikeldata Utökad'!S24))</f>
        <v/>
      </c>
      <c r="BR24" s="486" t="n">
        <v>1</v>
      </c>
      <c r="BS24" s="487" t="str">
        <f aca="false">TRIM(IF('APH KIC KIA PC'!S24="WEB","",'2. Artikeldata Utökad'!T24))</f>
        <v/>
      </c>
      <c r="BT24" s="488"/>
      <c r="BU24" s="488"/>
      <c r="BV24" s="487" t="str">
        <f aca="false">TRIM(IF('APH KIC KIA PC'!M24&lt;&gt;200,'APH KIC KIA PC'!D24,'2. Artikeldata Utökad'!I24))</f>
        <v/>
      </c>
      <c r="BW24" s="487" t="str">
        <f aca="false">TRIM('2. Artikeldata Utökad'!D24)</f>
        <v/>
      </c>
      <c r="BX24" s="488" t="str">
        <f aca="false">LEFT('2. Artikeldata Utökad'!H24,1)</f>
        <v> </v>
      </c>
      <c r="BY24" s="488" t="str">
        <f aca="false">TRIM(LEFT('2. Artikeldata Utökad'!J24,2))</f>
        <v/>
      </c>
      <c r="BZ24" s="486" t="s">
        <v>2035</v>
      </c>
      <c r="CA24" s="488"/>
      <c r="CB24" s="488"/>
      <c r="CC24" s="488"/>
      <c r="CD24" s="488"/>
      <c r="CE24" s="488"/>
    </row>
    <row r="25" customFormat="false" ht="14.25" hidden="false" customHeight="false" outlineLevel="0" collapsed="false">
      <c r="A25" s="485" t="n">
        <v>21</v>
      </c>
      <c r="B25" s="485" t="str">
        <f aca="false">'APH KIC KIA PC'!I25</f>
        <v>Välj…</v>
      </c>
      <c r="C25" s="485" t="str">
        <f aca="false">'APH KIC KIA PC'!K25</f>
        <v>Välj…</v>
      </c>
      <c r="D25" s="486" t="n">
        <v>1</v>
      </c>
      <c r="E25" s="487" t="str">
        <f aca="false">TRIM('APH KIC KIA PC'!D25)</f>
        <v/>
      </c>
      <c r="F25" s="488" t="str">
        <f aca="false">TRIM('1. Artikeldata Grund'!E25)</f>
        <v/>
      </c>
      <c r="G25" s="489" t="s">
        <v>1925</v>
      </c>
      <c r="H25" s="488"/>
      <c r="I25" s="488"/>
      <c r="J25" s="488"/>
      <c r="K25" s="488"/>
      <c r="L25" s="488"/>
      <c r="M25" s="258" t="n">
        <f aca="false" t="array" ref="M25:M25">IF('APH KIC KIA PC'!S25&lt;&gt;"WEB",1,_xlfn.IFS('APH KIC KIA PC'!K25=Tabeller!$AH$4,'APH KIC KIA PC'!Q25,'APH KIC KIA PC'!K25=Tabeller!$AH$5,106628))</f>
        <v>1</v>
      </c>
      <c r="N25" s="490" t="str">
        <f aca="false" t="array" ref="N25:N25">TRIM(IFERROR(IF('APH KIC KIA PC'!M25=200,'2. Artikeldata Utökad'!I25,(_xlfn.IFS('APH KIC KIA PC'!K25=Tabeller!$AH$4,'1. Artikeldata Grund'!F25,AND('APH KIC KIA PC'!K25=Tabeller!$AH$5,'APH KIC KIA PC'!M25&lt;&gt;200),'APH KIC KIA PC'!D25,'APH KIC KIA PC'!M25=200,'2. Artikeldata Utökad'!I25))),""))</f>
        <v/>
      </c>
      <c r="O25" s="491" t="str">
        <f aca="false">'APH KIC KIA PC'!E25</f>
        <v/>
      </c>
      <c r="P25" s="487" t="str">
        <f aca="false">TRIM('APH KIC KIA PC'!R25)</f>
        <v/>
      </c>
      <c r="Q25" s="488"/>
      <c r="R25" s="493" t="str">
        <f aca="false" t="array" ref="R25:R25">IFERROR(_xlfn.IFS('4. Inköpsdata'!M25=25%,41,'4. Inköpsdata'!M25=12%,42,'4. Inköpsdata'!M25=6%,43,'4. Inköpsdata'!M25="Momsfritt",38),"")</f>
        <v/>
      </c>
      <c r="S25" s="486" t="str">
        <f aca="false">'APH KIC KIA PC'!S25</f>
        <v>  Välj…</v>
      </c>
      <c r="T25" s="494" t="str">
        <f aca="false">'APH KIC KIA PC'!E25</f>
        <v/>
      </c>
      <c r="U25" s="486"/>
      <c r="V25" s="488"/>
      <c r="W25" s="488"/>
      <c r="X25" s="488"/>
      <c r="Y25" s="488"/>
      <c r="Z25" s="486" t="str">
        <f aca="false">TRIM(IF('1. Artikeldata Grund'!K25="","",IF('1. Artikeldata Grund'!K25=1,_xlfn.CONCAT('1. Artikeldata Grund'!K25," ","dag"),_xlfn.CONCAT('1. Artikeldata Grund'!K25," ","dagar"))))</f>
        <v/>
      </c>
      <c r="AA25" s="486" t="str">
        <f aca="false">TRIM(IF('1. Artikeldata Grund'!L25="","",IF('1. Artikeldata Grund'!L25=1,_xlfn.CONCAT('1. Artikeldata Grund'!L25," ","dag"),_xlfn.CONCAT('1. Artikeldata Grund'!L25," ","dagar"))))</f>
        <v/>
      </c>
      <c r="AB25" s="488"/>
      <c r="AC25" s="488"/>
      <c r="AD25" s="488"/>
      <c r="AE25" s="486" t="n">
        <v>1</v>
      </c>
      <c r="AF25" s="488"/>
      <c r="AG25" s="487" t="str">
        <f aca="false">TRIM('APH KIC KIA PC'!T25)</f>
        <v/>
      </c>
      <c r="AH25" s="488"/>
      <c r="AI25" s="488"/>
      <c r="AJ25" s="488"/>
      <c r="AK25" s="488"/>
      <c r="AL25" s="488"/>
      <c r="AM25" s="488"/>
      <c r="AN25" s="488"/>
      <c r="AO25" s="488"/>
      <c r="AP25" s="488"/>
      <c r="AQ25" s="488"/>
      <c r="AR25" s="488"/>
      <c r="AS25" s="488"/>
      <c r="AT25" s="488"/>
      <c r="AU25" s="488"/>
      <c r="AV25" s="488"/>
      <c r="AW25" s="488"/>
      <c r="AX25" s="488"/>
      <c r="AY25" s="488"/>
      <c r="AZ25" s="488"/>
      <c r="BA25" s="488"/>
      <c r="BB25" s="488"/>
      <c r="BC25" s="490" t="s">
        <v>2035</v>
      </c>
      <c r="BD25" s="490" t="str">
        <f aca="false">IF('2. Artikeldata Utökad'!G25="Välj…","",LEFT('2. Artikeldata Utökad'!G25,1))</f>
        <v> </v>
      </c>
      <c r="BE25" s="488"/>
      <c r="BF25" s="488"/>
      <c r="BG25" s="488"/>
      <c r="BH25" s="488"/>
      <c r="BI25" s="488"/>
      <c r="BJ25" s="488"/>
      <c r="BK25" s="488"/>
      <c r="BL25" s="487" t="str">
        <f aca="false">TRIM(IF('APH KIC KIA PC'!S25="WEB","",'2. Artikeldata Utökad'!P25))</f>
        <v/>
      </c>
      <c r="BM25" s="487" t="str">
        <f aca="false">TRIM(IF('APH KIC KIA PC'!S25="WEB","",'2. Artikeldata Utökad'!Q25))</f>
        <v/>
      </c>
      <c r="BN25" s="487" t="str">
        <f aca="false">TRIM(IF('APH KIC KIA PC'!S25="WEB","",'2. Artikeldata Utökad'!R25))</f>
        <v/>
      </c>
      <c r="BO25" s="487" t="str">
        <f aca="false">IF('2. Artikeldata Utökad'!F25="","",'2. Artikeldata Utökad'!F25)</f>
        <v>  Välj…</v>
      </c>
      <c r="BP25" s="487" t="str">
        <f aca="false">TRIM(IF('2. Artikeldata Utökad'!E25="","",'2. Artikeldata Utökad'!E25))</f>
        <v/>
      </c>
      <c r="BQ25" s="487" t="str">
        <f aca="false">TRIM(IF('APH KIC KIA PC'!S25="WEB","",'2. Artikeldata Utökad'!S25))</f>
        <v/>
      </c>
      <c r="BR25" s="486" t="n">
        <v>1</v>
      </c>
      <c r="BS25" s="487" t="str">
        <f aca="false">TRIM(IF('APH KIC KIA PC'!S25="WEB","",'2. Artikeldata Utökad'!T25))</f>
        <v/>
      </c>
      <c r="BT25" s="488"/>
      <c r="BU25" s="488"/>
      <c r="BV25" s="487" t="str">
        <f aca="false">TRIM(IF('APH KIC KIA PC'!M25&lt;&gt;200,'APH KIC KIA PC'!D25,'2. Artikeldata Utökad'!I25))</f>
        <v/>
      </c>
      <c r="BW25" s="487" t="str">
        <f aca="false">TRIM('2. Artikeldata Utökad'!D25)</f>
        <v/>
      </c>
      <c r="BX25" s="488" t="str">
        <f aca="false">LEFT('2. Artikeldata Utökad'!H25,1)</f>
        <v> </v>
      </c>
      <c r="BY25" s="488" t="str">
        <f aca="false">TRIM(LEFT('2. Artikeldata Utökad'!J25,2))</f>
        <v/>
      </c>
      <c r="BZ25" s="486" t="s">
        <v>2035</v>
      </c>
      <c r="CA25" s="488"/>
      <c r="CB25" s="488"/>
      <c r="CC25" s="488"/>
      <c r="CD25" s="488"/>
      <c r="CE25" s="488"/>
    </row>
    <row r="26" customFormat="false" ht="14.25" hidden="false" customHeight="false" outlineLevel="0" collapsed="false">
      <c r="A26" s="485" t="n">
        <v>22</v>
      </c>
      <c r="B26" s="485" t="str">
        <f aca="false">'APH KIC KIA PC'!I26</f>
        <v>Välj…</v>
      </c>
      <c r="C26" s="485" t="str">
        <f aca="false">'APH KIC KIA PC'!K26</f>
        <v>Välj…</v>
      </c>
      <c r="D26" s="486" t="n">
        <v>1</v>
      </c>
      <c r="E26" s="487" t="str">
        <f aca="false">TRIM('APH KIC KIA PC'!D26)</f>
        <v/>
      </c>
      <c r="F26" s="488" t="str">
        <f aca="false">TRIM('1. Artikeldata Grund'!E26)</f>
        <v/>
      </c>
      <c r="G26" s="489" t="s">
        <v>1925</v>
      </c>
      <c r="H26" s="488"/>
      <c r="I26" s="488"/>
      <c r="J26" s="488"/>
      <c r="K26" s="488"/>
      <c r="L26" s="488"/>
      <c r="M26" s="258" t="n">
        <f aca="false" t="array" ref="M26:M26">IF('APH KIC KIA PC'!S26&lt;&gt;"WEB",1,_xlfn.IFS('APH KIC KIA PC'!K26=Tabeller!$AH$4,'APH KIC KIA PC'!Q26,'APH KIC KIA PC'!K26=Tabeller!$AH$5,106628))</f>
        <v>1</v>
      </c>
      <c r="N26" s="490" t="str">
        <f aca="false" t="array" ref="N26:N26">TRIM(IFERROR(IF('APH KIC KIA PC'!M26=200,'2. Artikeldata Utökad'!I26,(_xlfn.IFS('APH KIC KIA PC'!K26=Tabeller!$AH$4,'1. Artikeldata Grund'!F26,AND('APH KIC KIA PC'!K26=Tabeller!$AH$5,'APH KIC KIA PC'!M26&lt;&gt;200),'APH KIC KIA PC'!D26,'APH KIC KIA PC'!M26=200,'2. Artikeldata Utökad'!I26))),""))</f>
        <v/>
      </c>
      <c r="O26" s="491" t="str">
        <f aca="false">'APH KIC KIA PC'!E26</f>
        <v/>
      </c>
      <c r="P26" s="487" t="str">
        <f aca="false">TRIM('APH KIC KIA PC'!R26)</f>
        <v/>
      </c>
      <c r="Q26" s="488"/>
      <c r="R26" s="493" t="str">
        <f aca="false" t="array" ref="R26:R26">IFERROR(_xlfn.IFS('4. Inköpsdata'!M26=25%,41,'4. Inköpsdata'!M26=12%,42,'4. Inköpsdata'!M26=6%,43,'4. Inköpsdata'!M26="Momsfritt",38),"")</f>
        <v/>
      </c>
      <c r="S26" s="486" t="str">
        <f aca="false">'APH KIC KIA PC'!S26</f>
        <v>  Välj…</v>
      </c>
      <c r="T26" s="494" t="str">
        <f aca="false">'APH KIC KIA PC'!E26</f>
        <v/>
      </c>
      <c r="U26" s="486"/>
      <c r="V26" s="488"/>
      <c r="W26" s="488"/>
      <c r="X26" s="488"/>
      <c r="Y26" s="488"/>
      <c r="Z26" s="486" t="str">
        <f aca="false">TRIM(IF('1. Artikeldata Grund'!K26="","",IF('1. Artikeldata Grund'!K26=1,_xlfn.CONCAT('1. Artikeldata Grund'!K26," ","dag"),_xlfn.CONCAT('1. Artikeldata Grund'!K26," ","dagar"))))</f>
        <v/>
      </c>
      <c r="AA26" s="486" t="str">
        <f aca="false">TRIM(IF('1. Artikeldata Grund'!L26="","",IF('1. Artikeldata Grund'!L26=1,_xlfn.CONCAT('1. Artikeldata Grund'!L26," ","dag"),_xlfn.CONCAT('1. Artikeldata Grund'!L26," ","dagar"))))</f>
        <v/>
      </c>
      <c r="AB26" s="488"/>
      <c r="AC26" s="488"/>
      <c r="AD26" s="488"/>
      <c r="AE26" s="486" t="n">
        <v>1</v>
      </c>
      <c r="AF26" s="488"/>
      <c r="AG26" s="487" t="str">
        <f aca="false">TRIM('APH KIC KIA PC'!T26)</f>
        <v/>
      </c>
      <c r="AH26" s="488"/>
      <c r="AI26" s="488"/>
      <c r="AJ26" s="488"/>
      <c r="AK26" s="488"/>
      <c r="AL26" s="488"/>
      <c r="AM26" s="488"/>
      <c r="AN26" s="488"/>
      <c r="AO26" s="488"/>
      <c r="AP26" s="488"/>
      <c r="AQ26" s="488"/>
      <c r="AR26" s="488"/>
      <c r="AS26" s="488"/>
      <c r="AT26" s="488"/>
      <c r="AU26" s="488"/>
      <c r="AV26" s="488"/>
      <c r="AW26" s="488"/>
      <c r="AX26" s="488"/>
      <c r="AY26" s="488"/>
      <c r="AZ26" s="488"/>
      <c r="BA26" s="488"/>
      <c r="BB26" s="488"/>
      <c r="BC26" s="490" t="s">
        <v>2035</v>
      </c>
      <c r="BD26" s="490" t="str">
        <f aca="false">IF('2. Artikeldata Utökad'!G26="Välj…","",LEFT('2. Artikeldata Utökad'!G26,1))</f>
        <v> </v>
      </c>
      <c r="BE26" s="488"/>
      <c r="BF26" s="488"/>
      <c r="BG26" s="488"/>
      <c r="BH26" s="488"/>
      <c r="BI26" s="488"/>
      <c r="BJ26" s="488"/>
      <c r="BK26" s="488"/>
      <c r="BL26" s="487" t="str">
        <f aca="false">TRIM(IF('APH KIC KIA PC'!S26="WEB","",'2. Artikeldata Utökad'!P26))</f>
        <v/>
      </c>
      <c r="BM26" s="487" t="str">
        <f aca="false">TRIM(IF('APH KIC KIA PC'!S26="WEB","",'2. Artikeldata Utökad'!Q26))</f>
        <v/>
      </c>
      <c r="BN26" s="487" t="str">
        <f aca="false">TRIM(IF('APH KIC KIA PC'!S26="WEB","",'2. Artikeldata Utökad'!R26))</f>
        <v/>
      </c>
      <c r="BO26" s="487" t="str">
        <f aca="false">IF('2. Artikeldata Utökad'!F26="","",'2. Artikeldata Utökad'!F26)</f>
        <v>  Välj…</v>
      </c>
      <c r="BP26" s="487" t="str">
        <f aca="false">TRIM(IF('2. Artikeldata Utökad'!E26="","",'2. Artikeldata Utökad'!E26))</f>
        <v/>
      </c>
      <c r="BQ26" s="487" t="str">
        <f aca="false">TRIM(IF('APH KIC KIA PC'!S26="WEB","",'2. Artikeldata Utökad'!S26))</f>
        <v/>
      </c>
      <c r="BR26" s="486" t="n">
        <v>1</v>
      </c>
      <c r="BS26" s="487" t="str">
        <f aca="false">TRIM(IF('APH KIC KIA PC'!S26="WEB","",'2. Artikeldata Utökad'!T26))</f>
        <v/>
      </c>
      <c r="BT26" s="488"/>
      <c r="BU26" s="488"/>
      <c r="BV26" s="487" t="str">
        <f aca="false">TRIM(IF('APH KIC KIA PC'!M26&lt;&gt;200,'APH KIC KIA PC'!D26,'2. Artikeldata Utökad'!I26))</f>
        <v/>
      </c>
      <c r="BW26" s="487" t="str">
        <f aca="false">TRIM('2. Artikeldata Utökad'!D26)</f>
        <v/>
      </c>
      <c r="BX26" s="488" t="str">
        <f aca="false">LEFT('2. Artikeldata Utökad'!H26,1)</f>
        <v> </v>
      </c>
      <c r="BY26" s="488" t="str">
        <f aca="false">TRIM(LEFT('2. Artikeldata Utökad'!J26,2))</f>
        <v/>
      </c>
      <c r="BZ26" s="486" t="s">
        <v>2035</v>
      </c>
      <c r="CA26" s="488"/>
      <c r="CB26" s="488"/>
      <c r="CC26" s="488"/>
      <c r="CD26" s="488"/>
      <c r="CE26" s="488"/>
    </row>
    <row r="27" customFormat="false" ht="14.25" hidden="false" customHeight="false" outlineLevel="0" collapsed="false">
      <c r="A27" s="485" t="n">
        <v>23</v>
      </c>
      <c r="B27" s="485" t="str">
        <f aca="false">'APH KIC KIA PC'!I27</f>
        <v>Välj…</v>
      </c>
      <c r="C27" s="485" t="str">
        <f aca="false">'APH KIC KIA PC'!K27</f>
        <v>Välj…</v>
      </c>
      <c r="D27" s="486" t="n">
        <v>1</v>
      </c>
      <c r="E27" s="487" t="str">
        <f aca="false">TRIM('APH KIC KIA PC'!D27)</f>
        <v/>
      </c>
      <c r="F27" s="488" t="str">
        <f aca="false">TRIM('1. Artikeldata Grund'!E27)</f>
        <v/>
      </c>
      <c r="G27" s="489" t="s">
        <v>1925</v>
      </c>
      <c r="H27" s="488"/>
      <c r="I27" s="488"/>
      <c r="J27" s="488"/>
      <c r="K27" s="488"/>
      <c r="L27" s="488"/>
      <c r="M27" s="258" t="n">
        <f aca="false" t="array" ref="M27:M27">IF('APH KIC KIA PC'!S27&lt;&gt;"WEB",1,_xlfn.IFS('APH KIC KIA PC'!K27=Tabeller!$AH$4,'APH KIC KIA PC'!Q27,'APH KIC KIA PC'!K27=Tabeller!$AH$5,106628))</f>
        <v>1</v>
      </c>
      <c r="N27" s="490" t="str">
        <f aca="false" t="array" ref="N27:N27">TRIM(IFERROR(IF('APH KIC KIA PC'!M27=200,'2. Artikeldata Utökad'!I27,(_xlfn.IFS('APH KIC KIA PC'!K27=Tabeller!$AH$4,'1. Artikeldata Grund'!F27,AND('APH KIC KIA PC'!K27=Tabeller!$AH$5,'APH KIC KIA PC'!M27&lt;&gt;200),'APH KIC KIA PC'!D27,'APH KIC KIA PC'!M27=200,'2. Artikeldata Utökad'!I27))),""))</f>
        <v/>
      </c>
      <c r="O27" s="491" t="str">
        <f aca="false">'APH KIC KIA PC'!E27</f>
        <v/>
      </c>
      <c r="P27" s="487" t="str">
        <f aca="false">TRIM('APH KIC KIA PC'!R27)</f>
        <v/>
      </c>
      <c r="Q27" s="488"/>
      <c r="R27" s="493" t="str">
        <f aca="false" t="array" ref="R27:R27">IFERROR(_xlfn.IFS('4. Inköpsdata'!M27=25%,41,'4. Inköpsdata'!M27=12%,42,'4. Inköpsdata'!M27=6%,43,'4. Inköpsdata'!M27="Momsfritt",38),"")</f>
        <v/>
      </c>
      <c r="S27" s="486" t="str">
        <f aca="false">'APH KIC KIA PC'!S27</f>
        <v>  Välj…</v>
      </c>
      <c r="T27" s="494" t="str">
        <f aca="false">'APH KIC KIA PC'!E27</f>
        <v/>
      </c>
      <c r="U27" s="486"/>
      <c r="V27" s="488"/>
      <c r="W27" s="488"/>
      <c r="X27" s="488"/>
      <c r="Y27" s="488"/>
      <c r="Z27" s="486" t="str">
        <f aca="false">TRIM(IF('1. Artikeldata Grund'!K27="","",IF('1. Artikeldata Grund'!K27=1,_xlfn.CONCAT('1. Artikeldata Grund'!K27," ","dag"),_xlfn.CONCAT('1. Artikeldata Grund'!K27," ","dagar"))))</f>
        <v/>
      </c>
      <c r="AA27" s="486" t="str">
        <f aca="false">TRIM(IF('1. Artikeldata Grund'!L27="","",IF('1. Artikeldata Grund'!L27=1,_xlfn.CONCAT('1. Artikeldata Grund'!L27," ","dag"),_xlfn.CONCAT('1. Artikeldata Grund'!L27," ","dagar"))))</f>
        <v/>
      </c>
      <c r="AB27" s="488"/>
      <c r="AC27" s="488"/>
      <c r="AD27" s="488"/>
      <c r="AE27" s="486" t="n">
        <v>1</v>
      </c>
      <c r="AF27" s="488"/>
      <c r="AG27" s="487" t="str">
        <f aca="false">TRIM('APH KIC KIA PC'!T27)</f>
        <v/>
      </c>
      <c r="AH27" s="488"/>
      <c r="AI27" s="488"/>
      <c r="AJ27" s="488"/>
      <c r="AK27" s="488"/>
      <c r="AL27" s="488"/>
      <c r="AM27" s="488"/>
      <c r="AN27" s="488"/>
      <c r="AO27" s="488"/>
      <c r="AP27" s="488"/>
      <c r="AQ27" s="488"/>
      <c r="AR27" s="488"/>
      <c r="AS27" s="488"/>
      <c r="AT27" s="488"/>
      <c r="AU27" s="488"/>
      <c r="AV27" s="488"/>
      <c r="AW27" s="488"/>
      <c r="AX27" s="488"/>
      <c r="AY27" s="488"/>
      <c r="AZ27" s="488"/>
      <c r="BA27" s="488"/>
      <c r="BB27" s="488"/>
      <c r="BC27" s="490" t="s">
        <v>2035</v>
      </c>
      <c r="BD27" s="490" t="str">
        <f aca="false">IF('2. Artikeldata Utökad'!G27="Välj…","",LEFT('2. Artikeldata Utökad'!G27,1))</f>
        <v> </v>
      </c>
      <c r="BE27" s="488"/>
      <c r="BF27" s="488"/>
      <c r="BG27" s="488"/>
      <c r="BH27" s="488"/>
      <c r="BI27" s="488"/>
      <c r="BJ27" s="488"/>
      <c r="BK27" s="488"/>
      <c r="BL27" s="487" t="str">
        <f aca="false">TRIM(IF('APH KIC KIA PC'!S27="WEB","",'2. Artikeldata Utökad'!P27))</f>
        <v/>
      </c>
      <c r="BM27" s="487" t="str">
        <f aca="false">TRIM(IF('APH KIC KIA PC'!S27="WEB","",'2. Artikeldata Utökad'!Q27))</f>
        <v/>
      </c>
      <c r="BN27" s="487" t="str">
        <f aca="false">TRIM(IF('APH KIC KIA PC'!S27="WEB","",'2. Artikeldata Utökad'!R27))</f>
        <v/>
      </c>
      <c r="BO27" s="487" t="str">
        <f aca="false">IF('2. Artikeldata Utökad'!F27="","",'2. Artikeldata Utökad'!F27)</f>
        <v>  Välj…</v>
      </c>
      <c r="BP27" s="487" t="str">
        <f aca="false">TRIM(IF('2. Artikeldata Utökad'!E27="","",'2. Artikeldata Utökad'!E27))</f>
        <v/>
      </c>
      <c r="BQ27" s="487" t="str">
        <f aca="false">TRIM(IF('APH KIC KIA PC'!S27="WEB","",'2. Artikeldata Utökad'!S27))</f>
        <v/>
      </c>
      <c r="BR27" s="486" t="n">
        <v>1</v>
      </c>
      <c r="BS27" s="487" t="str">
        <f aca="false">TRIM(IF('APH KIC KIA PC'!S27="WEB","",'2. Artikeldata Utökad'!T27))</f>
        <v/>
      </c>
      <c r="BT27" s="488"/>
      <c r="BU27" s="488"/>
      <c r="BV27" s="487" t="str">
        <f aca="false">TRIM(IF('APH KIC KIA PC'!M27&lt;&gt;200,'APH KIC KIA PC'!D27,'2. Artikeldata Utökad'!I27))</f>
        <v/>
      </c>
      <c r="BW27" s="487" t="str">
        <f aca="false">TRIM('2. Artikeldata Utökad'!D27)</f>
        <v/>
      </c>
      <c r="BX27" s="488" t="str">
        <f aca="false">LEFT('2. Artikeldata Utökad'!H27,1)</f>
        <v> </v>
      </c>
      <c r="BY27" s="488" t="str">
        <f aca="false">TRIM(LEFT('2. Artikeldata Utökad'!J27,2))</f>
        <v/>
      </c>
      <c r="BZ27" s="486" t="s">
        <v>2035</v>
      </c>
      <c r="CA27" s="488"/>
      <c r="CB27" s="488"/>
      <c r="CC27" s="488"/>
      <c r="CD27" s="488"/>
      <c r="CE27" s="488"/>
    </row>
    <row r="28" customFormat="false" ht="14.25" hidden="false" customHeight="false" outlineLevel="0" collapsed="false">
      <c r="A28" s="485" t="n">
        <v>24</v>
      </c>
      <c r="B28" s="485" t="str">
        <f aca="false">'APH KIC KIA PC'!I28</f>
        <v>Välj…</v>
      </c>
      <c r="C28" s="485" t="str">
        <f aca="false">'APH KIC KIA PC'!K28</f>
        <v>Välj…</v>
      </c>
      <c r="D28" s="486" t="n">
        <v>1</v>
      </c>
      <c r="E28" s="487" t="str">
        <f aca="false">TRIM('APH KIC KIA PC'!D28)</f>
        <v/>
      </c>
      <c r="F28" s="488" t="str">
        <f aca="false">TRIM('1. Artikeldata Grund'!E28)</f>
        <v/>
      </c>
      <c r="G28" s="489" t="s">
        <v>1925</v>
      </c>
      <c r="H28" s="488"/>
      <c r="I28" s="488"/>
      <c r="J28" s="488"/>
      <c r="K28" s="488"/>
      <c r="L28" s="488"/>
      <c r="M28" s="258" t="n">
        <f aca="false" t="array" ref="M28:M28">IF('APH KIC KIA PC'!S28&lt;&gt;"WEB",1,_xlfn.IFS('APH KIC KIA PC'!K28=Tabeller!$AH$4,'APH KIC KIA PC'!Q28,'APH KIC KIA PC'!K28=Tabeller!$AH$5,106628))</f>
        <v>1</v>
      </c>
      <c r="N28" s="490" t="str">
        <f aca="false" t="array" ref="N28:N28">TRIM(IFERROR(IF('APH KIC KIA PC'!M28=200,'2. Artikeldata Utökad'!I28,(_xlfn.IFS('APH KIC KIA PC'!K28=Tabeller!$AH$4,'1. Artikeldata Grund'!F28,AND('APH KIC KIA PC'!K28=Tabeller!$AH$5,'APH KIC KIA PC'!M28&lt;&gt;200),'APH KIC KIA PC'!D28,'APH KIC KIA PC'!M28=200,'2. Artikeldata Utökad'!I28))),""))</f>
        <v/>
      </c>
      <c r="O28" s="491" t="str">
        <f aca="false">'APH KIC KIA PC'!E28</f>
        <v/>
      </c>
      <c r="P28" s="487" t="str">
        <f aca="false">TRIM('APH KIC KIA PC'!R28)</f>
        <v/>
      </c>
      <c r="Q28" s="488"/>
      <c r="R28" s="493" t="str">
        <f aca="false" t="array" ref="R28:R28">IFERROR(_xlfn.IFS('4. Inköpsdata'!M28=25%,41,'4. Inköpsdata'!M28=12%,42,'4. Inköpsdata'!M28=6%,43,'4. Inköpsdata'!M28="Momsfritt",38),"")</f>
        <v/>
      </c>
      <c r="S28" s="486" t="str">
        <f aca="false">'APH KIC KIA PC'!S28</f>
        <v>  Välj…</v>
      </c>
      <c r="T28" s="494" t="str">
        <f aca="false">'APH KIC KIA PC'!E28</f>
        <v/>
      </c>
      <c r="U28" s="486"/>
      <c r="V28" s="488"/>
      <c r="W28" s="488"/>
      <c r="X28" s="488"/>
      <c r="Y28" s="488"/>
      <c r="Z28" s="486" t="str">
        <f aca="false">TRIM(IF('1. Artikeldata Grund'!K28="","",IF('1. Artikeldata Grund'!K28=1,_xlfn.CONCAT('1. Artikeldata Grund'!K28," ","dag"),_xlfn.CONCAT('1. Artikeldata Grund'!K28," ","dagar"))))</f>
        <v/>
      </c>
      <c r="AA28" s="486" t="str">
        <f aca="false">TRIM(IF('1. Artikeldata Grund'!L28="","",IF('1. Artikeldata Grund'!L28=1,_xlfn.CONCAT('1. Artikeldata Grund'!L28," ","dag"),_xlfn.CONCAT('1. Artikeldata Grund'!L28," ","dagar"))))</f>
        <v/>
      </c>
      <c r="AB28" s="488"/>
      <c r="AC28" s="488"/>
      <c r="AD28" s="488"/>
      <c r="AE28" s="486" t="n">
        <v>1</v>
      </c>
      <c r="AF28" s="488"/>
      <c r="AG28" s="487" t="str">
        <f aca="false">TRIM('APH KIC KIA PC'!T28)</f>
        <v/>
      </c>
      <c r="AH28" s="488"/>
      <c r="AI28" s="488"/>
      <c r="AJ28" s="488"/>
      <c r="AK28" s="488"/>
      <c r="AL28" s="488"/>
      <c r="AM28" s="488"/>
      <c r="AN28" s="488"/>
      <c r="AO28" s="488"/>
      <c r="AP28" s="488"/>
      <c r="AQ28" s="488"/>
      <c r="AR28" s="488"/>
      <c r="AS28" s="488"/>
      <c r="AT28" s="488"/>
      <c r="AU28" s="488"/>
      <c r="AV28" s="488"/>
      <c r="AW28" s="488"/>
      <c r="AX28" s="488"/>
      <c r="AY28" s="488"/>
      <c r="AZ28" s="488"/>
      <c r="BA28" s="488"/>
      <c r="BB28" s="488"/>
      <c r="BC28" s="490" t="s">
        <v>2035</v>
      </c>
      <c r="BD28" s="490" t="str">
        <f aca="false">IF('2. Artikeldata Utökad'!G28="Välj…","",LEFT('2. Artikeldata Utökad'!G28,1))</f>
        <v> </v>
      </c>
      <c r="BE28" s="488"/>
      <c r="BF28" s="488"/>
      <c r="BG28" s="488"/>
      <c r="BH28" s="488"/>
      <c r="BI28" s="488"/>
      <c r="BJ28" s="488"/>
      <c r="BK28" s="488"/>
      <c r="BL28" s="487" t="str">
        <f aca="false">TRIM(IF('APH KIC KIA PC'!S28="WEB","",'2. Artikeldata Utökad'!P28))</f>
        <v/>
      </c>
      <c r="BM28" s="487" t="str">
        <f aca="false">TRIM(IF('APH KIC KIA PC'!S28="WEB","",'2. Artikeldata Utökad'!Q28))</f>
        <v/>
      </c>
      <c r="BN28" s="487" t="str">
        <f aca="false">TRIM(IF('APH KIC KIA PC'!S28="WEB","",'2. Artikeldata Utökad'!R28))</f>
        <v/>
      </c>
      <c r="BO28" s="487" t="str">
        <f aca="false">IF('2. Artikeldata Utökad'!F28="","",'2. Artikeldata Utökad'!F28)</f>
        <v>  Välj…</v>
      </c>
      <c r="BP28" s="487" t="str">
        <f aca="false">TRIM(IF('2. Artikeldata Utökad'!E28="","",'2. Artikeldata Utökad'!E28))</f>
        <v/>
      </c>
      <c r="BQ28" s="487" t="str">
        <f aca="false">TRIM(IF('APH KIC KIA PC'!S28="WEB","",'2. Artikeldata Utökad'!S28))</f>
        <v/>
      </c>
      <c r="BR28" s="486" t="n">
        <v>1</v>
      </c>
      <c r="BS28" s="487" t="str">
        <f aca="false">TRIM(IF('APH KIC KIA PC'!S28="WEB","",'2. Artikeldata Utökad'!T28))</f>
        <v/>
      </c>
      <c r="BT28" s="488"/>
      <c r="BU28" s="488"/>
      <c r="BV28" s="487" t="str">
        <f aca="false">TRIM(IF('APH KIC KIA PC'!M28&lt;&gt;200,'APH KIC KIA PC'!D28,'2. Artikeldata Utökad'!I28))</f>
        <v/>
      </c>
      <c r="BW28" s="487" t="str">
        <f aca="false">TRIM('2. Artikeldata Utökad'!D28)</f>
        <v/>
      </c>
      <c r="BX28" s="488" t="str">
        <f aca="false">LEFT('2. Artikeldata Utökad'!H28,1)</f>
        <v> </v>
      </c>
      <c r="BY28" s="488" t="str">
        <f aca="false">TRIM(LEFT('2. Artikeldata Utökad'!J28,2))</f>
        <v/>
      </c>
      <c r="BZ28" s="486" t="s">
        <v>2035</v>
      </c>
      <c r="CA28" s="488"/>
      <c r="CB28" s="488"/>
      <c r="CC28" s="488"/>
      <c r="CD28" s="488"/>
      <c r="CE28" s="488"/>
    </row>
    <row r="29" customFormat="false" ht="14.25" hidden="false" customHeight="false" outlineLevel="0" collapsed="false">
      <c r="A29" s="485" t="n">
        <v>25</v>
      </c>
      <c r="B29" s="485" t="str">
        <f aca="false">'APH KIC KIA PC'!I29</f>
        <v>Välj…</v>
      </c>
      <c r="C29" s="485" t="str">
        <f aca="false">'APH KIC KIA PC'!K29</f>
        <v>Välj…</v>
      </c>
      <c r="D29" s="486" t="n">
        <v>1</v>
      </c>
      <c r="E29" s="487" t="str">
        <f aca="false">TRIM('APH KIC KIA PC'!D29)</f>
        <v/>
      </c>
      <c r="F29" s="488" t="str">
        <f aca="false">TRIM('1. Artikeldata Grund'!E29)</f>
        <v/>
      </c>
      <c r="G29" s="489" t="s">
        <v>1925</v>
      </c>
      <c r="H29" s="488"/>
      <c r="I29" s="488"/>
      <c r="J29" s="488"/>
      <c r="K29" s="488"/>
      <c r="L29" s="488"/>
      <c r="M29" s="258" t="n">
        <f aca="false" t="array" ref="M29:M29">IF('APH KIC KIA PC'!S29&lt;&gt;"WEB",1,_xlfn.IFS('APH KIC KIA PC'!K29=Tabeller!$AH$4,'APH KIC KIA PC'!Q29,'APH KIC KIA PC'!K29=Tabeller!$AH$5,106628))</f>
        <v>1</v>
      </c>
      <c r="N29" s="490" t="str">
        <f aca="false" t="array" ref="N29:N29">TRIM(IFERROR(IF('APH KIC KIA PC'!M29=200,'2. Artikeldata Utökad'!I29,(_xlfn.IFS('APH KIC KIA PC'!K29=Tabeller!$AH$4,'1. Artikeldata Grund'!F29,AND('APH KIC KIA PC'!K29=Tabeller!$AH$5,'APH KIC KIA PC'!M29&lt;&gt;200),'APH KIC KIA PC'!D29,'APH KIC KIA PC'!M29=200,'2. Artikeldata Utökad'!I29))),""))</f>
        <v/>
      </c>
      <c r="O29" s="491" t="str">
        <f aca="false">'APH KIC KIA PC'!E29</f>
        <v/>
      </c>
      <c r="P29" s="487" t="str">
        <f aca="false">TRIM('APH KIC KIA PC'!R29)</f>
        <v/>
      </c>
      <c r="Q29" s="488"/>
      <c r="R29" s="493" t="str">
        <f aca="false" t="array" ref="R29:R29">IFERROR(_xlfn.IFS('4. Inköpsdata'!M29=25%,41,'4. Inköpsdata'!M29=12%,42,'4. Inköpsdata'!M29=6%,43,'4. Inköpsdata'!M29="Momsfritt",38),"")</f>
        <v/>
      </c>
      <c r="S29" s="486" t="str">
        <f aca="false">'APH KIC KIA PC'!S29</f>
        <v>  Välj…</v>
      </c>
      <c r="T29" s="494" t="str">
        <f aca="false">'APH KIC KIA PC'!E29</f>
        <v/>
      </c>
      <c r="U29" s="486"/>
      <c r="V29" s="488"/>
      <c r="W29" s="488"/>
      <c r="X29" s="488"/>
      <c r="Y29" s="488"/>
      <c r="Z29" s="486" t="str">
        <f aca="false">TRIM(IF('1. Artikeldata Grund'!K29="","",IF('1. Artikeldata Grund'!K29=1,_xlfn.CONCAT('1. Artikeldata Grund'!K29," ","dag"),_xlfn.CONCAT('1. Artikeldata Grund'!K29," ","dagar"))))</f>
        <v/>
      </c>
      <c r="AA29" s="486" t="str">
        <f aca="false">TRIM(IF('1. Artikeldata Grund'!L29="","",IF('1. Artikeldata Grund'!L29=1,_xlfn.CONCAT('1. Artikeldata Grund'!L29," ","dag"),_xlfn.CONCAT('1. Artikeldata Grund'!L29," ","dagar"))))</f>
        <v/>
      </c>
      <c r="AB29" s="488"/>
      <c r="AC29" s="488"/>
      <c r="AD29" s="488"/>
      <c r="AE29" s="486" t="n">
        <v>1</v>
      </c>
      <c r="AF29" s="488"/>
      <c r="AG29" s="487" t="str">
        <f aca="false">TRIM('APH KIC KIA PC'!T29)</f>
        <v/>
      </c>
      <c r="AH29" s="488"/>
      <c r="AI29" s="488"/>
      <c r="AJ29" s="488"/>
      <c r="AK29" s="488"/>
      <c r="AL29" s="488"/>
      <c r="AM29" s="488"/>
      <c r="AN29" s="488"/>
      <c r="AO29" s="488"/>
      <c r="AP29" s="488"/>
      <c r="AQ29" s="488"/>
      <c r="AR29" s="488"/>
      <c r="AS29" s="488"/>
      <c r="AT29" s="488"/>
      <c r="AU29" s="488"/>
      <c r="AV29" s="488"/>
      <c r="AW29" s="488"/>
      <c r="AX29" s="488"/>
      <c r="AY29" s="488"/>
      <c r="AZ29" s="488"/>
      <c r="BA29" s="488"/>
      <c r="BB29" s="488"/>
      <c r="BC29" s="490" t="s">
        <v>2035</v>
      </c>
      <c r="BD29" s="490" t="str">
        <f aca="false">IF('2. Artikeldata Utökad'!G29="Välj…","",LEFT('2. Artikeldata Utökad'!G29,1))</f>
        <v> </v>
      </c>
      <c r="BE29" s="488"/>
      <c r="BF29" s="488"/>
      <c r="BG29" s="488"/>
      <c r="BH29" s="488"/>
      <c r="BI29" s="488"/>
      <c r="BJ29" s="488"/>
      <c r="BK29" s="488"/>
      <c r="BL29" s="487" t="str">
        <f aca="false">TRIM(IF('APH KIC KIA PC'!S29="WEB","",'2. Artikeldata Utökad'!P29))</f>
        <v/>
      </c>
      <c r="BM29" s="487" t="str">
        <f aca="false">TRIM(IF('APH KIC KIA PC'!S29="WEB","",'2. Artikeldata Utökad'!Q29))</f>
        <v/>
      </c>
      <c r="BN29" s="487" t="str">
        <f aca="false">TRIM(IF('APH KIC KIA PC'!S29="WEB","",'2. Artikeldata Utökad'!R29))</f>
        <v/>
      </c>
      <c r="BO29" s="487" t="str">
        <f aca="false">IF('2. Artikeldata Utökad'!F29="","",'2. Artikeldata Utökad'!F29)</f>
        <v>  Välj…</v>
      </c>
      <c r="BP29" s="487" t="str">
        <f aca="false">TRIM(IF('2. Artikeldata Utökad'!E29="","",'2. Artikeldata Utökad'!E29))</f>
        <v/>
      </c>
      <c r="BQ29" s="487" t="str">
        <f aca="false">TRIM(IF('APH KIC KIA PC'!S29="WEB","",'2. Artikeldata Utökad'!S29))</f>
        <v/>
      </c>
      <c r="BR29" s="486" t="n">
        <v>1</v>
      </c>
      <c r="BS29" s="487" t="str">
        <f aca="false">TRIM(IF('APH KIC KIA PC'!S29="WEB","",'2. Artikeldata Utökad'!T29))</f>
        <v/>
      </c>
      <c r="BT29" s="488"/>
      <c r="BU29" s="488"/>
      <c r="BV29" s="487" t="str">
        <f aca="false">TRIM(IF('APH KIC KIA PC'!M29&lt;&gt;200,'APH KIC KIA PC'!D29,'2. Artikeldata Utökad'!I29))</f>
        <v/>
      </c>
      <c r="BW29" s="487" t="str">
        <f aca="false">TRIM('2. Artikeldata Utökad'!D29)</f>
        <v/>
      </c>
      <c r="BX29" s="488" t="str">
        <f aca="false">LEFT('2. Artikeldata Utökad'!H29,1)</f>
        <v> </v>
      </c>
      <c r="BY29" s="488" t="str">
        <f aca="false">TRIM(LEFT('2. Artikeldata Utökad'!J29,2))</f>
        <v/>
      </c>
      <c r="BZ29" s="486" t="s">
        <v>2035</v>
      </c>
      <c r="CA29" s="488"/>
      <c r="CB29" s="488"/>
      <c r="CC29" s="488"/>
      <c r="CD29" s="488"/>
      <c r="CE29" s="488"/>
    </row>
    <row r="30" customFormat="false" ht="14.25" hidden="false" customHeight="false" outlineLevel="0" collapsed="false">
      <c r="A30" s="485" t="n">
        <v>26</v>
      </c>
      <c r="B30" s="485" t="str">
        <f aca="false">'APH KIC KIA PC'!I30</f>
        <v>Välj…</v>
      </c>
      <c r="C30" s="485" t="str">
        <f aca="false">'APH KIC KIA PC'!K30</f>
        <v>Välj…</v>
      </c>
      <c r="D30" s="486" t="n">
        <v>1</v>
      </c>
      <c r="E30" s="487" t="str">
        <f aca="false">TRIM('APH KIC KIA PC'!D30)</f>
        <v/>
      </c>
      <c r="F30" s="488" t="str">
        <f aca="false">TRIM('1. Artikeldata Grund'!E30)</f>
        <v/>
      </c>
      <c r="G30" s="489" t="s">
        <v>1925</v>
      </c>
      <c r="H30" s="488"/>
      <c r="I30" s="488"/>
      <c r="J30" s="488"/>
      <c r="K30" s="488"/>
      <c r="L30" s="488"/>
      <c r="M30" s="258" t="n">
        <f aca="false" t="array" ref="M30:M30">IF('APH KIC KIA PC'!S30&lt;&gt;"WEB",1,_xlfn.IFS('APH KIC KIA PC'!K30=Tabeller!$AH$4,'APH KIC KIA PC'!Q30,'APH KIC KIA PC'!K30=Tabeller!$AH$5,106628))</f>
        <v>1</v>
      </c>
      <c r="N30" s="490" t="str">
        <f aca="false" t="array" ref="N30:N30">TRIM(IFERROR(IF('APH KIC KIA PC'!M30=200,'2. Artikeldata Utökad'!I30,(_xlfn.IFS('APH KIC KIA PC'!K30=Tabeller!$AH$4,'1. Artikeldata Grund'!F30,AND('APH KIC KIA PC'!K30=Tabeller!$AH$5,'APH KIC KIA PC'!M30&lt;&gt;200),'APH KIC KIA PC'!D30,'APH KIC KIA PC'!M30=200,'2. Artikeldata Utökad'!I30))),""))</f>
        <v/>
      </c>
      <c r="O30" s="491" t="str">
        <f aca="false">'APH KIC KIA PC'!E30</f>
        <v/>
      </c>
      <c r="P30" s="487" t="str">
        <f aca="false">TRIM('APH KIC KIA PC'!R30)</f>
        <v/>
      </c>
      <c r="Q30" s="488"/>
      <c r="R30" s="493" t="str">
        <f aca="false" t="array" ref="R30:R30">IFERROR(_xlfn.IFS('4. Inköpsdata'!M30=25%,41,'4. Inköpsdata'!M30=12%,42,'4. Inköpsdata'!M30=6%,43,'4. Inköpsdata'!M30="Momsfritt",38),"")</f>
        <v/>
      </c>
      <c r="S30" s="486" t="str">
        <f aca="false">'APH KIC KIA PC'!S30</f>
        <v>  Välj…</v>
      </c>
      <c r="T30" s="494" t="str">
        <f aca="false">'APH KIC KIA PC'!E30</f>
        <v/>
      </c>
      <c r="U30" s="486"/>
      <c r="V30" s="488"/>
      <c r="W30" s="488"/>
      <c r="X30" s="488"/>
      <c r="Y30" s="488"/>
      <c r="Z30" s="486" t="str">
        <f aca="false">TRIM(IF('1. Artikeldata Grund'!K30="","",IF('1. Artikeldata Grund'!K30=1,_xlfn.CONCAT('1. Artikeldata Grund'!K30," ","dag"),_xlfn.CONCAT('1. Artikeldata Grund'!K30," ","dagar"))))</f>
        <v/>
      </c>
      <c r="AA30" s="486" t="str">
        <f aca="false">TRIM(IF('1. Artikeldata Grund'!L30="","",IF('1. Artikeldata Grund'!L30=1,_xlfn.CONCAT('1. Artikeldata Grund'!L30," ","dag"),_xlfn.CONCAT('1. Artikeldata Grund'!L30," ","dagar"))))</f>
        <v/>
      </c>
      <c r="AB30" s="488"/>
      <c r="AC30" s="488"/>
      <c r="AD30" s="488"/>
      <c r="AE30" s="486" t="n">
        <v>1</v>
      </c>
      <c r="AF30" s="488"/>
      <c r="AG30" s="487" t="str">
        <f aca="false">TRIM('APH KIC KIA PC'!T30)</f>
        <v/>
      </c>
      <c r="AH30" s="488"/>
      <c r="AI30" s="488"/>
      <c r="AJ30" s="488"/>
      <c r="AK30" s="488"/>
      <c r="AL30" s="488"/>
      <c r="AM30" s="488"/>
      <c r="AN30" s="488"/>
      <c r="AO30" s="488"/>
      <c r="AP30" s="488"/>
      <c r="AQ30" s="488"/>
      <c r="AR30" s="488"/>
      <c r="AS30" s="488"/>
      <c r="AT30" s="488"/>
      <c r="AU30" s="488"/>
      <c r="AV30" s="488"/>
      <c r="AW30" s="488"/>
      <c r="AX30" s="488"/>
      <c r="AY30" s="488"/>
      <c r="AZ30" s="488"/>
      <c r="BA30" s="488"/>
      <c r="BB30" s="488"/>
      <c r="BC30" s="490" t="s">
        <v>2035</v>
      </c>
      <c r="BD30" s="490" t="str">
        <f aca="false">IF('2. Artikeldata Utökad'!G30="Välj…","",LEFT('2. Artikeldata Utökad'!G30,1))</f>
        <v> </v>
      </c>
      <c r="BE30" s="488"/>
      <c r="BF30" s="488"/>
      <c r="BG30" s="488"/>
      <c r="BH30" s="488"/>
      <c r="BI30" s="488"/>
      <c r="BJ30" s="488"/>
      <c r="BK30" s="488"/>
      <c r="BL30" s="487" t="str">
        <f aca="false">TRIM(IF('APH KIC KIA PC'!S30="WEB","",'2. Artikeldata Utökad'!P30))</f>
        <v/>
      </c>
      <c r="BM30" s="487" t="str">
        <f aca="false">TRIM(IF('APH KIC KIA PC'!S30="WEB","",'2. Artikeldata Utökad'!Q30))</f>
        <v/>
      </c>
      <c r="BN30" s="487" t="str">
        <f aca="false">TRIM(IF('APH KIC KIA PC'!S30="WEB","",'2. Artikeldata Utökad'!R30))</f>
        <v/>
      </c>
      <c r="BO30" s="487" t="str">
        <f aca="false">IF('2. Artikeldata Utökad'!F30="","",'2. Artikeldata Utökad'!F30)</f>
        <v>  Välj…</v>
      </c>
      <c r="BP30" s="487" t="str">
        <f aca="false">TRIM(IF('2. Artikeldata Utökad'!E30="","",'2. Artikeldata Utökad'!E30))</f>
        <v/>
      </c>
      <c r="BQ30" s="487" t="str">
        <f aca="false">TRIM(IF('APH KIC KIA PC'!S30="WEB","",'2. Artikeldata Utökad'!S30))</f>
        <v/>
      </c>
      <c r="BR30" s="486" t="n">
        <v>1</v>
      </c>
      <c r="BS30" s="487" t="str">
        <f aca="false">TRIM(IF('APH KIC KIA PC'!S30="WEB","",'2. Artikeldata Utökad'!T30))</f>
        <v/>
      </c>
      <c r="BT30" s="488"/>
      <c r="BU30" s="488"/>
      <c r="BV30" s="487" t="str">
        <f aca="false">TRIM(IF('APH KIC KIA PC'!M30&lt;&gt;200,'APH KIC KIA PC'!D30,'2. Artikeldata Utökad'!I30))</f>
        <v/>
      </c>
      <c r="BW30" s="487" t="str">
        <f aca="false">TRIM('2. Artikeldata Utökad'!D30)</f>
        <v/>
      </c>
      <c r="BX30" s="488" t="str">
        <f aca="false">LEFT('2. Artikeldata Utökad'!H30,1)</f>
        <v> </v>
      </c>
      <c r="BY30" s="488" t="str">
        <f aca="false">TRIM(LEFT('2. Artikeldata Utökad'!J30,2))</f>
        <v/>
      </c>
      <c r="BZ30" s="486" t="s">
        <v>2035</v>
      </c>
      <c r="CA30" s="488"/>
      <c r="CB30" s="488"/>
      <c r="CC30" s="488"/>
      <c r="CD30" s="488"/>
      <c r="CE30" s="488"/>
    </row>
    <row r="31" customFormat="false" ht="14.25" hidden="false" customHeight="false" outlineLevel="0" collapsed="false">
      <c r="A31" s="485" t="n">
        <v>27</v>
      </c>
      <c r="B31" s="485" t="str">
        <f aca="false">'APH KIC KIA PC'!I31</f>
        <v>Välj…</v>
      </c>
      <c r="C31" s="485" t="str">
        <f aca="false">'APH KIC KIA PC'!K31</f>
        <v>Välj…</v>
      </c>
      <c r="D31" s="486" t="n">
        <v>1</v>
      </c>
      <c r="E31" s="487" t="str">
        <f aca="false">TRIM('APH KIC KIA PC'!D31)</f>
        <v/>
      </c>
      <c r="F31" s="488" t="str">
        <f aca="false">TRIM('1. Artikeldata Grund'!E31)</f>
        <v/>
      </c>
      <c r="G31" s="489" t="s">
        <v>1925</v>
      </c>
      <c r="H31" s="488"/>
      <c r="I31" s="488"/>
      <c r="J31" s="488"/>
      <c r="K31" s="488"/>
      <c r="L31" s="488"/>
      <c r="M31" s="258" t="n">
        <f aca="false" t="array" ref="M31:M31">IF('APH KIC KIA PC'!S31&lt;&gt;"WEB",1,_xlfn.IFS('APH KIC KIA PC'!K31=Tabeller!$AH$4,'APH KIC KIA PC'!Q31,'APH KIC KIA PC'!K31=Tabeller!$AH$5,106628))</f>
        <v>1</v>
      </c>
      <c r="N31" s="490" t="str">
        <f aca="false" t="array" ref="N31:N31">TRIM(IFERROR(IF('APH KIC KIA PC'!M31=200,'2. Artikeldata Utökad'!I31,(_xlfn.IFS('APH KIC KIA PC'!K31=Tabeller!$AH$4,'1. Artikeldata Grund'!F31,AND('APH KIC KIA PC'!K31=Tabeller!$AH$5,'APH KIC KIA PC'!M31&lt;&gt;200),'APH KIC KIA PC'!D31,'APH KIC KIA PC'!M31=200,'2. Artikeldata Utökad'!I31))),""))</f>
        <v/>
      </c>
      <c r="O31" s="491" t="str">
        <f aca="false">'APH KIC KIA PC'!E31</f>
        <v/>
      </c>
      <c r="P31" s="487" t="str">
        <f aca="false">TRIM('APH KIC KIA PC'!R31)</f>
        <v/>
      </c>
      <c r="Q31" s="488"/>
      <c r="R31" s="493" t="str">
        <f aca="false" t="array" ref="R31:R31">IFERROR(_xlfn.IFS('4. Inköpsdata'!M31=25%,41,'4. Inköpsdata'!M31=12%,42,'4. Inköpsdata'!M31=6%,43,'4. Inköpsdata'!M31="Momsfritt",38),"")</f>
        <v/>
      </c>
      <c r="S31" s="486" t="str">
        <f aca="false">'APH KIC KIA PC'!S31</f>
        <v>  Välj…</v>
      </c>
      <c r="T31" s="494" t="str">
        <f aca="false">'APH KIC KIA PC'!E31</f>
        <v/>
      </c>
      <c r="U31" s="486"/>
      <c r="V31" s="488"/>
      <c r="W31" s="488"/>
      <c r="X31" s="488"/>
      <c r="Y31" s="488"/>
      <c r="Z31" s="486" t="str">
        <f aca="false">TRIM(IF('1. Artikeldata Grund'!K31="","",IF('1. Artikeldata Grund'!K31=1,_xlfn.CONCAT('1. Artikeldata Grund'!K31," ","dag"),_xlfn.CONCAT('1. Artikeldata Grund'!K31," ","dagar"))))</f>
        <v/>
      </c>
      <c r="AA31" s="486" t="str">
        <f aca="false">TRIM(IF('1. Artikeldata Grund'!L31="","",IF('1. Artikeldata Grund'!L31=1,_xlfn.CONCAT('1. Artikeldata Grund'!L31," ","dag"),_xlfn.CONCAT('1. Artikeldata Grund'!L31," ","dagar"))))</f>
        <v/>
      </c>
      <c r="AB31" s="488"/>
      <c r="AC31" s="488"/>
      <c r="AD31" s="488"/>
      <c r="AE31" s="486" t="n">
        <v>1</v>
      </c>
      <c r="AF31" s="488"/>
      <c r="AG31" s="487" t="str">
        <f aca="false">TRIM('APH KIC KIA PC'!T31)</f>
        <v/>
      </c>
      <c r="AH31" s="488"/>
      <c r="AI31" s="488"/>
      <c r="AJ31" s="488"/>
      <c r="AK31" s="488"/>
      <c r="AL31" s="488"/>
      <c r="AM31" s="488"/>
      <c r="AN31" s="488"/>
      <c r="AO31" s="488"/>
      <c r="AP31" s="488"/>
      <c r="AQ31" s="488"/>
      <c r="AR31" s="488"/>
      <c r="AS31" s="488"/>
      <c r="AT31" s="488"/>
      <c r="AU31" s="488"/>
      <c r="AV31" s="488"/>
      <c r="AW31" s="488"/>
      <c r="AX31" s="488"/>
      <c r="AY31" s="488"/>
      <c r="AZ31" s="488"/>
      <c r="BA31" s="488"/>
      <c r="BB31" s="488"/>
      <c r="BC31" s="490" t="s">
        <v>2035</v>
      </c>
      <c r="BD31" s="490" t="str">
        <f aca="false">IF('2. Artikeldata Utökad'!G31="Välj…","",LEFT('2. Artikeldata Utökad'!G31,1))</f>
        <v> </v>
      </c>
      <c r="BE31" s="488"/>
      <c r="BF31" s="488"/>
      <c r="BG31" s="488"/>
      <c r="BH31" s="488"/>
      <c r="BI31" s="488"/>
      <c r="BJ31" s="488"/>
      <c r="BK31" s="488"/>
      <c r="BL31" s="487" t="str">
        <f aca="false">TRIM(IF('APH KIC KIA PC'!S31="WEB","",'2. Artikeldata Utökad'!P31))</f>
        <v/>
      </c>
      <c r="BM31" s="487" t="str">
        <f aca="false">TRIM(IF('APH KIC KIA PC'!S31="WEB","",'2. Artikeldata Utökad'!Q31))</f>
        <v/>
      </c>
      <c r="BN31" s="487" t="str">
        <f aca="false">TRIM(IF('APH KIC KIA PC'!S31="WEB","",'2. Artikeldata Utökad'!R31))</f>
        <v/>
      </c>
      <c r="BO31" s="487" t="str">
        <f aca="false">IF('2. Artikeldata Utökad'!F31="","",'2. Artikeldata Utökad'!F31)</f>
        <v>  Välj…</v>
      </c>
      <c r="BP31" s="487" t="str">
        <f aca="false">TRIM(IF('2. Artikeldata Utökad'!E31="","",'2. Artikeldata Utökad'!E31))</f>
        <v/>
      </c>
      <c r="BQ31" s="487" t="str">
        <f aca="false">TRIM(IF('APH KIC KIA PC'!S31="WEB","",'2. Artikeldata Utökad'!S31))</f>
        <v/>
      </c>
      <c r="BR31" s="486" t="n">
        <v>1</v>
      </c>
      <c r="BS31" s="487" t="str">
        <f aca="false">TRIM(IF('APH KIC KIA PC'!S31="WEB","",'2. Artikeldata Utökad'!T31))</f>
        <v/>
      </c>
      <c r="BT31" s="488"/>
      <c r="BU31" s="488"/>
      <c r="BV31" s="487" t="str">
        <f aca="false">TRIM(IF('APH KIC KIA PC'!M31&lt;&gt;200,'APH KIC KIA PC'!D31,'2. Artikeldata Utökad'!I31))</f>
        <v/>
      </c>
      <c r="BW31" s="487" t="str">
        <f aca="false">TRIM('2. Artikeldata Utökad'!D31)</f>
        <v/>
      </c>
      <c r="BX31" s="488" t="str">
        <f aca="false">LEFT('2. Artikeldata Utökad'!H31,1)</f>
        <v> </v>
      </c>
      <c r="BY31" s="488" t="str">
        <f aca="false">TRIM(LEFT('2. Artikeldata Utökad'!J31,2))</f>
        <v/>
      </c>
      <c r="BZ31" s="486" t="s">
        <v>2035</v>
      </c>
      <c r="CA31" s="488"/>
      <c r="CB31" s="488"/>
      <c r="CC31" s="488"/>
      <c r="CD31" s="488"/>
      <c r="CE31" s="488"/>
    </row>
    <row r="32" customFormat="false" ht="14.25" hidden="false" customHeight="false" outlineLevel="0" collapsed="false">
      <c r="A32" s="485" t="n">
        <v>28</v>
      </c>
      <c r="B32" s="485" t="str">
        <f aca="false">'APH KIC KIA PC'!I32</f>
        <v>Välj…</v>
      </c>
      <c r="C32" s="485" t="str">
        <f aca="false">'APH KIC KIA PC'!K32</f>
        <v>Välj…</v>
      </c>
      <c r="D32" s="486" t="n">
        <v>1</v>
      </c>
      <c r="E32" s="487" t="str">
        <f aca="false">TRIM('APH KIC KIA PC'!D32)</f>
        <v/>
      </c>
      <c r="F32" s="488" t="str">
        <f aca="false">TRIM('1. Artikeldata Grund'!E32)</f>
        <v/>
      </c>
      <c r="G32" s="489" t="s">
        <v>1925</v>
      </c>
      <c r="H32" s="488"/>
      <c r="I32" s="488"/>
      <c r="J32" s="488"/>
      <c r="K32" s="488"/>
      <c r="L32" s="488"/>
      <c r="M32" s="258" t="n">
        <f aca="false" t="array" ref="M32:M32">IF('APH KIC KIA PC'!S32&lt;&gt;"WEB",1,_xlfn.IFS('APH KIC KIA PC'!K32=Tabeller!$AH$4,'APH KIC KIA PC'!Q32,'APH KIC KIA PC'!K32=Tabeller!$AH$5,106628))</f>
        <v>1</v>
      </c>
      <c r="N32" s="490" t="str">
        <f aca="false" t="array" ref="N32:N32">TRIM(IFERROR(IF('APH KIC KIA PC'!M32=200,'2. Artikeldata Utökad'!I32,(_xlfn.IFS('APH KIC KIA PC'!K32=Tabeller!$AH$4,'1. Artikeldata Grund'!F32,AND('APH KIC KIA PC'!K32=Tabeller!$AH$5,'APH KIC KIA PC'!M32&lt;&gt;200),'APH KIC KIA PC'!D32,'APH KIC KIA PC'!M32=200,'2. Artikeldata Utökad'!I32))),""))</f>
        <v/>
      </c>
      <c r="O32" s="491" t="str">
        <f aca="false">'APH KIC KIA PC'!E32</f>
        <v/>
      </c>
      <c r="P32" s="487" t="str">
        <f aca="false">TRIM('APH KIC KIA PC'!R32)</f>
        <v/>
      </c>
      <c r="Q32" s="488"/>
      <c r="R32" s="493" t="str">
        <f aca="false" t="array" ref="R32:R32">IFERROR(_xlfn.IFS('4. Inköpsdata'!M32=25%,41,'4. Inköpsdata'!M32=12%,42,'4. Inköpsdata'!M32=6%,43,'4. Inköpsdata'!M32="Momsfritt",38),"")</f>
        <v/>
      </c>
      <c r="S32" s="486" t="str">
        <f aca="false">'APH KIC KIA PC'!S32</f>
        <v>  Välj…</v>
      </c>
      <c r="T32" s="494" t="str">
        <f aca="false">'APH KIC KIA PC'!E32</f>
        <v/>
      </c>
      <c r="U32" s="486"/>
      <c r="V32" s="488"/>
      <c r="W32" s="488"/>
      <c r="X32" s="488"/>
      <c r="Y32" s="488"/>
      <c r="Z32" s="486" t="str">
        <f aca="false">TRIM(IF('1. Artikeldata Grund'!K32="","",IF('1. Artikeldata Grund'!K32=1,_xlfn.CONCAT('1. Artikeldata Grund'!K32," ","dag"),_xlfn.CONCAT('1. Artikeldata Grund'!K32," ","dagar"))))</f>
        <v/>
      </c>
      <c r="AA32" s="486" t="str">
        <f aca="false">TRIM(IF('1. Artikeldata Grund'!L32="","",IF('1. Artikeldata Grund'!L32=1,_xlfn.CONCAT('1. Artikeldata Grund'!L32," ","dag"),_xlfn.CONCAT('1. Artikeldata Grund'!L32," ","dagar"))))</f>
        <v/>
      </c>
      <c r="AB32" s="488"/>
      <c r="AC32" s="488"/>
      <c r="AD32" s="488"/>
      <c r="AE32" s="486" t="n">
        <v>1</v>
      </c>
      <c r="AF32" s="488"/>
      <c r="AG32" s="487" t="str">
        <f aca="false">TRIM('APH KIC KIA PC'!T32)</f>
        <v/>
      </c>
      <c r="AH32" s="488"/>
      <c r="AI32" s="488"/>
      <c r="AJ32" s="488"/>
      <c r="AK32" s="488"/>
      <c r="AL32" s="488"/>
      <c r="AM32" s="488"/>
      <c r="AN32" s="488"/>
      <c r="AO32" s="488"/>
      <c r="AP32" s="488"/>
      <c r="AQ32" s="488"/>
      <c r="AR32" s="488"/>
      <c r="AS32" s="488"/>
      <c r="AT32" s="488"/>
      <c r="AU32" s="488"/>
      <c r="AV32" s="488"/>
      <c r="AW32" s="488"/>
      <c r="AX32" s="488"/>
      <c r="AY32" s="488"/>
      <c r="AZ32" s="488"/>
      <c r="BA32" s="488"/>
      <c r="BB32" s="488"/>
      <c r="BC32" s="490" t="s">
        <v>2035</v>
      </c>
      <c r="BD32" s="490" t="str">
        <f aca="false">IF('2. Artikeldata Utökad'!G32="Välj…","",LEFT('2. Artikeldata Utökad'!G32,1))</f>
        <v> </v>
      </c>
      <c r="BE32" s="488"/>
      <c r="BF32" s="488"/>
      <c r="BG32" s="488"/>
      <c r="BH32" s="488"/>
      <c r="BI32" s="488"/>
      <c r="BJ32" s="488"/>
      <c r="BK32" s="488"/>
      <c r="BL32" s="487" t="str">
        <f aca="false">TRIM(IF('APH KIC KIA PC'!S32="WEB","",'2. Artikeldata Utökad'!P32))</f>
        <v/>
      </c>
      <c r="BM32" s="487" t="str">
        <f aca="false">TRIM(IF('APH KIC KIA PC'!S32="WEB","",'2. Artikeldata Utökad'!Q32))</f>
        <v/>
      </c>
      <c r="BN32" s="487" t="str">
        <f aca="false">TRIM(IF('APH KIC KIA PC'!S32="WEB","",'2. Artikeldata Utökad'!R32))</f>
        <v/>
      </c>
      <c r="BO32" s="487" t="str">
        <f aca="false">IF('2. Artikeldata Utökad'!F32="","",'2. Artikeldata Utökad'!F32)</f>
        <v>  Välj…</v>
      </c>
      <c r="BP32" s="487" t="str">
        <f aca="false">TRIM(IF('2. Artikeldata Utökad'!E32="","",'2. Artikeldata Utökad'!E32))</f>
        <v/>
      </c>
      <c r="BQ32" s="487" t="str">
        <f aca="false">TRIM(IF('APH KIC KIA PC'!S32="WEB","",'2. Artikeldata Utökad'!S32))</f>
        <v/>
      </c>
      <c r="BR32" s="486" t="n">
        <v>1</v>
      </c>
      <c r="BS32" s="487" t="str">
        <f aca="false">TRIM(IF('APH KIC KIA PC'!S32="WEB","",'2. Artikeldata Utökad'!T32))</f>
        <v/>
      </c>
      <c r="BT32" s="488"/>
      <c r="BU32" s="488"/>
      <c r="BV32" s="487" t="str">
        <f aca="false">TRIM(IF('APH KIC KIA PC'!M32&lt;&gt;200,'APH KIC KIA PC'!D32,'2. Artikeldata Utökad'!I32))</f>
        <v/>
      </c>
      <c r="BW32" s="487" t="str">
        <f aca="false">TRIM('2. Artikeldata Utökad'!D32)</f>
        <v/>
      </c>
      <c r="BX32" s="488" t="str">
        <f aca="false">LEFT('2. Artikeldata Utökad'!H32,1)</f>
        <v> </v>
      </c>
      <c r="BY32" s="488" t="str">
        <f aca="false">TRIM(LEFT('2. Artikeldata Utökad'!J32,2))</f>
        <v/>
      </c>
      <c r="BZ32" s="486" t="s">
        <v>2035</v>
      </c>
      <c r="CA32" s="488"/>
      <c r="CB32" s="488"/>
      <c r="CC32" s="488"/>
      <c r="CD32" s="488"/>
      <c r="CE32" s="488"/>
    </row>
    <row r="33" customFormat="false" ht="14.25" hidden="false" customHeight="false" outlineLevel="0" collapsed="false">
      <c r="A33" s="485" t="n">
        <v>29</v>
      </c>
      <c r="B33" s="485" t="str">
        <f aca="false">'APH KIC KIA PC'!I33</f>
        <v>Välj…</v>
      </c>
      <c r="C33" s="485" t="str">
        <f aca="false">'APH KIC KIA PC'!K33</f>
        <v>Välj…</v>
      </c>
      <c r="D33" s="486" t="n">
        <v>1</v>
      </c>
      <c r="E33" s="487" t="str">
        <f aca="false">TRIM('APH KIC KIA PC'!D33)</f>
        <v/>
      </c>
      <c r="F33" s="488" t="str">
        <f aca="false">TRIM('1. Artikeldata Grund'!E33)</f>
        <v/>
      </c>
      <c r="G33" s="489" t="s">
        <v>1925</v>
      </c>
      <c r="H33" s="488"/>
      <c r="I33" s="488"/>
      <c r="J33" s="488"/>
      <c r="K33" s="488"/>
      <c r="L33" s="488"/>
      <c r="M33" s="258" t="n">
        <f aca="false" t="array" ref="M33:M33">IF('APH KIC KIA PC'!S33&lt;&gt;"WEB",1,_xlfn.IFS('APH KIC KIA PC'!K33=Tabeller!$AH$4,'APH KIC KIA PC'!Q33,'APH KIC KIA PC'!K33=Tabeller!$AH$5,106628))</f>
        <v>1</v>
      </c>
      <c r="N33" s="490" t="str">
        <f aca="false" t="array" ref="N33:N33">TRIM(IFERROR(IF('APH KIC KIA PC'!M33=200,'2. Artikeldata Utökad'!I33,(_xlfn.IFS('APH KIC KIA PC'!K33=Tabeller!$AH$4,'1. Artikeldata Grund'!F33,AND('APH KIC KIA PC'!K33=Tabeller!$AH$5,'APH KIC KIA PC'!M33&lt;&gt;200),'APH KIC KIA PC'!D33,'APH KIC KIA PC'!M33=200,'2. Artikeldata Utökad'!I33))),""))</f>
        <v/>
      </c>
      <c r="O33" s="491" t="str">
        <f aca="false">'APH KIC KIA PC'!E33</f>
        <v/>
      </c>
      <c r="P33" s="487" t="str">
        <f aca="false">TRIM('APH KIC KIA PC'!R33)</f>
        <v/>
      </c>
      <c r="Q33" s="488"/>
      <c r="R33" s="493" t="str">
        <f aca="false" t="array" ref="R33:R33">IFERROR(_xlfn.IFS('4. Inköpsdata'!M33=25%,41,'4. Inköpsdata'!M33=12%,42,'4. Inköpsdata'!M33=6%,43,'4. Inköpsdata'!M33="Momsfritt",38),"")</f>
        <v/>
      </c>
      <c r="S33" s="486" t="str">
        <f aca="false">'APH KIC KIA PC'!S33</f>
        <v>  Välj…</v>
      </c>
      <c r="T33" s="494" t="str">
        <f aca="false">'APH KIC KIA PC'!E33</f>
        <v/>
      </c>
      <c r="U33" s="486"/>
      <c r="V33" s="488"/>
      <c r="W33" s="488"/>
      <c r="X33" s="488"/>
      <c r="Y33" s="488"/>
      <c r="Z33" s="486" t="str">
        <f aca="false">TRIM(IF('1. Artikeldata Grund'!K33="","",IF('1. Artikeldata Grund'!K33=1,_xlfn.CONCAT('1. Artikeldata Grund'!K33," ","dag"),_xlfn.CONCAT('1. Artikeldata Grund'!K33," ","dagar"))))</f>
        <v/>
      </c>
      <c r="AA33" s="486" t="str">
        <f aca="false">TRIM(IF('1. Artikeldata Grund'!L33="","",IF('1. Artikeldata Grund'!L33=1,_xlfn.CONCAT('1. Artikeldata Grund'!L33," ","dag"),_xlfn.CONCAT('1. Artikeldata Grund'!L33," ","dagar"))))</f>
        <v/>
      </c>
      <c r="AB33" s="488"/>
      <c r="AC33" s="488"/>
      <c r="AD33" s="488"/>
      <c r="AE33" s="486" t="n">
        <v>1</v>
      </c>
      <c r="AF33" s="488"/>
      <c r="AG33" s="487" t="str">
        <f aca="false">TRIM('APH KIC KIA PC'!T33)</f>
        <v/>
      </c>
      <c r="AH33" s="488"/>
      <c r="AI33" s="488"/>
      <c r="AJ33" s="488"/>
      <c r="AK33" s="488"/>
      <c r="AL33" s="488"/>
      <c r="AM33" s="488"/>
      <c r="AN33" s="488"/>
      <c r="AO33" s="488"/>
      <c r="AP33" s="488"/>
      <c r="AQ33" s="488"/>
      <c r="AR33" s="488"/>
      <c r="AS33" s="488"/>
      <c r="AT33" s="488"/>
      <c r="AU33" s="488"/>
      <c r="AV33" s="488"/>
      <c r="AW33" s="488"/>
      <c r="AX33" s="488"/>
      <c r="AY33" s="488"/>
      <c r="AZ33" s="488"/>
      <c r="BA33" s="488"/>
      <c r="BB33" s="488"/>
      <c r="BC33" s="490" t="s">
        <v>2035</v>
      </c>
      <c r="BD33" s="490" t="str">
        <f aca="false">IF('2. Artikeldata Utökad'!G33="Välj…","",LEFT('2. Artikeldata Utökad'!G33,1))</f>
        <v> </v>
      </c>
      <c r="BE33" s="488"/>
      <c r="BF33" s="488"/>
      <c r="BG33" s="488"/>
      <c r="BH33" s="488"/>
      <c r="BI33" s="488"/>
      <c r="BJ33" s="488"/>
      <c r="BK33" s="488"/>
      <c r="BL33" s="487" t="str">
        <f aca="false">TRIM(IF('APH KIC KIA PC'!S33="WEB","",'2. Artikeldata Utökad'!P33))</f>
        <v/>
      </c>
      <c r="BM33" s="487" t="str">
        <f aca="false">TRIM(IF('APH KIC KIA PC'!S33="WEB","",'2. Artikeldata Utökad'!Q33))</f>
        <v/>
      </c>
      <c r="BN33" s="487" t="str">
        <f aca="false">TRIM(IF('APH KIC KIA PC'!S33="WEB","",'2. Artikeldata Utökad'!R33))</f>
        <v/>
      </c>
      <c r="BO33" s="487" t="str">
        <f aca="false">IF('2. Artikeldata Utökad'!F33="","",'2. Artikeldata Utökad'!F33)</f>
        <v>  Välj…</v>
      </c>
      <c r="BP33" s="487" t="str">
        <f aca="false">TRIM(IF('2. Artikeldata Utökad'!E33="","",'2. Artikeldata Utökad'!E33))</f>
        <v/>
      </c>
      <c r="BQ33" s="487" t="str">
        <f aca="false">TRIM(IF('APH KIC KIA PC'!S33="WEB","",'2. Artikeldata Utökad'!S33))</f>
        <v/>
      </c>
      <c r="BR33" s="486" t="n">
        <v>1</v>
      </c>
      <c r="BS33" s="487" t="str">
        <f aca="false">TRIM(IF('APH KIC KIA PC'!S33="WEB","",'2. Artikeldata Utökad'!T33))</f>
        <v/>
      </c>
      <c r="BT33" s="488"/>
      <c r="BU33" s="488"/>
      <c r="BV33" s="487" t="str">
        <f aca="false">TRIM(IF('APH KIC KIA PC'!M33&lt;&gt;200,'APH KIC KIA PC'!D33,'2. Artikeldata Utökad'!I33))</f>
        <v/>
      </c>
      <c r="BW33" s="487" t="str">
        <f aca="false">TRIM('2. Artikeldata Utökad'!D33)</f>
        <v/>
      </c>
      <c r="BX33" s="488" t="str">
        <f aca="false">LEFT('2. Artikeldata Utökad'!H33,1)</f>
        <v> </v>
      </c>
      <c r="BY33" s="488" t="str">
        <f aca="false">TRIM(LEFT('2. Artikeldata Utökad'!J33,2))</f>
        <v/>
      </c>
      <c r="BZ33" s="486" t="s">
        <v>2035</v>
      </c>
      <c r="CA33" s="488"/>
      <c r="CB33" s="488"/>
      <c r="CC33" s="488"/>
      <c r="CD33" s="488"/>
      <c r="CE33" s="488"/>
    </row>
    <row r="34" customFormat="false" ht="14.25" hidden="false" customHeight="false" outlineLevel="0" collapsed="false">
      <c r="A34" s="485" t="n">
        <v>30</v>
      </c>
      <c r="B34" s="485" t="str">
        <f aca="false">'APH KIC KIA PC'!I34</f>
        <v>Välj…</v>
      </c>
      <c r="C34" s="485" t="str">
        <f aca="false">'APH KIC KIA PC'!K34</f>
        <v>Välj…</v>
      </c>
      <c r="D34" s="486" t="n">
        <v>1</v>
      </c>
      <c r="E34" s="487" t="str">
        <f aca="false">TRIM('APH KIC KIA PC'!D34)</f>
        <v/>
      </c>
      <c r="F34" s="488" t="str">
        <f aca="false">TRIM('1. Artikeldata Grund'!E34)</f>
        <v/>
      </c>
      <c r="G34" s="489" t="s">
        <v>1925</v>
      </c>
      <c r="H34" s="488"/>
      <c r="I34" s="488"/>
      <c r="J34" s="488"/>
      <c r="K34" s="488"/>
      <c r="L34" s="488"/>
      <c r="M34" s="258" t="n">
        <f aca="false" t="array" ref="M34:M34">IF('APH KIC KIA PC'!S34&lt;&gt;"WEB",1,_xlfn.IFS('APH KIC KIA PC'!K34=Tabeller!$AH$4,'APH KIC KIA PC'!Q34,'APH KIC KIA PC'!K34=Tabeller!$AH$5,106628))</f>
        <v>1</v>
      </c>
      <c r="N34" s="490" t="str">
        <f aca="false" t="array" ref="N34:N34">TRIM(IFERROR(IF('APH KIC KIA PC'!M34=200,'2. Artikeldata Utökad'!I34,(_xlfn.IFS('APH KIC KIA PC'!K34=Tabeller!$AH$4,'1. Artikeldata Grund'!F34,AND('APH KIC KIA PC'!K34=Tabeller!$AH$5,'APH KIC KIA PC'!M34&lt;&gt;200),'APH KIC KIA PC'!D34,'APH KIC KIA PC'!M34=200,'2. Artikeldata Utökad'!I34))),""))</f>
        <v/>
      </c>
      <c r="O34" s="491" t="str">
        <f aca="false">'APH KIC KIA PC'!E34</f>
        <v/>
      </c>
      <c r="P34" s="487" t="str">
        <f aca="false">TRIM('APH KIC KIA PC'!R34)</f>
        <v/>
      </c>
      <c r="Q34" s="488"/>
      <c r="R34" s="493" t="str">
        <f aca="false" t="array" ref="R34:R34">IFERROR(_xlfn.IFS('4. Inköpsdata'!M34=25%,41,'4. Inköpsdata'!M34=12%,42,'4. Inköpsdata'!M34=6%,43,'4. Inköpsdata'!M34="Momsfritt",38),"")</f>
        <v/>
      </c>
      <c r="S34" s="486" t="str">
        <f aca="false">'APH KIC KIA PC'!S34</f>
        <v>  Välj…</v>
      </c>
      <c r="T34" s="494" t="str">
        <f aca="false">'APH KIC KIA PC'!E34</f>
        <v/>
      </c>
      <c r="U34" s="486"/>
      <c r="V34" s="488"/>
      <c r="W34" s="488"/>
      <c r="X34" s="488"/>
      <c r="Y34" s="488"/>
      <c r="Z34" s="486" t="str">
        <f aca="false">TRIM(IF('1. Artikeldata Grund'!K34="","",IF('1. Artikeldata Grund'!K34=1,_xlfn.CONCAT('1. Artikeldata Grund'!K34," ","dag"),_xlfn.CONCAT('1. Artikeldata Grund'!K34," ","dagar"))))</f>
        <v/>
      </c>
      <c r="AA34" s="486" t="str">
        <f aca="false">TRIM(IF('1. Artikeldata Grund'!L34="","",IF('1. Artikeldata Grund'!L34=1,_xlfn.CONCAT('1. Artikeldata Grund'!L34," ","dag"),_xlfn.CONCAT('1. Artikeldata Grund'!L34," ","dagar"))))</f>
        <v/>
      </c>
      <c r="AB34" s="488"/>
      <c r="AC34" s="488"/>
      <c r="AD34" s="488"/>
      <c r="AE34" s="486" t="n">
        <v>1</v>
      </c>
      <c r="AF34" s="488"/>
      <c r="AG34" s="487" t="str">
        <f aca="false">TRIM('APH KIC KIA PC'!T34)</f>
        <v/>
      </c>
      <c r="AH34" s="488"/>
      <c r="AI34" s="488"/>
      <c r="AJ34" s="488"/>
      <c r="AK34" s="488"/>
      <c r="AL34" s="488"/>
      <c r="AM34" s="488"/>
      <c r="AN34" s="488"/>
      <c r="AO34" s="488"/>
      <c r="AP34" s="488"/>
      <c r="AQ34" s="488"/>
      <c r="AR34" s="488"/>
      <c r="AS34" s="488"/>
      <c r="AT34" s="488"/>
      <c r="AU34" s="488"/>
      <c r="AV34" s="488"/>
      <c r="AW34" s="488"/>
      <c r="AX34" s="488"/>
      <c r="AY34" s="488"/>
      <c r="AZ34" s="488"/>
      <c r="BA34" s="488"/>
      <c r="BB34" s="488"/>
      <c r="BC34" s="490" t="s">
        <v>2035</v>
      </c>
      <c r="BD34" s="490" t="str">
        <f aca="false">IF('2. Artikeldata Utökad'!G34="Välj…","",LEFT('2. Artikeldata Utökad'!G34,1))</f>
        <v> </v>
      </c>
      <c r="BE34" s="488"/>
      <c r="BF34" s="488"/>
      <c r="BG34" s="488"/>
      <c r="BH34" s="488"/>
      <c r="BI34" s="488"/>
      <c r="BJ34" s="488"/>
      <c r="BK34" s="488"/>
      <c r="BL34" s="487" t="str">
        <f aca="false">TRIM(IF('APH KIC KIA PC'!S34="WEB","",'2. Artikeldata Utökad'!P34))</f>
        <v/>
      </c>
      <c r="BM34" s="487" t="str">
        <f aca="false">TRIM(IF('APH KIC KIA PC'!S34="WEB","",'2. Artikeldata Utökad'!Q34))</f>
        <v/>
      </c>
      <c r="BN34" s="487" t="str">
        <f aca="false">TRIM(IF('APH KIC KIA PC'!S34="WEB","",'2. Artikeldata Utökad'!R34))</f>
        <v/>
      </c>
      <c r="BO34" s="487" t="str">
        <f aca="false">IF('2. Artikeldata Utökad'!F34="","",'2. Artikeldata Utökad'!F34)</f>
        <v>  Välj…</v>
      </c>
      <c r="BP34" s="487" t="str">
        <f aca="false">TRIM(IF('2. Artikeldata Utökad'!E34="","",'2. Artikeldata Utökad'!E34))</f>
        <v/>
      </c>
      <c r="BQ34" s="487" t="str">
        <f aca="false">TRIM(IF('APH KIC KIA PC'!S34="WEB","",'2. Artikeldata Utökad'!S34))</f>
        <v/>
      </c>
      <c r="BR34" s="486" t="n">
        <v>1</v>
      </c>
      <c r="BS34" s="487" t="str">
        <f aca="false">TRIM(IF('APH KIC KIA PC'!S34="WEB","",'2. Artikeldata Utökad'!T34))</f>
        <v/>
      </c>
      <c r="BT34" s="488"/>
      <c r="BU34" s="488"/>
      <c r="BV34" s="487" t="str">
        <f aca="false">TRIM(IF('APH KIC KIA PC'!M34&lt;&gt;200,'APH KIC KIA PC'!D34,'2. Artikeldata Utökad'!I34))</f>
        <v/>
      </c>
      <c r="BW34" s="487" t="str">
        <f aca="false">TRIM('2. Artikeldata Utökad'!D34)</f>
        <v/>
      </c>
      <c r="BX34" s="488" t="str">
        <f aca="false">LEFT('2. Artikeldata Utökad'!H34,1)</f>
        <v> </v>
      </c>
      <c r="BY34" s="488" t="str">
        <f aca="false">TRIM(LEFT('2. Artikeldata Utökad'!J34,2))</f>
        <v/>
      </c>
      <c r="BZ34" s="486" t="s">
        <v>2035</v>
      </c>
      <c r="CA34" s="488"/>
      <c r="CB34" s="488"/>
      <c r="CC34" s="488"/>
      <c r="CD34" s="488"/>
      <c r="CE34" s="488"/>
    </row>
    <row r="35" customFormat="false" ht="14.25" hidden="false" customHeight="false" outlineLevel="0" collapsed="false">
      <c r="A35" s="485" t="n">
        <v>31</v>
      </c>
      <c r="B35" s="485" t="str">
        <f aca="false">'APH KIC KIA PC'!I35</f>
        <v>Välj…</v>
      </c>
      <c r="C35" s="485" t="str">
        <f aca="false">'APH KIC KIA PC'!K35</f>
        <v>Välj…</v>
      </c>
      <c r="D35" s="486" t="n">
        <v>1</v>
      </c>
      <c r="E35" s="487" t="str">
        <f aca="false">TRIM('APH KIC KIA PC'!D35)</f>
        <v/>
      </c>
      <c r="F35" s="488" t="str">
        <f aca="false">TRIM('1. Artikeldata Grund'!E35)</f>
        <v/>
      </c>
      <c r="G35" s="489" t="s">
        <v>1925</v>
      </c>
      <c r="H35" s="488"/>
      <c r="I35" s="488"/>
      <c r="J35" s="488"/>
      <c r="K35" s="488"/>
      <c r="L35" s="488"/>
      <c r="M35" s="258" t="n">
        <f aca="false" t="array" ref="M35:M35">IF('APH KIC KIA PC'!S35&lt;&gt;"WEB",1,_xlfn.IFS('APH KIC KIA PC'!K35=Tabeller!$AH$4,'APH KIC KIA PC'!Q35,'APH KIC KIA PC'!K35=Tabeller!$AH$5,106628))</f>
        <v>1</v>
      </c>
      <c r="N35" s="490" t="str">
        <f aca="false" t="array" ref="N35:N35">TRIM(IFERROR(IF('APH KIC KIA PC'!M35=200,'2. Artikeldata Utökad'!I35,(_xlfn.IFS('APH KIC KIA PC'!K35=Tabeller!$AH$4,'1. Artikeldata Grund'!F35,AND('APH KIC KIA PC'!K35=Tabeller!$AH$5,'APH KIC KIA PC'!M35&lt;&gt;200),'APH KIC KIA PC'!D35,'APH KIC KIA PC'!M35=200,'2. Artikeldata Utökad'!I35))),""))</f>
        <v/>
      </c>
      <c r="O35" s="491" t="str">
        <f aca="false">'APH KIC KIA PC'!E35</f>
        <v/>
      </c>
      <c r="P35" s="487" t="str">
        <f aca="false">TRIM('APH KIC KIA PC'!R35)</f>
        <v/>
      </c>
      <c r="Q35" s="488"/>
      <c r="R35" s="493" t="str">
        <f aca="false" t="array" ref="R35:R35">IFERROR(_xlfn.IFS('4. Inköpsdata'!M35=25%,41,'4. Inköpsdata'!M35=12%,42,'4. Inköpsdata'!M35=6%,43,'4. Inköpsdata'!M35="Momsfritt",38),"")</f>
        <v/>
      </c>
      <c r="S35" s="486" t="str">
        <f aca="false">'APH KIC KIA PC'!S35</f>
        <v>  Välj…</v>
      </c>
      <c r="T35" s="494" t="str">
        <f aca="false">'APH KIC KIA PC'!E35</f>
        <v/>
      </c>
      <c r="U35" s="486"/>
      <c r="V35" s="488"/>
      <c r="W35" s="488"/>
      <c r="X35" s="488"/>
      <c r="Y35" s="488"/>
      <c r="Z35" s="486" t="str">
        <f aca="false">TRIM(IF('1. Artikeldata Grund'!K35="","",IF('1. Artikeldata Grund'!K35=1,_xlfn.CONCAT('1. Artikeldata Grund'!K35," ","dag"),_xlfn.CONCAT('1. Artikeldata Grund'!K35," ","dagar"))))</f>
        <v/>
      </c>
      <c r="AA35" s="486" t="str">
        <f aca="false">TRIM(IF('1. Artikeldata Grund'!L35="","",IF('1. Artikeldata Grund'!L35=1,_xlfn.CONCAT('1. Artikeldata Grund'!L35," ","dag"),_xlfn.CONCAT('1. Artikeldata Grund'!L35," ","dagar"))))</f>
        <v/>
      </c>
      <c r="AB35" s="488"/>
      <c r="AC35" s="488"/>
      <c r="AD35" s="488"/>
      <c r="AE35" s="486" t="n">
        <v>1</v>
      </c>
      <c r="AF35" s="488"/>
      <c r="AG35" s="487" t="str">
        <f aca="false">TRIM('APH KIC KIA PC'!T35)</f>
        <v/>
      </c>
      <c r="AH35" s="488"/>
      <c r="AI35" s="488"/>
      <c r="AJ35" s="488"/>
      <c r="AK35" s="488"/>
      <c r="AL35" s="488"/>
      <c r="AM35" s="488"/>
      <c r="AN35" s="488"/>
      <c r="AO35" s="488"/>
      <c r="AP35" s="488"/>
      <c r="AQ35" s="488"/>
      <c r="AR35" s="488"/>
      <c r="AS35" s="488"/>
      <c r="AT35" s="488"/>
      <c r="AU35" s="488"/>
      <c r="AV35" s="488"/>
      <c r="AW35" s="488"/>
      <c r="AX35" s="488"/>
      <c r="AY35" s="488"/>
      <c r="AZ35" s="488"/>
      <c r="BA35" s="488"/>
      <c r="BB35" s="488"/>
      <c r="BC35" s="490" t="s">
        <v>2035</v>
      </c>
      <c r="BD35" s="490" t="str">
        <f aca="false">IF('2. Artikeldata Utökad'!G35="Välj…","",LEFT('2. Artikeldata Utökad'!G35,1))</f>
        <v> </v>
      </c>
      <c r="BE35" s="488"/>
      <c r="BF35" s="488"/>
      <c r="BG35" s="488"/>
      <c r="BH35" s="488"/>
      <c r="BI35" s="488"/>
      <c r="BJ35" s="488"/>
      <c r="BK35" s="488"/>
      <c r="BL35" s="487" t="str">
        <f aca="false">TRIM(IF('APH KIC KIA PC'!S35="WEB","",'2. Artikeldata Utökad'!P35))</f>
        <v/>
      </c>
      <c r="BM35" s="487" t="str">
        <f aca="false">TRIM(IF('APH KIC KIA PC'!S35="WEB","",'2. Artikeldata Utökad'!Q35))</f>
        <v/>
      </c>
      <c r="BN35" s="487" t="str">
        <f aca="false">TRIM(IF('APH KIC KIA PC'!S35="WEB","",'2. Artikeldata Utökad'!R35))</f>
        <v/>
      </c>
      <c r="BO35" s="487" t="str">
        <f aca="false">IF('2. Artikeldata Utökad'!F35="","",'2. Artikeldata Utökad'!F35)</f>
        <v>  Välj…</v>
      </c>
      <c r="BP35" s="487" t="str">
        <f aca="false">TRIM(IF('2. Artikeldata Utökad'!E35="","",'2. Artikeldata Utökad'!E35))</f>
        <v/>
      </c>
      <c r="BQ35" s="487" t="str">
        <f aca="false">TRIM(IF('APH KIC KIA PC'!S35="WEB","",'2. Artikeldata Utökad'!S35))</f>
        <v/>
      </c>
      <c r="BR35" s="486" t="n">
        <v>1</v>
      </c>
      <c r="BS35" s="487" t="str">
        <f aca="false">TRIM(IF('APH KIC KIA PC'!S35="WEB","",'2. Artikeldata Utökad'!T35))</f>
        <v/>
      </c>
      <c r="BT35" s="488"/>
      <c r="BU35" s="488"/>
      <c r="BV35" s="487" t="str">
        <f aca="false">TRIM(IF('APH KIC KIA PC'!M35&lt;&gt;200,'APH KIC KIA PC'!D35,'2. Artikeldata Utökad'!I35))</f>
        <v/>
      </c>
      <c r="BW35" s="487" t="str">
        <f aca="false">TRIM('2. Artikeldata Utökad'!D35)</f>
        <v/>
      </c>
      <c r="BX35" s="488" t="str">
        <f aca="false">LEFT('2. Artikeldata Utökad'!H35,1)</f>
        <v> </v>
      </c>
      <c r="BY35" s="488" t="str">
        <f aca="false">TRIM(LEFT('2. Artikeldata Utökad'!J35,2))</f>
        <v/>
      </c>
      <c r="BZ35" s="486" t="s">
        <v>2035</v>
      </c>
      <c r="CA35" s="488"/>
      <c r="CB35" s="488"/>
      <c r="CC35" s="488"/>
      <c r="CD35" s="488"/>
      <c r="CE35" s="488"/>
    </row>
    <row r="36" customFormat="false" ht="14.25" hidden="false" customHeight="false" outlineLevel="0" collapsed="false">
      <c r="A36" s="485" t="n">
        <v>32</v>
      </c>
      <c r="B36" s="485" t="str">
        <f aca="false">'APH KIC KIA PC'!I36</f>
        <v>Välj…</v>
      </c>
      <c r="C36" s="485" t="str">
        <f aca="false">'APH KIC KIA PC'!K36</f>
        <v>Välj…</v>
      </c>
      <c r="D36" s="486" t="n">
        <v>1</v>
      </c>
      <c r="E36" s="487" t="str">
        <f aca="false">TRIM('APH KIC KIA PC'!D36)</f>
        <v/>
      </c>
      <c r="F36" s="488" t="str">
        <f aca="false">TRIM('1. Artikeldata Grund'!E36)</f>
        <v/>
      </c>
      <c r="G36" s="489" t="s">
        <v>1925</v>
      </c>
      <c r="H36" s="488"/>
      <c r="I36" s="488"/>
      <c r="J36" s="488"/>
      <c r="K36" s="488"/>
      <c r="L36" s="488"/>
      <c r="M36" s="258" t="n">
        <f aca="false" t="array" ref="M36:M36">IF('APH KIC KIA PC'!S36&lt;&gt;"WEB",1,_xlfn.IFS('APH KIC KIA PC'!K36=Tabeller!$AH$4,'APH KIC KIA PC'!Q36,'APH KIC KIA PC'!K36=Tabeller!$AH$5,106628))</f>
        <v>1</v>
      </c>
      <c r="N36" s="490" t="str">
        <f aca="false" t="array" ref="N36:N36">TRIM(IFERROR(IF('APH KIC KIA PC'!M36=200,'2. Artikeldata Utökad'!I36,(_xlfn.IFS('APH KIC KIA PC'!K36=Tabeller!$AH$4,'1. Artikeldata Grund'!F36,AND('APH KIC KIA PC'!K36=Tabeller!$AH$5,'APH KIC KIA PC'!M36&lt;&gt;200),'APH KIC KIA PC'!D36,'APH KIC KIA PC'!M36=200,'2. Artikeldata Utökad'!I36))),""))</f>
        <v/>
      </c>
      <c r="O36" s="491" t="str">
        <f aca="false">'APH KIC KIA PC'!E36</f>
        <v/>
      </c>
      <c r="P36" s="487" t="str">
        <f aca="false">TRIM('APH KIC KIA PC'!R36)</f>
        <v/>
      </c>
      <c r="Q36" s="488"/>
      <c r="R36" s="493" t="str">
        <f aca="false" t="array" ref="R36:R36">IFERROR(_xlfn.IFS('4. Inköpsdata'!M36=25%,41,'4. Inköpsdata'!M36=12%,42,'4. Inköpsdata'!M36=6%,43,'4. Inköpsdata'!M36="Momsfritt",38),"")</f>
        <v/>
      </c>
      <c r="S36" s="486" t="str">
        <f aca="false">'APH KIC KIA PC'!S36</f>
        <v>  Välj…</v>
      </c>
      <c r="T36" s="494" t="str">
        <f aca="false">'APH KIC KIA PC'!E36</f>
        <v/>
      </c>
      <c r="U36" s="486"/>
      <c r="V36" s="488"/>
      <c r="W36" s="488"/>
      <c r="X36" s="488"/>
      <c r="Y36" s="488"/>
      <c r="Z36" s="486" t="str">
        <f aca="false">TRIM(IF('1. Artikeldata Grund'!K36="","",IF('1. Artikeldata Grund'!K36=1,_xlfn.CONCAT('1. Artikeldata Grund'!K36," ","dag"),_xlfn.CONCAT('1. Artikeldata Grund'!K36," ","dagar"))))</f>
        <v/>
      </c>
      <c r="AA36" s="486" t="str">
        <f aca="false">TRIM(IF('1. Artikeldata Grund'!L36="","",IF('1. Artikeldata Grund'!L36=1,_xlfn.CONCAT('1. Artikeldata Grund'!L36," ","dag"),_xlfn.CONCAT('1. Artikeldata Grund'!L36," ","dagar"))))</f>
        <v/>
      </c>
      <c r="AB36" s="488"/>
      <c r="AC36" s="488"/>
      <c r="AD36" s="488"/>
      <c r="AE36" s="486" t="n">
        <v>1</v>
      </c>
      <c r="AF36" s="488"/>
      <c r="AG36" s="487" t="str">
        <f aca="false">TRIM('APH KIC KIA PC'!T36)</f>
        <v/>
      </c>
      <c r="AH36" s="488"/>
      <c r="AI36" s="488"/>
      <c r="AJ36" s="488"/>
      <c r="AK36" s="488"/>
      <c r="AL36" s="488"/>
      <c r="AM36" s="488"/>
      <c r="AN36" s="488"/>
      <c r="AO36" s="488"/>
      <c r="AP36" s="488"/>
      <c r="AQ36" s="488"/>
      <c r="AR36" s="488"/>
      <c r="AS36" s="488"/>
      <c r="AT36" s="488"/>
      <c r="AU36" s="488"/>
      <c r="AV36" s="488"/>
      <c r="AW36" s="488"/>
      <c r="AX36" s="488"/>
      <c r="AY36" s="488"/>
      <c r="AZ36" s="488"/>
      <c r="BA36" s="488"/>
      <c r="BB36" s="488"/>
      <c r="BC36" s="490" t="s">
        <v>2035</v>
      </c>
      <c r="BD36" s="490" t="str">
        <f aca="false">IF('2. Artikeldata Utökad'!G36="Välj…","",LEFT('2. Artikeldata Utökad'!G36,1))</f>
        <v> </v>
      </c>
      <c r="BE36" s="488"/>
      <c r="BF36" s="488"/>
      <c r="BG36" s="488"/>
      <c r="BH36" s="488"/>
      <c r="BI36" s="488"/>
      <c r="BJ36" s="488"/>
      <c r="BK36" s="488"/>
      <c r="BL36" s="487" t="str">
        <f aca="false">TRIM(IF('APH KIC KIA PC'!S36="WEB","",'2. Artikeldata Utökad'!P36))</f>
        <v/>
      </c>
      <c r="BM36" s="487" t="str">
        <f aca="false">TRIM(IF('APH KIC KIA PC'!S36="WEB","",'2. Artikeldata Utökad'!Q36))</f>
        <v/>
      </c>
      <c r="BN36" s="487" t="str">
        <f aca="false">TRIM(IF('APH KIC KIA PC'!S36="WEB","",'2. Artikeldata Utökad'!R36))</f>
        <v/>
      </c>
      <c r="BO36" s="487" t="str">
        <f aca="false">IF('2. Artikeldata Utökad'!F36="","",'2. Artikeldata Utökad'!F36)</f>
        <v>  Välj…</v>
      </c>
      <c r="BP36" s="487" t="str">
        <f aca="false">TRIM(IF('2. Artikeldata Utökad'!E36="","",'2. Artikeldata Utökad'!E36))</f>
        <v/>
      </c>
      <c r="BQ36" s="487" t="str">
        <f aca="false">TRIM(IF('APH KIC KIA PC'!S36="WEB","",'2. Artikeldata Utökad'!S36))</f>
        <v/>
      </c>
      <c r="BR36" s="486" t="n">
        <v>1</v>
      </c>
      <c r="BS36" s="487" t="str">
        <f aca="false">TRIM(IF('APH KIC KIA PC'!S36="WEB","",'2. Artikeldata Utökad'!T36))</f>
        <v/>
      </c>
      <c r="BT36" s="488"/>
      <c r="BU36" s="488"/>
      <c r="BV36" s="487" t="str">
        <f aca="false">TRIM(IF('APH KIC KIA PC'!M36&lt;&gt;200,'APH KIC KIA PC'!D36,'2. Artikeldata Utökad'!I36))</f>
        <v/>
      </c>
      <c r="BW36" s="487" t="str">
        <f aca="false">TRIM('2. Artikeldata Utökad'!D36)</f>
        <v/>
      </c>
      <c r="BX36" s="488" t="str">
        <f aca="false">LEFT('2. Artikeldata Utökad'!H36,1)</f>
        <v> </v>
      </c>
      <c r="BY36" s="488" t="str">
        <f aca="false">TRIM(LEFT('2. Artikeldata Utökad'!J36,2))</f>
        <v/>
      </c>
      <c r="BZ36" s="486" t="s">
        <v>2035</v>
      </c>
      <c r="CA36" s="488"/>
      <c r="CB36" s="488"/>
      <c r="CC36" s="488"/>
      <c r="CD36" s="488"/>
      <c r="CE36" s="488"/>
    </row>
    <row r="37" customFormat="false" ht="14.25" hidden="false" customHeight="false" outlineLevel="0" collapsed="false">
      <c r="A37" s="485" t="n">
        <v>33</v>
      </c>
      <c r="B37" s="485" t="str">
        <f aca="false">'APH KIC KIA PC'!I37</f>
        <v>Välj…</v>
      </c>
      <c r="C37" s="485" t="str">
        <f aca="false">'APH KIC KIA PC'!K37</f>
        <v>Välj…</v>
      </c>
      <c r="D37" s="486" t="n">
        <v>1</v>
      </c>
      <c r="E37" s="487" t="str">
        <f aca="false">TRIM('APH KIC KIA PC'!D37)</f>
        <v/>
      </c>
      <c r="F37" s="488" t="str">
        <f aca="false">TRIM('1. Artikeldata Grund'!E37)</f>
        <v/>
      </c>
      <c r="G37" s="489" t="s">
        <v>1925</v>
      </c>
      <c r="H37" s="488"/>
      <c r="I37" s="488"/>
      <c r="J37" s="488"/>
      <c r="K37" s="488"/>
      <c r="L37" s="488"/>
      <c r="M37" s="258" t="n">
        <f aca="false" t="array" ref="M37:M37">IF('APH KIC KIA PC'!S37&lt;&gt;"WEB",1,_xlfn.IFS('APH KIC KIA PC'!K37=Tabeller!$AH$4,'APH KIC KIA PC'!Q37,'APH KIC KIA PC'!K37=Tabeller!$AH$5,106628))</f>
        <v>1</v>
      </c>
      <c r="N37" s="490" t="str">
        <f aca="false" t="array" ref="N37:N37">TRIM(IFERROR(IF('APH KIC KIA PC'!M37=200,'2. Artikeldata Utökad'!I37,(_xlfn.IFS('APH KIC KIA PC'!K37=Tabeller!$AH$4,'1. Artikeldata Grund'!F37,AND('APH KIC KIA PC'!K37=Tabeller!$AH$5,'APH KIC KIA PC'!M37&lt;&gt;200),'APH KIC KIA PC'!D37,'APH KIC KIA PC'!M37=200,'2. Artikeldata Utökad'!I37))),""))</f>
        <v/>
      </c>
      <c r="O37" s="491" t="str">
        <f aca="false">'APH KIC KIA PC'!E37</f>
        <v/>
      </c>
      <c r="P37" s="487" t="str">
        <f aca="false">TRIM('APH KIC KIA PC'!R37)</f>
        <v/>
      </c>
      <c r="Q37" s="488"/>
      <c r="R37" s="493" t="str">
        <f aca="false" t="array" ref="R37:R37">IFERROR(_xlfn.IFS('4. Inköpsdata'!M37=25%,41,'4. Inköpsdata'!M37=12%,42,'4. Inköpsdata'!M37=6%,43,'4. Inköpsdata'!M37="Momsfritt",38),"")</f>
        <v/>
      </c>
      <c r="S37" s="486" t="str">
        <f aca="false">'APH KIC KIA PC'!S37</f>
        <v>  Välj…</v>
      </c>
      <c r="T37" s="494" t="str">
        <f aca="false">'APH KIC KIA PC'!E37</f>
        <v/>
      </c>
      <c r="U37" s="486"/>
      <c r="V37" s="488"/>
      <c r="W37" s="488"/>
      <c r="X37" s="488"/>
      <c r="Y37" s="488"/>
      <c r="Z37" s="486" t="str">
        <f aca="false">TRIM(IF('1. Artikeldata Grund'!K37="","",IF('1. Artikeldata Grund'!K37=1,_xlfn.CONCAT('1. Artikeldata Grund'!K37," ","dag"),_xlfn.CONCAT('1. Artikeldata Grund'!K37," ","dagar"))))</f>
        <v/>
      </c>
      <c r="AA37" s="486" t="str">
        <f aca="false">TRIM(IF('1. Artikeldata Grund'!L37="","",IF('1. Artikeldata Grund'!L37=1,_xlfn.CONCAT('1. Artikeldata Grund'!L37," ","dag"),_xlfn.CONCAT('1. Artikeldata Grund'!L37," ","dagar"))))</f>
        <v/>
      </c>
      <c r="AB37" s="488"/>
      <c r="AC37" s="488"/>
      <c r="AD37" s="488"/>
      <c r="AE37" s="486" t="n">
        <v>1</v>
      </c>
      <c r="AF37" s="488"/>
      <c r="AG37" s="487" t="str">
        <f aca="false">TRIM('APH KIC KIA PC'!T37)</f>
        <v/>
      </c>
      <c r="AH37" s="488"/>
      <c r="AI37" s="488"/>
      <c r="AJ37" s="488"/>
      <c r="AK37" s="488"/>
      <c r="AL37" s="488"/>
      <c r="AM37" s="488"/>
      <c r="AN37" s="488"/>
      <c r="AO37" s="488"/>
      <c r="AP37" s="488"/>
      <c r="AQ37" s="488"/>
      <c r="AR37" s="488"/>
      <c r="AS37" s="488"/>
      <c r="AT37" s="488"/>
      <c r="AU37" s="488"/>
      <c r="AV37" s="488"/>
      <c r="AW37" s="488"/>
      <c r="AX37" s="488"/>
      <c r="AY37" s="488"/>
      <c r="AZ37" s="488"/>
      <c r="BA37" s="488"/>
      <c r="BB37" s="488"/>
      <c r="BC37" s="490" t="s">
        <v>2035</v>
      </c>
      <c r="BD37" s="490" t="str">
        <f aca="false">IF('2. Artikeldata Utökad'!G37="Välj…","",LEFT('2. Artikeldata Utökad'!G37,1))</f>
        <v> </v>
      </c>
      <c r="BE37" s="488"/>
      <c r="BF37" s="488"/>
      <c r="BG37" s="488"/>
      <c r="BH37" s="488"/>
      <c r="BI37" s="488"/>
      <c r="BJ37" s="488"/>
      <c r="BK37" s="488"/>
      <c r="BL37" s="487" t="str">
        <f aca="false">TRIM(IF('APH KIC KIA PC'!S37="WEB","",'2. Artikeldata Utökad'!P37))</f>
        <v/>
      </c>
      <c r="BM37" s="487" t="str">
        <f aca="false">TRIM(IF('APH KIC KIA PC'!S37="WEB","",'2. Artikeldata Utökad'!Q37))</f>
        <v/>
      </c>
      <c r="BN37" s="487" t="str">
        <f aca="false">TRIM(IF('APH KIC KIA PC'!S37="WEB","",'2. Artikeldata Utökad'!R37))</f>
        <v/>
      </c>
      <c r="BO37" s="487" t="str">
        <f aca="false">IF('2. Artikeldata Utökad'!F37="","",'2. Artikeldata Utökad'!F37)</f>
        <v>  Välj…</v>
      </c>
      <c r="BP37" s="487" t="str">
        <f aca="false">TRIM(IF('2. Artikeldata Utökad'!E37="","",'2. Artikeldata Utökad'!E37))</f>
        <v/>
      </c>
      <c r="BQ37" s="487" t="str">
        <f aca="false">TRIM(IF('APH KIC KIA PC'!S37="WEB","",'2. Artikeldata Utökad'!S37))</f>
        <v/>
      </c>
      <c r="BR37" s="486" t="n">
        <v>1</v>
      </c>
      <c r="BS37" s="487" t="str">
        <f aca="false">TRIM(IF('APH KIC KIA PC'!S37="WEB","",'2. Artikeldata Utökad'!T37))</f>
        <v/>
      </c>
      <c r="BT37" s="488"/>
      <c r="BU37" s="488"/>
      <c r="BV37" s="487" t="str">
        <f aca="false">TRIM(IF('APH KIC KIA PC'!M37&lt;&gt;200,'APH KIC KIA PC'!D37,'2. Artikeldata Utökad'!I37))</f>
        <v/>
      </c>
      <c r="BW37" s="487" t="str">
        <f aca="false">TRIM('2. Artikeldata Utökad'!D37)</f>
        <v/>
      </c>
      <c r="BX37" s="488" t="str">
        <f aca="false">LEFT('2. Artikeldata Utökad'!H37,1)</f>
        <v> </v>
      </c>
      <c r="BY37" s="488" t="str">
        <f aca="false">TRIM(LEFT('2. Artikeldata Utökad'!J37,2))</f>
        <v/>
      </c>
      <c r="BZ37" s="486" t="s">
        <v>2035</v>
      </c>
      <c r="CA37" s="488"/>
      <c r="CB37" s="488"/>
      <c r="CC37" s="488"/>
      <c r="CD37" s="488"/>
      <c r="CE37" s="488"/>
    </row>
    <row r="38" customFormat="false" ht="14.25" hidden="false" customHeight="false" outlineLevel="0" collapsed="false">
      <c r="A38" s="485" t="n">
        <v>34</v>
      </c>
      <c r="B38" s="485" t="str">
        <f aca="false">'APH KIC KIA PC'!I38</f>
        <v>Välj…</v>
      </c>
      <c r="C38" s="485" t="str">
        <f aca="false">'APH KIC KIA PC'!K38</f>
        <v>Välj…</v>
      </c>
      <c r="D38" s="486" t="n">
        <v>1</v>
      </c>
      <c r="E38" s="487" t="str">
        <f aca="false">TRIM('APH KIC KIA PC'!D38)</f>
        <v/>
      </c>
      <c r="F38" s="488" t="str">
        <f aca="false">TRIM('1. Artikeldata Grund'!E38)</f>
        <v/>
      </c>
      <c r="G38" s="489" t="s">
        <v>1925</v>
      </c>
      <c r="H38" s="488"/>
      <c r="I38" s="488"/>
      <c r="J38" s="488"/>
      <c r="K38" s="488"/>
      <c r="L38" s="488"/>
      <c r="M38" s="258" t="n">
        <f aca="false" t="array" ref="M38:M38">IF('APH KIC KIA PC'!S38&lt;&gt;"WEB",1,_xlfn.IFS('APH KIC KIA PC'!K38=Tabeller!$AH$4,'APH KIC KIA PC'!Q38,'APH KIC KIA PC'!K38=Tabeller!$AH$5,106628))</f>
        <v>1</v>
      </c>
      <c r="N38" s="490" t="str">
        <f aca="false" t="array" ref="N38:N38">TRIM(IFERROR(IF('APH KIC KIA PC'!M38=200,'2. Artikeldata Utökad'!I38,(_xlfn.IFS('APH KIC KIA PC'!K38=Tabeller!$AH$4,'1. Artikeldata Grund'!F38,AND('APH KIC KIA PC'!K38=Tabeller!$AH$5,'APH KIC KIA PC'!M38&lt;&gt;200),'APH KIC KIA PC'!D38,'APH KIC KIA PC'!M38=200,'2. Artikeldata Utökad'!I38))),""))</f>
        <v/>
      </c>
      <c r="O38" s="491" t="str">
        <f aca="false">'APH KIC KIA PC'!E38</f>
        <v/>
      </c>
      <c r="P38" s="487" t="str">
        <f aca="false">TRIM('APH KIC KIA PC'!R38)</f>
        <v/>
      </c>
      <c r="Q38" s="488"/>
      <c r="R38" s="493" t="str">
        <f aca="false" t="array" ref="R38:R38">IFERROR(_xlfn.IFS('4. Inköpsdata'!M38=25%,41,'4. Inköpsdata'!M38=12%,42,'4. Inköpsdata'!M38=6%,43,'4. Inköpsdata'!M38="Momsfritt",38),"")</f>
        <v/>
      </c>
      <c r="S38" s="486" t="str">
        <f aca="false">'APH KIC KIA PC'!S38</f>
        <v>  Välj…</v>
      </c>
      <c r="T38" s="494" t="str">
        <f aca="false">'APH KIC KIA PC'!E38</f>
        <v/>
      </c>
      <c r="U38" s="486"/>
      <c r="V38" s="488"/>
      <c r="W38" s="488"/>
      <c r="X38" s="488"/>
      <c r="Y38" s="488"/>
      <c r="Z38" s="486" t="str">
        <f aca="false">TRIM(IF('1. Artikeldata Grund'!K38="","",IF('1. Artikeldata Grund'!K38=1,_xlfn.CONCAT('1. Artikeldata Grund'!K38," ","dag"),_xlfn.CONCAT('1. Artikeldata Grund'!K38," ","dagar"))))</f>
        <v/>
      </c>
      <c r="AA38" s="486" t="str">
        <f aca="false">TRIM(IF('1. Artikeldata Grund'!L38="","",IF('1. Artikeldata Grund'!L38=1,_xlfn.CONCAT('1. Artikeldata Grund'!L38," ","dag"),_xlfn.CONCAT('1. Artikeldata Grund'!L38," ","dagar"))))</f>
        <v/>
      </c>
      <c r="AB38" s="488"/>
      <c r="AC38" s="488"/>
      <c r="AD38" s="488"/>
      <c r="AE38" s="486" t="n">
        <v>1</v>
      </c>
      <c r="AF38" s="488"/>
      <c r="AG38" s="487" t="str">
        <f aca="false">TRIM('APH KIC KIA PC'!T38)</f>
        <v/>
      </c>
      <c r="AH38" s="488"/>
      <c r="AI38" s="488"/>
      <c r="AJ38" s="488"/>
      <c r="AK38" s="488"/>
      <c r="AL38" s="488"/>
      <c r="AM38" s="488"/>
      <c r="AN38" s="488"/>
      <c r="AO38" s="488"/>
      <c r="AP38" s="488"/>
      <c r="AQ38" s="488"/>
      <c r="AR38" s="488"/>
      <c r="AS38" s="488"/>
      <c r="AT38" s="488"/>
      <c r="AU38" s="488"/>
      <c r="AV38" s="488"/>
      <c r="AW38" s="488"/>
      <c r="AX38" s="488"/>
      <c r="AY38" s="488"/>
      <c r="AZ38" s="488"/>
      <c r="BA38" s="488"/>
      <c r="BB38" s="488"/>
      <c r="BC38" s="490" t="s">
        <v>2035</v>
      </c>
      <c r="BD38" s="490" t="str">
        <f aca="false">IF('2. Artikeldata Utökad'!G38="Välj…","",LEFT('2. Artikeldata Utökad'!G38,1))</f>
        <v> </v>
      </c>
      <c r="BE38" s="488"/>
      <c r="BF38" s="488"/>
      <c r="BG38" s="488"/>
      <c r="BH38" s="488"/>
      <c r="BI38" s="488"/>
      <c r="BJ38" s="488"/>
      <c r="BK38" s="488"/>
      <c r="BL38" s="487" t="str">
        <f aca="false">TRIM(IF('APH KIC KIA PC'!S38="WEB","",'2. Artikeldata Utökad'!P38))</f>
        <v/>
      </c>
      <c r="BM38" s="487" t="str">
        <f aca="false">TRIM(IF('APH KIC KIA PC'!S38="WEB","",'2. Artikeldata Utökad'!Q38))</f>
        <v/>
      </c>
      <c r="BN38" s="487" t="str">
        <f aca="false">TRIM(IF('APH KIC KIA PC'!S38="WEB","",'2. Artikeldata Utökad'!R38))</f>
        <v/>
      </c>
      <c r="BO38" s="487" t="str">
        <f aca="false">IF('2. Artikeldata Utökad'!F38="","",'2. Artikeldata Utökad'!F38)</f>
        <v>  Välj…</v>
      </c>
      <c r="BP38" s="487" t="str">
        <f aca="false">TRIM(IF('2. Artikeldata Utökad'!E38="","",'2. Artikeldata Utökad'!E38))</f>
        <v/>
      </c>
      <c r="BQ38" s="487" t="str">
        <f aca="false">TRIM(IF('APH KIC KIA PC'!S38="WEB","",'2. Artikeldata Utökad'!S38))</f>
        <v/>
      </c>
      <c r="BR38" s="486" t="n">
        <v>1</v>
      </c>
      <c r="BS38" s="487" t="str">
        <f aca="false">TRIM(IF('APH KIC KIA PC'!S38="WEB","",'2. Artikeldata Utökad'!T38))</f>
        <v/>
      </c>
      <c r="BT38" s="488"/>
      <c r="BU38" s="488"/>
      <c r="BV38" s="487" t="str">
        <f aca="false">TRIM(IF('APH KIC KIA PC'!M38&lt;&gt;200,'APH KIC KIA PC'!D38,'2. Artikeldata Utökad'!I38))</f>
        <v/>
      </c>
      <c r="BW38" s="487" t="str">
        <f aca="false">TRIM('2. Artikeldata Utökad'!D38)</f>
        <v/>
      </c>
      <c r="BX38" s="488" t="str">
        <f aca="false">LEFT('2. Artikeldata Utökad'!H38,1)</f>
        <v> </v>
      </c>
      <c r="BY38" s="488" t="str">
        <f aca="false">TRIM(LEFT('2. Artikeldata Utökad'!J38,2))</f>
        <v/>
      </c>
      <c r="BZ38" s="486" t="s">
        <v>2035</v>
      </c>
      <c r="CA38" s="488"/>
      <c r="CB38" s="488"/>
      <c r="CC38" s="488"/>
      <c r="CD38" s="488"/>
      <c r="CE38" s="488"/>
    </row>
    <row r="39" customFormat="false" ht="14.25" hidden="false" customHeight="false" outlineLevel="0" collapsed="false">
      <c r="A39" s="485" t="n">
        <v>35</v>
      </c>
      <c r="B39" s="485" t="str">
        <f aca="false">'APH KIC KIA PC'!I39</f>
        <v>Välj…</v>
      </c>
      <c r="C39" s="485" t="str">
        <f aca="false">'APH KIC KIA PC'!K39</f>
        <v>Välj…</v>
      </c>
      <c r="D39" s="486" t="n">
        <v>1</v>
      </c>
      <c r="E39" s="487" t="str">
        <f aca="false">TRIM('APH KIC KIA PC'!D39)</f>
        <v/>
      </c>
      <c r="F39" s="488" t="str">
        <f aca="false">TRIM('1. Artikeldata Grund'!E39)</f>
        <v/>
      </c>
      <c r="G39" s="489" t="s">
        <v>1925</v>
      </c>
      <c r="H39" s="488"/>
      <c r="I39" s="488"/>
      <c r="J39" s="488"/>
      <c r="K39" s="488"/>
      <c r="L39" s="488"/>
      <c r="M39" s="258" t="n">
        <f aca="false" t="array" ref="M39:M39">IF('APH KIC KIA PC'!S39&lt;&gt;"WEB",1,_xlfn.IFS('APH KIC KIA PC'!K39=Tabeller!$AH$4,'APH KIC KIA PC'!Q39,'APH KIC KIA PC'!K39=Tabeller!$AH$5,106628))</f>
        <v>1</v>
      </c>
      <c r="N39" s="490" t="str">
        <f aca="false" t="array" ref="N39:N39">TRIM(IFERROR(IF('APH KIC KIA PC'!M39=200,'2. Artikeldata Utökad'!I39,(_xlfn.IFS('APH KIC KIA PC'!K39=Tabeller!$AH$4,'1. Artikeldata Grund'!F39,AND('APH KIC KIA PC'!K39=Tabeller!$AH$5,'APH KIC KIA PC'!M39&lt;&gt;200),'APH KIC KIA PC'!D39,'APH KIC KIA PC'!M39=200,'2. Artikeldata Utökad'!I39))),""))</f>
        <v/>
      </c>
      <c r="O39" s="491" t="str">
        <f aca="false">'APH KIC KIA PC'!E39</f>
        <v/>
      </c>
      <c r="P39" s="487" t="str">
        <f aca="false">TRIM('APH KIC KIA PC'!R39)</f>
        <v/>
      </c>
      <c r="Q39" s="488"/>
      <c r="R39" s="493" t="str">
        <f aca="false" t="array" ref="R39:R39">IFERROR(_xlfn.IFS('4. Inköpsdata'!M39=25%,41,'4. Inköpsdata'!M39=12%,42,'4. Inköpsdata'!M39=6%,43,'4. Inköpsdata'!M39="Momsfritt",38),"")</f>
        <v/>
      </c>
      <c r="S39" s="486" t="str">
        <f aca="false">'APH KIC KIA PC'!S39</f>
        <v>  Välj…</v>
      </c>
      <c r="T39" s="494" t="str">
        <f aca="false">'APH KIC KIA PC'!E39</f>
        <v/>
      </c>
      <c r="U39" s="486"/>
      <c r="V39" s="488"/>
      <c r="W39" s="488"/>
      <c r="X39" s="488"/>
      <c r="Y39" s="488"/>
      <c r="Z39" s="486" t="str">
        <f aca="false">TRIM(IF('1. Artikeldata Grund'!K39="","",IF('1. Artikeldata Grund'!K39=1,_xlfn.CONCAT('1. Artikeldata Grund'!K39," ","dag"),_xlfn.CONCAT('1. Artikeldata Grund'!K39," ","dagar"))))</f>
        <v/>
      </c>
      <c r="AA39" s="486" t="str">
        <f aca="false">TRIM(IF('1. Artikeldata Grund'!L39="","",IF('1. Artikeldata Grund'!L39=1,_xlfn.CONCAT('1. Artikeldata Grund'!L39," ","dag"),_xlfn.CONCAT('1. Artikeldata Grund'!L39," ","dagar"))))</f>
        <v/>
      </c>
      <c r="AB39" s="488"/>
      <c r="AC39" s="488"/>
      <c r="AD39" s="488"/>
      <c r="AE39" s="486" t="n">
        <v>1</v>
      </c>
      <c r="AF39" s="488"/>
      <c r="AG39" s="487" t="str">
        <f aca="false">TRIM('APH KIC KIA PC'!T39)</f>
        <v/>
      </c>
      <c r="AH39" s="488"/>
      <c r="AI39" s="488"/>
      <c r="AJ39" s="488"/>
      <c r="AK39" s="488"/>
      <c r="AL39" s="488"/>
      <c r="AM39" s="488"/>
      <c r="AN39" s="488"/>
      <c r="AO39" s="488"/>
      <c r="AP39" s="488"/>
      <c r="AQ39" s="488"/>
      <c r="AR39" s="488"/>
      <c r="AS39" s="488"/>
      <c r="AT39" s="488"/>
      <c r="AU39" s="488"/>
      <c r="AV39" s="488"/>
      <c r="AW39" s="488"/>
      <c r="AX39" s="488"/>
      <c r="AY39" s="488"/>
      <c r="AZ39" s="488"/>
      <c r="BA39" s="488"/>
      <c r="BB39" s="488"/>
      <c r="BC39" s="490" t="s">
        <v>2035</v>
      </c>
      <c r="BD39" s="490" t="str">
        <f aca="false">IF('2. Artikeldata Utökad'!G39="Välj…","",LEFT('2. Artikeldata Utökad'!G39,1))</f>
        <v> </v>
      </c>
      <c r="BE39" s="488"/>
      <c r="BF39" s="488"/>
      <c r="BG39" s="488"/>
      <c r="BH39" s="488"/>
      <c r="BI39" s="488"/>
      <c r="BJ39" s="488"/>
      <c r="BK39" s="488"/>
      <c r="BL39" s="487" t="str">
        <f aca="false">TRIM(IF('APH KIC KIA PC'!S39="WEB","",'2. Artikeldata Utökad'!P39))</f>
        <v/>
      </c>
      <c r="BM39" s="487" t="str">
        <f aca="false">TRIM(IF('APH KIC KIA PC'!S39="WEB","",'2. Artikeldata Utökad'!Q39))</f>
        <v/>
      </c>
      <c r="BN39" s="487" t="str">
        <f aca="false">TRIM(IF('APH KIC KIA PC'!S39="WEB","",'2. Artikeldata Utökad'!R39))</f>
        <v/>
      </c>
      <c r="BO39" s="487" t="str">
        <f aca="false">IF('2. Artikeldata Utökad'!F39="","",'2. Artikeldata Utökad'!F39)</f>
        <v>  Välj…</v>
      </c>
      <c r="BP39" s="487" t="str">
        <f aca="false">TRIM(IF('2. Artikeldata Utökad'!E39="","",'2. Artikeldata Utökad'!E39))</f>
        <v/>
      </c>
      <c r="BQ39" s="487" t="str">
        <f aca="false">TRIM(IF('APH KIC KIA PC'!S39="WEB","",'2. Artikeldata Utökad'!S39))</f>
        <v/>
      </c>
      <c r="BR39" s="486" t="n">
        <v>1</v>
      </c>
      <c r="BS39" s="487" t="str">
        <f aca="false">TRIM(IF('APH KIC KIA PC'!S39="WEB","",'2. Artikeldata Utökad'!T39))</f>
        <v/>
      </c>
      <c r="BT39" s="488"/>
      <c r="BU39" s="488"/>
      <c r="BV39" s="487" t="str">
        <f aca="false">TRIM(IF('APH KIC KIA PC'!M39&lt;&gt;200,'APH KIC KIA PC'!D39,'2. Artikeldata Utökad'!I39))</f>
        <v/>
      </c>
      <c r="BW39" s="487" t="str">
        <f aca="false">TRIM('2. Artikeldata Utökad'!D39)</f>
        <v/>
      </c>
      <c r="BX39" s="488" t="str">
        <f aca="false">LEFT('2. Artikeldata Utökad'!H39,1)</f>
        <v> </v>
      </c>
      <c r="BY39" s="488" t="str">
        <f aca="false">TRIM(LEFT('2. Artikeldata Utökad'!J39,2))</f>
        <v/>
      </c>
      <c r="BZ39" s="486" t="s">
        <v>2035</v>
      </c>
      <c r="CA39" s="488"/>
      <c r="CB39" s="488"/>
      <c r="CC39" s="488"/>
      <c r="CD39" s="488"/>
      <c r="CE39" s="488"/>
    </row>
    <row r="40" customFormat="false" ht="14.25" hidden="false" customHeight="false" outlineLevel="0" collapsed="false">
      <c r="A40" s="485" t="n">
        <v>36</v>
      </c>
      <c r="B40" s="485" t="str">
        <f aca="false">'APH KIC KIA PC'!I40</f>
        <v>Välj…</v>
      </c>
      <c r="C40" s="485" t="str">
        <f aca="false">'APH KIC KIA PC'!K40</f>
        <v>Välj…</v>
      </c>
      <c r="D40" s="486" t="n">
        <v>1</v>
      </c>
      <c r="E40" s="487" t="str">
        <f aca="false">TRIM('APH KIC KIA PC'!D40)</f>
        <v/>
      </c>
      <c r="F40" s="488" t="str">
        <f aca="false">TRIM('1. Artikeldata Grund'!E40)</f>
        <v/>
      </c>
      <c r="G40" s="489" t="s">
        <v>1925</v>
      </c>
      <c r="H40" s="488"/>
      <c r="I40" s="488"/>
      <c r="J40" s="488"/>
      <c r="K40" s="488"/>
      <c r="L40" s="488"/>
      <c r="M40" s="258" t="n">
        <f aca="false" t="array" ref="M40:M40">IF('APH KIC KIA PC'!S40&lt;&gt;"WEB",1,_xlfn.IFS('APH KIC KIA PC'!K40=Tabeller!$AH$4,'APH KIC KIA PC'!Q40,'APH KIC KIA PC'!K40=Tabeller!$AH$5,106628))</f>
        <v>1</v>
      </c>
      <c r="N40" s="490" t="str">
        <f aca="false" t="array" ref="N40:N40">TRIM(IFERROR(IF('APH KIC KIA PC'!M40=200,'2. Artikeldata Utökad'!I40,(_xlfn.IFS('APH KIC KIA PC'!K40=Tabeller!$AH$4,'1. Artikeldata Grund'!F40,AND('APH KIC KIA PC'!K40=Tabeller!$AH$5,'APH KIC KIA PC'!M40&lt;&gt;200),'APH KIC KIA PC'!D40,'APH KIC KIA PC'!M40=200,'2. Artikeldata Utökad'!I40))),""))</f>
        <v/>
      </c>
      <c r="O40" s="491" t="str">
        <f aca="false">'APH KIC KIA PC'!E40</f>
        <v/>
      </c>
      <c r="P40" s="487" t="str">
        <f aca="false">TRIM('APH KIC KIA PC'!R40)</f>
        <v/>
      </c>
      <c r="Q40" s="488"/>
      <c r="R40" s="493" t="str">
        <f aca="false" t="array" ref="R40:R40">IFERROR(_xlfn.IFS('4. Inköpsdata'!M40=25%,41,'4. Inköpsdata'!M40=12%,42,'4. Inköpsdata'!M40=6%,43,'4. Inköpsdata'!M40="Momsfritt",38),"")</f>
        <v/>
      </c>
      <c r="S40" s="486" t="str">
        <f aca="false">'APH KIC KIA PC'!S40</f>
        <v>  Välj…</v>
      </c>
      <c r="T40" s="494" t="str">
        <f aca="false">'APH KIC KIA PC'!E40</f>
        <v/>
      </c>
      <c r="U40" s="486"/>
      <c r="V40" s="488"/>
      <c r="W40" s="488"/>
      <c r="X40" s="488"/>
      <c r="Y40" s="488"/>
      <c r="Z40" s="486" t="str">
        <f aca="false">TRIM(IF('1. Artikeldata Grund'!K40="","",IF('1. Artikeldata Grund'!K40=1,_xlfn.CONCAT('1. Artikeldata Grund'!K40," ","dag"),_xlfn.CONCAT('1. Artikeldata Grund'!K40," ","dagar"))))</f>
        <v/>
      </c>
      <c r="AA40" s="486" t="str">
        <f aca="false">TRIM(IF('1. Artikeldata Grund'!L40="","",IF('1. Artikeldata Grund'!L40=1,_xlfn.CONCAT('1. Artikeldata Grund'!L40," ","dag"),_xlfn.CONCAT('1. Artikeldata Grund'!L40," ","dagar"))))</f>
        <v/>
      </c>
      <c r="AB40" s="488"/>
      <c r="AC40" s="488"/>
      <c r="AD40" s="488"/>
      <c r="AE40" s="486" t="n">
        <v>1</v>
      </c>
      <c r="AF40" s="488"/>
      <c r="AG40" s="487" t="str">
        <f aca="false">TRIM('APH KIC KIA PC'!T40)</f>
        <v/>
      </c>
      <c r="AH40" s="488"/>
      <c r="AI40" s="488"/>
      <c r="AJ40" s="488"/>
      <c r="AK40" s="488"/>
      <c r="AL40" s="488"/>
      <c r="AM40" s="488"/>
      <c r="AN40" s="488"/>
      <c r="AO40" s="488"/>
      <c r="AP40" s="488"/>
      <c r="AQ40" s="488"/>
      <c r="AR40" s="488"/>
      <c r="AS40" s="488"/>
      <c r="AT40" s="488"/>
      <c r="AU40" s="488"/>
      <c r="AV40" s="488"/>
      <c r="AW40" s="488"/>
      <c r="AX40" s="488"/>
      <c r="AY40" s="488"/>
      <c r="AZ40" s="488"/>
      <c r="BA40" s="488"/>
      <c r="BB40" s="488"/>
      <c r="BC40" s="490" t="s">
        <v>2035</v>
      </c>
      <c r="BD40" s="490" t="str">
        <f aca="false">IF('2. Artikeldata Utökad'!G40="Välj…","",LEFT('2. Artikeldata Utökad'!G40,1))</f>
        <v> </v>
      </c>
      <c r="BE40" s="488"/>
      <c r="BF40" s="488"/>
      <c r="BG40" s="488"/>
      <c r="BH40" s="488"/>
      <c r="BI40" s="488"/>
      <c r="BJ40" s="488"/>
      <c r="BK40" s="488"/>
      <c r="BL40" s="487" t="str">
        <f aca="false">TRIM(IF('APH KIC KIA PC'!S40="WEB","",'2. Artikeldata Utökad'!P40))</f>
        <v/>
      </c>
      <c r="BM40" s="487" t="str">
        <f aca="false">TRIM(IF('APH KIC KIA PC'!S40="WEB","",'2. Artikeldata Utökad'!Q40))</f>
        <v/>
      </c>
      <c r="BN40" s="487" t="str">
        <f aca="false">TRIM(IF('APH KIC KIA PC'!S40="WEB","",'2. Artikeldata Utökad'!R40))</f>
        <v/>
      </c>
      <c r="BO40" s="487" t="str">
        <f aca="false">IF('2. Artikeldata Utökad'!F40="","",'2. Artikeldata Utökad'!F40)</f>
        <v>  Välj…</v>
      </c>
      <c r="BP40" s="487" t="str">
        <f aca="false">TRIM(IF('2. Artikeldata Utökad'!E40="","",'2. Artikeldata Utökad'!E40))</f>
        <v/>
      </c>
      <c r="BQ40" s="487" t="str">
        <f aca="false">TRIM(IF('APH KIC KIA PC'!S40="WEB","",'2. Artikeldata Utökad'!S40))</f>
        <v/>
      </c>
      <c r="BR40" s="486" t="n">
        <v>1</v>
      </c>
      <c r="BS40" s="487" t="str">
        <f aca="false">TRIM(IF('APH KIC KIA PC'!S40="WEB","",'2. Artikeldata Utökad'!T40))</f>
        <v/>
      </c>
      <c r="BT40" s="488"/>
      <c r="BU40" s="488"/>
      <c r="BV40" s="487" t="str">
        <f aca="false">TRIM(IF('APH KIC KIA PC'!M40&lt;&gt;200,'APH KIC KIA PC'!D40,'2. Artikeldata Utökad'!I40))</f>
        <v/>
      </c>
      <c r="BW40" s="487" t="str">
        <f aca="false">TRIM('2. Artikeldata Utökad'!D40)</f>
        <v/>
      </c>
      <c r="BX40" s="488" t="str">
        <f aca="false">LEFT('2. Artikeldata Utökad'!H40,1)</f>
        <v> </v>
      </c>
      <c r="BY40" s="488" t="str">
        <f aca="false">TRIM(LEFT('2. Artikeldata Utökad'!J40,2))</f>
        <v/>
      </c>
      <c r="BZ40" s="486" t="s">
        <v>2035</v>
      </c>
      <c r="CA40" s="488"/>
      <c r="CB40" s="488"/>
      <c r="CC40" s="488"/>
      <c r="CD40" s="488"/>
      <c r="CE40" s="488"/>
    </row>
    <row r="41" customFormat="false" ht="14.25" hidden="false" customHeight="false" outlineLevel="0" collapsed="false">
      <c r="A41" s="485" t="n">
        <v>37</v>
      </c>
      <c r="B41" s="485" t="str">
        <f aca="false">'APH KIC KIA PC'!I41</f>
        <v>Välj…</v>
      </c>
      <c r="C41" s="485" t="str">
        <f aca="false">'APH KIC KIA PC'!K41</f>
        <v>Välj…</v>
      </c>
      <c r="D41" s="486" t="n">
        <v>1</v>
      </c>
      <c r="E41" s="487" t="str">
        <f aca="false">TRIM('APH KIC KIA PC'!D41)</f>
        <v/>
      </c>
      <c r="F41" s="488" t="str">
        <f aca="false">TRIM('1. Artikeldata Grund'!E41)</f>
        <v/>
      </c>
      <c r="G41" s="489" t="s">
        <v>1925</v>
      </c>
      <c r="H41" s="488"/>
      <c r="I41" s="488"/>
      <c r="J41" s="488"/>
      <c r="K41" s="488"/>
      <c r="L41" s="488"/>
      <c r="M41" s="258" t="n">
        <f aca="false" t="array" ref="M41:M41">IF('APH KIC KIA PC'!S41&lt;&gt;"WEB",1,_xlfn.IFS('APH KIC KIA PC'!K41=Tabeller!$AH$4,'APH KIC KIA PC'!Q41,'APH KIC KIA PC'!K41=Tabeller!$AH$5,106628))</f>
        <v>1</v>
      </c>
      <c r="N41" s="490" t="str">
        <f aca="false" t="array" ref="N41:N41">TRIM(IFERROR(IF('APH KIC KIA PC'!M41=200,'2. Artikeldata Utökad'!I41,(_xlfn.IFS('APH KIC KIA PC'!K41=Tabeller!$AH$4,'1. Artikeldata Grund'!F41,AND('APH KIC KIA PC'!K41=Tabeller!$AH$5,'APH KIC KIA PC'!M41&lt;&gt;200),'APH KIC KIA PC'!D41,'APH KIC KIA PC'!M41=200,'2. Artikeldata Utökad'!I41))),""))</f>
        <v/>
      </c>
      <c r="O41" s="491" t="str">
        <f aca="false">'APH KIC KIA PC'!E41</f>
        <v/>
      </c>
      <c r="P41" s="487" t="str">
        <f aca="false">TRIM('APH KIC KIA PC'!R41)</f>
        <v/>
      </c>
      <c r="Q41" s="488"/>
      <c r="R41" s="493" t="str">
        <f aca="false" t="array" ref="R41:R41">IFERROR(_xlfn.IFS('4. Inköpsdata'!M41=25%,41,'4. Inköpsdata'!M41=12%,42,'4. Inköpsdata'!M41=6%,43,'4. Inköpsdata'!M41="Momsfritt",38),"")</f>
        <v/>
      </c>
      <c r="S41" s="486" t="str">
        <f aca="false">'APH KIC KIA PC'!S41</f>
        <v>  Välj…</v>
      </c>
      <c r="T41" s="494" t="str">
        <f aca="false">'APH KIC KIA PC'!E41</f>
        <v/>
      </c>
      <c r="U41" s="486"/>
      <c r="V41" s="488"/>
      <c r="W41" s="488"/>
      <c r="X41" s="488"/>
      <c r="Y41" s="488"/>
      <c r="Z41" s="486" t="str">
        <f aca="false">TRIM(IF('1. Artikeldata Grund'!K41="","",IF('1. Artikeldata Grund'!K41=1,_xlfn.CONCAT('1. Artikeldata Grund'!K41," ","dag"),_xlfn.CONCAT('1. Artikeldata Grund'!K41," ","dagar"))))</f>
        <v/>
      </c>
      <c r="AA41" s="486" t="str">
        <f aca="false">TRIM(IF('1. Artikeldata Grund'!L41="","",IF('1. Artikeldata Grund'!L41=1,_xlfn.CONCAT('1. Artikeldata Grund'!L41," ","dag"),_xlfn.CONCAT('1. Artikeldata Grund'!L41," ","dagar"))))</f>
        <v/>
      </c>
      <c r="AB41" s="488"/>
      <c r="AC41" s="488"/>
      <c r="AD41" s="488"/>
      <c r="AE41" s="486" t="n">
        <v>1</v>
      </c>
      <c r="AF41" s="488"/>
      <c r="AG41" s="487" t="str">
        <f aca="false">TRIM('APH KIC KIA PC'!T41)</f>
        <v/>
      </c>
      <c r="AH41" s="488"/>
      <c r="AI41" s="488"/>
      <c r="AJ41" s="488"/>
      <c r="AK41" s="488"/>
      <c r="AL41" s="488"/>
      <c r="AM41" s="488"/>
      <c r="AN41" s="488"/>
      <c r="AO41" s="488"/>
      <c r="AP41" s="488"/>
      <c r="AQ41" s="488"/>
      <c r="AR41" s="488"/>
      <c r="AS41" s="488"/>
      <c r="AT41" s="488"/>
      <c r="AU41" s="488"/>
      <c r="AV41" s="488"/>
      <c r="AW41" s="488"/>
      <c r="AX41" s="488"/>
      <c r="AY41" s="488"/>
      <c r="AZ41" s="488"/>
      <c r="BA41" s="488"/>
      <c r="BB41" s="488"/>
      <c r="BC41" s="490" t="s">
        <v>2035</v>
      </c>
      <c r="BD41" s="490" t="str">
        <f aca="false">IF('2. Artikeldata Utökad'!G41="Välj…","",LEFT('2. Artikeldata Utökad'!G41,1))</f>
        <v> </v>
      </c>
      <c r="BE41" s="488"/>
      <c r="BF41" s="488"/>
      <c r="BG41" s="488"/>
      <c r="BH41" s="488"/>
      <c r="BI41" s="488"/>
      <c r="BJ41" s="488"/>
      <c r="BK41" s="488"/>
      <c r="BL41" s="487" t="str">
        <f aca="false">TRIM(IF('APH KIC KIA PC'!S41="WEB","",'2. Artikeldata Utökad'!P41))</f>
        <v/>
      </c>
      <c r="BM41" s="487" t="str">
        <f aca="false">TRIM(IF('APH KIC KIA PC'!S41="WEB","",'2. Artikeldata Utökad'!Q41))</f>
        <v/>
      </c>
      <c r="BN41" s="487" t="str">
        <f aca="false">TRIM(IF('APH KIC KIA PC'!S41="WEB","",'2. Artikeldata Utökad'!R41))</f>
        <v/>
      </c>
      <c r="BO41" s="487" t="str">
        <f aca="false">IF('2. Artikeldata Utökad'!F41="","",'2. Artikeldata Utökad'!F41)</f>
        <v>  Välj…</v>
      </c>
      <c r="BP41" s="487" t="str">
        <f aca="false">TRIM(IF('2. Artikeldata Utökad'!E41="","",'2. Artikeldata Utökad'!E41))</f>
        <v/>
      </c>
      <c r="BQ41" s="487" t="str">
        <f aca="false">TRIM(IF('APH KIC KIA PC'!S41="WEB","",'2. Artikeldata Utökad'!S41))</f>
        <v/>
      </c>
      <c r="BR41" s="486" t="n">
        <v>1</v>
      </c>
      <c r="BS41" s="487" t="str">
        <f aca="false">TRIM(IF('APH KIC KIA PC'!S41="WEB","",'2. Artikeldata Utökad'!T41))</f>
        <v/>
      </c>
      <c r="BT41" s="488"/>
      <c r="BU41" s="488"/>
      <c r="BV41" s="487" t="str">
        <f aca="false">TRIM(IF('APH KIC KIA PC'!M41&lt;&gt;200,'APH KIC KIA PC'!D41,'2. Artikeldata Utökad'!I41))</f>
        <v/>
      </c>
      <c r="BW41" s="487" t="str">
        <f aca="false">TRIM('2. Artikeldata Utökad'!D41)</f>
        <v/>
      </c>
      <c r="BX41" s="488" t="str">
        <f aca="false">LEFT('2. Artikeldata Utökad'!H41,1)</f>
        <v> </v>
      </c>
      <c r="BY41" s="488" t="str">
        <f aca="false">TRIM(LEFT('2. Artikeldata Utökad'!J41,2))</f>
        <v/>
      </c>
      <c r="BZ41" s="486" t="s">
        <v>2035</v>
      </c>
      <c r="CA41" s="488"/>
      <c r="CB41" s="488"/>
      <c r="CC41" s="488"/>
      <c r="CD41" s="488"/>
      <c r="CE41" s="488"/>
    </row>
    <row r="42" customFormat="false" ht="14.25" hidden="false" customHeight="false" outlineLevel="0" collapsed="false">
      <c r="A42" s="485" t="n">
        <v>38</v>
      </c>
      <c r="B42" s="485" t="str">
        <f aca="false">'APH KIC KIA PC'!I42</f>
        <v>Välj…</v>
      </c>
      <c r="C42" s="485" t="str">
        <f aca="false">'APH KIC KIA PC'!K42</f>
        <v>Välj…</v>
      </c>
      <c r="D42" s="486" t="n">
        <v>1</v>
      </c>
      <c r="E42" s="487" t="str">
        <f aca="false">TRIM('APH KIC KIA PC'!D42)</f>
        <v/>
      </c>
      <c r="F42" s="488" t="str">
        <f aca="false">TRIM('1. Artikeldata Grund'!E42)</f>
        <v/>
      </c>
      <c r="G42" s="489" t="s">
        <v>1925</v>
      </c>
      <c r="H42" s="488"/>
      <c r="I42" s="488"/>
      <c r="J42" s="488"/>
      <c r="K42" s="488"/>
      <c r="L42" s="488"/>
      <c r="M42" s="258" t="n">
        <f aca="false" t="array" ref="M42:M42">IF('APH KIC KIA PC'!S42&lt;&gt;"WEB",1,_xlfn.IFS('APH KIC KIA PC'!K42=Tabeller!$AH$4,'APH KIC KIA PC'!Q42,'APH KIC KIA PC'!K42=Tabeller!$AH$5,106628))</f>
        <v>1</v>
      </c>
      <c r="N42" s="490" t="str">
        <f aca="false" t="array" ref="N42:N42">TRIM(IFERROR(IF('APH KIC KIA PC'!M42=200,'2. Artikeldata Utökad'!I42,(_xlfn.IFS('APH KIC KIA PC'!K42=Tabeller!$AH$4,'1. Artikeldata Grund'!F42,AND('APH KIC KIA PC'!K42=Tabeller!$AH$5,'APH KIC KIA PC'!M42&lt;&gt;200),'APH KIC KIA PC'!D42,'APH KIC KIA PC'!M42=200,'2. Artikeldata Utökad'!I42))),""))</f>
        <v/>
      </c>
      <c r="O42" s="491" t="str">
        <f aca="false">'APH KIC KIA PC'!E42</f>
        <v/>
      </c>
      <c r="P42" s="487" t="str">
        <f aca="false">TRIM('APH KIC KIA PC'!R42)</f>
        <v/>
      </c>
      <c r="Q42" s="488"/>
      <c r="R42" s="493" t="str">
        <f aca="false" t="array" ref="R42:R42">IFERROR(_xlfn.IFS('4. Inköpsdata'!M42=25%,41,'4. Inköpsdata'!M42=12%,42,'4. Inköpsdata'!M42=6%,43,'4. Inköpsdata'!M42="Momsfritt",38),"")</f>
        <v/>
      </c>
      <c r="S42" s="486" t="str">
        <f aca="false">'APH KIC KIA PC'!S42</f>
        <v>  Välj…</v>
      </c>
      <c r="T42" s="494" t="str">
        <f aca="false">'APH KIC KIA PC'!E42</f>
        <v/>
      </c>
      <c r="U42" s="486"/>
      <c r="V42" s="488"/>
      <c r="W42" s="488"/>
      <c r="X42" s="488"/>
      <c r="Y42" s="488"/>
      <c r="Z42" s="486" t="str">
        <f aca="false">TRIM(IF('1. Artikeldata Grund'!K42="","",IF('1. Artikeldata Grund'!K42=1,_xlfn.CONCAT('1. Artikeldata Grund'!K42," ","dag"),_xlfn.CONCAT('1. Artikeldata Grund'!K42," ","dagar"))))</f>
        <v/>
      </c>
      <c r="AA42" s="486" t="str">
        <f aca="false">TRIM(IF('1. Artikeldata Grund'!L42="","",IF('1. Artikeldata Grund'!L42=1,_xlfn.CONCAT('1. Artikeldata Grund'!L42," ","dag"),_xlfn.CONCAT('1. Artikeldata Grund'!L42," ","dagar"))))</f>
        <v/>
      </c>
      <c r="AB42" s="488"/>
      <c r="AC42" s="488"/>
      <c r="AD42" s="488"/>
      <c r="AE42" s="486" t="n">
        <v>1</v>
      </c>
      <c r="AF42" s="488"/>
      <c r="AG42" s="487" t="str">
        <f aca="false">TRIM('APH KIC KIA PC'!T42)</f>
        <v/>
      </c>
      <c r="AH42" s="488"/>
      <c r="AI42" s="488"/>
      <c r="AJ42" s="488"/>
      <c r="AK42" s="488"/>
      <c r="AL42" s="488"/>
      <c r="AM42" s="488"/>
      <c r="AN42" s="488"/>
      <c r="AO42" s="488"/>
      <c r="AP42" s="488"/>
      <c r="AQ42" s="488"/>
      <c r="AR42" s="488"/>
      <c r="AS42" s="488"/>
      <c r="AT42" s="488"/>
      <c r="AU42" s="488"/>
      <c r="AV42" s="488"/>
      <c r="AW42" s="488"/>
      <c r="AX42" s="488"/>
      <c r="AY42" s="488"/>
      <c r="AZ42" s="488"/>
      <c r="BA42" s="488"/>
      <c r="BB42" s="488"/>
      <c r="BC42" s="490" t="s">
        <v>2035</v>
      </c>
      <c r="BD42" s="490" t="str">
        <f aca="false">IF('2. Artikeldata Utökad'!G42="Välj…","",LEFT('2. Artikeldata Utökad'!G42,1))</f>
        <v> </v>
      </c>
      <c r="BE42" s="488"/>
      <c r="BF42" s="488"/>
      <c r="BG42" s="488"/>
      <c r="BH42" s="488"/>
      <c r="BI42" s="488"/>
      <c r="BJ42" s="488"/>
      <c r="BK42" s="488"/>
      <c r="BL42" s="487" t="str">
        <f aca="false">TRIM(IF('APH KIC KIA PC'!S42="WEB","",'2. Artikeldata Utökad'!P42))</f>
        <v/>
      </c>
      <c r="BM42" s="487" t="str">
        <f aca="false">TRIM(IF('APH KIC KIA PC'!S42="WEB","",'2. Artikeldata Utökad'!Q42))</f>
        <v/>
      </c>
      <c r="BN42" s="487" t="str">
        <f aca="false">TRIM(IF('APH KIC KIA PC'!S42="WEB","",'2. Artikeldata Utökad'!R42))</f>
        <v/>
      </c>
      <c r="BO42" s="487" t="str">
        <f aca="false">IF('2. Artikeldata Utökad'!F42="","",'2. Artikeldata Utökad'!F42)</f>
        <v>  Välj…</v>
      </c>
      <c r="BP42" s="487" t="str">
        <f aca="false">TRIM(IF('2. Artikeldata Utökad'!E42="","",'2. Artikeldata Utökad'!E42))</f>
        <v/>
      </c>
      <c r="BQ42" s="487" t="str">
        <f aca="false">TRIM(IF('APH KIC KIA PC'!S42="WEB","",'2. Artikeldata Utökad'!S42))</f>
        <v/>
      </c>
      <c r="BR42" s="486" t="n">
        <v>1</v>
      </c>
      <c r="BS42" s="487" t="str">
        <f aca="false">TRIM(IF('APH KIC KIA PC'!S42="WEB","",'2. Artikeldata Utökad'!T42))</f>
        <v/>
      </c>
      <c r="BT42" s="488"/>
      <c r="BU42" s="488"/>
      <c r="BV42" s="487" t="str">
        <f aca="false">TRIM(IF('APH KIC KIA PC'!M42&lt;&gt;200,'APH KIC KIA PC'!D42,'2. Artikeldata Utökad'!I42))</f>
        <v/>
      </c>
      <c r="BW42" s="487" t="str">
        <f aca="false">TRIM('2. Artikeldata Utökad'!D42)</f>
        <v/>
      </c>
      <c r="BX42" s="488" t="str">
        <f aca="false">LEFT('2. Artikeldata Utökad'!H42,1)</f>
        <v> </v>
      </c>
      <c r="BY42" s="488" t="str">
        <f aca="false">TRIM(LEFT('2. Artikeldata Utökad'!J42,2))</f>
        <v/>
      </c>
      <c r="BZ42" s="486" t="s">
        <v>2035</v>
      </c>
      <c r="CA42" s="488"/>
      <c r="CB42" s="488"/>
      <c r="CC42" s="488"/>
      <c r="CD42" s="488"/>
      <c r="CE42" s="488"/>
    </row>
    <row r="43" customFormat="false" ht="14.25" hidden="false" customHeight="false" outlineLevel="0" collapsed="false">
      <c r="A43" s="485" t="n">
        <v>39</v>
      </c>
      <c r="B43" s="485" t="str">
        <f aca="false">'APH KIC KIA PC'!I43</f>
        <v>Välj…</v>
      </c>
      <c r="C43" s="485" t="str">
        <f aca="false">'APH KIC KIA PC'!K43</f>
        <v>Välj…</v>
      </c>
      <c r="D43" s="486" t="n">
        <v>1</v>
      </c>
      <c r="E43" s="487" t="str">
        <f aca="false">TRIM('APH KIC KIA PC'!D43)</f>
        <v/>
      </c>
      <c r="F43" s="488" t="str">
        <f aca="false">TRIM('1. Artikeldata Grund'!E43)</f>
        <v/>
      </c>
      <c r="G43" s="489" t="s">
        <v>1925</v>
      </c>
      <c r="H43" s="488"/>
      <c r="I43" s="488"/>
      <c r="J43" s="488"/>
      <c r="K43" s="488"/>
      <c r="L43" s="488"/>
      <c r="M43" s="258" t="n">
        <f aca="false" t="array" ref="M43:M43">IF('APH KIC KIA PC'!S43&lt;&gt;"WEB",1,_xlfn.IFS('APH KIC KIA PC'!K43=Tabeller!$AH$4,'APH KIC KIA PC'!Q43,'APH KIC KIA PC'!K43=Tabeller!$AH$5,106628))</f>
        <v>1</v>
      </c>
      <c r="N43" s="490" t="str">
        <f aca="false" t="array" ref="N43:N43">TRIM(IFERROR(IF('APH KIC KIA PC'!M43=200,'2. Artikeldata Utökad'!I43,(_xlfn.IFS('APH KIC KIA PC'!K43=Tabeller!$AH$4,'1. Artikeldata Grund'!F43,AND('APH KIC KIA PC'!K43=Tabeller!$AH$5,'APH KIC KIA PC'!M43&lt;&gt;200),'APH KIC KIA PC'!D43,'APH KIC KIA PC'!M43=200,'2. Artikeldata Utökad'!I43))),""))</f>
        <v/>
      </c>
      <c r="O43" s="491" t="str">
        <f aca="false">'APH KIC KIA PC'!E43</f>
        <v/>
      </c>
      <c r="P43" s="487" t="str">
        <f aca="false">TRIM('APH KIC KIA PC'!R43)</f>
        <v/>
      </c>
      <c r="Q43" s="488"/>
      <c r="R43" s="493" t="str">
        <f aca="false" t="array" ref="R43:R43">IFERROR(_xlfn.IFS('4. Inköpsdata'!M43=25%,41,'4. Inköpsdata'!M43=12%,42,'4. Inköpsdata'!M43=6%,43,'4. Inköpsdata'!M43="Momsfritt",38),"")</f>
        <v/>
      </c>
      <c r="S43" s="486" t="str">
        <f aca="false">'APH KIC KIA PC'!S43</f>
        <v>  Välj…</v>
      </c>
      <c r="T43" s="494" t="str">
        <f aca="false">'APH KIC KIA PC'!E43</f>
        <v/>
      </c>
      <c r="U43" s="486"/>
      <c r="V43" s="488"/>
      <c r="W43" s="488"/>
      <c r="X43" s="488"/>
      <c r="Y43" s="488"/>
      <c r="Z43" s="486" t="str">
        <f aca="false">TRIM(IF('1. Artikeldata Grund'!K43="","",IF('1. Artikeldata Grund'!K43=1,_xlfn.CONCAT('1. Artikeldata Grund'!K43," ","dag"),_xlfn.CONCAT('1. Artikeldata Grund'!K43," ","dagar"))))</f>
        <v/>
      </c>
      <c r="AA43" s="486" t="str">
        <f aca="false">TRIM(IF('1. Artikeldata Grund'!L43="","",IF('1. Artikeldata Grund'!L43=1,_xlfn.CONCAT('1. Artikeldata Grund'!L43," ","dag"),_xlfn.CONCAT('1. Artikeldata Grund'!L43," ","dagar"))))</f>
        <v/>
      </c>
      <c r="AB43" s="488"/>
      <c r="AC43" s="488"/>
      <c r="AD43" s="488"/>
      <c r="AE43" s="486" t="n">
        <v>1</v>
      </c>
      <c r="AF43" s="488"/>
      <c r="AG43" s="487" t="str">
        <f aca="false">TRIM('APH KIC KIA PC'!T43)</f>
        <v/>
      </c>
      <c r="AH43" s="488"/>
      <c r="AI43" s="488"/>
      <c r="AJ43" s="488"/>
      <c r="AK43" s="488"/>
      <c r="AL43" s="488"/>
      <c r="AM43" s="488"/>
      <c r="AN43" s="488"/>
      <c r="AO43" s="488"/>
      <c r="AP43" s="488"/>
      <c r="AQ43" s="488"/>
      <c r="AR43" s="488"/>
      <c r="AS43" s="488"/>
      <c r="AT43" s="488"/>
      <c r="AU43" s="488"/>
      <c r="AV43" s="488"/>
      <c r="AW43" s="488"/>
      <c r="AX43" s="488"/>
      <c r="AY43" s="488"/>
      <c r="AZ43" s="488"/>
      <c r="BA43" s="488"/>
      <c r="BB43" s="488"/>
      <c r="BC43" s="490" t="s">
        <v>2035</v>
      </c>
      <c r="BD43" s="490" t="str">
        <f aca="false">IF('2. Artikeldata Utökad'!G43="Välj…","",LEFT('2. Artikeldata Utökad'!G43,1))</f>
        <v> </v>
      </c>
      <c r="BE43" s="488"/>
      <c r="BF43" s="488"/>
      <c r="BG43" s="488"/>
      <c r="BH43" s="488"/>
      <c r="BI43" s="488"/>
      <c r="BJ43" s="488"/>
      <c r="BK43" s="488"/>
      <c r="BL43" s="487" t="str">
        <f aca="false">TRIM(IF('APH KIC KIA PC'!S43="WEB","",'2. Artikeldata Utökad'!P43))</f>
        <v/>
      </c>
      <c r="BM43" s="487" t="str">
        <f aca="false">TRIM(IF('APH KIC KIA PC'!S43="WEB","",'2. Artikeldata Utökad'!Q43))</f>
        <v/>
      </c>
      <c r="BN43" s="487" t="str">
        <f aca="false">TRIM(IF('APH KIC KIA PC'!S43="WEB","",'2. Artikeldata Utökad'!R43))</f>
        <v/>
      </c>
      <c r="BO43" s="487" t="str">
        <f aca="false">IF('2. Artikeldata Utökad'!F43="","",'2. Artikeldata Utökad'!F43)</f>
        <v>  Välj…</v>
      </c>
      <c r="BP43" s="487" t="str">
        <f aca="false">TRIM(IF('2. Artikeldata Utökad'!E43="","",'2. Artikeldata Utökad'!E43))</f>
        <v/>
      </c>
      <c r="BQ43" s="487" t="str">
        <f aca="false">TRIM(IF('APH KIC KIA PC'!S43="WEB","",'2. Artikeldata Utökad'!S43))</f>
        <v/>
      </c>
      <c r="BR43" s="486" t="n">
        <v>1</v>
      </c>
      <c r="BS43" s="487" t="str">
        <f aca="false">TRIM(IF('APH KIC KIA PC'!S43="WEB","",'2. Artikeldata Utökad'!T43))</f>
        <v/>
      </c>
      <c r="BT43" s="488"/>
      <c r="BU43" s="488"/>
      <c r="BV43" s="487" t="str">
        <f aca="false">TRIM(IF('APH KIC KIA PC'!M43&lt;&gt;200,'APH KIC KIA PC'!D43,'2. Artikeldata Utökad'!I43))</f>
        <v/>
      </c>
      <c r="BW43" s="487" t="str">
        <f aca="false">TRIM('2. Artikeldata Utökad'!D43)</f>
        <v/>
      </c>
      <c r="BX43" s="488" t="str">
        <f aca="false">LEFT('2. Artikeldata Utökad'!H43,1)</f>
        <v> </v>
      </c>
      <c r="BY43" s="488" t="str">
        <f aca="false">TRIM(LEFT('2. Artikeldata Utökad'!J43,2))</f>
        <v/>
      </c>
      <c r="BZ43" s="486" t="s">
        <v>2035</v>
      </c>
      <c r="CA43" s="488"/>
      <c r="CB43" s="488"/>
      <c r="CC43" s="488"/>
      <c r="CD43" s="488"/>
      <c r="CE43" s="488"/>
    </row>
    <row r="44" customFormat="false" ht="14.25" hidden="false" customHeight="false" outlineLevel="0" collapsed="false">
      <c r="A44" s="496" t="n">
        <v>40</v>
      </c>
      <c r="B44" s="485" t="str">
        <f aca="false">'APH KIC KIA PC'!I44</f>
        <v>Välj…</v>
      </c>
      <c r="C44" s="485" t="str">
        <f aca="false">'APH KIC KIA PC'!K44</f>
        <v>Välj…</v>
      </c>
      <c r="D44" s="486" t="n">
        <v>1</v>
      </c>
      <c r="E44" s="487" t="str">
        <f aca="false">TRIM('APH KIC KIA PC'!D44)</f>
        <v/>
      </c>
      <c r="F44" s="488" t="str">
        <f aca="false">TRIM('1. Artikeldata Grund'!E44)</f>
        <v/>
      </c>
      <c r="G44" s="489" t="s">
        <v>1925</v>
      </c>
      <c r="H44" s="497"/>
      <c r="I44" s="497"/>
      <c r="J44" s="497"/>
      <c r="K44" s="497"/>
      <c r="L44" s="497"/>
      <c r="M44" s="258" t="n">
        <f aca="false" t="array" ref="M44:M44">IF('APH KIC KIA PC'!S44&lt;&gt;"WEB",1,_xlfn.IFS('APH KIC KIA PC'!K44=Tabeller!$AH$4,'APH KIC KIA PC'!Q44,'APH KIC KIA PC'!K44=Tabeller!$AH$5,106628))</f>
        <v>1</v>
      </c>
      <c r="N44" s="490" t="str">
        <f aca="false" t="array" ref="N44:N44">TRIM(IFERROR(IF('APH KIC KIA PC'!M44=200,'2. Artikeldata Utökad'!I44,(_xlfn.IFS('APH KIC KIA PC'!K44=Tabeller!$AH$4,'1. Artikeldata Grund'!F44,AND('APH KIC KIA PC'!K44=Tabeller!$AH$5,'APH KIC KIA PC'!M44&lt;&gt;200),'APH KIC KIA PC'!D44,'APH KIC KIA PC'!M44=200,'2. Artikeldata Utökad'!I44))),""))</f>
        <v/>
      </c>
      <c r="O44" s="491" t="str">
        <f aca="false">'APH KIC KIA PC'!E44</f>
        <v/>
      </c>
      <c r="P44" s="487" t="str">
        <f aca="false">TRIM('APH KIC KIA PC'!R44)</f>
        <v/>
      </c>
      <c r="Q44" s="497"/>
      <c r="R44" s="493" t="str">
        <f aca="false" t="array" ref="R44:R44">IFERROR(_xlfn.IFS('4. Inköpsdata'!M44=25%,41,'4. Inköpsdata'!M44=12%,42,'4. Inköpsdata'!M44=6%,43,'4. Inköpsdata'!M44="Momsfritt",38),"")</f>
        <v/>
      </c>
      <c r="S44" s="486" t="str">
        <f aca="false">'APH KIC KIA PC'!S44</f>
        <v>  Välj…</v>
      </c>
      <c r="T44" s="494" t="str">
        <f aca="false">'APH KIC KIA PC'!E44</f>
        <v/>
      </c>
      <c r="U44" s="486"/>
      <c r="V44" s="497"/>
      <c r="W44" s="497"/>
      <c r="X44" s="497"/>
      <c r="Y44" s="497"/>
      <c r="Z44" s="486" t="str">
        <f aca="false">TRIM(IF('1. Artikeldata Grund'!K44="","",IF('1. Artikeldata Grund'!K44=1,_xlfn.CONCAT('1. Artikeldata Grund'!K44," ","dag"),_xlfn.CONCAT('1. Artikeldata Grund'!K44," ","dagar"))))</f>
        <v/>
      </c>
      <c r="AA44" s="486" t="str">
        <f aca="false">TRIM(IF('1. Artikeldata Grund'!L44="","",IF('1. Artikeldata Grund'!L44=1,_xlfn.CONCAT('1. Artikeldata Grund'!L44," ","dag"),_xlfn.CONCAT('1. Artikeldata Grund'!L44," ","dagar"))))</f>
        <v/>
      </c>
      <c r="AB44" s="497"/>
      <c r="AC44" s="497"/>
      <c r="AD44" s="497"/>
      <c r="AE44" s="486" t="n">
        <v>1</v>
      </c>
      <c r="AF44" s="497"/>
      <c r="AG44" s="487" t="str">
        <f aca="false">TRIM('APH KIC KIA PC'!T44)</f>
        <v/>
      </c>
      <c r="AH44" s="497"/>
      <c r="AI44" s="497"/>
      <c r="AJ44" s="497"/>
      <c r="AK44" s="497"/>
      <c r="AL44" s="497"/>
      <c r="AM44" s="497"/>
      <c r="AN44" s="497"/>
      <c r="AO44" s="497"/>
      <c r="AP44" s="497"/>
      <c r="AQ44" s="497"/>
      <c r="AR44" s="497"/>
      <c r="AS44" s="497"/>
      <c r="AT44" s="497"/>
      <c r="AU44" s="497"/>
      <c r="AV44" s="497"/>
      <c r="AW44" s="497"/>
      <c r="AX44" s="497"/>
      <c r="AY44" s="497"/>
      <c r="AZ44" s="497"/>
      <c r="BA44" s="497"/>
      <c r="BB44" s="497"/>
      <c r="BC44" s="490" t="s">
        <v>2035</v>
      </c>
      <c r="BD44" s="490" t="str">
        <f aca="false">IF('2. Artikeldata Utökad'!G44="Välj…","",LEFT('2. Artikeldata Utökad'!G44,1))</f>
        <v> </v>
      </c>
      <c r="BE44" s="497"/>
      <c r="BF44" s="497"/>
      <c r="BG44" s="497"/>
      <c r="BH44" s="497"/>
      <c r="BI44" s="497"/>
      <c r="BJ44" s="497"/>
      <c r="BK44" s="497"/>
      <c r="BL44" s="487" t="str">
        <f aca="false">TRIM(IF('APH KIC KIA PC'!S44="WEB","",'2. Artikeldata Utökad'!P44))</f>
        <v/>
      </c>
      <c r="BM44" s="487" t="str">
        <f aca="false">TRIM(IF('APH KIC KIA PC'!S44="WEB","",'2. Artikeldata Utökad'!Q44))</f>
        <v/>
      </c>
      <c r="BN44" s="487" t="str">
        <f aca="false">TRIM(IF('APH KIC KIA PC'!S44="WEB","",'2. Artikeldata Utökad'!R44))</f>
        <v/>
      </c>
      <c r="BO44" s="487" t="str">
        <f aca="false">IF('2. Artikeldata Utökad'!F44="","",'2. Artikeldata Utökad'!F44)</f>
        <v>  Välj…</v>
      </c>
      <c r="BP44" s="487" t="str">
        <f aca="false">TRIM(IF('2. Artikeldata Utökad'!E44="","",'2. Artikeldata Utökad'!E44))</f>
        <v/>
      </c>
      <c r="BQ44" s="487" t="str">
        <f aca="false">TRIM(IF('APH KIC KIA PC'!S44="WEB","",'2. Artikeldata Utökad'!S44))</f>
        <v/>
      </c>
      <c r="BR44" s="486" t="n">
        <v>1</v>
      </c>
      <c r="BS44" s="487" t="str">
        <f aca="false">TRIM(IF('APH KIC KIA PC'!S44="WEB","",'2. Artikeldata Utökad'!T44))</f>
        <v/>
      </c>
      <c r="BT44" s="497"/>
      <c r="BU44" s="497"/>
      <c r="BV44" s="487" t="str">
        <f aca="false">TRIM(IF('APH KIC KIA PC'!M44&lt;&gt;200,'APH KIC KIA PC'!D44,'2. Artikeldata Utökad'!I44))</f>
        <v/>
      </c>
      <c r="BW44" s="487" t="str">
        <f aca="false">TRIM('2. Artikeldata Utökad'!D44)</f>
        <v/>
      </c>
      <c r="BX44" s="488" t="str">
        <f aca="false">LEFT('2. Artikeldata Utökad'!H44,1)</f>
        <v> </v>
      </c>
      <c r="BY44" s="488" t="str">
        <f aca="false">TRIM(LEFT('2. Artikeldata Utökad'!J44,2))</f>
        <v/>
      </c>
      <c r="BZ44" s="486" t="s">
        <v>2035</v>
      </c>
      <c r="CA44" s="497"/>
      <c r="CB44" s="497"/>
      <c r="CC44" s="497"/>
      <c r="CD44" s="497"/>
      <c r="CE44" s="497"/>
    </row>
    <row r="45" customFormat="false" ht="14.25" hidden="false" customHeight="false" outlineLevel="0" collapsed="false">
      <c r="A45" s="485" t="n">
        <v>41</v>
      </c>
      <c r="B45" s="485" t="str">
        <f aca="false">'APH KIC KIA PC'!I45</f>
        <v>Välj…</v>
      </c>
      <c r="C45" s="485" t="str">
        <f aca="false">'APH KIC KIA PC'!K45</f>
        <v>Välj…</v>
      </c>
      <c r="D45" s="486" t="n">
        <v>1</v>
      </c>
      <c r="E45" s="487" t="str">
        <f aca="false">TRIM('APH KIC KIA PC'!D45)</f>
        <v/>
      </c>
      <c r="F45" s="488" t="str">
        <f aca="false">TRIM('1. Artikeldata Grund'!E45)</f>
        <v/>
      </c>
      <c r="G45" s="489" t="s">
        <v>1925</v>
      </c>
      <c r="H45" s="497"/>
      <c r="I45" s="497"/>
      <c r="J45" s="497"/>
      <c r="K45" s="497"/>
      <c r="L45" s="497"/>
      <c r="M45" s="258" t="n">
        <f aca="false" t="array" ref="M45:M45">IF('APH KIC KIA PC'!S45&lt;&gt;"WEB",1,_xlfn.IFS('APH KIC KIA PC'!K45=Tabeller!$AH$4,'APH KIC KIA PC'!Q45,'APH KIC KIA PC'!K45=Tabeller!$AH$5,106628))</f>
        <v>1</v>
      </c>
      <c r="N45" s="490" t="str">
        <f aca="false" t="array" ref="N45:N45">TRIM(IFERROR(IF('APH KIC KIA PC'!M45=200,'2. Artikeldata Utökad'!I45,(_xlfn.IFS('APH KIC KIA PC'!K45=Tabeller!$AH$4,'1. Artikeldata Grund'!F45,AND('APH KIC KIA PC'!K45=Tabeller!$AH$5,'APH KIC KIA PC'!M45&lt;&gt;200),'APH KIC KIA PC'!D45,'APH KIC KIA PC'!M45=200,'2. Artikeldata Utökad'!I45))),""))</f>
        <v/>
      </c>
      <c r="O45" s="491" t="str">
        <f aca="false">'APH KIC KIA PC'!E45</f>
        <v/>
      </c>
      <c r="P45" s="487" t="str">
        <f aca="false">TRIM('APH KIC KIA PC'!R45)</f>
        <v/>
      </c>
      <c r="Q45" s="497"/>
      <c r="R45" s="493" t="str">
        <f aca="false" t="array" ref="R45:R45">IFERROR(_xlfn.IFS('4. Inköpsdata'!M45=25%,41,'4. Inköpsdata'!M45=12%,42,'4. Inköpsdata'!M45=6%,43,'4. Inköpsdata'!M45="Momsfritt",38),"")</f>
        <v/>
      </c>
      <c r="S45" s="486" t="str">
        <f aca="false">'APH KIC KIA PC'!S45</f>
        <v>  Välj…</v>
      </c>
      <c r="T45" s="494" t="str">
        <f aca="false">'APH KIC KIA PC'!E45</f>
        <v/>
      </c>
      <c r="U45" s="486"/>
      <c r="V45" s="497"/>
      <c r="W45" s="497"/>
      <c r="X45" s="497"/>
      <c r="Y45" s="497"/>
      <c r="Z45" s="486" t="str">
        <f aca="false">TRIM(IF('1. Artikeldata Grund'!K45="","",IF('1. Artikeldata Grund'!K45=1,_xlfn.CONCAT('1. Artikeldata Grund'!K45," ","dag"),_xlfn.CONCAT('1. Artikeldata Grund'!K45," ","dagar"))))</f>
        <v/>
      </c>
      <c r="AA45" s="486" t="str">
        <f aca="false">TRIM(IF('1. Artikeldata Grund'!L45="","",IF('1. Artikeldata Grund'!L45=1,_xlfn.CONCAT('1. Artikeldata Grund'!L45," ","dag"),_xlfn.CONCAT('1. Artikeldata Grund'!L45," ","dagar"))))</f>
        <v/>
      </c>
      <c r="AB45" s="497"/>
      <c r="AC45" s="497"/>
      <c r="AD45" s="497"/>
      <c r="AE45" s="486" t="n">
        <v>1</v>
      </c>
      <c r="AF45" s="497"/>
      <c r="AG45" s="487" t="str">
        <f aca="false">TRIM('APH KIC KIA PC'!T45)</f>
        <v/>
      </c>
      <c r="AH45" s="497"/>
      <c r="AI45" s="497"/>
      <c r="AJ45" s="497"/>
      <c r="AK45" s="497"/>
      <c r="AL45" s="497"/>
      <c r="AM45" s="497"/>
      <c r="AN45" s="497"/>
      <c r="AO45" s="497"/>
      <c r="AP45" s="497"/>
      <c r="AQ45" s="497"/>
      <c r="AR45" s="497"/>
      <c r="AS45" s="497"/>
      <c r="AT45" s="497"/>
      <c r="AU45" s="497"/>
      <c r="AV45" s="497"/>
      <c r="AW45" s="497"/>
      <c r="AX45" s="497"/>
      <c r="AY45" s="497"/>
      <c r="AZ45" s="497"/>
      <c r="BA45" s="497"/>
      <c r="BB45" s="497"/>
      <c r="BC45" s="490" t="s">
        <v>2035</v>
      </c>
      <c r="BD45" s="490" t="str">
        <f aca="false">IF('2. Artikeldata Utökad'!G45="Välj…","",LEFT('2. Artikeldata Utökad'!G45,1))</f>
        <v> </v>
      </c>
      <c r="BE45" s="497"/>
      <c r="BF45" s="497"/>
      <c r="BG45" s="497"/>
      <c r="BH45" s="497"/>
      <c r="BI45" s="497"/>
      <c r="BJ45" s="497"/>
      <c r="BK45" s="497"/>
      <c r="BL45" s="487" t="str">
        <f aca="false">TRIM(IF('APH KIC KIA PC'!S45="WEB","",'2. Artikeldata Utökad'!P45))</f>
        <v/>
      </c>
      <c r="BM45" s="487" t="str">
        <f aca="false">TRIM(IF('APH KIC KIA PC'!S45="WEB","",'2. Artikeldata Utökad'!Q45))</f>
        <v/>
      </c>
      <c r="BN45" s="487" t="str">
        <f aca="false">TRIM(IF('APH KIC KIA PC'!S45="WEB","",'2. Artikeldata Utökad'!R45))</f>
        <v/>
      </c>
      <c r="BO45" s="487" t="str">
        <f aca="false">IF('2. Artikeldata Utökad'!F45="","",'2. Artikeldata Utökad'!F45)</f>
        <v>  Välj…</v>
      </c>
      <c r="BP45" s="487" t="str">
        <f aca="false">TRIM(IF('2. Artikeldata Utökad'!E45="","",'2. Artikeldata Utökad'!E45))</f>
        <v/>
      </c>
      <c r="BQ45" s="487" t="str">
        <f aca="false">TRIM(IF('APH KIC KIA PC'!S45="WEB","",'2. Artikeldata Utökad'!S45))</f>
        <v/>
      </c>
      <c r="BR45" s="486" t="n">
        <v>1</v>
      </c>
      <c r="BS45" s="487" t="str">
        <f aca="false">TRIM(IF('APH KIC KIA PC'!S45="WEB","",'2. Artikeldata Utökad'!T45))</f>
        <v/>
      </c>
      <c r="BT45" s="497"/>
      <c r="BU45" s="497"/>
      <c r="BV45" s="487" t="str">
        <f aca="false">TRIM(IF('APH KIC KIA PC'!M45&lt;&gt;200,'APH KIC KIA PC'!D45,'2. Artikeldata Utökad'!I45))</f>
        <v/>
      </c>
      <c r="BW45" s="487" t="str">
        <f aca="false">TRIM('2. Artikeldata Utökad'!D45)</f>
        <v/>
      </c>
      <c r="BX45" s="488" t="str">
        <f aca="false">LEFT('2. Artikeldata Utökad'!H45,1)</f>
        <v> </v>
      </c>
      <c r="BY45" s="488" t="str">
        <f aca="false">TRIM(LEFT('2. Artikeldata Utökad'!J45,2))</f>
        <v/>
      </c>
      <c r="BZ45" s="486" t="s">
        <v>2035</v>
      </c>
      <c r="CA45" s="497"/>
      <c r="CB45" s="497"/>
      <c r="CC45" s="497"/>
      <c r="CD45" s="497"/>
      <c r="CE45" s="497"/>
    </row>
    <row r="46" customFormat="false" ht="14.25" hidden="false" customHeight="false" outlineLevel="0" collapsed="false">
      <c r="A46" s="485" t="n">
        <v>42</v>
      </c>
      <c r="B46" s="485" t="str">
        <f aca="false">'APH KIC KIA PC'!I46</f>
        <v>Välj…</v>
      </c>
      <c r="C46" s="485" t="str">
        <f aca="false">'APH KIC KIA PC'!K46</f>
        <v>Välj…</v>
      </c>
      <c r="D46" s="486" t="n">
        <v>1</v>
      </c>
      <c r="E46" s="487" t="str">
        <f aca="false">TRIM('APH KIC KIA PC'!D46)</f>
        <v/>
      </c>
      <c r="F46" s="488" t="str">
        <f aca="false">TRIM('1. Artikeldata Grund'!E46)</f>
        <v/>
      </c>
      <c r="G46" s="489" t="s">
        <v>1925</v>
      </c>
      <c r="H46" s="497"/>
      <c r="I46" s="497"/>
      <c r="J46" s="497"/>
      <c r="K46" s="497"/>
      <c r="L46" s="497"/>
      <c r="M46" s="258" t="n">
        <f aca="false" t="array" ref="M46:M46">IF('APH KIC KIA PC'!S46&lt;&gt;"WEB",1,_xlfn.IFS('APH KIC KIA PC'!K46=Tabeller!$AH$4,'APH KIC KIA PC'!Q46,'APH KIC KIA PC'!K46=Tabeller!$AH$5,106628))</f>
        <v>1</v>
      </c>
      <c r="N46" s="490" t="str">
        <f aca="false" t="array" ref="N46:N46">TRIM(IFERROR(IF('APH KIC KIA PC'!M46=200,'2. Artikeldata Utökad'!I46,(_xlfn.IFS('APH KIC KIA PC'!K46=Tabeller!$AH$4,'1. Artikeldata Grund'!F46,AND('APH KIC KIA PC'!K46=Tabeller!$AH$5,'APH KIC KIA PC'!M46&lt;&gt;200),'APH KIC KIA PC'!D46,'APH KIC KIA PC'!M46=200,'2. Artikeldata Utökad'!I46))),""))</f>
        <v/>
      </c>
      <c r="O46" s="491" t="str">
        <f aca="false">'APH KIC KIA PC'!E46</f>
        <v/>
      </c>
      <c r="P46" s="487" t="str">
        <f aca="false">TRIM('APH KIC KIA PC'!R46)</f>
        <v/>
      </c>
      <c r="Q46" s="497"/>
      <c r="R46" s="493" t="str">
        <f aca="false" t="array" ref="R46:R46">IFERROR(_xlfn.IFS('4. Inköpsdata'!M46=25%,41,'4. Inköpsdata'!M46=12%,42,'4. Inköpsdata'!M46=6%,43,'4. Inköpsdata'!M46="Momsfritt",38),"")</f>
        <v/>
      </c>
      <c r="S46" s="486" t="str">
        <f aca="false">'APH KIC KIA PC'!S46</f>
        <v>  Välj…</v>
      </c>
      <c r="T46" s="494" t="str">
        <f aca="false">'APH KIC KIA PC'!E46</f>
        <v/>
      </c>
      <c r="U46" s="486"/>
      <c r="V46" s="497"/>
      <c r="W46" s="497"/>
      <c r="X46" s="497"/>
      <c r="Y46" s="497"/>
      <c r="Z46" s="486" t="str">
        <f aca="false">TRIM(IF('1. Artikeldata Grund'!K46="","",IF('1. Artikeldata Grund'!K46=1,_xlfn.CONCAT('1. Artikeldata Grund'!K46," ","dag"),_xlfn.CONCAT('1. Artikeldata Grund'!K46," ","dagar"))))</f>
        <v/>
      </c>
      <c r="AA46" s="486" t="str">
        <f aca="false">TRIM(IF('1. Artikeldata Grund'!L46="","",IF('1. Artikeldata Grund'!L46=1,_xlfn.CONCAT('1. Artikeldata Grund'!L46," ","dag"),_xlfn.CONCAT('1. Artikeldata Grund'!L46," ","dagar"))))</f>
        <v/>
      </c>
      <c r="AB46" s="497"/>
      <c r="AC46" s="497"/>
      <c r="AD46" s="497"/>
      <c r="AE46" s="486" t="n">
        <v>1</v>
      </c>
      <c r="AF46" s="497"/>
      <c r="AG46" s="487" t="str">
        <f aca="false">TRIM('APH KIC KIA PC'!T46)</f>
        <v/>
      </c>
      <c r="AH46" s="497"/>
      <c r="AI46" s="497"/>
      <c r="AJ46" s="497"/>
      <c r="AK46" s="497"/>
      <c r="AL46" s="497"/>
      <c r="AM46" s="497"/>
      <c r="AN46" s="497"/>
      <c r="AO46" s="497"/>
      <c r="AP46" s="497"/>
      <c r="AQ46" s="497"/>
      <c r="AR46" s="497"/>
      <c r="AS46" s="497"/>
      <c r="AT46" s="497"/>
      <c r="AU46" s="497"/>
      <c r="AV46" s="497"/>
      <c r="AW46" s="497"/>
      <c r="AX46" s="497"/>
      <c r="AY46" s="497"/>
      <c r="AZ46" s="497"/>
      <c r="BA46" s="497"/>
      <c r="BB46" s="497"/>
      <c r="BC46" s="490" t="s">
        <v>2035</v>
      </c>
      <c r="BD46" s="490" t="str">
        <f aca="false">IF('2. Artikeldata Utökad'!G46="Välj…","",LEFT('2. Artikeldata Utökad'!G46,1))</f>
        <v> </v>
      </c>
      <c r="BE46" s="497"/>
      <c r="BF46" s="497"/>
      <c r="BG46" s="497"/>
      <c r="BH46" s="497"/>
      <c r="BI46" s="497"/>
      <c r="BJ46" s="497"/>
      <c r="BK46" s="497"/>
      <c r="BL46" s="487" t="str">
        <f aca="false">TRIM(IF('APH KIC KIA PC'!S46="WEB","",'2. Artikeldata Utökad'!P46))</f>
        <v/>
      </c>
      <c r="BM46" s="487" t="str">
        <f aca="false">TRIM(IF('APH KIC KIA PC'!S46="WEB","",'2. Artikeldata Utökad'!Q46))</f>
        <v/>
      </c>
      <c r="BN46" s="487" t="str">
        <f aca="false">TRIM(IF('APH KIC KIA PC'!S46="WEB","",'2. Artikeldata Utökad'!R46))</f>
        <v/>
      </c>
      <c r="BO46" s="487" t="str">
        <f aca="false">IF('2. Artikeldata Utökad'!F46="","",'2. Artikeldata Utökad'!F46)</f>
        <v>  Välj…</v>
      </c>
      <c r="BP46" s="487" t="str">
        <f aca="false">TRIM(IF('2. Artikeldata Utökad'!E46="","",'2. Artikeldata Utökad'!E46))</f>
        <v/>
      </c>
      <c r="BQ46" s="487" t="str">
        <f aca="false">TRIM(IF('APH KIC KIA PC'!S46="WEB","",'2. Artikeldata Utökad'!S46))</f>
        <v/>
      </c>
      <c r="BR46" s="486" t="n">
        <v>1</v>
      </c>
      <c r="BS46" s="487" t="str">
        <f aca="false">TRIM(IF('APH KIC KIA PC'!S46="WEB","",'2. Artikeldata Utökad'!T46))</f>
        <v/>
      </c>
      <c r="BT46" s="497"/>
      <c r="BU46" s="497"/>
      <c r="BV46" s="487" t="str">
        <f aca="false">TRIM(IF('APH KIC KIA PC'!M46&lt;&gt;200,'APH KIC KIA PC'!D46,'2. Artikeldata Utökad'!I46))</f>
        <v/>
      </c>
      <c r="BW46" s="487" t="str">
        <f aca="false">TRIM('2. Artikeldata Utökad'!D46)</f>
        <v/>
      </c>
      <c r="BX46" s="488" t="str">
        <f aca="false">LEFT('2. Artikeldata Utökad'!H46,1)</f>
        <v> </v>
      </c>
      <c r="BY46" s="488" t="str">
        <f aca="false">TRIM(LEFT('2. Artikeldata Utökad'!J46,2))</f>
        <v/>
      </c>
      <c r="BZ46" s="486" t="s">
        <v>2035</v>
      </c>
      <c r="CA46" s="497"/>
      <c r="CB46" s="497"/>
      <c r="CC46" s="497"/>
      <c r="CD46" s="497"/>
      <c r="CE46" s="497"/>
    </row>
    <row r="47" customFormat="false" ht="14.25" hidden="false" customHeight="false" outlineLevel="0" collapsed="false">
      <c r="A47" s="485" t="n">
        <v>43</v>
      </c>
      <c r="B47" s="485" t="str">
        <f aca="false">'APH KIC KIA PC'!I47</f>
        <v>Välj…</v>
      </c>
      <c r="C47" s="485" t="str">
        <f aca="false">'APH KIC KIA PC'!K47</f>
        <v>Välj…</v>
      </c>
      <c r="D47" s="486" t="n">
        <v>1</v>
      </c>
      <c r="E47" s="487" t="str">
        <f aca="false">TRIM('APH KIC KIA PC'!D47)</f>
        <v/>
      </c>
      <c r="F47" s="488" t="str">
        <f aca="false">TRIM('1. Artikeldata Grund'!E47)</f>
        <v/>
      </c>
      <c r="G47" s="489" t="s">
        <v>1925</v>
      </c>
      <c r="H47" s="497"/>
      <c r="I47" s="497"/>
      <c r="J47" s="497"/>
      <c r="K47" s="497"/>
      <c r="L47" s="497"/>
      <c r="M47" s="258" t="n">
        <f aca="false" t="array" ref="M47:M47">IF('APH KIC KIA PC'!S47&lt;&gt;"WEB",1,_xlfn.IFS('APH KIC KIA PC'!K47=Tabeller!$AH$4,'APH KIC KIA PC'!Q47,'APH KIC KIA PC'!K47=Tabeller!$AH$5,106628))</f>
        <v>1</v>
      </c>
      <c r="N47" s="490" t="str">
        <f aca="false" t="array" ref="N47:N47">TRIM(IFERROR(IF('APH KIC KIA PC'!M47=200,'2. Artikeldata Utökad'!I47,(_xlfn.IFS('APH KIC KIA PC'!K47=Tabeller!$AH$4,'1. Artikeldata Grund'!F47,AND('APH KIC KIA PC'!K47=Tabeller!$AH$5,'APH KIC KIA PC'!M47&lt;&gt;200),'APH KIC KIA PC'!D47,'APH KIC KIA PC'!M47=200,'2. Artikeldata Utökad'!I47))),""))</f>
        <v/>
      </c>
      <c r="O47" s="491" t="str">
        <f aca="false">'APH KIC KIA PC'!E47</f>
        <v/>
      </c>
      <c r="P47" s="487" t="str">
        <f aca="false">TRIM('APH KIC KIA PC'!R47)</f>
        <v/>
      </c>
      <c r="Q47" s="497"/>
      <c r="R47" s="493" t="str">
        <f aca="false" t="array" ref="R47:R47">IFERROR(_xlfn.IFS('4. Inköpsdata'!M47=25%,41,'4. Inköpsdata'!M47=12%,42,'4. Inköpsdata'!M47=6%,43,'4. Inköpsdata'!M47="Momsfritt",38),"")</f>
        <v/>
      </c>
      <c r="S47" s="486" t="str">
        <f aca="false">'APH KIC KIA PC'!S47</f>
        <v>  Välj…</v>
      </c>
      <c r="T47" s="494" t="str">
        <f aca="false">'APH KIC KIA PC'!E47</f>
        <v/>
      </c>
      <c r="U47" s="486"/>
      <c r="V47" s="497"/>
      <c r="W47" s="497"/>
      <c r="X47" s="497"/>
      <c r="Y47" s="497"/>
      <c r="Z47" s="486" t="str">
        <f aca="false">TRIM(IF('1. Artikeldata Grund'!K47="","",IF('1. Artikeldata Grund'!K47=1,_xlfn.CONCAT('1. Artikeldata Grund'!K47," ","dag"),_xlfn.CONCAT('1. Artikeldata Grund'!K47," ","dagar"))))</f>
        <v/>
      </c>
      <c r="AA47" s="486" t="str">
        <f aca="false">TRIM(IF('1. Artikeldata Grund'!L47="","",IF('1. Artikeldata Grund'!L47=1,_xlfn.CONCAT('1. Artikeldata Grund'!L47," ","dag"),_xlfn.CONCAT('1. Artikeldata Grund'!L47," ","dagar"))))</f>
        <v/>
      </c>
      <c r="AB47" s="497"/>
      <c r="AC47" s="497"/>
      <c r="AD47" s="497"/>
      <c r="AE47" s="486" t="n">
        <v>1</v>
      </c>
      <c r="AF47" s="497"/>
      <c r="AG47" s="487" t="str">
        <f aca="false">TRIM('APH KIC KIA PC'!T47)</f>
        <v/>
      </c>
      <c r="AH47" s="497"/>
      <c r="AI47" s="497"/>
      <c r="AJ47" s="497"/>
      <c r="AK47" s="497"/>
      <c r="AL47" s="497"/>
      <c r="AM47" s="497"/>
      <c r="AN47" s="497"/>
      <c r="AO47" s="497"/>
      <c r="AP47" s="497"/>
      <c r="AQ47" s="497"/>
      <c r="AR47" s="497"/>
      <c r="AS47" s="497"/>
      <c r="AT47" s="497"/>
      <c r="AU47" s="497"/>
      <c r="AV47" s="497"/>
      <c r="AW47" s="497"/>
      <c r="AX47" s="497"/>
      <c r="AY47" s="497"/>
      <c r="AZ47" s="497"/>
      <c r="BA47" s="497"/>
      <c r="BB47" s="497"/>
      <c r="BC47" s="490" t="s">
        <v>2035</v>
      </c>
      <c r="BD47" s="490" t="str">
        <f aca="false">IF('2. Artikeldata Utökad'!G47="Välj…","",LEFT('2. Artikeldata Utökad'!G47,1))</f>
        <v> </v>
      </c>
      <c r="BE47" s="497"/>
      <c r="BF47" s="497"/>
      <c r="BG47" s="497"/>
      <c r="BH47" s="497"/>
      <c r="BI47" s="497"/>
      <c r="BJ47" s="497"/>
      <c r="BK47" s="497"/>
      <c r="BL47" s="487" t="str">
        <f aca="false">TRIM(IF('APH KIC KIA PC'!S47="WEB","",'2. Artikeldata Utökad'!P47))</f>
        <v/>
      </c>
      <c r="BM47" s="487" t="str">
        <f aca="false">TRIM(IF('APH KIC KIA PC'!S47="WEB","",'2. Artikeldata Utökad'!Q47))</f>
        <v/>
      </c>
      <c r="BN47" s="487" t="str">
        <f aca="false">TRIM(IF('APH KIC KIA PC'!S47="WEB","",'2. Artikeldata Utökad'!R47))</f>
        <v/>
      </c>
      <c r="BO47" s="487" t="str">
        <f aca="false">IF('2. Artikeldata Utökad'!F47="","",'2. Artikeldata Utökad'!F47)</f>
        <v>  Välj…</v>
      </c>
      <c r="BP47" s="487" t="str">
        <f aca="false">TRIM(IF('2. Artikeldata Utökad'!E47="","",'2. Artikeldata Utökad'!E47))</f>
        <v/>
      </c>
      <c r="BQ47" s="487" t="str">
        <f aca="false">TRIM(IF('APH KIC KIA PC'!S47="WEB","",'2. Artikeldata Utökad'!S47))</f>
        <v/>
      </c>
      <c r="BR47" s="486" t="n">
        <v>1</v>
      </c>
      <c r="BS47" s="487" t="str">
        <f aca="false">TRIM(IF('APH KIC KIA PC'!S47="WEB","",'2. Artikeldata Utökad'!T47))</f>
        <v/>
      </c>
      <c r="BT47" s="497"/>
      <c r="BU47" s="497"/>
      <c r="BV47" s="487" t="str">
        <f aca="false">TRIM(IF('APH KIC KIA PC'!M47&lt;&gt;200,'APH KIC KIA PC'!D47,'2. Artikeldata Utökad'!I47))</f>
        <v/>
      </c>
      <c r="BW47" s="487" t="str">
        <f aca="false">TRIM('2. Artikeldata Utökad'!D47)</f>
        <v/>
      </c>
      <c r="BX47" s="488" t="str">
        <f aca="false">LEFT('2. Artikeldata Utökad'!H47,1)</f>
        <v> </v>
      </c>
      <c r="BY47" s="488" t="str">
        <f aca="false">TRIM(LEFT('2. Artikeldata Utökad'!J47,2))</f>
        <v/>
      </c>
      <c r="BZ47" s="486" t="s">
        <v>2035</v>
      </c>
      <c r="CA47" s="497"/>
      <c r="CB47" s="497"/>
      <c r="CC47" s="497"/>
      <c r="CD47" s="497"/>
      <c r="CE47" s="497"/>
    </row>
    <row r="48" customFormat="false" ht="14.25" hidden="false" customHeight="false" outlineLevel="0" collapsed="false">
      <c r="A48" s="485" t="n">
        <v>44</v>
      </c>
      <c r="B48" s="485" t="str">
        <f aca="false">'APH KIC KIA PC'!I48</f>
        <v>Välj…</v>
      </c>
      <c r="C48" s="485" t="str">
        <f aca="false">'APH KIC KIA PC'!K48</f>
        <v>Välj…</v>
      </c>
      <c r="D48" s="486" t="n">
        <v>1</v>
      </c>
      <c r="E48" s="487" t="str">
        <f aca="false">TRIM('APH KIC KIA PC'!D48)</f>
        <v/>
      </c>
      <c r="F48" s="488" t="str">
        <f aca="false">TRIM('1. Artikeldata Grund'!E48)</f>
        <v/>
      </c>
      <c r="G48" s="489" t="s">
        <v>1925</v>
      </c>
      <c r="H48" s="497"/>
      <c r="I48" s="497"/>
      <c r="J48" s="497"/>
      <c r="K48" s="497"/>
      <c r="L48" s="497"/>
      <c r="M48" s="258" t="n">
        <f aca="false" t="array" ref="M48:M48">IF('APH KIC KIA PC'!S48&lt;&gt;"WEB",1,_xlfn.IFS('APH KIC KIA PC'!K48=Tabeller!$AH$4,'APH KIC KIA PC'!Q48,'APH KIC KIA PC'!K48=Tabeller!$AH$5,106628))</f>
        <v>1</v>
      </c>
      <c r="N48" s="490" t="str">
        <f aca="false" t="array" ref="N48:N48">TRIM(IFERROR(IF('APH KIC KIA PC'!M48=200,'2. Artikeldata Utökad'!I48,(_xlfn.IFS('APH KIC KIA PC'!K48=Tabeller!$AH$4,'1. Artikeldata Grund'!F48,AND('APH KIC KIA PC'!K48=Tabeller!$AH$5,'APH KIC KIA PC'!M48&lt;&gt;200),'APH KIC KIA PC'!D48,'APH KIC KIA PC'!M48=200,'2. Artikeldata Utökad'!I48))),""))</f>
        <v/>
      </c>
      <c r="O48" s="491" t="str">
        <f aca="false">'APH KIC KIA PC'!E48</f>
        <v/>
      </c>
      <c r="P48" s="487" t="str">
        <f aca="false">TRIM('APH KIC KIA PC'!R48)</f>
        <v/>
      </c>
      <c r="Q48" s="497"/>
      <c r="R48" s="493" t="str">
        <f aca="false" t="array" ref="R48:R48">IFERROR(_xlfn.IFS('4. Inköpsdata'!M48=25%,41,'4. Inköpsdata'!M48=12%,42,'4. Inköpsdata'!M48=6%,43,'4. Inköpsdata'!M48="Momsfritt",38),"")</f>
        <v/>
      </c>
      <c r="S48" s="486" t="str">
        <f aca="false">'APH KIC KIA PC'!S48</f>
        <v>  Välj…</v>
      </c>
      <c r="T48" s="494" t="str">
        <f aca="false">'APH KIC KIA PC'!E48</f>
        <v/>
      </c>
      <c r="U48" s="486"/>
      <c r="V48" s="497"/>
      <c r="W48" s="497"/>
      <c r="X48" s="497"/>
      <c r="Y48" s="497"/>
      <c r="Z48" s="486" t="str">
        <f aca="false">TRIM(IF('1. Artikeldata Grund'!K48="","",IF('1. Artikeldata Grund'!K48=1,_xlfn.CONCAT('1. Artikeldata Grund'!K48," ","dag"),_xlfn.CONCAT('1. Artikeldata Grund'!K48," ","dagar"))))</f>
        <v/>
      </c>
      <c r="AA48" s="486" t="str">
        <f aca="false">TRIM(IF('1. Artikeldata Grund'!L48="","",IF('1. Artikeldata Grund'!L48=1,_xlfn.CONCAT('1. Artikeldata Grund'!L48," ","dag"),_xlfn.CONCAT('1. Artikeldata Grund'!L48," ","dagar"))))</f>
        <v/>
      </c>
      <c r="AB48" s="497"/>
      <c r="AC48" s="497"/>
      <c r="AD48" s="497"/>
      <c r="AE48" s="486" t="n">
        <v>1</v>
      </c>
      <c r="AF48" s="497"/>
      <c r="AG48" s="487" t="str">
        <f aca="false">TRIM('APH KIC KIA PC'!T48)</f>
        <v/>
      </c>
      <c r="AH48" s="497"/>
      <c r="AI48" s="497"/>
      <c r="AJ48" s="497"/>
      <c r="AK48" s="497"/>
      <c r="AL48" s="497"/>
      <c r="AM48" s="497"/>
      <c r="AN48" s="497"/>
      <c r="AO48" s="497"/>
      <c r="AP48" s="497"/>
      <c r="AQ48" s="497"/>
      <c r="AR48" s="497"/>
      <c r="AS48" s="497"/>
      <c r="AT48" s="497"/>
      <c r="AU48" s="497"/>
      <c r="AV48" s="497"/>
      <c r="AW48" s="497"/>
      <c r="AX48" s="497"/>
      <c r="AY48" s="497"/>
      <c r="AZ48" s="497"/>
      <c r="BA48" s="497"/>
      <c r="BB48" s="497"/>
      <c r="BC48" s="490" t="s">
        <v>2035</v>
      </c>
      <c r="BD48" s="490" t="str">
        <f aca="false">IF('2. Artikeldata Utökad'!G48="Välj…","",LEFT('2. Artikeldata Utökad'!G48,1))</f>
        <v> </v>
      </c>
      <c r="BE48" s="497"/>
      <c r="BF48" s="497"/>
      <c r="BG48" s="497"/>
      <c r="BH48" s="497"/>
      <c r="BI48" s="497"/>
      <c r="BJ48" s="497"/>
      <c r="BK48" s="497"/>
      <c r="BL48" s="487" t="str">
        <f aca="false">TRIM(IF('APH KIC KIA PC'!S48="WEB","",'2. Artikeldata Utökad'!P48))</f>
        <v/>
      </c>
      <c r="BM48" s="487" t="str">
        <f aca="false">TRIM(IF('APH KIC KIA PC'!S48="WEB","",'2. Artikeldata Utökad'!Q48))</f>
        <v/>
      </c>
      <c r="BN48" s="487" t="str">
        <f aca="false">TRIM(IF('APH KIC KIA PC'!S48="WEB","",'2. Artikeldata Utökad'!R48))</f>
        <v/>
      </c>
      <c r="BO48" s="487" t="str">
        <f aca="false">IF('2. Artikeldata Utökad'!F48="","",'2. Artikeldata Utökad'!F48)</f>
        <v>  Välj…</v>
      </c>
      <c r="BP48" s="487" t="str">
        <f aca="false">TRIM(IF('2. Artikeldata Utökad'!E48="","",'2. Artikeldata Utökad'!E48))</f>
        <v/>
      </c>
      <c r="BQ48" s="487" t="str">
        <f aca="false">TRIM(IF('APH KIC KIA PC'!S48="WEB","",'2. Artikeldata Utökad'!S48))</f>
        <v/>
      </c>
      <c r="BR48" s="486" t="n">
        <v>1</v>
      </c>
      <c r="BS48" s="487" t="str">
        <f aca="false">TRIM(IF('APH KIC KIA PC'!S48="WEB","",'2. Artikeldata Utökad'!T48))</f>
        <v/>
      </c>
      <c r="BT48" s="497"/>
      <c r="BU48" s="497"/>
      <c r="BV48" s="487" t="str">
        <f aca="false">TRIM(IF('APH KIC KIA PC'!M48&lt;&gt;200,'APH KIC KIA PC'!D48,'2. Artikeldata Utökad'!I48))</f>
        <v/>
      </c>
      <c r="BW48" s="487" t="str">
        <f aca="false">TRIM('2. Artikeldata Utökad'!D48)</f>
        <v/>
      </c>
      <c r="BX48" s="488" t="str">
        <f aca="false">LEFT('2. Artikeldata Utökad'!H48,1)</f>
        <v> </v>
      </c>
      <c r="BY48" s="488" t="str">
        <f aca="false">TRIM(LEFT('2. Artikeldata Utökad'!J48,2))</f>
        <v/>
      </c>
      <c r="BZ48" s="486" t="s">
        <v>2035</v>
      </c>
      <c r="CA48" s="497"/>
      <c r="CB48" s="497"/>
      <c r="CC48" s="497"/>
      <c r="CD48" s="497"/>
      <c r="CE48" s="497"/>
    </row>
    <row r="49" customFormat="false" ht="14.25" hidden="false" customHeight="false" outlineLevel="0" collapsed="false">
      <c r="A49" s="485" t="n">
        <v>45</v>
      </c>
      <c r="B49" s="485" t="str">
        <f aca="false">'APH KIC KIA PC'!I49</f>
        <v>Välj…</v>
      </c>
      <c r="C49" s="485" t="str">
        <f aca="false">'APH KIC KIA PC'!K49</f>
        <v>Välj…</v>
      </c>
      <c r="D49" s="486" t="n">
        <v>1</v>
      </c>
      <c r="E49" s="487" t="str">
        <f aca="false">TRIM('APH KIC KIA PC'!D49)</f>
        <v/>
      </c>
      <c r="F49" s="488" t="str">
        <f aca="false">TRIM('1. Artikeldata Grund'!E49)</f>
        <v/>
      </c>
      <c r="G49" s="489" t="s">
        <v>1925</v>
      </c>
      <c r="H49" s="497"/>
      <c r="I49" s="497"/>
      <c r="J49" s="497"/>
      <c r="K49" s="497"/>
      <c r="L49" s="497"/>
      <c r="M49" s="258" t="n">
        <f aca="false" t="array" ref="M49:M49">IF('APH KIC KIA PC'!S49&lt;&gt;"WEB",1,_xlfn.IFS('APH KIC KIA PC'!K49=Tabeller!$AH$4,'APH KIC KIA PC'!Q49,'APH KIC KIA PC'!K49=Tabeller!$AH$5,106628))</f>
        <v>1</v>
      </c>
      <c r="N49" s="490" t="str">
        <f aca="false" t="array" ref="N49:N49">TRIM(IFERROR(IF('APH KIC KIA PC'!M49=200,'2. Artikeldata Utökad'!I49,(_xlfn.IFS('APH KIC KIA PC'!K49=Tabeller!$AH$4,'1. Artikeldata Grund'!F49,AND('APH KIC KIA PC'!K49=Tabeller!$AH$5,'APH KIC KIA PC'!M49&lt;&gt;200),'APH KIC KIA PC'!D49,'APH KIC KIA PC'!M49=200,'2. Artikeldata Utökad'!I49))),""))</f>
        <v/>
      </c>
      <c r="O49" s="491" t="str">
        <f aca="false">'APH KIC KIA PC'!E49</f>
        <v/>
      </c>
      <c r="P49" s="487" t="str">
        <f aca="false">TRIM('APH KIC KIA PC'!R49)</f>
        <v/>
      </c>
      <c r="Q49" s="497"/>
      <c r="R49" s="493" t="str">
        <f aca="false" t="array" ref="R49:R49">IFERROR(_xlfn.IFS('4. Inköpsdata'!M49=25%,41,'4. Inköpsdata'!M49=12%,42,'4. Inköpsdata'!M49=6%,43,'4. Inköpsdata'!M49="Momsfritt",38),"")</f>
        <v/>
      </c>
      <c r="S49" s="486" t="str">
        <f aca="false">'APH KIC KIA PC'!S49</f>
        <v>  Välj…</v>
      </c>
      <c r="T49" s="494" t="str">
        <f aca="false">'APH KIC KIA PC'!E49</f>
        <v/>
      </c>
      <c r="U49" s="486"/>
      <c r="V49" s="497"/>
      <c r="W49" s="497"/>
      <c r="X49" s="497"/>
      <c r="Y49" s="497"/>
      <c r="Z49" s="486" t="str">
        <f aca="false">TRIM(IF('1. Artikeldata Grund'!K49="","",IF('1. Artikeldata Grund'!K49=1,_xlfn.CONCAT('1. Artikeldata Grund'!K49," ","dag"),_xlfn.CONCAT('1. Artikeldata Grund'!K49," ","dagar"))))</f>
        <v/>
      </c>
      <c r="AA49" s="486" t="str">
        <f aca="false">TRIM(IF('1. Artikeldata Grund'!L49="","",IF('1. Artikeldata Grund'!L49=1,_xlfn.CONCAT('1. Artikeldata Grund'!L49," ","dag"),_xlfn.CONCAT('1. Artikeldata Grund'!L49," ","dagar"))))</f>
        <v/>
      </c>
      <c r="AB49" s="497"/>
      <c r="AC49" s="497"/>
      <c r="AD49" s="497"/>
      <c r="AE49" s="486" t="n">
        <v>1</v>
      </c>
      <c r="AF49" s="497"/>
      <c r="AG49" s="487" t="str">
        <f aca="false">TRIM('APH KIC KIA PC'!T49)</f>
        <v/>
      </c>
      <c r="AH49" s="497"/>
      <c r="AI49" s="497"/>
      <c r="AJ49" s="497"/>
      <c r="AK49" s="497"/>
      <c r="AL49" s="497"/>
      <c r="AM49" s="497"/>
      <c r="AN49" s="497"/>
      <c r="AO49" s="497"/>
      <c r="AP49" s="497"/>
      <c r="AQ49" s="497"/>
      <c r="AR49" s="497"/>
      <c r="AS49" s="497"/>
      <c r="AT49" s="497"/>
      <c r="AU49" s="497"/>
      <c r="AV49" s="497"/>
      <c r="AW49" s="497"/>
      <c r="AX49" s="497"/>
      <c r="AY49" s="497"/>
      <c r="AZ49" s="497"/>
      <c r="BA49" s="497"/>
      <c r="BB49" s="497"/>
      <c r="BC49" s="490" t="s">
        <v>2035</v>
      </c>
      <c r="BD49" s="490" t="str">
        <f aca="false">IF('2. Artikeldata Utökad'!G49="Välj…","",LEFT('2. Artikeldata Utökad'!G49,1))</f>
        <v> </v>
      </c>
      <c r="BE49" s="497"/>
      <c r="BF49" s="497"/>
      <c r="BG49" s="497"/>
      <c r="BH49" s="497"/>
      <c r="BI49" s="497"/>
      <c r="BJ49" s="497"/>
      <c r="BK49" s="497"/>
      <c r="BL49" s="487" t="str">
        <f aca="false">TRIM(IF('APH KIC KIA PC'!S49="WEB","",'2. Artikeldata Utökad'!P49))</f>
        <v/>
      </c>
      <c r="BM49" s="487" t="str">
        <f aca="false">TRIM(IF('APH KIC KIA PC'!S49="WEB","",'2. Artikeldata Utökad'!Q49))</f>
        <v/>
      </c>
      <c r="BN49" s="487" t="str">
        <f aca="false">TRIM(IF('APH KIC KIA PC'!S49="WEB","",'2. Artikeldata Utökad'!R49))</f>
        <v/>
      </c>
      <c r="BO49" s="487" t="str">
        <f aca="false">IF('2. Artikeldata Utökad'!F49="","",'2. Artikeldata Utökad'!F49)</f>
        <v>  Välj…</v>
      </c>
      <c r="BP49" s="487" t="str">
        <f aca="false">TRIM(IF('2. Artikeldata Utökad'!E49="","",'2. Artikeldata Utökad'!E49))</f>
        <v/>
      </c>
      <c r="BQ49" s="487" t="str">
        <f aca="false">TRIM(IF('APH KIC KIA PC'!S49="WEB","",'2. Artikeldata Utökad'!S49))</f>
        <v/>
      </c>
      <c r="BR49" s="486" t="n">
        <v>1</v>
      </c>
      <c r="BS49" s="487" t="str">
        <f aca="false">TRIM(IF('APH KIC KIA PC'!S49="WEB","",'2. Artikeldata Utökad'!T49))</f>
        <v/>
      </c>
      <c r="BT49" s="497"/>
      <c r="BU49" s="497"/>
      <c r="BV49" s="487" t="str">
        <f aca="false">TRIM(IF('APH KIC KIA PC'!M49&lt;&gt;200,'APH KIC KIA PC'!D49,'2. Artikeldata Utökad'!I49))</f>
        <v/>
      </c>
      <c r="BW49" s="487" t="str">
        <f aca="false">TRIM('2. Artikeldata Utökad'!D49)</f>
        <v/>
      </c>
      <c r="BX49" s="488" t="str">
        <f aca="false">LEFT('2. Artikeldata Utökad'!H49,1)</f>
        <v> </v>
      </c>
      <c r="BY49" s="488" t="str">
        <f aca="false">TRIM(LEFT('2. Artikeldata Utökad'!J49,2))</f>
        <v/>
      </c>
      <c r="BZ49" s="486" t="s">
        <v>2035</v>
      </c>
      <c r="CA49" s="497"/>
      <c r="CB49" s="497"/>
      <c r="CC49" s="497"/>
      <c r="CD49" s="497"/>
      <c r="CE49" s="497"/>
    </row>
    <row r="50" customFormat="false" ht="14.25" hidden="false" customHeight="false" outlineLevel="0" collapsed="false">
      <c r="A50" s="485" t="n">
        <v>46</v>
      </c>
      <c r="B50" s="485" t="str">
        <f aca="false">'APH KIC KIA PC'!I50</f>
        <v>Välj…</v>
      </c>
      <c r="C50" s="485" t="str">
        <f aca="false">'APH KIC KIA PC'!K50</f>
        <v>Välj…</v>
      </c>
      <c r="D50" s="486" t="n">
        <v>1</v>
      </c>
      <c r="E50" s="487" t="str">
        <f aca="false">TRIM('APH KIC KIA PC'!D50)</f>
        <v/>
      </c>
      <c r="F50" s="488" t="str">
        <f aca="false">TRIM('1. Artikeldata Grund'!E50)</f>
        <v/>
      </c>
      <c r="G50" s="489" t="s">
        <v>1925</v>
      </c>
      <c r="H50" s="497"/>
      <c r="I50" s="497"/>
      <c r="J50" s="497"/>
      <c r="K50" s="497"/>
      <c r="L50" s="497"/>
      <c r="M50" s="258" t="n">
        <f aca="false" t="array" ref="M50:M50">IF('APH KIC KIA PC'!S50&lt;&gt;"WEB",1,_xlfn.IFS('APH KIC KIA PC'!K50=Tabeller!$AH$4,'APH KIC KIA PC'!Q50,'APH KIC KIA PC'!K50=Tabeller!$AH$5,106628))</f>
        <v>1</v>
      </c>
      <c r="N50" s="490" t="str">
        <f aca="false" t="array" ref="N50:N50">TRIM(IFERROR(IF('APH KIC KIA PC'!M50=200,'2. Artikeldata Utökad'!I50,(_xlfn.IFS('APH KIC KIA PC'!K50=Tabeller!$AH$4,'1. Artikeldata Grund'!F50,AND('APH KIC KIA PC'!K50=Tabeller!$AH$5,'APH KIC KIA PC'!M50&lt;&gt;200),'APH KIC KIA PC'!D50,'APH KIC KIA PC'!M50=200,'2. Artikeldata Utökad'!I50))),""))</f>
        <v/>
      </c>
      <c r="O50" s="491" t="str">
        <f aca="false">'APH KIC KIA PC'!E50</f>
        <v/>
      </c>
      <c r="P50" s="487" t="str">
        <f aca="false">TRIM('APH KIC KIA PC'!R50)</f>
        <v/>
      </c>
      <c r="Q50" s="497"/>
      <c r="R50" s="493" t="str">
        <f aca="false" t="array" ref="R50:R50">IFERROR(_xlfn.IFS('4. Inköpsdata'!M50=25%,41,'4. Inköpsdata'!M50=12%,42,'4. Inköpsdata'!M50=6%,43,'4. Inköpsdata'!M50="Momsfritt",38),"")</f>
        <v/>
      </c>
      <c r="S50" s="486" t="str">
        <f aca="false">'APH KIC KIA PC'!S50</f>
        <v>  Välj…</v>
      </c>
      <c r="T50" s="494" t="str">
        <f aca="false">'APH KIC KIA PC'!E50</f>
        <v/>
      </c>
      <c r="U50" s="486"/>
      <c r="V50" s="497"/>
      <c r="W50" s="497"/>
      <c r="X50" s="497"/>
      <c r="Y50" s="497"/>
      <c r="Z50" s="486" t="str">
        <f aca="false">TRIM(IF('1. Artikeldata Grund'!K50="","",IF('1. Artikeldata Grund'!K50=1,_xlfn.CONCAT('1. Artikeldata Grund'!K50," ","dag"),_xlfn.CONCAT('1. Artikeldata Grund'!K50," ","dagar"))))</f>
        <v/>
      </c>
      <c r="AA50" s="486" t="str">
        <f aca="false">TRIM(IF('1. Artikeldata Grund'!L50="","",IF('1. Artikeldata Grund'!L50=1,_xlfn.CONCAT('1. Artikeldata Grund'!L50," ","dag"),_xlfn.CONCAT('1. Artikeldata Grund'!L50," ","dagar"))))</f>
        <v/>
      </c>
      <c r="AB50" s="497"/>
      <c r="AC50" s="497"/>
      <c r="AD50" s="497"/>
      <c r="AE50" s="486" t="n">
        <v>1</v>
      </c>
      <c r="AF50" s="497"/>
      <c r="AG50" s="487" t="str">
        <f aca="false">TRIM('APH KIC KIA PC'!T50)</f>
        <v/>
      </c>
      <c r="AH50" s="497"/>
      <c r="AI50" s="497"/>
      <c r="AJ50" s="497"/>
      <c r="AK50" s="497"/>
      <c r="AL50" s="497"/>
      <c r="AM50" s="497"/>
      <c r="AN50" s="497"/>
      <c r="AO50" s="497"/>
      <c r="AP50" s="497"/>
      <c r="AQ50" s="497"/>
      <c r="AR50" s="497"/>
      <c r="AS50" s="497"/>
      <c r="AT50" s="497"/>
      <c r="AU50" s="497"/>
      <c r="AV50" s="497"/>
      <c r="AW50" s="497"/>
      <c r="AX50" s="497"/>
      <c r="AY50" s="497"/>
      <c r="AZ50" s="497"/>
      <c r="BA50" s="497"/>
      <c r="BB50" s="497"/>
      <c r="BC50" s="490" t="s">
        <v>2035</v>
      </c>
      <c r="BD50" s="490" t="str">
        <f aca="false">IF('2. Artikeldata Utökad'!G50="Välj…","",LEFT('2. Artikeldata Utökad'!G50,1))</f>
        <v> </v>
      </c>
      <c r="BE50" s="497"/>
      <c r="BF50" s="497"/>
      <c r="BG50" s="497"/>
      <c r="BH50" s="497"/>
      <c r="BI50" s="497"/>
      <c r="BJ50" s="497"/>
      <c r="BK50" s="497"/>
      <c r="BL50" s="487" t="str">
        <f aca="false">TRIM(IF('APH KIC KIA PC'!S50="WEB","",'2. Artikeldata Utökad'!P50))</f>
        <v/>
      </c>
      <c r="BM50" s="487" t="str">
        <f aca="false">TRIM(IF('APH KIC KIA PC'!S50="WEB","",'2. Artikeldata Utökad'!Q50))</f>
        <v/>
      </c>
      <c r="BN50" s="487" t="str">
        <f aca="false">TRIM(IF('APH KIC KIA PC'!S50="WEB","",'2. Artikeldata Utökad'!R50))</f>
        <v/>
      </c>
      <c r="BO50" s="487" t="str">
        <f aca="false">IF('2. Artikeldata Utökad'!F50="","",'2. Artikeldata Utökad'!F50)</f>
        <v>  Välj…</v>
      </c>
      <c r="BP50" s="487" t="str">
        <f aca="false">TRIM(IF('2. Artikeldata Utökad'!E50="","",'2. Artikeldata Utökad'!E50))</f>
        <v/>
      </c>
      <c r="BQ50" s="487" t="str">
        <f aca="false">TRIM(IF('APH KIC KIA PC'!S50="WEB","",'2. Artikeldata Utökad'!S50))</f>
        <v/>
      </c>
      <c r="BR50" s="486" t="n">
        <v>1</v>
      </c>
      <c r="BS50" s="487" t="str">
        <f aca="false">TRIM(IF('APH KIC KIA PC'!S50="WEB","",'2. Artikeldata Utökad'!T50))</f>
        <v/>
      </c>
      <c r="BT50" s="497"/>
      <c r="BU50" s="497"/>
      <c r="BV50" s="487" t="str">
        <f aca="false">TRIM(IF('APH KIC KIA PC'!M50&lt;&gt;200,'APH KIC KIA PC'!D50,'2. Artikeldata Utökad'!I50))</f>
        <v/>
      </c>
      <c r="BW50" s="487" t="str">
        <f aca="false">TRIM('2. Artikeldata Utökad'!D50)</f>
        <v/>
      </c>
      <c r="BX50" s="488" t="str">
        <f aca="false">LEFT('2. Artikeldata Utökad'!H50,1)</f>
        <v> </v>
      </c>
      <c r="BY50" s="488" t="str">
        <f aca="false">TRIM(LEFT('2. Artikeldata Utökad'!J50,2))</f>
        <v/>
      </c>
      <c r="BZ50" s="486" t="s">
        <v>2035</v>
      </c>
      <c r="CA50" s="497"/>
      <c r="CB50" s="497"/>
      <c r="CC50" s="497"/>
      <c r="CD50" s="497"/>
      <c r="CE50" s="497"/>
    </row>
    <row r="51" customFormat="false" ht="14.25" hidden="false" customHeight="false" outlineLevel="0" collapsed="false">
      <c r="A51" s="496" t="n">
        <v>47</v>
      </c>
      <c r="B51" s="485" t="str">
        <f aca="false">'APH KIC KIA PC'!I51</f>
        <v>Välj…</v>
      </c>
      <c r="C51" s="485" t="str">
        <f aca="false">'APH KIC KIA PC'!K51</f>
        <v>Välj…</v>
      </c>
      <c r="D51" s="486" t="n">
        <v>1</v>
      </c>
      <c r="E51" s="487" t="str">
        <f aca="false">TRIM('APH KIC KIA PC'!D51)</f>
        <v/>
      </c>
      <c r="F51" s="488" t="str">
        <f aca="false">TRIM('1. Artikeldata Grund'!E51)</f>
        <v/>
      </c>
      <c r="G51" s="489" t="s">
        <v>1925</v>
      </c>
      <c r="H51" s="497"/>
      <c r="I51" s="497"/>
      <c r="J51" s="497"/>
      <c r="K51" s="497"/>
      <c r="L51" s="497"/>
      <c r="M51" s="258" t="n">
        <f aca="false" t="array" ref="M51:M51">IF('APH KIC KIA PC'!S51&lt;&gt;"WEB",1,_xlfn.IFS('APH KIC KIA PC'!K51=Tabeller!$AH$4,'APH KIC KIA PC'!Q51,'APH KIC KIA PC'!K51=Tabeller!$AH$5,106628))</f>
        <v>1</v>
      </c>
      <c r="N51" s="490" t="str">
        <f aca="false" t="array" ref="N51:N51">TRIM(IFERROR(IF('APH KIC KIA PC'!M51=200,'2. Artikeldata Utökad'!I51,(_xlfn.IFS('APH KIC KIA PC'!K51=Tabeller!$AH$4,'1. Artikeldata Grund'!F51,AND('APH KIC KIA PC'!K51=Tabeller!$AH$5,'APH KIC KIA PC'!M51&lt;&gt;200),'APH KIC KIA PC'!D51,'APH KIC KIA PC'!M51=200,'2. Artikeldata Utökad'!I51))),""))</f>
        <v/>
      </c>
      <c r="O51" s="491" t="str">
        <f aca="false">'APH KIC KIA PC'!E51</f>
        <v/>
      </c>
      <c r="P51" s="487" t="str">
        <f aca="false">TRIM('APH KIC KIA PC'!R51)</f>
        <v/>
      </c>
      <c r="Q51" s="497"/>
      <c r="R51" s="493" t="str">
        <f aca="false" t="array" ref="R51:R51">IFERROR(_xlfn.IFS('4. Inköpsdata'!M51=25%,41,'4. Inköpsdata'!M51=12%,42,'4. Inköpsdata'!M51=6%,43,'4. Inköpsdata'!M51="Momsfritt",38),"")</f>
        <v/>
      </c>
      <c r="S51" s="486" t="str">
        <f aca="false">'APH KIC KIA PC'!S51</f>
        <v>  Välj…</v>
      </c>
      <c r="T51" s="494" t="str">
        <f aca="false">'APH KIC KIA PC'!E51</f>
        <v/>
      </c>
      <c r="U51" s="486"/>
      <c r="V51" s="497"/>
      <c r="W51" s="497"/>
      <c r="X51" s="497"/>
      <c r="Y51" s="497"/>
      <c r="Z51" s="486" t="str">
        <f aca="false">TRIM(IF('1. Artikeldata Grund'!K51="","",IF('1. Artikeldata Grund'!K51=1,_xlfn.CONCAT('1. Artikeldata Grund'!K51," ","dag"),_xlfn.CONCAT('1. Artikeldata Grund'!K51," ","dagar"))))</f>
        <v/>
      </c>
      <c r="AA51" s="486" t="str">
        <f aca="false">TRIM(IF('1. Artikeldata Grund'!L51="","",IF('1. Artikeldata Grund'!L51=1,_xlfn.CONCAT('1. Artikeldata Grund'!L51," ","dag"),_xlfn.CONCAT('1. Artikeldata Grund'!L51," ","dagar"))))</f>
        <v/>
      </c>
      <c r="AB51" s="497"/>
      <c r="AC51" s="497"/>
      <c r="AD51" s="497"/>
      <c r="AE51" s="486" t="n">
        <v>1</v>
      </c>
      <c r="AF51" s="497"/>
      <c r="AG51" s="487" t="str">
        <f aca="false">TRIM('APH KIC KIA PC'!T51)</f>
        <v/>
      </c>
      <c r="AH51" s="497"/>
      <c r="AI51" s="497"/>
      <c r="AJ51" s="497"/>
      <c r="AK51" s="497"/>
      <c r="AL51" s="497"/>
      <c r="AM51" s="497"/>
      <c r="AN51" s="497"/>
      <c r="AO51" s="497"/>
      <c r="AP51" s="497"/>
      <c r="AQ51" s="497"/>
      <c r="AR51" s="497"/>
      <c r="AS51" s="497"/>
      <c r="AT51" s="497"/>
      <c r="AU51" s="497"/>
      <c r="AV51" s="497"/>
      <c r="AW51" s="497"/>
      <c r="AX51" s="497"/>
      <c r="AY51" s="497"/>
      <c r="AZ51" s="497"/>
      <c r="BA51" s="497"/>
      <c r="BB51" s="497"/>
      <c r="BC51" s="490" t="s">
        <v>2035</v>
      </c>
      <c r="BD51" s="490" t="str">
        <f aca="false">IF('2. Artikeldata Utökad'!G51="Välj…","",LEFT('2. Artikeldata Utökad'!G51,1))</f>
        <v> </v>
      </c>
      <c r="BE51" s="497"/>
      <c r="BF51" s="497"/>
      <c r="BG51" s="497"/>
      <c r="BH51" s="497"/>
      <c r="BI51" s="497"/>
      <c r="BJ51" s="497"/>
      <c r="BK51" s="497"/>
      <c r="BL51" s="487" t="str">
        <f aca="false">TRIM(IF('APH KIC KIA PC'!S51="WEB","",'2. Artikeldata Utökad'!P51))</f>
        <v/>
      </c>
      <c r="BM51" s="487" t="str">
        <f aca="false">TRIM(IF('APH KIC KIA PC'!S51="WEB","",'2. Artikeldata Utökad'!Q51))</f>
        <v/>
      </c>
      <c r="BN51" s="487" t="str">
        <f aca="false">TRIM(IF('APH KIC KIA PC'!S51="WEB","",'2. Artikeldata Utökad'!R51))</f>
        <v/>
      </c>
      <c r="BO51" s="487" t="str">
        <f aca="false">IF('2. Artikeldata Utökad'!F51="","",'2. Artikeldata Utökad'!F51)</f>
        <v>  Välj…</v>
      </c>
      <c r="BP51" s="487" t="str">
        <f aca="false">TRIM(IF('2. Artikeldata Utökad'!E51="","",'2. Artikeldata Utökad'!E51))</f>
        <v/>
      </c>
      <c r="BQ51" s="487" t="str">
        <f aca="false">TRIM(IF('APH KIC KIA PC'!S51="WEB","",'2. Artikeldata Utökad'!S51))</f>
        <v/>
      </c>
      <c r="BR51" s="486" t="n">
        <v>1</v>
      </c>
      <c r="BS51" s="487" t="str">
        <f aca="false">TRIM(IF('APH KIC KIA PC'!S51="WEB","",'2. Artikeldata Utökad'!T51))</f>
        <v/>
      </c>
      <c r="BT51" s="497"/>
      <c r="BU51" s="497"/>
      <c r="BV51" s="487" t="str">
        <f aca="false">TRIM(IF('APH KIC KIA PC'!M51&lt;&gt;200,'APH KIC KIA PC'!D51,'2. Artikeldata Utökad'!I51))</f>
        <v/>
      </c>
      <c r="BW51" s="487" t="str">
        <f aca="false">TRIM('2. Artikeldata Utökad'!D51)</f>
        <v/>
      </c>
      <c r="BX51" s="488" t="str">
        <f aca="false">LEFT('2. Artikeldata Utökad'!H51,1)</f>
        <v> </v>
      </c>
      <c r="BY51" s="488" t="str">
        <f aca="false">TRIM(LEFT('2. Artikeldata Utökad'!J51,2))</f>
        <v/>
      </c>
      <c r="BZ51" s="486" t="s">
        <v>2035</v>
      </c>
      <c r="CA51" s="497"/>
      <c r="CB51" s="497"/>
      <c r="CC51" s="497"/>
      <c r="CD51" s="497"/>
      <c r="CE51" s="497"/>
    </row>
    <row r="52" customFormat="false" ht="14.25" hidden="false" customHeight="false" outlineLevel="0" collapsed="false">
      <c r="A52" s="485" t="n">
        <v>48</v>
      </c>
      <c r="B52" s="485" t="str">
        <f aca="false">'APH KIC KIA PC'!I52</f>
        <v>Välj…</v>
      </c>
      <c r="C52" s="485" t="str">
        <f aca="false">'APH KIC KIA PC'!K52</f>
        <v>Välj…</v>
      </c>
      <c r="D52" s="486" t="n">
        <v>1</v>
      </c>
      <c r="E52" s="487" t="str">
        <f aca="false">TRIM('APH KIC KIA PC'!D52)</f>
        <v/>
      </c>
      <c r="F52" s="488" t="str">
        <f aca="false">TRIM('1. Artikeldata Grund'!E52)</f>
        <v/>
      </c>
      <c r="G52" s="489" t="s">
        <v>1925</v>
      </c>
      <c r="H52" s="497"/>
      <c r="I52" s="497"/>
      <c r="J52" s="497"/>
      <c r="K52" s="497"/>
      <c r="L52" s="497"/>
      <c r="M52" s="258" t="n">
        <f aca="false" t="array" ref="M52:M52">IF('APH KIC KIA PC'!S52&lt;&gt;"WEB",1,_xlfn.IFS('APH KIC KIA PC'!K52=Tabeller!$AH$4,'APH KIC KIA PC'!Q52,'APH KIC KIA PC'!K52=Tabeller!$AH$5,106628))</f>
        <v>1</v>
      </c>
      <c r="N52" s="490" t="str">
        <f aca="false" t="array" ref="N52:N52">TRIM(IFERROR(IF('APH KIC KIA PC'!M52=200,'2. Artikeldata Utökad'!I52,(_xlfn.IFS('APH KIC KIA PC'!K52=Tabeller!$AH$4,'1. Artikeldata Grund'!F52,AND('APH KIC KIA PC'!K52=Tabeller!$AH$5,'APH KIC KIA PC'!M52&lt;&gt;200),'APH KIC KIA PC'!D52,'APH KIC KIA PC'!M52=200,'2. Artikeldata Utökad'!I52))),""))</f>
        <v/>
      </c>
      <c r="O52" s="491" t="str">
        <f aca="false">'APH KIC KIA PC'!E52</f>
        <v/>
      </c>
      <c r="P52" s="487" t="str">
        <f aca="false">TRIM('APH KIC KIA PC'!R52)</f>
        <v/>
      </c>
      <c r="Q52" s="497"/>
      <c r="R52" s="493" t="str">
        <f aca="false" t="array" ref="R52:R52">IFERROR(_xlfn.IFS('4. Inköpsdata'!M52=25%,41,'4. Inköpsdata'!M52=12%,42,'4. Inköpsdata'!M52=6%,43,'4. Inköpsdata'!M52="Momsfritt",38),"")</f>
        <v/>
      </c>
      <c r="S52" s="486" t="str">
        <f aca="false">'APH KIC KIA PC'!S52</f>
        <v>  Välj…</v>
      </c>
      <c r="T52" s="494" t="str">
        <f aca="false">'APH KIC KIA PC'!E52</f>
        <v/>
      </c>
      <c r="U52" s="486"/>
      <c r="V52" s="497"/>
      <c r="W52" s="497"/>
      <c r="X52" s="497"/>
      <c r="Y52" s="497"/>
      <c r="Z52" s="486" t="str">
        <f aca="false">TRIM(IF('1. Artikeldata Grund'!K52="","",IF('1. Artikeldata Grund'!K52=1,_xlfn.CONCAT('1. Artikeldata Grund'!K52," ","dag"),_xlfn.CONCAT('1. Artikeldata Grund'!K52," ","dagar"))))</f>
        <v/>
      </c>
      <c r="AA52" s="486" t="str">
        <f aca="false">TRIM(IF('1. Artikeldata Grund'!L52="","",IF('1. Artikeldata Grund'!L52=1,_xlfn.CONCAT('1. Artikeldata Grund'!L52," ","dag"),_xlfn.CONCAT('1. Artikeldata Grund'!L52," ","dagar"))))</f>
        <v/>
      </c>
      <c r="AB52" s="497"/>
      <c r="AC52" s="497"/>
      <c r="AD52" s="497"/>
      <c r="AE52" s="486" t="n">
        <v>1</v>
      </c>
      <c r="AF52" s="497"/>
      <c r="AG52" s="487" t="str">
        <f aca="false">TRIM('APH KIC KIA PC'!T52)</f>
        <v/>
      </c>
      <c r="AH52" s="497"/>
      <c r="AI52" s="497"/>
      <c r="AJ52" s="497"/>
      <c r="AK52" s="497"/>
      <c r="AL52" s="497"/>
      <c r="AM52" s="497"/>
      <c r="AN52" s="497"/>
      <c r="AO52" s="497"/>
      <c r="AP52" s="497"/>
      <c r="AQ52" s="497"/>
      <c r="AR52" s="497"/>
      <c r="AS52" s="497"/>
      <c r="AT52" s="497"/>
      <c r="AU52" s="497"/>
      <c r="AV52" s="497"/>
      <c r="AW52" s="497"/>
      <c r="AX52" s="497"/>
      <c r="AY52" s="497"/>
      <c r="AZ52" s="497"/>
      <c r="BA52" s="497"/>
      <c r="BB52" s="497"/>
      <c r="BC52" s="490" t="s">
        <v>2035</v>
      </c>
      <c r="BD52" s="490" t="str">
        <f aca="false">IF('2. Artikeldata Utökad'!G52="Välj…","",LEFT('2. Artikeldata Utökad'!G52,1))</f>
        <v> </v>
      </c>
      <c r="BE52" s="497"/>
      <c r="BF52" s="497"/>
      <c r="BG52" s="497"/>
      <c r="BH52" s="497"/>
      <c r="BI52" s="497"/>
      <c r="BJ52" s="497"/>
      <c r="BK52" s="497"/>
      <c r="BL52" s="487" t="str">
        <f aca="false">TRIM(IF('APH KIC KIA PC'!S52="WEB","",'2. Artikeldata Utökad'!P52))</f>
        <v/>
      </c>
      <c r="BM52" s="487" t="str">
        <f aca="false">TRIM(IF('APH KIC KIA PC'!S52="WEB","",'2. Artikeldata Utökad'!Q52))</f>
        <v/>
      </c>
      <c r="BN52" s="487" t="str">
        <f aca="false">TRIM(IF('APH KIC KIA PC'!S52="WEB","",'2. Artikeldata Utökad'!R52))</f>
        <v/>
      </c>
      <c r="BO52" s="487" t="str">
        <f aca="false">IF('2. Artikeldata Utökad'!F52="","",'2. Artikeldata Utökad'!F52)</f>
        <v>  Välj…</v>
      </c>
      <c r="BP52" s="487" t="str">
        <f aca="false">TRIM(IF('2. Artikeldata Utökad'!E52="","",'2. Artikeldata Utökad'!E52))</f>
        <v/>
      </c>
      <c r="BQ52" s="487" t="str">
        <f aca="false">TRIM(IF('APH KIC KIA PC'!S52="WEB","",'2. Artikeldata Utökad'!S52))</f>
        <v/>
      </c>
      <c r="BR52" s="486" t="n">
        <v>1</v>
      </c>
      <c r="BS52" s="487" t="str">
        <f aca="false">TRIM(IF('APH KIC KIA PC'!S52="WEB","",'2. Artikeldata Utökad'!T52))</f>
        <v/>
      </c>
      <c r="BT52" s="497"/>
      <c r="BU52" s="497"/>
      <c r="BV52" s="487" t="str">
        <f aca="false">TRIM(IF('APH KIC KIA PC'!M52&lt;&gt;200,'APH KIC KIA PC'!D52,'2. Artikeldata Utökad'!I52))</f>
        <v/>
      </c>
      <c r="BW52" s="487" t="str">
        <f aca="false">TRIM('2. Artikeldata Utökad'!D52)</f>
        <v/>
      </c>
      <c r="BX52" s="488" t="str">
        <f aca="false">LEFT('2. Artikeldata Utökad'!H52,1)</f>
        <v> </v>
      </c>
      <c r="BY52" s="488" t="str">
        <f aca="false">TRIM(LEFT('2. Artikeldata Utökad'!J52,2))</f>
        <v/>
      </c>
      <c r="BZ52" s="486" t="s">
        <v>2035</v>
      </c>
      <c r="CA52" s="497"/>
      <c r="CB52" s="497"/>
      <c r="CC52" s="497"/>
      <c r="CD52" s="497"/>
      <c r="CE52" s="497"/>
    </row>
    <row r="53" customFormat="false" ht="14.25" hidden="false" customHeight="false" outlineLevel="0" collapsed="false">
      <c r="A53" s="485" t="n">
        <v>49</v>
      </c>
      <c r="B53" s="485" t="str">
        <f aca="false">'APH KIC KIA PC'!I53</f>
        <v>Välj…</v>
      </c>
      <c r="C53" s="485" t="str">
        <f aca="false">'APH KIC KIA PC'!K53</f>
        <v>Välj…</v>
      </c>
      <c r="D53" s="486" t="n">
        <v>1</v>
      </c>
      <c r="E53" s="487" t="str">
        <f aca="false">TRIM('APH KIC KIA PC'!D53)</f>
        <v/>
      </c>
      <c r="F53" s="488" t="str">
        <f aca="false">TRIM('1. Artikeldata Grund'!E53)</f>
        <v/>
      </c>
      <c r="G53" s="489" t="s">
        <v>1925</v>
      </c>
      <c r="H53" s="497"/>
      <c r="I53" s="497"/>
      <c r="J53" s="497"/>
      <c r="K53" s="497"/>
      <c r="L53" s="497"/>
      <c r="M53" s="258" t="n">
        <f aca="false" t="array" ref="M53:M53">IF('APH KIC KIA PC'!S53&lt;&gt;"WEB",1,_xlfn.IFS('APH KIC KIA PC'!K53=Tabeller!$AH$4,'APH KIC KIA PC'!Q53,'APH KIC KIA PC'!K53=Tabeller!$AH$5,106628))</f>
        <v>1</v>
      </c>
      <c r="N53" s="490" t="str">
        <f aca="false" t="array" ref="N53:N53">TRIM(IFERROR(IF('APH KIC KIA PC'!M53=200,'2. Artikeldata Utökad'!I53,(_xlfn.IFS('APH KIC KIA PC'!K53=Tabeller!$AH$4,'1. Artikeldata Grund'!F53,AND('APH KIC KIA PC'!K53=Tabeller!$AH$5,'APH KIC KIA PC'!M53&lt;&gt;200),'APH KIC KIA PC'!D53,'APH KIC KIA PC'!M53=200,'2. Artikeldata Utökad'!I53))),""))</f>
        <v/>
      </c>
      <c r="O53" s="491" t="str">
        <f aca="false">'APH KIC KIA PC'!E53</f>
        <v/>
      </c>
      <c r="P53" s="487" t="str">
        <f aca="false">TRIM('APH KIC KIA PC'!R53)</f>
        <v/>
      </c>
      <c r="Q53" s="497"/>
      <c r="R53" s="493" t="str">
        <f aca="false" t="array" ref="R53:R53">IFERROR(_xlfn.IFS('4. Inköpsdata'!M53=25%,41,'4. Inköpsdata'!M53=12%,42,'4. Inköpsdata'!M53=6%,43,'4. Inköpsdata'!M53="Momsfritt",38),"")</f>
        <v/>
      </c>
      <c r="S53" s="486" t="str">
        <f aca="false">'APH KIC KIA PC'!S53</f>
        <v>  Välj…</v>
      </c>
      <c r="T53" s="494" t="str">
        <f aca="false">'APH KIC KIA PC'!E53</f>
        <v/>
      </c>
      <c r="U53" s="486"/>
      <c r="V53" s="497"/>
      <c r="W53" s="497"/>
      <c r="X53" s="497"/>
      <c r="Y53" s="497"/>
      <c r="Z53" s="486" t="str">
        <f aca="false">TRIM(IF('1. Artikeldata Grund'!K53="","",IF('1. Artikeldata Grund'!K53=1,_xlfn.CONCAT('1. Artikeldata Grund'!K53," ","dag"),_xlfn.CONCAT('1. Artikeldata Grund'!K53," ","dagar"))))</f>
        <v/>
      </c>
      <c r="AA53" s="486" t="str">
        <f aca="false">TRIM(IF('1. Artikeldata Grund'!L53="","",IF('1. Artikeldata Grund'!L53=1,_xlfn.CONCAT('1. Artikeldata Grund'!L53," ","dag"),_xlfn.CONCAT('1. Artikeldata Grund'!L53," ","dagar"))))</f>
        <v/>
      </c>
      <c r="AB53" s="497"/>
      <c r="AC53" s="497"/>
      <c r="AD53" s="497"/>
      <c r="AE53" s="486" t="n">
        <v>1</v>
      </c>
      <c r="AF53" s="497"/>
      <c r="AG53" s="487" t="str">
        <f aca="false">TRIM('APH KIC KIA PC'!T53)</f>
        <v/>
      </c>
      <c r="AH53" s="497"/>
      <c r="AI53" s="497"/>
      <c r="AJ53" s="497"/>
      <c r="AK53" s="497"/>
      <c r="AL53" s="497"/>
      <c r="AM53" s="497"/>
      <c r="AN53" s="497"/>
      <c r="AO53" s="497"/>
      <c r="AP53" s="497"/>
      <c r="AQ53" s="497"/>
      <c r="AR53" s="497"/>
      <c r="AS53" s="497"/>
      <c r="AT53" s="497"/>
      <c r="AU53" s="497"/>
      <c r="AV53" s="497"/>
      <c r="AW53" s="497"/>
      <c r="AX53" s="497"/>
      <c r="AY53" s="497"/>
      <c r="AZ53" s="497"/>
      <c r="BA53" s="497"/>
      <c r="BB53" s="497"/>
      <c r="BC53" s="490" t="s">
        <v>2035</v>
      </c>
      <c r="BD53" s="490" t="str">
        <f aca="false">IF('2. Artikeldata Utökad'!G53="Välj…","",LEFT('2. Artikeldata Utökad'!G53,1))</f>
        <v> </v>
      </c>
      <c r="BE53" s="497"/>
      <c r="BF53" s="497"/>
      <c r="BG53" s="497"/>
      <c r="BH53" s="497"/>
      <c r="BI53" s="497"/>
      <c r="BJ53" s="497"/>
      <c r="BK53" s="497"/>
      <c r="BL53" s="487" t="str">
        <f aca="false">TRIM(IF('APH KIC KIA PC'!S53="WEB","",'2. Artikeldata Utökad'!P53))</f>
        <v/>
      </c>
      <c r="BM53" s="487" t="str">
        <f aca="false">TRIM(IF('APH KIC KIA PC'!S53="WEB","",'2. Artikeldata Utökad'!Q53))</f>
        <v/>
      </c>
      <c r="BN53" s="487" t="str">
        <f aca="false">TRIM(IF('APH KIC KIA PC'!S53="WEB","",'2. Artikeldata Utökad'!R53))</f>
        <v/>
      </c>
      <c r="BO53" s="487" t="str">
        <f aca="false">IF('2. Artikeldata Utökad'!F53="","",'2. Artikeldata Utökad'!F53)</f>
        <v>  Välj…</v>
      </c>
      <c r="BP53" s="487" t="str">
        <f aca="false">TRIM(IF('2. Artikeldata Utökad'!E53="","",'2. Artikeldata Utökad'!E53))</f>
        <v/>
      </c>
      <c r="BQ53" s="487" t="str">
        <f aca="false">TRIM(IF('APH KIC KIA PC'!S53="WEB","",'2. Artikeldata Utökad'!S53))</f>
        <v/>
      </c>
      <c r="BR53" s="486" t="n">
        <v>1</v>
      </c>
      <c r="BS53" s="487" t="str">
        <f aca="false">TRIM(IF('APH KIC KIA PC'!S53="WEB","",'2. Artikeldata Utökad'!T53))</f>
        <v/>
      </c>
      <c r="BT53" s="497"/>
      <c r="BU53" s="497"/>
      <c r="BV53" s="487" t="str">
        <f aca="false">TRIM(IF('APH KIC KIA PC'!M53&lt;&gt;200,'APH KIC KIA PC'!D53,'2. Artikeldata Utökad'!I53))</f>
        <v/>
      </c>
      <c r="BW53" s="487" t="str">
        <f aca="false">TRIM('2. Artikeldata Utökad'!D53)</f>
        <v/>
      </c>
      <c r="BX53" s="488" t="str">
        <f aca="false">LEFT('2. Artikeldata Utökad'!H53,1)</f>
        <v> </v>
      </c>
      <c r="BY53" s="488" t="str">
        <f aca="false">TRIM(LEFT('2. Artikeldata Utökad'!J53,2))</f>
        <v/>
      </c>
      <c r="BZ53" s="486" t="s">
        <v>2035</v>
      </c>
      <c r="CA53" s="497"/>
      <c r="CB53" s="497"/>
      <c r="CC53" s="497"/>
      <c r="CD53" s="497"/>
      <c r="CE53" s="497"/>
    </row>
    <row r="54" customFormat="false" ht="14.25" hidden="false" customHeight="false" outlineLevel="0" collapsed="false">
      <c r="A54" s="485" t="n">
        <v>50</v>
      </c>
      <c r="B54" s="485" t="str">
        <f aca="false">'APH KIC KIA PC'!I54</f>
        <v>Välj…</v>
      </c>
      <c r="C54" s="485" t="str">
        <f aca="false">'APH KIC KIA PC'!K54</f>
        <v>Välj…</v>
      </c>
      <c r="D54" s="486" t="n">
        <v>1</v>
      </c>
      <c r="E54" s="487" t="str">
        <f aca="false">TRIM('APH KIC KIA PC'!D54)</f>
        <v/>
      </c>
      <c r="F54" s="488" t="str">
        <f aca="false">TRIM('1. Artikeldata Grund'!E54)</f>
        <v/>
      </c>
      <c r="G54" s="489" t="s">
        <v>1925</v>
      </c>
      <c r="H54" s="497"/>
      <c r="I54" s="497"/>
      <c r="J54" s="497"/>
      <c r="K54" s="497"/>
      <c r="L54" s="497"/>
      <c r="M54" s="258" t="n">
        <f aca="false" t="array" ref="M54:M54">IF('APH KIC KIA PC'!S54&lt;&gt;"WEB",1,_xlfn.IFS('APH KIC KIA PC'!K54=Tabeller!$AH$4,'APH KIC KIA PC'!Q54,'APH KIC KIA PC'!K54=Tabeller!$AH$5,106628))</f>
        <v>1</v>
      </c>
      <c r="N54" s="490" t="str">
        <f aca="false" t="array" ref="N54:N54">TRIM(IFERROR(IF('APH KIC KIA PC'!M54=200,'2. Artikeldata Utökad'!I54,(_xlfn.IFS('APH KIC KIA PC'!K54=Tabeller!$AH$4,'1. Artikeldata Grund'!F54,AND('APH KIC KIA PC'!K54=Tabeller!$AH$5,'APH KIC KIA PC'!M54&lt;&gt;200),'APH KIC KIA PC'!D54,'APH KIC KIA PC'!M54=200,'2. Artikeldata Utökad'!I54))),""))</f>
        <v/>
      </c>
      <c r="O54" s="491" t="str">
        <f aca="false">'APH KIC KIA PC'!E54</f>
        <v/>
      </c>
      <c r="P54" s="487" t="str">
        <f aca="false">TRIM('APH KIC KIA PC'!R54)</f>
        <v/>
      </c>
      <c r="Q54" s="497"/>
      <c r="R54" s="493" t="str">
        <f aca="false" t="array" ref="R54:R54">IFERROR(_xlfn.IFS('4. Inköpsdata'!M54=25%,41,'4. Inköpsdata'!M54=12%,42,'4. Inköpsdata'!M54=6%,43,'4. Inköpsdata'!M54="Momsfritt",38),"")</f>
        <v/>
      </c>
      <c r="S54" s="486" t="str">
        <f aca="false">'APH KIC KIA PC'!S54</f>
        <v>  Välj…</v>
      </c>
      <c r="T54" s="494" t="str">
        <f aca="false">'APH KIC KIA PC'!E54</f>
        <v/>
      </c>
      <c r="U54" s="486"/>
      <c r="V54" s="497"/>
      <c r="W54" s="497"/>
      <c r="X54" s="497"/>
      <c r="Y54" s="497"/>
      <c r="Z54" s="486" t="str">
        <f aca="false">TRIM(IF('1. Artikeldata Grund'!K54="","",IF('1. Artikeldata Grund'!K54=1,_xlfn.CONCAT('1. Artikeldata Grund'!K54," ","dag"),_xlfn.CONCAT('1. Artikeldata Grund'!K54," ","dagar"))))</f>
        <v/>
      </c>
      <c r="AA54" s="486" t="str">
        <f aca="false">TRIM(IF('1. Artikeldata Grund'!L54="","",IF('1. Artikeldata Grund'!L54=1,_xlfn.CONCAT('1. Artikeldata Grund'!L54," ","dag"),_xlfn.CONCAT('1. Artikeldata Grund'!L54," ","dagar"))))</f>
        <v/>
      </c>
      <c r="AB54" s="497"/>
      <c r="AC54" s="497"/>
      <c r="AD54" s="497"/>
      <c r="AE54" s="486" t="n">
        <v>1</v>
      </c>
      <c r="AF54" s="497"/>
      <c r="AG54" s="487" t="str">
        <f aca="false">TRIM('APH KIC KIA PC'!T54)</f>
        <v/>
      </c>
      <c r="AH54" s="497"/>
      <c r="AI54" s="497"/>
      <c r="AJ54" s="497"/>
      <c r="AK54" s="497"/>
      <c r="AL54" s="497"/>
      <c r="AM54" s="497"/>
      <c r="AN54" s="497"/>
      <c r="AO54" s="497"/>
      <c r="AP54" s="497"/>
      <c r="AQ54" s="497"/>
      <c r="AR54" s="497"/>
      <c r="AS54" s="497"/>
      <c r="AT54" s="497"/>
      <c r="AU54" s="497"/>
      <c r="AV54" s="497"/>
      <c r="AW54" s="497"/>
      <c r="AX54" s="497"/>
      <c r="AY54" s="497"/>
      <c r="AZ54" s="497"/>
      <c r="BA54" s="497"/>
      <c r="BB54" s="497"/>
      <c r="BC54" s="490" t="s">
        <v>2035</v>
      </c>
      <c r="BD54" s="490" t="str">
        <f aca="false">IF('2. Artikeldata Utökad'!G54="Välj…","",LEFT('2. Artikeldata Utökad'!G54,1))</f>
        <v> </v>
      </c>
      <c r="BE54" s="497"/>
      <c r="BF54" s="497"/>
      <c r="BG54" s="497"/>
      <c r="BH54" s="497"/>
      <c r="BI54" s="497"/>
      <c r="BJ54" s="497"/>
      <c r="BK54" s="497"/>
      <c r="BL54" s="487" t="str">
        <f aca="false">TRIM(IF('APH KIC KIA PC'!S54="WEB","",'2. Artikeldata Utökad'!P54))</f>
        <v/>
      </c>
      <c r="BM54" s="487" t="str">
        <f aca="false">TRIM(IF('APH KIC KIA PC'!S54="WEB","",'2. Artikeldata Utökad'!Q54))</f>
        <v/>
      </c>
      <c r="BN54" s="487" t="str">
        <f aca="false">TRIM(IF('APH KIC KIA PC'!S54="WEB","",'2. Artikeldata Utökad'!R54))</f>
        <v/>
      </c>
      <c r="BO54" s="487" t="str">
        <f aca="false">IF('2. Artikeldata Utökad'!F54="","",'2. Artikeldata Utökad'!F54)</f>
        <v>  Välj…</v>
      </c>
      <c r="BP54" s="487" t="str">
        <f aca="false">TRIM(IF('2. Artikeldata Utökad'!E54="","",'2. Artikeldata Utökad'!E54))</f>
        <v/>
      </c>
      <c r="BQ54" s="487" t="str">
        <f aca="false">TRIM(IF('APH KIC KIA PC'!S54="WEB","",'2. Artikeldata Utökad'!S54))</f>
        <v/>
      </c>
      <c r="BR54" s="486" t="n">
        <v>1</v>
      </c>
      <c r="BS54" s="487" t="str">
        <f aca="false">TRIM(IF('APH KIC KIA PC'!S54="WEB","",'2. Artikeldata Utökad'!T54))</f>
        <v/>
      </c>
      <c r="BT54" s="497"/>
      <c r="BU54" s="497"/>
      <c r="BV54" s="487" t="str">
        <f aca="false">TRIM(IF('APH KIC KIA PC'!M54&lt;&gt;200,'APH KIC KIA PC'!D54,'2. Artikeldata Utökad'!I54))</f>
        <v/>
      </c>
      <c r="BW54" s="487" t="str">
        <f aca="false">TRIM('2. Artikeldata Utökad'!D54)</f>
        <v/>
      </c>
      <c r="BX54" s="488" t="str">
        <f aca="false">LEFT('2. Artikeldata Utökad'!H54,1)</f>
        <v> </v>
      </c>
      <c r="BY54" s="488" t="str">
        <f aca="false">TRIM(LEFT('2. Artikeldata Utökad'!J54,2))</f>
        <v/>
      </c>
      <c r="BZ54" s="486" t="s">
        <v>2035</v>
      </c>
      <c r="CA54" s="497"/>
      <c r="CB54" s="497"/>
      <c r="CC54" s="497"/>
      <c r="CD54" s="497"/>
      <c r="CE54" s="497"/>
    </row>
    <row r="55" customFormat="false" ht="14.25" hidden="false" customHeight="false" outlineLevel="0" collapsed="false">
      <c r="A55" s="485" t="n">
        <v>51</v>
      </c>
      <c r="B55" s="485" t="str">
        <f aca="false">'APH KIC KIA PC'!I55</f>
        <v>Välj…</v>
      </c>
      <c r="C55" s="485" t="str">
        <f aca="false">'APH KIC KIA PC'!K55</f>
        <v>Välj…</v>
      </c>
      <c r="D55" s="486" t="n">
        <v>1</v>
      </c>
      <c r="E55" s="487" t="str">
        <f aca="false">TRIM('APH KIC KIA PC'!D55)</f>
        <v/>
      </c>
      <c r="F55" s="488" t="str">
        <f aca="false">TRIM('1. Artikeldata Grund'!E55)</f>
        <v/>
      </c>
      <c r="G55" s="489" t="s">
        <v>1925</v>
      </c>
      <c r="H55" s="497"/>
      <c r="I55" s="497"/>
      <c r="J55" s="497"/>
      <c r="K55" s="497"/>
      <c r="L55" s="497"/>
      <c r="M55" s="258" t="n">
        <f aca="false" t="array" ref="M55:M55">IF('APH KIC KIA PC'!S55&lt;&gt;"WEB",1,_xlfn.IFS('APH KIC KIA PC'!K55=Tabeller!$AH$4,'APH KIC KIA PC'!Q55,'APH KIC KIA PC'!K55=Tabeller!$AH$5,106628))</f>
        <v>1</v>
      </c>
      <c r="N55" s="490" t="str">
        <f aca="false" t="array" ref="N55:N55">TRIM(IFERROR(IF('APH KIC KIA PC'!M55=200,'2. Artikeldata Utökad'!I55,(_xlfn.IFS('APH KIC KIA PC'!K55=Tabeller!$AH$4,'1. Artikeldata Grund'!F55,AND('APH KIC KIA PC'!K55=Tabeller!$AH$5,'APH KIC KIA PC'!M55&lt;&gt;200),'APH KIC KIA PC'!D55,'APH KIC KIA PC'!M55=200,'2. Artikeldata Utökad'!I55))),""))</f>
        <v/>
      </c>
      <c r="O55" s="491" t="str">
        <f aca="false">'APH KIC KIA PC'!E55</f>
        <v/>
      </c>
      <c r="P55" s="487" t="str">
        <f aca="false">TRIM('APH KIC KIA PC'!R55)</f>
        <v/>
      </c>
      <c r="Q55" s="497"/>
      <c r="R55" s="493" t="str">
        <f aca="false" t="array" ref="R55:R55">IFERROR(_xlfn.IFS('4. Inköpsdata'!M55=25%,41,'4. Inköpsdata'!M55=12%,42,'4. Inköpsdata'!M55=6%,43,'4. Inköpsdata'!M55="Momsfritt",38),"")</f>
        <v/>
      </c>
      <c r="S55" s="486" t="str">
        <f aca="false">'APH KIC KIA PC'!S55</f>
        <v>  Välj…</v>
      </c>
      <c r="T55" s="494" t="str">
        <f aca="false">'APH KIC KIA PC'!E55</f>
        <v/>
      </c>
      <c r="U55" s="486"/>
      <c r="V55" s="497"/>
      <c r="W55" s="497"/>
      <c r="X55" s="497"/>
      <c r="Y55" s="497"/>
      <c r="Z55" s="486" t="str">
        <f aca="false">TRIM(IF('1. Artikeldata Grund'!K55="","",IF('1. Artikeldata Grund'!K55=1,_xlfn.CONCAT('1. Artikeldata Grund'!K55," ","dag"),_xlfn.CONCAT('1. Artikeldata Grund'!K55," ","dagar"))))</f>
        <v/>
      </c>
      <c r="AA55" s="486" t="str">
        <f aca="false">TRIM(IF('1. Artikeldata Grund'!L55="","",IF('1. Artikeldata Grund'!L55=1,_xlfn.CONCAT('1. Artikeldata Grund'!L55," ","dag"),_xlfn.CONCAT('1. Artikeldata Grund'!L55," ","dagar"))))</f>
        <v/>
      </c>
      <c r="AB55" s="497"/>
      <c r="AC55" s="497"/>
      <c r="AD55" s="497"/>
      <c r="AE55" s="486" t="n">
        <v>1</v>
      </c>
      <c r="AF55" s="497"/>
      <c r="AG55" s="487" t="str">
        <f aca="false">TRIM('APH KIC KIA PC'!T55)</f>
        <v/>
      </c>
      <c r="AH55" s="497"/>
      <c r="AI55" s="497"/>
      <c r="AJ55" s="497"/>
      <c r="AK55" s="497"/>
      <c r="AL55" s="497"/>
      <c r="AM55" s="497"/>
      <c r="AN55" s="497"/>
      <c r="AO55" s="497"/>
      <c r="AP55" s="497"/>
      <c r="AQ55" s="497"/>
      <c r="AR55" s="497"/>
      <c r="AS55" s="497"/>
      <c r="AT55" s="497"/>
      <c r="AU55" s="497"/>
      <c r="AV55" s="497"/>
      <c r="AW55" s="497"/>
      <c r="AX55" s="497"/>
      <c r="AY55" s="497"/>
      <c r="AZ55" s="497"/>
      <c r="BA55" s="497"/>
      <c r="BB55" s="497"/>
      <c r="BC55" s="490" t="s">
        <v>2035</v>
      </c>
      <c r="BD55" s="490" t="str">
        <f aca="false">IF('2. Artikeldata Utökad'!G55="Välj…","",LEFT('2. Artikeldata Utökad'!G55,1))</f>
        <v> </v>
      </c>
      <c r="BE55" s="497"/>
      <c r="BF55" s="497"/>
      <c r="BG55" s="497"/>
      <c r="BH55" s="497"/>
      <c r="BI55" s="497"/>
      <c r="BJ55" s="497"/>
      <c r="BK55" s="497"/>
      <c r="BL55" s="487" t="str">
        <f aca="false">TRIM(IF('APH KIC KIA PC'!S55="WEB","",'2. Artikeldata Utökad'!P55))</f>
        <v/>
      </c>
      <c r="BM55" s="487" t="str">
        <f aca="false">TRIM(IF('APH KIC KIA PC'!S55="WEB","",'2. Artikeldata Utökad'!Q55))</f>
        <v/>
      </c>
      <c r="BN55" s="487" t="str">
        <f aca="false">TRIM(IF('APH KIC KIA PC'!S55="WEB","",'2. Artikeldata Utökad'!R55))</f>
        <v/>
      </c>
      <c r="BO55" s="487" t="str">
        <f aca="false">IF('2. Artikeldata Utökad'!F55="","",'2. Artikeldata Utökad'!F55)</f>
        <v>  Välj…</v>
      </c>
      <c r="BP55" s="487" t="str">
        <f aca="false">TRIM(IF('2. Artikeldata Utökad'!E55="","",'2. Artikeldata Utökad'!E55))</f>
        <v/>
      </c>
      <c r="BQ55" s="487" t="str">
        <f aca="false">TRIM(IF('APH KIC KIA PC'!S55="WEB","",'2. Artikeldata Utökad'!S55))</f>
        <v/>
      </c>
      <c r="BR55" s="486" t="n">
        <v>1</v>
      </c>
      <c r="BS55" s="487" t="str">
        <f aca="false">TRIM(IF('APH KIC KIA PC'!S55="WEB","",'2. Artikeldata Utökad'!T55))</f>
        <v/>
      </c>
      <c r="BT55" s="497"/>
      <c r="BU55" s="497"/>
      <c r="BV55" s="487" t="str">
        <f aca="false">TRIM(IF('APH KIC KIA PC'!M55&lt;&gt;200,'APH KIC KIA PC'!D55,'2. Artikeldata Utökad'!I55))</f>
        <v/>
      </c>
      <c r="BW55" s="487" t="str">
        <f aca="false">TRIM('2. Artikeldata Utökad'!D55)</f>
        <v/>
      </c>
      <c r="BX55" s="488" t="str">
        <f aca="false">LEFT('2. Artikeldata Utökad'!H55,1)</f>
        <v> </v>
      </c>
      <c r="BY55" s="488" t="str">
        <f aca="false">TRIM(LEFT('2. Artikeldata Utökad'!J55,2))</f>
        <v/>
      </c>
      <c r="BZ55" s="486" t="s">
        <v>2035</v>
      </c>
      <c r="CA55" s="497"/>
      <c r="CB55" s="497"/>
      <c r="CC55" s="497"/>
      <c r="CD55" s="497"/>
      <c r="CE55" s="497"/>
    </row>
    <row r="56" customFormat="false" ht="14.25" hidden="false" customHeight="false" outlineLevel="0" collapsed="false">
      <c r="A56" s="485" t="n">
        <v>52</v>
      </c>
      <c r="B56" s="485" t="str">
        <f aca="false">'APH KIC KIA PC'!I56</f>
        <v>Välj…</v>
      </c>
      <c r="C56" s="485" t="str">
        <f aca="false">'APH KIC KIA PC'!K56</f>
        <v>Välj…</v>
      </c>
      <c r="D56" s="486" t="n">
        <v>1</v>
      </c>
      <c r="E56" s="487" t="str">
        <f aca="false">TRIM('APH KIC KIA PC'!D56)</f>
        <v/>
      </c>
      <c r="F56" s="488" t="str">
        <f aca="false">TRIM('1. Artikeldata Grund'!E56)</f>
        <v/>
      </c>
      <c r="G56" s="489" t="s">
        <v>1925</v>
      </c>
      <c r="H56" s="497"/>
      <c r="I56" s="497"/>
      <c r="J56" s="497"/>
      <c r="K56" s="497"/>
      <c r="L56" s="497"/>
      <c r="M56" s="258" t="n">
        <f aca="false" t="array" ref="M56:M56">IF('APH KIC KIA PC'!S56&lt;&gt;"WEB",1,_xlfn.IFS('APH KIC KIA PC'!K56=Tabeller!$AH$4,'APH KIC KIA PC'!Q56,'APH KIC KIA PC'!K56=Tabeller!$AH$5,106628))</f>
        <v>1</v>
      </c>
      <c r="N56" s="490" t="str">
        <f aca="false" t="array" ref="N56:N56">TRIM(IFERROR(IF('APH KIC KIA PC'!M56=200,'2. Artikeldata Utökad'!I56,(_xlfn.IFS('APH KIC KIA PC'!K56=Tabeller!$AH$4,'1. Artikeldata Grund'!F56,AND('APH KIC KIA PC'!K56=Tabeller!$AH$5,'APH KIC KIA PC'!M56&lt;&gt;200),'APH KIC KIA PC'!D56,'APH KIC KIA PC'!M56=200,'2. Artikeldata Utökad'!I56))),""))</f>
        <v/>
      </c>
      <c r="O56" s="491" t="str">
        <f aca="false">'APH KIC KIA PC'!E56</f>
        <v/>
      </c>
      <c r="P56" s="487" t="str">
        <f aca="false">TRIM('APH KIC KIA PC'!R56)</f>
        <v/>
      </c>
      <c r="Q56" s="497"/>
      <c r="R56" s="493" t="str">
        <f aca="false" t="array" ref="R56:R56">IFERROR(_xlfn.IFS('4. Inköpsdata'!M56=25%,41,'4. Inköpsdata'!M56=12%,42,'4. Inköpsdata'!M56=6%,43,'4. Inköpsdata'!M56="Momsfritt",38),"")</f>
        <v/>
      </c>
      <c r="S56" s="486" t="str">
        <f aca="false">'APH KIC KIA PC'!S56</f>
        <v>  Välj…</v>
      </c>
      <c r="T56" s="494" t="str">
        <f aca="false">'APH KIC KIA PC'!E56</f>
        <v/>
      </c>
      <c r="U56" s="486"/>
      <c r="V56" s="497"/>
      <c r="W56" s="497"/>
      <c r="X56" s="497"/>
      <c r="Y56" s="497"/>
      <c r="Z56" s="486" t="str">
        <f aca="false">TRIM(IF('1. Artikeldata Grund'!K56="","",IF('1. Artikeldata Grund'!K56=1,_xlfn.CONCAT('1. Artikeldata Grund'!K56," ","dag"),_xlfn.CONCAT('1. Artikeldata Grund'!K56," ","dagar"))))</f>
        <v/>
      </c>
      <c r="AA56" s="486" t="str">
        <f aca="false">TRIM(IF('1. Artikeldata Grund'!L56="","",IF('1. Artikeldata Grund'!L56=1,_xlfn.CONCAT('1. Artikeldata Grund'!L56," ","dag"),_xlfn.CONCAT('1. Artikeldata Grund'!L56," ","dagar"))))</f>
        <v/>
      </c>
      <c r="AB56" s="497"/>
      <c r="AC56" s="497"/>
      <c r="AD56" s="497"/>
      <c r="AE56" s="486" t="n">
        <v>1</v>
      </c>
      <c r="AF56" s="497"/>
      <c r="AG56" s="487" t="str">
        <f aca="false">TRIM('APH KIC KIA PC'!T56)</f>
        <v/>
      </c>
      <c r="AH56" s="497"/>
      <c r="AI56" s="497"/>
      <c r="AJ56" s="497"/>
      <c r="AK56" s="497"/>
      <c r="AL56" s="497"/>
      <c r="AM56" s="497"/>
      <c r="AN56" s="497"/>
      <c r="AO56" s="497"/>
      <c r="AP56" s="497"/>
      <c r="AQ56" s="497"/>
      <c r="AR56" s="497"/>
      <c r="AS56" s="497"/>
      <c r="AT56" s="497"/>
      <c r="AU56" s="497"/>
      <c r="AV56" s="497"/>
      <c r="AW56" s="497"/>
      <c r="AX56" s="497"/>
      <c r="AY56" s="497"/>
      <c r="AZ56" s="497"/>
      <c r="BA56" s="497"/>
      <c r="BB56" s="497"/>
      <c r="BC56" s="490" t="s">
        <v>2035</v>
      </c>
      <c r="BD56" s="490" t="str">
        <f aca="false">IF('2. Artikeldata Utökad'!G56="Välj…","",LEFT('2. Artikeldata Utökad'!G56,1))</f>
        <v> </v>
      </c>
      <c r="BE56" s="497"/>
      <c r="BF56" s="497"/>
      <c r="BG56" s="497"/>
      <c r="BH56" s="497"/>
      <c r="BI56" s="497"/>
      <c r="BJ56" s="497"/>
      <c r="BK56" s="497"/>
      <c r="BL56" s="487" t="str">
        <f aca="false">TRIM(IF('APH KIC KIA PC'!S56="WEB","",'2. Artikeldata Utökad'!P56))</f>
        <v/>
      </c>
      <c r="BM56" s="487" t="str">
        <f aca="false">TRIM(IF('APH KIC KIA PC'!S56="WEB","",'2. Artikeldata Utökad'!Q56))</f>
        <v/>
      </c>
      <c r="BN56" s="487" t="str">
        <f aca="false">TRIM(IF('APH KIC KIA PC'!S56="WEB","",'2. Artikeldata Utökad'!R56))</f>
        <v/>
      </c>
      <c r="BO56" s="487" t="str">
        <f aca="false">IF('2. Artikeldata Utökad'!F56="","",'2. Artikeldata Utökad'!F56)</f>
        <v>  Välj…</v>
      </c>
      <c r="BP56" s="487" t="str">
        <f aca="false">TRIM(IF('2. Artikeldata Utökad'!E56="","",'2. Artikeldata Utökad'!E56))</f>
        <v/>
      </c>
      <c r="BQ56" s="487" t="str">
        <f aca="false">TRIM(IF('APH KIC KIA PC'!S56="WEB","",'2. Artikeldata Utökad'!S56))</f>
        <v/>
      </c>
      <c r="BR56" s="486" t="n">
        <v>1</v>
      </c>
      <c r="BS56" s="487" t="str">
        <f aca="false">TRIM(IF('APH KIC KIA PC'!S56="WEB","",'2. Artikeldata Utökad'!T56))</f>
        <v/>
      </c>
      <c r="BT56" s="497"/>
      <c r="BU56" s="497"/>
      <c r="BV56" s="487" t="str">
        <f aca="false">TRIM(IF('APH KIC KIA PC'!M56&lt;&gt;200,'APH KIC KIA PC'!D56,'2. Artikeldata Utökad'!I56))</f>
        <v/>
      </c>
      <c r="BW56" s="487" t="str">
        <f aca="false">TRIM('2. Artikeldata Utökad'!D56)</f>
        <v/>
      </c>
      <c r="BX56" s="488" t="str">
        <f aca="false">LEFT('2. Artikeldata Utökad'!H56,1)</f>
        <v> </v>
      </c>
      <c r="BY56" s="488" t="str">
        <f aca="false">TRIM(LEFT('2. Artikeldata Utökad'!J56,2))</f>
        <v/>
      </c>
      <c r="BZ56" s="486" t="s">
        <v>2035</v>
      </c>
      <c r="CA56" s="497"/>
      <c r="CB56" s="497"/>
      <c r="CC56" s="497"/>
      <c r="CD56" s="497"/>
      <c r="CE56" s="497"/>
    </row>
    <row r="57" customFormat="false" ht="14.25" hidden="false" customHeight="false" outlineLevel="0" collapsed="false">
      <c r="A57" s="485" t="n">
        <v>53</v>
      </c>
      <c r="B57" s="485" t="str">
        <f aca="false">'APH KIC KIA PC'!I57</f>
        <v>Välj…</v>
      </c>
      <c r="C57" s="485" t="str">
        <f aca="false">'APH KIC KIA PC'!K57</f>
        <v>Välj…</v>
      </c>
      <c r="D57" s="486" t="n">
        <v>1</v>
      </c>
      <c r="E57" s="487" t="str">
        <f aca="false">TRIM('APH KIC KIA PC'!D57)</f>
        <v/>
      </c>
      <c r="F57" s="488" t="str">
        <f aca="false">TRIM('1. Artikeldata Grund'!E57)</f>
        <v/>
      </c>
      <c r="G57" s="489" t="s">
        <v>1925</v>
      </c>
      <c r="H57" s="497"/>
      <c r="I57" s="497"/>
      <c r="J57" s="497"/>
      <c r="K57" s="497"/>
      <c r="L57" s="497"/>
      <c r="M57" s="258" t="n">
        <f aca="false" t="array" ref="M57:M57">IF('APH KIC KIA PC'!S57&lt;&gt;"WEB",1,_xlfn.IFS('APH KIC KIA PC'!K57=Tabeller!$AH$4,'APH KIC KIA PC'!Q57,'APH KIC KIA PC'!K57=Tabeller!$AH$5,106628))</f>
        <v>1</v>
      </c>
      <c r="N57" s="490" t="str">
        <f aca="false" t="array" ref="N57:N57">TRIM(IFERROR(IF('APH KIC KIA PC'!M57=200,'2. Artikeldata Utökad'!I57,(_xlfn.IFS('APH KIC KIA PC'!K57=Tabeller!$AH$4,'1. Artikeldata Grund'!F57,AND('APH KIC KIA PC'!K57=Tabeller!$AH$5,'APH KIC KIA PC'!M57&lt;&gt;200),'APH KIC KIA PC'!D57,'APH KIC KIA PC'!M57=200,'2. Artikeldata Utökad'!I57))),""))</f>
        <v/>
      </c>
      <c r="O57" s="491" t="str">
        <f aca="false">'APH KIC KIA PC'!E57</f>
        <v/>
      </c>
      <c r="P57" s="487" t="str">
        <f aca="false">TRIM('APH KIC KIA PC'!R57)</f>
        <v/>
      </c>
      <c r="Q57" s="497"/>
      <c r="R57" s="493" t="str">
        <f aca="false" t="array" ref="R57:R57">IFERROR(_xlfn.IFS('4. Inköpsdata'!M57=25%,41,'4. Inköpsdata'!M57=12%,42,'4. Inköpsdata'!M57=6%,43,'4. Inköpsdata'!M57="Momsfritt",38),"")</f>
        <v/>
      </c>
      <c r="S57" s="486" t="str">
        <f aca="false">'APH KIC KIA PC'!S57</f>
        <v>  Välj…</v>
      </c>
      <c r="T57" s="494" t="str">
        <f aca="false">'APH KIC KIA PC'!E57</f>
        <v/>
      </c>
      <c r="U57" s="486"/>
      <c r="V57" s="497"/>
      <c r="W57" s="497"/>
      <c r="X57" s="497"/>
      <c r="Y57" s="497"/>
      <c r="Z57" s="486" t="str">
        <f aca="false">TRIM(IF('1. Artikeldata Grund'!K57="","",IF('1. Artikeldata Grund'!K57=1,_xlfn.CONCAT('1. Artikeldata Grund'!K57," ","dag"),_xlfn.CONCAT('1. Artikeldata Grund'!K57," ","dagar"))))</f>
        <v/>
      </c>
      <c r="AA57" s="486" t="str">
        <f aca="false">TRIM(IF('1. Artikeldata Grund'!L57="","",IF('1. Artikeldata Grund'!L57=1,_xlfn.CONCAT('1. Artikeldata Grund'!L57," ","dag"),_xlfn.CONCAT('1. Artikeldata Grund'!L57," ","dagar"))))</f>
        <v/>
      </c>
      <c r="AB57" s="497"/>
      <c r="AC57" s="497"/>
      <c r="AD57" s="497"/>
      <c r="AE57" s="486" t="n">
        <v>1</v>
      </c>
      <c r="AF57" s="497"/>
      <c r="AG57" s="487" t="str">
        <f aca="false">TRIM('APH KIC KIA PC'!T57)</f>
        <v/>
      </c>
      <c r="AH57" s="497"/>
      <c r="AI57" s="497"/>
      <c r="AJ57" s="497"/>
      <c r="AK57" s="497"/>
      <c r="AL57" s="497"/>
      <c r="AM57" s="497"/>
      <c r="AN57" s="497"/>
      <c r="AO57" s="497"/>
      <c r="AP57" s="497"/>
      <c r="AQ57" s="497"/>
      <c r="AR57" s="497"/>
      <c r="AS57" s="497"/>
      <c r="AT57" s="497"/>
      <c r="AU57" s="497"/>
      <c r="AV57" s="497"/>
      <c r="AW57" s="497"/>
      <c r="AX57" s="497"/>
      <c r="AY57" s="497"/>
      <c r="AZ57" s="497"/>
      <c r="BA57" s="497"/>
      <c r="BB57" s="497"/>
      <c r="BC57" s="490" t="s">
        <v>2035</v>
      </c>
      <c r="BD57" s="490" t="str">
        <f aca="false">IF('2. Artikeldata Utökad'!G57="Välj…","",LEFT('2. Artikeldata Utökad'!G57,1))</f>
        <v> </v>
      </c>
      <c r="BE57" s="497"/>
      <c r="BF57" s="497"/>
      <c r="BG57" s="497"/>
      <c r="BH57" s="497"/>
      <c r="BI57" s="497"/>
      <c r="BJ57" s="497"/>
      <c r="BK57" s="497"/>
      <c r="BL57" s="487" t="str">
        <f aca="false">TRIM(IF('APH KIC KIA PC'!S57="WEB","",'2. Artikeldata Utökad'!P57))</f>
        <v/>
      </c>
      <c r="BM57" s="487" t="str">
        <f aca="false">TRIM(IF('APH KIC KIA PC'!S57="WEB","",'2. Artikeldata Utökad'!Q57))</f>
        <v/>
      </c>
      <c r="BN57" s="487" t="str">
        <f aca="false">TRIM(IF('APH KIC KIA PC'!S57="WEB","",'2. Artikeldata Utökad'!R57))</f>
        <v/>
      </c>
      <c r="BO57" s="487" t="str">
        <f aca="false">IF('2. Artikeldata Utökad'!F57="","",'2. Artikeldata Utökad'!F57)</f>
        <v>  Välj…</v>
      </c>
      <c r="BP57" s="487" t="str">
        <f aca="false">TRIM(IF('2. Artikeldata Utökad'!E57="","",'2. Artikeldata Utökad'!E57))</f>
        <v/>
      </c>
      <c r="BQ57" s="487" t="str">
        <f aca="false">TRIM(IF('APH KIC KIA PC'!S57="WEB","",'2. Artikeldata Utökad'!S57))</f>
        <v/>
      </c>
      <c r="BR57" s="486" t="n">
        <v>1</v>
      </c>
      <c r="BS57" s="487" t="str">
        <f aca="false">TRIM(IF('APH KIC KIA PC'!S57="WEB","",'2. Artikeldata Utökad'!T57))</f>
        <v/>
      </c>
      <c r="BT57" s="497"/>
      <c r="BU57" s="497"/>
      <c r="BV57" s="487" t="str">
        <f aca="false">TRIM(IF('APH KIC KIA PC'!M57&lt;&gt;200,'APH KIC KIA PC'!D57,'2. Artikeldata Utökad'!I57))</f>
        <v/>
      </c>
      <c r="BW57" s="487" t="str">
        <f aca="false">TRIM('2. Artikeldata Utökad'!D57)</f>
        <v/>
      </c>
      <c r="BX57" s="488" t="str">
        <f aca="false">LEFT('2. Artikeldata Utökad'!H57,1)</f>
        <v> </v>
      </c>
      <c r="BY57" s="488" t="str">
        <f aca="false">TRIM(LEFT('2. Artikeldata Utökad'!J57,2))</f>
        <v/>
      </c>
      <c r="BZ57" s="486" t="s">
        <v>2035</v>
      </c>
      <c r="CA57" s="497"/>
      <c r="CB57" s="497"/>
      <c r="CC57" s="497"/>
      <c r="CD57" s="497"/>
      <c r="CE57" s="497"/>
    </row>
    <row r="58" customFormat="false" ht="14.25" hidden="false" customHeight="false" outlineLevel="0" collapsed="false">
      <c r="A58" s="496" t="n">
        <v>54</v>
      </c>
      <c r="B58" s="485" t="str">
        <f aca="false">'APH KIC KIA PC'!I58</f>
        <v>Välj…</v>
      </c>
      <c r="C58" s="485" t="str">
        <f aca="false">'APH KIC KIA PC'!K58</f>
        <v>Välj…</v>
      </c>
      <c r="D58" s="486" t="n">
        <v>1</v>
      </c>
      <c r="E58" s="487" t="str">
        <f aca="false">TRIM('APH KIC KIA PC'!D58)</f>
        <v/>
      </c>
      <c r="F58" s="488" t="str">
        <f aca="false">TRIM('1. Artikeldata Grund'!E58)</f>
        <v/>
      </c>
      <c r="G58" s="489" t="s">
        <v>1925</v>
      </c>
      <c r="H58" s="497"/>
      <c r="I58" s="497"/>
      <c r="J58" s="497"/>
      <c r="K58" s="497"/>
      <c r="L58" s="497"/>
      <c r="M58" s="258" t="n">
        <f aca="false" t="array" ref="M58:M58">IF('APH KIC KIA PC'!S58&lt;&gt;"WEB",1,_xlfn.IFS('APH KIC KIA PC'!K58=Tabeller!$AH$4,'APH KIC KIA PC'!Q58,'APH KIC KIA PC'!K58=Tabeller!$AH$5,106628))</f>
        <v>1</v>
      </c>
      <c r="N58" s="490" t="str">
        <f aca="false" t="array" ref="N58:N58">TRIM(IFERROR(IF('APH KIC KIA PC'!M58=200,'2. Artikeldata Utökad'!I58,(_xlfn.IFS('APH KIC KIA PC'!K58=Tabeller!$AH$4,'1. Artikeldata Grund'!F58,AND('APH KIC KIA PC'!K58=Tabeller!$AH$5,'APH KIC KIA PC'!M58&lt;&gt;200),'APH KIC KIA PC'!D58,'APH KIC KIA PC'!M58=200,'2. Artikeldata Utökad'!I58))),""))</f>
        <v/>
      </c>
      <c r="O58" s="491" t="str">
        <f aca="false">'APH KIC KIA PC'!E58</f>
        <v/>
      </c>
      <c r="P58" s="487" t="str">
        <f aca="false">TRIM('APH KIC KIA PC'!R58)</f>
        <v/>
      </c>
      <c r="Q58" s="497"/>
      <c r="R58" s="493" t="str">
        <f aca="false" t="array" ref="R58:R58">IFERROR(_xlfn.IFS('4. Inköpsdata'!M58=25%,41,'4. Inköpsdata'!M58=12%,42,'4. Inköpsdata'!M58=6%,43,'4. Inköpsdata'!M58="Momsfritt",38),"")</f>
        <v/>
      </c>
      <c r="S58" s="486" t="str">
        <f aca="false">'APH KIC KIA PC'!S58</f>
        <v>  Välj…</v>
      </c>
      <c r="T58" s="494" t="str">
        <f aca="false">'APH KIC KIA PC'!E58</f>
        <v/>
      </c>
      <c r="U58" s="486"/>
      <c r="V58" s="497"/>
      <c r="W58" s="497"/>
      <c r="X58" s="497"/>
      <c r="Y58" s="497"/>
      <c r="Z58" s="486" t="str">
        <f aca="false">TRIM(IF('1. Artikeldata Grund'!K58="","",IF('1. Artikeldata Grund'!K58=1,_xlfn.CONCAT('1. Artikeldata Grund'!K58," ","dag"),_xlfn.CONCAT('1. Artikeldata Grund'!K58," ","dagar"))))</f>
        <v/>
      </c>
      <c r="AA58" s="486" t="str">
        <f aca="false">TRIM(IF('1. Artikeldata Grund'!L58="","",IF('1. Artikeldata Grund'!L58=1,_xlfn.CONCAT('1. Artikeldata Grund'!L58," ","dag"),_xlfn.CONCAT('1. Artikeldata Grund'!L58," ","dagar"))))</f>
        <v/>
      </c>
      <c r="AB58" s="497"/>
      <c r="AC58" s="497"/>
      <c r="AD58" s="497"/>
      <c r="AE58" s="486" t="n">
        <v>1</v>
      </c>
      <c r="AF58" s="497"/>
      <c r="AG58" s="487" t="str">
        <f aca="false">TRIM('APH KIC KIA PC'!T58)</f>
        <v/>
      </c>
      <c r="AH58" s="497"/>
      <c r="AI58" s="497"/>
      <c r="AJ58" s="497"/>
      <c r="AK58" s="497"/>
      <c r="AL58" s="497"/>
      <c r="AM58" s="497"/>
      <c r="AN58" s="497"/>
      <c r="AO58" s="497"/>
      <c r="AP58" s="497"/>
      <c r="AQ58" s="497"/>
      <c r="AR58" s="497"/>
      <c r="AS58" s="497"/>
      <c r="AT58" s="497"/>
      <c r="AU58" s="497"/>
      <c r="AV58" s="497"/>
      <c r="AW58" s="497"/>
      <c r="AX58" s="497"/>
      <c r="AY58" s="497"/>
      <c r="AZ58" s="497"/>
      <c r="BA58" s="497"/>
      <c r="BB58" s="497"/>
      <c r="BC58" s="490" t="s">
        <v>2035</v>
      </c>
      <c r="BD58" s="490" t="str">
        <f aca="false">IF('2. Artikeldata Utökad'!G58="Välj…","",LEFT('2. Artikeldata Utökad'!G58,1))</f>
        <v> </v>
      </c>
      <c r="BE58" s="497"/>
      <c r="BF58" s="497"/>
      <c r="BG58" s="497"/>
      <c r="BH58" s="497"/>
      <c r="BI58" s="497"/>
      <c r="BJ58" s="497"/>
      <c r="BK58" s="497"/>
      <c r="BL58" s="487" t="str">
        <f aca="false">TRIM(IF('APH KIC KIA PC'!S58="WEB","",'2. Artikeldata Utökad'!P58))</f>
        <v/>
      </c>
      <c r="BM58" s="487" t="str">
        <f aca="false">TRIM(IF('APH KIC KIA PC'!S58="WEB","",'2. Artikeldata Utökad'!Q58))</f>
        <v/>
      </c>
      <c r="BN58" s="487" t="str">
        <f aca="false">TRIM(IF('APH KIC KIA PC'!S58="WEB","",'2. Artikeldata Utökad'!R58))</f>
        <v/>
      </c>
      <c r="BO58" s="487" t="str">
        <f aca="false">IF('2. Artikeldata Utökad'!F58="","",'2. Artikeldata Utökad'!F58)</f>
        <v>  Välj…</v>
      </c>
      <c r="BP58" s="487" t="str">
        <f aca="false">TRIM(IF('2. Artikeldata Utökad'!E58="","",'2. Artikeldata Utökad'!E58))</f>
        <v/>
      </c>
      <c r="BQ58" s="487" t="str">
        <f aca="false">TRIM(IF('APH KIC KIA PC'!S58="WEB","",'2. Artikeldata Utökad'!S58))</f>
        <v/>
      </c>
      <c r="BR58" s="486" t="n">
        <v>1</v>
      </c>
      <c r="BS58" s="487" t="str">
        <f aca="false">TRIM(IF('APH KIC KIA PC'!S58="WEB","",'2. Artikeldata Utökad'!T58))</f>
        <v/>
      </c>
      <c r="BT58" s="497"/>
      <c r="BU58" s="497"/>
      <c r="BV58" s="487" t="str">
        <f aca="false">TRIM(IF('APH KIC KIA PC'!M58&lt;&gt;200,'APH KIC KIA PC'!D58,'2. Artikeldata Utökad'!I58))</f>
        <v/>
      </c>
      <c r="BW58" s="487" t="str">
        <f aca="false">TRIM('2. Artikeldata Utökad'!D58)</f>
        <v/>
      </c>
      <c r="BX58" s="488" t="str">
        <f aca="false">LEFT('2. Artikeldata Utökad'!H58,1)</f>
        <v> </v>
      </c>
      <c r="BY58" s="488" t="str">
        <f aca="false">TRIM(LEFT('2. Artikeldata Utökad'!J58,2))</f>
        <v/>
      </c>
      <c r="BZ58" s="486" t="s">
        <v>2035</v>
      </c>
      <c r="CA58" s="497"/>
      <c r="CB58" s="497"/>
      <c r="CC58" s="497"/>
      <c r="CD58" s="497"/>
      <c r="CE58" s="497"/>
    </row>
    <row r="59" customFormat="false" ht="14.25" hidden="false" customHeight="false" outlineLevel="0" collapsed="false">
      <c r="A59" s="485" t="n">
        <v>55</v>
      </c>
      <c r="B59" s="485" t="str">
        <f aca="false">'APH KIC KIA PC'!I59</f>
        <v>Välj…</v>
      </c>
      <c r="C59" s="485" t="str">
        <f aca="false">'APH KIC KIA PC'!K59</f>
        <v>Välj…</v>
      </c>
      <c r="D59" s="486" t="n">
        <v>1</v>
      </c>
      <c r="E59" s="487" t="str">
        <f aca="false">TRIM('APH KIC KIA PC'!D59)</f>
        <v/>
      </c>
      <c r="F59" s="488" t="str">
        <f aca="false">TRIM('1. Artikeldata Grund'!E59)</f>
        <v/>
      </c>
      <c r="G59" s="489" t="s">
        <v>1925</v>
      </c>
      <c r="H59" s="497"/>
      <c r="I59" s="497"/>
      <c r="J59" s="497"/>
      <c r="K59" s="497"/>
      <c r="L59" s="497"/>
      <c r="M59" s="258" t="n">
        <f aca="false" t="array" ref="M59:M59">IF('APH KIC KIA PC'!S59&lt;&gt;"WEB",1,_xlfn.IFS('APH KIC KIA PC'!K59=Tabeller!$AH$4,'APH KIC KIA PC'!Q59,'APH KIC KIA PC'!K59=Tabeller!$AH$5,106628))</f>
        <v>1</v>
      </c>
      <c r="N59" s="490" t="str">
        <f aca="false" t="array" ref="N59:N59">TRIM(IFERROR(IF('APH KIC KIA PC'!M59=200,'2. Artikeldata Utökad'!I59,(_xlfn.IFS('APH KIC KIA PC'!K59=Tabeller!$AH$4,'1. Artikeldata Grund'!F59,AND('APH KIC KIA PC'!K59=Tabeller!$AH$5,'APH KIC KIA PC'!M59&lt;&gt;200),'APH KIC KIA PC'!D59,'APH KIC KIA PC'!M59=200,'2. Artikeldata Utökad'!I59))),""))</f>
        <v/>
      </c>
      <c r="O59" s="491" t="str">
        <f aca="false">'APH KIC KIA PC'!E59</f>
        <v/>
      </c>
      <c r="P59" s="487" t="str">
        <f aca="false">TRIM('APH KIC KIA PC'!R59)</f>
        <v/>
      </c>
      <c r="Q59" s="497"/>
      <c r="R59" s="493" t="str">
        <f aca="false" t="array" ref="R59:R59">IFERROR(_xlfn.IFS('4. Inköpsdata'!M59=25%,41,'4. Inköpsdata'!M59=12%,42,'4. Inköpsdata'!M59=6%,43,'4. Inköpsdata'!M59="Momsfritt",38),"")</f>
        <v/>
      </c>
      <c r="S59" s="486" t="str">
        <f aca="false">'APH KIC KIA PC'!S59</f>
        <v>  Välj…</v>
      </c>
      <c r="T59" s="494" t="str">
        <f aca="false">'APH KIC KIA PC'!E59</f>
        <v/>
      </c>
      <c r="U59" s="486"/>
      <c r="V59" s="497"/>
      <c r="W59" s="497"/>
      <c r="X59" s="497"/>
      <c r="Y59" s="497"/>
      <c r="Z59" s="486" t="str">
        <f aca="false">TRIM(IF('1. Artikeldata Grund'!K59="","",IF('1. Artikeldata Grund'!K59=1,_xlfn.CONCAT('1. Artikeldata Grund'!K59," ","dag"),_xlfn.CONCAT('1. Artikeldata Grund'!K59," ","dagar"))))</f>
        <v/>
      </c>
      <c r="AA59" s="486" t="str">
        <f aca="false">TRIM(IF('1. Artikeldata Grund'!L59="","",IF('1. Artikeldata Grund'!L59=1,_xlfn.CONCAT('1. Artikeldata Grund'!L59," ","dag"),_xlfn.CONCAT('1. Artikeldata Grund'!L59," ","dagar"))))</f>
        <v/>
      </c>
      <c r="AB59" s="497"/>
      <c r="AC59" s="497"/>
      <c r="AD59" s="497"/>
      <c r="AE59" s="486" t="n">
        <v>1</v>
      </c>
      <c r="AF59" s="497"/>
      <c r="AG59" s="487" t="str">
        <f aca="false">TRIM('APH KIC KIA PC'!T59)</f>
        <v/>
      </c>
      <c r="AH59" s="497"/>
      <c r="AI59" s="497"/>
      <c r="AJ59" s="497"/>
      <c r="AK59" s="497"/>
      <c r="AL59" s="497"/>
      <c r="AM59" s="497"/>
      <c r="AN59" s="497"/>
      <c r="AO59" s="497"/>
      <c r="AP59" s="497"/>
      <c r="AQ59" s="497"/>
      <c r="AR59" s="497"/>
      <c r="AS59" s="497"/>
      <c r="AT59" s="497"/>
      <c r="AU59" s="497"/>
      <c r="AV59" s="497"/>
      <c r="AW59" s="497"/>
      <c r="AX59" s="497"/>
      <c r="AY59" s="497"/>
      <c r="AZ59" s="497"/>
      <c r="BA59" s="497"/>
      <c r="BB59" s="497"/>
      <c r="BC59" s="490" t="s">
        <v>2035</v>
      </c>
      <c r="BD59" s="490" t="str">
        <f aca="false">IF('2. Artikeldata Utökad'!G59="Välj…","",LEFT('2. Artikeldata Utökad'!G59,1))</f>
        <v> </v>
      </c>
      <c r="BE59" s="497"/>
      <c r="BF59" s="497"/>
      <c r="BG59" s="497"/>
      <c r="BH59" s="497"/>
      <c r="BI59" s="497"/>
      <c r="BJ59" s="497"/>
      <c r="BK59" s="497"/>
      <c r="BL59" s="487" t="str">
        <f aca="false">TRIM(IF('APH KIC KIA PC'!S59="WEB","",'2. Artikeldata Utökad'!P59))</f>
        <v/>
      </c>
      <c r="BM59" s="487" t="str">
        <f aca="false">TRIM(IF('APH KIC KIA PC'!S59="WEB","",'2. Artikeldata Utökad'!Q59))</f>
        <v/>
      </c>
      <c r="BN59" s="487" t="str">
        <f aca="false">TRIM(IF('APH KIC KIA PC'!S59="WEB","",'2. Artikeldata Utökad'!R59))</f>
        <v/>
      </c>
      <c r="BO59" s="487" t="str">
        <f aca="false">IF('2. Artikeldata Utökad'!F59="","",'2. Artikeldata Utökad'!F59)</f>
        <v>  Välj…</v>
      </c>
      <c r="BP59" s="487" t="str">
        <f aca="false">TRIM(IF('2. Artikeldata Utökad'!E59="","",'2. Artikeldata Utökad'!E59))</f>
        <v/>
      </c>
      <c r="BQ59" s="487" t="str">
        <f aca="false">TRIM(IF('APH KIC KIA PC'!S59="WEB","",'2. Artikeldata Utökad'!S59))</f>
        <v/>
      </c>
      <c r="BR59" s="486" t="n">
        <v>1</v>
      </c>
      <c r="BS59" s="487" t="str">
        <f aca="false">TRIM(IF('APH KIC KIA PC'!S59="WEB","",'2. Artikeldata Utökad'!T59))</f>
        <v/>
      </c>
      <c r="BT59" s="497"/>
      <c r="BU59" s="497"/>
      <c r="BV59" s="487" t="str">
        <f aca="false">TRIM(IF('APH KIC KIA PC'!M59&lt;&gt;200,'APH KIC KIA PC'!D59,'2. Artikeldata Utökad'!I59))</f>
        <v/>
      </c>
      <c r="BW59" s="487" t="str">
        <f aca="false">TRIM('2. Artikeldata Utökad'!D59)</f>
        <v/>
      </c>
      <c r="BX59" s="488" t="str">
        <f aca="false">LEFT('2. Artikeldata Utökad'!H59,1)</f>
        <v> </v>
      </c>
      <c r="BY59" s="488" t="str">
        <f aca="false">TRIM(LEFT('2. Artikeldata Utökad'!J59,2))</f>
        <v/>
      </c>
      <c r="BZ59" s="486" t="s">
        <v>2035</v>
      </c>
      <c r="CA59" s="497"/>
      <c r="CB59" s="497"/>
      <c r="CC59" s="497"/>
      <c r="CD59" s="497"/>
      <c r="CE59" s="497"/>
    </row>
    <row r="60" customFormat="false" ht="14.25" hidden="false" customHeight="false" outlineLevel="0" collapsed="false">
      <c r="A60" s="485" t="n">
        <v>56</v>
      </c>
      <c r="B60" s="485" t="str">
        <f aca="false">'APH KIC KIA PC'!I60</f>
        <v>Välj…</v>
      </c>
      <c r="C60" s="485" t="str">
        <f aca="false">'APH KIC KIA PC'!K60</f>
        <v>Välj…</v>
      </c>
      <c r="D60" s="486" t="n">
        <v>1</v>
      </c>
      <c r="E60" s="487" t="str">
        <f aca="false">TRIM('APH KIC KIA PC'!D60)</f>
        <v/>
      </c>
      <c r="F60" s="488" t="str">
        <f aca="false">TRIM('1. Artikeldata Grund'!E60)</f>
        <v/>
      </c>
      <c r="G60" s="489" t="s">
        <v>1925</v>
      </c>
      <c r="H60" s="497"/>
      <c r="I60" s="497"/>
      <c r="J60" s="497"/>
      <c r="K60" s="497"/>
      <c r="L60" s="497"/>
      <c r="M60" s="258" t="n">
        <f aca="false" t="array" ref="M60:M60">IF('APH KIC KIA PC'!S60&lt;&gt;"WEB",1,_xlfn.IFS('APH KIC KIA PC'!K60=Tabeller!$AH$4,'APH KIC KIA PC'!Q60,'APH KIC KIA PC'!K60=Tabeller!$AH$5,106628))</f>
        <v>1</v>
      </c>
      <c r="N60" s="490" t="str">
        <f aca="false" t="array" ref="N60:N60">TRIM(IFERROR(IF('APH KIC KIA PC'!M60=200,'2. Artikeldata Utökad'!I60,(_xlfn.IFS('APH KIC KIA PC'!K60=Tabeller!$AH$4,'1. Artikeldata Grund'!F60,AND('APH KIC KIA PC'!K60=Tabeller!$AH$5,'APH KIC KIA PC'!M60&lt;&gt;200),'APH KIC KIA PC'!D60,'APH KIC KIA PC'!M60=200,'2. Artikeldata Utökad'!I60))),""))</f>
        <v/>
      </c>
      <c r="O60" s="491" t="str">
        <f aca="false">'APH KIC KIA PC'!E60</f>
        <v/>
      </c>
      <c r="P60" s="487" t="str">
        <f aca="false">TRIM('APH KIC KIA PC'!R60)</f>
        <v/>
      </c>
      <c r="Q60" s="497"/>
      <c r="R60" s="493" t="str">
        <f aca="false" t="array" ref="R60:R60">IFERROR(_xlfn.IFS('4. Inköpsdata'!M60=25%,41,'4. Inköpsdata'!M60=12%,42,'4. Inköpsdata'!M60=6%,43,'4. Inköpsdata'!M60="Momsfritt",38),"")</f>
        <v/>
      </c>
      <c r="S60" s="486" t="str">
        <f aca="false">'APH KIC KIA PC'!S60</f>
        <v>  Välj…</v>
      </c>
      <c r="T60" s="494" t="str">
        <f aca="false">'APH KIC KIA PC'!E60</f>
        <v/>
      </c>
      <c r="U60" s="486"/>
      <c r="V60" s="497"/>
      <c r="W60" s="497"/>
      <c r="X60" s="497"/>
      <c r="Y60" s="497"/>
      <c r="Z60" s="486" t="str">
        <f aca="false">TRIM(IF('1. Artikeldata Grund'!K60="","",IF('1. Artikeldata Grund'!K60=1,_xlfn.CONCAT('1. Artikeldata Grund'!K60," ","dag"),_xlfn.CONCAT('1. Artikeldata Grund'!K60," ","dagar"))))</f>
        <v/>
      </c>
      <c r="AA60" s="486" t="str">
        <f aca="false">TRIM(IF('1. Artikeldata Grund'!L60="","",IF('1. Artikeldata Grund'!L60=1,_xlfn.CONCAT('1. Artikeldata Grund'!L60," ","dag"),_xlfn.CONCAT('1. Artikeldata Grund'!L60," ","dagar"))))</f>
        <v/>
      </c>
      <c r="AB60" s="497"/>
      <c r="AC60" s="497"/>
      <c r="AD60" s="497"/>
      <c r="AE60" s="486" t="n">
        <v>1</v>
      </c>
      <c r="AF60" s="497"/>
      <c r="AG60" s="487" t="str">
        <f aca="false">TRIM('APH KIC KIA PC'!T60)</f>
        <v/>
      </c>
      <c r="AH60" s="497"/>
      <c r="AI60" s="497"/>
      <c r="AJ60" s="497"/>
      <c r="AK60" s="497"/>
      <c r="AL60" s="497"/>
      <c r="AM60" s="497"/>
      <c r="AN60" s="497"/>
      <c r="AO60" s="497"/>
      <c r="AP60" s="497"/>
      <c r="AQ60" s="497"/>
      <c r="AR60" s="497"/>
      <c r="AS60" s="497"/>
      <c r="AT60" s="497"/>
      <c r="AU60" s="497"/>
      <c r="AV60" s="497"/>
      <c r="AW60" s="497"/>
      <c r="AX60" s="497"/>
      <c r="AY60" s="497"/>
      <c r="AZ60" s="497"/>
      <c r="BA60" s="497"/>
      <c r="BB60" s="497"/>
      <c r="BC60" s="490" t="s">
        <v>2035</v>
      </c>
      <c r="BD60" s="490" t="str">
        <f aca="false">IF('2. Artikeldata Utökad'!G60="Välj…","",LEFT('2. Artikeldata Utökad'!G60,1))</f>
        <v> </v>
      </c>
      <c r="BE60" s="497"/>
      <c r="BF60" s="497"/>
      <c r="BG60" s="497"/>
      <c r="BH60" s="497"/>
      <c r="BI60" s="497"/>
      <c r="BJ60" s="497"/>
      <c r="BK60" s="497"/>
      <c r="BL60" s="487" t="str">
        <f aca="false">TRIM(IF('APH KIC KIA PC'!S60="WEB","",'2. Artikeldata Utökad'!P60))</f>
        <v/>
      </c>
      <c r="BM60" s="487" t="str">
        <f aca="false">TRIM(IF('APH KIC KIA PC'!S60="WEB","",'2. Artikeldata Utökad'!Q60))</f>
        <v/>
      </c>
      <c r="BN60" s="487" t="str">
        <f aca="false">TRIM(IF('APH KIC KIA PC'!S60="WEB","",'2. Artikeldata Utökad'!R60))</f>
        <v/>
      </c>
      <c r="BO60" s="487" t="str">
        <f aca="false">IF('2. Artikeldata Utökad'!F60="","",'2. Artikeldata Utökad'!F60)</f>
        <v>  Välj…</v>
      </c>
      <c r="BP60" s="487" t="str">
        <f aca="false">TRIM(IF('2. Artikeldata Utökad'!E60="","",'2. Artikeldata Utökad'!E60))</f>
        <v/>
      </c>
      <c r="BQ60" s="487" t="str">
        <f aca="false">TRIM(IF('APH KIC KIA PC'!S60="WEB","",'2. Artikeldata Utökad'!S60))</f>
        <v/>
      </c>
      <c r="BR60" s="486" t="n">
        <v>1</v>
      </c>
      <c r="BS60" s="487" t="str">
        <f aca="false">TRIM(IF('APH KIC KIA PC'!S60="WEB","",'2. Artikeldata Utökad'!T60))</f>
        <v/>
      </c>
      <c r="BT60" s="497"/>
      <c r="BU60" s="497"/>
      <c r="BV60" s="487" t="str">
        <f aca="false">TRIM(IF('APH KIC KIA PC'!M60&lt;&gt;200,'APH KIC KIA PC'!D60,'2. Artikeldata Utökad'!I60))</f>
        <v/>
      </c>
      <c r="BW60" s="487" t="str">
        <f aca="false">TRIM('2. Artikeldata Utökad'!D60)</f>
        <v/>
      </c>
      <c r="BX60" s="488" t="str">
        <f aca="false">LEFT('2. Artikeldata Utökad'!H60,1)</f>
        <v> </v>
      </c>
      <c r="BY60" s="488" t="str">
        <f aca="false">TRIM(LEFT('2. Artikeldata Utökad'!J60,2))</f>
        <v/>
      </c>
      <c r="BZ60" s="486" t="s">
        <v>2035</v>
      </c>
      <c r="CA60" s="497"/>
      <c r="CB60" s="497"/>
      <c r="CC60" s="497"/>
      <c r="CD60" s="497"/>
      <c r="CE60" s="497"/>
    </row>
    <row r="61" customFormat="false" ht="14.25" hidden="false" customHeight="false" outlineLevel="0" collapsed="false">
      <c r="A61" s="485" t="n">
        <v>57</v>
      </c>
      <c r="B61" s="485" t="str">
        <f aca="false">'APH KIC KIA PC'!I61</f>
        <v>Välj…</v>
      </c>
      <c r="C61" s="485" t="str">
        <f aca="false">'APH KIC KIA PC'!K61</f>
        <v>Välj…</v>
      </c>
      <c r="D61" s="486" t="n">
        <v>1</v>
      </c>
      <c r="E61" s="487" t="str">
        <f aca="false">TRIM('APH KIC KIA PC'!D61)</f>
        <v/>
      </c>
      <c r="F61" s="488" t="str">
        <f aca="false">TRIM('1. Artikeldata Grund'!E61)</f>
        <v/>
      </c>
      <c r="G61" s="489" t="s">
        <v>1925</v>
      </c>
      <c r="H61" s="497"/>
      <c r="I61" s="497"/>
      <c r="J61" s="497"/>
      <c r="K61" s="497"/>
      <c r="L61" s="497"/>
      <c r="M61" s="258" t="n">
        <f aca="false" t="array" ref="M61:M61">IF('APH KIC KIA PC'!S61&lt;&gt;"WEB",1,_xlfn.IFS('APH KIC KIA PC'!K61=Tabeller!$AH$4,'APH KIC KIA PC'!Q61,'APH KIC KIA PC'!K61=Tabeller!$AH$5,106628))</f>
        <v>1</v>
      </c>
      <c r="N61" s="490" t="str">
        <f aca="false" t="array" ref="N61:N61">TRIM(IFERROR(IF('APH KIC KIA PC'!M61=200,'2. Artikeldata Utökad'!I61,(_xlfn.IFS('APH KIC KIA PC'!K61=Tabeller!$AH$4,'1. Artikeldata Grund'!F61,AND('APH KIC KIA PC'!K61=Tabeller!$AH$5,'APH KIC KIA PC'!M61&lt;&gt;200),'APH KIC KIA PC'!D61,'APH KIC KIA PC'!M61=200,'2. Artikeldata Utökad'!I61))),""))</f>
        <v/>
      </c>
      <c r="O61" s="491" t="str">
        <f aca="false">'APH KIC KIA PC'!E61</f>
        <v/>
      </c>
      <c r="P61" s="487" t="str">
        <f aca="false">TRIM('APH KIC KIA PC'!R61)</f>
        <v/>
      </c>
      <c r="Q61" s="497"/>
      <c r="R61" s="493" t="str">
        <f aca="false" t="array" ref="R61:R61">IFERROR(_xlfn.IFS('4. Inköpsdata'!M61=25%,41,'4. Inköpsdata'!M61=12%,42,'4. Inköpsdata'!M61=6%,43,'4. Inköpsdata'!M61="Momsfritt",38),"")</f>
        <v/>
      </c>
      <c r="S61" s="486" t="str">
        <f aca="false">'APH KIC KIA PC'!S61</f>
        <v>  Välj…</v>
      </c>
      <c r="T61" s="494" t="str">
        <f aca="false">'APH KIC KIA PC'!E61</f>
        <v/>
      </c>
      <c r="U61" s="486"/>
      <c r="V61" s="497"/>
      <c r="W61" s="497"/>
      <c r="X61" s="497"/>
      <c r="Y61" s="497"/>
      <c r="Z61" s="486" t="str">
        <f aca="false">TRIM(IF('1. Artikeldata Grund'!K61="","",IF('1. Artikeldata Grund'!K61=1,_xlfn.CONCAT('1. Artikeldata Grund'!K61," ","dag"),_xlfn.CONCAT('1. Artikeldata Grund'!K61," ","dagar"))))</f>
        <v/>
      </c>
      <c r="AA61" s="486" t="str">
        <f aca="false">TRIM(IF('1. Artikeldata Grund'!L61="","",IF('1. Artikeldata Grund'!L61=1,_xlfn.CONCAT('1. Artikeldata Grund'!L61," ","dag"),_xlfn.CONCAT('1. Artikeldata Grund'!L61," ","dagar"))))</f>
        <v/>
      </c>
      <c r="AB61" s="497"/>
      <c r="AC61" s="497"/>
      <c r="AD61" s="497"/>
      <c r="AE61" s="486" t="n">
        <v>1</v>
      </c>
      <c r="AF61" s="497"/>
      <c r="AG61" s="487" t="str">
        <f aca="false">TRIM('APH KIC KIA PC'!T61)</f>
        <v/>
      </c>
      <c r="AH61" s="497"/>
      <c r="AI61" s="497"/>
      <c r="AJ61" s="497"/>
      <c r="AK61" s="497"/>
      <c r="AL61" s="497"/>
      <c r="AM61" s="497"/>
      <c r="AN61" s="497"/>
      <c r="AO61" s="497"/>
      <c r="AP61" s="497"/>
      <c r="AQ61" s="497"/>
      <c r="AR61" s="497"/>
      <c r="AS61" s="497"/>
      <c r="AT61" s="497"/>
      <c r="AU61" s="497"/>
      <c r="AV61" s="497"/>
      <c r="AW61" s="497"/>
      <c r="AX61" s="497"/>
      <c r="AY61" s="497"/>
      <c r="AZ61" s="497"/>
      <c r="BA61" s="497"/>
      <c r="BB61" s="497"/>
      <c r="BC61" s="490" t="s">
        <v>2035</v>
      </c>
      <c r="BD61" s="490" t="str">
        <f aca="false">IF('2. Artikeldata Utökad'!G61="Välj…","",LEFT('2. Artikeldata Utökad'!G61,1))</f>
        <v> </v>
      </c>
      <c r="BE61" s="497"/>
      <c r="BF61" s="497"/>
      <c r="BG61" s="497"/>
      <c r="BH61" s="497"/>
      <c r="BI61" s="497"/>
      <c r="BJ61" s="497"/>
      <c r="BK61" s="497"/>
      <c r="BL61" s="487" t="str">
        <f aca="false">TRIM(IF('APH KIC KIA PC'!S61="WEB","",'2. Artikeldata Utökad'!P61))</f>
        <v/>
      </c>
      <c r="BM61" s="487" t="str">
        <f aca="false">TRIM(IF('APH KIC KIA PC'!S61="WEB","",'2. Artikeldata Utökad'!Q61))</f>
        <v/>
      </c>
      <c r="BN61" s="487" t="str">
        <f aca="false">TRIM(IF('APH KIC KIA PC'!S61="WEB","",'2. Artikeldata Utökad'!R61))</f>
        <v/>
      </c>
      <c r="BO61" s="487" t="str">
        <f aca="false">IF('2. Artikeldata Utökad'!F61="","",'2. Artikeldata Utökad'!F61)</f>
        <v>  Välj…</v>
      </c>
      <c r="BP61" s="487" t="str">
        <f aca="false">TRIM(IF('2. Artikeldata Utökad'!E61="","",'2. Artikeldata Utökad'!E61))</f>
        <v/>
      </c>
      <c r="BQ61" s="487" t="str">
        <f aca="false">TRIM(IF('APH KIC KIA PC'!S61="WEB","",'2. Artikeldata Utökad'!S61))</f>
        <v/>
      </c>
      <c r="BR61" s="486" t="n">
        <v>1</v>
      </c>
      <c r="BS61" s="487" t="str">
        <f aca="false">TRIM(IF('APH KIC KIA PC'!S61="WEB","",'2. Artikeldata Utökad'!T61))</f>
        <v/>
      </c>
      <c r="BT61" s="497"/>
      <c r="BU61" s="497"/>
      <c r="BV61" s="487" t="str">
        <f aca="false">TRIM(IF('APH KIC KIA PC'!M61&lt;&gt;200,'APH KIC KIA PC'!D61,'2. Artikeldata Utökad'!I61))</f>
        <v/>
      </c>
      <c r="BW61" s="487" t="str">
        <f aca="false">TRIM('2. Artikeldata Utökad'!D61)</f>
        <v/>
      </c>
      <c r="BX61" s="488" t="str">
        <f aca="false">LEFT('2. Artikeldata Utökad'!H61,1)</f>
        <v> </v>
      </c>
      <c r="BY61" s="488" t="str">
        <f aca="false">TRIM(LEFT('2. Artikeldata Utökad'!J61,2))</f>
        <v/>
      </c>
      <c r="BZ61" s="486" t="s">
        <v>2035</v>
      </c>
      <c r="CA61" s="497"/>
      <c r="CB61" s="497"/>
      <c r="CC61" s="497"/>
      <c r="CD61" s="497"/>
      <c r="CE61" s="497"/>
    </row>
    <row r="62" customFormat="false" ht="14.25" hidden="false" customHeight="false" outlineLevel="0" collapsed="false">
      <c r="A62" s="485" t="n">
        <v>58</v>
      </c>
      <c r="B62" s="485" t="str">
        <f aca="false">'APH KIC KIA PC'!I62</f>
        <v>Välj…</v>
      </c>
      <c r="C62" s="485" t="str">
        <f aca="false">'APH KIC KIA PC'!K62</f>
        <v>Välj…</v>
      </c>
      <c r="D62" s="486" t="n">
        <v>1</v>
      </c>
      <c r="E62" s="487" t="str">
        <f aca="false">TRIM('APH KIC KIA PC'!D62)</f>
        <v/>
      </c>
      <c r="F62" s="488" t="str">
        <f aca="false">TRIM('1. Artikeldata Grund'!E62)</f>
        <v/>
      </c>
      <c r="G62" s="489" t="s">
        <v>1925</v>
      </c>
      <c r="H62" s="497"/>
      <c r="I62" s="497"/>
      <c r="J62" s="497"/>
      <c r="K62" s="497"/>
      <c r="L62" s="497"/>
      <c r="M62" s="258" t="n">
        <f aca="false" t="array" ref="M62:M62">IF('APH KIC KIA PC'!S62&lt;&gt;"WEB",1,_xlfn.IFS('APH KIC KIA PC'!K62=Tabeller!$AH$4,'APH KIC KIA PC'!Q62,'APH KIC KIA PC'!K62=Tabeller!$AH$5,106628))</f>
        <v>1</v>
      </c>
      <c r="N62" s="490" t="str">
        <f aca="false" t="array" ref="N62:N62">TRIM(IFERROR(IF('APH KIC KIA PC'!M62=200,'2. Artikeldata Utökad'!I62,(_xlfn.IFS('APH KIC KIA PC'!K62=Tabeller!$AH$4,'1. Artikeldata Grund'!F62,AND('APH KIC KIA PC'!K62=Tabeller!$AH$5,'APH KIC KIA PC'!M62&lt;&gt;200),'APH KIC KIA PC'!D62,'APH KIC KIA PC'!M62=200,'2. Artikeldata Utökad'!I62))),""))</f>
        <v/>
      </c>
      <c r="O62" s="491" t="str">
        <f aca="false">'APH KIC KIA PC'!E62</f>
        <v/>
      </c>
      <c r="P62" s="487" t="str">
        <f aca="false">TRIM('APH KIC KIA PC'!R62)</f>
        <v/>
      </c>
      <c r="Q62" s="497"/>
      <c r="R62" s="493" t="str">
        <f aca="false" t="array" ref="R62:R62">IFERROR(_xlfn.IFS('4. Inköpsdata'!M62=25%,41,'4. Inköpsdata'!M62=12%,42,'4. Inköpsdata'!M62=6%,43,'4. Inköpsdata'!M62="Momsfritt",38),"")</f>
        <v/>
      </c>
      <c r="S62" s="486" t="str">
        <f aca="false">'APH KIC KIA PC'!S62</f>
        <v>  Välj…</v>
      </c>
      <c r="T62" s="494" t="str">
        <f aca="false">'APH KIC KIA PC'!E62</f>
        <v/>
      </c>
      <c r="U62" s="486"/>
      <c r="V62" s="497"/>
      <c r="W62" s="497"/>
      <c r="X62" s="497"/>
      <c r="Y62" s="497"/>
      <c r="Z62" s="486" t="str">
        <f aca="false">TRIM(IF('1. Artikeldata Grund'!K62="","",IF('1. Artikeldata Grund'!K62=1,_xlfn.CONCAT('1. Artikeldata Grund'!K62," ","dag"),_xlfn.CONCAT('1. Artikeldata Grund'!K62," ","dagar"))))</f>
        <v/>
      </c>
      <c r="AA62" s="486" t="str">
        <f aca="false">TRIM(IF('1. Artikeldata Grund'!L62="","",IF('1. Artikeldata Grund'!L62=1,_xlfn.CONCAT('1. Artikeldata Grund'!L62," ","dag"),_xlfn.CONCAT('1. Artikeldata Grund'!L62," ","dagar"))))</f>
        <v/>
      </c>
      <c r="AB62" s="497"/>
      <c r="AC62" s="497"/>
      <c r="AD62" s="497"/>
      <c r="AE62" s="486" t="n">
        <v>1</v>
      </c>
      <c r="AF62" s="497"/>
      <c r="AG62" s="487" t="str">
        <f aca="false">TRIM('APH KIC KIA PC'!T62)</f>
        <v/>
      </c>
      <c r="AH62" s="497"/>
      <c r="AI62" s="497"/>
      <c r="AJ62" s="497"/>
      <c r="AK62" s="497"/>
      <c r="AL62" s="497"/>
      <c r="AM62" s="497"/>
      <c r="AN62" s="497"/>
      <c r="AO62" s="497"/>
      <c r="AP62" s="497"/>
      <c r="AQ62" s="497"/>
      <c r="AR62" s="497"/>
      <c r="AS62" s="497"/>
      <c r="AT62" s="497"/>
      <c r="AU62" s="497"/>
      <c r="AV62" s="497"/>
      <c r="AW62" s="497"/>
      <c r="AX62" s="497"/>
      <c r="AY62" s="497"/>
      <c r="AZ62" s="497"/>
      <c r="BA62" s="497"/>
      <c r="BB62" s="497"/>
      <c r="BC62" s="490" t="s">
        <v>2035</v>
      </c>
      <c r="BD62" s="490" t="str">
        <f aca="false">IF('2. Artikeldata Utökad'!G62="Välj…","",LEFT('2. Artikeldata Utökad'!G62,1))</f>
        <v> </v>
      </c>
      <c r="BE62" s="497"/>
      <c r="BF62" s="497"/>
      <c r="BG62" s="497"/>
      <c r="BH62" s="497"/>
      <c r="BI62" s="497"/>
      <c r="BJ62" s="497"/>
      <c r="BK62" s="497"/>
      <c r="BL62" s="487" t="str">
        <f aca="false">TRIM(IF('APH KIC KIA PC'!S62="WEB","",'2. Artikeldata Utökad'!P62))</f>
        <v/>
      </c>
      <c r="BM62" s="487" t="str">
        <f aca="false">TRIM(IF('APH KIC KIA PC'!S62="WEB","",'2. Artikeldata Utökad'!Q62))</f>
        <v/>
      </c>
      <c r="BN62" s="487" t="str">
        <f aca="false">TRIM(IF('APH KIC KIA PC'!S62="WEB","",'2. Artikeldata Utökad'!R62))</f>
        <v/>
      </c>
      <c r="BO62" s="487" t="str">
        <f aca="false">IF('2. Artikeldata Utökad'!F62="","",'2. Artikeldata Utökad'!F62)</f>
        <v>  Välj…</v>
      </c>
      <c r="BP62" s="487" t="str">
        <f aca="false">TRIM(IF('2. Artikeldata Utökad'!E62="","",'2. Artikeldata Utökad'!E62))</f>
        <v/>
      </c>
      <c r="BQ62" s="487" t="str">
        <f aca="false">TRIM(IF('APH KIC KIA PC'!S62="WEB","",'2. Artikeldata Utökad'!S62))</f>
        <v/>
      </c>
      <c r="BR62" s="486" t="n">
        <v>1</v>
      </c>
      <c r="BS62" s="487" t="str">
        <f aca="false">TRIM(IF('APH KIC KIA PC'!S62="WEB","",'2. Artikeldata Utökad'!T62))</f>
        <v/>
      </c>
      <c r="BT62" s="497"/>
      <c r="BU62" s="497"/>
      <c r="BV62" s="487" t="str">
        <f aca="false">TRIM(IF('APH KIC KIA PC'!M62&lt;&gt;200,'APH KIC KIA PC'!D62,'2. Artikeldata Utökad'!I62))</f>
        <v/>
      </c>
      <c r="BW62" s="487" t="str">
        <f aca="false">TRIM('2. Artikeldata Utökad'!D62)</f>
        <v/>
      </c>
      <c r="BX62" s="488" t="str">
        <f aca="false">LEFT('2. Artikeldata Utökad'!H62,1)</f>
        <v> </v>
      </c>
      <c r="BY62" s="488" t="str">
        <f aca="false">TRIM(LEFT('2. Artikeldata Utökad'!J62,2))</f>
        <v/>
      </c>
      <c r="BZ62" s="486" t="s">
        <v>2035</v>
      </c>
      <c r="CA62" s="497"/>
      <c r="CB62" s="497"/>
      <c r="CC62" s="497"/>
      <c r="CD62" s="497"/>
      <c r="CE62" s="497"/>
    </row>
    <row r="63" customFormat="false" ht="14.25" hidden="false" customHeight="false" outlineLevel="0" collapsed="false">
      <c r="A63" s="485" t="n">
        <v>59</v>
      </c>
      <c r="B63" s="485" t="str">
        <f aca="false">'APH KIC KIA PC'!I63</f>
        <v>Välj…</v>
      </c>
      <c r="C63" s="485" t="str">
        <f aca="false">'APH KIC KIA PC'!K63</f>
        <v>Välj…</v>
      </c>
      <c r="D63" s="486" t="n">
        <v>1</v>
      </c>
      <c r="E63" s="487" t="str">
        <f aca="false">TRIM('APH KIC KIA PC'!D63)</f>
        <v/>
      </c>
      <c r="F63" s="488" t="str">
        <f aca="false">TRIM('1. Artikeldata Grund'!E63)</f>
        <v/>
      </c>
      <c r="G63" s="489" t="s">
        <v>1925</v>
      </c>
      <c r="H63" s="497"/>
      <c r="I63" s="497"/>
      <c r="J63" s="497"/>
      <c r="K63" s="497"/>
      <c r="L63" s="497"/>
      <c r="M63" s="258" t="n">
        <f aca="false" t="array" ref="M63:M63">IF('APH KIC KIA PC'!S63&lt;&gt;"WEB",1,_xlfn.IFS('APH KIC KIA PC'!K63=Tabeller!$AH$4,'APH KIC KIA PC'!Q63,'APH KIC KIA PC'!K63=Tabeller!$AH$5,106628))</f>
        <v>1</v>
      </c>
      <c r="N63" s="490" t="str">
        <f aca="false" t="array" ref="N63:N63">TRIM(IFERROR(IF('APH KIC KIA PC'!M63=200,'2. Artikeldata Utökad'!I63,(_xlfn.IFS('APH KIC KIA PC'!K63=Tabeller!$AH$4,'1. Artikeldata Grund'!F63,AND('APH KIC KIA PC'!K63=Tabeller!$AH$5,'APH KIC KIA PC'!M63&lt;&gt;200),'APH KIC KIA PC'!D63,'APH KIC KIA PC'!M63=200,'2. Artikeldata Utökad'!I63))),""))</f>
        <v/>
      </c>
      <c r="O63" s="491" t="str">
        <f aca="false">'APH KIC KIA PC'!E63</f>
        <v/>
      </c>
      <c r="P63" s="487" t="str">
        <f aca="false">TRIM('APH KIC KIA PC'!R63)</f>
        <v/>
      </c>
      <c r="Q63" s="497"/>
      <c r="R63" s="493" t="str">
        <f aca="false" t="array" ref="R63:R63">IFERROR(_xlfn.IFS('4. Inköpsdata'!M63=25%,41,'4. Inköpsdata'!M63=12%,42,'4. Inköpsdata'!M63=6%,43,'4. Inköpsdata'!M63="Momsfritt",38),"")</f>
        <v/>
      </c>
      <c r="S63" s="486" t="str">
        <f aca="false">'APH KIC KIA PC'!S63</f>
        <v>  Välj…</v>
      </c>
      <c r="T63" s="494" t="str">
        <f aca="false">'APH KIC KIA PC'!E63</f>
        <v/>
      </c>
      <c r="U63" s="486"/>
      <c r="V63" s="497"/>
      <c r="W63" s="497"/>
      <c r="X63" s="497"/>
      <c r="Y63" s="497"/>
      <c r="Z63" s="486" t="str">
        <f aca="false">TRIM(IF('1. Artikeldata Grund'!K63="","",IF('1. Artikeldata Grund'!K63=1,_xlfn.CONCAT('1. Artikeldata Grund'!K63," ","dag"),_xlfn.CONCAT('1. Artikeldata Grund'!K63," ","dagar"))))</f>
        <v/>
      </c>
      <c r="AA63" s="486" t="str">
        <f aca="false">TRIM(IF('1. Artikeldata Grund'!L63="","",IF('1. Artikeldata Grund'!L63=1,_xlfn.CONCAT('1. Artikeldata Grund'!L63," ","dag"),_xlfn.CONCAT('1. Artikeldata Grund'!L63," ","dagar"))))</f>
        <v/>
      </c>
      <c r="AB63" s="497"/>
      <c r="AC63" s="497"/>
      <c r="AD63" s="497"/>
      <c r="AE63" s="486" t="n">
        <v>1</v>
      </c>
      <c r="AF63" s="497"/>
      <c r="AG63" s="487" t="str">
        <f aca="false">TRIM('APH KIC KIA PC'!T63)</f>
        <v/>
      </c>
      <c r="AH63" s="497"/>
      <c r="AI63" s="497"/>
      <c r="AJ63" s="497"/>
      <c r="AK63" s="497"/>
      <c r="AL63" s="497"/>
      <c r="AM63" s="497"/>
      <c r="AN63" s="497"/>
      <c r="AO63" s="497"/>
      <c r="AP63" s="497"/>
      <c r="AQ63" s="497"/>
      <c r="AR63" s="497"/>
      <c r="AS63" s="497"/>
      <c r="AT63" s="497"/>
      <c r="AU63" s="497"/>
      <c r="AV63" s="497"/>
      <c r="AW63" s="497"/>
      <c r="AX63" s="497"/>
      <c r="AY63" s="497"/>
      <c r="AZ63" s="497"/>
      <c r="BA63" s="497"/>
      <c r="BB63" s="497"/>
      <c r="BC63" s="490" t="s">
        <v>2035</v>
      </c>
      <c r="BD63" s="490" t="str">
        <f aca="false">IF('2. Artikeldata Utökad'!G63="Välj…","",LEFT('2. Artikeldata Utökad'!G63,1))</f>
        <v> </v>
      </c>
      <c r="BE63" s="497"/>
      <c r="BF63" s="497"/>
      <c r="BG63" s="497"/>
      <c r="BH63" s="497"/>
      <c r="BI63" s="497"/>
      <c r="BJ63" s="497"/>
      <c r="BK63" s="497"/>
      <c r="BL63" s="487" t="str">
        <f aca="false">TRIM(IF('APH KIC KIA PC'!S63="WEB","",'2. Artikeldata Utökad'!P63))</f>
        <v/>
      </c>
      <c r="BM63" s="487" t="str">
        <f aca="false">TRIM(IF('APH KIC KIA PC'!S63="WEB","",'2. Artikeldata Utökad'!Q63))</f>
        <v/>
      </c>
      <c r="BN63" s="487" t="str">
        <f aca="false">TRIM(IF('APH KIC KIA PC'!S63="WEB","",'2. Artikeldata Utökad'!R63))</f>
        <v/>
      </c>
      <c r="BO63" s="487" t="str">
        <f aca="false">IF('2. Artikeldata Utökad'!F63="","",'2. Artikeldata Utökad'!F63)</f>
        <v>  Välj…</v>
      </c>
      <c r="BP63" s="487" t="str">
        <f aca="false">TRIM(IF('2. Artikeldata Utökad'!E63="","",'2. Artikeldata Utökad'!E63))</f>
        <v/>
      </c>
      <c r="BQ63" s="487" t="str">
        <f aca="false">TRIM(IF('APH KIC KIA PC'!S63="WEB","",'2. Artikeldata Utökad'!S63))</f>
        <v/>
      </c>
      <c r="BR63" s="486" t="n">
        <v>1</v>
      </c>
      <c r="BS63" s="487" t="str">
        <f aca="false">TRIM(IF('APH KIC KIA PC'!S63="WEB","",'2. Artikeldata Utökad'!T63))</f>
        <v/>
      </c>
      <c r="BT63" s="497"/>
      <c r="BU63" s="497"/>
      <c r="BV63" s="487" t="str">
        <f aca="false">TRIM(IF('APH KIC KIA PC'!M63&lt;&gt;200,'APH KIC KIA PC'!D63,'2. Artikeldata Utökad'!I63))</f>
        <v/>
      </c>
      <c r="BW63" s="487" t="str">
        <f aca="false">TRIM('2. Artikeldata Utökad'!D63)</f>
        <v/>
      </c>
      <c r="BX63" s="488" t="str">
        <f aca="false">LEFT('2. Artikeldata Utökad'!H63,1)</f>
        <v> </v>
      </c>
      <c r="BY63" s="488" t="str">
        <f aca="false">TRIM(LEFT('2. Artikeldata Utökad'!J63,2))</f>
        <v/>
      </c>
      <c r="BZ63" s="486" t="s">
        <v>2035</v>
      </c>
      <c r="CA63" s="497"/>
      <c r="CB63" s="497"/>
      <c r="CC63" s="497"/>
      <c r="CD63" s="497"/>
      <c r="CE63" s="497"/>
    </row>
    <row r="64" customFormat="false" ht="14.25" hidden="false" customHeight="false" outlineLevel="0" collapsed="false">
      <c r="A64" s="485" t="n">
        <v>60</v>
      </c>
      <c r="B64" s="485" t="str">
        <f aca="false">'APH KIC KIA PC'!I64</f>
        <v>Välj…</v>
      </c>
      <c r="C64" s="485" t="str">
        <f aca="false">'APH KIC KIA PC'!K64</f>
        <v>Välj…</v>
      </c>
      <c r="D64" s="486" t="n">
        <v>1</v>
      </c>
      <c r="E64" s="487" t="str">
        <f aca="false">TRIM('APH KIC KIA PC'!D64)</f>
        <v/>
      </c>
      <c r="F64" s="488" t="str">
        <f aca="false">TRIM('1. Artikeldata Grund'!E64)</f>
        <v/>
      </c>
      <c r="G64" s="489" t="s">
        <v>1925</v>
      </c>
      <c r="H64" s="497"/>
      <c r="I64" s="497"/>
      <c r="J64" s="497"/>
      <c r="K64" s="497"/>
      <c r="L64" s="497"/>
      <c r="M64" s="258" t="n">
        <f aca="false" t="array" ref="M64:M64">IF('APH KIC KIA PC'!S64&lt;&gt;"WEB",1,_xlfn.IFS('APH KIC KIA PC'!K64=Tabeller!$AH$4,'APH KIC KIA PC'!Q64,'APH KIC KIA PC'!K64=Tabeller!$AH$5,106628))</f>
        <v>1</v>
      </c>
      <c r="N64" s="490" t="str">
        <f aca="false" t="array" ref="N64:N64">TRIM(IFERROR(IF('APH KIC KIA PC'!M64=200,'2. Artikeldata Utökad'!I64,(_xlfn.IFS('APH KIC KIA PC'!K64=Tabeller!$AH$4,'1. Artikeldata Grund'!F64,AND('APH KIC KIA PC'!K64=Tabeller!$AH$5,'APH KIC KIA PC'!M64&lt;&gt;200),'APH KIC KIA PC'!D64,'APH KIC KIA PC'!M64=200,'2. Artikeldata Utökad'!I64))),""))</f>
        <v/>
      </c>
      <c r="O64" s="491" t="str">
        <f aca="false">'APH KIC KIA PC'!E64</f>
        <v/>
      </c>
      <c r="P64" s="487" t="str">
        <f aca="false">TRIM('APH KIC KIA PC'!R64)</f>
        <v/>
      </c>
      <c r="Q64" s="497"/>
      <c r="R64" s="493" t="str">
        <f aca="false" t="array" ref="R64:R64">IFERROR(_xlfn.IFS('4. Inköpsdata'!M64=25%,41,'4. Inköpsdata'!M64=12%,42,'4. Inköpsdata'!M64=6%,43,'4. Inköpsdata'!M64="Momsfritt",38),"")</f>
        <v/>
      </c>
      <c r="S64" s="486" t="str">
        <f aca="false">'APH KIC KIA PC'!S64</f>
        <v>  Välj…</v>
      </c>
      <c r="T64" s="494" t="str">
        <f aca="false">'APH KIC KIA PC'!E64</f>
        <v/>
      </c>
      <c r="U64" s="486"/>
      <c r="V64" s="497"/>
      <c r="W64" s="497"/>
      <c r="X64" s="497"/>
      <c r="Y64" s="497"/>
      <c r="Z64" s="486" t="str">
        <f aca="false">TRIM(IF('1. Artikeldata Grund'!K64="","",IF('1. Artikeldata Grund'!K64=1,_xlfn.CONCAT('1. Artikeldata Grund'!K64," ","dag"),_xlfn.CONCAT('1. Artikeldata Grund'!K64," ","dagar"))))</f>
        <v/>
      </c>
      <c r="AA64" s="486" t="str">
        <f aca="false">TRIM(IF('1. Artikeldata Grund'!L64="","",IF('1. Artikeldata Grund'!L64=1,_xlfn.CONCAT('1. Artikeldata Grund'!L64," ","dag"),_xlfn.CONCAT('1. Artikeldata Grund'!L64," ","dagar"))))</f>
        <v/>
      </c>
      <c r="AB64" s="497"/>
      <c r="AC64" s="497"/>
      <c r="AD64" s="497"/>
      <c r="AE64" s="486" t="n">
        <v>1</v>
      </c>
      <c r="AF64" s="497"/>
      <c r="AG64" s="487" t="str">
        <f aca="false">TRIM('APH KIC KIA PC'!T64)</f>
        <v/>
      </c>
      <c r="AH64" s="497"/>
      <c r="AI64" s="497"/>
      <c r="AJ64" s="497"/>
      <c r="AK64" s="497"/>
      <c r="AL64" s="497"/>
      <c r="AM64" s="497"/>
      <c r="AN64" s="497"/>
      <c r="AO64" s="497"/>
      <c r="AP64" s="497"/>
      <c r="AQ64" s="497"/>
      <c r="AR64" s="497"/>
      <c r="AS64" s="497"/>
      <c r="AT64" s="497"/>
      <c r="AU64" s="497"/>
      <c r="AV64" s="497"/>
      <c r="AW64" s="497"/>
      <c r="AX64" s="497"/>
      <c r="AY64" s="497"/>
      <c r="AZ64" s="497"/>
      <c r="BA64" s="497"/>
      <c r="BB64" s="497"/>
      <c r="BC64" s="490" t="s">
        <v>2035</v>
      </c>
      <c r="BD64" s="490" t="str">
        <f aca="false">IF('2. Artikeldata Utökad'!G64="Välj…","",LEFT('2. Artikeldata Utökad'!G64,1))</f>
        <v> </v>
      </c>
      <c r="BE64" s="497"/>
      <c r="BF64" s="497"/>
      <c r="BG64" s="497"/>
      <c r="BH64" s="497"/>
      <c r="BI64" s="497"/>
      <c r="BJ64" s="497"/>
      <c r="BK64" s="497"/>
      <c r="BL64" s="487" t="str">
        <f aca="false">TRIM(IF('APH KIC KIA PC'!S64="WEB","",'2. Artikeldata Utökad'!P64))</f>
        <v/>
      </c>
      <c r="BM64" s="487" t="str">
        <f aca="false">TRIM(IF('APH KIC KIA PC'!S64="WEB","",'2. Artikeldata Utökad'!Q64))</f>
        <v/>
      </c>
      <c r="BN64" s="487" t="str">
        <f aca="false">TRIM(IF('APH KIC KIA PC'!S64="WEB","",'2. Artikeldata Utökad'!R64))</f>
        <v/>
      </c>
      <c r="BO64" s="487" t="str">
        <f aca="false">IF('2. Artikeldata Utökad'!F64="","",'2. Artikeldata Utökad'!F64)</f>
        <v>  Välj…</v>
      </c>
      <c r="BP64" s="487" t="str">
        <f aca="false">TRIM(IF('2. Artikeldata Utökad'!E64="","",'2. Artikeldata Utökad'!E64))</f>
        <v/>
      </c>
      <c r="BQ64" s="487" t="str">
        <f aca="false">TRIM(IF('APH KIC KIA PC'!S64="WEB","",'2. Artikeldata Utökad'!S64))</f>
        <v/>
      </c>
      <c r="BR64" s="486" t="n">
        <v>1</v>
      </c>
      <c r="BS64" s="487" t="str">
        <f aca="false">TRIM(IF('APH KIC KIA PC'!S64="WEB","",'2. Artikeldata Utökad'!T64))</f>
        <v/>
      </c>
      <c r="BT64" s="497"/>
      <c r="BU64" s="497"/>
      <c r="BV64" s="487" t="str">
        <f aca="false">TRIM(IF('APH KIC KIA PC'!M64&lt;&gt;200,'APH KIC KIA PC'!D64,'2. Artikeldata Utökad'!I64))</f>
        <v/>
      </c>
      <c r="BW64" s="487" t="str">
        <f aca="false">TRIM('2. Artikeldata Utökad'!D64)</f>
        <v/>
      </c>
      <c r="BX64" s="488" t="str">
        <f aca="false">LEFT('2. Artikeldata Utökad'!H64,1)</f>
        <v> </v>
      </c>
      <c r="BY64" s="488" t="str">
        <f aca="false">TRIM(LEFT('2. Artikeldata Utökad'!J64,2))</f>
        <v/>
      </c>
      <c r="BZ64" s="486" t="s">
        <v>2035</v>
      </c>
      <c r="CA64" s="497"/>
      <c r="CB64" s="497"/>
      <c r="CC64" s="497"/>
      <c r="CD64" s="497"/>
      <c r="CE64" s="497"/>
    </row>
    <row r="65" customFormat="false" ht="14.25" hidden="false" customHeight="false" outlineLevel="0" collapsed="false">
      <c r="A65" s="496" t="n">
        <v>61</v>
      </c>
      <c r="B65" s="485" t="str">
        <f aca="false">'APH KIC KIA PC'!I65</f>
        <v>Välj…</v>
      </c>
      <c r="C65" s="485" t="str">
        <f aca="false">'APH KIC KIA PC'!K65</f>
        <v>Välj…</v>
      </c>
      <c r="D65" s="486" t="n">
        <v>1</v>
      </c>
      <c r="E65" s="487" t="str">
        <f aca="false">TRIM('APH KIC KIA PC'!D65)</f>
        <v/>
      </c>
      <c r="F65" s="488" t="str">
        <f aca="false">TRIM('1. Artikeldata Grund'!E65)</f>
        <v/>
      </c>
      <c r="G65" s="489" t="s">
        <v>1925</v>
      </c>
      <c r="H65" s="497"/>
      <c r="I65" s="497"/>
      <c r="J65" s="497"/>
      <c r="K65" s="497"/>
      <c r="L65" s="497"/>
      <c r="M65" s="258" t="n">
        <f aca="false" t="array" ref="M65:M65">IF('APH KIC KIA PC'!S65&lt;&gt;"WEB",1,_xlfn.IFS('APH KIC KIA PC'!K65=Tabeller!$AH$4,'APH KIC KIA PC'!Q65,'APH KIC KIA PC'!K65=Tabeller!$AH$5,106628))</f>
        <v>1</v>
      </c>
      <c r="N65" s="490" t="str">
        <f aca="false" t="array" ref="N65:N65">TRIM(IFERROR(IF('APH KIC KIA PC'!M65=200,'2. Artikeldata Utökad'!I65,(_xlfn.IFS('APH KIC KIA PC'!K65=Tabeller!$AH$4,'1. Artikeldata Grund'!F65,AND('APH KIC KIA PC'!K65=Tabeller!$AH$5,'APH KIC KIA PC'!M65&lt;&gt;200),'APH KIC KIA PC'!D65,'APH KIC KIA PC'!M65=200,'2. Artikeldata Utökad'!I65))),""))</f>
        <v/>
      </c>
      <c r="O65" s="491" t="str">
        <f aca="false">'APH KIC KIA PC'!E65</f>
        <v/>
      </c>
      <c r="P65" s="487" t="str">
        <f aca="false">TRIM('APH KIC KIA PC'!R65)</f>
        <v/>
      </c>
      <c r="Q65" s="497"/>
      <c r="R65" s="493" t="str">
        <f aca="false" t="array" ref="R65:R65">IFERROR(_xlfn.IFS('4. Inköpsdata'!M65=25%,41,'4. Inköpsdata'!M65=12%,42,'4. Inköpsdata'!M65=6%,43,'4. Inköpsdata'!M65="Momsfritt",38),"")</f>
        <v/>
      </c>
      <c r="S65" s="486" t="str">
        <f aca="false">'APH KIC KIA PC'!S65</f>
        <v>  Välj…</v>
      </c>
      <c r="T65" s="494" t="str">
        <f aca="false">'APH KIC KIA PC'!E65</f>
        <v/>
      </c>
      <c r="U65" s="486"/>
      <c r="V65" s="497"/>
      <c r="W65" s="497"/>
      <c r="X65" s="497"/>
      <c r="Y65" s="497"/>
      <c r="Z65" s="486" t="str">
        <f aca="false">TRIM(IF('1. Artikeldata Grund'!K65="","",IF('1. Artikeldata Grund'!K65=1,_xlfn.CONCAT('1. Artikeldata Grund'!K65," ","dag"),_xlfn.CONCAT('1. Artikeldata Grund'!K65," ","dagar"))))</f>
        <v/>
      </c>
      <c r="AA65" s="486" t="str">
        <f aca="false">TRIM(IF('1. Artikeldata Grund'!L65="","",IF('1. Artikeldata Grund'!L65=1,_xlfn.CONCAT('1. Artikeldata Grund'!L65," ","dag"),_xlfn.CONCAT('1. Artikeldata Grund'!L65," ","dagar"))))</f>
        <v/>
      </c>
      <c r="AB65" s="497"/>
      <c r="AC65" s="497"/>
      <c r="AD65" s="497"/>
      <c r="AE65" s="486" t="n">
        <v>1</v>
      </c>
      <c r="AF65" s="497"/>
      <c r="AG65" s="487" t="str">
        <f aca="false">TRIM('APH KIC KIA PC'!T65)</f>
        <v/>
      </c>
      <c r="AH65" s="497"/>
      <c r="AI65" s="497"/>
      <c r="AJ65" s="497"/>
      <c r="AK65" s="497"/>
      <c r="AL65" s="497"/>
      <c r="AM65" s="497"/>
      <c r="AN65" s="497"/>
      <c r="AO65" s="497"/>
      <c r="AP65" s="497"/>
      <c r="AQ65" s="497"/>
      <c r="AR65" s="497"/>
      <c r="AS65" s="497"/>
      <c r="AT65" s="497"/>
      <c r="AU65" s="497"/>
      <c r="AV65" s="497"/>
      <c r="AW65" s="497"/>
      <c r="AX65" s="497"/>
      <c r="AY65" s="497"/>
      <c r="AZ65" s="497"/>
      <c r="BA65" s="497"/>
      <c r="BB65" s="497"/>
      <c r="BC65" s="490" t="s">
        <v>2035</v>
      </c>
      <c r="BD65" s="490" t="str">
        <f aca="false">IF('2. Artikeldata Utökad'!G65="Välj…","",LEFT('2. Artikeldata Utökad'!G65,1))</f>
        <v> </v>
      </c>
      <c r="BE65" s="497"/>
      <c r="BF65" s="497"/>
      <c r="BG65" s="497"/>
      <c r="BH65" s="497"/>
      <c r="BI65" s="497"/>
      <c r="BJ65" s="497"/>
      <c r="BK65" s="497"/>
      <c r="BL65" s="487" t="str">
        <f aca="false">TRIM(IF('APH KIC KIA PC'!S65="WEB","",'2. Artikeldata Utökad'!P65))</f>
        <v/>
      </c>
      <c r="BM65" s="487" t="str">
        <f aca="false">TRIM(IF('APH KIC KIA PC'!S65="WEB","",'2. Artikeldata Utökad'!Q65))</f>
        <v/>
      </c>
      <c r="BN65" s="487" t="str">
        <f aca="false">TRIM(IF('APH KIC KIA PC'!S65="WEB","",'2. Artikeldata Utökad'!R65))</f>
        <v/>
      </c>
      <c r="BO65" s="487" t="str">
        <f aca="false">IF('2. Artikeldata Utökad'!F65="","",'2. Artikeldata Utökad'!F65)</f>
        <v>  Välj…</v>
      </c>
      <c r="BP65" s="487" t="str">
        <f aca="false">TRIM(IF('2. Artikeldata Utökad'!E65="","",'2. Artikeldata Utökad'!E65))</f>
        <v/>
      </c>
      <c r="BQ65" s="487" t="str">
        <f aca="false">TRIM(IF('APH KIC KIA PC'!S65="WEB","",'2. Artikeldata Utökad'!S65))</f>
        <v/>
      </c>
      <c r="BR65" s="486" t="n">
        <v>1</v>
      </c>
      <c r="BS65" s="487" t="str">
        <f aca="false">TRIM(IF('APH KIC KIA PC'!S65="WEB","",'2. Artikeldata Utökad'!T65))</f>
        <v/>
      </c>
      <c r="BT65" s="497"/>
      <c r="BU65" s="497"/>
      <c r="BV65" s="487" t="str">
        <f aca="false">TRIM(IF('APH KIC KIA PC'!M65&lt;&gt;200,'APH KIC KIA PC'!D65,'2. Artikeldata Utökad'!I65))</f>
        <v/>
      </c>
      <c r="BW65" s="487" t="str">
        <f aca="false">TRIM('2. Artikeldata Utökad'!D65)</f>
        <v/>
      </c>
      <c r="BX65" s="488" t="str">
        <f aca="false">LEFT('2. Artikeldata Utökad'!H65,1)</f>
        <v> </v>
      </c>
      <c r="BY65" s="488" t="str">
        <f aca="false">TRIM(LEFT('2. Artikeldata Utökad'!J65,2))</f>
        <v/>
      </c>
      <c r="BZ65" s="486" t="s">
        <v>2035</v>
      </c>
      <c r="CA65" s="497"/>
      <c r="CB65" s="497"/>
      <c r="CC65" s="497"/>
      <c r="CD65" s="497"/>
      <c r="CE65" s="497"/>
    </row>
    <row r="66" customFormat="false" ht="14.25" hidden="false" customHeight="false" outlineLevel="0" collapsed="false">
      <c r="A66" s="485" t="n">
        <v>62</v>
      </c>
      <c r="B66" s="485" t="str">
        <f aca="false">'APH KIC KIA PC'!I66</f>
        <v>Välj…</v>
      </c>
      <c r="C66" s="485" t="str">
        <f aca="false">'APH KIC KIA PC'!K66</f>
        <v>Välj…</v>
      </c>
      <c r="D66" s="486" t="n">
        <v>1</v>
      </c>
      <c r="E66" s="487" t="str">
        <f aca="false">TRIM('APH KIC KIA PC'!D66)</f>
        <v/>
      </c>
      <c r="F66" s="488" t="str">
        <f aca="false">TRIM('1. Artikeldata Grund'!E66)</f>
        <v/>
      </c>
      <c r="G66" s="489" t="s">
        <v>1925</v>
      </c>
      <c r="H66" s="497"/>
      <c r="I66" s="497"/>
      <c r="J66" s="497"/>
      <c r="K66" s="497"/>
      <c r="L66" s="497"/>
      <c r="M66" s="258" t="n">
        <f aca="false" t="array" ref="M66:M66">IF('APH KIC KIA PC'!S66&lt;&gt;"WEB",1,_xlfn.IFS('APH KIC KIA PC'!K66=Tabeller!$AH$4,'APH KIC KIA PC'!Q66,'APH KIC KIA PC'!K66=Tabeller!$AH$5,106628))</f>
        <v>1</v>
      </c>
      <c r="N66" s="490" t="str">
        <f aca="false" t="array" ref="N66:N66">TRIM(IFERROR(IF('APH KIC KIA PC'!M66=200,'2. Artikeldata Utökad'!I66,(_xlfn.IFS('APH KIC KIA PC'!K66=Tabeller!$AH$4,'1. Artikeldata Grund'!F66,AND('APH KIC KIA PC'!K66=Tabeller!$AH$5,'APH KIC KIA PC'!M66&lt;&gt;200),'APH KIC KIA PC'!D66,'APH KIC KIA PC'!M66=200,'2. Artikeldata Utökad'!I66))),""))</f>
        <v/>
      </c>
      <c r="O66" s="491" t="str">
        <f aca="false">'APH KIC KIA PC'!E66</f>
        <v/>
      </c>
      <c r="P66" s="487" t="str">
        <f aca="false">TRIM('APH KIC KIA PC'!R66)</f>
        <v/>
      </c>
      <c r="Q66" s="497"/>
      <c r="R66" s="493" t="str">
        <f aca="false" t="array" ref="R66:R66">IFERROR(_xlfn.IFS('4. Inköpsdata'!M66=25%,41,'4. Inköpsdata'!M66=12%,42,'4. Inköpsdata'!M66=6%,43,'4. Inköpsdata'!M66="Momsfritt",38),"")</f>
        <v/>
      </c>
      <c r="S66" s="486" t="str">
        <f aca="false">'APH KIC KIA PC'!S66</f>
        <v>  Välj…</v>
      </c>
      <c r="T66" s="494" t="str">
        <f aca="false">'APH KIC KIA PC'!E66</f>
        <v/>
      </c>
      <c r="U66" s="486"/>
      <c r="V66" s="497"/>
      <c r="W66" s="497"/>
      <c r="X66" s="497"/>
      <c r="Y66" s="497"/>
      <c r="Z66" s="486" t="str">
        <f aca="false">TRIM(IF('1. Artikeldata Grund'!K66="","",IF('1. Artikeldata Grund'!K66=1,_xlfn.CONCAT('1. Artikeldata Grund'!K66," ","dag"),_xlfn.CONCAT('1. Artikeldata Grund'!K66," ","dagar"))))</f>
        <v/>
      </c>
      <c r="AA66" s="486" t="str">
        <f aca="false">TRIM(IF('1. Artikeldata Grund'!L66="","",IF('1. Artikeldata Grund'!L66=1,_xlfn.CONCAT('1. Artikeldata Grund'!L66," ","dag"),_xlfn.CONCAT('1. Artikeldata Grund'!L66," ","dagar"))))</f>
        <v/>
      </c>
      <c r="AB66" s="497"/>
      <c r="AC66" s="497"/>
      <c r="AD66" s="497"/>
      <c r="AE66" s="486" t="n">
        <v>1</v>
      </c>
      <c r="AF66" s="497"/>
      <c r="AG66" s="487" t="str">
        <f aca="false">TRIM('APH KIC KIA PC'!T66)</f>
        <v/>
      </c>
      <c r="AH66" s="497"/>
      <c r="AI66" s="497"/>
      <c r="AJ66" s="497"/>
      <c r="AK66" s="497"/>
      <c r="AL66" s="497"/>
      <c r="AM66" s="497"/>
      <c r="AN66" s="497"/>
      <c r="AO66" s="497"/>
      <c r="AP66" s="497"/>
      <c r="AQ66" s="497"/>
      <c r="AR66" s="497"/>
      <c r="AS66" s="497"/>
      <c r="AT66" s="497"/>
      <c r="AU66" s="497"/>
      <c r="AV66" s="497"/>
      <c r="AW66" s="497"/>
      <c r="AX66" s="497"/>
      <c r="AY66" s="497"/>
      <c r="AZ66" s="497"/>
      <c r="BA66" s="497"/>
      <c r="BB66" s="497"/>
      <c r="BC66" s="490" t="s">
        <v>2035</v>
      </c>
      <c r="BD66" s="490" t="str">
        <f aca="false">IF('2. Artikeldata Utökad'!G66="Välj…","",LEFT('2. Artikeldata Utökad'!G66,1))</f>
        <v> </v>
      </c>
      <c r="BE66" s="497"/>
      <c r="BF66" s="497"/>
      <c r="BG66" s="497"/>
      <c r="BH66" s="497"/>
      <c r="BI66" s="497"/>
      <c r="BJ66" s="497"/>
      <c r="BK66" s="497"/>
      <c r="BL66" s="487" t="str">
        <f aca="false">TRIM(IF('APH KIC KIA PC'!S66="WEB","",'2. Artikeldata Utökad'!P66))</f>
        <v/>
      </c>
      <c r="BM66" s="487" t="str">
        <f aca="false">TRIM(IF('APH KIC KIA PC'!S66="WEB","",'2. Artikeldata Utökad'!Q66))</f>
        <v/>
      </c>
      <c r="BN66" s="487" t="str">
        <f aca="false">TRIM(IF('APH KIC KIA PC'!S66="WEB","",'2. Artikeldata Utökad'!R66))</f>
        <v/>
      </c>
      <c r="BO66" s="487" t="str">
        <f aca="false">IF('2. Artikeldata Utökad'!F66="","",'2. Artikeldata Utökad'!F66)</f>
        <v>  Välj…</v>
      </c>
      <c r="BP66" s="487" t="str">
        <f aca="false">TRIM(IF('2. Artikeldata Utökad'!E66="","",'2. Artikeldata Utökad'!E66))</f>
        <v/>
      </c>
      <c r="BQ66" s="487" t="str">
        <f aca="false">TRIM(IF('APH KIC KIA PC'!S66="WEB","",'2. Artikeldata Utökad'!S66))</f>
        <v/>
      </c>
      <c r="BR66" s="486" t="n">
        <v>1</v>
      </c>
      <c r="BS66" s="487" t="str">
        <f aca="false">TRIM(IF('APH KIC KIA PC'!S66="WEB","",'2. Artikeldata Utökad'!T66))</f>
        <v/>
      </c>
      <c r="BT66" s="497"/>
      <c r="BU66" s="497"/>
      <c r="BV66" s="487" t="str">
        <f aca="false">TRIM(IF('APH KIC KIA PC'!M66&lt;&gt;200,'APH KIC KIA PC'!D66,'2. Artikeldata Utökad'!I66))</f>
        <v/>
      </c>
      <c r="BW66" s="487" t="str">
        <f aca="false">TRIM('2. Artikeldata Utökad'!D66)</f>
        <v/>
      </c>
      <c r="BX66" s="488" t="str">
        <f aca="false">LEFT('2. Artikeldata Utökad'!H66,1)</f>
        <v> </v>
      </c>
      <c r="BY66" s="488" t="str">
        <f aca="false">TRIM(LEFT('2. Artikeldata Utökad'!J66,2))</f>
        <v/>
      </c>
      <c r="BZ66" s="486" t="s">
        <v>2035</v>
      </c>
      <c r="CA66" s="497"/>
      <c r="CB66" s="497"/>
      <c r="CC66" s="497"/>
      <c r="CD66" s="497"/>
      <c r="CE66" s="497"/>
    </row>
    <row r="67" customFormat="false" ht="14.25" hidden="false" customHeight="false" outlineLevel="0" collapsed="false">
      <c r="A67" s="485" t="n">
        <v>63</v>
      </c>
      <c r="B67" s="485" t="str">
        <f aca="false">'APH KIC KIA PC'!I67</f>
        <v>Välj…</v>
      </c>
      <c r="C67" s="485" t="str">
        <f aca="false">'APH KIC KIA PC'!K67</f>
        <v>Välj…</v>
      </c>
      <c r="D67" s="486" t="n">
        <v>1</v>
      </c>
      <c r="E67" s="487" t="str">
        <f aca="false">TRIM('APH KIC KIA PC'!D67)</f>
        <v/>
      </c>
      <c r="F67" s="488" t="str">
        <f aca="false">TRIM('1. Artikeldata Grund'!E67)</f>
        <v/>
      </c>
      <c r="G67" s="489" t="s">
        <v>1925</v>
      </c>
      <c r="H67" s="497"/>
      <c r="I67" s="497"/>
      <c r="J67" s="497"/>
      <c r="K67" s="497"/>
      <c r="L67" s="497"/>
      <c r="M67" s="258" t="n">
        <f aca="false" t="array" ref="M67:M67">IF('APH KIC KIA PC'!S67&lt;&gt;"WEB",1,_xlfn.IFS('APH KIC KIA PC'!K67=Tabeller!$AH$4,'APH KIC KIA PC'!Q67,'APH KIC KIA PC'!K67=Tabeller!$AH$5,106628))</f>
        <v>1</v>
      </c>
      <c r="N67" s="490" t="str">
        <f aca="false" t="array" ref="N67:N67">TRIM(IFERROR(IF('APH KIC KIA PC'!M67=200,'2. Artikeldata Utökad'!I67,(_xlfn.IFS('APH KIC KIA PC'!K67=Tabeller!$AH$4,'1. Artikeldata Grund'!F67,AND('APH KIC KIA PC'!K67=Tabeller!$AH$5,'APH KIC KIA PC'!M67&lt;&gt;200),'APH KIC KIA PC'!D67,'APH KIC KIA PC'!M67=200,'2. Artikeldata Utökad'!I67))),""))</f>
        <v/>
      </c>
      <c r="O67" s="491" t="str">
        <f aca="false">'APH KIC KIA PC'!E67</f>
        <v/>
      </c>
      <c r="P67" s="487" t="str">
        <f aca="false">TRIM('APH KIC KIA PC'!R67)</f>
        <v/>
      </c>
      <c r="Q67" s="497"/>
      <c r="R67" s="493" t="str">
        <f aca="false" t="array" ref="R67:R67">IFERROR(_xlfn.IFS('4. Inköpsdata'!M67=25%,41,'4. Inköpsdata'!M67=12%,42,'4. Inköpsdata'!M67=6%,43,'4. Inköpsdata'!M67="Momsfritt",38),"")</f>
        <v/>
      </c>
      <c r="S67" s="486" t="str">
        <f aca="false">'APH KIC KIA PC'!S67</f>
        <v>  Välj…</v>
      </c>
      <c r="T67" s="494" t="str">
        <f aca="false">'APH KIC KIA PC'!E67</f>
        <v/>
      </c>
      <c r="U67" s="486"/>
      <c r="V67" s="497"/>
      <c r="W67" s="497"/>
      <c r="X67" s="497"/>
      <c r="Y67" s="497"/>
      <c r="Z67" s="486" t="str">
        <f aca="false">TRIM(IF('1. Artikeldata Grund'!K67="","",IF('1. Artikeldata Grund'!K67=1,_xlfn.CONCAT('1. Artikeldata Grund'!K67," ","dag"),_xlfn.CONCAT('1. Artikeldata Grund'!K67," ","dagar"))))</f>
        <v/>
      </c>
      <c r="AA67" s="486" t="str">
        <f aca="false">TRIM(IF('1. Artikeldata Grund'!L67="","",IF('1. Artikeldata Grund'!L67=1,_xlfn.CONCAT('1. Artikeldata Grund'!L67," ","dag"),_xlfn.CONCAT('1. Artikeldata Grund'!L67," ","dagar"))))</f>
        <v/>
      </c>
      <c r="AB67" s="497"/>
      <c r="AC67" s="497"/>
      <c r="AD67" s="497"/>
      <c r="AE67" s="486" t="n">
        <v>1</v>
      </c>
      <c r="AF67" s="497"/>
      <c r="AG67" s="487" t="str">
        <f aca="false">TRIM('APH KIC KIA PC'!T67)</f>
        <v/>
      </c>
      <c r="AH67" s="497"/>
      <c r="AI67" s="497"/>
      <c r="AJ67" s="497"/>
      <c r="AK67" s="497"/>
      <c r="AL67" s="497"/>
      <c r="AM67" s="497"/>
      <c r="AN67" s="497"/>
      <c r="AO67" s="497"/>
      <c r="AP67" s="497"/>
      <c r="AQ67" s="497"/>
      <c r="AR67" s="497"/>
      <c r="AS67" s="497"/>
      <c r="AT67" s="497"/>
      <c r="AU67" s="497"/>
      <c r="AV67" s="497"/>
      <c r="AW67" s="497"/>
      <c r="AX67" s="497"/>
      <c r="AY67" s="497"/>
      <c r="AZ67" s="497"/>
      <c r="BA67" s="497"/>
      <c r="BB67" s="497"/>
      <c r="BC67" s="490" t="s">
        <v>2035</v>
      </c>
      <c r="BD67" s="490" t="str">
        <f aca="false">IF('2. Artikeldata Utökad'!G67="Välj…","",LEFT('2. Artikeldata Utökad'!G67,1))</f>
        <v> </v>
      </c>
      <c r="BE67" s="497"/>
      <c r="BF67" s="497"/>
      <c r="BG67" s="497"/>
      <c r="BH67" s="497"/>
      <c r="BI67" s="497"/>
      <c r="BJ67" s="497"/>
      <c r="BK67" s="497"/>
      <c r="BL67" s="487" t="str">
        <f aca="false">TRIM(IF('APH KIC KIA PC'!S67="WEB","",'2. Artikeldata Utökad'!P67))</f>
        <v/>
      </c>
      <c r="BM67" s="487" t="str">
        <f aca="false">TRIM(IF('APH KIC KIA PC'!S67="WEB","",'2. Artikeldata Utökad'!Q67))</f>
        <v/>
      </c>
      <c r="BN67" s="487" t="str">
        <f aca="false">TRIM(IF('APH KIC KIA PC'!S67="WEB","",'2. Artikeldata Utökad'!R67))</f>
        <v/>
      </c>
      <c r="BO67" s="487" t="str">
        <f aca="false">IF('2. Artikeldata Utökad'!F67="","",'2. Artikeldata Utökad'!F67)</f>
        <v>  Välj…</v>
      </c>
      <c r="BP67" s="487" t="str">
        <f aca="false">TRIM(IF('2. Artikeldata Utökad'!E67="","",'2. Artikeldata Utökad'!E67))</f>
        <v/>
      </c>
      <c r="BQ67" s="487" t="str">
        <f aca="false">TRIM(IF('APH KIC KIA PC'!S67="WEB","",'2. Artikeldata Utökad'!S67))</f>
        <v/>
      </c>
      <c r="BR67" s="486" t="n">
        <v>1</v>
      </c>
      <c r="BS67" s="487" t="str">
        <f aca="false">TRIM(IF('APH KIC KIA PC'!S67="WEB","",'2. Artikeldata Utökad'!T67))</f>
        <v/>
      </c>
      <c r="BT67" s="497"/>
      <c r="BU67" s="497"/>
      <c r="BV67" s="487" t="str">
        <f aca="false">TRIM(IF('APH KIC KIA PC'!M67&lt;&gt;200,'APH KIC KIA PC'!D67,'2. Artikeldata Utökad'!I67))</f>
        <v/>
      </c>
      <c r="BW67" s="487" t="str">
        <f aca="false">TRIM('2. Artikeldata Utökad'!D67)</f>
        <v/>
      </c>
      <c r="BX67" s="488" t="str">
        <f aca="false">LEFT('2. Artikeldata Utökad'!H67,1)</f>
        <v> </v>
      </c>
      <c r="BY67" s="488" t="str">
        <f aca="false">TRIM(LEFT('2. Artikeldata Utökad'!J67,2))</f>
        <v/>
      </c>
      <c r="BZ67" s="486" t="s">
        <v>2035</v>
      </c>
      <c r="CA67" s="497"/>
      <c r="CB67" s="497"/>
      <c r="CC67" s="497"/>
      <c r="CD67" s="497"/>
      <c r="CE67" s="497"/>
    </row>
    <row r="68" customFormat="false" ht="14.25" hidden="false" customHeight="false" outlineLevel="0" collapsed="false">
      <c r="A68" s="485" t="n">
        <v>64</v>
      </c>
      <c r="B68" s="485" t="str">
        <f aca="false">'APH KIC KIA PC'!I68</f>
        <v>Välj…</v>
      </c>
      <c r="C68" s="485" t="str">
        <f aca="false">'APH KIC KIA PC'!K68</f>
        <v>Välj…</v>
      </c>
      <c r="D68" s="486" t="n">
        <v>1</v>
      </c>
      <c r="E68" s="487" t="str">
        <f aca="false">TRIM('APH KIC KIA PC'!D68)</f>
        <v/>
      </c>
      <c r="F68" s="488" t="str">
        <f aca="false">TRIM('1. Artikeldata Grund'!E68)</f>
        <v/>
      </c>
      <c r="G68" s="489" t="s">
        <v>1925</v>
      </c>
      <c r="H68" s="497"/>
      <c r="I68" s="497"/>
      <c r="J68" s="497"/>
      <c r="K68" s="497"/>
      <c r="L68" s="497"/>
      <c r="M68" s="258" t="n">
        <f aca="false" t="array" ref="M68:M68">IF('APH KIC KIA PC'!S68&lt;&gt;"WEB",1,_xlfn.IFS('APH KIC KIA PC'!K68=Tabeller!$AH$4,'APH KIC KIA PC'!Q68,'APH KIC KIA PC'!K68=Tabeller!$AH$5,106628))</f>
        <v>1</v>
      </c>
      <c r="N68" s="490" t="str">
        <f aca="false" t="array" ref="N68:N68">TRIM(IFERROR(IF('APH KIC KIA PC'!M68=200,'2. Artikeldata Utökad'!I68,(_xlfn.IFS('APH KIC KIA PC'!K68=Tabeller!$AH$4,'1. Artikeldata Grund'!F68,AND('APH KIC KIA PC'!K68=Tabeller!$AH$5,'APH KIC KIA PC'!M68&lt;&gt;200),'APH KIC KIA PC'!D68,'APH KIC KIA PC'!M68=200,'2. Artikeldata Utökad'!I68))),""))</f>
        <v/>
      </c>
      <c r="O68" s="491" t="str">
        <f aca="false">'APH KIC KIA PC'!E68</f>
        <v/>
      </c>
      <c r="P68" s="487" t="str">
        <f aca="false">TRIM('APH KIC KIA PC'!R68)</f>
        <v/>
      </c>
      <c r="Q68" s="497"/>
      <c r="R68" s="493" t="str">
        <f aca="false" t="array" ref="R68:R68">IFERROR(_xlfn.IFS('4. Inköpsdata'!M68=25%,41,'4. Inköpsdata'!M68=12%,42,'4. Inköpsdata'!M68=6%,43,'4. Inköpsdata'!M68="Momsfritt",38),"")</f>
        <v/>
      </c>
      <c r="S68" s="486" t="str">
        <f aca="false">'APH KIC KIA PC'!S68</f>
        <v>  Välj…</v>
      </c>
      <c r="T68" s="494" t="str">
        <f aca="false">'APH KIC KIA PC'!E68</f>
        <v/>
      </c>
      <c r="U68" s="486"/>
      <c r="V68" s="497"/>
      <c r="W68" s="497"/>
      <c r="X68" s="497"/>
      <c r="Y68" s="497"/>
      <c r="Z68" s="486" t="str">
        <f aca="false">TRIM(IF('1. Artikeldata Grund'!K68="","",IF('1. Artikeldata Grund'!K68=1,_xlfn.CONCAT('1. Artikeldata Grund'!K68," ","dag"),_xlfn.CONCAT('1. Artikeldata Grund'!K68," ","dagar"))))</f>
        <v/>
      </c>
      <c r="AA68" s="486" t="str">
        <f aca="false">TRIM(IF('1. Artikeldata Grund'!L68="","",IF('1. Artikeldata Grund'!L68=1,_xlfn.CONCAT('1. Artikeldata Grund'!L68," ","dag"),_xlfn.CONCAT('1. Artikeldata Grund'!L68," ","dagar"))))</f>
        <v/>
      </c>
      <c r="AB68" s="497"/>
      <c r="AC68" s="497"/>
      <c r="AD68" s="497"/>
      <c r="AE68" s="486" t="n">
        <v>1</v>
      </c>
      <c r="AF68" s="497"/>
      <c r="AG68" s="487" t="str">
        <f aca="false">TRIM('APH KIC KIA PC'!T68)</f>
        <v/>
      </c>
      <c r="AH68" s="497"/>
      <c r="AI68" s="497"/>
      <c r="AJ68" s="497"/>
      <c r="AK68" s="497"/>
      <c r="AL68" s="497"/>
      <c r="AM68" s="497"/>
      <c r="AN68" s="497"/>
      <c r="AO68" s="497"/>
      <c r="AP68" s="497"/>
      <c r="AQ68" s="497"/>
      <c r="AR68" s="497"/>
      <c r="AS68" s="497"/>
      <c r="AT68" s="497"/>
      <c r="AU68" s="497"/>
      <c r="AV68" s="497"/>
      <c r="AW68" s="497"/>
      <c r="AX68" s="497"/>
      <c r="AY68" s="497"/>
      <c r="AZ68" s="497"/>
      <c r="BA68" s="497"/>
      <c r="BB68" s="497"/>
      <c r="BC68" s="490" t="s">
        <v>2035</v>
      </c>
      <c r="BD68" s="490" t="str">
        <f aca="false">IF('2. Artikeldata Utökad'!G68="Välj…","",LEFT('2. Artikeldata Utökad'!G68,1))</f>
        <v> </v>
      </c>
      <c r="BE68" s="497"/>
      <c r="BF68" s="497"/>
      <c r="BG68" s="497"/>
      <c r="BH68" s="497"/>
      <c r="BI68" s="497"/>
      <c r="BJ68" s="497"/>
      <c r="BK68" s="497"/>
      <c r="BL68" s="487" t="str">
        <f aca="false">TRIM(IF('APH KIC KIA PC'!S68="WEB","",'2. Artikeldata Utökad'!P68))</f>
        <v/>
      </c>
      <c r="BM68" s="487" t="str">
        <f aca="false">TRIM(IF('APH KIC KIA PC'!S68="WEB","",'2. Artikeldata Utökad'!Q68))</f>
        <v/>
      </c>
      <c r="BN68" s="487" t="str">
        <f aca="false">TRIM(IF('APH KIC KIA PC'!S68="WEB","",'2. Artikeldata Utökad'!R68))</f>
        <v/>
      </c>
      <c r="BO68" s="487" t="str">
        <f aca="false">IF('2. Artikeldata Utökad'!F68="","",'2. Artikeldata Utökad'!F68)</f>
        <v>  Välj…</v>
      </c>
      <c r="BP68" s="487" t="str">
        <f aca="false">TRIM(IF('2. Artikeldata Utökad'!E68="","",'2. Artikeldata Utökad'!E68))</f>
        <v/>
      </c>
      <c r="BQ68" s="487" t="str">
        <f aca="false">TRIM(IF('APH KIC KIA PC'!S68="WEB","",'2. Artikeldata Utökad'!S68))</f>
        <v/>
      </c>
      <c r="BR68" s="486" t="n">
        <v>1</v>
      </c>
      <c r="BS68" s="487" t="str">
        <f aca="false">TRIM(IF('APH KIC KIA PC'!S68="WEB","",'2. Artikeldata Utökad'!T68))</f>
        <v/>
      </c>
      <c r="BT68" s="497"/>
      <c r="BU68" s="497"/>
      <c r="BV68" s="487" t="str">
        <f aca="false">TRIM(IF('APH KIC KIA PC'!M68&lt;&gt;200,'APH KIC KIA PC'!D68,'2. Artikeldata Utökad'!I68))</f>
        <v/>
      </c>
      <c r="BW68" s="487" t="str">
        <f aca="false">TRIM('2. Artikeldata Utökad'!D68)</f>
        <v/>
      </c>
      <c r="BX68" s="488" t="str">
        <f aca="false">LEFT('2. Artikeldata Utökad'!H68,1)</f>
        <v> </v>
      </c>
      <c r="BY68" s="488" t="str">
        <f aca="false">TRIM(LEFT('2. Artikeldata Utökad'!J68,2))</f>
        <v/>
      </c>
      <c r="BZ68" s="486" t="s">
        <v>2035</v>
      </c>
      <c r="CA68" s="497"/>
      <c r="CB68" s="497"/>
      <c r="CC68" s="497"/>
      <c r="CD68" s="497"/>
      <c r="CE68" s="497"/>
    </row>
    <row r="69" customFormat="false" ht="14.25" hidden="false" customHeight="false" outlineLevel="0" collapsed="false">
      <c r="A69" s="485" t="n">
        <v>65</v>
      </c>
      <c r="B69" s="485" t="str">
        <f aca="false">'APH KIC KIA PC'!I69</f>
        <v>Välj…</v>
      </c>
      <c r="C69" s="485" t="str">
        <f aca="false">'APH KIC KIA PC'!K69</f>
        <v>Välj…</v>
      </c>
      <c r="D69" s="486" t="n">
        <v>1</v>
      </c>
      <c r="E69" s="487" t="str">
        <f aca="false">TRIM('APH KIC KIA PC'!D69)</f>
        <v/>
      </c>
      <c r="F69" s="488" t="str">
        <f aca="false">TRIM('1. Artikeldata Grund'!E69)</f>
        <v/>
      </c>
      <c r="G69" s="489" t="s">
        <v>1925</v>
      </c>
      <c r="H69" s="497"/>
      <c r="I69" s="497"/>
      <c r="J69" s="497"/>
      <c r="K69" s="497"/>
      <c r="L69" s="497"/>
      <c r="M69" s="258" t="n">
        <f aca="false" t="array" ref="M69:M69">IF('APH KIC KIA PC'!S69&lt;&gt;"WEB",1,_xlfn.IFS('APH KIC KIA PC'!K69=Tabeller!$AH$4,'APH KIC KIA PC'!Q69,'APH KIC KIA PC'!K69=Tabeller!$AH$5,106628))</f>
        <v>1</v>
      </c>
      <c r="N69" s="490" t="str">
        <f aca="false" t="array" ref="N69:N69">TRIM(IFERROR(IF('APH KIC KIA PC'!M69=200,'2. Artikeldata Utökad'!I69,(_xlfn.IFS('APH KIC KIA PC'!K69=Tabeller!$AH$4,'1. Artikeldata Grund'!F69,AND('APH KIC KIA PC'!K69=Tabeller!$AH$5,'APH KIC KIA PC'!M69&lt;&gt;200),'APH KIC KIA PC'!D69,'APH KIC KIA PC'!M69=200,'2. Artikeldata Utökad'!I69))),""))</f>
        <v/>
      </c>
      <c r="O69" s="491" t="str">
        <f aca="false">'APH KIC KIA PC'!E69</f>
        <v/>
      </c>
      <c r="P69" s="487" t="str">
        <f aca="false">TRIM('APH KIC KIA PC'!R69)</f>
        <v/>
      </c>
      <c r="Q69" s="497"/>
      <c r="R69" s="493" t="str">
        <f aca="false" t="array" ref="R69:R69">IFERROR(_xlfn.IFS('4. Inköpsdata'!M69=25%,41,'4. Inköpsdata'!M69=12%,42,'4. Inköpsdata'!M69=6%,43,'4. Inköpsdata'!M69="Momsfritt",38),"")</f>
        <v/>
      </c>
      <c r="S69" s="486" t="str">
        <f aca="false">'APH KIC KIA PC'!S69</f>
        <v>  Välj…</v>
      </c>
      <c r="T69" s="494" t="str">
        <f aca="false">'APH KIC KIA PC'!E69</f>
        <v/>
      </c>
      <c r="U69" s="486"/>
      <c r="V69" s="497"/>
      <c r="W69" s="497"/>
      <c r="X69" s="497"/>
      <c r="Y69" s="497"/>
      <c r="Z69" s="486" t="str">
        <f aca="false">TRIM(IF('1. Artikeldata Grund'!K69="","",IF('1. Artikeldata Grund'!K69=1,_xlfn.CONCAT('1. Artikeldata Grund'!K69," ","dag"),_xlfn.CONCAT('1. Artikeldata Grund'!K69," ","dagar"))))</f>
        <v/>
      </c>
      <c r="AA69" s="486" t="str">
        <f aca="false">TRIM(IF('1. Artikeldata Grund'!L69="","",IF('1. Artikeldata Grund'!L69=1,_xlfn.CONCAT('1. Artikeldata Grund'!L69," ","dag"),_xlfn.CONCAT('1. Artikeldata Grund'!L69," ","dagar"))))</f>
        <v/>
      </c>
      <c r="AB69" s="497"/>
      <c r="AC69" s="497"/>
      <c r="AD69" s="497"/>
      <c r="AE69" s="486" t="n">
        <v>1</v>
      </c>
      <c r="AF69" s="497"/>
      <c r="AG69" s="487" t="str">
        <f aca="false">TRIM('APH KIC KIA PC'!T69)</f>
        <v/>
      </c>
      <c r="AH69" s="497"/>
      <c r="AI69" s="497"/>
      <c r="AJ69" s="497"/>
      <c r="AK69" s="497"/>
      <c r="AL69" s="497"/>
      <c r="AM69" s="497"/>
      <c r="AN69" s="497"/>
      <c r="AO69" s="497"/>
      <c r="AP69" s="497"/>
      <c r="AQ69" s="497"/>
      <c r="AR69" s="497"/>
      <c r="AS69" s="497"/>
      <c r="AT69" s="497"/>
      <c r="AU69" s="497"/>
      <c r="AV69" s="497"/>
      <c r="AW69" s="497"/>
      <c r="AX69" s="497"/>
      <c r="AY69" s="497"/>
      <c r="AZ69" s="497"/>
      <c r="BA69" s="497"/>
      <c r="BB69" s="497"/>
      <c r="BC69" s="490" t="s">
        <v>2035</v>
      </c>
      <c r="BD69" s="490" t="str">
        <f aca="false">IF('2. Artikeldata Utökad'!G69="Välj…","",LEFT('2. Artikeldata Utökad'!G69,1))</f>
        <v> </v>
      </c>
      <c r="BE69" s="497"/>
      <c r="BF69" s="497"/>
      <c r="BG69" s="497"/>
      <c r="BH69" s="497"/>
      <c r="BI69" s="497"/>
      <c r="BJ69" s="497"/>
      <c r="BK69" s="497"/>
      <c r="BL69" s="487" t="str">
        <f aca="false">TRIM(IF('APH KIC KIA PC'!S69="WEB","",'2. Artikeldata Utökad'!P69))</f>
        <v/>
      </c>
      <c r="BM69" s="487" t="str">
        <f aca="false">TRIM(IF('APH KIC KIA PC'!S69="WEB","",'2. Artikeldata Utökad'!Q69))</f>
        <v/>
      </c>
      <c r="BN69" s="487" t="str">
        <f aca="false">TRIM(IF('APH KIC KIA PC'!S69="WEB","",'2. Artikeldata Utökad'!R69))</f>
        <v/>
      </c>
      <c r="BO69" s="487" t="str">
        <f aca="false">IF('2. Artikeldata Utökad'!F69="","",'2. Artikeldata Utökad'!F69)</f>
        <v>  Välj…</v>
      </c>
      <c r="BP69" s="487" t="str">
        <f aca="false">TRIM(IF('2. Artikeldata Utökad'!E69="","",'2. Artikeldata Utökad'!E69))</f>
        <v/>
      </c>
      <c r="BQ69" s="487" t="str">
        <f aca="false">TRIM(IF('APH KIC KIA PC'!S69="WEB","",'2. Artikeldata Utökad'!S69))</f>
        <v/>
      </c>
      <c r="BR69" s="486" t="n">
        <v>1</v>
      </c>
      <c r="BS69" s="487" t="str">
        <f aca="false">TRIM(IF('APH KIC KIA PC'!S69="WEB","",'2. Artikeldata Utökad'!T69))</f>
        <v/>
      </c>
      <c r="BT69" s="497"/>
      <c r="BU69" s="497"/>
      <c r="BV69" s="487" t="str">
        <f aca="false">TRIM(IF('APH KIC KIA PC'!M69&lt;&gt;200,'APH KIC KIA PC'!D69,'2. Artikeldata Utökad'!I69))</f>
        <v/>
      </c>
      <c r="BW69" s="487" t="str">
        <f aca="false">TRIM('2. Artikeldata Utökad'!D69)</f>
        <v/>
      </c>
      <c r="BX69" s="488" t="str">
        <f aca="false">LEFT('2. Artikeldata Utökad'!H69,1)</f>
        <v> </v>
      </c>
      <c r="BY69" s="488" t="str">
        <f aca="false">TRIM(LEFT('2. Artikeldata Utökad'!J69,2))</f>
        <v/>
      </c>
      <c r="BZ69" s="486" t="s">
        <v>2035</v>
      </c>
      <c r="CA69" s="497"/>
      <c r="CB69" s="497"/>
      <c r="CC69" s="497"/>
      <c r="CD69" s="497"/>
      <c r="CE69" s="497"/>
    </row>
    <row r="70" customFormat="false" ht="14.25" hidden="false" customHeight="false" outlineLevel="0" collapsed="false">
      <c r="A70" s="485" t="n">
        <v>66</v>
      </c>
      <c r="B70" s="485" t="str">
        <f aca="false">'APH KIC KIA PC'!I70</f>
        <v>Välj…</v>
      </c>
      <c r="C70" s="485" t="str">
        <f aca="false">'APH KIC KIA PC'!K70</f>
        <v>Välj…</v>
      </c>
      <c r="D70" s="486" t="n">
        <v>1</v>
      </c>
      <c r="E70" s="487" t="str">
        <f aca="false">TRIM('APH KIC KIA PC'!D70)</f>
        <v/>
      </c>
      <c r="F70" s="488" t="str">
        <f aca="false">TRIM('1. Artikeldata Grund'!E70)</f>
        <v/>
      </c>
      <c r="G70" s="489" t="s">
        <v>1925</v>
      </c>
      <c r="H70" s="497"/>
      <c r="I70" s="497"/>
      <c r="J70" s="497"/>
      <c r="K70" s="497"/>
      <c r="L70" s="497"/>
      <c r="M70" s="258" t="n">
        <f aca="false" t="array" ref="M70:M70">IF('APH KIC KIA PC'!S70&lt;&gt;"WEB",1,_xlfn.IFS('APH KIC KIA PC'!K70=Tabeller!$AH$4,'APH KIC KIA PC'!Q70,'APH KIC KIA PC'!K70=Tabeller!$AH$5,106628))</f>
        <v>1</v>
      </c>
      <c r="N70" s="490" t="str">
        <f aca="false" t="array" ref="N70:N70">TRIM(IFERROR(IF('APH KIC KIA PC'!M70=200,'2. Artikeldata Utökad'!I70,(_xlfn.IFS('APH KIC KIA PC'!K70=Tabeller!$AH$4,'1. Artikeldata Grund'!F70,AND('APH KIC KIA PC'!K70=Tabeller!$AH$5,'APH KIC KIA PC'!M70&lt;&gt;200),'APH KIC KIA PC'!D70,'APH KIC KIA PC'!M70=200,'2. Artikeldata Utökad'!I70))),""))</f>
        <v/>
      </c>
      <c r="O70" s="491" t="str">
        <f aca="false">'APH KIC KIA PC'!E70</f>
        <v/>
      </c>
      <c r="P70" s="487" t="str">
        <f aca="false">TRIM('APH KIC KIA PC'!R70)</f>
        <v/>
      </c>
      <c r="Q70" s="497"/>
      <c r="R70" s="493" t="str">
        <f aca="false" t="array" ref="R70:R70">IFERROR(_xlfn.IFS('4. Inköpsdata'!M70=25%,41,'4. Inköpsdata'!M70=12%,42,'4. Inköpsdata'!M70=6%,43,'4. Inköpsdata'!M70="Momsfritt",38),"")</f>
        <v/>
      </c>
      <c r="S70" s="486" t="str">
        <f aca="false">'APH KIC KIA PC'!S70</f>
        <v>  Välj…</v>
      </c>
      <c r="T70" s="494" t="str">
        <f aca="false">'APH KIC KIA PC'!E70</f>
        <v/>
      </c>
      <c r="U70" s="486"/>
      <c r="V70" s="497"/>
      <c r="W70" s="497"/>
      <c r="X70" s="497"/>
      <c r="Y70" s="497"/>
      <c r="Z70" s="486" t="str">
        <f aca="false">TRIM(IF('1. Artikeldata Grund'!K70="","",IF('1. Artikeldata Grund'!K70=1,_xlfn.CONCAT('1. Artikeldata Grund'!K70," ","dag"),_xlfn.CONCAT('1. Artikeldata Grund'!K70," ","dagar"))))</f>
        <v/>
      </c>
      <c r="AA70" s="486" t="str">
        <f aca="false">TRIM(IF('1. Artikeldata Grund'!L70="","",IF('1. Artikeldata Grund'!L70=1,_xlfn.CONCAT('1. Artikeldata Grund'!L70," ","dag"),_xlfn.CONCAT('1. Artikeldata Grund'!L70," ","dagar"))))</f>
        <v/>
      </c>
      <c r="AB70" s="497"/>
      <c r="AC70" s="497"/>
      <c r="AD70" s="497"/>
      <c r="AE70" s="486" t="n">
        <v>1</v>
      </c>
      <c r="AF70" s="497"/>
      <c r="AG70" s="487" t="str">
        <f aca="false">TRIM('APH KIC KIA PC'!T70)</f>
        <v/>
      </c>
      <c r="AH70" s="497"/>
      <c r="AI70" s="497"/>
      <c r="AJ70" s="497"/>
      <c r="AK70" s="497"/>
      <c r="AL70" s="497"/>
      <c r="AM70" s="497"/>
      <c r="AN70" s="497"/>
      <c r="AO70" s="497"/>
      <c r="AP70" s="497"/>
      <c r="AQ70" s="497"/>
      <c r="AR70" s="497"/>
      <c r="AS70" s="497"/>
      <c r="AT70" s="497"/>
      <c r="AU70" s="497"/>
      <c r="AV70" s="497"/>
      <c r="AW70" s="497"/>
      <c r="AX70" s="497"/>
      <c r="AY70" s="497"/>
      <c r="AZ70" s="497"/>
      <c r="BA70" s="497"/>
      <c r="BB70" s="497"/>
      <c r="BC70" s="490" t="s">
        <v>2035</v>
      </c>
      <c r="BD70" s="490" t="str">
        <f aca="false">IF('2. Artikeldata Utökad'!G70="Välj…","",LEFT('2. Artikeldata Utökad'!G70,1))</f>
        <v> </v>
      </c>
      <c r="BE70" s="497"/>
      <c r="BF70" s="497"/>
      <c r="BG70" s="497"/>
      <c r="BH70" s="497"/>
      <c r="BI70" s="497"/>
      <c r="BJ70" s="497"/>
      <c r="BK70" s="497"/>
      <c r="BL70" s="487" t="str">
        <f aca="false">TRIM(IF('APH KIC KIA PC'!S70="WEB","",'2. Artikeldata Utökad'!P70))</f>
        <v/>
      </c>
      <c r="BM70" s="487" t="str">
        <f aca="false">TRIM(IF('APH KIC KIA PC'!S70="WEB","",'2. Artikeldata Utökad'!Q70))</f>
        <v/>
      </c>
      <c r="BN70" s="487" t="str">
        <f aca="false">TRIM(IF('APH KIC KIA PC'!S70="WEB","",'2. Artikeldata Utökad'!R70))</f>
        <v/>
      </c>
      <c r="BO70" s="487" t="str">
        <f aca="false">IF('2. Artikeldata Utökad'!F70="","",'2. Artikeldata Utökad'!F70)</f>
        <v>  Välj…</v>
      </c>
      <c r="BP70" s="487" t="str">
        <f aca="false">TRIM(IF('2. Artikeldata Utökad'!E70="","",'2. Artikeldata Utökad'!E70))</f>
        <v/>
      </c>
      <c r="BQ70" s="487" t="str">
        <f aca="false">TRIM(IF('APH KIC KIA PC'!S70="WEB","",'2. Artikeldata Utökad'!S70))</f>
        <v/>
      </c>
      <c r="BR70" s="486" t="n">
        <v>1</v>
      </c>
      <c r="BS70" s="487" t="str">
        <f aca="false">TRIM(IF('APH KIC KIA PC'!S70="WEB","",'2. Artikeldata Utökad'!T70))</f>
        <v/>
      </c>
      <c r="BT70" s="497"/>
      <c r="BU70" s="497"/>
      <c r="BV70" s="487" t="str">
        <f aca="false">TRIM(IF('APH KIC KIA PC'!M70&lt;&gt;200,'APH KIC KIA PC'!D70,'2. Artikeldata Utökad'!I70))</f>
        <v/>
      </c>
      <c r="BW70" s="487" t="str">
        <f aca="false">TRIM('2. Artikeldata Utökad'!D70)</f>
        <v/>
      </c>
      <c r="BX70" s="488" t="str">
        <f aca="false">LEFT('2. Artikeldata Utökad'!H70,1)</f>
        <v> </v>
      </c>
      <c r="BY70" s="488" t="str">
        <f aca="false">TRIM(LEFT('2. Artikeldata Utökad'!J70,2))</f>
        <v/>
      </c>
      <c r="BZ70" s="486" t="s">
        <v>2035</v>
      </c>
      <c r="CA70" s="497"/>
      <c r="CB70" s="497"/>
      <c r="CC70" s="497"/>
      <c r="CD70" s="497"/>
      <c r="CE70" s="497"/>
    </row>
    <row r="71" customFormat="false" ht="14.25" hidden="false" customHeight="false" outlineLevel="0" collapsed="false">
      <c r="A71" s="485" t="n">
        <v>67</v>
      </c>
      <c r="B71" s="485" t="str">
        <f aca="false">'APH KIC KIA PC'!I71</f>
        <v>Välj…</v>
      </c>
      <c r="C71" s="485" t="str">
        <f aca="false">'APH KIC KIA PC'!K71</f>
        <v>Välj…</v>
      </c>
      <c r="D71" s="486" t="n">
        <v>1</v>
      </c>
      <c r="E71" s="487" t="str">
        <f aca="false">TRIM('APH KIC KIA PC'!D71)</f>
        <v/>
      </c>
      <c r="F71" s="488" t="str">
        <f aca="false">TRIM('1. Artikeldata Grund'!E71)</f>
        <v/>
      </c>
      <c r="G71" s="489" t="s">
        <v>1925</v>
      </c>
      <c r="H71" s="497"/>
      <c r="I71" s="497"/>
      <c r="J71" s="497"/>
      <c r="K71" s="497"/>
      <c r="L71" s="497"/>
      <c r="M71" s="258" t="n">
        <f aca="false" t="array" ref="M71:M71">IF('APH KIC KIA PC'!S71&lt;&gt;"WEB",1,_xlfn.IFS('APH KIC KIA PC'!K71=Tabeller!$AH$4,'APH KIC KIA PC'!Q71,'APH KIC KIA PC'!K71=Tabeller!$AH$5,106628))</f>
        <v>1</v>
      </c>
      <c r="N71" s="490" t="str">
        <f aca="false" t="array" ref="N71:N71">TRIM(IFERROR(IF('APH KIC KIA PC'!M71=200,'2. Artikeldata Utökad'!I71,(_xlfn.IFS('APH KIC KIA PC'!K71=Tabeller!$AH$4,'1. Artikeldata Grund'!F71,AND('APH KIC KIA PC'!K71=Tabeller!$AH$5,'APH KIC KIA PC'!M71&lt;&gt;200),'APH KIC KIA PC'!D71,'APH KIC KIA PC'!M71=200,'2. Artikeldata Utökad'!I71))),""))</f>
        <v/>
      </c>
      <c r="O71" s="491" t="str">
        <f aca="false">'APH KIC KIA PC'!E71</f>
        <v/>
      </c>
      <c r="P71" s="487" t="str">
        <f aca="false">TRIM('APH KIC KIA PC'!R71)</f>
        <v/>
      </c>
      <c r="Q71" s="497"/>
      <c r="R71" s="493" t="str">
        <f aca="false" t="array" ref="R71:R71">IFERROR(_xlfn.IFS('4. Inköpsdata'!M71=25%,41,'4. Inköpsdata'!M71=12%,42,'4. Inköpsdata'!M71=6%,43,'4. Inköpsdata'!M71="Momsfritt",38),"")</f>
        <v/>
      </c>
      <c r="S71" s="486" t="str">
        <f aca="false">'APH KIC KIA PC'!S71</f>
        <v>  Välj…</v>
      </c>
      <c r="T71" s="494" t="str">
        <f aca="false">'APH KIC KIA PC'!E71</f>
        <v/>
      </c>
      <c r="U71" s="486"/>
      <c r="V71" s="497"/>
      <c r="W71" s="497"/>
      <c r="X71" s="497"/>
      <c r="Y71" s="497"/>
      <c r="Z71" s="486" t="str">
        <f aca="false">TRIM(IF('1. Artikeldata Grund'!K71="","",IF('1. Artikeldata Grund'!K71=1,_xlfn.CONCAT('1. Artikeldata Grund'!K71," ","dag"),_xlfn.CONCAT('1. Artikeldata Grund'!K71," ","dagar"))))</f>
        <v/>
      </c>
      <c r="AA71" s="486" t="str">
        <f aca="false">TRIM(IF('1. Artikeldata Grund'!L71="","",IF('1. Artikeldata Grund'!L71=1,_xlfn.CONCAT('1. Artikeldata Grund'!L71," ","dag"),_xlfn.CONCAT('1. Artikeldata Grund'!L71," ","dagar"))))</f>
        <v/>
      </c>
      <c r="AB71" s="497"/>
      <c r="AC71" s="497"/>
      <c r="AD71" s="497"/>
      <c r="AE71" s="486" t="n">
        <v>1</v>
      </c>
      <c r="AF71" s="497"/>
      <c r="AG71" s="487" t="str">
        <f aca="false">TRIM('APH KIC KIA PC'!T71)</f>
        <v/>
      </c>
      <c r="AH71" s="497"/>
      <c r="AI71" s="497"/>
      <c r="AJ71" s="497"/>
      <c r="AK71" s="497"/>
      <c r="AL71" s="497"/>
      <c r="AM71" s="497"/>
      <c r="AN71" s="497"/>
      <c r="AO71" s="497"/>
      <c r="AP71" s="497"/>
      <c r="AQ71" s="497"/>
      <c r="AR71" s="497"/>
      <c r="AS71" s="497"/>
      <c r="AT71" s="497"/>
      <c r="AU71" s="497"/>
      <c r="AV71" s="497"/>
      <c r="AW71" s="497"/>
      <c r="AX71" s="497"/>
      <c r="AY71" s="497"/>
      <c r="AZ71" s="497"/>
      <c r="BA71" s="497"/>
      <c r="BB71" s="497"/>
      <c r="BC71" s="490" t="s">
        <v>2035</v>
      </c>
      <c r="BD71" s="490" t="str">
        <f aca="false">IF('2. Artikeldata Utökad'!G71="Välj…","",LEFT('2. Artikeldata Utökad'!G71,1))</f>
        <v> </v>
      </c>
      <c r="BE71" s="497"/>
      <c r="BF71" s="497"/>
      <c r="BG71" s="497"/>
      <c r="BH71" s="497"/>
      <c r="BI71" s="497"/>
      <c r="BJ71" s="497"/>
      <c r="BK71" s="497"/>
      <c r="BL71" s="487" t="str">
        <f aca="false">TRIM(IF('APH KIC KIA PC'!S71="WEB","",'2. Artikeldata Utökad'!P71))</f>
        <v/>
      </c>
      <c r="BM71" s="487" t="str">
        <f aca="false">TRIM(IF('APH KIC KIA PC'!S71="WEB","",'2. Artikeldata Utökad'!Q71))</f>
        <v/>
      </c>
      <c r="BN71" s="487" t="str">
        <f aca="false">TRIM(IF('APH KIC KIA PC'!S71="WEB","",'2. Artikeldata Utökad'!R71))</f>
        <v/>
      </c>
      <c r="BO71" s="487" t="str">
        <f aca="false">IF('2. Artikeldata Utökad'!F71="","",'2. Artikeldata Utökad'!F71)</f>
        <v>  Välj…</v>
      </c>
      <c r="BP71" s="487" t="str">
        <f aca="false">TRIM(IF('2. Artikeldata Utökad'!E71="","",'2. Artikeldata Utökad'!E71))</f>
        <v/>
      </c>
      <c r="BQ71" s="487" t="str">
        <f aca="false">TRIM(IF('APH KIC KIA PC'!S71="WEB","",'2. Artikeldata Utökad'!S71))</f>
        <v/>
      </c>
      <c r="BR71" s="486" t="n">
        <v>1</v>
      </c>
      <c r="BS71" s="487" t="str">
        <f aca="false">TRIM(IF('APH KIC KIA PC'!S71="WEB","",'2. Artikeldata Utökad'!T71))</f>
        <v/>
      </c>
      <c r="BT71" s="497"/>
      <c r="BU71" s="497"/>
      <c r="BV71" s="487" t="str">
        <f aca="false">TRIM(IF('APH KIC KIA PC'!M71&lt;&gt;200,'APH KIC KIA PC'!D71,'2. Artikeldata Utökad'!I71))</f>
        <v/>
      </c>
      <c r="BW71" s="487" t="str">
        <f aca="false">TRIM('2. Artikeldata Utökad'!D71)</f>
        <v/>
      </c>
      <c r="BX71" s="488" t="str">
        <f aca="false">LEFT('2. Artikeldata Utökad'!H71,1)</f>
        <v> </v>
      </c>
      <c r="BY71" s="488" t="str">
        <f aca="false">TRIM(LEFT('2. Artikeldata Utökad'!J71,2))</f>
        <v/>
      </c>
      <c r="BZ71" s="486" t="s">
        <v>2035</v>
      </c>
      <c r="CA71" s="497"/>
      <c r="CB71" s="497"/>
      <c r="CC71" s="497"/>
      <c r="CD71" s="497"/>
      <c r="CE71" s="497"/>
    </row>
    <row r="72" customFormat="false" ht="14.25" hidden="false" customHeight="false" outlineLevel="0" collapsed="false">
      <c r="A72" s="496" t="n">
        <v>68</v>
      </c>
      <c r="B72" s="485" t="str">
        <f aca="false">'APH KIC KIA PC'!I72</f>
        <v>Välj…</v>
      </c>
      <c r="C72" s="485" t="str">
        <f aca="false">'APH KIC KIA PC'!K72</f>
        <v>Välj…</v>
      </c>
      <c r="D72" s="486" t="n">
        <v>1</v>
      </c>
      <c r="E72" s="487" t="str">
        <f aca="false">TRIM('APH KIC KIA PC'!D72)</f>
        <v/>
      </c>
      <c r="F72" s="488" t="str">
        <f aca="false">TRIM('1. Artikeldata Grund'!E72)</f>
        <v/>
      </c>
      <c r="G72" s="489" t="s">
        <v>1925</v>
      </c>
      <c r="H72" s="497"/>
      <c r="I72" s="497"/>
      <c r="J72" s="497"/>
      <c r="K72" s="497"/>
      <c r="L72" s="497"/>
      <c r="M72" s="258" t="n">
        <f aca="false" t="array" ref="M72:M72">IF('APH KIC KIA PC'!S72&lt;&gt;"WEB",1,_xlfn.IFS('APH KIC KIA PC'!K72=Tabeller!$AH$4,'APH KIC KIA PC'!Q72,'APH KIC KIA PC'!K72=Tabeller!$AH$5,106628))</f>
        <v>1</v>
      </c>
      <c r="N72" s="490" t="str">
        <f aca="false" t="array" ref="N72:N72">TRIM(IFERROR(IF('APH KIC KIA PC'!M72=200,'2. Artikeldata Utökad'!I72,(_xlfn.IFS('APH KIC KIA PC'!K72=Tabeller!$AH$4,'1. Artikeldata Grund'!F72,AND('APH KIC KIA PC'!K72=Tabeller!$AH$5,'APH KIC KIA PC'!M72&lt;&gt;200),'APH KIC KIA PC'!D72,'APH KIC KIA PC'!M72=200,'2. Artikeldata Utökad'!I72))),""))</f>
        <v/>
      </c>
      <c r="O72" s="491" t="str">
        <f aca="false">'APH KIC KIA PC'!E72</f>
        <v/>
      </c>
      <c r="P72" s="487" t="str">
        <f aca="false">TRIM('APH KIC KIA PC'!R72)</f>
        <v/>
      </c>
      <c r="Q72" s="497"/>
      <c r="R72" s="493" t="str">
        <f aca="false" t="array" ref="R72:R72">IFERROR(_xlfn.IFS('4. Inköpsdata'!M72=25%,41,'4. Inköpsdata'!M72=12%,42,'4. Inköpsdata'!M72=6%,43,'4. Inköpsdata'!M72="Momsfritt",38),"")</f>
        <v/>
      </c>
      <c r="S72" s="486" t="str">
        <f aca="false">'APH KIC KIA PC'!S72</f>
        <v>  Välj…</v>
      </c>
      <c r="T72" s="494" t="str">
        <f aca="false">'APH KIC KIA PC'!E72</f>
        <v/>
      </c>
      <c r="U72" s="486"/>
      <c r="V72" s="497"/>
      <c r="W72" s="497"/>
      <c r="X72" s="497"/>
      <c r="Y72" s="497"/>
      <c r="Z72" s="486" t="str">
        <f aca="false">TRIM(IF('1. Artikeldata Grund'!K72="","",IF('1. Artikeldata Grund'!K72=1,_xlfn.CONCAT('1. Artikeldata Grund'!K72," ","dag"),_xlfn.CONCAT('1. Artikeldata Grund'!K72," ","dagar"))))</f>
        <v/>
      </c>
      <c r="AA72" s="486" t="str">
        <f aca="false">TRIM(IF('1. Artikeldata Grund'!L72="","",IF('1. Artikeldata Grund'!L72=1,_xlfn.CONCAT('1. Artikeldata Grund'!L72," ","dag"),_xlfn.CONCAT('1. Artikeldata Grund'!L72," ","dagar"))))</f>
        <v/>
      </c>
      <c r="AB72" s="497"/>
      <c r="AC72" s="497"/>
      <c r="AD72" s="497"/>
      <c r="AE72" s="486" t="n">
        <v>1</v>
      </c>
      <c r="AF72" s="497"/>
      <c r="AG72" s="487" t="str">
        <f aca="false">TRIM('APH KIC KIA PC'!T72)</f>
        <v/>
      </c>
      <c r="AH72" s="497"/>
      <c r="AI72" s="497"/>
      <c r="AJ72" s="497"/>
      <c r="AK72" s="497"/>
      <c r="AL72" s="497"/>
      <c r="AM72" s="497"/>
      <c r="AN72" s="497"/>
      <c r="AO72" s="497"/>
      <c r="AP72" s="497"/>
      <c r="AQ72" s="497"/>
      <c r="AR72" s="497"/>
      <c r="AS72" s="497"/>
      <c r="AT72" s="497"/>
      <c r="AU72" s="497"/>
      <c r="AV72" s="497"/>
      <c r="AW72" s="497"/>
      <c r="AX72" s="497"/>
      <c r="AY72" s="497"/>
      <c r="AZ72" s="497"/>
      <c r="BA72" s="497"/>
      <c r="BB72" s="497"/>
      <c r="BC72" s="490" t="s">
        <v>2035</v>
      </c>
      <c r="BD72" s="490" t="str">
        <f aca="false">IF('2. Artikeldata Utökad'!G72="Välj…","",LEFT('2. Artikeldata Utökad'!G72,1))</f>
        <v> </v>
      </c>
      <c r="BE72" s="497"/>
      <c r="BF72" s="497"/>
      <c r="BG72" s="497"/>
      <c r="BH72" s="497"/>
      <c r="BI72" s="497"/>
      <c r="BJ72" s="497"/>
      <c r="BK72" s="497"/>
      <c r="BL72" s="487" t="str">
        <f aca="false">TRIM(IF('APH KIC KIA PC'!S72="WEB","",'2. Artikeldata Utökad'!P72))</f>
        <v/>
      </c>
      <c r="BM72" s="487" t="str">
        <f aca="false">TRIM(IF('APH KIC KIA PC'!S72="WEB","",'2. Artikeldata Utökad'!Q72))</f>
        <v/>
      </c>
      <c r="BN72" s="487" t="str">
        <f aca="false">TRIM(IF('APH KIC KIA PC'!S72="WEB","",'2. Artikeldata Utökad'!R72))</f>
        <v/>
      </c>
      <c r="BO72" s="487" t="str">
        <f aca="false">IF('2. Artikeldata Utökad'!F72="","",'2. Artikeldata Utökad'!F72)</f>
        <v>  Välj…</v>
      </c>
      <c r="BP72" s="487" t="str">
        <f aca="false">TRIM(IF('2. Artikeldata Utökad'!E72="","",'2. Artikeldata Utökad'!E72))</f>
        <v/>
      </c>
      <c r="BQ72" s="487" t="str">
        <f aca="false">TRIM(IF('APH KIC KIA PC'!S72="WEB","",'2. Artikeldata Utökad'!S72))</f>
        <v/>
      </c>
      <c r="BR72" s="486" t="n">
        <v>1</v>
      </c>
      <c r="BS72" s="487" t="str">
        <f aca="false">TRIM(IF('APH KIC KIA PC'!S72="WEB","",'2. Artikeldata Utökad'!T72))</f>
        <v/>
      </c>
      <c r="BT72" s="497"/>
      <c r="BU72" s="497"/>
      <c r="BV72" s="487" t="str">
        <f aca="false">TRIM(IF('APH KIC KIA PC'!M72&lt;&gt;200,'APH KIC KIA PC'!D72,'2. Artikeldata Utökad'!I72))</f>
        <v/>
      </c>
      <c r="BW72" s="487" t="str">
        <f aca="false">TRIM('2. Artikeldata Utökad'!D72)</f>
        <v/>
      </c>
      <c r="BX72" s="488" t="str">
        <f aca="false">LEFT('2. Artikeldata Utökad'!H72,1)</f>
        <v> </v>
      </c>
      <c r="BY72" s="488" t="str">
        <f aca="false">TRIM(LEFT('2. Artikeldata Utökad'!J72,2))</f>
        <v/>
      </c>
      <c r="BZ72" s="486" t="s">
        <v>2035</v>
      </c>
      <c r="CA72" s="497"/>
      <c r="CB72" s="497"/>
      <c r="CC72" s="497"/>
      <c r="CD72" s="497"/>
      <c r="CE72" s="497"/>
    </row>
    <row r="73" customFormat="false" ht="14.25" hidden="false" customHeight="false" outlineLevel="0" collapsed="false">
      <c r="A73" s="485" t="n">
        <v>69</v>
      </c>
      <c r="B73" s="485" t="str">
        <f aca="false">'APH KIC KIA PC'!I73</f>
        <v>Välj…</v>
      </c>
      <c r="C73" s="485" t="str">
        <f aca="false">'APH KIC KIA PC'!K73</f>
        <v>Välj…</v>
      </c>
      <c r="D73" s="486" t="n">
        <v>1</v>
      </c>
      <c r="E73" s="487" t="str">
        <f aca="false">TRIM('APH KIC KIA PC'!D73)</f>
        <v/>
      </c>
      <c r="F73" s="488" t="str">
        <f aca="false">TRIM('1. Artikeldata Grund'!E73)</f>
        <v/>
      </c>
      <c r="G73" s="489" t="s">
        <v>1925</v>
      </c>
      <c r="H73" s="497"/>
      <c r="I73" s="497"/>
      <c r="J73" s="497"/>
      <c r="K73" s="497"/>
      <c r="L73" s="497"/>
      <c r="M73" s="258" t="n">
        <f aca="false" t="array" ref="M73:M73">IF('APH KIC KIA PC'!S73&lt;&gt;"WEB",1,_xlfn.IFS('APH KIC KIA PC'!K73=Tabeller!$AH$4,'APH KIC KIA PC'!Q73,'APH KIC KIA PC'!K73=Tabeller!$AH$5,106628))</f>
        <v>1</v>
      </c>
      <c r="N73" s="490" t="str">
        <f aca="false" t="array" ref="N73:N73">TRIM(IFERROR(IF('APH KIC KIA PC'!M73=200,'2. Artikeldata Utökad'!I73,(_xlfn.IFS('APH KIC KIA PC'!K73=Tabeller!$AH$4,'1. Artikeldata Grund'!F73,AND('APH KIC KIA PC'!K73=Tabeller!$AH$5,'APH KIC KIA PC'!M73&lt;&gt;200),'APH KIC KIA PC'!D73,'APH KIC KIA PC'!M73=200,'2. Artikeldata Utökad'!I73))),""))</f>
        <v/>
      </c>
      <c r="O73" s="491" t="str">
        <f aca="false">'APH KIC KIA PC'!E73</f>
        <v/>
      </c>
      <c r="P73" s="487" t="str">
        <f aca="false">TRIM('APH KIC KIA PC'!R73)</f>
        <v/>
      </c>
      <c r="Q73" s="497"/>
      <c r="R73" s="493" t="str">
        <f aca="false" t="array" ref="R73:R73">IFERROR(_xlfn.IFS('4. Inköpsdata'!M73=25%,41,'4. Inköpsdata'!M73=12%,42,'4. Inköpsdata'!M73=6%,43,'4. Inköpsdata'!M73="Momsfritt",38),"")</f>
        <v/>
      </c>
      <c r="S73" s="486" t="str">
        <f aca="false">'APH KIC KIA PC'!S73</f>
        <v>  Välj…</v>
      </c>
      <c r="T73" s="494" t="str">
        <f aca="false">'APH KIC KIA PC'!E73</f>
        <v/>
      </c>
      <c r="U73" s="486"/>
      <c r="V73" s="497"/>
      <c r="W73" s="497"/>
      <c r="X73" s="497"/>
      <c r="Y73" s="497"/>
      <c r="Z73" s="486" t="str">
        <f aca="false">TRIM(IF('1. Artikeldata Grund'!K73="","",IF('1. Artikeldata Grund'!K73=1,_xlfn.CONCAT('1. Artikeldata Grund'!K73," ","dag"),_xlfn.CONCAT('1. Artikeldata Grund'!K73," ","dagar"))))</f>
        <v/>
      </c>
      <c r="AA73" s="486" t="str">
        <f aca="false">TRIM(IF('1. Artikeldata Grund'!L73="","",IF('1. Artikeldata Grund'!L73=1,_xlfn.CONCAT('1. Artikeldata Grund'!L73," ","dag"),_xlfn.CONCAT('1. Artikeldata Grund'!L73," ","dagar"))))</f>
        <v/>
      </c>
      <c r="AB73" s="497"/>
      <c r="AC73" s="497"/>
      <c r="AD73" s="497"/>
      <c r="AE73" s="486" t="n">
        <v>1</v>
      </c>
      <c r="AF73" s="497"/>
      <c r="AG73" s="487" t="str">
        <f aca="false">TRIM('APH KIC KIA PC'!T73)</f>
        <v/>
      </c>
      <c r="AH73" s="497"/>
      <c r="AI73" s="497"/>
      <c r="AJ73" s="497"/>
      <c r="AK73" s="497"/>
      <c r="AL73" s="497"/>
      <c r="AM73" s="497"/>
      <c r="AN73" s="497"/>
      <c r="AO73" s="497"/>
      <c r="AP73" s="497"/>
      <c r="AQ73" s="497"/>
      <c r="AR73" s="497"/>
      <c r="AS73" s="497"/>
      <c r="AT73" s="497"/>
      <c r="AU73" s="497"/>
      <c r="AV73" s="497"/>
      <c r="AW73" s="497"/>
      <c r="AX73" s="497"/>
      <c r="AY73" s="497"/>
      <c r="AZ73" s="497"/>
      <c r="BA73" s="497"/>
      <c r="BB73" s="497"/>
      <c r="BC73" s="490" t="s">
        <v>2035</v>
      </c>
      <c r="BD73" s="490" t="str">
        <f aca="false">IF('2. Artikeldata Utökad'!G73="Välj…","",LEFT('2. Artikeldata Utökad'!G73,1))</f>
        <v> </v>
      </c>
      <c r="BE73" s="497"/>
      <c r="BF73" s="497"/>
      <c r="BG73" s="497"/>
      <c r="BH73" s="497"/>
      <c r="BI73" s="497"/>
      <c r="BJ73" s="497"/>
      <c r="BK73" s="497"/>
      <c r="BL73" s="487" t="str">
        <f aca="false">TRIM(IF('APH KIC KIA PC'!S73="WEB","",'2. Artikeldata Utökad'!P73))</f>
        <v/>
      </c>
      <c r="BM73" s="487" t="str">
        <f aca="false">TRIM(IF('APH KIC KIA PC'!S73="WEB","",'2. Artikeldata Utökad'!Q73))</f>
        <v/>
      </c>
      <c r="BN73" s="487" t="str">
        <f aca="false">TRIM(IF('APH KIC KIA PC'!S73="WEB","",'2. Artikeldata Utökad'!R73))</f>
        <v/>
      </c>
      <c r="BO73" s="487" t="str">
        <f aca="false">IF('2. Artikeldata Utökad'!F73="","",'2. Artikeldata Utökad'!F73)</f>
        <v>  Välj…</v>
      </c>
      <c r="BP73" s="487" t="str">
        <f aca="false">TRIM(IF('2. Artikeldata Utökad'!E73="","",'2. Artikeldata Utökad'!E73))</f>
        <v/>
      </c>
      <c r="BQ73" s="487" t="str">
        <f aca="false">TRIM(IF('APH KIC KIA PC'!S73="WEB","",'2. Artikeldata Utökad'!S73))</f>
        <v/>
      </c>
      <c r="BR73" s="486" t="n">
        <v>1</v>
      </c>
      <c r="BS73" s="487" t="str">
        <f aca="false">TRIM(IF('APH KIC KIA PC'!S73="WEB","",'2. Artikeldata Utökad'!T73))</f>
        <v/>
      </c>
      <c r="BT73" s="497"/>
      <c r="BU73" s="497"/>
      <c r="BV73" s="487" t="str">
        <f aca="false">TRIM(IF('APH KIC KIA PC'!M73&lt;&gt;200,'APH KIC KIA PC'!D73,'2. Artikeldata Utökad'!I73))</f>
        <v/>
      </c>
      <c r="BW73" s="487" t="str">
        <f aca="false">TRIM('2. Artikeldata Utökad'!D73)</f>
        <v/>
      </c>
      <c r="BX73" s="488" t="str">
        <f aca="false">LEFT('2. Artikeldata Utökad'!H73,1)</f>
        <v> </v>
      </c>
      <c r="BY73" s="488" t="str">
        <f aca="false">TRIM(LEFT('2. Artikeldata Utökad'!J73,2))</f>
        <v/>
      </c>
      <c r="BZ73" s="486" t="s">
        <v>2035</v>
      </c>
      <c r="CA73" s="497"/>
      <c r="CB73" s="497"/>
      <c r="CC73" s="497"/>
      <c r="CD73" s="497"/>
      <c r="CE73" s="497"/>
    </row>
    <row r="74" customFormat="false" ht="14.25" hidden="false" customHeight="false" outlineLevel="0" collapsed="false">
      <c r="A74" s="485" t="n">
        <v>70</v>
      </c>
      <c r="B74" s="485" t="str">
        <f aca="false">'APH KIC KIA PC'!I74</f>
        <v>Välj…</v>
      </c>
      <c r="C74" s="485" t="str">
        <f aca="false">'APH KIC KIA PC'!K74</f>
        <v>Välj…</v>
      </c>
      <c r="D74" s="486" t="n">
        <v>1</v>
      </c>
      <c r="E74" s="487" t="str">
        <f aca="false">TRIM('APH KIC KIA PC'!D74)</f>
        <v/>
      </c>
      <c r="F74" s="488" t="str">
        <f aca="false">TRIM('1. Artikeldata Grund'!E74)</f>
        <v/>
      </c>
      <c r="G74" s="489" t="s">
        <v>1925</v>
      </c>
      <c r="H74" s="497"/>
      <c r="I74" s="497"/>
      <c r="J74" s="497"/>
      <c r="K74" s="497"/>
      <c r="L74" s="497"/>
      <c r="M74" s="258" t="n">
        <f aca="false" t="array" ref="M74:M74">IF('APH KIC KIA PC'!S74&lt;&gt;"WEB",1,_xlfn.IFS('APH KIC KIA PC'!K74=Tabeller!$AH$4,'APH KIC KIA PC'!Q74,'APH KIC KIA PC'!K74=Tabeller!$AH$5,106628))</f>
        <v>1</v>
      </c>
      <c r="N74" s="490" t="str">
        <f aca="false" t="array" ref="N74:N74">TRIM(IFERROR(IF('APH KIC KIA PC'!M74=200,'2. Artikeldata Utökad'!I74,(_xlfn.IFS('APH KIC KIA PC'!K74=Tabeller!$AH$4,'1. Artikeldata Grund'!F74,AND('APH KIC KIA PC'!K74=Tabeller!$AH$5,'APH KIC KIA PC'!M74&lt;&gt;200),'APH KIC KIA PC'!D74,'APH KIC KIA PC'!M74=200,'2. Artikeldata Utökad'!I74))),""))</f>
        <v/>
      </c>
      <c r="O74" s="491" t="str">
        <f aca="false">'APH KIC KIA PC'!E74</f>
        <v/>
      </c>
      <c r="P74" s="487" t="str">
        <f aca="false">TRIM('APH KIC KIA PC'!R74)</f>
        <v/>
      </c>
      <c r="Q74" s="497"/>
      <c r="R74" s="493" t="str">
        <f aca="false" t="array" ref="R74:R74">IFERROR(_xlfn.IFS('4. Inköpsdata'!M74=25%,41,'4. Inköpsdata'!M74=12%,42,'4. Inköpsdata'!M74=6%,43,'4. Inköpsdata'!M74="Momsfritt",38),"")</f>
        <v/>
      </c>
      <c r="S74" s="486" t="str">
        <f aca="false">'APH KIC KIA PC'!S74</f>
        <v>  Välj…</v>
      </c>
      <c r="T74" s="494" t="str">
        <f aca="false">'APH KIC KIA PC'!E74</f>
        <v/>
      </c>
      <c r="U74" s="486"/>
      <c r="V74" s="497"/>
      <c r="W74" s="497"/>
      <c r="X74" s="497"/>
      <c r="Y74" s="497"/>
      <c r="Z74" s="486" t="str">
        <f aca="false">TRIM(IF('1. Artikeldata Grund'!K74="","",IF('1. Artikeldata Grund'!K74=1,_xlfn.CONCAT('1. Artikeldata Grund'!K74," ","dag"),_xlfn.CONCAT('1. Artikeldata Grund'!K74," ","dagar"))))</f>
        <v/>
      </c>
      <c r="AA74" s="486" t="str">
        <f aca="false">TRIM(IF('1. Artikeldata Grund'!L74="","",IF('1. Artikeldata Grund'!L74=1,_xlfn.CONCAT('1. Artikeldata Grund'!L74," ","dag"),_xlfn.CONCAT('1. Artikeldata Grund'!L74," ","dagar"))))</f>
        <v/>
      </c>
      <c r="AB74" s="497"/>
      <c r="AC74" s="497"/>
      <c r="AD74" s="497"/>
      <c r="AE74" s="486" t="n">
        <v>1</v>
      </c>
      <c r="AF74" s="497"/>
      <c r="AG74" s="487" t="str">
        <f aca="false">TRIM('APH KIC KIA PC'!T74)</f>
        <v/>
      </c>
      <c r="AH74" s="497"/>
      <c r="AI74" s="497"/>
      <c r="AJ74" s="497"/>
      <c r="AK74" s="497"/>
      <c r="AL74" s="497"/>
      <c r="AM74" s="497"/>
      <c r="AN74" s="497"/>
      <c r="AO74" s="497"/>
      <c r="AP74" s="497"/>
      <c r="AQ74" s="497"/>
      <c r="AR74" s="497"/>
      <c r="AS74" s="497"/>
      <c r="AT74" s="497"/>
      <c r="AU74" s="497"/>
      <c r="AV74" s="497"/>
      <c r="AW74" s="497"/>
      <c r="AX74" s="497"/>
      <c r="AY74" s="497"/>
      <c r="AZ74" s="497"/>
      <c r="BA74" s="497"/>
      <c r="BB74" s="497"/>
      <c r="BC74" s="490" t="s">
        <v>2035</v>
      </c>
      <c r="BD74" s="490" t="str">
        <f aca="false">IF('2. Artikeldata Utökad'!G74="Välj…","",LEFT('2. Artikeldata Utökad'!G74,1))</f>
        <v> </v>
      </c>
      <c r="BE74" s="497"/>
      <c r="BF74" s="497"/>
      <c r="BG74" s="497"/>
      <c r="BH74" s="497"/>
      <c r="BI74" s="497"/>
      <c r="BJ74" s="497"/>
      <c r="BK74" s="497"/>
      <c r="BL74" s="487" t="str">
        <f aca="false">TRIM(IF('APH KIC KIA PC'!S74="WEB","",'2. Artikeldata Utökad'!P74))</f>
        <v/>
      </c>
      <c r="BM74" s="487" t="str">
        <f aca="false">TRIM(IF('APH KIC KIA PC'!S74="WEB","",'2. Artikeldata Utökad'!Q74))</f>
        <v/>
      </c>
      <c r="BN74" s="487" t="str">
        <f aca="false">TRIM(IF('APH KIC KIA PC'!S74="WEB","",'2. Artikeldata Utökad'!R74))</f>
        <v/>
      </c>
      <c r="BO74" s="487" t="str">
        <f aca="false">IF('2. Artikeldata Utökad'!F74="","",'2. Artikeldata Utökad'!F74)</f>
        <v>  Välj…</v>
      </c>
      <c r="BP74" s="487" t="str">
        <f aca="false">TRIM(IF('2. Artikeldata Utökad'!E74="","",'2. Artikeldata Utökad'!E74))</f>
        <v/>
      </c>
      <c r="BQ74" s="487" t="str">
        <f aca="false">TRIM(IF('APH KIC KIA PC'!S74="WEB","",'2. Artikeldata Utökad'!S74))</f>
        <v/>
      </c>
      <c r="BR74" s="486" t="n">
        <v>1</v>
      </c>
      <c r="BS74" s="487" t="str">
        <f aca="false">TRIM(IF('APH KIC KIA PC'!S74="WEB","",'2. Artikeldata Utökad'!T74))</f>
        <v/>
      </c>
      <c r="BT74" s="497"/>
      <c r="BU74" s="497"/>
      <c r="BV74" s="487" t="str">
        <f aca="false">TRIM(IF('APH KIC KIA PC'!M74&lt;&gt;200,'APH KIC KIA PC'!D74,'2. Artikeldata Utökad'!I74))</f>
        <v/>
      </c>
      <c r="BW74" s="487" t="str">
        <f aca="false">TRIM('2. Artikeldata Utökad'!D74)</f>
        <v/>
      </c>
      <c r="BX74" s="488" t="str">
        <f aca="false">LEFT('2. Artikeldata Utökad'!H74,1)</f>
        <v> </v>
      </c>
      <c r="BY74" s="488" t="str">
        <f aca="false">TRIM(LEFT('2. Artikeldata Utökad'!J74,2))</f>
        <v/>
      </c>
      <c r="BZ74" s="486" t="s">
        <v>2035</v>
      </c>
      <c r="CA74" s="497"/>
      <c r="CB74" s="497"/>
      <c r="CC74" s="497"/>
      <c r="CD74" s="497"/>
      <c r="CE74" s="497"/>
    </row>
    <row r="75" customFormat="false" ht="14.25" hidden="false" customHeight="false" outlineLevel="0" collapsed="false">
      <c r="A75" s="485" t="n">
        <v>71</v>
      </c>
      <c r="B75" s="485" t="str">
        <f aca="false">'APH KIC KIA PC'!I75</f>
        <v>Välj…</v>
      </c>
      <c r="C75" s="485" t="str">
        <f aca="false">'APH KIC KIA PC'!K75</f>
        <v>Välj…</v>
      </c>
      <c r="D75" s="486" t="n">
        <v>1</v>
      </c>
      <c r="E75" s="487" t="str">
        <f aca="false">TRIM('APH KIC KIA PC'!D75)</f>
        <v/>
      </c>
      <c r="F75" s="488" t="str">
        <f aca="false">TRIM('1. Artikeldata Grund'!E75)</f>
        <v/>
      </c>
      <c r="G75" s="489" t="s">
        <v>1925</v>
      </c>
      <c r="H75" s="497"/>
      <c r="I75" s="497"/>
      <c r="J75" s="497"/>
      <c r="K75" s="497"/>
      <c r="L75" s="497"/>
      <c r="M75" s="258" t="n">
        <f aca="false" t="array" ref="M75:M75">IF('APH KIC KIA PC'!S75&lt;&gt;"WEB",1,_xlfn.IFS('APH KIC KIA PC'!K75=Tabeller!$AH$4,'APH KIC KIA PC'!Q75,'APH KIC KIA PC'!K75=Tabeller!$AH$5,106628))</f>
        <v>1</v>
      </c>
      <c r="N75" s="490" t="str">
        <f aca="false" t="array" ref="N75:N75">TRIM(IFERROR(IF('APH KIC KIA PC'!M75=200,'2. Artikeldata Utökad'!I75,(_xlfn.IFS('APH KIC KIA PC'!K75=Tabeller!$AH$4,'1. Artikeldata Grund'!F75,AND('APH KIC KIA PC'!K75=Tabeller!$AH$5,'APH KIC KIA PC'!M75&lt;&gt;200),'APH KIC KIA PC'!D75,'APH KIC KIA PC'!M75=200,'2. Artikeldata Utökad'!I75))),""))</f>
        <v/>
      </c>
      <c r="O75" s="491" t="str">
        <f aca="false">'APH KIC KIA PC'!E75</f>
        <v/>
      </c>
      <c r="P75" s="487" t="str">
        <f aca="false">TRIM('APH KIC KIA PC'!R75)</f>
        <v/>
      </c>
      <c r="Q75" s="497"/>
      <c r="R75" s="493" t="str">
        <f aca="false" t="array" ref="R75:R75">IFERROR(_xlfn.IFS('4. Inköpsdata'!M75=25%,41,'4. Inköpsdata'!M75=12%,42,'4. Inköpsdata'!M75=6%,43,'4. Inköpsdata'!M75="Momsfritt",38),"")</f>
        <v/>
      </c>
      <c r="S75" s="486" t="str">
        <f aca="false">'APH KIC KIA PC'!S75</f>
        <v>  Välj…</v>
      </c>
      <c r="T75" s="494" t="str">
        <f aca="false">'APH KIC KIA PC'!E75</f>
        <v/>
      </c>
      <c r="U75" s="486"/>
      <c r="V75" s="497"/>
      <c r="W75" s="497"/>
      <c r="X75" s="497"/>
      <c r="Y75" s="497"/>
      <c r="Z75" s="486" t="str">
        <f aca="false">TRIM(IF('1. Artikeldata Grund'!K75="","",IF('1. Artikeldata Grund'!K75=1,_xlfn.CONCAT('1. Artikeldata Grund'!K75," ","dag"),_xlfn.CONCAT('1. Artikeldata Grund'!K75," ","dagar"))))</f>
        <v/>
      </c>
      <c r="AA75" s="486" t="str">
        <f aca="false">TRIM(IF('1. Artikeldata Grund'!L75="","",IF('1. Artikeldata Grund'!L75=1,_xlfn.CONCAT('1. Artikeldata Grund'!L75," ","dag"),_xlfn.CONCAT('1. Artikeldata Grund'!L75," ","dagar"))))</f>
        <v/>
      </c>
      <c r="AB75" s="497"/>
      <c r="AC75" s="497"/>
      <c r="AD75" s="497"/>
      <c r="AE75" s="486" t="n">
        <v>1</v>
      </c>
      <c r="AF75" s="497"/>
      <c r="AG75" s="487" t="str">
        <f aca="false">TRIM('APH KIC KIA PC'!T75)</f>
        <v/>
      </c>
      <c r="AH75" s="497"/>
      <c r="AI75" s="497"/>
      <c r="AJ75" s="497"/>
      <c r="AK75" s="497"/>
      <c r="AL75" s="497"/>
      <c r="AM75" s="497"/>
      <c r="AN75" s="497"/>
      <c r="AO75" s="497"/>
      <c r="AP75" s="497"/>
      <c r="AQ75" s="497"/>
      <c r="AR75" s="497"/>
      <c r="AS75" s="497"/>
      <c r="AT75" s="497"/>
      <c r="AU75" s="497"/>
      <c r="AV75" s="497"/>
      <c r="AW75" s="497"/>
      <c r="AX75" s="497"/>
      <c r="AY75" s="497"/>
      <c r="AZ75" s="497"/>
      <c r="BA75" s="497"/>
      <c r="BB75" s="497"/>
      <c r="BC75" s="490" t="s">
        <v>2035</v>
      </c>
      <c r="BD75" s="490" t="str">
        <f aca="false">IF('2. Artikeldata Utökad'!G75="Välj…","",LEFT('2. Artikeldata Utökad'!G75,1))</f>
        <v> </v>
      </c>
      <c r="BE75" s="497"/>
      <c r="BF75" s="497"/>
      <c r="BG75" s="497"/>
      <c r="BH75" s="497"/>
      <c r="BI75" s="497"/>
      <c r="BJ75" s="497"/>
      <c r="BK75" s="497"/>
      <c r="BL75" s="487" t="str">
        <f aca="false">TRIM(IF('APH KIC KIA PC'!S75="WEB","",'2. Artikeldata Utökad'!P75))</f>
        <v/>
      </c>
      <c r="BM75" s="487" t="str">
        <f aca="false">TRIM(IF('APH KIC KIA PC'!S75="WEB","",'2. Artikeldata Utökad'!Q75))</f>
        <v/>
      </c>
      <c r="BN75" s="487" t="str">
        <f aca="false">TRIM(IF('APH KIC KIA PC'!S75="WEB","",'2. Artikeldata Utökad'!R75))</f>
        <v/>
      </c>
      <c r="BO75" s="487" t="str">
        <f aca="false">IF('2. Artikeldata Utökad'!F75="","",'2. Artikeldata Utökad'!F75)</f>
        <v>  Välj…</v>
      </c>
      <c r="BP75" s="487" t="str">
        <f aca="false">TRIM(IF('2. Artikeldata Utökad'!E75="","",'2. Artikeldata Utökad'!E75))</f>
        <v/>
      </c>
      <c r="BQ75" s="487" t="str">
        <f aca="false">TRIM(IF('APH KIC KIA PC'!S75="WEB","",'2. Artikeldata Utökad'!S75))</f>
        <v/>
      </c>
      <c r="BR75" s="486" t="n">
        <v>1</v>
      </c>
      <c r="BS75" s="487" t="str">
        <f aca="false">TRIM(IF('APH KIC KIA PC'!S75="WEB","",'2. Artikeldata Utökad'!T75))</f>
        <v/>
      </c>
      <c r="BT75" s="497"/>
      <c r="BU75" s="497"/>
      <c r="BV75" s="487" t="str">
        <f aca="false">TRIM(IF('APH KIC KIA PC'!M75&lt;&gt;200,'APH KIC KIA PC'!D75,'2. Artikeldata Utökad'!I75))</f>
        <v/>
      </c>
      <c r="BW75" s="487" t="str">
        <f aca="false">TRIM('2. Artikeldata Utökad'!D75)</f>
        <v/>
      </c>
      <c r="BX75" s="488" t="str">
        <f aca="false">LEFT('2. Artikeldata Utökad'!H75,1)</f>
        <v> </v>
      </c>
      <c r="BY75" s="488" t="str">
        <f aca="false">TRIM(LEFT('2. Artikeldata Utökad'!J75,2))</f>
        <v/>
      </c>
      <c r="BZ75" s="486" t="s">
        <v>2035</v>
      </c>
      <c r="CA75" s="497"/>
      <c r="CB75" s="497"/>
      <c r="CC75" s="497"/>
      <c r="CD75" s="497"/>
      <c r="CE75" s="497"/>
    </row>
    <row r="76" customFormat="false" ht="14.25" hidden="false" customHeight="false" outlineLevel="0" collapsed="false">
      <c r="A76" s="485" t="n">
        <v>72</v>
      </c>
      <c r="B76" s="485" t="str">
        <f aca="false">'APH KIC KIA PC'!I76</f>
        <v>Välj…</v>
      </c>
      <c r="C76" s="485" t="str">
        <f aca="false">'APH KIC KIA PC'!K76</f>
        <v>Välj…</v>
      </c>
      <c r="D76" s="486" t="n">
        <v>1</v>
      </c>
      <c r="E76" s="487" t="str">
        <f aca="false">TRIM('APH KIC KIA PC'!D76)</f>
        <v/>
      </c>
      <c r="F76" s="488" t="str">
        <f aca="false">TRIM('1. Artikeldata Grund'!E76)</f>
        <v/>
      </c>
      <c r="G76" s="489" t="s">
        <v>1925</v>
      </c>
      <c r="H76" s="497"/>
      <c r="I76" s="497"/>
      <c r="J76" s="497"/>
      <c r="K76" s="497"/>
      <c r="L76" s="497"/>
      <c r="M76" s="258" t="n">
        <f aca="false" t="array" ref="M76:M76">IF('APH KIC KIA PC'!S76&lt;&gt;"WEB",1,_xlfn.IFS('APH KIC KIA PC'!K76=Tabeller!$AH$4,'APH KIC KIA PC'!Q76,'APH KIC KIA PC'!K76=Tabeller!$AH$5,106628))</f>
        <v>1</v>
      </c>
      <c r="N76" s="490" t="str">
        <f aca="false" t="array" ref="N76:N76">TRIM(IFERROR(IF('APH KIC KIA PC'!M76=200,'2. Artikeldata Utökad'!I76,(_xlfn.IFS('APH KIC KIA PC'!K76=Tabeller!$AH$4,'1. Artikeldata Grund'!F76,AND('APH KIC KIA PC'!K76=Tabeller!$AH$5,'APH KIC KIA PC'!M76&lt;&gt;200),'APH KIC KIA PC'!D76,'APH KIC KIA PC'!M76=200,'2. Artikeldata Utökad'!I76))),""))</f>
        <v/>
      </c>
      <c r="O76" s="491" t="str">
        <f aca="false">'APH KIC KIA PC'!E76</f>
        <v/>
      </c>
      <c r="P76" s="487" t="str">
        <f aca="false">TRIM('APH KIC KIA PC'!R76)</f>
        <v/>
      </c>
      <c r="Q76" s="497"/>
      <c r="R76" s="493" t="str">
        <f aca="false" t="array" ref="R76:R76">IFERROR(_xlfn.IFS('4. Inköpsdata'!M76=25%,41,'4. Inköpsdata'!M76=12%,42,'4. Inköpsdata'!M76=6%,43,'4. Inköpsdata'!M76="Momsfritt",38),"")</f>
        <v/>
      </c>
      <c r="S76" s="486" t="str">
        <f aca="false">'APH KIC KIA PC'!S76</f>
        <v>  Välj…</v>
      </c>
      <c r="T76" s="494" t="str">
        <f aca="false">'APH KIC KIA PC'!E76</f>
        <v/>
      </c>
      <c r="U76" s="486"/>
      <c r="V76" s="497"/>
      <c r="W76" s="497"/>
      <c r="X76" s="497"/>
      <c r="Y76" s="497"/>
      <c r="Z76" s="486" t="str">
        <f aca="false">TRIM(IF('1. Artikeldata Grund'!K76="","",IF('1. Artikeldata Grund'!K76=1,_xlfn.CONCAT('1. Artikeldata Grund'!K76," ","dag"),_xlfn.CONCAT('1. Artikeldata Grund'!K76," ","dagar"))))</f>
        <v/>
      </c>
      <c r="AA76" s="486" t="str">
        <f aca="false">TRIM(IF('1. Artikeldata Grund'!L76="","",IF('1. Artikeldata Grund'!L76=1,_xlfn.CONCAT('1. Artikeldata Grund'!L76," ","dag"),_xlfn.CONCAT('1. Artikeldata Grund'!L76," ","dagar"))))</f>
        <v/>
      </c>
      <c r="AB76" s="497"/>
      <c r="AC76" s="497"/>
      <c r="AD76" s="497"/>
      <c r="AE76" s="486" t="n">
        <v>1</v>
      </c>
      <c r="AF76" s="497"/>
      <c r="AG76" s="487" t="str">
        <f aca="false">TRIM('APH KIC KIA PC'!T76)</f>
        <v/>
      </c>
      <c r="AH76" s="497"/>
      <c r="AI76" s="497"/>
      <c r="AJ76" s="497"/>
      <c r="AK76" s="497"/>
      <c r="AL76" s="497"/>
      <c r="AM76" s="497"/>
      <c r="AN76" s="497"/>
      <c r="AO76" s="497"/>
      <c r="AP76" s="497"/>
      <c r="AQ76" s="497"/>
      <c r="AR76" s="497"/>
      <c r="AS76" s="497"/>
      <c r="AT76" s="497"/>
      <c r="AU76" s="497"/>
      <c r="AV76" s="497"/>
      <c r="AW76" s="497"/>
      <c r="AX76" s="497"/>
      <c r="AY76" s="497"/>
      <c r="AZ76" s="497"/>
      <c r="BA76" s="497"/>
      <c r="BB76" s="497"/>
      <c r="BC76" s="490" t="s">
        <v>2035</v>
      </c>
      <c r="BD76" s="490" t="str">
        <f aca="false">IF('2. Artikeldata Utökad'!G76="Välj…","",LEFT('2. Artikeldata Utökad'!G76,1))</f>
        <v> </v>
      </c>
      <c r="BE76" s="497"/>
      <c r="BF76" s="497"/>
      <c r="BG76" s="497"/>
      <c r="BH76" s="497"/>
      <c r="BI76" s="497"/>
      <c r="BJ76" s="497"/>
      <c r="BK76" s="497"/>
      <c r="BL76" s="487" t="str">
        <f aca="false">TRIM(IF('APH KIC KIA PC'!S76="WEB","",'2. Artikeldata Utökad'!P76))</f>
        <v/>
      </c>
      <c r="BM76" s="487" t="str">
        <f aca="false">TRIM(IF('APH KIC KIA PC'!S76="WEB","",'2. Artikeldata Utökad'!Q76))</f>
        <v/>
      </c>
      <c r="BN76" s="487" t="str">
        <f aca="false">TRIM(IF('APH KIC KIA PC'!S76="WEB","",'2. Artikeldata Utökad'!R76))</f>
        <v/>
      </c>
      <c r="BO76" s="487" t="str">
        <f aca="false">IF('2. Artikeldata Utökad'!F76="","",'2. Artikeldata Utökad'!F76)</f>
        <v>  Välj…</v>
      </c>
      <c r="BP76" s="487" t="str">
        <f aca="false">TRIM(IF('2. Artikeldata Utökad'!E76="","",'2. Artikeldata Utökad'!E76))</f>
        <v/>
      </c>
      <c r="BQ76" s="487" t="str">
        <f aca="false">TRIM(IF('APH KIC KIA PC'!S76="WEB","",'2. Artikeldata Utökad'!S76))</f>
        <v/>
      </c>
      <c r="BR76" s="486" t="n">
        <v>1</v>
      </c>
      <c r="BS76" s="487" t="str">
        <f aca="false">TRIM(IF('APH KIC KIA PC'!S76="WEB","",'2. Artikeldata Utökad'!T76))</f>
        <v/>
      </c>
      <c r="BT76" s="497"/>
      <c r="BU76" s="497"/>
      <c r="BV76" s="487" t="str">
        <f aca="false">TRIM(IF('APH KIC KIA PC'!M76&lt;&gt;200,'APH KIC KIA PC'!D76,'2. Artikeldata Utökad'!I76))</f>
        <v/>
      </c>
      <c r="BW76" s="487" t="str">
        <f aca="false">TRIM('2. Artikeldata Utökad'!D76)</f>
        <v/>
      </c>
      <c r="BX76" s="488" t="str">
        <f aca="false">LEFT('2. Artikeldata Utökad'!H76,1)</f>
        <v> </v>
      </c>
      <c r="BY76" s="488" t="str">
        <f aca="false">TRIM(LEFT('2. Artikeldata Utökad'!J76,2))</f>
        <v/>
      </c>
      <c r="BZ76" s="486" t="s">
        <v>2035</v>
      </c>
      <c r="CA76" s="497"/>
      <c r="CB76" s="497"/>
      <c r="CC76" s="497"/>
      <c r="CD76" s="497"/>
      <c r="CE76" s="497"/>
    </row>
    <row r="77" customFormat="false" ht="14.25" hidden="false" customHeight="false" outlineLevel="0" collapsed="false">
      <c r="A77" s="485" t="n">
        <v>73</v>
      </c>
      <c r="B77" s="485" t="str">
        <f aca="false">'APH KIC KIA PC'!I77</f>
        <v>Välj…</v>
      </c>
      <c r="C77" s="485" t="str">
        <f aca="false">'APH KIC KIA PC'!K77</f>
        <v>Välj…</v>
      </c>
      <c r="D77" s="486" t="n">
        <v>1</v>
      </c>
      <c r="E77" s="487" t="str">
        <f aca="false">TRIM('APH KIC KIA PC'!D77)</f>
        <v/>
      </c>
      <c r="F77" s="488" t="str">
        <f aca="false">TRIM('1. Artikeldata Grund'!E77)</f>
        <v/>
      </c>
      <c r="G77" s="489" t="s">
        <v>1925</v>
      </c>
      <c r="H77" s="497"/>
      <c r="I77" s="497"/>
      <c r="J77" s="497"/>
      <c r="K77" s="497"/>
      <c r="L77" s="497"/>
      <c r="M77" s="258" t="n">
        <f aca="false" t="array" ref="M77:M77">IF('APH KIC KIA PC'!S77&lt;&gt;"WEB",1,_xlfn.IFS('APH KIC KIA PC'!K77=Tabeller!$AH$4,'APH KIC KIA PC'!Q77,'APH KIC KIA PC'!K77=Tabeller!$AH$5,106628))</f>
        <v>1</v>
      </c>
      <c r="N77" s="490" t="str">
        <f aca="false" t="array" ref="N77:N77">TRIM(IFERROR(IF('APH KIC KIA PC'!M77=200,'2. Artikeldata Utökad'!I77,(_xlfn.IFS('APH KIC KIA PC'!K77=Tabeller!$AH$4,'1. Artikeldata Grund'!F77,AND('APH KIC KIA PC'!K77=Tabeller!$AH$5,'APH KIC KIA PC'!M77&lt;&gt;200),'APH KIC KIA PC'!D77,'APH KIC KIA PC'!M77=200,'2. Artikeldata Utökad'!I77))),""))</f>
        <v/>
      </c>
      <c r="O77" s="491" t="str">
        <f aca="false">'APH KIC KIA PC'!E77</f>
        <v/>
      </c>
      <c r="P77" s="487" t="str">
        <f aca="false">TRIM('APH KIC KIA PC'!R77)</f>
        <v/>
      </c>
      <c r="Q77" s="497"/>
      <c r="R77" s="493" t="str">
        <f aca="false" t="array" ref="R77:R77">IFERROR(_xlfn.IFS('4. Inköpsdata'!M77=25%,41,'4. Inköpsdata'!M77=12%,42,'4. Inköpsdata'!M77=6%,43,'4. Inköpsdata'!M77="Momsfritt",38),"")</f>
        <v/>
      </c>
      <c r="S77" s="486" t="str">
        <f aca="false">'APH KIC KIA PC'!S77</f>
        <v>  Välj…</v>
      </c>
      <c r="T77" s="494" t="str">
        <f aca="false">'APH KIC KIA PC'!E77</f>
        <v/>
      </c>
      <c r="U77" s="486"/>
      <c r="V77" s="497"/>
      <c r="W77" s="497"/>
      <c r="X77" s="497"/>
      <c r="Y77" s="497"/>
      <c r="Z77" s="486" t="str">
        <f aca="false">TRIM(IF('1. Artikeldata Grund'!K77="","",IF('1. Artikeldata Grund'!K77=1,_xlfn.CONCAT('1. Artikeldata Grund'!K77," ","dag"),_xlfn.CONCAT('1. Artikeldata Grund'!K77," ","dagar"))))</f>
        <v/>
      </c>
      <c r="AA77" s="486" t="str">
        <f aca="false">TRIM(IF('1. Artikeldata Grund'!L77="","",IF('1. Artikeldata Grund'!L77=1,_xlfn.CONCAT('1. Artikeldata Grund'!L77," ","dag"),_xlfn.CONCAT('1. Artikeldata Grund'!L77," ","dagar"))))</f>
        <v/>
      </c>
      <c r="AB77" s="497"/>
      <c r="AC77" s="497"/>
      <c r="AD77" s="497"/>
      <c r="AE77" s="486" t="n">
        <v>1</v>
      </c>
      <c r="AF77" s="497"/>
      <c r="AG77" s="487" t="str">
        <f aca="false">TRIM('APH KIC KIA PC'!T77)</f>
        <v/>
      </c>
      <c r="AH77" s="497"/>
      <c r="AI77" s="497"/>
      <c r="AJ77" s="497"/>
      <c r="AK77" s="497"/>
      <c r="AL77" s="497"/>
      <c r="AM77" s="497"/>
      <c r="AN77" s="497"/>
      <c r="AO77" s="497"/>
      <c r="AP77" s="497"/>
      <c r="AQ77" s="497"/>
      <c r="AR77" s="497"/>
      <c r="AS77" s="497"/>
      <c r="AT77" s="497"/>
      <c r="AU77" s="497"/>
      <c r="AV77" s="497"/>
      <c r="AW77" s="497"/>
      <c r="AX77" s="497"/>
      <c r="AY77" s="497"/>
      <c r="AZ77" s="497"/>
      <c r="BA77" s="497"/>
      <c r="BB77" s="497"/>
      <c r="BC77" s="490" t="s">
        <v>2035</v>
      </c>
      <c r="BD77" s="490" t="str">
        <f aca="false">IF('2. Artikeldata Utökad'!G77="Välj…","",LEFT('2. Artikeldata Utökad'!G77,1))</f>
        <v> </v>
      </c>
      <c r="BE77" s="497"/>
      <c r="BF77" s="497"/>
      <c r="BG77" s="497"/>
      <c r="BH77" s="497"/>
      <c r="BI77" s="497"/>
      <c r="BJ77" s="497"/>
      <c r="BK77" s="497"/>
      <c r="BL77" s="487" t="str">
        <f aca="false">TRIM(IF('APH KIC KIA PC'!S77="WEB","",'2. Artikeldata Utökad'!P77))</f>
        <v/>
      </c>
      <c r="BM77" s="487" t="str">
        <f aca="false">TRIM(IF('APH KIC KIA PC'!S77="WEB","",'2. Artikeldata Utökad'!Q77))</f>
        <v/>
      </c>
      <c r="BN77" s="487" t="str">
        <f aca="false">TRIM(IF('APH KIC KIA PC'!S77="WEB","",'2. Artikeldata Utökad'!R77))</f>
        <v/>
      </c>
      <c r="BO77" s="487" t="str">
        <f aca="false">IF('2. Artikeldata Utökad'!F77="","",'2. Artikeldata Utökad'!F77)</f>
        <v>  Välj…</v>
      </c>
      <c r="BP77" s="487" t="str">
        <f aca="false">TRIM(IF('2. Artikeldata Utökad'!E77="","",'2. Artikeldata Utökad'!E77))</f>
        <v/>
      </c>
      <c r="BQ77" s="487" t="str">
        <f aca="false">TRIM(IF('APH KIC KIA PC'!S77="WEB","",'2. Artikeldata Utökad'!S77))</f>
        <v/>
      </c>
      <c r="BR77" s="486" t="n">
        <v>1</v>
      </c>
      <c r="BS77" s="487" t="str">
        <f aca="false">TRIM(IF('APH KIC KIA PC'!S77="WEB","",'2. Artikeldata Utökad'!T77))</f>
        <v/>
      </c>
      <c r="BT77" s="497"/>
      <c r="BU77" s="497"/>
      <c r="BV77" s="487" t="str">
        <f aca="false">TRIM(IF('APH KIC KIA PC'!M77&lt;&gt;200,'APH KIC KIA PC'!D77,'2. Artikeldata Utökad'!I77))</f>
        <v/>
      </c>
      <c r="BW77" s="487" t="str">
        <f aca="false">TRIM('2. Artikeldata Utökad'!D77)</f>
        <v/>
      </c>
      <c r="BX77" s="488" t="str">
        <f aca="false">LEFT('2. Artikeldata Utökad'!H77,1)</f>
        <v> </v>
      </c>
      <c r="BY77" s="488" t="str">
        <f aca="false">TRIM(LEFT('2. Artikeldata Utökad'!J77,2))</f>
        <v/>
      </c>
      <c r="BZ77" s="486" t="s">
        <v>2035</v>
      </c>
      <c r="CA77" s="497"/>
      <c r="CB77" s="497"/>
      <c r="CC77" s="497"/>
      <c r="CD77" s="497"/>
      <c r="CE77" s="497"/>
    </row>
    <row r="78" customFormat="false" ht="14.25" hidden="false" customHeight="false" outlineLevel="0" collapsed="false">
      <c r="A78" s="485" t="n">
        <v>74</v>
      </c>
      <c r="B78" s="485" t="str">
        <f aca="false">'APH KIC KIA PC'!I78</f>
        <v>Välj…</v>
      </c>
      <c r="C78" s="485" t="str">
        <f aca="false">'APH KIC KIA PC'!K78</f>
        <v>Välj…</v>
      </c>
      <c r="D78" s="486" t="n">
        <v>1</v>
      </c>
      <c r="E78" s="487" t="str">
        <f aca="false">TRIM('APH KIC KIA PC'!D78)</f>
        <v/>
      </c>
      <c r="F78" s="488" t="str">
        <f aca="false">TRIM('1. Artikeldata Grund'!E78)</f>
        <v/>
      </c>
      <c r="G78" s="489" t="s">
        <v>1925</v>
      </c>
      <c r="H78" s="497"/>
      <c r="I78" s="497"/>
      <c r="J78" s="497"/>
      <c r="K78" s="497"/>
      <c r="L78" s="497"/>
      <c r="M78" s="258" t="n">
        <f aca="false" t="array" ref="M78:M78">IF('APH KIC KIA PC'!S78&lt;&gt;"WEB",1,_xlfn.IFS('APH KIC KIA PC'!K78=Tabeller!$AH$4,'APH KIC KIA PC'!Q78,'APH KIC KIA PC'!K78=Tabeller!$AH$5,106628))</f>
        <v>1</v>
      </c>
      <c r="N78" s="490" t="str">
        <f aca="false" t="array" ref="N78:N78">TRIM(IFERROR(IF('APH KIC KIA PC'!M78=200,'2. Artikeldata Utökad'!I78,(_xlfn.IFS('APH KIC KIA PC'!K78=Tabeller!$AH$4,'1. Artikeldata Grund'!F78,AND('APH KIC KIA PC'!K78=Tabeller!$AH$5,'APH KIC KIA PC'!M78&lt;&gt;200),'APH KIC KIA PC'!D78,'APH KIC KIA PC'!M78=200,'2. Artikeldata Utökad'!I78))),""))</f>
        <v/>
      </c>
      <c r="O78" s="491" t="str">
        <f aca="false">'APH KIC KIA PC'!E78</f>
        <v/>
      </c>
      <c r="P78" s="487" t="str">
        <f aca="false">TRIM('APH KIC KIA PC'!R78)</f>
        <v/>
      </c>
      <c r="Q78" s="497"/>
      <c r="R78" s="493" t="str">
        <f aca="false" t="array" ref="R78:R78">IFERROR(_xlfn.IFS('4. Inköpsdata'!M78=25%,41,'4. Inköpsdata'!M78=12%,42,'4. Inköpsdata'!M78=6%,43,'4. Inköpsdata'!M78="Momsfritt",38),"")</f>
        <v/>
      </c>
      <c r="S78" s="486" t="str">
        <f aca="false">'APH KIC KIA PC'!S78</f>
        <v>  Välj…</v>
      </c>
      <c r="T78" s="494" t="str">
        <f aca="false">'APH KIC KIA PC'!E78</f>
        <v/>
      </c>
      <c r="U78" s="486"/>
      <c r="V78" s="497"/>
      <c r="W78" s="497"/>
      <c r="X78" s="497"/>
      <c r="Y78" s="497"/>
      <c r="Z78" s="486" t="str">
        <f aca="false">TRIM(IF('1. Artikeldata Grund'!K78="","",IF('1. Artikeldata Grund'!K78=1,_xlfn.CONCAT('1. Artikeldata Grund'!K78," ","dag"),_xlfn.CONCAT('1. Artikeldata Grund'!K78," ","dagar"))))</f>
        <v/>
      </c>
      <c r="AA78" s="486" t="str">
        <f aca="false">TRIM(IF('1. Artikeldata Grund'!L78="","",IF('1. Artikeldata Grund'!L78=1,_xlfn.CONCAT('1. Artikeldata Grund'!L78," ","dag"),_xlfn.CONCAT('1. Artikeldata Grund'!L78," ","dagar"))))</f>
        <v/>
      </c>
      <c r="AB78" s="497"/>
      <c r="AC78" s="497"/>
      <c r="AD78" s="497"/>
      <c r="AE78" s="486" t="n">
        <v>1</v>
      </c>
      <c r="AF78" s="497"/>
      <c r="AG78" s="487" t="str">
        <f aca="false">TRIM('APH KIC KIA PC'!T78)</f>
        <v/>
      </c>
      <c r="AH78" s="497"/>
      <c r="AI78" s="497"/>
      <c r="AJ78" s="497"/>
      <c r="AK78" s="497"/>
      <c r="AL78" s="497"/>
      <c r="AM78" s="497"/>
      <c r="AN78" s="497"/>
      <c r="AO78" s="497"/>
      <c r="AP78" s="497"/>
      <c r="AQ78" s="497"/>
      <c r="AR78" s="497"/>
      <c r="AS78" s="497"/>
      <c r="AT78" s="497"/>
      <c r="AU78" s="497"/>
      <c r="AV78" s="497"/>
      <c r="AW78" s="497"/>
      <c r="AX78" s="497"/>
      <c r="AY78" s="497"/>
      <c r="AZ78" s="497"/>
      <c r="BA78" s="497"/>
      <c r="BB78" s="497"/>
      <c r="BC78" s="490" t="s">
        <v>2035</v>
      </c>
      <c r="BD78" s="490" t="str">
        <f aca="false">IF('2. Artikeldata Utökad'!G78="Välj…","",LEFT('2. Artikeldata Utökad'!G78,1))</f>
        <v> </v>
      </c>
      <c r="BE78" s="497"/>
      <c r="BF78" s="497"/>
      <c r="BG78" s="497"/>
      <c r="BH78" s="497"/>
      <c r="BI78" s="497"/>
      <c r="BJ78" s="497"/>
      <c r="BK78" s="497"/>
      <c r="BL78" s="487" t="str">
        <f aca="false">TRIM(IF('APH KIC KIA PC'!S78="WEB","",'2. Artikeldata Utökad'!P78))</f>
        <v/>
      </c>
      <c r="BM78" s="487" t="str">
        <f aca="false">TRIM(IF('APH KIC KIA PC'!S78="WEB","",'2. Artikeldata Utökad'!Q78))</f>
        <v/>
      </c>
      <c r="BN78" s="487" t="str">
        <f aca="false">TRIM(IF('APH KIC KIA PC'!S78="WEB","",'2. Artikeldata Utökad'!R78))</f>
        <v/>
      </c>
      <c r="BO78" s="487" t="str">
        <f aca="false">IF('2. Artikeldata Utökad'!F78="","",'2. Artikeldata Utökad'!F78)</f>
        <v>  Välj…</v>
      </c>
      <c r="BP78" s="487" t="str">
        <f aca="false">TRIM(IF('2. Artikeldata Utökad'!E78="","",'2. Artikeldata Utökad'!E78))</f>
        <v/>
      </c>
      <c r="BQ78" s="487" t="str">
        <f aca="false">TRIM(IF('APH KIC KIA PC'!S78="WEB","",'2. Artikeldata Utökad'!S78))</f>
        <v/>
      </c>
      <c r="BR78" s="486" t="n">
        <v>1</v>
      </c>
      <c r="BS78" s="487" t="str">
        <f aca="false">TRIM(IF('APH KIC KIA PC'!S78="WEB","",'2. Artikeldata Utökad'!T78))</f>
        <v/>
      </c>
      <c r="BT78" s="497"/>
      <c r="BU78" s="497"/>
      <c r="BV78" s="487" t="str">
        <f aca="false">TRIM(IF('APH KIC KIA PC'!M78&lt;&gt;200,'APH KIC KIA PC'!D78,'2. Artikeldata Utökad'!I78))</f>
        <v/>
      </c>
      <c r="BW78" s="487" t="str">
        <f aca="false">TRIM('2. Artikeldata Utökad'!D78)</f>
        <v/>
      </c>
      <c r="BX78" s="488" t="str">
        <f aca="false">LEFT('2. Artikeldata Utökad'!H78,1)</f>
        <v> </v>
      </c>
      <c r="BY78" s="488" t="str">
        <f aca="false">TRIM(LEFT('2. Artikeldata Utökad'!J78,2))</f>
        <v/>
      </c>
      <c r="BZ78" s="486" t="s">
        <v>2035</v>
      </c>
      <c r="CA78" s="497"/>
      <c r="CB78" s="497"/>
      <c r="CC78" s="497"/>
      <c r="CD78" s="497"/>
      <c r="CE78" s="497"/>
    </row>
    <row r="79" customFormat="false" ht="14.25" hidden="false" customHeight="false" outlineLevel="0" collapsed="false">
      <c r="A79" s="496" t="n">
        <v>75</v>
      </c>
      <c r="B79" s="485" t="str">
        <f aca="false">'APH KIC KIA PC'!I79</f>
        <v>Välj…</v>
      </c>
      <c r="C79" s="485" t="str">
        <f aca="false">'APH KIC KIA PC'!K79</f>
        <v>Välj…</v>
      </c>
      <c r="D79" s="486" t="n">
        <v>1</v>
      </c>
      <c r="E79" s="487" t="str">
        <f aca="false">TRIM('APH KIC KIA PC'!D79)</f>
        <v/>
      </c>
      <c r="F79" s="488" t="str">
        <f aca="false">TRIM('1. Artikeldata Grund'!E79)</f>
        <v/>
      </c>
      <c r="G79" s="489" t="s">
        <v>1925</v>
      </c>
      <c r="H79" s="497"/>
      <c r="I79" s="497"/>
      <c r="J79" s="497"/>
      <c r="K79" s="497"/>
      <c r="L79" s="497"/>
      <c r="M79" s="258" t="n">
        <f aca="false" t="array" ref="M79:M79">IF('APH KIC KIA PC'!S79&lt;&gt;"WEB",1,_xlfn.IFS('APH KIC KIA PC'!K79=Tabeller!$AH$4,'APH KIC KIA PC'!Q79,'APH KIC KIA PC'!K79=Tabeller!$AH$5,106628))</f>
        <v>1</v>
      </c>
      <c r="N79" s="490" t="str">
        <f aca="false" t="array" ref="N79:N79">TRIM(IFERROR(IF('APH KIC KIA PC'!M79=200,'2. Artikeldata Utökad'!I79,(_xlfn.IFS('APH KIC KIA PC'!K79=Tabeller!$AH$4,'1. Artikeldata Grund'!F79,AND('APH KIC KIA PC'!K79=Tabeller!$AH$5,'APH KIC KIA PC'!M79&lt;&gt;200),'APH KIC KIA PC'!D79,'APH KIC KIA PC'!M79=200,'2. Artikeldata Utökad'!I79))),""))</f>
        <v/>
      </c>
      <c r="O79" s="491" t="str">
        <f aca="false">'APH KIC KIA PC'!E79</f>
        <v/>
      </c>
      <c r="P79" s="487" t="str">
        <f aca="false">TRIM('APH KIC KIA PC'!R79)</f>
        <v/>
      </c>
      <c r="Q79" s="497"/>
      <c r="R79" s="493" t="str">
        <f aca="false" t="array" ref="R79:R79">IFERROR(_xlfn.IFS('4. Inköpsdata'!M79=25%,41,'4. Inköpsdata'!M79=12%,42,'4. Inköpsdata'!M79=6%,43,'4. Inköpsdata'!M79="Momsfritt",38),"")</f>
        <v/>
      </c>
      <c r="S79" s="486" t="str">
        <f aca="false">'APH KIC KIA PC'!S79</f>
        <v>  Välj…</v>
      </c>
      <c r="T79" s="494" t="str">
        <f aca="false">'APH KIC KIA PC'!E79</f>
        <v/>
      </c>
      <c r="U79" s="486"/>
      <c r="V79" s="497"/>
      <c r="W79" s="497"/>
      <c r="X79" s="497"/>
      <c r="Y79" s="497"/>
      <c r="Z79" s="486" t="str">
        <f aca="false">TRIM(IF('1. Artikeldata Grund'!K79="","",IF('1. Artikeldata Grund'!K79=1,_xlfn.CONCAT('1. Artikeldata Grund'!K79," ","dag"),_xlfn.CONCAT('1. Artikeldata Grund'!K79," ","dagar"))))</f>
        <v/>
      </c>
      <c r="AA79" s="486" t="str">
        <f aca="false">TRIM(IF('1. Artikeldata Grund'!L79="","",IF('1. Artikeldata Grund'!L79=1,_xlfn.CONCAT('1. Artikeldata Grund'!L79," ","dag"),_xlfn.CONCAT('1. Artikeldata Grund'!L79," ","dagar"))))</f>
        <v/>
      </c>
      <c r="AB79" s="497"/>
      <c r="AC79" s="497"/>
      <c r="AD79" s="497"/>
      <c r="AE79" s="486" t="n">
        <v>1</v>
      </c>
      <c r="AF79" s="497"/>
      <c r="AG79" s="487" t="str">
        <f aca="false">TRIM('APH KIC KIA PC'!T79)</f>
        <v/>
      </c>
      <c r="AH79" s="497"/>
      <c r="AI79" s="497"/>
      <c r="AJ79" s="497"/>
      <c r="AK79" s="497"/>
      <c r="AL79" s="497"/>
      <c r="AM79" s="497"/>
      <c r="AN79" s="497"/>
      <c r="AO79" s="497"/>
      <c r="AP79" s="497"/>
      <c r="AQ79" s="497"/>
      <c r="AR79" s="497"/>
      <c r="AS79" s="497"/>
      <c r="AT79" s="497"/>
      <c r="AU79" s="497"/>
      <c r="AV79" s="497"/>
      <c r="AW79" s="497"/>
      <c r="AX79" s="497"/>
      <c r="AY79" s="497"/>
      <c r="AZ79" s="497"/>
      <c r="BA79" s="497"/>
      <c r="BB79" s="497"/>
      <c r="BC79" s="490" t="s">
        <v>2035</v>
      </c>
      <c r="BD79" s="490" t="str">
        <f aca="false">IF('2. Artikeldata Utökad'!G79="Välj…","",LEFT('2. Artikeldata Utökad'!G79,1))</f>
        <v> </v>
      </c>
      <c r="BE79" s="497"/>
      <c r="BF79" s="497"/>
      <c r="BG79" s="497"/>
      <c r="BH79" s="497"/>
      <c r="BI79" s="497"/>
      <c r="BJ79" s="497"/>
      <c r="BK79" s="497"/>
      <c r="BL79" s="487" t="str">
        <f aca="false">TRIM(IF('APH KIC KIA PC'!S79="WEB","",'2. Artikeldata Utökad'!P79))</f>
        <v/>
      </c>
      <c r="BM79" s="487" t="str">
        <f aca="false">TRIM(IF('APH KIC KIA PC'!S79="WEB","",'2. Artikeldata Utökad'!Q79))</f>
        <v/>
      </c>
      <c r="BN79" s="487" t="str">
        <f aca="false">TRIM(IF('APH KIC KIA PC'!S79="WEB","",'2. Artikeldata Utökad'!R79))</f>
        <v/>
      </c>
      <c r="BO79" s="487" t="str">
        <f aca="false">IF('2. Artikeldata Utökad'!F79="","",'2. Artikeldata Utökad'!F79)</f>
        <v>  Välj…</v>
      </c>
      <c r="BP79" s="487" t="str">
        <f aca="false">TRIM(IF('2. Artikeldata Utökad'!E79="","",'2. Artikeldata Utökad'!E79))</f>
        <v/>
      </c>
      <c r="BQ79" s="487" t="str">
        <f aca="false">TRIM(IF('APH KIC KIA PC'!S79="WEB","",'2. Artikeldata Utökad'!S79))</f>
        <v/>
      </c>
      <c r="BR79" s="486" t="n">
        <v>1</v>
      </c>
      <c r="BS79" s="487" t="str">
        <f aca="false">TRIM(IF('APH KIC KIA PC'!S79="WEB","",'2. Artikeldata Utökad'!T79))</f>
        <v/>
      </c>
      <c r="BT79" s="497"/>
      <c r="BU79" s="497"/>
      <c r="BV79" s="487" t="str">
        <f aca="false">TRIM(IF('APH KIC KIA PC'!M79&lt;&gt;200,'APH KIC KIA PC'!D79,'2. Artikeldata Utökad'!I79))</f>
        <v/>
      </c>
      <c r="BW79" s="487" t="str">
        <f aca="false">TRIM('2. Artikeldata Utökad'!D79)</f>
        <v/>
      </c>
      <c r="BX79" s="488" t="str">
        <f aca="false">LEFT('2. Artikeldata Utökad'!H79,1)</f>
        <v> </v>
      </c>
      <c r="BY79" s="488" t="str">
        <f aca="false">TRIM(LEFT('2. Artikeldata Utökad'!J79,2))</f>
        <v/>
      </c>
      <c r="BZ79" s="486" t="s">
        <v>2035</v>
      </c>
      <c r="CA79" s="497"/>
      <c r="CB79" s="497"/>
      <c r="CC79" s="497"/>
      <c r="CD79" s="497"/>
      <c r="CE79" s="497"/>
    </row>
    <row r="80" customFormat="false" ht="14.25" hidden="false" customHeight="false" outlineLevel="0" collapsed="false">
      <c r="A80" s="485" t="n">
        <v>76</v>
      </c>
      <c r="B80" s="485" t="str">
        <f aca="false">'APH KIC KIA PC'!I80</f>
        <v>Välj…</v>
      </c>
      <c r="C80" s="485" t="str">
        <f aca="false">'APH KIC KIA PC'!K80</f>
        <v>Välj…</v>
      </c>
      <c r="D80" s="486" t="n">
        <v>1</v>
      </c>
      <c r="E80" s="487" t="str">
        <f aca="false">TRIM('APH KIC KIA PC'!D80)</f>
        <v/>
      </c>
      <c r="F80" s="488" t="str">
        <f aca="false">TRIM('1. Artikeldata Grund'!E80)</f>
        <v/>
      </c>
      <c r="G80" s="489" t="s">
        <v>1925</v>
      </c>
      <c r="H80" s="497"/>
      <c r="I80" s="497"/>
      <c r="J80" s="497"/>
      <c r="K80" s="497"/>
      <c r="L80" s="497"/>
      <c r="M80" s="258" t="n">
        <f aca="false" t="array" ref="M80:M80">IF('APH KIC KIA PC'!S80&lt;&gt;"WEB",1,_xlfn.IFS('APH KIC KIA PC'!K80=Tabeller!$AH$4,'APH KIC KIA PC'!Q80,'APH KIC KIA PC'!K80=Tabeller!$AH$5,106628))</f>
        <v>1</v>
      </c>
      <c r="N80" s="490" t="str">
        <f aca="false" t="array" ref="N80:N80">TRIM(IFERROR(IF('APH KIC KIA PC'!M80=200,'2. Artikeldata Utökad'!I80,(_xlfn.IFS('APH KIC KIA PC'!K80=Tabeller!$AH$4,'1. Artikeldata Grund'!F80,AND('APH KIC KIA PC'!K80=Tabeller!$AH$5,'APH KIC KIA PC'!M80&lt;&gt;200),'APH KIC KIA PC'!D80,'APH KIC KIA PC'!M80=200,'2. Artikeldata Utökad'!I80))),""))</f>
        <v/>
      </c>
      <c r="O80" s="491" t="str">
        <f aca="false">'APH KIC KIA PC'!E80</f>
        <v/>
      </c>
      <c r="P80" s="487" t="str">
        <f aca="false">TRIM('APH KIC KIA PC'!R80)</f>
        <v/>
      </c>
      <c r="Q80" s="497"/>
      <c r="R80" s="493" t="str">
        <f aca="false" t="array" ref="R80:R80">IFERROR(_xlfn.IFS('4. Inköpsdata'!M80=25%,41,'4. Inköpsdata'!M80=12%,42,'4. Inköpsdata'!M80=6%,43,'4. Inköpsdata'!M80="Momsfritt",38),"")</f>
        <v/>
      </c>
      <c r="S80" s="486" t="str">
        <f aca="false">'APH KIC KIA PC'!S80</f>
        <v>  Välj…</v>
      </c>
      <c r="T80" s="494" t="str">
        <f aca="false">'APH KIC KIA PC'!E80</f>
        <v/>
      </c>
      <c r="U80" s="486"/>
      <c r="V80" s="497"/>
      <c r="W80" s="497"/>
      <c r="X80" s="497"/>
      <c r="Y80" s="497"/>
      <c r="Z80" s="486" t="str">
        <f aca="false">TRIM(IF('1. Artikeldata Grund'!K80="","",IF('1. Artikeldata Grund'!K80=1,_xlfn.CONCAT('1. Artikeldata Grund'!K80," ","dag"),_xlfn.CONCAT('1. Artikeldata Grund'!K80," ","dagar"))))</f>
        <v/>
      </c>
      <c r="AA80" s="486" t="str">
        <f aca="false">TRIM(IF('1. Artikeldata Grund'!L80="","",IF('1. Artikeldata Grund'!L80=1,_xlfn.CONCAT('1. Artikeldata Grund'!L80," ","dag"),_xlfn.CONCAT('1. Artikeldata Grund'!L80," ","dagar"))))</f>
        <v/>
      </c>
      <c r="AB80" s="497"/>
      <c r="AC80" s="497"/>
      <c r="AD80" s="497"/>
      <c r="AE80" s="486" t="n">
        <v>1</v>
      </c>
      <c r="AF80" s="497"/>
      <c r="AG80" s="487" t="str">
        <f aca="false">TRIM('APH KIC KIA PC'!T80)</f>
        <v/>
      </c>
      <c r="AH80" s="497"/>
      <c r="AI80" s="497"/>
      <c r="AJ80" s="497"/>
      <c r="AK80" s="497"/>
      <c r="AL80" s="497"/>
      <c r="AM80" s="497"/>
      <c r="AN80" s="497"/>
      <c r="AO80" s="497"/>
      <c r="AP80" s="497"/>
      <c r="AQ80" s="497"/>
      <c r="AR80" s="497"/>
      <c r="AS80" s="497"/>
      <c r="AT80" s="497"/>
      <c r="AU80" s="497"/>
      <c r="AV80" s="497"/>
      <c r="AW80" s="497"/>
      <c r="AX80" s="497"/>
      <c r="AY80" s="497"/>
      <c r="AZ80" s="497"/>
      <c r="BA80" s="497"/>
      <c r="BB80" s="497"/>
      <c r="BC80" s="490" t="s">
        <v>2035</v>
      </c>
      <c r="BD80" s="490" t="str">
        <f aca="false">IF('2. Artikeldata Utökad'!G80="Välj…","",LEFT('2. Artikeldata Utökad'!G80,1))</f>
        <v> </v>
      </c>
      <c r="BE80" s="497"/>
      <c r="BF80" s="497"/>
      <c r="BG80" s="497"/>
      <c r="BH80" s="497"/>
      <c r="BI80" s="497"/>
      <c r="BJ80" s="497"/>
      <c r="BK80" s="497"/>
      <c r="BL80" s="487" t="str">
        <f aca="false">TRIM(IF('APH KIC KIA PC'!S80="WEB","",'2. Artikeldata Utökad'!P80))</f>
        <v/>
      </c>
      <c r="BM80" s="487" t="str">
        <f aca="false">TRIM(IF('APH KIC KIA PC'!S80="WEB","",'2. Artikeldata Utökad'!Q80))</f>
        <v/>
      </c>
      <c r="BN80" s="487" t="str">
        <f aca="false">TRIM(IF('APH KIC KIA PC'!S80="WEB","",'2. Artikeldata Utökad'!R80))</f>
        <v/>
      </c>
      <c r="BO80" s="487" t="str">
        <f aca="false">IF('2. Artikeldata Utökad'!F80="","",'2. Artikeldata Utökad'!F80)</f>
        <v>  Välj…</v>
      </c>
      <c r="BP80" s="487" t="str">
        <f aca="false">TRIM(IF('2. Artikeldata Utökad'!E80="","",'2. Artikeldata Utökad'!E80))</f>
        <v/>
      </c>
      <c r="BQ80" s="487" t="str">
        <f aca="false">TRIM(IF('APH KIC KIA PC'!S80="WEB","",'2. Artikeldata Utökad'!S80))</f>
        <v/>
      </c>
      <c r="BR80" s="486" t="n">
        <v>1</v>
      </c>
      <c r="BS80" s="487" t="str">
        <f aca="false">TRIM(IF('APH KIC KIA PC'!S80="WEB","",'2. Artikeldata Utökad'!T80))</f>
        <v/>
      </c>
      <c r="BT80" s="497"/>
      <c r="BU80" s="497"/>
      <c r="BV80" s="487" t="str">
        <f aca="false">TRIM(IF('APH KIC KIA PC'!M80&lt;&gt;200,'APH KIC KIA PC'!D80,'2. Artikeldata Utökad'!I80))</f>
        <v/>
      </c>
      <c r="BW80" s="487" t="str">
        <f aca="false">TRIM('2. Artikeldata Utökad'!D80)</f>
        <v/>
      </c>
      <c r="BX80" s="488" t="str">
        <f aca="false">LEFT('2. Artikeldata Utökad'!H80,1)</f>
        <v> </v>
      </c>
      <c r="BY80" s="488" t="str">
        <f aca="false">TRIM(LEFT('2. Artikeldata Utökad'!J80,2))</f>
        <v/>
      </c>
      <c r="BZ80" s="486" t="s">
        <v>2035</v>
      </c>
      <c r="CA80" s="497"/>
      <c r="CB80" s="497"/>
      <c r="CC80" s="497"/>
      <c r="CD80" s="497"/>
      <c r="CE80" s="497"/>
    </row>
    <row r="81" customFormat="false" ht="14.25" hidden="false" customHeight="false" outlineLevel="0" collapsed="false">
      <c r="A81" s="485" t="n">
        <v>77</v>
      </c>
      <c r="B81" s="485" t="str">
        <f aca="false">'APH KIC KIA PC'!I81</f>
        <v>Välj…</v>
      </c>
      <c r="C81" s="485" t="str">
        <f aca="false">'APH KIC KIA PC'!K81</f>
        <v>Välj…</v>
      </c>
      <c r="D81" s="486" t="n">
        <v>1</v>
      </c>
      <c r="E81" s="487" t="str">
        <f aca="false">TRIM('APH KIC KIA PC'!D81)</f>
        <v/>
      </c>
      <c r="F81" s="488" t="str">
        <f aca="false">TRIM('1. Artikeldata Grund'!E81)</f>
        <v/>
      </c>
      <c r="G81" s="489" t="s">
        <v>1925</v>
      </c>
      <c r="H81" s="497"/>
      <c r="I81" s="497"/>
      <c r="J81" s="497"/>
      <c r="K81" s="497"/>
      <c r="L81" s="497"/>
      <c r="M81" s="258" t="n">
        <f aca="false" t="array" ref="M81:M81">IF('APH KIC KIA PC'!S81&lt;&gt;"WEB",1,_xlfn.IFS('APH KIC KIA PC'!K81=Tabeller!$AH$4,'APH KIC KIA PC'!Q81,'APH KIC KIA PC'!K81=Tabeller!$AH$5,106628))</f>
        <v>1</v>
      </c>
      <c r="N81" s="490" t="str">
        <f aca="false" t="array" ref="N81:N81">TRIM(IFERROR(IF('APH KIC KIA PC'!M81=200,'2. Artikeldata Utökad'!I81,(_xlfn.IFS('APH KIC KIA PC'!K81=Tabeller!$AH$4,'1. Artikeldata Grund'!F81,AND('APH KIC KIA PC'!K81=Tabeller!$AH$5,'APH KIC KIA PC'!M81&lt;&gt;200),'APH KIC KIA PC'!D81,'APH KIC KIA PC'!M81=200,'2. Artikeldata Utökad'!I81))),""))</f>
        <v/>
      </c>
      <c r="O81" s="491" t="str">
        <f aca="false">'APH KIC KIA PC'!E81</f>
        <v/>
      </c>
      <c r="P81" s="487" t="str">
        <f aca="false">TRIM('APH KIC KIA PC'!R81)</f>
        <v/>
      </c>
      <c r="Q81" s="497"/>
      <c r="R81" s="493" t="str">
        <f aca="false" t="array" ref="R81:R81">IFERROR(_xlfn.IFS('4. Inköpsdata'!M81=25%,41,'4. Inköpsdata'!M81=12%,42,'4. Inköpsdata'!M81=6%,43,'4. Inköpsdata'!M81="Momsfritt",38),"")</f>
        <v/>
      </c>
      <c r="S81" s="486" t="str">
        <f aca="false">'APH KIC KIA PC'!S81</f>
        <v>  Välj…</v>
      </c>
      <c r="T81" s="494" t="str">
        <f aca="false">'APH KIC KIA PC'!E81</f>
        <v/>
      </c>
      <c r="U81" s="486"/>
      <c r="V81" s="497"/>
      <c r="W81" s="497"/>
      <c r="X81" s="497"/>
      <c r="Y81" s="497"/>
      <c r="Z81" s="486" t="str">
        <f aca="false">TRIM(IF('1. Artikeldata Grund'!K81="","",IF('1. Artikeldata Grund'!K81=1,_xlfn.CONCAT('1. Artikeldata Grund'!K81," ","dag"),_xlfn.CONCAT('1. Artikeldata Grund'!K81," ","dagar"))))</f>
        <v/>
      </c>
      <c r="AA81" s="486" t="str">
        <f aca="false">TRIM(IF('1. Artikeldata Grund'!L81="","",IF('1. Artikeldata Grund'!L81=1,_xlfn.CONCAT('1. Artikeldata Grund'!L81," ","dag"),_xlfn.CONCAT('1. Artikeldata Grund'!L81," ","dagar"))))</f>
        <v/>
      </c>
      <c r="AB81" s="497"/>
      <c r="AC81" s="497"/>
      <c r="AD81" s="497"/>
      <c r="AE81" s="486" t="n">
        <v>1</v>
      </c>
      <c r="AF81" s="497"/>
      <c r="AG81" s="487" t="str">
        <f aca="false">TRIM('APH KIC KIA PC'!T81)</f>
        <v/>
      </c>
      <c r="AH81" s="497"/>
      <c r="AI81" s="497"/>
      <c r="AJ81" s="497"/>
      <c r="AK81" s="497"/>
      <c r="AL81" s="497"/>
      <c r="AM81" s="497"/>
      <c r="AN81" s="497"/>
      <c r="AO81" s="497"/>
      <c r="AP81" s="497"/>
      <c r="AQ81" s="497"/>
      <c r="AR81" s="497"/>
      <c r="AS81" s="497"/>
      <c r="AT81" s="497"/>
      <c r="AU81" s="497"/>
      <c r="AV81" s="497"/>
      <c r="AW81" s="497"/>
      <c r="AX81" s="497"/>
      <c r="AY81" s="497"/>
      <c r="AZ81" s="497"/>
      <c r="BA81" s="497"/>
      <c r="BB81" s="497"/>
      <c r="BC81" s="490" t="s">
        <v>2035</v>
      </c>
      <c r="BD81" s="490" t="str">
        <f aca="false">IF('2. Artikeldata Utökad'!G81="Välj…","",LEFT('2. Artikeldata Utökad'!G81,1))</f>
        <v> </v>
      </c>
      <c r="BE81" s="497"/>
      <c r="BF81" s="497"/>
      <c r="BG81" s="497"/>
      <c r="BH81" s="497"/>
      <c r="BI81" s="497"/>
      <c r="BJ81" s="497"/>
      <c r="BK81" s="497"/>
      <c r="BL81" s="487" t="str">
        <f aca="false">TRIM(IF('APH KIC KIA PC'!S81="WEB","",'2. Artikeldata Utökad'!P81))</f>
        <v/>
      </c>
      <c r="BM81" s="487" t="str">
        <f aca="false">TRIM(IF('APH KIC KIA PC'!S81="WEB","",'2. Artikeldata Utökad'!Q81))</f>
        <v/>
      </c>
      <c r="BN81" s="487" t="str">
        <f aca="false">TRIM(IF('APH KIC KIA PC'!S81="WEB","",'2. Artikeldata Utökad'!R81))</f>
        <v/>
      </c>
      <c r="BO81" s="487" t="str">
        <f aca="false">IF('2. Artikeldata Utökad'!F81="","",'2. Artikeldata Utökad'!F81)</f>
        <v>  Välj…</v>
      </c>
      <c r="BP81" s="487" t="str">
        <f aca="false">TRIM(IF('2. Artikeldata Utökad'!E81="","",'2. Artikeldata Utökad'!E81))</f>
        <v/>
      </c>
      <c r="BQ81" s="487" t="str">
        <f aca="false">TRIM(IF('APH KIC KIA PC'!S81="WEB","",'2. Artikeldata Utökad'!S81))</f>
        <v/>
      </c>
      <c r="BR81" s="486" t="n">
        <v>1</v>
      </c>
      <c r="BS81" s="487" t="str">
        <f aca="false">TRIM(IF('APH KIC KIA PC'!S81="WEB","",'2. Artikeldata Utökad'!T81))</f>
        <v/>
      </c>
      <c r="BT81" s="497"/>
      <c r="BU81" s="497"/>
      <c r="BV81" s="487" t="str">
        <f aca="false">TRIM(IF('APH KIC KIA PC'!M81&lt;&gt;200,'APH KIC KIA PC'!D81,'2. Artikeldata Utökad'!I81))</f>
        <v/>
      </c>
      <c r="BW81" s="487" t="str">
        <f aca="false">TRIM('2. Artikeldata Utökad'!D81)</f>
        <v/>
      </c>
      <c r="BX81" s="488" t="str">
        <f aca="false">LEFT('2. Artikeldata Utökad'!H81,1)</f>
        <v> </v>
      </c>
      <c r="BY81" s="488" t="str">
        <f aca="false">TRIM(LEFT('2. Artikeldata Utökad'!J81,2))</f>
        <v/>
      </c>
      <c r="BZ81" s="486" t="s">
        <v>2035</v>
      </c>
      <c r="CA81" s="497"/>
      <c r="CB81" s="497"/>
      <c r="CC81" s="497"/>
      <c r="CD81" s="497"/>
      <c r="CE81" s="497"/>
    </row>
    <row r="82" customFormat="false" ht="14.25" hidden="false" customHeight="false" outlineLevel="0" collapsed="false">
      <c r="A82" s="485" t="n">
        <v>78</v>
      </c>
      <c r="B82" s="485" t="str">
        <f aca="false">'APH KIC KIA PC'!I82</f>
        <v>Välj…</v>
      </c>
      <c r="C82" s="485" t="str">
        <f aca="false">'APH KIC KIA PC'!K82</f>
        <v>Välj…</v>
      </c>
      <c r="D82" s="486" t="n">
        <v>1</v>
      </c>
      <c r="E82" s="487" t="str">
        <f aca="false">TRIM('APH KIC KIA PC'!D82)</f>
        <v/>
      </c>
      <c r="F82" s="488" t="str">
        <f aca="false">TRIM('1. Artikeldata Grund'!E82)</f>
        <v/>
      </c>
      <c r="G82" s="489" t="s">
        <v>1925</v>
      </c>
      <c r="H82" s="497"/>
      <c r="I82" s="497"/>
      <c r="J82" s="497"/>
      <c r="K82" s="497"/>
      <c r="L82" s="497"/>
      <c r="M82" s="258" t="n">
        <f aca="false" t="array" ref="M82:M82">IF('APH KIC KIA PC'!S82&lt;&gt;"WEB",1,_xlfn.IFS('APH KIC KIA PC'!K82=Tabeller!$AH$4,'APH KIC KIA PC'!Q82,'APH KIC KIA PC'!K82=Tabeller!$AH$5,106628))</f>
        <v>1</v>
      </c>
      <c r="N82" s="490" t="str">
        <f aca="false" t="array" ref="N82:N82">TRIM(IFERROR(IF('APH KIC KIA PC'!M82=200,'2. Artikeldata Utökad'!I82,(_xlfn.IFS('APH KIC KIA PC'!K82=Tabeller!$AH$4,'1. Artikeldata Grund'!F82,AND('APH KIC KIA PC'!K82=Tabeller!$AH$5,'APH KIC KIA PC'!M82&lt;&gt;200),'APH KIC KIA PC'!D82,'APH KIC KIA PC'!M82=200,'2. Artikeldata Utökad'!I82))),""))</f>
        <v/>
      </c>
      <c r="O82" s="491" t="str">
        <f aca="false">'APH KIC KIA PC'!E82</f>
        <v/>
      </c>
      <c r="P82" s="487" t="str">
        <f aca="false">TRIM('APH KIC KIA PC'!R82)</f>
        <v/>
      </c>
      <c r="Q82" s="497"/>
      <c r="R82" s="493" t="str">
        <f aca="false" t="array" ref="R82:R82">IFERROR(_xlfn.IFS('4. Inköpsdata'!M82=25%,41,'4. Inköpsdata'!M82=12%,42,'4. Inköpsdata'!M82=6%,43,'4. Inköpsdata'!M82="Momsfritt",38),"")</f>
        <v/>
      </c>
      <c r="S82" s="486" t="str">
        <f aca="false">'APH KIC KIA PC'!S82</f>
        <v>  Välj…</v>
      </c>
      <c r="T82" s="494" t="str">
        <f aca="false">'APH KIC KIA PC'!E82</f>
        <v/>
      </c>
      <c r="U82" s="486"/>
      <c r="V82" s="497"/>
      <c r="W82" s="497"/>
      <c r="X82" s="497"/>
      <c r="Y82" s="497"/>
      <c r="Z82" s="486" t="str">
        <f aca="false">TRIM(IF('1. Artikeldata Grund'!K82="","",IF('1. Artikeldata Grund'!K82=1,_xlfn.CONCAT('1. Artikeldata Grund'!K82," ","dag"),_xlfn.CONCAT('1. Artikeldata Grund'!K82," ","dagar"))))</f>
        <v/>
      </c>
      <c r="AA82" s="486" t="str">
        <f aca="false">TRIM(IF('1. Artikeldata Grund'!L82="","",IF('1. Artikeldata Grund'!L82=1,_xlfn.CONCAT('1. Artikeldata Grund'!L82," ","dag"),_xlfn.CONCAT('1. Artikeldata Grund'!L82," ","dagar"))))</f>
        <v/>
      </c>
      <c r="AB82" s="497"/>
      <c r="AC82" s="497"/>
      <c r="AD82" s="497"/>
      <c r="AE82" s="486" t="n">
        <v>1</v>
      </c>
      <c r="AF82" s="497"/>
      <c r="AG82" s="487" t="str">
        <f aca="false">TRIM('APH KIC KIA PC'!T82)</f>
        <v/>
      </c>
      <c r="AH82" s="497"/>
      <c r="AI82" s="497"/>
      <c r="AJ82" s="497"/>
      <c r="AK82" s="497"/>
      <c r="AL82" s="497"/>
      <c r="AM82" s="497"/>
      <c r="AN82" s="497"/>
      <c r="AO82" s="497"/>
      <c r="AP82" s="497"/>
      <c r="AQ82" s="497"/>
      <c r="AR82" s="497"/>
      <c r="AS82" s="497"/>
      <c r="AT82" s="497"/>
      <c r="AU82" s="497"/>
      <c r="AV82" s="497"/>
      <c r="AW82" s="497"/>
      <c r="AX82" s="497"/>
      <c r="AY82" s="497"/>
      <c r="AZ82" s="497"/>
      <c r="BA82" s="497"/>
      <c r="BB82" s="497"/>
      <c r="BC82" s="490" t="s">
        <v>2035</v>
      </c>
      <c r="BD82" s="490" t="str">
        <f aca="false">IF('2. Artikeldata Utökad'!G82="Välj…","",LEFT('2. Artikeldata Utökad'!G82,1))</f>
        <v> </v>
      </c>
      <c r="BE82" s="497"/>
      <c r="BF82" s="497"/>
      <c r="BG82" s="497"/>
      <c r="BH82" s="497"/>
      <c r="BI82" s="497"/>
      <c r="BJ82" s="497"/>
      <c r="BK82" s="497"/>
      <c r="BL82" s="487" t="str">
        <f aca="false">TRIM(IF('APH KIC KIA PC'!S82="WEB","",'2. Artikeldata Utökad'!P82))</f>
        <v/>
      </c>
      <c r="BM82" s="487" t="str">
        <f aca="false">TRIM(IF('APH KIC KIA PC'!S82="WEB","",'2. Artikeldata Utökad'!Q82))</f>
        <v/>
      </c>
      <c r="BN82" s="487" t="str">
        <f aca="false">TRIM(IF('APH KIC KIA PC'!S82="WEB","",'2. Artikeldata Utökad'!R82))</f>
        <v/>
      </c>
      <c r="BO82" s="487" t="str">
        <f aca="false">IF('2. Artikeldata Utökad'!F82="","",'2. Artikeldata Utökad'!F82)</f>
        <v>  Välj…</v>
      </c>
      <c r="BP82" s="487" t="str">
        <f aca="false">TRIM(IF('2. Artikeldata Utökad'!E82="","",'2. Artikeldata Utökad'!E82))</f>
        <v/>
      </c>
      <c r="BQ82" s="487" t="str">
        <f aca="false">TRIM(IF('APH KIC KIA PC'!S82="WEB","",'2. Artikeldata Utökad'!S82))</f>
        <v/>
      </c>
      <c r="BR82" s="486" t="n">
        <v>1</v>
      </c>
      <c r="BS82" s="487" t="str">
        <f aca="false">TRIM(IF('APH KIC KIA PC'!S82="WEB","",'2. Artikeldata Utökad'!T82))</f>
        <v/>
      </c>
      <c r="BT82" s="497"/>
      <c r="BU82" s="497"/>
      <c r="BV82" s="487" t="str">
        <f aca="false">TRIM(IF('APH KIC KIA PC'!M82&lt;&gt;200,'APH KIC KIA PC'!D82,'2. Artikeldata Utökad'!I82))</f>
        <v/>
      </c>
      <c r="BW82" s="487" t="str">
        <f aca="false">TRIM('2. Artikeldata Utökad'!D82)</f>
        <v/>
      </c>
      <c r="BX82" s="488" t="str">
        <f aca="false">LEFT('2. Artikeldata Utökad'!H82,1)</f>
        <v> </v>
      </c>
      <c r="BY82" s="488" t="str">
        <f aca="false">TRIM(LEFT('2. Artikeldata Utökad'!J82,2))</f>
        <v/>
      </c>
      <c r="BZ82" s="486" t="s">
        <v>2035</v>
      </c>
      <c r="CA82" s="497"/>
      <c r="CB82" s="497"/>
      <c r="CC82" s="497"/>
      <c r="CD82" s="497"/>
      <c r="CE82" s="497"/>
    </row>
    <row r="83" customFormat="false" ht="14.25" hidden="false" customHeight="false" outlineLevel="0" collapsed="false">
      <c r="A83" s="485" t="n">
        <v>79</v>
      </c>
      <c r="B83" s="485" t="str">
        <f aca="false">'APH KIC KIA PC'!I83</f>
        <v>Välj…</v>
      </c>
      <c r="C83" s="485" t="str">
        <f aca="false">'APH KIC KIA PC'!K83</f>
        <v>Välj…</v>
      </c>
      <c r="D83" s="486" t="n">
        <v>1</v>
      </c>
      <c r="E83" s="487" t="str">
        <f aca="false">TRIM('APH KIC KIA PC'!D83)</f>
        <v/>
      </c>
      <c r="F83" s="488" t="str">
        <f aca="false">TRIM('1. Artikeldata Grund'!E83)</f>
        <v/>
      </c>
      <c r="G83" s="489" t="s">
        <v>1925</v>
      </c>
      <c r="H83" s="497"/>
      <c r="I83" s="497"/>
      <c r="J83" s="497"/>
      <c r="K83" s="497"/>
      <c r="L83" s="497"/>
      <c r="M83" s="258" t="n">
        <f aca="false" t="array" ref="M83:M83">IF('APH KIC KIA PC'!S83&lt;&gt;"WEB",1,_xlfn.IFS('APH KIC KIA PC'!K83=Tabeller!$AH$4,'APH KIC KIA PC'!Q83,'APH KIC KIA PC'!K83=Tabeller!$AH$5,106628))</f>
        <v>1</v>
      </c>
      <c r="N83" s="490" t="str">
        <f aca="false" t="array" ref="N83:N83">TRIM(IFERROR(IF('APH KIC KIA PC'!M83=200,'2. Artikeldata Utökad'!I83,(_xlfn.IFS('APH KIC KIA PC'!K83=Tabeller!$AH$4,'1. Artikeldata Grund'!F83,AND('APH KIC KIA PC'!K83=Tabeller!$AH$5,'APH KIC KIA PC'!M83&lt;&gt;200),'APH KIC KIA PC'!D83,'APH KIC KIA PC'!M83=200,'2. Artikeldata Utökad'!I83))),""))</f>
        <v/>
      </c>
      <c r="O83" s="491" t="str">
        <f aca="false">'APH KIC KIA PC'!E83</f>
        <v/>
      </c>
      <c r="P83" s="487" t="str">
        <f aca="false">TRIM('APH KIC KIA PC'!R83)</f>
        <v/>
      </c>
      <c r="Q83" s="497"/>
      <c r="R83" s="493" t="str">
        <f aca="false" t="array" ref="R83:R83">IFERROR(_xlfn.IFS('4. Inköpsdata'!M83=25%,41,'4. Inköpsdata'!M83=12%,42,'4. Inköpsdata'!M83=6%,43,'4. Inköpsdata'!M83="Momsfritt",38),"")</f>
        <v/>
      </c>
      <c r="S83" s="486" t="str">
        <f aca="false">'APH KIC KIA PC'!S83</f>
        <v>  Välj…</v>
      </c>
      <c r="T83" s="494" t="str">
        <f aca="false">'APH KIC KIA PC'!E83</f>
        <v/>
      </c>
      <c r="U83" s="486"/>
      <c r="V83" s="497"/>
      <c r="W83" s="497"/>
      <c r="X83" s="497"/>
      <c r="Y83" s="497"/>
      <c r="Z83" s="486" t="str">
        <f aca="false">TRIM(IF('1. Artikeldata Grund'!K83="","",IF('1. Artikeldata Grund'!K83=1,_xlfn.CONCAT('1. Artikeldata Grund'!K83," ","dag"),_xlfn.CONCAT('1. Artikeldata Grund'!K83," ","dagar"))))</f>
        <v/>
      </c>
      <c r="AA83" s="486" t="str">
        <f aca="false">TRIM(IF('1. Artikeldata Grund'!L83="","",IF('1. Artikeldata Grund'!L83=1,_xlfn.CONCAT('1. Artikeldata Grund'!L83," ","dag"),_xlfn.CONCAT('1. Artikeldata Grund'!L83," ","dagar"))))</f>
        <v/>
      </c>
      <c r="AB83" s="497"/>
      <c r="AC83" s="497"/>
      <c r="AD83" s="497"/>
      <c r="AE83" s="486" t="n">
        <v>1</v>
      </c>
      <c r="AF83" s="497"/>
      <c r="AG83" s="487" t="str">
        <f aca="false">TRIM('APH KIC KIA PC'!T83)</f>
        <v/>
      </c>
      <c r="AH83" s="497"/>
      <c r="AI83" s="497"/>
      <c r="AJ83" s="497"/>
      <c r="AK83" s="497"/>
      <c r="AL83" s="497"/>
      <c r="AM83" s="497"/>
      <c r="AN83" s="497"/>
      <c r="AO83" s="497"/>
      <c r="AP83" s="497"/>
      <c r="AQ83" s="497"/>
      <c r="AR83" s="497"/>
      <c r="AS83" s="497"/>
      <c r="AT83" s="497"/>
      <c r="AU83" s="497"/>
      <c r="AV83" s="497"/>
      <c r="AW83" s="497"/>
      <c r="AX83" s="497"/>
      <c r="AY83" s="497"/>
      <c r="AZ83" s="497"/>
      <c r="BA83" s="497"/>
      <c r="BB83" s="497"/>
      <c r="BC83" s="490" t="s">
        <v>2035</v>
      </c>
      <c r="BD83" s="490" t="str">
        <f aca="false">IF('2. Artikeldata Utökad'!G83="Välj…","",LEFT('2. Artikeldata Utökad'!G83,1))</f>
        <v> </v>
      </c>
      <c r="BE83" s="497"/>
      <c r="BF83" s="497"/>
      <c r="BG83" s="497"/>
      <c r="BH83" s="497"/>
      <c r="BI83" s="497"/>
      <c r="BJ83" s="497"/>
      <c r="BK83" s="497"/>
      <c r="BL83" s="487" t="str">
        <f aca="false">TRIM(IF('APH KIC KIA PC'!S83="WEB","",'2. Artikeldata Utökad'!P83))</f>
        <v/>
      </c>
      <c r="BM83" s="487" t="str">
        <f aca="false">TRIM(IF('APH KIC KIA PC'!S83="WEB","",'2. Artikeldata Utökad'!Q83))</f>
        <v/>
      </c>
      <c r="BN83" s="487" t="str">
        <f aca="false">TRIM(IF('APH KIC KIA PC'!S83="WEB","",'2. Artikeldata Utökad'!R83))</f>
        <v/>
      </c>
      <c r="BO83" s="487" t="str">
        <f aca="false">IF('2. Artikeldata Utökad'!F83="","",'2. Artikeldata Utökad'!F83)</f>
        <v>  Välj…</v>
      </c>
      <c r="BP83" s="487" t="str">
        <f aca="false">TRIM(IF('2. Artikeldata Utökad'!E83="","",'2. Artikeldata Utökad'!E83))</f>
        <v/>
      </c>
      <c r="BQ83" s="487" t="str">
        <f aca="false">TRIM(IF('APH KIC KIA PC'!S83="WEB","",'2. Artikeldata Utökad'!S83))</f>
        <v/>
      </c>
      <c r="BR83" s="486" t="n">
        <v>1</v>
      </c>
      <c r="BS83" s="487" t="str">
        <f aca="false">TRIM(IF('APH KIC KIA PC'!S83="WEB","",'2. Artikeldata Utökad'!T83))</f>
        <v/>
      </c>
      <c r="BT83" s="497"/>
      <c r="BU83" s="497"/>
      <c r="BV83" s="487" t="str">
        <f aca="false">TRIM(IF('APH KIC KIA PC'!M83&lt;&gt;200,'APH KIC KIA PC'!D83,'2. Artikeldata Utökad'!I83))</f>
        <v/>
      </c>
      <c r="BW83" s="487" t="str">
        <f aca="false">TRIM('2. Artikeldata Utökad'!D83)</f>
        <v/>
      </c>
      <c r="BX83" s="488" t="str">
        <f aca="false">LEFT('2. Artikeldata Utökad'!H83,1)</f>
        <v> </v>
      </c>
      <c r="BY83" s="488" t="str">
        <f aca="false">TRIM(LEFT('2. Artikeldata Utökad'!J83,2))</f>
        <v/>
      </c>
      <c r="BZ83" s="486" t="s">
        <v>2035</v>
      </c>
      <c r="CA83" s="497"/>
      <c r="CB83" s="497"/>
      <c r="CC83" s="497"/>
      <c r="CD83" s="497"/>
      <c r="CE83" s="497"/>
    </row>
    <row r="84" customFormat="false" ht="14.25" hidden="false" customHeight="false" outlineLevel="0" collapsed="false">
      <c r="A84" s="485" t="n">
        <v>80</v>
      </c>
      <c r="B84" s="485" t="str">
        <f aca="false">'APH KIC KIA PC'!I84</f>
        <v>Välj…</v>
      </c>
      <c r="C84" s="485" t="str">
        <f aca="false">'APH KIC KIA PC'!K84</f>
        <v>Välj…</v>
      </c>
      <c r="D84" s="486" t="n">
        <v>1</v>
      </c>
      <c r="E84" s="487" t="str">
        <f aca="false">TRIM('APH KIC KIA PC'!D84)</f>
        <v/>
      </c>
      <c r="F84" s="488" t="str">
        <f aca="false">TRIM('1. Artikeldata Grund'!E84)</f>
        <v/>
      </c>
      <c r="G84" s="489" t="s">
        <v>1925</v>
      </c>
      <c r="H84" s="497"/>
      <c r="I84" s="497"/>
      <c r="J84" s="497"/>
      <c r="K84" s="497"/>
      <c r="L84" s="497"/>
      <c r="M84" s="258" t="n">
        <f aca="false" t="array" ref="M84:M84">IF('APH KIC KIA PC'!S84&lt;&gt;"WEB",1,_xlfn.IFS('APH KIC KIA PC'!K84=Tabeller!$AH$4,'APH KIC KIA PC'!Q84,'APH KIC KIA PC'!K84=Tabeller!$AH$5,106628))</f>
        <v>1</v>
      </c>
      <c r="N84" s="490" t="str">
        <f aca="false" t="array" ref="N84:N84">TRIM(IFERROR(IF('APH KIC KIA PC'!M84=200,'2. Artikeldata Utökad'!I84,(_xlfn.IFS('APH KIC KIA PC'!K84=Tabeller!$AH$4,'1. Artikeldata Grund'!F84,AND('APH KIC KIA PC'!K84=Tabeller!$AH$5,'APH KIC KIA PC'!M84&lt;&gt;200),'APH KIC KIA PC'!D84,'APH KIC KIA PC'!M84=200,'2. Artikeldata Utökad'!I84))),""))</f>
        <v/>
      </c>
      <c r="O84" s="491" t="str">
        <f aca="false">'APH KIC KIA PC'!E84</f>
        <v/>
      </c>
      <c r="P84" s="487" t="str">
        <f aca="false">TRIM('APH KIC KIA PC'!R84)</f>
        <v/>
      </c>
      <c r="Q84" s="497"/>
      <c r="R84" s="493" t="str">
        <f aca="false" t="array" ref="R84:R84">IFERROR(_xlfn.IFS('4. Inköpsdata'!M84=25%,41,'4. Inköpsdata'!M84=12%,42,'4. Inköpsdata'!M84=6%,43,'4. Inköpsdata'!M84="Momsfritt",38),"")</f>
        <v/>
      </c>
      <c r="S84" s="486" t="str">
        <f aca="false">'APH KIC KIA PC'!S84</f>
        <v>  Välj…</v>
      </c>
      <c r="T84" s="494" t="str">
        <f aca="false">'APH KIC KIA PC'!E84</f>
        <v/>
      </c>
      <c r="U84" s="486"/>
      <c r="V84" s="497"/>
      <c r="W84" s="497"/>
      <c r="X84" s="497"/>
      <c r="Y84" s="497"/>
      <c r="Z84" s="486" t="str">
        <f aca="false">TRIM(IF('1. Artikeldata Grund'!K84="","",IF('1. Artikeldata Grund'!K84=1,_xlfn.CONCAT('1. Artikeldata Grund'!K84," ","dag"),_xlfn.CONCAT('1. Artikeldata Grund'!K84," ","dagar"))))</f>
        <v/>
      </c>
      <c r="AA84" s="486" t="str">
        <f aca="false">TRIM(IF('1. Artikeldata Grund'!L84="","",IF('1. Artikeldata Grund'!L84=1,_xlfn.CONCAT('1. Artikeldata Grund'!L84," ","dag"),_xlfn.CONCAT('1. Artikeldata Grund'!L84," ","dagar"))))</f>
        <v/>
      </c>
      <c r="AB84" s="497"/>
      <c r="AC84" s="497"/>
      <c r="AD84" s="497"/>
      <c r="AE84" s="486" t="n">
        <v>1</v>
      </c>
      <c r="AF84" s="497"/>
      <c r="AG84" s="487" t="str">
        <f aca="false">TRIM('APH KIC KIA PC'!T84)</f>
        <v/>
      </c>
      <c r="AH84" s="497"/>
      <c r="AI84" s="497"/>
      <c r="AJ84" s="497"/>
      <c r="AK84" s="497"/>
      <c r="AL84" s="497"/>
      <c r="AM84" s="497"/>
      <c r="AN84" s="497"/>
      <c r="AO84" s="497"/>
      <c r="AP84" s="497"/>
      <c r="AQ84" s="497"/>
      <c r="AR84" s="497"/>
      <c r="AS84" s="497"/>
      <c r="AT84" s="497"/>
      <c r="AU84" s="497"/>
      <c r="AV84" s="497"/>
      <c r="AW84" s="497"/>
      <c r="AX84" s="497"/>
      <c r="AY84" s="497"/>
      <c r="AZ84" s="497"/>
      <c r="BA84" s="497"/>
      <c r="BB84" s="497"/>
      <c r="BC84" s="490" t="s">
        <v>2035</v>
      </c>
      <c r="BD84" s="490" t="str">
        <f aca="false">IF('2. Artikeldata Utökad'!G84="Välj…","",LEFT('2. Artikeldata Utökad'!G84,1))</f>
        <v> </v>
      </c>
      <c r="BE84" s="497"/>
      <c r="BF84" s="497"/>
      <c r="BG84" s="497"/>
      <c r="BH84" s="497"/>
      <c r="BI84" s="497"/>
      <c r="BJ84" s="497"/>
      <c r="BK84" s="497"/>
      <c r="BL84" s="487" t="str">
        <f aca="false">TRIM(IF('APH KIC KIA PC'!S84="WEB","",'2. Artikeldata Utökad'!P84))</f>
        <v/>
      </c>
      <c r="BM84" s="487" t="str">
        <f aca="false">TRIM(IF('APH KIC KIA PC'!S84="WEB","",'2. Artikeldata Utökad'!Q84))</f>
        <v/>
      </c>
      <c r="BN84" s="487" t="str">
        <f aca="false">TRIM(IF('APH KIC KIA PC'!S84="WEB","",'2. Artikeldata Utökad'!R84))</f>
        <v/>
      </c>
      <c r="BO84" s="487" t="str">
        <f aca="false">IF('2. Artikeldata Utökad'!F84="","",'2. Artikeldata Utökad'!F84)</f>
        <v>  Välj…</v>
      </c>
      <c r="BP84" s="487" t="str">
        <f aca="false">TRIM(IF('2. Artikeldata Utökad'!E84="","",'2. Artikeldata Utökad'!E84))</f>
        <v/>
      </c>
      <c r="BQ84" s="487" t="str">
        <f aca="false">TRIM(IF('APH KIC KIA PC'!S84="WEB","",'2. Artikeldata Utökad'!S84))</f>
        <v/>
      </c>
      <c r="BR84" s="486" t="n">
        <v>1</v>
      </c>
      <c r="BS84" s="487" t="str">
        <f aca="false">TRIM(IF('APH KIC KIA PC'!S84="WEB","",'2. Artikeldata Utökad'!T84))</f>
        <v/>
      </c>
      <c r="BT84" s="497"/>
      <c r="BU84" s="497"/>
      <c r="BV84" s="487" t="str">
        <f aca="false">TRIM(IF('APH KIC KIA PC'!M84&lt;&gt;200,'APH KIC KIA PC'!D84,'2. Artikeldata Utökad'!I84))</f>
        <v/>
      </c>
      <c r="BW84" s="487" t="str">
        <f aca="false">TRIM('2. Artikeldata Utökad'!D84)</f>
        <v/>
      </c>
      <c r="BX84" s="488" t="str">
        <f aca="false">LEFT('2. Artikeldata Utökad'!H84,1)</f>
        <v> </v>
      </c>
      <c r="BY84" s="488" t="str">
        <f aca="false">TRIM(LEFT('2. Artikeldata Utökad'!J84,2))</f>
        <v/>
      </c>
      <c r="BZ84" s="486" t="s">
        <v>2035</v>
      </c>
      <c r="CA84" s="497"/>
      <c r="CB84" s="497"/>
      <c r="CC84" s="497"/>
      <c r="CD84" s="497"/>
      <c r="CE84" s="497"/>
    </row>
    <row r="85" customFormat="false" ht="14.25" hidden="false" customHeight="false" outlineLevel="0" collapsed="false">
      <c r="A85" s="485" t="n">
        <v>81</v>
      </c>
      <c r="B85" s="485" t="str">
        <f aca="false">'APH KIC KIA PC'!I85</f>
        <v>Välj…</v>
      </c>
      <c r="C85" s="485" t="str">
        <f aca="false">'APH KIC KIA PC'!K85</f>
        <v>Välj…</v>
      </c>
      <c r="D85" s="486" t="n">
        <v>1</v>
      </c>
      <c r="E85" s="487" t="str">
        <f aca="false">TRIM('APH KIC KIA PC'!D85)</f>
        <v/>
      </c>
      <c r="F85" s="488" t="str">
        <f aca="false">TRIM('1. Artikeldata Grund'!E85)</f>
        <v/>
      </c>
      <c r="G85" s="489" t="s">
        <v>1925</v>
      </c>
      <c r="H85" s="497"/>
      <c r="I85" s="497"/>
      <c r="J85" s="497"/>
      <c r="K85" s="497"/>
      <c r="L85" s="497"/>
      <c r="M85" s="258" t="n">
        <f aca="false" t="array" ref="M85:M85">IF('APH KIC KIA PC'!S85&lt;&gt;"WEB",1,_xlfn.IFS('APH KIC KIA PC'!K85=Tabeller!$AH$4,'APH KIC KIA PC'!Q85,'APH KIC KIA PC'!K85=Tabeller!$AH$5,106628))</f>
        <v>1</v>
      </c>
      <c r="N85" s="490" t="str">
        <f aca="false" t="array" ref="N85:N85">TRIM(IFERROR(IF('APH KIC KIA PC'!M85=200,'2. Artikeldata Utökad'!I85,(_xlfn.IFS('APH KIC KIA PC'!K85=Tabeller!$AH$4,'1. Artikeldata Grund'!F85,AND('APH KIC KIA PC'!K85=Tabeller!$AH$5,'APH KIC KIA PC'!M85&lt;&gt;200),'APH KIC KIA PC'!D85,'APH KIC KIA PC'!M85=200,'2. Artikeldata Utökad'!I85))),""))</f>
        <v/>
      </c>
      <c r="O85" s="491" t="str">
        <f aca="false">'APH KIC KIA PC'!E85</f>
        <v/>
      </c>
      <c r="P85" s="487" t="str">
        <f aca="false">TRIM('APH KIC KIA PC'!R85)</f>
        <v/>
      </c>
      <c r="Q85" s="497"/>
      <c r="R85" s="493" t="str">
        <f aca="false" t="array" ref="R85:R85">IFERROR(_xlfn.IFS('4. Inköpsdata'!M85=25%,41,'4. Inköpsdata'!M85=12%,42,'4. Inköpsdata'!M85=6%,43,'4. Inköpsdata'!M85="Momsfritt",38),"")</f>
        <v/>
      </c>
      <c r="S85" s="486" t="str">
        <f aca="false">'APH KIC KIA PC'!S85</f>
        <v>  Välj…</v>
      </c>
      <c r="T85" s="494" t="str">
        <f aca="false">'APH KIC KIA PC'!E85</f>
        <v/>
      </c>
      <c r="U85" s="486"/>
      <c r="V85" s="497"/>
      <c r="W85" s="497"/>
      <c r="X85" s="497"/>
      <c r="Y85" s="497"/>
      <c r="Z85" s="486" t="str">
        <f aca="false">TRIM(IF('1. Artikeldata Grund'!K85="","",IF('1. Artikeldata Grund'!K85=1,_xlfn.CONCAT('1. Artikeldata Grund'!K85," ","dag"),_xlfn.CONCAT('1. Artikeldata Grund'!K85," ","dagar"))))</f>
        <v/>
      </c>
      <c r="AA85" s="486" t="str">
        <f aca="false">TRIM(IF('1. Artikeldata Grund'!L85="","",IF('1. Artikeldata Grund'!L85=1,_xlfn.CONCAT('1. Artikeldata Grund'!L85," ","dag"),_xlfn.CONCAT('1. Artikeldata Grund'!L85," ","dagar"))))</f>
        <v/>
      </c>
      <c r="AB85" s="497"/>
      <c r="AC85" s="497"/>
      <c r="AD85" s="497"/>
      <c r="AE85" s="486" t="n">
        <v>1</v>
      </c>
      <c r="AF85" s="497"/>
      <c r="AG85" s="487" t="str">
        <f aca="false">TRIM('APH KIC KIA PC'!T85)</f>
        <v/>
      </c>
      <c r="AH85" s="497"/>
      <c r="AI85" s="497"/>
      <c r="AJ85" s="497"/>
      <c r="AK85" s="497"/>
      <c r="AL85" s="497"/>
      <c r="AM85" s="497"/>
      <c r="AN85" s="497"/>
      <c r="AO85" s="497"/>
      <c r="AP85" s="497"/>
      <c r="AQ85" s="497"/>
      <c r="AR85" s="497"/>
      <c r="AS85" s="497"/>
      <c r="AT85" s="497"/>
      <c r="AU85" s="497"/>
      <c r="AV85" s="497"/>
      <c r="AW85" s="497"/>
      <c r="AX85" s="497"/>
      <c r="AY85" s="497"/>
      <c r="AZ85" s="497"/>
      <c r="BA85" s="497"/>
      <c r="BB85" s="497"/>
      <c r="BC85" s="490" t="s">
        <v>2035</v>
      </c>
      <c r="BD85" s="490" t="str">
        <f aca="false">IF('2. Artikeldata Utökad'!G85="Välj…","",LEFT('2. Artikeldata Utökad'!G85,1))</f>
        <v> </v>
      </c>
      <c r="BE85" s="497"/>
      <c r="BF85" s="497"/>
      <c r="BG85" s="497"/>
      <c r="BH85" s="497"/>
      <c r="BI85" s="497"/>
      <c r="BJ85" s="497"/>
      <c r="BK85" s="497"/>
      <c r="BL85" s="487" t="str">
        <f aca="false">TRIM(IF('APH KIC KIA PC'!S85="WEB","",'2. Artikeldata Utökad'!P85))</f>
        <v/>
      </c>
      <c r="BM85" s="487" t="str">
        <f aca="false">TRIM(IF('APH KIC KIA PC'!S85="WEB","",'2. Artikeldata Utökad'!Q85))</f>
        <v/>
      </c>
      <c r="BN85" s="487" t="str">
        <f aca="false">TRIM(IF('APH KIC KIA PC'!S85="WEB","",'2. Artikeldata Utökad'!R85))</f>
        <v/>
      </c>
      <c r="BO85" s="487" t="str">
        <f aca="false">IF('2. Artikeldata Utökad'!F85="","",'2. Artikeldata Utökad'!F85)</f>
        <v>  Välj…</v>
      </c>
      <c r="BP85" s="487" t="str">
        <f aca="false">TRIM(IF('2. Artikeldata Utökad'!E85="","",'2. Artikeldata Utökad'!E85))</f>
        <v/>
      </c>
      <c r="BQ85" s="487" t="str">
        <f aca="false">TRIM(IF('APH KIC KIA PC'!S85="WEB","",'2. Artikeldata Utökad'!S85))</f>
        <v/>
      </c>
      <c r="BR85" s="486" t="n">
        <v>1</v>
      </c>
      <c r="BS85" s="487" t="str">
        <f aca="false">TRIM(IF('APH KIC KIA PC'!S85="WEB","",'2. Artikeldata Utökad'!T85))</f>
        <v/>
      </c>
      <c r="BT85" s="497"/>
      <c r="BU85" s="497"/>
      <c r="BV85" s="487" t="str">
        <f aca="false">TRIM(IF('APH KIC KIA PC'!M85&lt;&gt;200,'APH KIC KIA PC'!D85,'2. Artikeldata Utökad'!I85))</f>
        <v/>
      </c>
      <c r="BW85" s="487" t="str">
        <f aca="false">TRIM('2. Artikeldata Utökad'!D85)</f>
        <v/>
      </c>
      <c r="BX85" s="488" t="str">
        <f aca="false">LEFT('2. Artikeldata Utökad'!H85,1)</f>
        <v> </v>
      </c>
      <c r="BY85" s="488" t="str">
        <f aca="false">TRIM(LEFT('2. Artikeldata Utökad'!J85,2))</f>
        <v/>
      </c>
      <c r="BZ85" s="486" t="s">
        <v>2035</v>
      </c>
      <c r="CA85" s="497"/>
      <c r="CB85" s="497"/>
      <c r="CC85" s="497"/>
      <c r="CD85" s="497"/>
      <c r="CE85" s="497"/>
    </row>
    <row r="86" customFormat="false" ht="14.25" hidden="false" customHeight="false" outlineLevel="0" collapsed="false">
      <c r="A86" s="496" t="n">
        <v>82</v>
      </c>
      <c r="B86" s="485" t="str">
        <f aca="false">'APH KIC KIA PC'!I86</f>
        <v>Välj…</v>
      </c>
      <c r="C86" s="485" t="str">
        <f aca="false">'APH KIC KIA PC'!K86</f>
        <v>Välj…</v>
      </c>
      <c r="D86" s="486" t="n">
        <v>1</v>
      </c>
      <c r="E86" s="487" t="str">
        <f aca="false">TRIM('APH KIC KIA PC'!D86)</f>
        <v/>
      </c>
      <c r="F86" s="488" t="str">
        <f aca="false">TRIM('1. Artikeldata Grund'!E86)</f>
        <v/>
      </c>
      <c r="G86" s="489" t="s">
        <v>1925</v>
      </c>
      <c r="H86" s="497"/>
      <c r="I86" s="497"/>
      <c r="J86" s="497"/>
      <c r="K86" s="497"/>
      <c r="L86" s="497"/>
      <c r="M86" s="258" t="n">
        <f aca="false" t="array" ref="M86:M86">IF('APH KIC KIA PC'!S86&lt;&gt;"WEB",1,_xlfn.IFS('APH KIC KIA PC'!K86=Tabeller!$AH$4,'APH KIC KIA PC'!Q86,'APH KIC KIA PC'!K86=Tabeller!$AH$5,106628))</f>
        <v>1</v>
      </c>
      <c r="N86" s="490" t="str">
        <f aca="false" t="array" ref="N86:N86">TRIM(IFERROR(IF('APH KIC KIA PC'!M86=200,'2. Artikeldata Utökad'!I86,(_xlfn.IFS('APH KIC KIA PC'!K86=Tabeller!$AH$4,'1. Artikeldata Grund'!F86,AND('APH KIC KIA PC'!K86=Tabeller!$AH$5,'APH KIC KIA PC'!M86&lt;&gt;200),'APH KIC KIA PC'!D86,'APH KIC KIA PC'!M86=200,'2. Artikeldata Utökad'!I86))),""))</f>
        <v/>
      </c>
      <c r="O86" s="491" t="str">
        <f aca="false">'APH KIC KIA PC'!E86</f>
        <v/>
      </c>
      <c r="P86" s="487" t="str">
        <f aca="false">TRIM('APH KIC KIA PC'!R86)</f>
        <v/>
      </c>
      <c r="Q86" s="497"/>
      <c r="R86" s="493" t="str">
        <f aca="false" t="array" ref="R86:R86">IFERROR(_xlfn.IFS('4. Inköpsdata'!M86=25%,41,'4. Inköpsdata'!M86=12%,42,'4. Inköpsdata'!M86=6%,43,'4. Inköpsdata'!M86="Momsfritt",38),"")</f>
        <v/>
      </c>
      <c r="S86" s="486" t="str">
        <f aca="false">'APH KIC KIA PC'!S86</f>
        <v>  Välj…</v>
      </c>
      <c r="T86" s="494" t="str">
        <f aca="false">'APH KIC KIA PC'!E86</f>
        <v/>
      </c>
      <c r="U86" s="486"/>
      <c r="V86" s="497"/>
      <c r="W86" s="497"/>
      <c r="X86" s="497"/>
      <c r="Y86" s="497"/>
      <c r="Z86" s="486" t="str">
        <f aca="false">TRIM(IF('1. Artikeldata Grund'!K86="","",IF('1. Artikeldata Grund'!K86=1,_xlfn.CONCAT('1. Artikeldata Grund'!K86," ","dag"),_xlfn.CONCAT('1. Artikeldata Grund'!K86," ","dagar"))))</f>
        <v/>
      </c>
      <c r="AA86" s="486" t="str">
        <f aca="false">TRIM(IF('1. Artikeldata Grund'!L86="","",IF('1. Artikeldata Grund'!L86=1,_xlfn.CONCAT('1. Artikeldata Grund'!L86," ","dag"),_xlfn.CONCAT('1. Artikeldata Grund'!L86," ","dagar"))))</f>
        <v/>
      </c>
      <c r="AB86" s="497"/>
      <c r="AC86" s="497"/>
      <c r="AD86" s="497"/>
      <c r="AE86" s="486" t="n">
        <v>1</v>
      </c>
      <c r="AF86" s="497"/>
      <c r="AG86" s="487" t="str">
        <f aca="false">TRIM('APH KIC KIA PC'!T86)</f>
        <v/>
      </c>
      <c r="AH86" s="497"/>
      <c r="AI86" s="497"/>
      <c r="AJ86" s="497"/>
      <c r="AK86" s="497"/>
      <c r="AL86" s="497"/>
      <c r="AM86" s="497"/>
      <c r="AN86" s="497"/>
      <c r="AO86" s="497"/>
      <c r="AP86" s="497"/>
      <c r="AQ86" s="497"/>
      <c r="AR86" s="497"/>
      <c r="AS86" s="497"/>
      <c r="AT86" s="497"/>
      <c r="AU86" s="497"/>
      <c r="AV86" s="497"/>
      <c r="AW86" s="497"/>
      <c r="AX86" s="497"/>
      <c r="AY86" s="497"/>
      <c r="AZ86" s="497"/>
      <c r="BA86" s="497"/>
      <c r="BB86" s="497"/>
      <c r="BC86" s="490" t="s">
        <v>2035</v>
      </c>
      <c r="BD86" s="490" t="str">
        <f aca="false">IF('2. Artikeldata Utökad'!G86="Välj…","",LEFT('2. Artikeldata Utökad'!G86,1))</f>
        <v> </v>
      </c>
      <c r="BE86" s="497"/>
      <c r="BF86" s="497"/>
      <c r="BG86" s="497"/>
      <c r="BH86" s="497"/>
      <c r="BI86" s="497"/>
      <c r="BJ86" s="497"/>
      <c r="BK86" s="497"/>
      <c r="BL86" s="487" t="str">
        <f aca="false">TRIM(IF('APH KIC KIA PC'!S86="WEB","",'2. Artikeldata Utökad'!P86))</f>
        <v/>
      </c>
      <c r="BM86" s="487" t="str">
        <f aca="false">TRIM(IF('APH KIC KIA PC'!S86="WEB","",'2. Artikeldata Utökad'!Q86))</f>
        <v/>
      </c>
      <c r="BN86" s="487" t="str">
        <f aca="false">TRIM(IF('APH KIC KIA PC'!S86="WEB","",'2. Artikeldata Utökad'!R86))</f>
        <v/>
      </c>
      <c r="BO86" s="487" t="str">
        <f aca="false">IF('2. Artikeldata Utökad'!F86="","",'2. Artikeldata Utökad'!F86)</f>
        <v>  Välj…</v>
      </c>
      <c r="BP86" s="487" t="str">
        <f aca="false">TRIM(IF('2. Artikeldata Utökad'!E86="","",'2. Artikeldata Utökad'!E86))</f>
        <v/>
      </c>
      <c r="BQ86" s="487" t="str">
        <f aca="false">TRIM(IF('APH KIC KIA PC'!S86="WEB","",'2. Artikeldata Utökad'!S86))</f>
        <v/>
      </c>
      <c r="BR86" s="486" t="n">
        <v>1</v>
      </c>
      <c r="BS86" s="487" t="str">
        <f aca="false">TRIM(IF('APH KIC KIA PC'!S86="WEB","",'2. Artikeldata Utökad'!T86))</f>
        <v/>
      </c>
      <c r="BT86" s="497"/>
      <c r="BU86" s="497"/>
      <c r="BV86" s="487" t="str">
        <f aca="false">TRIM(IF('APH KIC KIA PC'!M86&lt;&gt;200,'APH KIC KIA PC'!D86,'2. Artikeldata Utökad'!I86))</f>
        <v/>
      </c>
      <c r="BW86" s="487" t="str">
        <f aca="false">TRIM('2. Artikeldata Utökad'!D86)</f>
        <v/>
      </c>
      <c r="BX86" s="488" t="str">
        <f aca="false">LEFT('2. Artikeldata Utökad'!H86,1)</f>
        <v> </v>
      </c>
      <c r="BY86" s="488" t="str">
        <f aca="false">TRIM(LEFT('2. Artikeldata Utökad'!J86,2))</f>
        <v/>
      </c>
      <c r="BZ86" s="486" t="s">
        <v>2035</v>
      </c>
      <c r="CA86" s="497"/>
      <c r="CB86" s="497"/>
      <c r="CC86" s="497"/>
      <c r="CD86" s="497"/>
      <c r="CE86" s="497"/>
    </row>
    <row r="87" customFormat="false" ht="14.25" hidden="false" customHeight="false" outlineLevel="0" collapsed="false">
      <c r="A87" s="485" t="n">
        <v>83</v>
      </c>
      <c r="B87" s="485" t="str">
        <f aca="false">'APH KIC KIA PC'!I87</f>
        <v>Välj…</v>
      </c>
      <c r="C87" s="485" t="str">
        <f aca="false">'APH KIC KIA PC'!K87</f>
        <v>Välj…</v>
      </c>
      <c r="D87" s="486" t="n">
        <v>1</v>
      </c>
      <c r="E87" s="487" t="str">
        <f aca="false">TRIM('APH KIC KIA PC'!D87)</f>
        <v/>
      </c>
      <c r="F87" s="488" t="str">
        <f aca="false">TRIM('1. Artikeldata Grund'!E87)</f>
        <v/>
      </c>
      <c r="G87" s="489" t="s">
        <v>1925</v>
      </c>
      <c r="H87" s="497"/>
      <c r="I87" s="497"/>
      <c r="J87" s="497"/>
      <c r="K87" s="497"/>
      <c r="L87" s="497"/>
      <c r="M87" s="258" t="n">
        <f aca="false" t="array" ref="M87:M87">IF('APH KIC KIA PC'!S87&lt;&gt;"WEB",1,_xlfn.IFS('APH KIC KIA PC'!K87=Tabeller!$AH$4,'APH KIC KIA PC'!Q87,'APH KIC KIA PC'!K87=Tabeller!$AH$5,106628))</f>
        <v>1</v>
      </c>
      <c r="N87" s="490" t="str">
        <f aca="false" t="array" ref="N87:N87">TRIM(IFERROR(IF('APH KIC KIA PC'!M87=200,'2. Artikeldata Utökad'!I87,(_xlfn.IFS('APH KIC KIA PC'!K87=Tabeller!$AH$4,'1. Artikeldata Grund'!F87,AND('APH KIC KIA PC'!K87=Tabeller!$AH$5,'APH KIC KIA PC'!M87&lt;&gt;200),'APH KIC KIA PC'!D87,'APH KIC KIA PC'!M87=200,'2. Artikeldata Utökad'!I87))),""))</f>
        <v/>
      </c>
      <c r="O87" s="491" t="str">
        <f aca="false">'APH KIC KIA PC'!E87</f>
        <v/>
      </c>
      <c r="P87" s="487" t="str">
        <f aca="false">TRIM('APH KIC KIA PC'!R87)</f>
        <v/>
      </c>
      <c r="Q87" s="497"/>
      <c r="R87" s="493" t="str">
        <f aca="false" t="array" ref="R87:R87">IFERROR(_xlfn.IFS('4. Inköpsdata'!M87=25%,41,'4. Inköpsdata'!M87=12%,42,'4. Inköpsdata'!M87=6%,43,'4. Inköpsdata'!M87="Momsfritt",38),"")</f>
        <v/>
      </c>
      <c r="S87" s="486" t="str">
        <f aca="false">'APH KIC KIA PC'!S87</f>
        <v>  Välj…</v>
      </c>
      <c r="T87" s="494" t="str">
        <f aca="false">'APH KIC KIA PC'!E87</f>
        <v/>
      </c>
      <c r="U87" s="486"/>
      <c r="V87" s="497"/>
      <c r="W87" s="497"/>
      <c r="X87" s="497"/>
      <c r="Y87" s="497"/>
      <c r="Z87" s="486" t="str">
        <f aca="false">TRIM(IF('1. Artikeldata Grund'!K87="","",IF('1. Artikeldata Grund'!K87=1,_xlfn.CONCAT('1. Artikeldata Grund'!K87," ","dag"),_xlfn.CONCAT('1. Artikeldata Grund'!K87," ","dagar"))))</f>
        <v/>
      </c>
      <c r="AA87" s="486" t="str">
        <f aca="false">TRIM(IF('1. Artikeldata Grund'!L87="","",IF('1. Artikeldata Grund'!L87=1,_xlfn.CONCAT('1. Artikeldata Grund'!L87," ","dag"),_xlfn.CONCAT('1. Artikeldata Grund'!L87," ","dagar"))))</f>
        <v/>
      </c>
      <c r="AB87" s="497"/>
      <c r="AC87" s="497"/>
      <c r="AD87" s="497"/>
      <c r="AE87" s="486" t="n">
        <v>1</v>
      </c>
      <c r="AF87" s="497"/>
      <c r="AG87" s="487" t="str">
        <f aca="false">TRIM('APH KIC KIA PC'!T87)</f>
        <v/>
      </c>
      <c r="AH87" s="497"/>
      <c r="AI87" s="497"/>
      <c r="AJ87" s="497"/>
      <c r="AK87" s="497"/>
      <c r="AL87" s="497"/>
      <c r="AM87" s="497"/>
      <c r="AN87" s="497"/>
      <c r="AO87" s="497"/>
      <c r="AP87" s="497"/>
      <c r="AQ87" s="497"/>
      <c r="AR87" s="497"/>
      <c r="AS87" s="497"/>
      <c r="AT87" s="497"/>
      <c r="AU87" s="497"/>
      <c r="AV87" s="497"/>
      <c r="AW87" s="497"/>
      <c r="AX87" s="497"/>
      <c r="AY87" s="497"/>
      <c r="AZ87" s="497"/>
      <c r="BA87" s="497"/>
      <c r="BB87" s="497"/>
      <c r="BC87" s="490" t="s">
        <v>2035</v>
      </c>
      <c r="BD87" s="490" t="str">
        <f aca="false">IF('2. Artikeldata Utökad'!G87="Välj…","",LEFT('2. Artikeldata Utökad'!G87,1))</f>
        <v> </v>
      </c>
      <c r="BE87" s="497"/>
      <c r="BF87" s="497"/>
      <c r="BG87" s="497"/>
      <c r="BH87" s="497"/>
      <c r="BI87" s="497"/>
      <c r="BJ87" s="497"/>
      <c r="BK87" s="497"/>
      <c r="BL87" s="487" t="str">
        <f aca="false">TRIM(IF('APH KIC KIA PC'!S87="WEB","",'2. Artikeldata Utökad'!P87))</f>
        <v/>
      </c>
      <c r="BM87" s="487" t="str">
        <f aca="false">TRIM(IF('APH KIC KIA PC'!S87="WEB","",'2. Artikeldata Utökad'!Q87))</f>
        <v/>
      </c>
      <c r="BN87" s="487" t="str">
        <f aca="false">TRIM(IF('APH KIC KIA PC'!S87="WEB","",'2. Artikeldata Utökad'!R87))</f>
        <v/>
      </c>
      <c r="BO87" s="487" t="str">
        <f aca="false">IF('2. Artikeldata Utökad'!F87="","",'2. Artikeldata Utökad'!F87)</f>
        <v>  Välj…</v>
      </c>
      <c r="BP87" s="487" t="str">
        <f aca="false">TRIM(IF('2. Artikeldata Utökad'!E87="","",'2. Artikeldata Utökad'!E87))</f>
        <v/>
      </c>
      <c r="BQ87" s="487" t="str">
        <f aca="false">TRIM(IF('APH KIC KIA PC'!S87="WEB","",'2. Artikeldata Utökad'!S87))</f>
        <v/>
      </c>
      <c r="BR87" s="486" t="n">
        <v>1</v>
      </c>
      <c r="BS87" s="487" t="str">
        <f aca="false">TRIM(IF('APH KIC KIA PC'!S87="WEB","",'2. Artikeldata Utökad'!T87))</f>
        <v/>
      </c>
      <c r="BT87" s="497"/>
      <c r="BU87" s="497"/>
      <c r="BV87" s="487" t="str">
        <f aca="false">TRIM(IF('APH KIC KIA PC'!M87&lt;&gt;200,'APH KIC KIA PC'!D87,'2. Artikeldata Utökad'!I87))</f>
        <v/>
      </c>
      <c r="BW87" s="487" t="str">
        <f aca="false">TRIM('2. Artikeldata Utökad'!D87)</f>
        <v/>
      </c>
      <c r="BX87" s="488" t="str">
        <f aca="false">LEFT('2. Artikeldata Utökad'!H87,1)</f>
        <v> </v>
      </c>
      <c r="BY87" s="488" t="str">
        <f aca="false">TRIM(LEFT('2. Artikeldata Utökad'!J87,2))</f>
        <v/>
      </c>
      <c r="BZ87" s="486" t="s">
        <v>2035</v>
      </c>
      <c r="CA87" s="497"/>
      <c r="CB87" s="497"/>
      <c r="CC87" s="497"/>
      <c r="CD87" s="497"/>
      <c r="CE87" s="497"/>
    </row>
    <row r="88" customFormat="false" ht="14.25" hidden="false" customHeight="false" outlineLevel="0" collapsed="false">
      <c r="A88" s="485" t="n">
        <v>84</v>
      </c>
      <c r="B88" s="485" t="str">
        <f aca="false">'APH KIC KIA PC'!I88</f>
        <v>Välj…</v>
      </c>
      <c r="C88" s="485" t="str">
        <f aca="false">'APH KIC KIA PC'!K88</f>
        <v>Välj…</v>
      </c>
      <c r="D88" s="486" t="n">
        <v>1</v>
      </c>
      <c r="E88" s="487" t="str">
        <f aca="false">TRIM('APH KIC KIA PC'!D88)</f>
        <v/>
      </c>
      <c r="F88" s="488" t="str">
        <f aca="false">TRIM('1. Artikeldata Grund'!E88)</f>
        <v/>
      </c>
      <c r="G88" s="489" t="s">
        <v>1925</v>
      </c>
      <c r="H88" s="497"/>
      <c r="I88" s="497"/>
      <c r="J88" s="497"/>
      <c r="K88" s="497"/>
      <c r="L88" s="497"/>
      <c r="M88" s="258" t="n">
        <f aca="false" t="array" ref="M88:M88">IF('APH KIC KIA PC'!S88&lt;&gt;"WEB",1,_xlfn.IFS('APH KIC KIA PC'!K88=Tabeller!$AH$4,'APH KIC KIA PC'!Q88,'APH KIC KIA PC'!K88=Tabeller!$AH$5,106628))</f>
        <v>1</v>
      </c>
      <c r="N88" s="490" t="str">
        <f aca="false" t="array" ref="N88:N88">TRIM(IFERROR(IF('APH KIC KIA PC'!M88=200,'2. Artikeldata Utökad'!I88,(_xlfn.IFS('APH KIC KIA PC'!K88=Tabeller!$AH$4,'1. Artikeldata Grund'!F88,AND('APH KIC KIA PC'!K88=Tabeller!$AH$5,'APH KIC KIA PC'!M88&lt;&gt;200),'APH KIC KIA PC'!D88,'APH KIC KIA PC'!M88=200,'2. Artikeldata Utökad'!I88))),""))</f>
        <v/>
      </c>
      <c r="O88" s="491" t="str">
        <f aca="false">'APH KIC KIA PC'!E88</f>
        <v/>
      </c>
      <c r="P88" s="487" t="str">
        <f aca="false">TRIM('APH KIC KIA PC'!R88)</f>
        <v/>
      </c>
      <c r="Q88" s="497"/>
      <c r="R88" s="493" t="str">
        <f aca="false" t="array" ref="R88:R88">IFERROR(_xlfn.IFS('4. Inköpsdata'!M88=25%,41,'4. Inköpsdata'!M88=12%,42,'4. Inköpsdata'!M88=6%,43,'4. Inköpsdata'!M88="Momsfritt",38),"")</f>
        <v/>
      </c>
      <c r="S88" s="486" t="str">
        <f aca="false">'APH KIC KIA PC'!S88</f>
        <v>  Välj…</v>
      </c>
      <c r="T88" s="494" t="str">
        <f aca="false">'APH KIC KIA PC'!E88</f>
        <v/>
      </c>
      <c r="U88" s="486"/>
      <c r="V88" s="497"/>
      <c r="W88" s="497"/>
      <c r="X88" s="497"/>
      <c r="Y88" s="497"/>
      <c r="Z88" s="486" t="str">
        <f aca="false">TRIM(IF('1. Artikeldata Grund'!K88="","",IF('1. Artikeldata Grund'!K88=1,_xlfn.CONCAT('1. Artikeldata Grund'!K88," ","dag"),_xlfn.CONCAT('1. Artikeldata Grund'!K88," ","dagar"))))</f>
        <v/>
      </c>
      <c r="AA88" s="486" t="str">
        <f aca="false">TRIM(IF('1. Artikeldata Grund'!L88="","",IF('1. Artikeldata Grund'!L88=1,_xlfn.CONCAT('1. Artikeldata Grund'!L88," ","dag"),_xlfn.CONCAT('1. Artikeldata Grund'!L88," ","dagar"))))</f>
        <v/>
      </c>
      <c r="AB88" s="497"/>
      <c r="AC88" s="497"/>
      <c r="AD88" s="497"/>
      <c r="AE88" s="486" t="n">
        <v>1</v>
      </c>
      <c r="AF88" s="497"/>
      <c r="AG88" s="487" t="str">
        <f aca="false">TRIM('APH KIC KIA PC'!T88)</f>
        <v/>
      </c>
      <c r="AH88" s="497"/>
      <c r="AI88" s="497"/>
      <c r="AJ88" s="497"/>
      <c r="AK88" s="497"/>
      <c r="AL88" s="497"/>
      <c r="AM88" s="497"/>
      <c r="AN88" s="497"/>
      <c r="AO88" s="497"/>
      <c r="AP88" s="497"/>
      <c r="AQ88" s="497"/>
      <c r="AR88" s="497"/>
      <c r="AS88" s="497"/>
      <c r="AT88" s="497"/>
      <c r="AU88" s="497"/>
      <c r="AV88" s="497"/>
      <c r="AW88" s="497"/>
      <c r="AX88" s="497"/>
      <c r="AY88" s="497"/>
      <c r="AZ88" s="497"/>
      <c r="BA88" s="497"/>
      <c r="BB88" s="497"/>
      <c r="BC88" s="490" t="s">
        <v>2035</v>
      </c>
      <c r="BD88" s="490" t="str">
        <f aca="false">IF('2. Artikeldata Utökad'!G88="Välj…","",LEFT('2. Artikeldata Utökad'!G88,1))</f>
        <v> </v>
      </c>
      <c r="BE88" s="497"/>
      <c r="BF88" s="497"/>
      <c r="BG88" s="497"/>
      <c r="BH88" s="497"/>
      <c r="BI88" s="497"/>
      <c r="BJ88" s="497"/>
      <c r="BK88" s="497"/>
      <c r="BL88" s="487" t="str">
        <f aca="false">TRIM(IF('APH KIC KIA PC'!S88="WEB","",'2. Artikeldata Utökad'!P88))</f>
        <v/>
      </c>
      <c r="BM88" s="487" t="str">
        <f aca="false">TRIM(IF('APH KIC KIA PC'!S88="WEB","",'2. Artikeldata Utökad'!Q88))</f>
        <v/>
      </c>
      <c r="BN88" s="487" t="str">
        <f aca="false">TRIM(IF('APH KIC KIA PC'!S88="WEB","",'2. Artikeldata Utökad'!R88))</f>
        <v/>
      </c>
      <c r="BO88" s="487" t="str">
        <f aca="false">IF('2. Artikeldata Utökad'!F88="","",'2. Artikeldata Utökad'!F88)</f>
        <v>  Välj…</v>
      </c>
      <c r="BP88" s="487" t="str">
        <f aca="false">TRIM(IF('2. Artikeldata Utökad'!E88="","",'2. Artikeldata Utökad'!E88))</f>
        <v/>
      </c>
      <c r="BQ88" s="487" t="str">
        <f aca="false">TRIM(IF('APH KIC KIA PC'!S88="WEB","",'2. Artikeldata Utökad'!S88))</f>
        <v/>
      </c>
      <c r="BR88" s="486" t="n">
        <v>1</v>
      </c>
      <c r="BS88" s="487" t="str">
        <f aca="false">TRIM(IF('APH KIC KIA PC'!S88="WEB","",'2. Artikeldata Utökad'!T88))</f>
        <v/>
      </c>
      <c r="BT88" s="497"/>
      <c r="BU88" s="497"/>
      <c r="BV88" s="487" t="str">
        <f aca="false">TRIM(IF('APH KIC KIA PC'!M88&lt;&gt;200,'APH KIC KIA PC'!D88,'2. Artikeldata Utökad'!I88))</f>
        <v/>
      </c>
      <c r="BW88" s="487" t="str">
        <f aca="false">TRIM('2. Artikeldata Utökad'!D88)</f>
        <v/>
      </c>
      <c r="BX88" s="488" t="str">
        <f aca="false">LEFT('2. Artikeldata Utökad'!H88,1)</f>
        <v> </v>
      </c>
      <c r="BY88" s="488" t="str">
        <f aca="false">TRIM(LEFT('2. Artikeldata Utökad'!J88,2))</f>
        <v/>
      </c>
      <c r="BZ88" s="486" t="s">
        <v>2035</v>
      </c>
      <c r="CA88" s="497"/>
      <c r="CB88" s="497"/>
      <c r="CC88" s="497"/>
      <c r="CD88" s="497"/>
      <c r="CE88" s="497"/>
    </row>
    <row r="89" customFormat="false" ht="14.25" hidden="false" customHeight="false" outlineLevel="0" collapsed="false">
      <c r="A89" s="485" t="n">
        <v>85</v>
      </c>
      <c r="B89" s="485" t="str">
        <f aca="false">'APH KIC KIA PC'!I89</f>
        <v>Välj…</v>
      </c>
      <c r="C89" s="485" t="str">
        <f aca="false">'APH KIC KIA PC'!K89</f>
        <v>Välj…</v>
      </c>
      <c r="D89" s="486" t="n">
        <v>1</v>
      </c>
      <c r="E89" s="487" t="str">
        <f aca="false">TRIM('APH KIC KIA PC'!D89)</f>
        <v/>
      </c>
      <c r="F89" s="488" t="str">
        <f aca="false">TRIM('1. Artikeldata Grund'!E89)</f>
        <v/>
      </c>
      <c r="G89" s="489" t="s">
        <v>1925</v>
      </c>
      <c r="H89" s="497"/>
      <c r="I89" s="497"/>
      <c r="J89" s="497"/>
      <c r="K89" s="497"/>
      <c r="L89" s="497"/>
      <c r="M89" s="258" t="n">
        <f aca="false" t="array" ref="M89:M89">IF('APH KIC KIA PC'!S89&lt;&gt;"WEB",1,_xlfn.IFS('APH KIC KIA PC'!K89=Tabeller!$AH$4,'APH KIC KIA PC'!Q89,'APH KIC KIA PC'!K89=Tabeller!$AH$5,106628))</f>
        <v>1</v>
      </c>
      <c r="N89" s="490" t="str">
        <f aca="false" t="array" ref="N89:N89">TRIM(IFERROR(IF('APH KIC KIA PC'!M89=200,'2. Artikeldata Utökad'!I89,(_xlfn.IFS('APH KIC KIA PC'!K89=Tabeller!$AH$4,'1. Artikeldata Grund'!F89,AND('APH KIC KIA PC'!K89=Tabeller!$AH$5,'APH KIC KIA PC'!M89&lt;&gt;200),'APH KIC KIA PC'!D89,'APH KIC KIA PC'!M89=200,'2. Artikeldata Utökad'!I89))),""))</f>
        <v/>
      </c>
      <c r="O89" s="491" t="str">
        <f aca="false">'APH KIC KIA PC'!E89</f>
        <v/>
      </c>
      <c r="P89" s="487" t="str">
        <f aca="false">TRIM('APH KIC KIA PC'!R89)</f>
        <v/>
      </c>
      <c r="Q89" s="497"/>
      <c r="R89" s="493" t="str">
        <f aca="false" t="array" ref="R89:R89">IFERROR(_xlfn.IFS('4. Inköpsdata'!M89=25%,41,'4. Inköpsdata'!M89=12%,42,'4. Inköpsdata'!M89=6%,43,'4. Inköpsdata'!M89="Momsfritt",38),"")</f>
        <v/>
      </c>
      <c r="S89" s="486" t="str">
        <f aca="false">'APH KIC KIA PC'!S89</f>
        <v>  Välj…</v>
      </c>
      <c r="T89" s="494" t="str">
        <f aca="false">'APH KIC KIA PC'!E89</f>
        <v/>
      </c>
      <c r="U89" s="486"/>
      <c r="V89" s="497"/>
      <c r="W89" s="497"/>
      <c r="X89" s="497"/>
      <c r="Y89" s="497"/>
      <c r="Z89" s="486" t="str">
        <f aca="false">TRIM(IF('1. Artikeldata Grund'!K89="","",IF('1. Artikeldata Grund'!K89=1,_xlfn.CONCAT('1. Artikeldata Grund'!K89," ","dag"),_xlfn.CONCAT('1. Artikeldata Grund'!K89," ","dagar"))))</f>
        <v/>
      </c>
      <c r="AA89" s="486" t="str">
        <f aca="false">TRIM(IF('1. Artikeldata Grund'!L89="","",IF('1. Artikeldata Grund'!L89=1,_xlfn.CONCAT('1. Artikeldata Grund'!L89," ","dag"),_xlfn.CONCAT('1. Artikeldata Grund'!L89," ","dagar"))))</f>
        <v/>
      </c>
      <c r="AB89" s="497"/>
      <c r="AC89" s="497"/>
      <c r="AD89" s="497"/>
      <c r="AE89" s="486" t="n">
        <v>1</v>
      </c>
      <c r="AF89" s="497"/>
      <c r="AG89" s="487" t="str">
        <f aca="false">TRIM('APH KIC KIA PC'!T89)</f>
        <v/>
      </c>
      <c r="AH89" s="497"/>
      <c r="AI89" s="497"/>
      <c r="AJ89" s="497"/>
      <c r="AK89" s="497"/>
      <c r="AL89" s="497"/>
      <c r="AM89" s="497"/>
      <c r="AN89" s="497"/>
      <c r="AO89" s="497"/>
      <c r="AP89" s="497"/>
      <c r="AQ89" s="497"/>
      <c r="AR89" s="497"/>
      <c r="AS89" s="497"/>
      <c r="AT89" s="497"/>
      <c r="AU89" s="497"/>
      <c r="AV89" s="497"/>
      <c r="AW89" s="497"/>
      <c r="AX89" s="497"/>
      <c r="AY89" s="497"/>
      <c r="AZ89" s="497"/>
      <c r="BA89" s="497"/>
      <c r="BB89" s="497"/>
      <c r="BC89" s="490" t="s">
        <v>2035</v>
      </c>
      <c r="BD89" s="490" t="str">
        <f aca="false">IF('2. Artikeldata Utökad'!G89="Välj…","",LEFT('2. Artikeldata Utökad'!G89,1))</f>
        <v> </v>
      </c>
      <c r="BE89" s="497"/>
      <c r="BF89" s="497"/>
      <c r="BG89" s="497"/>
      <c r="BH89" s="497"/>
      <c r="BI89" s="497"/>
      <c r="BJ89" s="497"/>
      <c r="BK89" s="497"/>
      <c r="BL89" s="487" t="str">
        <f aca="false">TRIM(IF('APH KIC KIA PC'!S89="WEB","",'2. Artikeldata Utökad'!P89))</f>
        <v/>
      </c>
      <c r="BM89" s="487" t="str">
        <f aca="false">TRIM(IF('APH KIC KIA PC'!S89="WEB","",'2. Artikeldata Utökad'!Q89))</f>
        <v/>
      </c>
      <c r="BN89" s="487" t="str">
        <f aca="false">TRIM(IF('APH KIC KIA PC'!S89="WEB","",'2. Artikeldata Utökad'!R89))</f>
        <v/>
      </c>
      <c r="BO89" s="487" t="str">
        <f aca="false">IF('2. Artikeldata Utökad'!F89="","",'2. Artikeldata Utökad'!F89)</f>
        <v>  Välj…</v>
      </c>
      <c r="BP89" s="487" t="str">
        <f aca="false">TRIM(IF('2. Artikeldata Utökad'!E89="","",'2. Artikeldata Utökad'!E89))</f>
        <v/>
      </c>
      <c r="BQ89" s="487" t="str">
        <f aca="false">TRIM(IF('APH KIC KIA PC'!S89="WEB","",'2. Artikeldata Utökad'!S89))</f>
        <v/>
      </c>
      <c r="BR89" s="486" t="n">
        <v>1</v>
      </c>
      <c r="BS89" s="487" t="str">
        <f aca="false">TRIM(IF('APH KIC KIA PC'!S89="WEB","",'2. Artikeldata Utökad'!T89))</f>
        <v/>
      </c>
      <c r="BT89" s="497"/>
      <c r="BU89" s="497"/>
      <c r="BV89" s="487" t="str">
        <f aca="false">TRIM(IF('APH KIC KIA PC'!M89&lt;&gt;200,'APH KIC KIA PC'!D89,'2. Artikeldata Utökad'!I89))</f>
        <v/>
      </c>
      <c r="BW89" s="487" t="str">
        <f aca="false">TRIM('2. Artikeldata Utökad'!D89)</f>
        <v/>
      </c>
      <c r="BX89" s="488" t="str">
        <f aca="false">LEFT('2. Artikeldata Utökad'!H89,1)</f>
        <v> </v>
      </c>
      <c r="BY89" s="488" t="str">
        <f aca="false">TRIM(LEFT('2. Artikeldata Utökad'!J89,2))</f>
        <v/>
      </c>
      <c r="BZ89" s="486" t="s">
        <v>2035</v>
      </c>
      <c r="CA89" s="497"/>
      <c r="CB89" s="497"/>
      <c r="CC89" s="497"/>
      <c r="CD89" s="497"/>
      <c r="CE89" s="497"/>
    </row>
    <row r="90" customFormat="false" ht="14.25" hidden="false" customHeight="false" outlineLevel="0" collapsed="false">
      <c r="A90" s="485" t="n">
        <v>86</v>
      </c>
      <c r="B90" s="485" t="str">
        <f aca="false">'APH KIC KIA PC'!I90</f>
        <v>Välj…</v>
      </c>
      <c r="C90" s="485" t="str">
        <f aca="false">'APH KIC KIA PC'!K90</f>
        <v>Välj…</v>
      </c>
      <c r="D90" s="486" t="n">
        <v>1</v>
      </c>
      <c r="E90" s="487" t="str">
        <f aca="false">TRIM('APH KIC KIA PC'!D90)</f>
        <v/>
      </c>
      <c r="F90" s="488" t="str">
        <f aca="false">TRIM('1. Artikeldata Grund'!E90)</f>
        <v/>
      </c>
      <c r="G90" s="489" t="s">
        <v>1925</v>
      </c>
      <c r="H90" s="497"/>
      <c r="I90" s="497"/>
      <c r="J90" s="497"/>
      <c r="K90" s="497"/>
      <c r="L90" s="497"/>
      <c r="M90" s="258" t="n">
        <f aca="false" t="array" ref="M90:M90">IF('APH KIC KIA PC'!S90&lt;&gt;"WEB",1,_xlfn.IFS('APH KIC KIA PC'!K90=Tabeller!$AH$4,'APH KIC KIA PC'!Q90,'APH KIC KIA PC'!K90=Tabeller!$AH$5,106628))</f>
        <v>1</v>
      </c>
      <c r="N90" s="490" t="str">
        <f aca="false" t="array" ref="N90:N90">TRIM(IFERROR(IF('APH KIC KIA PC'!M90=200,'2. Artikeldata Utökad'!I90,(_xlfn.IFS('APH KIC KIA PC'!K90=Tabeller!$AH$4,'1. Artikeldata Grund'!F90,AND('APH KIC KIA PC'!K90=Tabeller!$AH$5,'APH KIC KIA PC'!M90&lt;&gt;200),'APH KIC KIA PC'!D90,'APH KIC KIA PC'!M90=200,'2. Artikeldata Utökad'!I90))),""))</f>
        <v/>
      </c>
      <c r="O90" s="491" t="str">
        <f aca="false">'APH KIC KIA PC'!E90</f>
        <v/>
      </c>
      <c r="P90" s="487" t="str">
        <f aca="false">TRIM('APH KIC KIA PC'!R90)</f>
        <v/>
      </c>
      <c r="Q90" s="497"/>
      <c r="R90" s="493" t="str">
        <f aca="false" t="array" ref="R90:R90">IFERROR(_xlfn.IFS('4. Inköpsdata'!M90=25%,41,'4. Inköpsdata'!M90=12%,42,'4. Inköpsdata'!M90=6%,43,'4. Inköpsdata'!M90="Momsfritt",38),"")</f>
        <v/>
      </c>
      <c r="S90" s="486" t="str">
        <f aca="false">'APH KIC KIA PC'!S90</f>
        <v>  Välj…</v>
      </c>
      <c r="T90" s="494" t="str">
        <f aca="false">'APH KIC KIA PC'!E90</f>
        <v/>
      </c>
      <c r="U90" s="486"/>
      <c r="V90" s="497"/>
      <c r="W90" s="497"/>
      <c r="X90" s="497"/>
      <c r="Y90" s="497"/>
      <c r="Z90" s="486" t="str">
        <f aca="false">TRIM(IF('1. Artikeldata Grund'!K90="","",IF('1. Artikeldata Grund'!K90=1,_xlfn.CONCAT('1. Artikeldata Grund'!K90," ","dag"),_xlfn.CONCAT('1. Artikeldata Grund'!K90," ","dagar"))))</f>
        <v/>
      </c>
      <c r="AA90" s="486" t="str">
        <f aca="false">TRIM(IF('1. Artikeldata Grund'!L90="","",IF('1. Artikeldata Grund'!L90=1,_xlfn.CONCAT('1. Artikeldata Grund'!L90," ","dag"),_xlfn.CONCAT('1. Artikeldata Grund'!L90," ","dagar"))))</f>
        <v/>
      </c>
      <c r="AB90" s="497"/>
      <c r="AC90" s="497"/>
      <c r="AD90" s="497"/>
      <c r="AE90" s="486" t="n">
        <v>1</v>
      </c>
      <c r="AF90" s="497"/>
      <c r="AG90" s="487" t="str">
        <f aca="false">TRIM('APH KIC KIA PC'!T90)</f>
        <v/>
      </c>
      <c r="AH90" s="497"/>
      <c r="AI90" s="497"/>
      <c r="AJ90" s="497"/>
      <c r="AK90" s="497"/>
      <c r="AL90" s="497"/>
      <c r="AM90" s="497"/>
      <c r="AN90" s="497"/>
      <c r="AO90" s="497"/>
      <c r="AP90" s="497"/>
      <c r="AQ90" s="497"/>
      <c r="AR90" s="497"/>
      <c r="AS90" s="497"/>
      <c r="AT90" s="497"/>
      <c r="AU90" s="497"/>
      <c r="AV90" s="497"/>
      <c r="AW90" s="497"/>
      <c r="AX90" s="497"/>
      <c r="AY90" s="497"/>
      <c r="AZ90" s="497"/>
      <c r="BA90" s="497"/>
      <c r="BB90" s="497"/>
      <c r="BC90" s="490" t="s">
        <v>2035</v>
      </c>
      <c r="BD90" s="490" t="str">
        <f aca="false">IF('2. Artikeldata Utökad'!G90="Välj…","",LEFT('2. Artikeldata Utökad'!G90,1))</f>
        <v> </v>
      </c>
      <c r="BE90" s="497"/>
      <c r="BF90" s="497"/>
      <c r="BG90" s="497"/>
      <c r="BH90" s="497"/>
      <c r="BI90" s="497"/>
      <c r="BJ90" s="497"/>
      <c r="BK90" s="497"/>
      <c r="BL90" s="487" t="str">
        <f aca="false">TRIM(IF('APH KIC KIA PC'!S90="WEB","",'2. Artikeldata Utökad'!P90))</f>
        <v/>
      </c>
      <c r="BM90" s="487" t="str">
        <f aca="false">TRIM(IF('APH KIC KIA PC'!S90="WEB","",'2. Artikeldata Utökad'!Q90))</f>
        <v/>
      </c>
      <c r="BN90" s="487" t="str">
        <f aca="false">TRIM(IF('APH KIC KIA PC'!S90="WEB","",'2. Artikeldata Utökad'!R90))</f>
        <v/>
      </c>
      <c r="BO90" s="487" t="str">
        <f aca="false">IF('2. Artikeldata Utökad'!F90="","",'2. Artikeldata Utökad'!F90)</f>
        <v>  Välj…</v>
      </c>
      <c r="BP90" s="487" t="str">
        <f aca="false">TRIM(IF('2. Artikeldata Utökad'!E90="","",'2. Artikeldata Utökad'!E90))</f>
        <v/>
      </c>
      <c r="BQ90" s="487" t="str">
        <f aca="false">TRIM(IF('APH KIC KIA PC'!S90="WEB","",'2. Artikeldata Utökad'!S90))</f>
        <v/>
      </c>
      <c r="BR90" s="486" t="n">
        <v>1</v>
      </c>
      <c r="BS90" s="487" t="str">
        <f aca="false">TRIM(IF('APH KIC KIA PC'!S90="WEB","",'2. Artikeldata Utökad'!T90))</f>
        <v/>
      </c>
      <c r="BT90" s="497"/>
      <c r="BU90" s="497"/>
      <c r="BV90" s="487" t="str">
        <f aca="false">TRIM(IF('APH KIC KIA PC'!M90&lt;&gt;200,'APH KIC KIA PC'!D90,'2. Artikeldata Utökad'!I90))</f>
        <v/>
      </c>
      <c r="BW90" s="487" t="str">
        <f aca="false">TRIM('2. Artikeldata Utökad'!D90)</f>
        <v/>
      </c>
      <c r="BX90" s="488" t="str">
        <f aca="false">LEFT('2. Artikeldata Utökad'!H90,1)</f>
        <v> </v>
      </c>
      <c r="BY90" s="488" t="str">
        <f aca="false">TRIM(LEFT('2. Artikeldata Utökad'!J90,2))</f>
        <v/>
      </c>
      <c r="BZ90" s="486" t="s">
        <v>2035</v>
      </c>
      <c r="CA90" s="497"/>
      <c r="CB90" s="497"/>
      <c r="CC90" s="497"/>
      <c r="CD90" s="497"/>
      <c r="CE90" s="497"/>
    </row>
    <row r="91" customFormat="false" ht="14.25" hidden="false" customHeight="false" outlineLevel="0" collapsed="false">
      <c r="A91" s="485" t="n">
        <v>87</v>
      </c>
      <c r="B91" s="485" t="str">
        <f aca="false">'APH KIC KIA PC'!I91</f>
        <v>Välj…</v>
      </c>
      <c r="C91" s="485" t="str">
        <f aca="false">'APH KIC KIA PC'!K91</f>
        <v>Välj…</v>
      </c>
      <c r="D91" s="486" t="n">
        <v>1</v>
      </c>
      <c r="E91" s="487" t="str">
        <f aca="false">TRIM('APH KIC KIA PC'!D91)</f>
        <v/>
      </c>
      <c r="F91" s="488" t="str">
        <f aca="false">TRIM('1. Artikeldata Grund'!E91)</f>
        <v/>
      </c>
      <c r="G91" s="489" t="s">
        <v>1925</v>
      </c>
      <c r="H91" s="497"/>
      <c r="I91" s="497"/>
      <c r="J91" s="497"/>
      <c r="K91" s="497"/>
      <c r="L91" s="497"/>
      <c r="M91" s="258" t="n">
        <f aca="false" t="array" ref="M91:M91">IF('APH KIC KIA PC'!S91&lt;&gt;"WEB",1,_xlfn.IFS('APH KIC KIA PC'!K91=Tabeller!$AH$4,'APH KIC KIA PC'!Q91,'APH KIC KIA PC'!K91=Tabeller!$AH$5,106628))</f>
        <v>1</v>
      </c>
      <c r="N91" s="490" t="str">
        <f aca="false" t="array" ref="N91:N91">TRIM(IFERROR(IF('APH KIC KIA PC'!M91=200,'2. Artikeldata Utökad'!I91,(_xlfn.IFS('APH KIC KIA PC'!K91=Tabeller!$AH$4,'1. Artikeldata Grund'!F91,AND('APH KIC KIA PC'!K91=Tabeller!$AH$5,'APH KIC KIA PC'!M91&lt;&gt;200),'APH KIC KIA PC'!D91,'APH KIC KIA PC'!M91=200,'2. Artikeldata Utökad'!I91))),""))</f>
        <v/>
      </c>
      <c r="O91" s="491" t="str">
        <f aca="false">'APH KIC KIA PC'!E91</f>
        <v/>
      </c>
      <c r="P91" s="487" t="str">
        <f aca="false">TRIM('APH KIC KIA PC'!R91)</f>
        <v/>
      </c>
      <c r="Q91" s="497"/>
      <c r="R91" s="493" t="str">
        <f aca="false" t="array" ref="R91:R91">IFERROR(_xlfn.IFS('4. Inköpsdata'!M91=25%,41,'4. Inköpsdata'!M91=12%,42,'4. Inköpsdata'!M91=6%,43,'4. Inköpsdata'!M91="Momsfritt",38),"")</f>
        <v/>
      </c>
      <c r="S91" s="486" t="str">
        <f aca="false">'APH KIC KIA PC'!S91</f>
        <v>  Välj…</v>
      </c>
      <c r="T91" s="494" t="str">
        <f aca="false">'APH KIC KIA PC'!E91</f>
        <v/>
      </c>
      <c r="U91" s="486"/>
      <c r="V91" s="497"/>
      <c r="W91" s="497"/>
      <c r="X91" s="497"/>
      <c r="Y91" s="497"/>
      <c r="Z91" s="486" t="str">
        <f aca="false">TRIM(IF('1. Artikeldata Grund'!K91="","",IF('1. Artikeldata Grund'!K91=1,_xlfn.CONCAT('1. Artikeldata Grund'!K91," ","dag"),_xlfn.CONCAT('1. Artikeldata Grund'!K91," ","dagar"))))</f>
        <v/>
      </c>
      <c r="AA91" s="486" t="str">
        <f aca="false">TRIM(IF('1. Artikeldata Grund'!L91="","",IF('1. Artikeldata Grund'!L91=1,_xlfn.CONCAT('1. Artikeldata Grund'!L91," ","dag"),_xlfn.CONCAT('1. Artikeldata Grund'!L91," ","dagar"))))</f>
        <v/>
      </c>
      <c r="AB91" s="497"/>
      <c r="AC91" s="497"/>
      <c r="AD91" s="497"/>
      <c r="AE91" s="486" t="n">
        <v>1</v>
      </c>
      <c r="AF91" s="497"/>
      <c r="AG91" s="487" t="str">
        <f aca="false">TRIM('APH KIC KIA PC'!T91)</f>
        <v/>
      </c>
      <c r="AH91" s="497"/>
      <c r="AI91" s="497"/>
      <c r="AJ91" s="497"/>
      <c r="AK91" s="497"/>
      <c r="AL91" s="497"/>
      <c r="AM91" s="497"/>
      <c r="AN91" s="497"/>
      <c r="AO91" s="497"/>
      <c r="AP91" s="497"/>
      <c r="AQ91" s="497"/>
      <c r="AR91" s="497"/>
      <c r="AS91" s="497"/>
      <c r="AT91" s="497"/>
      <c r="AU91" s="497"/>
      <c r="AV91" s="497"/>
      <c r="AW91" s="497"/>
      <c r="AX91" s="497"/>
      <c r="AY91" s="497"/>
      <c r="AZ91" s="497"/>
      <c r="BA91" s="497"/>
      <c r="BB91" s="497"/>
      <c r="BC91" s="490" t="s">
        <v>2035</v>
      </c>
      <c r="BD91" s="490" t="str">
        <f aca="false">IF('2. Artikeldata Utökad'!G91="Välj…","",LEFT('2. Artikeldata Utökad'!G91,1))</f>
        <v> </v>
      </c>
      <c r="BE91" s="497"/>
      <c r="BF91" s="497"/>
      <c r="BG91" s="497"/>
      <c r="BH91" s="497"/>
      <c r="BI91" s="497"/>
      <c r="BJ91" s="497"/>
      <c r="BK91" s="497"/>
      <c r="BL91" s="487" t="str">
        <f aca="false">TRIM(IF('APH KIC KIA PC'!S91="WEB","",'2. Artikeldata Utökad'!P91))</f>
        <v/>
      </c>
      <c r="BM91" s="487" t="str">
        <f aca="false">TRIM(IF('APH KIC KIA PC'!S91="WEB","",'2. Artikeldata Utökad'!Q91))</f>
        <v/>
      </c>
      <c r="BN91" s="487" t="str">
        <f aca="false">TRIM(IF('APH KIC KIA PC'!S91="WEB","",'2. Artikeldata Utökad'!R91))</f>
        <v/>
      </c>
      <c r="BO91" s="487" t="str">
        <f aca="false">IF('2. Artikeldata Utökad'!F91="","",'2. Artikeldata Utökad'!F91)</f>
        <v>  Välj…</v>
      </c>
      <c r="BP91" s="487" t="str">
        <f aca="false">TRIM(IF('2. Artikeldata Utökad'!E91="","",'2. Artikeldata Utökad'!E91))</f>
        <v/>
      </c>
      <c r="BQ91" s="487" t="str">
        <f aca="false">TRIM(IF('APH KIC KIA PC'!S91="WEB","",'2. Artikeldata Utökad'!S91))</f>
        <v/>
      </c>
      <c r="BR91" s="486" t="n">
        <v>1</v>
      </c>
      <c r="BS91" s="487" t="str">
        <f aca="false">TRIM(IF('APH KIC KIA PC'!S91="WEB","",'2. Artikeldata Utökad'!T91))</f>
        <v/>
      </c>
      <c r="BT91" s="497"/>
      <c r="BU91" s="497"/>
      <c r="BV91" s="487" t="str">
        <f aca="false">TRIM(IF('APH KIC KIA PC'!M91&lt;&gt;200,'APH KIC KIA PC'!D91,'2. Artikeldata Utökad'!I91))</f>
        <v/>
      </c>
      <c r="BW91" s="487" t="str">
        <f aca="false">TRIM('2. Artikeldata Utökad'!D91)</f>
        <v/>
      </c>
      <c r="BX91" s="488" t="str">
        <f aca="false">LEFT('2. Artikeldata Utökad'!H91,1)</f>
        <v> </v>
      </c>
      <c r="BY91" s="488" t="str">
        <f aca="false">TRIM(LEFT('2. Artikeldata Utökad'!J91,2))</f>
        <v/>
      </c>
      <c r="BZ91" s="486" t="s">
        <v>2035</v>
      </c>
      <c r="CA91" s="497"/>
      <c r="CB91" s="497"/>
      <c r="CC91" s="497"/>
      <c r="CD91" s="497"/>
      <c r="CE91" s="497"/>
    </row>
    <row r="92" customFormat="false" ht="14.25" hidden="false" customHeight="false" outlineLevel="0" collapsed="false">
      <c r="A92" s="485" t="n">
        <v>88</v>
      </c>
      <c r="B92" s="485" t="str">
        <f aca="false">'APH KIC KIA PC'!I92</f>
        <v>Välj…</v>
      </c>
      <c r="C92" s="485" t="str">
        <f aca="false">'APH KIC KIA PC'!K92</f>
        <v>Välj…</v>
      </c>
      <c r="D92" s="486" t="n">
        <v>1</v>
      </c>
      <c r="E92" s="487" t="str">
        <f aca="false">TRIM('APH KIC KIA PC'!D92)</f>
        <v/>
      </c>
      <c r="F92" s="488" t="str">
        <f aca="false">TRIM('1. Artikeldata Grund'!E92)</f>
        <v/>
      </c>
      <c r="G92" s="489" t="s">
        <v>1925</v>
      </c>
      <c r="H92" s="497"/>
      <c r="I92" s="497"/>
      <c r="J92" s="497"/>
      <c r="K92" s="497"/>
      <c r="L92" s="497"/>
      <c r="M92" s="258" t="n">
        <f aca="false" t="array" ref="M92:M92">IF('APH KIC KIA PC'!S92&lt;&gt;"WEB",1,_xlfn.IFS('APH KIC KIA PC'!K92=Tabeller!$AH$4,'APH KIC KIA PC'!Q92,'APH KIC KIA PC'!K92=Tabeller!$AH$5,106628))</f>
        <v>1</v>
      </c>
      <c r="N92" s="490" t="str">
        <f aca="false" t="array" ref="N92:N92">TRIM(IFERROR(IF('APH KIC KIA PC'!M92=200,'2. Artikeldata Utökad'!I92,(_xlfn.IFS('APH KIC KIA PC'!K92=Tabeller!$AH$4,'1. Artikeldata Grund'!F92,AND('APH KIC KIA PC'!K92=Tabeller!$AH$5,'APH KIC KIA PC'!M92&lt;&gt;200),'APH KIC KIA PC'!D92,'APH KIC KIA PC'!M92=200,'2. Artikeldata Utökad'!I92))),""))</f>
        <v/>
      </c>
      <c r="O92" s="491" t="str">
        <f aca="false">'APH KIC KIA PC'!E92</f>
        <v/>
      </c>
      <c r="P92" s="487" t="str">
        <f aca="false">TRIM('APH KIC KIA PC'!R92)</f>
        <v/>
      </c>
      <c r="Q92" s="497"/>
      <c r="R92" s="493" t="str">
        <f aca="false" t="array" ref="R92:R92">IFERROR(_xlfn.IFS('4. Inköpsdata'!M92=25%,41,'4. Inköpsdata'!M92=12%,42,'4. Inköpsdata'!M92=6%,43,'4. Inköpsdata'!M92="Momsfritt",38),"")</f>
        <v/>
      </c>
      <c r="S92" s="486" t="str">
        <f aca="false">'APH KIC KIA PC'!S92</f>
        <v>  Välj…</v>
      </c>
      <c r="T92" s="494" t="str">
        <f aca="false">'APH KIC KIA PC'!E92</f>
        <v/>
      </c>
      <c r="U92" s="486"/>
      <c r="V92" s="497"/>
      <c r="W92" s="497"/>
      <c r="X92" s="497"/>
      <c r="Y92" s="497"/>
      <c r="Z92" s="486" t="str">
        <f aca="false">TRIM(IF('1. Artikeldata Grund'!K92="","",IF('1. Artikeldata Grund'!K92=1,_xlfn.CONCAT('1. Artikeldata Grund'!K92," ","dag"),_xlfn.CONCAT('1. Artikeldata Grund'!K92," ","dagar"))))</f>
        <v/>
      </c>
      <c r="AA92" s="486" t="str">
        <f aca="false">TRIM(IF('1. Artikeldata Grund'!L92="","",IF('1. Artikeldata Grund'!L92=1,_xlfn.CONCAT('1. Artikeldata Grund'!L92," ","dag"),_xlfn.CONCAT('1. Artikeldata Grund'!L92," ","dagar"))))</f>
        <v/>
      </c>
      <c r="AB92" s="497"/>
      <c r="AC92" s="497"/>
      <c r="AD92" s="497"/>
      <c r="AE92" s="486" t="n">
        <v>1</v>
      </c>
      <c r="AF92" s="497"/>
      <c r="AG92" s="487" t="str">
        <f aca="false">TRIM('APH KIC KIA PC'!T92)</f>
        <v/>
      </c>
      <c r="AH92" s="497"/>
      <c r="AI92" s="497"/>
      <c r="AJ92" s="497"/>
      <c r="AK92" s="497"/>
      <c r="AL92" s="497"/>
      <c r="AM92" s="497"/>
      <c r="AN92" s="497"/>
      <c r="AO92" s="497"/>
      <c r="AP92" s="497"/>
      <c r="AQ92" s="497"/>
      <c r="AR92" s="497"/>
      <c r="AS92" s="497"/>
      <c r="AT92" s="497"/>
      <c r="AU92" s="497"/>
      <c r="AV92" s="497"/>
      <c r="AW92" s="497"/>
      <c r="AX92" s="497"/>
      <c r="AY92" s="497"/>
      <c r="AZ92" s="497"/>
      <c r="BA92" s="497"/>
      <c r="BB92" s="497"/>
      <c r="BC92" s="490" t="s">
        <v>2035</v>
      </c>
      <c r="BD92" s="490" t="str">
        <f aca="false">IF('2. Artikeldata Utökad'!G92="Välj…","",LEFT('2. Artikeldata Utökad'!G92,1))</f>
        <v> </v>
      </c>
      <c r="BE92" s="497"/>
      <c r="BF92" s="497"/>
      <c r="BG92" s="497"/>
      <c r="BH92" s="497"/>
      <c r="BI92" s="497"/>
      <c r="BJ92" s="497"/>
      <c r="BK92" s="497"/>
      <c r="BL92" s="487" t="str">
        <f aca="false">TRIM(IF('APH KIC KIA PC'!S92="WEB","",'2. Artikeldata Utökad'!P92))</f>
        <v/>
      </c>
      <c r="BM92" s="487" t="str">
        <f aca="false">TRIM(IF('APH KIC KIA PC'!S92="WEB","",'2. Artikeldata Utökad'!Q92))</f>
        <v/>
      </c>
      <c r="BN92" s="487" t="str">
        <f aca="false">TRIM(IF('APH KIC KIA PC'!S92="WEB","",'2. Artikeldata Utökad'!R92))</f>
        <v/>
      </c>
      <c r="BO92" s="487" t="str">
        <f aca="false">IF('2. Artikeldata Utökad'!F92="","",'2. Artikeldata Utökad'!F92)</f>
        <v>  Välj…</v>
      </c>
      <c r="BP92" s="487" t="str">
        <f aca="false">TRIM(IF('2. Artikeldata Utökad'!E92="","",'2. Artikeldata Utökad'!E92))</f>
        <v/>
      </c>
      <c r="BQ92" s="487" t="str">
        <f aca="false">TRIM(IF('APH KIC KIA PC'!S92="WEB","",'2. Artikeldata Utökad'!S92))</f>
        <v/>
      </c>
      <c r="BR92" s="486" t="n">
        <v>1</v>
      </c>
      <c r="BS92" s="487" t="str">
        <f aca="false">TRIM(IF('APH KIC KIA PC'!S92="WEB","",'2. Artikeldata Utökad'!T92))</f>
        <v/>
      </c>
      <c r="BT92" s="497"/>
      <c r="BU92" s="497"/>
      <c r="BV92" s="487" t="str">
        <f aca="false">TRIM(IF('APH KIC KIA PC'!M92&lt;&gt;200,'APH KIC KIA PC'!D92,'2. Artikeldata Utökad'!I92))</f>
        <v/>
      </c>
      <c r="BW92" s="487" t="str">
        <f aca="false">TRIM('2. Artikeldata Utökad'!D92)</f>
        <v/>
      </c>
      <c r="BX92" s="488" t="str">
        <f aca="false">LEFT('2. Artikeldata Utökad'!H92,1)</f>
        <v> </v>
      </c>
      <c r="BY92" s="488" t="str">
        <f aca="false">TRIM(LEFT('2. Artikeldata Utökad'!J92,2))</f>
        <v/>
      </c>
      <c r="BZ92" s="486" t="s">
        <v>2035</v>
      </c>
      <c r="CA92" s="497"/>
      <c r="CB92" s="497"/>
      <c r="CC92" s="497"/>
      <c r="CD92" s="497"/>
      <c r="CE92" s="497"/>
    </row>
    <row r="93" customFormat="false" ht="14.25" hidden="false" customHeight="false" outlineLevel="0" collapsed="false">
      <c r="A93" s="496" t="n">
        <v>89</v>
      </c>
      <c r="B93" s="485" t="str">
        <f aca="false">'APH KIC KIA PC'!I93</f>
        <v>Välj…</v>
      </c>
      <c r="C93" s="485" t="str">
        <f aca="false">'APH KIC KIA PC'!K93</f>
        <v>Välj…</v>
      </c>
      <c r="D93" s="486" t="n">
        <v>1</v>
      </c>
      <c r="E93" s="487" t="str">
        <f aca="false">TRIM('APH KIC KIA PC'!D93)</f>
        <v/>
      </c>
      <c r="F93" s="488" t="str">
        <f aca="false">TRIM('1. Artikeldata Grund'!E93)</f>
        <v/>
      </c>
      <c r="G93" s="489" t="s">
        <v>1925</v>
      </c>
      <c r="H93" s="497"/>
      <c r="I93" s="497"/>
      <c r="J93" s="497"/>
      <c r="K93" s="497"/>
      <c r="L93" s="497"/>
      <c r="M93" s="258" t="n">
        <f aca="false" t="array" ref="M93:M93">IF('APH KIC KIA PC'!S93&lt;&gt;"WEB",1,_xlfn.IFS('APH KIC KIA PC'!K93=Tabeller!$AH$4,'APH KIC KIA PC'!Q93,'APH KIC KIA PC'!K93=Tabeller!$AH$5,106628))</f>
        <v>1</v>
      </c>
      <c r="N93" s="490" t="str">
        <f aca="false" t="array" ref="N93:N93">TRIM(IFERROR(IF('APH KIC KIA PC'!M93=200,'2. Artikeldata Utökad'!I93,(_xlfn.IFS('APH KIC KIA PC'!K93=Tabeller!$AH$4,'1. Artikeldata Grund'!F93,AND('APH KIC KIA PC'!K93=Tabeller!$AH$5,'APH KIC KIA PC'!M93&lt;&gt;200),'APH KIC KIA PC'!D93,'APH KIC KIA PC'!M93=200,'2. Artikeldata Utökad'!I93))),""))</f>
        <v/>
      </c>
      <c r="O93" s="491" t="str">
        <f aca="false">'APH KIC KIA PC'!E93</f>
        <v/>
      </c>
      <c r="P93" s="487" t="str">
        <f aca="false">TRIM('APH KIC KIA PC'!R93)</f>
        <v/>
      </c>
      <c r="Q93" s="497"/>
      <c r="R93" s="493" t="str">
        <f aca="false" t="array" ref="R93:R93">IFERROR(_xlfn.IFS('4. Inköpsdata'!M93=25%,41,'4. Inköpsdata'!M93=12%,42,'4. Inköpsdata'!M93=6%,43,'4. Inköpsdata'!M93="Momsfritt",38),"")</f>
        <v/>
      </c>
      <c r="S93" s="486" t="str">
        <f aca="false">'APH KIC KIA PC'!S93</f>
        <v>  Välj…</v>
      </c>
      <c r="T93" s="494" t="str">
        <f aca="false">'APH KIC KIA PC'!E93</f>
        <v/>
      </c>
      <c r="U93" s="486"/>
      <c r="V93" s="497"/>
      <c r="W93" s="497"/>
      <c r="X93" s="497"/>
      <c r="Y93" s="497"/>
      <c r="Z93" s="486" t="str">
        <f aca="false">TRIM(IF('1. Artikeldata Grund'!K93="","",IF('1. Artikeldata Grund'!K93=1,_xlfn.CONCAT('1. Artikeldata Grund'!K93," ","dag"),_xlfn.CONCAT('1. Artikeldata Grund'!K93," ","dagar"))))</f>
        <v/>
      </c>
      <c r="AA93" s="486" t="str">
        <f aca="false">TRIM(IF('1. Artikeldata Grund'!L93="","",IF('1. Artikeldata Grund'!L93=1,_xlfn.CONCAT('1. Artikeldata Grund'!L93," ","dag"),_xlfn.CONCAT('1. Artikeldata Grund'!L93," ","dagar"))))</f>
        <v/>
      </c>
      <c r="AB93" s="497"/>
      <c r="AC93" s="497"/>
      <c r="AD93" s="497"/>
      <c r="AE93" s="486" t="n">
        <v>1</v>
      </c>
      <c r="AF93" s="497"/>
      <c r="AG93" s="487" t="str">
        <f aca="false">TRIM('APH KIC KIA PC'!T93)</f>
        <v/>
      </c>
      <c r="AH93" s="497"/>
      <c r="AI93" s="497"/>
      <c r="AJ93" s="497"/>
      <c r="AK93" s="497"/>
      <c r="AL93" s="497"/>
      <c r="AM93" s="497"/>
      <c r="AN93" s="497"/>
      <c r="AO93" s="497"/>
      <c r="AP93" s="497"/>
      <c r="AQ93" s="497"/>
      <c r="AR93" s="497"/>
      <c r="AS93" s="497"/>
      <c r="AT93" s="497"/>
      <c r="AU93" s="497"/>
      <c r="AV93" s="497"/>
      <c r="AW93" s="497"/>
      <c r="AX93" s="497"/>
      <c r="AY93" s="497"/>
      <c r="AZ93" s="497"/>
      <c r="BA93" s="497"/>
      <c r="BB93" s="497"/>
      <c r="BC93" s="490" t="s">
        <v>2035</v>
      </c>
      <c r="BD93" s="490" t="str">
        <f aca="false">IF('2. Artikeldata Utökad'!G93="Välj…","",LEFT('2. Artikeldata Utökad'!G93,1))</f>
        <v> </v>
      </c>
      <c r="BE93" s="497"/>
      <c r="BF93" s="497"/>
      <c r="BG93" s="497"/>
      <c r="BH93" s="497"/>
      <c r="BI93" s="497"/>
      <c r="BJ93" s="497"/>
      <c r="BK93" s="497"/>
      <c r="BL93" s="487" t="str">
        <f aca="false">TRIM(IF('APH KIC KIA PC'!S93="WEB","",'2. Artikeldata Utökad'!P93))</f>
        <v/>
      </c>
      <c r="BM93" s="487" t="str">
        <f aca="false">TRIM(IF('APH KIC KIA PC'!S93="WEB","",'2. Artikeldata Utökad'!Q93))</f>
        <v/>
      </c>
      <c r="BN93" s="487" t="str">
        <f aca="false">TRIM(IF('APH KIC KIA PC'!S93="WEB","",'2. Artikeldata Utökad'!R93))</f>
        <v/>
      </c>
      <c r="BO93" s="487" t="str">
        <f aca="false">IF('2. Artikeldata Utökad'!F93="","",'2. Artikeldata Utökad'!F93)</f>
        <v>  Välj…</v>
      </c>
      <c r="BP93" s="487" t="str">
        <f aca="false">TRIM(IF('2. Artikeldata Utökad'!E93="","",'2. Artikeldata Utökad'!E93))</f>
        <v/>
      </c>
      <c r="BQ93" s="487" t="str">
        <f aca="false">TRIM(IF('APH KIC KIA PC'!S93="WEB","",'2. Artikeldata Utökad'!S93))</f>
        <v/>
      </c>
      <c r="BR93" s="486" t="n">
        <v>1</v>
      </c>
      <c r="BS93" s="487" t="str">
        <f aca="false">TRIM(IF('APH KIC KIA PC'!S93="WEB","",'2. Artikeldata Utökad'!T93))</f>
        <v/>
      </c>
      <c r="BT93" s="497"/>
      <c r="BU93" s="497"/>
      <c r="BV93" s="487" t="str">
        <f aca="false">TRIM(IF('APH KIC KIA PC'!M93&lt;&gt;200,'APH KIC KIA PC'!D93,'2. Artikeldata Utökad'!I93))</f>
        <v/>
      </c>
      <c r="BW93" s="487" t="str">
        <f aca="false">TRIM('2. Artikeldata Utökad'!D93)</f>
        <v/>
      </c>
      <c r="BX93" s="488" t="str">
        <f aca="false">LEFT('2. Artikeldata Utökad'!H93,1)</f>
        <v> </v>
      </c>
      <c r="BY93" s="488" t="str">
        <f aca="false">TRIM(LEFT('2. Artikeldata Utökad'!J93,2))</f>
        <v/>
      </c>
      <c r="BZ93" s="486" t="s">
        <v>2035</v>
      </c>
      <c r="CA93" s="497"/>
      <c r="CB93" s="497"/>
      <c r="CC93" s="497"/>
      <c r="CD93" s="497"/>
      <c r="CE93" s="497"/>
    </row>
    <row r="94" customFormat="false" ht="14.25" hidden="false" customHeight="false" outlineLevel="0" collapsed="false">
      <c r="A94" s="485" t="n">
        <v>90</v>
      </c>
      <c r="B94" s="485" t="str">
        <f aca="false">'APH KIC KIA PC'!I94</f>
        <v>Välj…</v>
      </c>
      <c r="C94" s="485" t="str">
        <f aca="false">'APH KIC KIA PC'!K94</f>
        <v>Välj…</v>
      </c>
      <c r="D94" s="486" t="n">
        <v>1</v>
      </c>
      <c r="E94" s="487" t="str">
        <f aca="false">TRIM('APH KIC KIA PC'!D94)</f>
        <v/>
      </c>
      <c r="F94" s="488" t="str">
        <f aca="false">TRIM('1. Artikeldata Grund'!E94)</f>
        <v/>
      </c>
      <c r="G94" s="489" t="s">
        <v>1925</v>
      </c>
      <c r="H94" s="497"/>
      <c r="I94" s="497"/>
      <c r="J94" s="497"/>
      <c r="K94" s="497"/>
      <c r="L94" s="497"/>
      <c r="M94" s="258" t="n">
        <f aca="false" t="array" ref="M94:M94">IF('APH KIC KIA PC'!S94&lt;&gt;"WEB",1,_xlfn.IFS('APH KIC KIA PC'!K94=Tabeller!$AH$4,'APH KIC KIA PC'!Q94,'APH KIC KIA PC'!K94=Tabeller!$AH$5,106628))</f>
        <v>1</v>
      </c>
      <c r="N94" s="490" t="str">
        <f aca="false" t="array" ref="N94:N94">TRIM(IFERROR(IF('APH KIC KIA PC'!M94=200,'2. Artikeldata Utökad'!I94,(_xlfn.IFS('APH KIC KIA PC'!K94=Tabeller!$AH$4,'1. Artikeldata Grund'!F94,AND('APH KIC KIA PC'!K94=Tabeller!$AH$5,'APH KIC KIA PC'!M94&lt;&gt;200),'APH KIC KIA PC'!D94,'APH KIC KIA PC'!M94=200,'2. Artikeldata Utökad'!I94))),""))</f>
        <v/>
      </c>
      <c r="O94" s="491" t="str">
        <f aca="false">'APH KIC KIA PC'!E94</f>
        <v/>
      </c>
      <c r="P94" s="487" t="str">
        <f aca="false">TRIM('APH KIC KIA PC'!R94)</f>
        <v/>
      </c>
      <c r="Q94" s="497"/>
      <c r="R94" s="493" t="str">
        <f aca="false" t="array" ref="R94:R94">IFERROR(_xlfn.IFS('4. Inköpsdata'!M94=25%,41,'4. Inköpsdata'!M94=12%,42,'4. Inköpsdata'!M94=6%,43,'4. Inköpsdata'!M94="Momsfritt",38),"")</f>
        <v/>
      </c>
      <c r="S94" s="486" t="str">
        <f aca="false">'APH KIC KIA PC'!S94</f>
        <v>  Välj…</v>
      </c>
      <c r="T94" s="494" t="str">
        <f aca="false">'APH KIC KIA PC'!E94</f>
        <v/>
      </c>
      <c r="U94" s="486"/>
      <c r="V94" s="497"/>
      <c r="W94" s="497"/>
      <c r="X94" s="497"/>
      <c r="Y94" s="497"/>
      <c r="Z94" s="486" t="str">
        <f aca="false">TRIM(IF('1. Artikeldata Grund'!K94="","",IF('1. Artikeldata Grund'!K94=1,_xlfn.CONCAT('1. Artikeldata Grund'!K94," ","dag"),_xlfn.CONCAT('1. Artikeldata Grund'!K94," ","dagar"))))</f>
        <v/>
      </c>
      <c r="AA94" s="486" t="str">
        <f aca="false">TRIM(IF('1. Artikeldata Grund'!L94="","",IF('1. Artikeldata Grund'!L94=1,_xlfn.CONCAT('1. Artikeldata Grund'!L94," ","dag"),_xlfn.CONCAT('1. Artikeldata Grund'!L94," ","dagar"))))</f>
        <v/>
      </c>
      <c r="AB94" s="497"/>
      <c r="AC94" s="497"/>
      <c r="AD94" s="497"/>
      <c r="AE94" s="486" t="n">
        <v>1</v>
      </c>
      <c r="AF94" s="497"/>
      <c r="AG94" s="487" t="str">
        <f aca="false">TRIM('APH KIC KIA PC'!T94)</f>
        <v/>
      </c>
      <c r="AH94" s="497"/>
      <c r="AI94" s="497"/>
      <c r="AJ94" s="497"/>
      <c r="AK94" s="497"/>
      <c r="AL94" s="497"/>
      <c r="AM94" s="497"/>
      <c r="AN94" s="497"/>
      <c r="AO94" s="497"/>
      <c r="AP94" s="497"/>
      <c r="AQ94" s="497"/>
      <c r="AR94" s="497"/>
      <c r="AS94" s="497"/>
      <c r="AT94" s="497"/>
      <c r="AU94" s="497"/>
      <c r="AV94" s="497"/>
      <c r="AW94" s="497"/>
      <c r="AX94" s="497"/>
      <c r="AY94" s="497"/>
      <c r="AZ94" s="497"/>
      <c r="BA94" s="497"/>
      <c r="BB94" s="497"/>
      <c r="BC94" s="490" t="s">
        <v>2035</v>
      </c>
      <c r="BD94" s="490" t="str">
        <f aca="false">IF('2. Artikeldata Utökad'!G94="Välj…","",LEFT('2. Artikeldata Utökad'!G94,1))</f>
        <v> </v>
      </c>
      <c r="BE94" s="497"/>
      <c r="BF94" s="497"/>
      <c r="BG94" s="497"/>
      <c r="BH94" s="497"/>
      <c r="BI94" s="497"/>
      <c r="BJ94" s="497"/>
      <c r="BK94" s="497"/>
      <c r="BL94" s="487" t="str">
        <f aca="false">TRIM(IF('APH KIC KIA PC'!S94="WEB","",'2. Artikeldata Utökad'!P94))</f>
        <v/>
      </c>
      <c r="BM94" s="487" t="str">
        <f aca="false">TRIM(IF('APH KIC KIA PC'!S94="WEB","",'2. Artikeldata Utökad'!Q94))</f>
        <v/>
      </c>
      <c r="BN94" s="487" t="str">
        <f aca="false">TRIM(IF('APH KIC KIA PC'!S94="WEB","",'2. Artikeldata Utökad'!R94))</f>
        <v/>
      </c>
      <c r="BO94" s="487" t="str">
        <f aca="false">IF('2. Artikeldata Utökad'!F94="","",'2. Artikeldata Utökad'!F94)</f>
        <v>  Välj…</v>
      </c>
      <c r="BP94" s="487" t="str">
        <f aca="false">TRIM(IF('2. Artikeldata Utökad'!E94="","",'2. Artikeldata Utökad'!E94))</f>
        <v/>
      </c>
      <c r="BQ94" s="487" t="str">
        <f aca="false">TRIM(IF('APH KIC KIA PC'!S94="WEB","",'2. Artikeldata Utökad'!S94))</f>
        <v/>
      </c>
      <c r="BR94" s="486" t="n">
        <v>1</v>
      </c>
      <c r="BS94" s="487" t="str">
        <f aca="false">TRIM(IF('APH KIC KIA PC'!S94="WEB","",'2. Artikeldata Utökad'!T94))</f>
        <v/>
      </c>
      <c r="BT94" s="497"/>
      <c r="BU94" s="497"/>
      <c r="BV94" s="487" t="str">
        <f aca="false">TRIM(IF('APH KIC KIA PC'!M94&lt;&gt;200,'APH KIC KIA PC'!D94,'2. Artikeldata Utökad'!I94))</f>
        <v/>
      </c>
      <c r="BW94" s="487" t="str">
        <f aca="false">TRIM('2. Artikeldata Utökad'!D94)</f>
        <v/>
      </c>
      <c r="BX94" s="488" t="str">
        <f aca="false">LEFT('2. Artikeldata Utökad'!H94,1)</f>
        <v> </v>
      </c>
      <c r="BY94" s="488" t="str">
        <f aca="false">TRIM(LEFT('2. Artikeldata Utökad'!J94,2))</f>
        <v/>
      </c>
      <c r="BZ94" s="486" t="s">
        <v>2035</v>
      </c>
      <c r="CA94" s="497"/>
      <c r="CB94" s="497"/>
      <c r="CC94" s="497"/>
      <c r="CD94" s="497"/>
      <c r="CE94" s="497"/>
    </row>
    <row r="95" customFormat="false" ht="14.25" hidden="false" customHeight="false" outlineLevel="0" collapsed="false">
      <c r="A95" s="485" t="n">
        <v>91</v>
      </c>
      <c r="B95" s="485" t="str">
        <f aca="false">'APH KIC KIA PC'!I95</f>
        <v>Välj…</v>
      </c>
      <c r="C95" s="485" t="str">
        <f aca="false">'APH KIC KIA PC'!K95</f>
        <v>Välj…</v>
      </c>
      <c r="D95" s="486" t="n">
        <v>1</v>
      </c>
      <c r="E95" s="487" t="str">
        <f aca="false">TRIM('APH KIC KIA PC'!D95)</f>
        <v/>
      </c>
      <c r="F95" s="488" t="str">
        <f aca="false">TRIM('1. Artikeldata Grund'!E95)</f>
        <v/>
      </c>
      <c r="G95" s="489" t="s">
        <v>1925</v>
      </c>
      <c r="H95" s="497"/>
      <c r="I95" s="497"/>
      <c r="J95" s="497"/>
      <c r="K95" s="497"/>
      <c r="L95" s="497"/>
      <c r="M95" s="258" t="n">
        <f aca="false" t="array" ref="M95:M95">IF('APH KIC KIA PC'!S95&lt;&gt;"WEB",1,_xlfn.IFS('APH KIC KIA PC'!K95=Tabeller!$AH$4,'APH KIC KIA PC'!Q95,'APH KIC KIA PC'!K95=Tabeller!$AH$5,106628))</f>
        <v>1</v>
      </c>
      <c r="N95" s="490" t="str">
        <f aca="false" t="array" ref="N95:N95">TRIM(IFERROR(IF('APH KIC KIA PC'!M95=200,'2. Artikeldata Utökad'!I95,(_xlfn.IFS('APH KIC KIA PC'!K95=Tabeller!$AH$4,'1. Artikeldata Grund'!F95,AND('APH KIC KIA PC'!K95=Tabeller!$AH$5,'APH KIC KIA PC'!M95&lt;&gt;200),'APH KIC KIA PC'!D95,'APH KIC KIA PC'!M95=200,'2. Artikeldata Utökad'!I95))),""))</f>
        <v/>
      </c>
      <c r="O95" s="491" t="str">
        <f aca="false">'APH KIC KIA PC'!E95</f>
        <v/>
      </c>
      <c r="P95" s="487" t="str">
        <f aca="false">TRIM('APH KIC KIA PC'!R95)</f>
        <v/>
      </c>
      <c r="Q95" s="497"/>
      <c r="R95" s="493" t="str">
        <f aca="false" t="array" ref="R95:R95">IFERROR(_xlfn.IFS('4. Inköpsdata'!M95=25%,41,'4. Inköpsdata'!M95=12%,42,'4. Inköpsdata'!M95=6%,43,'4. Inköpsdata'!M95="Momsfritt",38),"")</f>
        <v/>
      </c>
      <c r="S95" s="486" t="str">
        <f aca="false">'APH KIC KIA PC'!S95</f>
        <v>  Välj…</v>
      </c>
      <c r="T95" s="494" t="str">
        <f aca="false">'APH KIC KIA PC'!E95</f>
        <v/>
      </c>
      <c r="U95" s="486"/>
      <c r="V95" s="497"/>
      <c r="W95" s="497"/>
      <c r="X95" s="497"/>
      <c r="Y95" s="497"/>
      <c r="Z95" s="486" t="str">
        <f aca="false">TRIM(IF('1. Artikeldata Grund'!K95="","",IF('1. Artikeldata Grund'!K95=1,_xlfn.CONCAT('1. Artikeldata Grund'!K95," ","dag"),_xlfn.CONCAT('1. Artikeldata Grund'!K95," ","dagar"))))</f>
        <v/>
      </c>
      <c r="AA95" s="486" t="str">
        <f aca="false">TRIM(IF('1. Artikeldata Grund'!L95="","",IF('1. Artikeldata Grund'!L95=1,_xlfn.CONCAT('1. Artikeldata Grund'!L95," ","dag"),_xlfn.CONCAT('1. Artikeldata Grund'!L95," ","dagar"))))</f>
        <v/>
      </c>
      <c r="AB95" s="497"/>
      <c r="AC95" s="497"/>
      <c r="AD95" s="497"/>
      <c r="AE95" s="486" t="n">
        <v>1</v>
      </c>
      <c r="AF95" s="497"/>
      <c r="AG95" s="487" t="str">
        <f aca="false">TRIM('APH KIC KIA PC'!T95)</f>
        <v/>
      </c>
      <c r="AH95" s="497"/>
      <c r="AI95" s="497"/>
      <c r="AJ95" s="497"/>
      <c r="AK95" s="497"/>
      <c r="AL95" s="497"/>
      <c r="AM95" s="497"/>
      <c r="AN95" s="497"/>
      <c r="AO95" s="497"/>
      <c r="AP95" s="497"/>
      <c r="AQ95" s="497"/>
      <c r="AR95" s="497"/>
      <c r="AS95" s="497"/>
      <c r="AT95" s="497"/>
      <c r="AU95" s="497"/>
      <c r="AV95" s="497"/>
      <c r="AW95" s="497"/>
      <c r="AX95" s="497"/>
      <c r="AY95" s="497"/>
      <c r="AZ95" s="497"/>
      <c r="BA95" s="497"/>
      <c r="BB95" s="497"/>
      <c r="BC95" s="490" t="s">
        <v>2035</v>
      </c>
      <c r="BD95" s="490" t="str">
        <f aca="false">IF('2. Artikeldata Utökad'!G95="Välj…","",LEFT('2. Artikeldata Utökad'!G95,1))</f>
        <v> </v>
      </c>
      <c r="BE95" s="497"/>
      <c r="BF95" s="497"/>
      <c r="BG95" s="497"/>
      <c r="BH95" s="497"/>
      <c r="BI95" s="497"/>
      <c r="BJ95" s="497"/>
      <c r="BK95" s="497"/>
      <c r="BL95" s="487" t="str">
        <f aca="false">TRIM(IF('APH KIC KIA PC'!S95="WEB","",'2. Artikeldata Utökad'!P95))</f>
        <v/>
      </c>
      <c r="BM95" s="487" t="str">
        <f aca="false">TRIM(IF('APH KIC KIA PC'!S95="WEB","",'2. Artikeldata Utökad'!Q95))</f>
        <v/>
      </c>
      <c r="BN95" s="487" t="str">
        <f aca="false">TRIM(IF('APH KIC KIA PC'!S95="WEB","",'2. Artikeldata Utökad'!R95))</f>
        <v/>
      </c>
      <c r="BO95" s="487" t="str">
        <f aca="false">IF('2. Artikeldata Utökad'!F95="","",'2. Artikeldata Utökad'!F95)</f>
        <v>  Välj…</v>
      </c>
      <c r="BP95" s="487" t="str">
        <f aca="false">TRIM(IF('2. Artikeldata Utökad'!E95="","",'2. Artikeldata Utökad'!E95))</f>
        <v/>
      </c>
      <c r="BQ95" s="487" t="str">
        <f aca="false">TRIM(IF('APH KIC KIA PC'!S95="WEB","",'2. Artikeldata Utökad'!S95))</f>
        <v/>
      </c>
      <c r="BR95" s="486" t="n">
        <v>1</v>
      </c>
      <c r="BS95" s="487" t="str">
        <f aca="false">TRIM(IF('APH KIC KIA PC'!S95="WEB","",'2. Artikeldata Utökad'!T95))</f>
        <v/>
      </c>
      <c r="BT95" s="497"/>
      <c r="BU95" s="497"/>
      <c r="BV95" s="487" t="str">
        <f aca="false">TRIM(IF('APH KIC KIA PC'!M95&lt;&gt;200,'APH KIC KIA PC'!D95,'2. Artikeldata Utökad'!I95))</f>
        <v/>
      </c>
      <c r="BW95" s="487" t="str">
        <f aca="false">TRIM('2. Artikeldata Utökad'!D95)</f>
        <v/>
      </c>
      <c r="BX95" s="488" t="str">
        <f aca="false">LEFT('2. Artikeldata Utökad'!H95,1)</f>
        <v> </v>
      </c>
      <c r="BY95" s="488" t="str">
        <f aca="false">TRIM(LEFT('2. Artikeldata Utökad'!J95,2))</f>
        <v/>
      </c>
      <c r="BZ95" s="486" t="s">
        <v>2035</v>
      </c>
      <c r="CA95" s="497"/>
      <c r="CB95" s="497"/>
      <c r="CC95" s="497"/>
      <c r="CD95" s="497"/>
      <c r="CE95" s="497"/>
    </row>
    <row r="96" customFormat="false" ht="14.25" hidden="false" customHeight="false" outlineLevel="0" collapsed="false">
      <c r="A96" s="485" t="n">
        <v>92</v>
      </c>
      <c r="B96" s="485" t="str">
        <f aca="false">'APH KIC KIA PC'!I96</f>
        <v>Välj…</v>
      </c>
      <c r="C96" s="485" t="str">
        <f aca="false">'APH KIC KIA PC'!K96</f>
        <v>Välj…</v>
      </c>
      <c r="D96" s="486" t="n">
        <v>1</v>
      </c>
      <c r="E96" s="487" t="str">
        <f aca="false">TRIM('APH KIC KIA PC'!D96)</f>
        <v/>
      </c>
      <c r="F96" s="488" t="str">
        <f aca="false">TRIM('1. Artikeldata Grund'!E96)</f>
        <v/>
      </c>
      <c r="G96" s="489" t="s">
        <v>1925</v>
      </c>
      <c r="H96" s="497"/>
      <c r="I96" s="497"/>
      <c r="J96" s="497"/>
      <c r="K96" s="497"/>
      <c r="L96" s="497"/>
      <c r="M96" s="258" t="n">
        <f aca="false" t="array" ref="M96:M96">IF('APH KIC KIA PC'!S96&lt;&gt;"WEB",1,_xlfn.IFS('APH KIC KIA PC'!K96=Tabeller!$AH$4,'APH KIC KIA PC'!Q96,'APH KIC KIA PC'!K96=Tabeller!$AH$5,106628))</f>
        <v>1</v>
      </c>
      <c r="N96" s="490" t="str">
        <f aca="false" t="array" ref="N96:N96">TRIM(IFERROR(IF('APH KIC KIA PC'!M96=200,'2. Artikeldata Utökad'!I96,(_xlfn.IFS('APH KIC KIA PC'!K96=Tabeller!$AH$4,'1. Artikeldata Grund'!F96,AND('APH KIC KIA PC'!K96=Tabeller!$AH$5,'APH KIC KIA PC'!M96&lt;&gt;200),'APH KIC KIA PC'!D96,'APH KIC KIA PC'!M96=200,'2. Artikeldata Utökad'!I96))),""))</f>
        <v/>
      </c>
      <c r="O96" s="491" t="str">
        <f aca="false">'APH KIC KIA PC'!E96</f>
        <v/>
      </c>
      <c r="P96" s="487" t="str">
        <f aca="false">TRIM('APH KIC KIA PC'!R96)</f>
        <v/>
      </c>
      <c r="Q96" s="497"/>
      <c r="R96" s="493" t="str">
        <f aca="false" t="array" ref="R96:R96">IFERROR(_xlfn.IFS('4. Inköpsdata'!M96=25%,41,'4. Inköpsdata'!M96=12%,42,'4. Inköpsdata'!M96=6%,43,'4. Inköpsdata'!M96="Momsfritt",38),"")</f>
        <v/>
      </c>
      <c r="S96" s="486" t="str">
        <f aca="false">'APH KIC KIA PC'!S96</f>
        <v>  Välj…</v>
      </c>
      <c r="T96" s="494" t="str">
        <f aca="false">'APH KIC KIA PC'!E96</f>
        <v/>
      </c>
      <c r="U96" s="486"/>
      <c r="V96" s="497"/>
      <c r="W96" s="497"/>
      <c r="X96" s="497"/>
      <c r="Y96" s="497"/>
      <c r="Z96" s="486" t="str">
        <f aca="false">TRIM(IF('1. Artikeldata Grund'!K96="","",IF('1. Artikeldata Grund'!K96=1,_xlfn.CONCAT('1. Artikeldata Grund'!K96," ","dag"),_xlfn.CONCAT('1. Artikeldata Grund'!K96," ","dagar"))))</f>
        <v/>
      </c>
      <c r="AA96" s="486" t="str">
        <f aca="false">TRIM(IF('1. Artikeldata Grund'!L96="","",IF('1. Artikeldata Grund'!L96=1,_xlfn.CONCAT('1. Artikeldata Grund'!L96," ","dag"),_xlfn.CONCAT('1. Artikeldata Grund'!L96," ","dagar"))))</f>
        <v/>
      </c>
      <c r="AB96" s="497"/>
      <c r="AC96" s="497"/>
      <c r="AD96" s="497"/>
      <c r="AE96" s="486" t="n">
        <v>1</v>
      </c>
      <c r="AF96" s="497"/>
      <c r="AG96" s="487" t="str">
        <f aca="false">TRIM('APH KIC KIA PC'!T96)</f>
        <v/>
      </c>
      <c r="AH96" s="497"/>
      <c r="AI96" s="497"/>
      <c r="AJ96" s="497"/>
      <c r="AK96" s="497"/>
      <c r="AL96" s="497"/>
      <c r="AM96" s="497"/>
      <c r="AN96" s="497"/>
      <c r="AO96" s="497"/>
      <c r="AP96" s="497"/>
      <c r="AQ96" s="497"/>
      <c r="AR96" s="497"/>
      <c r="AS96" s="497"/>
      <c r="AT96" s="497"/>
      <c r="AU96" s="497"/>
      <c r="AV96" s="497"/>
      <c r="AW96" s="497"/>
      <c r="AX96" s="497"/>
      <c r="AY96" s="497"/>
      <c r="AZ96" s="497"/>
      <c r="BA96" s="497"/>
      <c r="BB96" s="497"/>
      <c r="BC96" s="490" t="s">
        <v>2035</v>
      </c>
      <c r="BD96" s="490" t="str">
        <f aca="false">IF('2. Artikeldata Utökad'!G96="Välj…","",LEFT('2. Artikeldata Utökad'!G96,1))</f>
        <v> </v>
      </c>
      <c r="BE96" s="497"/>
      <c r="BF96" s="497"/>
      <c r="BG96" s="497"/>
      <c r="BH96" s="497"/>
      <c r="BI96" s="497"/>
      <c r="BJ96" s="497"/>
      <c r="BK96" s="497"/>
      <c r="BL96" s="487" t="str">
        <f aca="false">TRIM(IF('APH KIC KIA PC'!S96="WEB","",'2. Artikeldata Utökad'!P96))</f>
        <v/>
      </c>
      <c r="BM96" s="487" t="str">
        <f aca="false">TRIM(IF('APH KIC KIA PC'!S96="WEB","",'2. Artikeldata Utökad'!Q96))</f>
        <v/>
      </c>
      <c r="BN96" s="487" t="str">
        <f aca="false">TRIM(IF('APH KIC KIA PC'!S96="WEB","",'2. Artikeldata Utökad'!R96))</f>
        <v/>
      </c>
      <c r="BO96" s="487" t="str">
        <f aca="false">IF('2. Artikeldata Utökad'!F96="","",'2. Artikeldata Utökad'!F96)</f>
        <v>  Välj…</v>
      </c>
      <c r="BP96" s="487" t="str">
        <f aca="false">TRIM(IF('2. Artikeldata Utökad'!E96="","",'2. Artikeldata Utökad'!E96))</f>
        <v/>
      </c>
      <c r="BQ96" s="487" t="str">
        <f aca="false">TRIM(IF('APH KIC KIA PC'!S96="WEB","",'2. Artikeldata Utökad'!S96))</f>
        <v/>
      </c>
      <c r="BR96" s="486" t="n">
        <v>1</v>
      </c>
      <c r="BS96" s="487" t="str">
        <f aca="false">TRIM(IF('APH KIC KIA PC'!S96="WEB","",'2. Artikeldata Utökad'!T96))</f>
        <v/>
      </c>
      <c r="BT96" s="497"/>
      <c r="BU96" s="497"/>
      <c r="BV96" s="487" t="str">
        <f aca="false">TRIM(IF('APH KIC KIA PC'!M96&lt;&gt;200,'APH KIC KIA PC'!D96,'2. Artikeldata Utökad'!I96))</f>
        <v/>
      </c>
      <c r="BW96" s="487" t="str">
        <f aca="false">TRIM('2. Artikeldata Utökad'!D96)</f>
        <v/>
      </c>
      <c r="BX96" s="488" t="str">
        <f aca="false">LEFT('2. Artikeldata Utökad'!H96,1)</f>
        <v> </v>
      </c>
      <c r="BY96" s="488" t="str">
        <f aca="false">TRIM(LEFT('2. Artikeldata Utökad'!J96,2))</f>
        <v/>
      </c>
      <c r="BZ96" s="486" t="s">
        <v>2035</v>
      </c>
      <c r="CA96" s="497"/>
      <c r="CB96" s="497"/>
      <c r="CC96" s="497"/>
      <c r="CD96" s="497"/>
      <c r="CE96" s="497"/>
    </row>
    <row r="97" customFormat="false" ht="14.25" hidden="false" customHeight="false" outlineLevel="0" collapsed="false">
      <c r="A97" s="485" t="n">
        <v>93</v>
      </c>
      <c r="B97" s="485" t="str">
        <f aca="false">'APH KIC KIA PC'!I97</f>
        <v>Välj…</v>
      </c>
      <c r="C97" s="485" t="str">
        <f aca="false">'APH KIC KIA PC'!K97</f>
        <v>Välj…</v>
      </c>
      <c r="D97" s="486" t="n">
        <v>1</v>
      </c>
      <c r="E97" s="487" t="str">
        <f aca="false">TRIM('APH KIC KIA PC'!D97)</f>
        <v/>
      </c>
      <c r="F97" s="488" t="str">
        <f aca="false">TRIM('1. Artikeldata Grund'!E97)</f>
        <v/>
      </c>
      <c r="G97" s="489" t="s">
        <v>1925</v>
      </c>
      <c r="H97" s="497"/>
      <c r="I97" s="497"/>
      <c r="J97" s="497"/>
      <c r="K97" s="497"/>
      <c r="L97" s="497"/>
      <c r="M97" s="258" t="n">
        <f aca="false" t="array" ref="M97:M97">IF('APH KIC KIA PC'!S97&lt;&gt;"WEB",1,_xlfn.IFS('APH KIC KIA PC'!K97=Tabeller!$AH$4,'APH KIC KIA PC'!Q97,'APH KIC KIA PC'!K97=Tabeller!$AH$5,106628))</f>
        <v>1</v>
      </c>
      <c r="N97" s="490" t="str">
        <f aca="false" t="array" ref="N97:N97">TRIM(IFERROR(IF('APH KIC KIA PC'!M97=200,'2. Artikeldata Utökad'!I97,(_xlfn.IFS('APH KIC KIA PC'!K97=Tabeller!$AH$4,'1. Artikeldata Grund'!F97,AND('APH KIC KIA PC'!K97=Tabeller!$AH$5,'APH KIC KIA PC'!M97&lt;&gt;200),'APH KIC KIA PC'!D97,'APH KIC KIA PC'!M97=200,'2. Artikeldata Utökad'!I97))),""))</f>
        <v/>
      </c>
      <c r="O97" s="491" t="str">
        <f aca="false">'APH KIC KIA PC'!E97</f>
        <v/>
      </c>
      <c r="P97" s="487" t="str">
        <f aca="false">TRIM('APH KIC KIA PC'!R97)</f>
        <v/>
      </c>
      <c r="Q97" s="497"/>
      <c r="R97" s="493" t="str">
        <f aca="false" t="array" ref="R97:R97">IFERROR(_xlfn.IFS('4. Inköpsdata'!M97=25%,41,'4. Inköpsdata'!M97=12%,42,'4. Inköpsdata'!M97=6%,43,'4. Inköpsdata'!M97="Momsfritt",38),"")</f>
        <v/>
      </c>
      <c r="S97" s="486" t="str">
        <f aca="false">'APH KIC KIA PC'!S97</f>
        <v>  Välj…</v>
      </c>
      <c r="T97" s="494" t="str">
        <f aca="false">'APH KIC KIA PC'!E97</f>
        <v/>
      </c>
      <c r="U97" s="486"/>
      <c r="V97" s="497"/>
      <c r="W97" s="497"/>
      <c r="X97" s="497"/>
      <c r="Y97" s="497"/>
      <c r="Z97" s="486" t="str">
        <f aca="false">TRIM(IF('1. Artikeldata Grund'!K97="","",IF('1. Artikeldata Grund'!K97=1,_xlfn.CONCAT('1. Artikeldata Grund'!K97," ","dag"),_xlfn.CONCAT('1. Artikeldata Grund'!K97," ","dagar"))))</f>
        <v/>
      </c>
      <c r="AA97" s="486" t="str">
        <f aca="false">TRIM(IF('1. Artikeldata Grund'!L97="","",IF('1. Artikeldata Grund'!L97=1,_xlfn.CONCAT('1. Artikeldata Grund'!L97," ","dag"),_xlfn.CONCAT('1. Artikeldata Grund'!L97," ","dagar"))))</f>
        <v/>
      </c>
      <c r="AB97" s="497"/>
      <c r="AC97" s="497"/>
      <c r="AD97" s="497"/>
      <c r="AE97" s="486" t="n">
        <v>1</v>
      </c>
      <c r="AF97" s="497"/>
      <c r="AG97" s="487" t="str">
        <f aca="false">TRIM('APH KIC KIA PC'!T97)</f>
        <v/>
      </c>
      <c r="AH97" s="497"/>
      <c r="AI97" s="497"/>
      <c r="AJ97" s="497"/>
      <c r="AK97" s="497"/>
      <c r="AL97" s="497"/>
      <c r="AM97" s="497"/>
      <c r="AN97" s="497"/>
      <c r="AO97" s="497"/>
      <c r="AP97" s="497"/>
      <c r="AQ97" s="497"/>
      <c r="AR97" s="497"/>
      <c r="AS97" s="497"/>
      <c r="AT97" s="497"/>
      <c r="AU97" s="497"/>
      <c r="AV97" s="497"/>
      <c r="AW97" s="497"/>
      <c r="AX97" s="497"/>
      <c r="AY97" s="497"/>
      <c r="AZ97" s="497"/>
      <c r="BA97" s="497"/>
      <c r="BB97" s="497"/>
      <c r="BC97" s="490" t="s">
        <v>2035</v>
      </c>
      <c r="BD97" s="490" t="str">
        <f aca="false">IF('2. Artikeldata Utökad'!G97="Välj…","",LEFT('2. Artikeldata Utökad'!G97,1))</f>
        <v> </v>
      </c>
      <c r="BE97" s="497"/>
      <c r="BF97" s="497"/>
      <c r="BG97" s="497"/>
      <c r="BH97" s="497"/>
      <c r="BI97" s="497"/>
      <c r="BJ97" s="497"/>
      <c r="BK97" s="497"/>
      <c r="BL97" s="487" t="str">
        <f aca="false">TRIM(IF('APH KIC KIA PC'!S97="WEB","",'2. Artikeldata Utökad'!P97))</f>
        <v/>
      </c>
      <c r="BM97" s="487" t="str">
        <f aca="false">TRIM(IF('APH KIC KIA PC'!S97="WEB","",'2. Artikeldata Utökad'!Q97))</f>
        <v/>
      </c>
      <c r="BN97" s="487" t="str">
        <f aca="false">TRIM(IF('APH KIC KIA PC'!S97="WEB","",'2. Artikeldata Utökad'!R97))</f>
        <v/>
      </c>
      <c r="BO97" s="487" t="str">
        <f aca="false">IF('2. Artikeldata Utökad'!F97="","",'2. Artikeldata Utökad'!F97)</f>
        <v>  Välj…</v>
      </c>
      <c r="BP97" s="487" t="str">
        <f aca="false">TRIM(IF('2. Artikeldata Utökad'!E97="","",'2. Artikeldata Utökad'!E97))</f>
        <v/>
      </c>
      <c r="BQ97" s="487" t="str">
        <f aca="false">TRIM(IF('APH KIC KIA PC'!S97="WEB","",'2. Artikeldata Utökad'!S97))</f>
        <v/>
      </c>
      <c r="BR97" s="486" t="n">
        <v>1</v>
      </c>
      <c r="BS97" s="487" t="str">
        <f aca="false">TRIM(IF('APH KIC KIA PC'!S97="WEB","",'2. Artikeldata Utökad'!T97))</f>
        <v/>
      </c>
      <c r="BT97" s="497"/>
      <c r="BU97" s="497"/>
      <c r="BV97" s="487" t="str">
        <f aca="false">TRIM(IF('APH KIC KIA PC'!M97&lt;&gt;200,'APH KIC KIA PC'!D97,'2. Artikeldata Utökad'!I97))</f>
        <v/>
      </c>
      <c r="BW97" s="487" t="str">
        <f aca="false">TRIM('2. Artikeldata Utökad'!D97)</f>
        <v/>
      </c>
      <c r="BX97" s="488" t="str">
        <f aca="false">LEFT('2. Artikeldata Utökad'!H97,1)</f>
        <v> </v>
      </c>
      <c r="BY97" s="488" t="str">
        <f aca="false">TRIM(LEFT('2. Artikeldata Utökad'!J97,2))</f>
        <v/>
      </c>
      <c r="BZ97" s="486" t="s">
        <v>2035</v>
      </c>
      <c r="CA97" s="497"/>
      <c r="CB97" s="497"/>
      <c r="CC97" s="497"/>
      <c r="CD97" s="497"/>
      <c r="CE97" s="497"/>
    </row>
    <row r="98" customFormat="false" ht="14.25" hidden="false" customHeight="false" outlineLevel="0" collapsed="false">
      <c r="A98" s="485" t="n">
        <v>94</v>
      </c>
      <c r="B98" s="485" t="str">
        <f aca="false">'APH KIC KIA PC'!I98</f>
        <v>Välj…</v>
      </c>
      <c r="C98" s="485" t="str">
        <f aca="false">'APH KIC KIA PC'!K98</f>
        <v>Välj…</v>
      </c>
      <c r="D98" s="486" t="n">
        <v>1</v>
      </c>
      <c r="E98" s="487" t="str">
        <f aca="false">TRIM('APH KIC KIA PC'!D98)</f>
        <v/>
      </c>
      <c r="F98" s="488" t="str">
        <f aca="false">TRIM('1. Artikeldata Grund'!E98)</f>
        <v/>
      </c>
      <c r="G98" s="489" t="s">
        <v>1925</v>
      </c>
      <c r="H98" s="497"/>
      <c r="I98" s="497"/>
      <c r="J98" s="497"/>
      <c r="K98" s="497"/>
      <c r="L98" s="497"/>
      <c r="M98" s="258" t="n">
        <f aca="false" t="array" ref="M98:M98">IF('APH KIC KIA PC'!S98&lt;&gt;"WEB",1,_xlfn.IFS('APH KIC KIA PC'!K98=Tabeller!$AH$4,'APH KIC KIA PC'!Q98,'APH KIC KIA PC'!K98=Tabeller!$AH$5,106628))</f>
        <v>1</v>
      </c>
      <c r="N98" s="490" t="str">
        <f aca="false" t="array" ref="N98:N98">TRIM(IFERROR(IF('APH KIC KIA PC'!M98=200,'2. Artikeldata Utökad'!I98,(_xlfn.IFS('APH KIC KIA PC'!K98=Tabeller!$AH$4,'1. Artikeldata Grund'!F98,AND('APH KIC KIA PC'!K98=Tabeller!$AH$5,'APH KIC KIA PC'!M98&lt;&gt;200),'APH KIC KIA PC'!D98,'APH KIC KIA PC'!M98=200,'2. Artikeldata Utökad'!I98))),""))</f>
        <v/>
      </c>
      <c r="O98" s="491" t="str">
        <f aca="false">'APH KIC KIA PC'!E98</f>
        <v/>
      </c>
      <c r="P98" s="487" t="str">
        <f aca="false">TRIM('APH KIC KIA PC'!R98)</f>
        <v/>
      </c>
      <c r="Q98" s="497"/>
      <c r="R98" s="493" t="str">
        <f aca="false" t="array" ref="R98:R98">IFERROR(_xlfn.IFS('4. Inköpsdata'!M98=25%,41,'4. Inköpsdata'!M98=12%,42,'4. Inköpsdata'!M98=6%,43,'4. Inköpsdata'!M98="Momsfritt",38),"")</f>
        <v/>
      </c>
      <c r="S98" s="486" t="str">
        <f aca="false">'APH KIC KIA PC'!S98</f>
        <v>  Välj…</v>
      </c>
      <c r="T98" s="494" t="str">
        <f aca="false">'APH KIC KIA PC'!E98</f>
        <v/>
      </c>
      <c r="U98" s="486"/>
      <c r="V98" s="497"/>
      <c r="W98" s="497"/>
      <c r="X98" s="497"/>
      <c r="Y98" s="497"/>
      <c r="Z98" s="486" t="str">
        <f aca="false">TRIM(IF('1. Artikeldata Grund'!K98="","",IF('1. Artikeldata Grund'!K98=1,_xlfn.CONCAT('1. Artikeldata Grund'!K98," ","dag"),_xlfn.CONCAT('1. Artikeldata Grund'!K98," ","dagar"))))</f>
        <v/>
      </c>
      <c r="AA98" s="486" t="str">
        <f aca="false">TRIM(IF('1. Artikeldata Grund'!L98="","",IF('1. Artikeldata Grund'!L98=1,_xlfn.CONCAT('1. Artikeldata Grund'!L98," ","dag"),_xlfn.CONCAT('1. Artikeldata Grund'!L98," ","dagar"))))</f>
        <v/>
      </c>
      <c r="AB98" s="497"/>
      <c r="AC98" s="497"/>
      <c r="AD98" s="497"/>
      <c r="AE98" s="486" t="n">
        <v>1</v>
      </c>
      <c r="AF98" s="497"/>
      <c r="AG98" s="487" t="str">
        <f aca="false">TRIM('APH KIC KIA PC'!T98)</f>
        <v/>
      </c>
      <c r="AH98" s="497"/>
      <c r="AI98" s="497"/>
      <c r="AJ98" s="497"/>
      <c r="AK98" s="497"/>
      <c r="AL98" s="497"/>
      <c r="AM98" s="497"/>
      <c r="AN98" s="497"/>
      <c r="AO98" s="497"/>
      <c r="AP98" s="497"/>
      <c r="AQ98" s="497"/>
      <c r="AR98" s="497"/>
      <c r="AS98" s="497"/>
      <c r="AT98" s="497"/>
      <c r="AU98" s="497"/>
      <c r="AV98" s="497"/>
      <c r="AW98" s="497"/>
      <c r="AX98" s="497"/>
      <c r="AY98" s="497"/>
      <c r="AZ98" s="497"/>
      <c r="BA98" s="497"/>
      <c r="BB98" s="497"/>
      <c r="BC98" s="490" t="s">
        <v>2035</v>
      </c>
      <c r="BD98" s="490" t="str">
        <f aca="false">IF('2. Artikeldata Utökad'!G98="Välj…","",LEFT('2. Artikeldata Utökad'!G98,1))</f>
        <v> </v>
      </c>
      <c r="BE98" s="497"/>
      <c r="BF98" s="497"/>
      <c r="BG98" s="497"/>
      <c r="BH98" s="497"/>
      <c r="BI98" s="497"/>
      <c r="BJ98" s="497"/>
      <c r="BK98" s="497"/>
      <c r="BL98" s="487" t="str">
        <f aca="false">TRIM(IF('APH KIC KIA PC'!S98="WEB","",'2. Artikeldata Utökad'!P98))</f>
        <v/>
      </c>
      <c r="BM98" s="487" t="str">
        <f aca="false">TRIM(IF('APH KIC KIA PC'!S98="WEB","",'2. Artikeldata Utökad'!Q98))</f>
        <v/>
      </c>
      <c r="BN98" s="487" t="str">
        <f aca="false">TRIM(IF('APH KIC KIA PC'!S98="WEB","",'2. Artikeldata Utökad'!R98))</f>
        <v/>
      </c>
      <c r="BO98" s="487" t="str">
        <f aca="false">IF('2. Artikeldata Utökad'!F98="","",'2. Artikeldata Utökad'!F98)</f>
        <v>  Välj…</v>
      </c>
      <c r="BP98" s="487" t="str">
        <f aca="false">TRIM(IF('2. Artikeldata Utökad'!E98="","",'2. Artikeldata Utökad'!E98))</f>
        <v/>
      </c>
      <c r="BQ98" s="487" t="str">
        <f aca="false">TRIM(IF('APH KIC KIA PC'!S98="WEB","",'2. Artikeldata Utökad'!S98))</f>
        <v/>
      </c>
      <c r="BR98" s="486" t="n">
        <v>1</v>
      </c>
      <c r="BS98" s="487" t="str">
        <f aca="false">TRIM(IF('APH KIC KIA PC'!S98="WEB","",'2. Artikeldata Utökad'!T98))</f>
        <v/>
      </c>
      <c r="BT98" s="497"/>
      <c r="BU98" s="497"/>
      <c r="BV98" s="487" t="str">
        <f aca="false">TRIM(IF('APH KIC KIA PC'!M98&lt;&gt;200,'APH KIC KIA PC'!D98,'2. Artikeldata Utökad'!I98))</f>
        <v/>
      </c>
      <c r="BW98" s="487" t="str">
        <f aca="false">TRIM('2. Artikeldata Utökad'!D98)</f>
        <v/>
      </c>
      <c r="BX98" s="488" t="str">
        <f aca="false">LEFT('2. Artikeldata Utökad'!H98,1)</f>
        <v> </v>
      </c>
      <c r="BY98" s="488" t="str">
        <f aca="false">TRIM(LEFT('2. Artikeldata Utökad'!J98,2))</f>
        <v/>
      </c>
      <c r="BZ98" s="486" t="s">
        <v>2035</v>
      </c>
      <c r="CA98" s="497"/>
      <c r="CB98" s="497"/>
      <c r="CC98" s="497"/>
      <c r="CD98" s="497"/>
      <c r="CE98" s="497"/>
    </row>
    <row r="99" customFormat="false" ht="14.25" hidden="false" customHeight="false" outlineLevel="0" collapsed="false">
      <c r="A99" s="485" t="n">
        <v>95</v>
      </c>
      <c r="B99" s="485" t="str">
        <f aca="false">'APH KIC KIA PC'!I99</f>
        <v>Välj…</v>
      </c>
      <c r="C99" s="485" t="str">
        <f aca="false">'APH KIC KIA PC'!K99</f>
        <v>Välj…</v>
      </c>
      <c r="D99" s="486" t="n">
        <v>1</v>
      </c>
      <c r="E99" s="487" t="str">
        <f aca="false">TRIM('APH KIC KIA PC'!D99)</f>
        <v/>
      </c>
      <c r="F99" s="488" t="str">
        <f aca="false">TRIM('1. Artikeldata Grund'!E99)</f>
        <v/>
      </c>
      <c r="G99" s="489" t="s">
        <v>1925</v>
      </c>
      <c r="H99" s="497"/>
      <c r="I99" s="497"/>
      <c r="J99" s="497"/>
      <c r="K99" s="497"/>
      <c r="L99" s="497"/>
      <c r="M99" s="258" t="n">
        <f aca="false" t="array" ref="M99:M99">IF('APH KIC KIA PC'!S99&lt;&gt;"WEB",1,_xlfn.IFS('APH KIC KIA PC'!K99=Tabeller!$AH$4,'APH KIC KIA PC'!Q99,'APH KIC KIA PC'!K99=Tabeller!$AH$5,106628))</f>
        <v>1</v>
      </c>
      <c r="N99" s="490" t="str">
        <f aca="false" t="array" ref="N99:N99">TRIM(IFERROR(IF('APH KIC KIA PC'!M99=200,'2. Artikeldata Utökad'!I99,(_xlfn.IFS('APH KIC KIA PC'!K99=Tabeller!$AH$4,'1. Artikeldata Grund'!F99,AND('APH KIC KIA PC'!K99=Tabeller!$AH$5,'APH KIC KIA PC'!M99&lt;&gt;200),'APH KIC KIA PC'!D99,'APH KIC KIA PC'!M99=200,'2. Artikeldata Utökad'!I99))),""))</f>
        <v/>
      </c>
      <c r="O99" s="491" t="str">
        <f aca="false">'APH KIC KIA PC'!E99</f>
        <v/>
      </c>
      <c r="P99" s="487" t="str">
        <f aca="false">TRIM('APH KIC KIA PC'!R99)</f>
        <v/>
      </c>
      <c r="Q99" s="497"/>
      <c r="R99" s="493" t="str">
        <f aca="false" t="array" ref="R99:R99">IFERROR(_xlfn.IFS('4. Inköpsdata'!M99=25%,41,'4. Inköpsdata'!M99=12%,42,'4. Inköpsdata'!M99=6%,43,'4. Inköpsdata'!M99="Momsfritt",38),"")</f>
        <v/>
      </c>
      <c r="S99" s="486" t="str">
        <f aca="false">'APH KIC KIA PC'!S99</f>
        <v>  Välj…</v>
      </c>
      <c r="T99" s="494" t="str">
        <f aca="false">'APH KIC KIA PC'!E99</f>
        <v/>
      </c>
      <c r="U99" s="486"/>
      <c r="V99" s="497"/>
      <c r="W99" s="497"/>
      <c r="X99" s="497"/>
      <c r="Y99" s="497"/>
      <c r="Z99" s="486" t="str">
        <f aca="false">TRIM(IF('1. Artikeldata Grund'!K99="","",IF('1. Artikeldata Grund'!K99=1,_xlfn.CONCAT('1. Artikeldata Grund'!K99," ","dag"),_xlfn.CONCAT('1. Artikeldata Grund'!K99," ","dagar"))))</f>
        <v/>
      </c>
      <c r="AA99" s="486" t="str">
        <f aca="false">TRIM(IF('1. Artikeldata Grund'!L99="","",IF('1. Artikeldata Grund'!L99=1,_xlfn.CONCAT('1. Artikeldata Grund'!L99," ","dag"),_xlfn.CONCAT('1. Artikeldata Grund'!L99," ","dagar"))))</f>
        <v/>
      </c>
      <c r="AB99" s="497"/>
      <c r="AC99" s="497"/>
      <c r="AD99" s="497"/>
      <c r="AE99" s="486" t="n">
        <v>1</v>
      </c>
      <c r="AF99" s="497"/>
      <c r="AG99" s="487" t="str">
        <f aca="false">TRIM('APH KIC KIA PC'!T99)</f>
        <v/>
      </c>
      <c r="AH99" s="497"/>
      <c r="AI99" s="497"/>
      <c r="AJ99" s="497"/>
      <c r="AK99" s="497"/>
      <c r="AL99" s="497"/>
      <c r="AM99" s="497"/>
      <c r="AN99" s="497"/>
      <c r="AO99" s="497"/>
      <c r="AP99" s="497"/>
      <c r="AQ99" s="497"/>
      <c r="AR99" s="497"/>
      <c r="AS99" s="497"/>
      <c r="AT99" s="497"/>
      <c r="AU99" s="497"/>
      <c r="AV99" s="497"/>
      <c r="AW99" s="497"/>
      <c r="AX99" s="497"/>
      <c r="AY99" s="497"/>
      <c r="AZ99" s="497"/>
      <c r="BA99" s="497"/>
      <c r="BB99" s="497"/>
      <c r="BC99" s="490" t="s">
        <v>2035</v>
      </c>
      <c r="BD99" s="490" t="str">
        <f aca="false">IF('2. Artikeldata Utökad'!G99="Välj…","",LEFT('2. Artikeldata Utökad'!G99,1))</f>
        <v> </v>
      </c>
      <c r="BE99" s="497"/>
      <c r="BF99" s="497"/>
      <c r="BG99" s="497"/>
      <c r="BH99" s="497"/>
      <c r="BI99" s="497"/>
      <c r="BJ99" s="497"/>
      <c r="BK99" s="497"/>
      <c r="BL99" s="487" t="str">
        <f aca="false">TRIM(IF('APH KIC KIA PC'!S99="WEB","",'2. Artikeldata Utökad'!P99))</f>
        <v/>
      </c>
      <c r="BM99" s="487" t="str">
        <f aca="false">TRIM(IF('APH KIC KIA PC'!S99="WEB","",'2. Artikeldata Utökad'!Q99))</f>
        <v/>
      </c>
      <c r="BN99" s="487" t="str">
        <f aca="false">TRIM(IF('APH KIC KIA PC'!S99="WEB","",'2. Artikeldata Utökad'!R99))</f>
        <v/>
      </c>
      <c r="BO99" s="487" t="str">
        <f aca="false">IF('2. Artikeldata Utökad'!F99="","",'2. Artikeldata Utökad'!F99)</f>
        <v>  Välj…</v>
      </c>
      <c r="BP99" s="487" t="str">
        <f aca="false">TRIM(IF('2. Artikeldata Utökad'!E99="","",'2. Artikeldata Utökad'!E99))</f>
        <v/>
      </c>
      <c r="BQ99" s="487" t="str">
        <f aca="false">TRIM(IF('APH KIC KIA PC'!S99="WEB","",'2. Artikeldata Utökad'!S99))</f>
        <v/>
      </c>
      <c r="BR99" s="486" t="n">
        <v>1</v>
      </c>
      <c r="BS99" s="487" t="str">
        <f aca="false">TRIM(IF('APH KIC KIA PC'!S99="WEB","",'2. Artikeldata Utökad'!T99))</f>
        <v/>
      </c>
      <c r="BT99" s="497"/>
      <c r="BU99" s="497"/>
      <c r="BV99" s="487" t="str">
        <f aca="false">TRIM(IF('APH KIC KIA PC'!M99&lt;&gt;200,'APH KIC KIA PC'!D99,'2. Artikeldata Utökad'!I99))</f>
        <v/>
      </c>
      <c r="BW99" s="487" t="str">
        <f aca="false">TRIM('2. Artikeldata Utökad'!D99)</f>
        <v/>
      </c>
      <c r="BX99" s="488" t="str">
        <f aca="false">LEFT('2. Artikeldata Utökad'!H99,1)</f>
        <v> </v>
      </c>
      <c r="BY99" s="488" t="str">
        <f aca="false">TRIM(LEFT('2. Artikeldata Utökad'!J99,2))</f>
        <v/>
      </c>
      <c r="BZ99" s="486" t="s">
        <v>2035</v>
      </c>
      <c r="CA99" s="497"/>
      <c r="CB99" s="497"/>
      <c r="CC99" s="497"/>
      <c r="CD99" s="497"/>
      <c r="CE99" s="497"/>
    </row>
    <row r="100" customFormat="false" ht="14.25" hidden="false" customHeight="false" outlineLevel="0" collapsed="false">
      <c r="A100" s="496" t="n">
        <v>96</v>
      </c>
      <c r="B100" s="485" t="str">
        <f aca="false">'APH KIC KIA PC'!I100</f>
        <v>Välj…</v>
      </c>
      <c r="C100" s="485" t="str">
        <f aca="false">'APH KIC KIA PC'!K100</f>
        <v>Välj…</v>
      </c>
      <c r="D100" s="486" t="n">
        <v>1</v>
      </c>
      <c r="E100" s="487" t="str">
        <f aca="false">TRIM('APH KIC KIA PC'!D100)</f>
        <v/>
      </c>
      <c r="F100" s="488" t="str">
        <f aca="false">TRIM('1. Artikeldata Grund'!E100)</f>
        <v/>
      </c>
      <c r="G100" s="489" t="s">
        <v>1925</v>
      </c>
      <c r="H100" s="497"/>
      <c r="I100" s="497"/>
      <c r="J100" s="497"/>
      <c r="K100" s="497"/>
      <c r="L100" s="497"/>
      <c r="M100" s="258" t="n">
        <f aca="false" t="array" ref="M100:M100">IF('APH KIC KIA PC'!S100&lt;&gt;"WEB",1,_xlfn.IFS('APH KIC KIA PC'!K100=Tabeller!$AH$4,'APH KIC KIA PC'!Q100,'APH KIC KIA PC'!K100=Tabeller!$AH$5,106628))</f>
        <v>1</v>
      </c>
      <c r="N100" s="490" t="str">
        <f aca="false" t="array" ref="N100:N100">TRIM(IFERROR(IF('APH KIC KIA PC'!M100=200,'2. Artikeldata Utökad'!I100,(_xlfn.IFS('APH KIC KIA PC'!K100=Tabeller!$AH$4,'1. Artikeldata Grund'!F100,AND('APH KIC KIA PC'!K100=Tabeller!$AH$5,'APH KIC KIA PC'!M100&lt;&gt;200),'APH KIC KIA PC'!D100,'APH KIC KIA PC'!M100=200,'2. Artikeldata Utökad'!I100))),""))</f>
        <v/>
      </c>
      <c r="O100" s="491" t="str">
        <f aca="false">'APH KIC KIA PC'!E100</f>
        <v/>
      </c>
      <c r="P100" s="487" t="str">
        <f aca="false">TRIM('APH KIC KIA PC'!R100)</f>
        <v/>
      </c>
      <c r="Q100" s="497"/>
      <c r="R100" s="493" t="str">
        <f aca="false" t="array" ref="R100:R100">IFERROR(_xlfn.IFS('4. Inköpsdata'!M100=25%,41,'4. Inköpsdata'!M100=12%,42,'4. Inköpsdata'!M100=6%,43,'4. Inköpsdata'!M100="Momsfritt",38),"")</f>
        <v/>
      </c>
      <c r="S100" s="486" t="str">
        <f aca="false">'APH KIC KIA PC'!S100</f>
        <v>  Välj…</v>
      </c>
      <c r="T100" s="494" t="str">
        <f aca="false">'APH KIC KIA PC'!E100</f>
        <v/>
      </c>
      <c r="U100" s="486"/>
      <c r="V100" s="497"/>
      <c r="W100" s="497"/>
      <c r="X100" s="497"/>
      <c r="Y100" s="497"/>
      <c r="Z100" s="486" t="str">
        <f aca="false">TRIM(IF('1. Artikeldata Grund'!K100="","",IF('1. Artikeldata Grund'!K100=1,_xlfn.CONCAT('1. Artikeldata Grund'!K100," ","dag"),_xlfn.CONCAT('1. Artikeldata Grund'!K100," ","dagar"))))</f>
        <v/>
      </c>
      <c r="AA100" s="486" t="str">
        <f aca="false">TRIM(IF('1. Artikeldata Grund'!L100="","",IF('1. Artikeldata Grund'!L100=1,_xlfn.CONCAT('1. Artikeldata Grund'!L100," ","dag"),_xlfn.CONCAT('1. Artikeldata Grund'!L100," ","dagar"))))</f>
        <v/>
      </c>
      <c r="AB100" s="497"/>
      <c r="AC100" s="497"/>
      <c r="AD100" s="497"/>
      <c r="AE100" s="486" t="n">
        <v>1</v>
      </c>
      <c r="AF100" s="497"/>
      <c r="AG100" s="487" t="str">
        <f aca="false">TRIM('APH KIC KIA PC'!T100)</f>
        <v/>
      </c>
      <c r="AH100" s="497"/>
      <c r="AI100" s="497"/>
      <c r="AJ100" s="497"/>
      <c r="AK100" s="497"/>
      <c r="AL100" s="497"/>
      <c r="AM100" s="497"/>
      <c r="AN100" s="497"/>
      <c r="AO100" s="497"/>
      <c r="AP100" s="497"/>
      <c r="AQ100" s="497"/>
      <c r="AR100" s="497"/>
      <c r="AS100" s="497"/>
      <c r="AT100" s="497"/>
      <c r="AU100" s="497"/>
      <c r="AV100" s="497"/>
      <c r="AW100" s="497"/>
      <c r="AX100" s="497"/>
      <c r="AY100" s="497"/>
      <c r="AZ100" s="497"/>
      <c r="BA100" s="497"/>
      <c r="BB100" s="497"/>
      <c r="BC100" s="490" t="s">
        <v>2035</v>
      </c>
      <c r="BD100" s="490" t="str">
        <f aca="false">IF('2. Artikeldata Utökad'!G100="Välj…","",LEFT('2. Artikeldata Utökad'!G100,1))</f>
        <v> </v>
      </c>
      <c r="BE100" s="497"/>
      <c r="BF100" s="497"/>
      <c r="BG100" s="497"/>
      <c r="BH100" s="497"/>
      <c r="BI100" s="497"/>
      <c r="BJ100" s="497"/>
      <c r="BK100" s="497"/>
      <c r="BL100" s="487" t="str">
        <f aca="false">TRIM(IF('APH KIC KIA PC'!S100="WEB","",'2. Artikeldata Utökad'!P100))</f>
        <v/>
      </c>
      <c r="BM100" s="487" t="str">
        <f aca="false">TRIM(IF('APH KIC KIA PC'!S100="WEB","",'2. Artikeldata Utökad'!Q100))</f>
        <v/>
      </c>
      <c r="BN100" s="487" t="str">
        <f aca="false">TRIM(IF('APH KIC KIA PC'!S100="WEB","",'2. Artikeldata Utökad'!R100))</f>
        <v/>
      </c>
      <c r="BO100" s="487" t="str">
        <f aca="false">IF('2. Artikeldata Utökad'!F100="","",'2. Artikeldata Utökad'!F100)</f>
        <v>  Välj…</v>
      </c>
      <c r="BP100" s="487" t="str">
        <f aca="false">TRIM(IF('2. Artikeldata Utökad'!E100="","",'2. Artikeldata Utökad'!E100))</f>
        <v/>
      </c>
      <c r="BQ100" s="487" t="str">
        <f aca="false">TRIM(IF('APH KIC KIA PC'!S100="WEB","",'2. Artikeldata Utökad'!S100))</f>
        <v/>
      </c>
      <c r="BR100" s="486" t="n">
        <v>1</v>
      </c>
      <c r="BS100" s="487" t="str">
        <f aca="false">TRIM(IF('APH KIC KIA PC'!S100="WEB","",'2. Artikeldata Utökad'!T100))</f>
        <v/>
      </c>
      <c r="BT100" s="497"/>
      <c r="BU100" s="497"/>
      <c r="BV100" s="487" t="str">
        <f aca="false">TRIM(IF('APH KIC KIA PC'!M100&lt;&gt;200,'APH KIC KIA PC'!D100,'2. Artikeldata Utökad'!I100))</f>
        <v/>
      </c>
      <c r="BW100" s="487" t="str">
        <f aca="false">TRIM('2. Artikeldata Utökad'!D100)</f>
        <v/>
      </c>
      <c r="BX100" s="488" t="str">
        <f aca="false">LEFT('2. Artikeldata Utökad'!H100,1)</f>
        <v> </v>
      </c>
      <c r="BY100" s="488" t="str">
        <f aca="false">TRIM(LEFT('2. Artikeldata Utökad'!J100,2))</f>
        <v/>
      </c>
      <c r="BZ100" s="486" t="s">
        <v>2035</v>
      </c>
      <c r="CA100" s="497"/>
      <c r="CB100" s="497"/>
      <c r="CC100" s="497"/>
      <c r="CD100" s="497"/>
      <c r="CE100" s="497"/>
    </row>
    <row r="101" customFormat="false" ht="14.25" hidden="false" customHeight="false" outlineLevel="0" collapsed="false">
      <c r="A101" s="485" t="n">
        <v>97</v>
      </c>
      <c r="B101" s="485" t="str">
        <f aca="false">'APH KIC KIA PC'!I101</f>
        <v>Välj…</v>
      </c>
      <c r="C101" s="485" t="str">
        <f aca="false">'APH KIC KIA PC'!K101</f>
        <v>Välj…</v>
      </c>
      <c r="D101" s="486" t="n">
        <v>1</v>
      </c>
      <c r="E101" s="487" t="str">
        <f aca="false">TRIM('APH KIC KIA PC'!D101)</f>
        <v/>
      </c>
      <c r="F101" s="488" t="str">
        <f aca="false">TRIM('1. Artikeldata Grund'!E101)</f>
        <v/>
      </c>
      <c r="G101" s="489" t="s">
        <v>1925</v>
      </c>
      <c r="H101" s="497"/>
      <c r="I101" s="497"/>
      <c r="J101" s="497"/>
      <c r="K101" s="497"/>
      <c r="L101" s="497"/>
      <c r="M101" s="258" t="n">
        <f aca="false" t="array" ref="M101:M101">IF('APH KIC KIA PC'!S101&lt;&gt;"WEB",1,_xlfn.IFS('APH KIC KIA PC'!K101=Tabeller!$AH$4,'APH KIC KIA PC'!Q101,'APH KIC KIA PC'!K101=Tabeller!$AH$5,106628))</f>
        <v>1</v>
      </c>
      <c r="N101" s="490" t="str">
        <f aca="false" t="array" ref="N101:N101">TRIM(IFERROR(IF('APH KIC KIA PC'!M101=200,'2. Artikeldata Utökad'!I101,(_xlfn.IFS('APH KIC KIA PC'!K101=Tabeller!$AH$4,'1. Artikeldata Grund'!F101,AND('APH KIC KIA PC'!K101=Tabeller!$AH$5,'APH KIC KIA PC'!M101&lt;&gt;200),'APH KIC KIA PC'!D101,'APH KIC KIA PC'!M101=200,'2. Artikeldata Utökad'!I101))),""))</f>
        <v/>
      </c>
      <c r="O101" s="491" t="str">
        <f aca="false">'APH KIC KIA PC'!E101</f>
        <v/>
      </c>
      <c r="P101" s="487" t="str">
        <f aca="false">TRIM('APH KIC KIA PC'!R101)</f>
        <v/>
      </c>
      <c r="Q101" s="497"/>
      <c r="R101" s="493" t="str">
        <f aca="false" t="array" ref="R101:R101">IFERROR(_xlfn.IFS('4. Inköpsdata'!M101=25%,41,'4. Inköpsdata'!M101=12%,42,'4. Inköpsdata'!M101=6%,43,'4. Inköpsdata'!M101="Momsfritt",38),"")</f>
        <v/>
      </c>
      <c r="S101" s="486" t="str">
        <f aca="false">'APH KIC KIA PC'!S101</f>
        <v>  Välj…</v>
      </c>
      <c r="T101" s="494" t="str">
        <f aca="false">'APH KIC KIA PC'!E101</f>
        <v/>
      </c>
      <c r="U101" s="486"/>
      <c r="V101" s="497"/>
      <c r="W101" s="497"/>
      <c r="X101" s="497"/>
      <c r="Y101" s="497"/>
      <c r="Z101" s="486" t="str">
        <f aca="false">TRIM(IF('1. Artikeldata Grund'!K101="","",IF('1. Artikeldata Grund'!K101=1,_xlfn.CONCAT('1. Artikeldata Grund'!K101," ","dag"),_xlfn.CONCAT('1. Artikeldata Grund'!K101," ","dagar"))))</f>
        <v/>
      </c>
      <c r="AA101" s="486" t="str">
        <f aca="false">TRIM(IF('1. Artikeldata Grund'!L101="","",IF('1. Artikeldata Grund'!L101=1,_xlfn.CONCAT('1. Artikeldata Grund'!L101," ","dag"),_xlfn.CONCAT('1. Artikeldata Grund'!L101," ","dagar"))))</f>
        <v/>
      </c>
      <c r="AB101" s="497"/>
      <c r="AC101" s="497"/>
      <c r="AD101" s="497"/>
      <c r="AE101" s="486" t="n">
        <v>1</v>
      </c>
      <c r="AF101" s="497"/>
      <c r="AG101" s="487" t="str">
        <f aca="false">TRIM('APH KIC KIA PC'!T101)</f>
        <v/>
      </c>
      <c r="AH101" s="497"/>
      <c r="AI101" s="497"/>
      <c r="AJ101" s="497"/>
      <c r="AK101" s="497"/>
      <c r="AL101" s="497"/>
      <c r="AM101" s="497"/>
      <c r="AN101" s="497"/>
      <c r="AO101" s="497"/>
      <c r="AP101" s="497"/>
      <c r="AQ101" s="497"/>
      <c r="AR101" s="497"/>
      <c r="AS101" s="497"/>
      <c r="AT101" s="497"/>
      <c r="AU101" s="497"/>
      <c r="AV101" s="497"/>
      <c r="AW101" s="497"/>
      <c r="AX101" s="497"/>
      <c r="AY101" s="497"/>
      <c r="AZ101" s="497"/>
      <c r="BA101" s="497"/>
      <c r="BB101" s="497"/>
      <c r="BC101" s="490" t="s">
        <v>2035</v>
      </c>
      <c r="BD101" s="490" t="str">
        <f aca="false">IF('2. Artikeldata Utökad'!G101="Välj…","",LEFT('2. Artikeldata Utökad'!G101,1))</f>
        <v> </v>
      </c>
      <c r="BE101" s="497"/>
      <c r="BF101" s="497"/>
      <c r="BG101" s="497"/>
      <c r="BH101" s="497"/>
      <c r="BI101" s="497"/>
      <c r="BJ101" s="497"/>
      <c r="BK101" s="497"/>
      <c r="BL101" s="487" t="str">
        <f aca="false">TRIM(IF('APH KIC KIA PC'!S101="WEB","",'2. Artikeldata Utökad'!P101))</f>
        <v/>
      </c>
      <c r="BM101" s="487" t="str">
        <f aca="false">TRIM(IF('APH KIC KIA PC'!S101="WEB","",'2. Artikeldata Utökad'!Q101))</f>
        <v/>
      </c>
      <c r="BN101" s="487" t="str">
        <f aca="false">TRIM(IF('APH KIC KIA PC'!S101="WEB","",'2. Artikeldata Utökad'!R101))</f>
        <v/>
      </c>
      <c r="BO101" s="487" t="str">
        <f aca="false">IF('2. Artikeldata Utökad'!F101="","",'2. Artikeldata Utökad'!F101)</f>
        <v>  Välj…</v>
      </c>
      <c r="BP101" s="487" t="str">
        <f aca="false">TRIM(IF('2. Artikeldata Utökad'!E101="","",'2. Artikeldata Utökad'!E101))</f>
        <v/>
      </c>
      <c r="BQ101" s="487" t="str">
        <f aca="false">TRIM(IF('APH KIC KIA PC'!S101="WEB","",'2. Artikeldata Utökad'!S101))</f>
        <v/>
      </c>
      <c r="BR101" s="486" t="n">
        <v>1</v>
      </c>
      <c r="BS101" s="487" t="str">
        <f aca="false">TRIM(IF('APH KIC KIA PC'!S101="WEB","",'2. Artikeldata Utökad'!T101))</f>
        <v/>
      </c>
      <c r="BT101" s="497"/>
      <c r="BU101" s="497"/>
      <c r="BV101" s="487" t="str">
        <f aca="false">TRIM(IF('APH KIC KIA PC'!M101&lt;&gt;200,'APH KIC KIA PC'!D101,'2. Artikeldata Utökad'!I101))</f>
        <v/>
      </c>
      <c r="BW101" s="487" t="str">
        <f aca="false">TRIM('2. Artikeldata Utökad'!D101)</f>
        <v/>
      </c>
      <c r="BX101" s="488" t="str">
        <f aca="false">LEFT('2. Artikeldata Utökad'!H101,1)</f>
        <v> </v>
      </c>
      <c r="BY101" s="488" t="str">
        <f aca="false">TRIM(LEFT('2. Artikeldata Utökad'!J101,2))</f>
        <v/>
      </c>
      <c r="BZ101" s="486" t="s">
        <v>2035</v>
      </c>
      <c r="CA101" s="497"/>
      <c r="CB101" s="497"/>
      <c r="CC101" s="497"/>
      <c r="CD101" s="497"/>
      <c r="CE101" s="497"/>
    </row>
    <row r="102" customFormat="false" ht="14.25" hidden="false" customHeight="false" outlineLevel="0" collapsed="false">
      <c r="A102" s="485" t="n">
        <v>98</v>
      </c>
      <c r="B102" s="485" t="str">
        <f aca="false">'APH KIC KIA PC'!I102</f>
        <v>Välj…</v>
      </c>
      <c r="C102" s="485" t="str">
        <f aca="false">'APH KIC KIA PC'!K102</f>
        <v>Välj…</v>
      </c>
      <c r="D102" s="486" t="n">
        <v>1</v>
      </c>
      <c r="E102" s="487" t="str">
        <f aca="false">TRIM('APH KIC KIA PC'!D102)</f>
        <v/>
      </c>
      <c r="F102" s="488" t="str">
        <f aca="false">TRIM('1. Artikeldata Grund'!E102)</f>
        <v/>
      </c>
      <c r="G102" s="489" t="s">
        <v>1925</v>
      </c>
      <c r="H102" s="497"/>
      <c r="I102" s="497"/>
      <c r="J102" s="497"/>
      <c r="K102" s="497"/>
      <c r="L102" s="497"/>
      <c r="M102" s="258" t="n">
        <f aca="false" t="array" ref="M102:M102">IF('APH KIC KIA PC'!S102&lt;&gt;"WEB",1,_xlfn.IFS('APH KIC KIA PC'!K102=Tabeller!$AH$4,'APH KIC KIA PC'!Q102,'APH KIC KIA PC'!K102=Tabeller!$AH$5,106628))</f>
        <v>1</v>
      </c>
      <c r="N102" s="490" t="str">
        <f aca="false" t="array" ref="N102:N102">TRIM(IFERROR(IF('APH KIC KIA PC'!M102=200,'2. Artikeldata Utökad'!I102,(_xlfn.IFS('APH KIC KIA PC'!K102=Tabeller!$AH$4,'1. Artikeldata Grund'!F102,AND('APH KIC KIA PC'!K102=Tabeller!$AH$5,'APH KIC KIA PC'!M102&lt;&gt;200),'APH KIC KIA PC'!D102,'APH KIC KIA PC'!M102=200,'2. Artikeldata Utökad'!I102))),""))</f>
        <v/>
      </c>
      <c r="O102" s="491" t="str">
        <f aca="false">'APH KIC KIA PC'!E102</f>
        <v/>
      </c>
      <c r="P102" s="487" t="str">
        <f aca="false">TRIM('APH KIC KIA PC'!R102)</f>
        <v/>
      </c>
      <c r="Q102" s="497"/>
      <c r="R102" s="493" t="str">
        <f aca="false" t="array" ref="R102:R102">IFERROR(_xlfn.IFS('4. Inköpsdata'!M102=25%,41,'4. Inköpsdata'!M102=12%,42,'4. Inköpsdata'!M102=6%,43,'4. Inköpsdata'!M102="Momsfritt",38),"")</f>
        <v/>
      </c>
      <c r="S102" s="486" t="str">
        <f aca="false">'APH KIC KIA PC'!S102</f>
        <v>  Välj…</v>
      </c>
      <c r="T102" s="494" t="str">
        <f aca="false">'APH KIC KIA PC'!E102</f>
        <v/>
      </c>
      <c r="U102" s="486"/>
      <c r="V102" s="497"/>
      <c r="W102" s="497"/>
      <c r="X102" s="497"/>
      <c r="Y102" s="497"/>
      <c r="Z102" s="486" t="str">
        <f aca="false">TRIM(IF('1. Artikeldata Grund'!K102="","",IF('1. Artikeldata Grund'!K102=1,_xlfn.CONCAT('1. Artikeldata Grund'!K102," ","dag"),_xlfn.CONCAT('1. Artikeldata Grund'!K102," ","dagar"))))</f>
        <v/>
      </c>
      <c r="AA102" s="486" t="str">
        <f aca="false">TRIM(IF('1. Artikeldata Grund'!L102="","",IF('1. Artikeldata Grund'!L102=1,_xlfn.CONCAT('1. Artikeldata Grund'!L102," ","dag"),_xlfn.CONCAT('1. Artikeldata Grund'!L102," ","dagar"))))</f>
        <v/>
      </c>
      <c r="AB102" s="497"/>
      <c r="AC102" s="497"/>
      <c r="AD102" s="497"/>
      <c r="AE102" s="486" t="n">
        <v>1</v>
      </c>
      <c r="AF102" s="497"/>
      <c r="AG102" s="487" t="str">
        <f aca="false">TRIM('APH KIC KIA PC'!T102)</f>
        <v/>
      </c>
      <c r="AH102" s="497"/>
      <c r="AI102" s="497"/>
      <c r="AJ102" s="497"/>
      <c r="AK102" s="497"/>
      <c r="AL102" s="497"/>
      <c r="AM102" s="497"/>
      <c r="AN102" s="497"/>
      <c r="AO102" s="497"/>
      <c r="AP102" s="497"/>
      <c r="AQ102" s="497"/>
      <c r="AR102" s="497"/>
      <c r="AS102" s="497"/>
      <c r="AT102" s="497"/>
      <c r="AU102" s="497"/>
      <c r="AV102" s="497"/>
      <c r="AW102" s="497"/>
      <c r="AX102" s="497"/>
      <c r="AY102" s="497"/>
      <c r="AZ102" s="497"/>
      <c r="BA102" s="497"/>
      <c r="BB102" s="497"/>
      <c r="BC102" s="490" t="s">
        <v>2035</v>
      </c>
      <c r="BD102" s="490" t="str">
        <f aca="false">IF('2. Artikeldata Utökad'!G102="Välj…","",LEFT('2. Artikeldata Utökad'!G102,1))</f>
        <v> </v>
      </c>
      <c r="BE102" s="497"/>
      <c r="BF102" s="497"/>
      <c r="BG102" s="497"/>
      <c r="BH102" s="497"/>
      <c r="BI102" s="497"/>
      <c r="BJ102" s="497"/>
      <c r="BK102" s="497"/>
      <c r="BL102" s="487" t="str">
        <f aca="false">TRIM(IF('APH KIC KIA PC'!S102="WEB","",'2. Artikeldata Utökad'!P102))</f>
        <v/>
      </c>
      <c r="BM102" s="487" t="str">
        <f aca="false">TRIM(IF('APH KIC KIA PC'!S102="WEB","",'2. Artikeldata Utökad'!Q102))</f>
        <v/>
      </c>
      <c r="BN102" s="487" t="str">
        <f aca="false">TRIM(IF('APH KIC KIA PC'!S102="WEB","",'2. Artikeldata Utökad'!R102))</f>
        <v/>
      </c>
      <c r="BO102" s="487" t="str">
        <f aca="false">IF('2. Artikeldata Utökad'!F102="","",'2. Artikeldata Utökad'!F102)</f>
        <v>  Välj…</v>
      </c>
      <c r="BP102" s="487" t="str">
        <f aca="false">TRIM(IF('2. Artikeldata Utökad'!E102="","",'2. Artikeldata Utökad'!E102))</f>
        <v/>
      </c>
      <c r="BQ102" s="487" t="str">
        <f aca="false">TRIM(IF('APH KIC KIA PC'!S102="WEB","",'2. Artikeldata Utökad'!S102))</f>
        <v/>
      </c>
      <c r="BR102" s="486" t="n">
        <v>1</v>
      </c>
      <c r="BS102" s="487" t="str">
        <f aca="false">TRIM(IF('APH KIC KIA PC'!S102="WEB","",'2. Artikeldata Utökad'!T102))</f>
        <v/>
      </c>
      <c r="BT102" s="497"/>
      <c r="BU102" s="497"/>
      <c r="BV102" s="487" t="str">
        <f aca="false">TRIM(IF('APH KIC KIA PC'!M102&lt;&gt;200,'APH KIC KIA PC'!D102,'2. Artikeldata Utökad'!I102))</f>
        <v/>
      </c>
      <c r="BW102" s="487" t="str">
        <f aca="false">TRIM('2. Artikeldata Utökad'!D102)</f>
        <v/>
      </c>
      <c r="BX102" s="488" t="str">
        <f aca="false">LEFT('2. Artikeldata Utökad'!H102,1)</f>
        <v> </v>
      </c>
      <c r="BY102" s="488" t="str">
        <f aca="false">TRIM(LEFT('2. Artikeldata Utökad'!J102,2))</f>
        <v/>
      </c>
      <c r="BZ102" s="486" t="s">
        <v>2035</v>
      </c>
      <c r="CA102" s="497"/>
      <c r="CB102" s="497"/>
      <c r="CC102" s="497"/>
      <c r="CD102" s="497"/>
      <c r="CE102" s="497"/>
    </row>
    <row r="103" customFormat="false" ht="14.25" hidden="false" customHeight="false" outlineLevel="0" collapsed="false">
      <c r="A103" s="485" t="n">
        <v>99</v>
      </c>
      <c r="B103" s="485" t="str">
        <f aca="false">'APH KIC KIA PC'!I103</f>
        <v>Välj…</v>
      </c>
      <c r="C103" s="485" t="str">
        <f aca="false">'APH KIC KIA PC'!K103</f>
        <v>Välj…</v>
      </c>
      <c r="D103" s="486" t="n">
        <v>1</v>
      </c>
      <c r="E103" s="487" t="str">
        <f aca="false">TRIM('APH KIC KIA PC'!D103)</f>
        <v/>
      </c>
      <c r="F103" s="488" t="str">
        <f aca="false">TRIM('1. Artikeldata Grund'!E103)</f>
        <v/>
      </c>
      <c r="G103" s="489" t="s">
        <v>1925</v>
      </c>
      <c r="H103" s="497"/>
      <c r="I103" s="497"/>
      <c r="J103" s="497"/>
      <c r="K103" s="497"/>
      <c r="L103" s="497"/>
      <c r="M103" s="258" t="n">
        <f aca="false" t="array" ref="M103:M103">IF('APH KIC KIA PC'!S103&lt;&gt;"WEB",1,_xlfn.IFS('APH KIC KIA PC'!K103=Tabeller!$AH$4,'APH KIC KIA PC'!Q103,'APH KIC KIA PC'!K103=Tabeller!$AH$5,106628))</f>
        <v>1</v>
      </c>
      <c r="N103" s="490" t="str">
        <f aca="false" t="array" ref="N103:N103">TRIM(IFERROR(IF('APH KIC KIA PC'!M103=200,'2. Artikeldata Utökad'!I103,(_xlfn.IFS('APH KIC KIA PC'!K103=Tabeller!$AH$4,'1. Artikeldata Grund'!F103,AND('APH KIC KIA PC'!K103=Tabeller!$AH$5,'APH KIC KIA PC'!M103&lt;&gt;200),'APH KIC KIA PC'!D103,'APH KIC KIA PC'!M103=200,'2. Artikeldata Utökad'!I103))),""))</f>
        <v/>
      </c>
      <c r="O103" s="491" t="str">
        <f aca="false">'APH KIC KIA PC'!E103</f>
        <v/>
      </c>
      <c r="P103" s="487" t="str">
        <f aca="false">TRIM('APH KIC KIA PC'!R103)</f>
        <v/>
      </c>
      <c r="Q103" s="497"/>
      <c r="R103" s="493" t="str">
        <f aca="false" t="array" ref="R103:R103">IFERROR(_xlfn.IFS('4. Inköpsdata'!M103=25%,41,'4. Inköpsdata'!M103=12%,42,'4. Inköpsdata'!M103=6%,43,'4. Inköpsdata'!M103="Momsfritt",38),"")</f>
        <v/>
      </c>
      <c r="S103" s="486" t="str">
        <f aca="false">'APH KIC KIA PC'!S103</f>
        <v>  Välj…</v>
      </c>
      <c r="T103" s="494" t="str">
        <f aca="false">'APH KIC KIA PC'!E103</f>
        <v/>
      </c>
      <c r="U103" s="486"/>
      <c r="V103" s="497"/>
      <c r="W103" s="497"/>
      <c r="X103" s="497"/>
      <c r="Y103" s="497"/>
      <c r="Z103" s="486" t="str">
        <f aca="false">TRIM(IF('1. Artikeldata Grund'!K103="","",IF('1. Artikeldata Grund'!K103=1,_xlfn.CONCAT('1. Artikeldata Grund'!K103," ","dag"),_xlfn.CONCAT('1. Artikeldata Grund'!K103," ","dagar"))))</f>
        <v/>
      </c>
      <c r="AA103" s="486" t="str">
        <f aca="false">TRIM(IF('1. Artikeldata Grund'!L103="","",IF('1. Artikeldata Grund'!L103=1,_xlfn.CONCAT('1. Artikeldata Grund'!L103," ","dag"),_xlfn.CONCAT('1. Artikeldata Grund'!L103," ","dagar"))))</f>
        <v/>
      </c>
      <c r="AB103" s="497"/>
      <c r="AC103" s="497"/>
      <c r="AD103" s="497"/>
      <c r="AE103" s="486" t="n">
        <v>1</v>
      </c>
      <c r="AF103" s="497"/>
      <c r="AG103" s="487" t="str">
        <f aca="false">TRIM('APH KIC KIA PC'!T103)</f>
        <v/>
      </c>
      <c r="AH103" s="497"/>
      <c r="AI103" s="497"/>
      <c r="AJ103" s="497"/>
      <c r="AK103" s="497"/>
      <c r="AL103" s="497"/>
      <c r="AM103" s="497"/>
      <c r="AN103" s="497"/>
      <c r="AO103" s="497"/>
      <c r="AP103" s="497"/>
      <c r="AQ103" s="497"/>
      <c r="AR103" s="497"/>
      <c r="AS103" s="497"/>
      <c r="AT103" s="497"/>
      <c r="AU103" s="497"/>
      <c r="AV103" s="497"/>
      <c r="AW103" s="497"/>
      <c r="AX103" s="497"/>
      <c r="AY103" s="497"/>
      <c r="AZ103" s="497"/>
      <c r="BA103" s="497"/>
      <c r="BB103" s="497"/>
      <c r="BC103" s="490" t="s">
        <v>2035</v>
      </c>
      <c r="BD103" s="490" t="str">
        <f aca="false">IF('2. Artikeldata Utökad'!G103="Välj…","",LEFT('2. Artikeldata Utökad'!G103,1))</f>
        <v> </v>
      </c>
      <c r="BE103" s="497"/>
      <c r="BF103" s="497"/>
      <c r="BG103" s="497"/>
      <c r="BH103" s="497"/>
      <c r="BI103" s="497"/>
      <c r="BJ103" s="497"/>
      <c r="BK103" s="497"/>
      <c r="BL103" s="487" t="str">
        <f aca="false">TRIM(IF('APH KIC KIA PC'!S103="WEB","",'2. Artikeldata Utökad'!P103))</f>
        <v/>
      </c>
      <c r="BM103" s="487" t="str">
        <f aca="false">TRIM(IF('APH KIC KIA PC'!S103="WEB","",'2. Artikeldata Utökad'!Q103))</f>
        <v/>
      </c>
      <c r="BN103" s="487" t="str">
        <f aca="false">TRIM(IF('APH KIC KIA PC'!S103="WEB","",'2. Artikeldata Utökad'!R103))</f>
        <v/>
      </c>
      <c r="BO103" s="487" t="str">
        <f aca="false">IF('2. Artikeldata Utökad'!F103="","",'2. Artikeldata Utökad'!F103)</f>
        <v>  Välj…</v>
      </c>
      <c r="BP103" s="487" t="str">
        <f aca="false">TRIM(IF('2. Artikeldata Utökad'!E103="","",'2. Artikeldata Utökad'!E103))</f>
        <v/>
      </c>
      <c r="BQ103" s="487" t="str">
        <f aca="false">TRIM(IF('APH KIC KIA PC'!S103="WEB","",'2. Artikeldata Utökad'!S103))</f>
        <v/>
      </c>
      <c r="BR103" s="486" t="n">
        <v>1</v>
      </c>
      <c r="BS103" s="487" t="str">
        <f aca="false">TRIM(IF('APH KIC KIA PC'!S103="WEB","",'2. Artikeldata Utökad'!T103))</f>
        <v/>
      </c>
      <c r="BT103" s="497"/>
      <c r="BU103" s="497"/>
      <c r="BV103" s="487" t="str">
        <f aca="false">TRIM(IF('APH KIC KIA PC'!M103&lt;&gt;200,'APH KIC KIA PC'!D103,'2. Artikeldata Utökad'!I103))</f>
        <v/>
      </c>
      <c r="BW103" s="487" t="str">
        <f aca="false">TRIM('2. Artikeldata Utökad'!D103)</f>
        <v/>
      </c>
      <c r="BX103" s="488" t="str">
        <f aca="false">LEFT('2. Artikeldata Utökad'!H103,1)</f>
        <v> </v>
      </c>
      <c r="BY103" s="488" t="str">
        <f aca="false">TRIM(LEFT('2. Artikeldata Utökad'!J103,2))</f>
        <v/>
      </c>
      <c r="BZ103" s="486" t="s">
        <v>2035</v>
      </c>
      <c r="CA103" s="497"/>
      <c r="CB103" s="497"/>
      <c r="CC103" s="497"/>
      <c r="CD103" s="497"/>
      <c r="CE103" s="497"/>
    </row>
    <row r="104" customFormat="false" ht="14.25" hidden="false" customHeight="false" outlineLevel="0" collapsed="false">
      <c r="A104" s="485" t="n">
        <v>100</v>
      </c>
      <c r="B104" s="485" t="str">
        <f aca="false">'APH KIC KIA PC'!I104</f>
        <v>Välj…</v>
      </c>
      <c r="C104" s="485" t="str">
        <f aca="false">'APH KIC KIA PC'!K104</f>
        <v>Välj…</v>
      </c>
      <c r="D104" s="486" t="n">
        <v>1</v>
      </c>
      <c r="E104" s="487" t="str">
        <f aca="false">TRIM('APH KIC KIA PC'!D104)</f>
        <v/>
      </c>
      <c r="F104" s="488" t="str">
        <f aca="false">TRIM('1. Artikeldata Grund'!E104)</f>
        <v/>
      </c>
      <c r="G104" s="489" t="s">
        <v>1925</v>
      </c>
      <c r="H104" s="497"/>
      <c r="I104" s="497"/>
      <c r="J104" s="497"/>
      <c r="K104" s="497"/>
      <c r="L104" s="497"/>
      <c r="M104" s="258" t="n">
        <f aca="false" t="array" ref="M104:M104">IF('APH KIC KIA PC'!S104&lt;&gt;"WEB",1,_xlfn.IFS('APH KIC KIA PC'!K104=Tabeller!$AH$4,'APH KIC KIA PC'!Q104,'APH KIC KIA PC'!K104=Tabeller!$AH$5,106628))</f>
        <v>1</v>
      </c>
      <c r="N104" s="490" t="str">
        <f aca="false" t="array" ref="N104:N104">TRIM(IFERROR(IF('APH KIC KIA PC'!M104=200,'2. Artikeldata Utökad'!I104,(_xlfn.IFS('APH KIC KIA PC'!K104=Tabeller!$AH$4,'1. Artikeldata Grund'!F104,AND('APH KIC KIA PC'!K104=Tabeller!$AH$5,'APH KIC KIA PC'!M104&lt;&gt;200),'APH KIC KIA PC'!D104,'APH KIC KIA PC'!M104=200,'2. Artikeldata Utökad'!I104))),""))</f>
        <v/>
      </c>
      <c r="O104" s="491" t="str">
        <f aca="false">'APH KIC KIA PC'!E104</f>
        <v/>
      </c>
      <c r="P104" s="487" t="str">
        <f aca="false">TRIM('APH KIC KIA PC'!R104)</f>
        <v/>
      </c>
      <c r="Q104" s="497"/>
      <c r="R104" s="493" t="str">
        <f aca="false" t="array" ref="R104:R104">IFERROR(_xlfn.IFS('4. Inköpsdata'!M104=25%,41,'4. Inköpsdata'!M104=12%,42,'4. Inköpsdata'!M104=6%,43,'4. Inköpsdata'!M104="Momsfritt",38),"")</f>
        <v/>
      </c>
      <c r="S104" s="486" t="str">
        <f aca="false">'APH KIC KIA PC'!S104</f>
        <v>  Välj…</v>
      </c>
      <c r="T104" s="494" t="str">
        <f aca="false">'APH KIC KIA PC'!E104</f>
        <v/>
      </c>
      <c r="U104" s="486"/>
      <c r="V104" s="497"/>
      <c r="W104" s="497"/>
      <c r="X104" s="497"/>
      <c r="Y104" s="497"/>
      <c r="Z104" s="486" t="str">
        <f aca="false">TRIM(IF('1. Artikeldata Grund'!K104="","",IF('1. Artikeldata Grund'!K104=1,_xlfn.CONCAT('1. Artikeldata Grund'!K104," ","dag"),_xlfn.CONCAT('1. Artikeldata Grund'!K104," ","dagar"))))</f>
        <v/>
      </c>
      <c r="AA104" s="486" t="str">
        <f aca="false">TRIM(IF('1. Artikeldata Grund'!L104="","",IF('1. Artikeldata Grund'!L104=1,_xlfn.CONCAT('1. Artikeldata Grund'!L104," ","dag"),_xlfn.CONCAT('1. Artikeldata Grund'!L104," ","dagar"))))</f>
        <v/>
      </c>
      <c r="AB104" s="497"/>
      <c r="AC104" s="497"/>
      <c r="AD104" s="497"/>
      <c r="AE104" s="486" t="n">
        <v>1</v>
      </c>
      <c r="AF104" s="497"/>
      <c r="AG104" s="487" t="str">
        <f aca="false">TRIM('APH KIC KIA PC'!T104)</f>
        <v/>
      </c>
      <c r="AH104" s="497"/>
      <c r="AI104" s="497"/>
      <c r="AJ104" s="497"/>
      <c r="AK104" s="497"/>
      <c r="AL104" s="497"/>
      <c r="AM104" s="497"/>
      <c r="AN104" s="497"/>
      <c r="AO104" s="497"/>
      <c r="AP104" s="497"/>
      <c r="AQ104" s="497"/>
      <c r="AR104" s="497"/>
      <c r="AS104" s="497"/>
      <c r="AT104" s="497"/>
      <c r="AU104" s="497"/>
      <c r="AV104" s="497"/>
      <c r="AW104" s="497"/>
      <c r="AX104" s="497"/>
      <c r="AY104" s="497"/>
      <c r="AZ104" s="497"/>
      <c r="BA104" s="497"/>
      <c r="BB104" s="497"/>
      <c r="BC104" s="490" t="s">
        <v>2035</v>
      </c>
      <c r="BD104" s="490" t="str">
        <f aca="false">IF('2. Artikeldata Utökad'!G104="Välj…","",LEFT('2. Artikeldata Utökad'!G104,1))</f>
        <v> </v>
      </c>
      <c r="BE104" s="497"/>
      <c r="BF104" s="497"/>
      <c r="BG104" s="497"/>
      <c r="BH104" s="497"/>
      <c r="BI104" s="497"/>
      <c r="BJ104" s="497"/>
      <c r="BK104" s="497"/>
      <c r="BL104" s="487" t="str">
        <f aca="false">TRIM(IF('APH KIC KIA PC'!S104="WEB","",'2. Artikeldata Utökad'!P104))</f>
        <v/>
      </c>
      <c r="BM104" s="487" t="str">
        <f aca="false">TRIM(IF('APH KIC KIA PC'!S104="WEB","",'2. Artikeldata Utökad'!Q104))</f>
        <v/>
      </c>
      <c r="BN104" s="487" t="str">
        <f aca="false">TRIM(IF('APH KIC KIA PC'!S104="WEB","",'2. Artikeldata Utökad'!R104))</f>
        <v/>
      </c>
      <c r="BO104" s="487" t="str">
        <f aca="false">IF('2. Artikeldata Utökad'!F104="","",'2. Artikeldata Utökad'!F104)</f>
        <v>  Välj…</v>
      </c>
      <c r="BP104" s="487" t="str">
        <f aca="false">TRIM(IF('2. Artikeldata Utökad'!E104="","",'2. Artikeldata Utökad'!E104))</f>
        <v/>
      </c>
      <c r="BQ104" s="487" t="str">
        <f aca="false">TRIM(IF('APH KIC KIA PC'!S104="WEB","",'2. Artikeldata Utökad'!S104))</f>
        <v/>
      </c>
      <c r="BR104" s="486" t="n">
        <v>1</v>
      </c>
      <c r="BS104" s="487" t="str">
        <f aca="false">TRIM(IF('APH KIC KIA PC'!S104="WEB","",'2. Artikeldata Utökad'!T104))</f>
        <v/>
      </c>
      <c r="BT104" s="497"/>
      <c r="BU104" s="497"/>
      <c r="BV104" s="487" t="str">
        <f aca="false">TRIM(IF('APH KIC KIA PC'!M104&lt;&gt;200,'APH KIC KIA PC'!D104,'2. Artikeldata Utökad'!I104))</f>
        <v/>
      </c>
      <c r="BW104" s="487" t="str">
        <f aca="false">TRIM('2. Artikeldata Utökad'!D104)</f>
        <v/>
      </c>
      <c r="BX104" s="488" t="str">
        <f aca="false">LEFT('2. Artikeldata Utökad'!H104,1)</f>
        <v> </v>
      </c>
      <c r="BY104" s="488" t="str">
        <f aca="false">TRIM(LEFT('2. Artikeldata Utökad'!J104,2))</f>
        <v/>
      </c>
      <c r="BZ104" s="486" t="s">
        <v>2035</v>
      </c>
      <c r="CA104" s="497"/>
      <c r="CB104" s="497"/>
      <c r="CC104" s="497"/>
      <c r="CD104" s="497"/>
      <c r="CE104" s="497"/>
    </row>
    <row r="105" customFormat="false" ht="14.25" hidden="false" customHeight="false" outlineLevel="0" collapsed="false">
      <c r="A105" s="485" t="n">
        <v>101</v>
      </c>
      <c r="B105" s="485" t="str">
        <f aca="false">'APH KIC KIA PC'!I105</f>
        <v>Välj…</v>
      </c>
      <c r="C105" s="485" t="str">
        <f aca="false">'APH KIC KIA PC'!K105</f>
        <v>Välj…</v>
      </c>
      <c r="D105" s="486" t="n">
        <v>1</v>
      </c>
      <c r="E105" s="487" t="str">
        <f aca="false">TRIM('APH KIC KIA PC'!D105)</f>
        <v/>
      </c>
      <c r="F105" s="488" t="str">
        <f aca="false">TRIM('1. Artikeldata Grund'!E105)</f>
        <v/>
      </c>
      <c r="G105" s="489" t="s">
        <v>1925</v>
      </c>
      <c r="H105" s="497"/>
      <c r="I105" s="497"/>
      <c r="J105" s="497"/>
      <c r="K105" s="497"/>
      <c r="L105" s="497"/>
      <c r="M105" s="258" t="n">
        <f aca="false" t="array" ref="M105:M105">IF('APH KIC KIA PC'!S105&lt;&gt;"WEB",1,_xlfn.IFS('APH KIC KIA PC'!K105=Tabeller!$AH$4,'APH KIC KIA PC'!Q105,'APH KIC KIA PC'!K105=Tabeller!$AH$5,106628))</f>
        <v>1</v>
      </c>
      <c r="N105" s="490" t="str">
        <f aca="false" t="array" ref="N105:N105">TRIM(IFERROR(IF('APH KIC KIA PC'!M105=200,'2. Artikeldata Utökad'!I105,(_xlfn.IFS('APH KIC KIA PC'!K105=Tabeller!$AH$4,'1. Artikeldata Grund'!F105,AND('APH KIC KIA PC'!K105=Tabeller!$AH$5,'APH KIC KIA PC'!M105&lt;&gt;200),'APH KIC KIA PC'!D105,'APH KIC KIA PC'!M105=200,'2. Artikeldata Utökad'!I105))),""))</f>
        <v/>
      </c>
      <c r="O105" s="491" t="str">
        <f aca="false">'APH KIC KIA PC'!E105</f>
        <v/>
      </c>
      <c r="P105" s="487" t="str">
        <f aca="false">TRIM('APH KIC KIA PC'!R105)</f>
        <v/>
      </c>
      <c r="Q105" s="497"/>
      <c r="R105" s="493" t="str">
        <f aca="false" t="array" ref="R105:R105">IFERROR(_xlfn.IFS('4. Inköpsdata'!M105=25%,41,'4. Inköpsdata'!M105=12%,42,'4. Inköpsdata'!M105=6%,43,'4. Inköpsdata'!M105="Momsfritt",38),"")</f>
        <v/>
      </c>
      <c r="S105" s="486" t="str">
        <f aca="false">'APH KIC KIA PC'!S105</f>
        <v>  Välj…</v>
      </c>
      <c r="T105" s="494" t="str">
        <f aca="false">'APH KIC KIA PC'!E105</f>
        <v/>
      </c>
      <c r="U105" s="486"/>
      <c r="V105" s="497"/>
      <c r="W105" s="497"/>
      <c r="X105" s="497"/>
      <c r="Y105" s="497"/>
      <c r="Z105" s="486" t="str">
        <f aca="false">TRIM(IF('1. Artikeldata Grund'!K105="","",IF('1. Artikeldata Grund'!K105=1,_xlfn.CONCAT('1. Artikeldata Grund'!K105," ","dag"),_xlfn.CONCAT('1. Artikeldata Grund'!K105," ","dagar"))))</f>
        <v/>
      </c>
      <c r="AA105" s="486" t="str">
        <f aca="false">TRIM(IF('1. Artikeldata Grund'!L105="","",IF('1. Artikeldata Grund'!L105=1,_xlfn.CONCAT('1. Artikeldata Grund'!L105," ","dag"),_xlfn.CONCAT('1. Artikeldata Grund'!L105," ","dagar"))))</f>
        <v/>
      </c>
      <c r="AB105" s="497"/>
      <c r="AC105" s="497"/>
      <c r="AD105" s="497"/>
      <c r="AE105" s="486" t="n">
        <v>1</v>
      </c>
      <c r="AF105" s="497"/>
      <c r="AG105" s="487" t="str">
        <f aca="false">TRIM('APH KIC KIA PC'!T105)</f>
        <v/>
      </c>
      <c r="AH105" s="497"/>
      <c r="AI105" s="497"/>
      <c r="AJ105" s="497"/>
      <c r="AK105" s="497"/>
      <c r="AL105" s="497"/>
      <c r="AM105" s="497"/>
      <c r="AN105" s="497"/>
      <c r="AO105" s="497"/>
      <c r="AP105" s="497"/>
      <c r="AQ105" s="497"/>
      <c r="AR105" s="497"/>
      <c r="AS105" s="497"/>
      <c r="AT105" s="497"/>
      <c r="AU105" s="497"/>
      <c r="AV105" s="497"/>
      <c r="AW105" s="497"/>
      <c r="AX105" s="497"/>
      <c r="AY105" s="497"/>
      <c r="AZ105" s="497"/>
      <c r="BA105" s="497"/>
      <c r="BB105" s="497"/>
      <c r="BC105" s="490" t="s">
        <v>2035</v>
      </c>
      <c r="BD105" s="490" t="str">
        <f aca="false">IF('2. Artikeldata Utökad'!G105="Välj…","",LEFT('2. Artikeldata Utökad'!G105,1))</f>
        <v> </v>
      </c>
      <c r="BE105" s="497"/>
      <c r="BF105" s="497"/>
      <c r="BG105" s="497"/>
      <c r="BH105" s="497"/>
      <c r="BI105" s="497"/>
      <c r="BJ105" s="497"/>
      <c r="BK105" s="497"/>
      <c r="BL105" s="487" t="str">
        <f aca="false">TRIM(IF('APH KIC KIA PC'!S105="WEB","",'2. Artikeldata Utökad'!P105))</f>
        <v/>
      </c>
      <c r="BM105" s="487" t="str">
        <f aca="false">TRIM(IF('APH KIC KIA PC'!S105="WEB","",'2. Artikeldata Utökad'!Q105))</f>
        <v/>
      </c>
      <c r="BN105" s="487" t="str">
        <f aca="false">TRIM(IF('APH KIC KIA PC'!S105="WEB","",'2. Artikeldata Utökad'!R105))</f>
        <v/>
      </c>
      <c r="BO105" s="487" t="str">
        <f aca="false">IF('2. Artikeldata Utökad'!F105="","",'2. Artikeldata Utökad'!F105)</f>
        <v>  Välj…</v>
      </c>
      <c r="BP105" s="487" t="str">
        <f aca="false">TRIM(IF('2. Artikeldata Utökad'!E105="","",'2. Artikeldata Utökad'!E105))</f>
        <v/>
      </c>
      <c r="BQ105" s="487" t="str">
        <f aca="false">TRIM(IF('APH KIC KIA PC'!S105="WEB","",'2. Artikeldata Utökad'!S105))</f>
        <v/>
      </c>
      <c r="BR105" s="486" t="n">
        <v>1</v>
      </c>
      <c r="BS105" s="487" t="str">
        <f aca="false">TRIM(IF('APH KIC KIA PC'!S105="WEB","",'2. Artikeldata Utökad'!T105))</f>
        <v/>
      </c>
      <c r="BT105" s="497"/>
      <c r="BU105" s="497"/>
      <c r="BV105" s="487" t="str">
        <f aca="false">TRIM(IF('APH KIC KIA PC'!M105&lt;&gt;200,'APH KIC KIA PC'!D105,'2. Artikeldata Utökad'!I105))</f>
        <v/>
      </c>
      <c r="BW105" s="487" t="str">
        <f aca="false">TRIM('2. Artikeldata Utökad'!D105)</f>
        <v/>
      </c>
      <c r="BX105" s="488" t="str">
        <f aca="false">LEFT('2. Artikeldata Utökad'!H105,1)</f>
        <v> </v>
      </c>
      <c r="BY105" s="488" t="str">
        <f aca="false">TRIM(LEFT('2. Artikeldata Utökad'!J105,2))</f>
        <v/>
      </c>
      <c r="BZ105" s="486" t="s">
        <v>2035</v>
      </c>
      <c r="CA105" s="497"/>
      <c r="CB105" s="497"/>
      <c r="CC105" s="497"/>
      <c r="CD105" s="497"/>
      <c r="CE105" s="497"/>
    </row>
    <row r="106" customFormat="false" ht="14.25" hidden="false" customHeight="false" outlineLevel="0" collapsed="false">
      <c r="A106" s="485" t="n">
        <v>102</v>
      </c>
      <c r="B106" s="485" t="str">
        <f aca="false">'APH KIC KIA PC'!I106</f>
        <v>Välj…</v>
      </c>
      <c r="C106" s="485" t="str">
        <f aca="false">'APH KIC KIA PC'!K106</f>
        <v>Välj…</v>
      </c>
      <c r="D106" s="486" t="n">
        <v>1</v>
      </c>
      <c r="E106" s="487" t="str">
        <f aca="false">TRIM('APH KIC KIA PC'!D106)</f>
        <v/>
      </c>
      <c r="F106" s="488" t="str">
        <f aca="false">TRIM('1. Artikeldata Grund'!E106)</f>
        <v/>
      </c>
      <c r="G106" s="489" t="s">
        <v>1925</v>
      </c>
      <c r="H106" s="497"/>
      <c r="I106" s="497"/>
      <c r="J106" s="497"/>
      <c r="K106" s="497"/>
      <c r="L106" s="497"/>
      <c r="M106" s="258" t="n">
        <f aca="false" t="array" ref="M106:M106">IF('APH KIC KIA PC'!S106&lt;&gt;"WEB",1,_xlfn.IFS('APH KIC KIA PC'!K106=Tabeller!$AH$4,'APH KIC KIA PC'!Q106,'APH KIC KIA PC'!K106=Tabeller!$AH$5,106628))</f>
        <v>1</v>
      </c>
      <c r="N106" s="490" t="str">
        <f aca="false" t="array" ref="N106:N106">TRIM(IFERROR(IF('APH KIC KIA PC'!M106=200,'2. Artikeldata Utökad'!I106,(_xlfn.IFS('APH KIC KIA PC'!K106=Tabeller!$AH$4,'1. Artikeldata Grund'!F106,AND('APH KIC KIA PC'!K106=Tabeller!$AH$5,'APH KIC KIA PC'!M106&lt;&gt;200),'APH KIC KIA PC'!D106,'APH KIC KIA PC'!M106=200,'2. Artikeldata Utökad'!I106))),""))</f>
        <v/>
      </c>
      <c r="O106" s="491" t="str">
        <f aca="false">'APH KIC KIA PC'!E106</f>
        <v/>
      </c>
      <c r="P106" s="487" t="str">
        <f aca="false">TRIM('APH KIC KIA PC'!R106)</f>
        <v/>
      </c>
      <c r="Q106" s="497"/>
      <c r="R106" s="493" t="str">
        <f aca="false" t="array" ref="R106:R106">IFERROR(_xlfn.IFS('4. Inköpsdata'!M106=25%,41,'4. Inköpsdata'!M106=12%,42,'4. Inköpsdata'!M106=6%,43,'4. Inköpsdata'!M106="Momsfritt",38),"")</f>
        <v/>
      </c>
      <c r="S106" s="486" t="str">
        <f aca="false">'APH KIC KIA PC'!S106</f>
        <v>  Välj…</v>
      </c>
      <c r="T106" s="494" t="str">
        <f aca="false">'APH KIC KIA PC'!E106</f>
        <v/>
      </c>
      <c r="U106" s="486"/>
      <c r="V106" s="497"/>
      <c r="W106" s="497"/>
      <c r="X106" s="497"/>
      <c r="Y106" s="497"/>
      <c r="Z106" s="486" t="str">
        <f aca="false">TRIM(IF('1. Artikeldata Grund'!K106="","",IF('1. Artikeldata Grund'!K106=1,_xlfn.CONCAT('1. Artikeldata Grund'!K106," ","dag"),_xlfn.CONCAT('1. Artikeldata Grund'!K106," ","dagar"))))</f>
        <v/>
      </c>
      <c r="AA106" s="486" t="str">
        <f aca="false">TRIM(IF('1. Artikeldata Grund'!L106="","",IF('1. Artikeldata Grund'!L106=1,_xlfn.CONCAT('1. Artikeldata Grund'!L106," ","dag"),_xlfn.CONCAT('1. Artikeldata Grund'!L106," ","dagar"))))</f>
        <v/>
      </c>
      <c r="AB106" s="497"/>
      <c r="AC106" s="497"/>
      <c r="AD106" s="497"/>
      <c r="AE106" s="486" t="n">
        <v>1</v>
      </c>
      <c r="AF106" s="497"/>
      <c r="AG106" s="487" t="str">
        <f aca="false">TRIM('APH KIC KIA PC'!T106)</f>
        <v/>
      </c>
      <c r="AH106" s="497"/>
      <c r="AI106" s="497"/>
      <c r="AJ106" s="497"/>
      <c r="AK106" s="497"/>
      <c r="AL106" s="497"/>
      <c r="AM106" s="497"/>
      <c r="AN106" s="497"/>
      <c r="AO106" s="497"/>
      <c r="AP106" s="497"/>
      <c r="AQ106" s="497"/>
      <c r="AR106" s="497"/>
      <c r="AS106" s="497"/>
      <c r="AT106" s="497"/>
      <c r="AU106" s="497"/>
      <c r="AV106" s="497"/>
      <c r="AW106" s="497"/>
      <c r="AX106" s="497"/>
      <c r="AY106" s="497"/>
      <c r="AZ106" s="497"/>
      <c r="BA106" s="497"/>
      <c r="BB106" s="497"/>
      <c r="BC106" s="490" t="s">
        <v>2035</v>
      </c>
      <c r="BD106" s="490" t="str">
        <f aca="false">IF('2. Artikeldata Utökad'!G106="Välj…","",LEFT('2. Artikeldata Utökad'!G106,1))</f>
        <v> </v>
      </c>
      <c r="BE106" s="497"/>
      <c r="BF106" s="497"/>
      <c r="BG106" s="497"/>
      <c r="BH106" s="497"/>
      <c r="BI106" s="497"/>
      <c r="BJ106" s="497"/>
      <c r="BK106" s="497"/>
      <c r="BL106" s="487" t="str">
        <f aca="false">TRIM(IF('APH KIC KIA PC'!S106="WEB","",'2. Artikeldata Utökad'!P106))</f>
        <v/>
      </c>
      <c r="BM106" s="487" t="str">
        <f aca="false">TRIM(IF('APH KIC KIA PC'!S106="WEB","",'2. Artikeldata Utökad'!Q106))</f>
        <v/>
      </c>
      <c r="BN106" s="487" t="str">
        <f aca="false">TRIM(IF('APH KIC KIA PC'!S106="WEB","",'2. Artikeldata Utökad'!R106))</f>
        <v/>
      </c>
      <c r="BO106" s="487" t="str">
        <f aca="false">IF('2. Artikeldata Utökad'!F106="","",'2. Artikeldata Utökad'!F106)</f>
        <v>  Välj…</v>
      </c>
      <c r="BP106" s="487" t="str">
        <f aca="false">TRIM(IF('2. Artikeldata Utökad'!E106="","",'2. Artikeldata Utökad'!E106))</f>
        <v/>
      </c>
      <c r="BQ106" s="487" t="str">
        <f aca="false">TRIM(IF('APH KIC KIA PC'!S106="WEB","",'2. Artikeldata Utökad'!S106))</f>
        <v/>
      </c>
      <c r="BR106" s="486" t="n">
        <v>1</v>
      </c>
      <c r="BS106" s="487" t="str">
        <f aca="false">TRIM(IF('APH KIC KIA PC'!S106="WEB","",'2. Artikeldata Utökad'!T106))</f>
        <v/>
      </c>
      <c r="BT106" s="497"/>
      <c r="BU106" s="497"/>
      <c r="BV106" s="487" t="str">
        <f aca="false">TRIM(IF('APH KIC KIA PC'!M106&lt;&gt;200,'APH KIC KIA PC'!D106,'2. Artikeldata Utökad'!I106))</f>
        <v/>
      </c>
      <c r="BW106" s="487" t="str">
        <f aca="false">TRIM('2. Artikeldata Utökad'!D106)</f>
        <v/>
      </c>
      <c r="BX106" s="488" t="str">
        <f aca="false">LEFT('2. Artikeldata Utökad'!H106,1)</f>
        <v> </v>
      </c>
      <c r="BY106" s="488" t="str">
        <f aca="false">TRIM(LEFT('2. Artikeldata Utökad'!J106,2))</f>
        <v/>
      </c>
      <c r="BZ106" s="486" t="s">
        <v>2035</v>
      </c>
      <c r="CA106" s="497"/>
      <c r="CB106" s="497"/>
      <c r="CC106" s="497"/>
      <c r="CD106" s="497"/>
      <c r="CE106" s="497"/>
    </row>
    <row r="107" customFormat="false" ht="14.25" hidden="false" customHeight="false" outlineLevel="0" collapsed="false">
      <c r="A107" s="496" t="n">
        <v>103</v>
      </c>
      <c r="B107" s="485" t="str">
        <f aca="false">'APH KIC KIA PC'!I107</f>
        <v>Välj…</v>
      </c>
      <c r="C107" s="485" t="str">
        <f aca="false">'APH KIC KIA PC'!K107</f>
        <v>Välj…</v>
      </c>
      <c r="D107" s="486" t="n">
        <v>1</v>
      </c>
      <c r="E107" s="487" t="str">
        <f aca="false">TRIM('APH KIC KIA PC'!D107)</f>
        <v/>
      </c>
      <c r="F107" s="488" t="str">
        <f aca="false">TRIM('1. Artikeldata Grund'!E107)</f>
        <v/>
      </c>
      <c r="G107" s="489" t="s">
        <v>1925</v>
      </c>
      <c r="H107" s="497"/>
      <c r="I107" s="497"/>
      <c r="J107" s="497"/>
      <c r="K107" s="497"/>
      <c r="L107" s="497"/>
      <c r="M107" s="258" t="n">
        <f aca="false" t="array" ref="M107:M107">IF('APH KIC KIA PC'!S107&lt;&gt;"WEB",1,_xlfn.IFS('APH KIC KIA PC'!K107=Tabeller!$AH$4,'APH KIC KIA PC'!Q107,'APH KIC KIA PC'!K107=Tabeller!$AH$5,106628))</f>
        <v>1</v>
      </c>
      <c r="N107" s="490" t="str">
        <f aca="false" t="array" ref="N107:N107">TRIM(IFERROR(IF('APH KIC KIA PC'!M107=200,'2. Artikeldata Utökad'!I107,(_xlfn.IFS('APH KIC KIA PC'!K107=Tabeller!$AH$4,'1. Artikeldata Grund'!F107,AND('APH KIC KIA PC'!K107=Tabeller!$AH$5,'APH KIC KIA PC'!M107&lt;&gt;200),'APH KIC KIA PC'!D107,'APH KIC KIA PC'!M107=200,'2. Artikeldata Utökad'!I107))),""))</f>
        <v/>
      </c>
      <c r="O107" s="491" t="str">
        <f aca="false">'APH KIC KIA PC'!E107</f>
        <v/>
      </c>
      <c r="P107" s="487" t="str">
        <f aca="false">TRIM('APH KIC KIA PC'!R107)</f>
        <v/>
      </c>
      <c r="Q107" s="497"/>
      <c r="R107" s="493" t="str">
        <f aca="false" t="array" ref="R107:R107">IFERROR(_xlfn.IFS('4. Inköpsdata'!M107=25%,41,'4. Inköpsdata'!M107=12%,42,'4. Inköpsdata'!M107=6%,43,'4. Inköpsdata'!M107="Momsfritt",38),"")</f>
        <v/>
      </c>
      <c r="S107" s="486" t="str">
        <f aca="false">'APH KIC KIA PC'!S107</f>
        <v>  Välj…</v>
      </c>
      <c r="T107" s="494" t="str">
        <f aca="false">'APH KIC KIA PC'!E107</f>
        <v/>
      </c>
      <c r="U107" s="486"/>
      <c r="V107" s="497"/>
      <c r="W107" s="497"/>
      <c r="X107" s="497"/>
      <c r="Y107" s="497"/>
      <c r="Z107" s="486" t="str">
        <f aca="false">TRIM(IF('1. Artikeldata Grund'!K107="","",IF('1. Artikeldata Grund'!K107=1,_xlfn.CONCAT('1. Artikeldata Grund'!K107," ","dag"),_xlfn.CONCAT('1. Artikeldata Grund'!K107," ","dagar"))))</f>
        <v/>
      </c>
      <c r="AA107" s="486" t="str">
        <f aca="false">TRIM(IF('1. Artikeldata Grund'!L107="","",IF('1. Artikeldata Grund'!L107=1,_xlfn.CONCAT('1. Artikeldata Grund'!L107," ","dag"),_xlfn.CONCAT('1. Artikeldata Grund'!L107," ","dagar"))))</f>
        <v/>
      </c>
      <c r="AB107" s="497"/>
      <c r="AC107" s="497"/>
      <c r="AD107" s="497"/>
      <c r="AE107" s="486" t="n">
        <v>1</v>
      </c>
      <c r="AF107" s="497"/>
      <c r="AG107" s="487" t="str">
        <f aca="false">TRIM('APH KIC KIA PC'!T107)</f>
        <v/>
      </c>
      <c r="AH107" s="497"/>
      <c r="AI107" s="497"/>
      <c r="AJ107" s="497"/>
      <c r="AK107" s="497"/>
      <c r="AL107" s="497"/>
      <c r="AM107" s="497"/>
      <c r="AN107" s="497"/>
      <c r="AO107" s="497"/>
      <c r="AP107" s="497"/>
      <c r="AQ107" s="497"/>
      <c r="AR107" s="497"/>
      <c r="AS107" s="497"/>
      <c r="AT107" s="497"/>
      <c r="AU107" s="497"/>
      <c r="AV107" s="497"/>
      <c r="AW107" s="497"/>
      <c r="AX107" s="497"/>
      <c r="AY107" s="497"/>
      <c r="AZ107" s="497"/>
      <c r="BA107" s="497"/>
      <c r="BB107" s="497"/>
      <c r="BC107" s="490" t="s">
        <v>2035</v>
      </c>
      <c r="BD107" s="490" t="str">
        <f aca="false">IF('2. Artikeldata Utökad'!G107="Välj…","",LEFT('2. Artikeldata Utökad'!G107,1))</f>
        <v> </v>
      </c>
      <c r="BE107" s="497"/>
      <c r="BF107" s="497"/>
      <c r="BG107" s="497"/>
      <c r="BH107" s="497"/>
      <c r="BI107" s="497"/>
      <c r="BJ107" s="497"/>
      <c r="BK107" s="497"/>
      <c r="BL107" s="487" t="str">
        <f aca="false">TRIM(IF('APH KIC KIA PC'!S107="WEB","",'2. Artikeldata Utökad'!P107))</f>
        <v/>
      </c>
      <c r="BM107" s="487" t="str">
        <f aca="false">TRIM(IF('APH KIC KIA PC'!S107="WEB","",'2. Artikeldata Utökad'!Q107))</f>
        <v/>
      </c>
      <c r="BN107" s="487" t="str">
        <f aca="false">TRIM(IF('APH KIC KIA PC'!S107="WEB","",'2. Artikeldata Utökad'!R107))</f>
        <v/>
      </c>
      <c r="BO107" s="487" t="str">
        <f aca="false">IF('2. Artikeldata Utökad'!F107="","",'2. Artikeldata Utökad'!F107)</f>
        <v>  Välj…</v>
      </c>
      <c r="BP107" s="487" t="str">
        <f aca="false">TRIM(IF('2. Artikeldata Utökad'!E107="","",'2. Artikeldata Utökad'!E107))</f>
        <v/>
      </c>
      <c r="BQ107" s="487" t="str">
        <f aca="false">TRIM(IF('APH KIC KIA PC'!S107="WEB","",'2. Artikeldata Utökad'!S107))</f>
        <v/>
      </c>
      <c r="BR107" s="486" t="n">
        <v>1</v>
      </c>
      <c r="BS107" s="487" t="str">
        <f aca="false">TRIM(IF('APH KIC KIA PC'!S107="WEB","",'2. Artikeldata Utökad'!T107))</f>
        <v/>
      </c>
      <c r="BT107" s="497"/>
      <c r="BU107" s="497"/>
      <c r="BV107" s="487" t="str">
        <f aca="false">TRIM(IF('APH KIC KIA PC'!M107&lt;&gt;200,'APH KIC KIA PC'!D107,'2. Artikeldata Utökad'!I107))</f>
        <v/>
      </c>
      <c r="BW107" s="487" t="str">
        <f aca="false">TRIM('2. Artikeldata Utökad'!D107)</f>
        <v/>
      </c>
      <c r="BX107" s="488" t="str">
        <f aca="false">LEFT('2. Artikeldata Utökad'!H107,1)</f>
        <v> </v>
      </c>
      <c r="BY107" s="488" t="str">
        <f aca="false">TRIM(LEFT('2. Artikeldata Utökad'!J107,2))</f>
        <v/>
      </c>
      <c r="BZ107" s="486" t="s">
        <v>2035</v>
      </c>
      <c r="CA107" s="497"/>
      <c r="CB107" s="497"/>
      <c r="CC107" s="497"/>
      <c r="CD107" s="497"/>
      <c r="CE107" s="497"/>
    </row>
    <row r="108" customFormat="false" ht="14.25" hidden="false" customHeight="false" outlineLevel="0" collapsed="false">
      <c r="A108" s="485" t="n">
        <v>104</v>
      </c>
      <c r="B108" s="485" t="str">
        <f aca="false">'APH KIC KIA PC'!I108</f>
        <v>Välj…</v>
      </c>
      <c r="C108" s="485" t="str">
        <f aca="false">'APH KIC KIA PC'!K108</f>
        <v>Välj…</v>
      </c>
      <c r="D108" s="486" t="n">
        <v>1</v>
      </c>
      <c r="E108" s="487" t="str">
        <f aca="false">TRIM('APH KIC KIA PC'!D108)</f>
        <v/>
      </c>
      <c r="F108" s="488" t="str">
        <f aca="false">TRIM('1. Artikeldata Grund'!E108)</f>
        <v/>
      </c>
      <c r="G108" s="489" t="s">
        <v>1925</v>
      </c>
      <c r="H108" s="497"/>
      <c r="I108" s="497"/>
      <c r="J108" s="497"/>
      <c r="K108" s="497"/>
      <c r="L108" s="497"/>
      <c r="M108" s="258" t="n">
        <f aca="false" t="array" ref="M108:M108">IF('APH KIC KIA PC'!S108&lt;&gt;"WEB",1,_xlfn.IFS('APH KIC KIA PC'!K108=Tabeller!$AH$4,'APH KIC KIA PC'!Q108,'APH KIC KIA PC'!K108=Tabeller!$AH$5,106628))</f>
        <v>1</v>
      </c>
      <c r="N108" s="490" t="str">
        <f aca="false" t="array" ref="N108:N108">TRIM(IFERROR(IF('APH KIC KIA PC'!M108=200,'2. Artikeldata Utökad'!I108,(_xlfn.IFS('APH KIC KIA PC'!K108=Tabeller!$AH$4,'1. Artikeldata Grund'!F108,AND('APH KIC KIA PC'!K108=Tabeller!$AH$5,'APH KIC KIA PC'!M108&lt;&gt;200),'APH KIC KIA PC'!D108,'APH KIC KIA PC'!M108=200,'2. Artikeldata Utökad'!I108))),""))</f>
        <v/>
      </c>
      <c r="O108" s="491" t="str">
        <f aca="false">'APH KIC KIA PC'!E108</f>
        <v/>
      </c>
      <c r="P108" s="487" t="str">
        <f aca="false">TRIM('APH KIC KIA PC'!R108)</f>
        <v/>
      </c>
      <c r="Q108" s="497"/>
      <c r="R108" s="493" t="str">
        <f aca="false" t="array" ref="R108:R108">IFERROR(_xlfn.IFS('4. Inköpsdata'!M108=25%,41,'4. Inköpsdata'!M108=12%,42,'4. Inköpsdata'!M108=6%,43,'4. Inköpsdata'!M108="Momsfritt",38),"")</f>
        <v/>
      </c>
      <c r="S108" s="486" t="str">
        <f aca="false">'APH KIC KIA PC'!S108</f>
        <v>  Välj…</v>
      </c>
      <c r="T108" s="494" t="str">
        <f aca="false">'APH KIC KIA PC'!E108</f>
        <v/>
      </c>
      <c r="U108" s="486"/>
      <c r="V108" s="497"/>
      <c r="W108" s="497"/>
      <c r="X108" s="497"/>
      <c r="Y108" s="497"/>
      <c r="Z108" s="486" t="str">
        <f aca="false">TRIM(IF('1. Artikeldata Grund'!K108="","",IF('1. Artikeldata Grund'!K108=1,_xlfn.CONCAT('1. Artikeldata Grund'!K108," ","dag"),_xlfn.CONCAT('1. Artikeldata Grund'!K108," ","dagar"))))</f>
        <v/>
      </c>
      <c r="AA108" s="486" t="str">
        <f aca="false">TRIM(IF('1. Artikeldata Grund'!L108="","",IF('1. Artikeldata Grund'!L108=1,_xlfn.CONCAT('1. Artikeldata Grund'!L108," ","dag"),_xlfn.CONCAT('1. Artikeldata Grund'!L108," ","dagar"))))</f>
        <v/>
      </c>
      <c r="AB108" s="497"/>
      <c r="AC108" s="497"/>
      <c r="AD108" s="497"/>
      <c r="AE108" s="486" t="n">
        <v>1</v>
      </c>
      <c r="AF108" s="497"/>
      <c r="AG108" s="487" t="str">
        <f aca="false">TRIM('APH KIC KIA PC'!T108)</f>
        <v/>
      </c>
      <c r="AH108" s="497"/>
      <c r="AI108" s="497"/>
      <c r="AJ108" s="497"/>
      <c r="AK108" s="497"/>
      <c r="AL108" s="497"/>
      <c r="AM108" s="497"/>
      <c r="AN108" s="497"/>
      <c r="AO108" s="497"/>
      <c r="AP108" s="497"/>
      <c r="AQ108" s="497"/>
      <c r="AR108" s="497"/>
      <c r="AS108" s="497"/>
      <c r="AT108" s="497"/>
      <c r="AU108" s="497"/>
      <c r="AV108" s="497"/>
      <c r="AW108" s="497"/>
      <c r="AX108" s="497"/>
      <c r="AY108" s="497"/>
      <c r="AZ108" s="497"/>
      <c r="BA108" s="497"/>
      <c r="BB108" s="497"/>
      <c r="BC108" s="490" t="s">
        <v>2035</v>
      </c>
      <c r="BD108" s="490" t="str">
        <f aca="false">IF('2. Artikeldata Utökad'!G108="Välj…","",LEFT('2. Artikeldata Utökad'!G108,1))</f>
        <v> </v>
      </c>
      <c r="BE108" s="497"/>
      <c r="BF108" s="497"/>
      <c r="BG108" s="497"/>
      <c r="BH108" s="497"/>
      <c r="BI108" s="497"/>
      <c r="BJ108" s="497"/>
      <c r="BK108" s="497"/>
      <c r="BL108" s="487" t="str">
        <f aca="false">TRIM(IF('APH KIC KIA PC'!S108="WEB","",'2. Artikeldata Utökad'!P108))</f>
        <v/>
      </c>
      <c r="BM108" s="487" t="str">
        <f aca="false">TRIM(IF('APH KIC KIA PC'!S108="WEB","",'2. Artikeldata Utökad'!Q108))</f>
        <v/>
      </c>
      <c r="BN108" s="487" t="str">
        <f aca="false">TRIM(IF('APH KIC KIA PC'!S108="WEB","",'2. Artikeldata Utökad'!R108))</f>
        <v/>
      </c>
      <c r="BO108" s="487" t="str">
        <f aca="false">IF('2. Artikeldata Utökad'!F108="","",'2. Artikeldata Utökad'!F108)</f>
        <v>  Välj…</v>
      </c>
      <c r="BP108" s="487" t="str">
        <f aca="false">TRIM(IF('2. Artikeldata Utökad'!E108="","",'2. Artikeldata Utökad'!E108))</f>
        <v/>
      </c>
      <c r="BQ108" s="487" t="str">
        <f aca="false">TRIM(IF('APH KIC KIA PC'!S108="WEB","",'2. Artikeldata Utökad'!S108))</f>
        <v/>
      </c>
      <c r="BR108" s="486" t="n">
        <v>1</v>
      </c>
      <c r="BS108" s="487" t="str">
        <f aca="false">TRIM(IF('APH KIC KIA PC'!S108="WEB","",'2. Artikeldata Utökad'!T108))</f>
        <v/>
      </c>
      <c r="BT108" s="497"/>
      <c r="BU108" s="497"/>
      <c r="BV108" s="487" t="str">
        <f aca="false">TRIM(IF('APH KIC KIA PC'!M108&lt;&gt;200,'APH KIC KIA PC'!D108,'2. Artikeldata Utökad'!I108))</f>
        <v/>
      </c>
      <c r="BW108" s="487" t="str">
        <f aca="false">TRIM('2. Artikeldata Utökad'!D108)</f>
        <v/>
      </c>
      <c r="BX108" s="488" t="str">
        <f aca="false">LEFT('2. Artikeldata Utökad'!H108,1)</f>
        <v> </v>
      </c>
      <c r="BY108" s="488" t="str">
        <f aca="false">TRIM(LEFT('2. Artikeldata Utökad'!J108,2))</f>
        <v/>
      </c>
      <c r="BZ108" s="486" t="s">
        <v>2035</v>
      </c>
      <c r="CA108" s="497"/>
      <c r="CB108" s="497"/>
      <c r="CC108" s="497"/>
      <c r="CD108" s="497"/>
      <c r="CE108" s="497"/>
    </row>
    <row r="109" customFormat="false" ht="14.25" hidden="false" customHeight="false" outlineLevel="0" collapsed="false">
      <c r="A109" s="485" t="n">
        <v>105</v>
      </c>
      <c r="B109" s="485" t="str">
        <f aca="false">'APH KIC KIA PC'!I109</f>
        <v>Välj…</v>
      </c>
      <c r="C109" s="485" t="str">
        <f aca="false">'APH KIC KIA PC'!K109</f>
        <v>Välj…</v>
      </c>
      <c r="D109" s="486" t="n">
        <v>1</v>
      </c>
      <c r="E109" s="487" t="str">
        <f aca="false">TRIM('APH KIC KIA PC'!D109)</f>
        <v/>
      </c>
      <c r="F109" s="488" t="str">
        <f aca="false">TRIM('1. Artikeldata Grund'!E109)</f>
        <v/>
      </c>
      <c r="G109" s="489" t="s">
        <v>1925</v>
      </c>
      <c r="H109" s="497"/>
      <c r="I109" s="497"/>
      <c r="J109" s="497"/>
      <c r="K109" s="497"/>
      <c r="L109" s="497"/>
      <c r="M109" s="258" t="n">
        <f aca="false" t="array" ref="M109:M109">IF('APH KIC KIA PC'!S109&lt;&gt;"WEB",1,_xlfn.IFS('APH KIC KIA PC'!K109=Tabeller!$AH$4,'APH KIC KIA PC'!Q109,'APH KIC KIA PC'!K109=Tabeller!$AH$5,106628))</f>
        <v>1</v>
      </c>
      <c r="N109" s="490" t="str">
        <f aca="false" t="array" ref="N109:N109">TRIM(IFERROR(IF('APH KIC KIA PC'!M109=200,'2. Artikeldata Utökad'!I109,(_xlfn.IFS('APH KIC KIA PC'!K109=Tabeller!$AH$4,'1. Artikeldata Grund'!F109,AND('APH KIC KIA PC'!K109=Tabeller!$AH$5,'APH KIC KIA PC'!M109&lt;&gt;200),'APH KIC KIA PC'!D109,'APH KIC KIA PC'!M109=200,'2. Artikeldata Utökad'!I109))),""))</f>
        <v/>
      </c>
      <c r="O109" s="491" t="str">
        <f aca="false">'APH KIC KIA PC'!E109</f>
        <v/>
      </c>
      <c r="P109" s="487" t="str">
        <f aca="false">TRIM('APH KIC KIA PC'!R109)</f>
        <v/>
      </c>
      <c r="Q109" s="497"/>
      <c r="R109" s="493" t="str">
        <f aca="false" t="array" ref="R109:R109">IFERROR(_xlfn.IFS('4. Inköpsdata'!M109=25%,41,'4. Inköpsdata'!M109=12%,42,'4. Inköpsdata'!M109=6%,43,'4. Inköpsdata'!M109="Momsfritt",38),"")</f>
        <v/>
      </c>
      <c r="S109" s="486" t="str">
        <f aca="false">'APH KIC KIA PC'!S109</f>
        <v>  Välj…</v>
      </c>
      <c r="T109" s="494" t="str">
        <f aca="false">'APH KIC KIA PC'!E109</f>
        <v/>
      </c>
      <c r="U109" s="486"/>
      <c r="V109" s="497"/>
      <c r="W109" s="497"/>
      <c r="X109" s="497"/>
      <c r="Y109" s="497"/>
      <c r="Z109" s="486" t="str">
        <f aca="false">TRIM(IF('1. Artikeldata Grund'!K109="","",IF('1. Artikeldata Grund'!K109=1,_xlfn.CONCAT('1. Artikeldata Grund'!K109," ","dag"),_xlfn.CONCAT('1. Artikeldata Grund'!K109," ","dagar"))))</f>
        <v/>
      </c>
      <c r="AA109" s="486" t="str">
        <f aca="false">TRIM(IF('1. Artikeldata Grund'!L109="","",IF('1. Artikeldata Grund'!L109=1,_xlfn.CONCAT('1. Artikeldata Grund'!L109," ","dag"),_xlfn.CONCAT('1. Artikeldata Grund'!L109," ","dagar"))))</f>
        <v/>
      </c>
      <c r="AB109" s="497"/>
      <c r="AC109" s="497"/>
      <c r="AD109" s="497"/>
      <c r="AE109" s="486" t="n">
        <v>1</v>
      </c>
      <c r="AF109" s="497"/>
      <c r="AG109" s="487" t="str">
        <f aca="false">TRIM('APH KIC KIA PC'!T109)</f>
        <v/>
      </c>
      <c r="AH109" s="497"/>
      <c r="AI109" s="497"/>
      <c r="AJ109" s="497"/>
      <c r="AK109" s="497"/>
      <c r="AL109" s="497"/>
      <c r="AM109" s="497"/>
      <c r="AN109" s="497"/>
      <c r="AO109" s="497"/>
      <c r="AP109" s="497"/>
      <c r="AQ109" s="497"/>
      <c r="AR109" s="497"/>
      <c r="AS109" s="497"/>
      <c r="AT109" s="497"/>
      <c r="AU109" s="497"/>
      <c r="AV109" s="497"/>
      <c r="AW109" s="497"/>
      <c r="AX109" s="497"/>
      <c r="AY109" s="497"/>
      <c r="AZ109" s="497"/>
      <c r="BA109" s="497"/>
      <c r="BB109" s="497"/>
      <c r="BC109" s="490" t="s">
        <v>2035</v>
      </c>
      <c r="BD109" s="490" t="str">
        <f aca="false">IF('2. Artikeldata Utökad'!G109="Välj…","",LEFT('2. Artikeldata Utökad'!G109,1))</f>
        <v> </v>
      </c>
      <c r="BE109" s="497"/>
      <c r="BF109" s="497"/>
      <c r="BG109" s="497"/>
      <c r="BH109" s="497"/>
      <c r="BI109" s="497"/>
      <c r="BJ109" s="497"/>
      <c r="BK109" s="497"/>
      <c r="BL109" s="487" t="str">
        <f aca="false">TRIM(IF('APH KIC KIA PC'!S109="WEB","",'2. Artikeldata Utökad'!P109))</f>
        <v/>
      </c>
      <c r="BM109" s="487" t="str">
        <f aca="false">TRIM(IF('APH KIC KIA PC'!S109="WEB","",'2. Artikeldata Utökad'!Q109))</f>
        <v/>
      </c>
      <c r="BN109" s="487" t="str">
        <f aca="false">TRIM(IF('APH KIC KIA PC'!S109="WEB","",'2. Artikeldata Utökad'!R109))</f>
        <v/>
      </c>
      <c r="BO109" s="487" t="str">
        <f aca="false">IF('2. Artikeldata Utökad'!F109="","",'2. Artikeldata Utökad'!F109)</f>
        <v>  Välj…</v>
      </c>
      <c r="BP109" s="487" t="str">
        <f aca="false">TRIM(IF('2. Artikeldata Utökad'!E109="","",'2. Artikeldata Utökad'!E109))</f>
        <v/>
      </c>
      <c r="BQ109" s="487" t="str">
        <f aca="false">TRIM(IF('APH KIC KIA PC'!S109="WEB","",'2. Artikeldata Utökad'!S109))</f>
        <v/>
      </c>
      <c r="BR109" s="486" t="n">
        <v>1</v>
      </c>
      <c r="BS109" s="487" t="str">
        <f aca="false">TRIM(IF('APH KIC KIA PC'!S109="WEB","",'2. Artikeldata Utökad'!T109))</f>
        <v/>
      </c>
      <c r="BT109" s="497"/>
      <c r="BU109" s="497"/>
      <c r="BV109" s="487" t="str">
        <f aca="false">TRIM(IF('APH KIC KIA PC'!M109&lt;&gt;200,'APH KIC KIA PC'!D109,'2. Artikeldata Utökad'!I109))</f>
        <v/>
      </c>
      <c r="BW109" s="487" t="str">
        <f aca="false">TRIM('2. Artikeldata Utökad'!D109)</f>
        <v/>
      </c>
      <c r="BX109" s="488" t="str">
        <f aca="false">LEFT('2. Artikeldata Utökad'!H109,1)</f>
        <v> </v>
      </c>
      <c r="BY109" s="488" t="str">
        <f aca="false">TRIM(LEFT('2. Artikeldata Utökad'!J109,2))</f>
        <v/>
      </c>
      <c r="BZ109" s="486" t="s">
        <v>2035</v>
      </c>
      <c r="CA109" s="497"/>
      <c r="CB109" s="497"/>
      <c r="CC109" s="497"/>
      <c r="CD109" s="497"/>
      <c r="CE109" s="497"/>
    </row>
    <row r="110" customFormat="false" ht="14.25" hidden="false" customHeight="false" outlineLevel="0" collapsed="false">
      <c r="A110" s="485" t="n">
        <v>106</v>
      </c>
      <c r="B110" s="485" t="str">
        <f aca="false">'APH KIC KIA PC'!I110</f>
        <v>Välj…</v>
      </c>
      <c r="C110" s="485" t="str">
        <f aca="false">'APH KIC KIA PC'!K110</f>
        <v>Välj…</v>
      </c>
      <c r="D110" s="486" t="n">
        <v>1</v>
      </c>
      <c r="E110" s="487" t="str">
        <f aca="false">TRIM('APH KIC KIA PC'!D110)</f>
        <v/>
      </c>
      <c r="F110" s="488" t="str">
        <f aca="false">TRIM('1. Artikeldata Grund'!E110)</f>
        <v/>
      </c>
      <c r="G110" s="489" t="s">
        <v>1925</v>
      </c>
      <c r="H110" s="497"/>
      <c r="I110" s="497"/>
      <c r="J110" s="497"/>
      <c r="K110" s="497"/>
      <c r="L110" s="497"/>
      <c r="M110" s="258" t="n">
        <f aca="false" t="array" ref="M110:M110">IF('APH KIC KIA PC'!S110&lt;&gt;"WEB",1,_xlfn.IFS('APH KIC KIA PC'!K110=Tabeller!$AH$4,'APH KIC KIA PC'!Q110,'APH KIC KIA PC'!K110=Tabeller!$AH$5,106628))</f>
        <v>1</v>
      </c>
      <c r="N110" s="490" t="str">
        <f aca="false" t="array" ref="N110:N110">TRIM(IFERROR(IF('APH KIC KIA PC'!M110=200,'2. Artikeldata Utökad'!I110,(_xlfn.IFS('APH KIC KIA PC'!K110=Tabeller!$AH$4,'1. Artikeldata Grund'!F110,AND('APH KIC KIA PC'!K110=Tabeller!$AH$5,'APH KIC KIA PC'!M110&lt;&gt;200),'APH KIC KIA PC'!D110,'APH KIC KIA PC'!M110=200,'2. Artikeldata Utökad'!I110))),""))</f>
        <v/>
      </c>
      <c r="O110" s="491" t="str">
        <f aca="false">'APH KIC KIA PC'!E110</f>
        <v/>
      </c>
      <c r="P110" s="487" t="str">
        <f aca="false">TRIM('APH KIC KIA PC'!R110)</f>
        <v/>
      </c>
      <c r="Q110" s="497"/>
      <c r="R110" s="493" t="str">
        <f aca="false" t="array" ref="R110:R110">IFERROR(_xlfn.IFS('4. Inköpsdata'!M110=25%,41,'4. Inköpsdata'!M110=12%,42,'4. Inköpsdata'!M110=6%,43,'4. Inköpsdata'!M110="Momsfritt",38),"")</f>
        <v/>
      </c>
      <c r="S110" s="486" t="str">
        <f aca="false">'APH KIC KIA PC'!S110</f>
        <v>  Välj…</v>
      </c>
      <c r="T110" s="494" t="str">
        <f aca="false">'APH KIC KIA PC'!E110</f>
        <v/>
      </c>
      <c r="U110" s="486"/>
      <c r="V110" s="497"/>
      <c r="W110" s="497"/>
      <c r="X110" s="497"/>
      <c r="Y110" s="497"/>
      <c r="Z110" s="486" t="str">
        <f aca="false">TRIM(IF('1. Artikeldata Grund'!K110="","",IF('1. Artikeldata Grund'!K110=1,_xlfn.CONCAT('1. Artikeldata Grund'!K110," ","dag"),_xlfn.CONCAT('1. Artikeldata Grund'!K110," ","dagar"))))</f>
        <v/>
      </c>
      <c r="AA110" s="486" t="str">
        <f aca="false">TRIM(IF('1. Artikeldata Grund'!L110="","",IF('1. Artikeldata Grund'!L110=1,_xlfn.CONCAT('1. Artikeldata Grund'!L110," ","dag"),_xlfn.CONCAT('1. Artikeldata Grund'!L110," ","dagar"))))</f>
        <v/>
      </c>
      <c r="AB110" s="497"/>
      <c r="AC110" s="497"/>
      <c r="AD110" s="497"/>
      <c r="AE110" s="486" t="n">
        <v>1</v>
      </c>
      <c r="AF110" s="497"/>
      <c r="AG110" s="487" t="str">
        <f aca="false">TRIM('APH KIC KIA PC'!T110)</f>
        <v/>
      </c>
      <c r="AH110" s="497"/>
      <c r="AI110" s="497"/>
      <c r="AJ110" s="497"/>
      <c r="AK110" s="497"/>
      <c r="AL110" s="497"/>
      <c r="AM110" s="497"/>
      <c r="AN110" s="497"/>
      <c r="AO110" s="497"/>
      <c r="AP110" s="497"/>
      <c r="AQ110" s="497"/>
      <c r="AR110" s="497"/>
      <c r="AS110" s="497"/>
      <c r="AT110" s="497"/>
      <c r="AU110" s="497"/>
      <c r="AV110" s="497"/>
      <c r="AW110" s="497"/>
      <c r="AX110" s="497"/>
      <c r="AY110" s="497"/>
      <c r="AZ110" s="497"/>
      <c r="BA110" s="497"/>
      <c r="BB110" s="497"/>
      <c r="BC110" s="490" t="s">
        <v>2035</v>
      </c>
      <c r="BD110" s="490" t="str">
        <f aca="false">IF('2. Artikeldata Utökad'!G110="Välj…","",LEFT('2. Artikeldata Utökad'!G110,1))</f>
        <v> </v>
      </c>
      <c r="BE110" s="497"/>
      <c r="BF110" s="497"/>
      <c r="BG110" s="497"/>
      <c r="BH110" s="497"/>
      <c r="BI110" s="497"/>
      <c r="BJ110" s="497"/>
      <c r="BK110" s="497"/>
      <c r="BL110" s="487" t="str">
        <f aca="false">TRIM(IF('APH KIC KIA PC'!S110="WEB","",'2. Artikeldata Utökad'!P110))</f>
        <v/>
      </c>
      <c r="BM110" s="487" t="str">
        <f aca="false">TRIM(IF('APH KIC KIA PC'!S110="WEB","",'2. Artikeldata Utökad'!Q110))</f>
        <v/>
      </c>
      <c r="BN110" s="487" t="str">
        <f aca="false">TRIM(IF('APH KIC KIA PC'!S110="WEB","",'2. Artikeldata Utökad'!R110))</f>
        <v/>
      </c>
      <c r="BO110" s="487" t="str">
        <f aca="false">IF('2. Artikeldata Utökad'!F110="","",'2. Artikeldata Utökad'!F110)</f>
        <v>  Välj…</v>
      </c>
      <c r="BP110" s="487" t="str">
        <f aca="false">TRIM(IF('2. Artikeldata Utökad'!E110="","",'2. Artikeldata Utökad'!E110))</f>
        <v/>
      </c>
      <c r="BQ110" s="487" t="str">
        <f aca="false">TRIM(IF('APH KIC KIA PC'!S110="WEB","",'2. Artikeldata Utökad'!S110))</f>
        <v/>
      </c>
      <c r="BR110" s="486" t="n">
        <v>1</v>
      </c>
      <c r="BS110" s="487" t="str">
        <f aca="false">TRIM(IF('APH KIC KIA PC'!S110="WEB","",'2. Artikeldata Utökad'!T110))</f>
        <v/>
      </c>
      <c r="BT110" s="497"/>
      <c r="BU110" s="497"/>
      <c r="BV110" s="487" t="str">
        <f aca="false">TRIM(IF('APH KIC KIA PC'!M110&lt;&gt;200,'APH KIC KIA PC'!D110,'2. Artikeldata Utökad'!I110))</f>
        <v/>
      </c>
      <c r="BW110" s="487" t="str">
        <f aca="false">TRIM('2. Artikeldata Utökad'!D110)</f>
        <v/>
      </c>
      <c r="BX110" s="488" t="str">
        <f aca="false">LEFT('2. Artikeldata Utökad'!H110,1)</f>
        <v> </v>
      </c>
      <c r="BY110" s="488" t="str">
        <f aca="false">TRIM(LEFT('2. Artikeldata Utökad'!J110,2))</f>
        <v/>
      </c>
      <c r="BZ110" s="486" t="s">
        <v>2035</v>
      </c>
      <c r="CA110" s="497"/>
      <c r="CB110" s="497"/>
      <c r="CC110" s="497"/>
      <c r="CD110" s="497"/>
      <c r="CE110" s="497"/>
    </row>
    <row r="111" customFormat="false" ht="14.25" hidden="false" customHeight="false" outlineLevel="0" collapsed="false">
      <c r="A111" s="485" t="n">
        <v>107</v>
      </c>
      <c r="B111" s="485" t="str">
        <f aca="false">'APH KIC KIA PC'!I111</f>
        <v>Välj…</v>
      </c>
      <c r="C111" s="485" t="str">
        <f aca="false">'APH KIC KIA PC'!K111</f>
        <v>Välj…</v>
      </c>
      <c r="D111" s="486" t="n">
        <v>1</v>
      </c>
      <c r="E111" s="487" t="str">
        <f aca="false">TRIM('APH KIC KIA PC'!D111)</f>
        <v/>
      </c>
      <c r="F111" s="488" t="str">
        <f aca="false">TRIM('1. Artikeldata Grund'!E111)</f>
        <v/>
      </c>
      <c r="G111" s="489" t="s">
        <v>1925</v>
      </c>
      <c r="H111" s="497"/>
      <c r="I111" s="497"/>
      <c r="J111" s="497"/>
      <c r="K111" s="497"/>
      <c r="L111" s="497"/>
      <c r="M111" s="258" t="n">
        <f aca="false" t="array" ref="M111:M111">IF('APH KIC KIA PC'!S111&lt;&gt;"WEB",1,_xlfn.IFS('APH KIC KIA PC'!K111=Tabeller!$AH$4,'APH KIC KIA PC'!Q111,'APH KIC KIA PC'!K111=Tabeller!$AH$5,106628))</f>
        <v>1</v>
      </c>
      <c r="N111" s="490" t="str">
        <f aca="false" t="array" ref="N111:N111">TRIM(IFERROR(IF('APH KIC KIA PC'!M111=200,'2. Artikeldata Utökad'!I111,(_xlfn.IFS('APH KIC KIA PC'!K111=Tabeller!$AH$4,'1. Artikeldata Grund'!F111,AND('APH KIC KIA PC'!K111=Tabeller!$AH$5,'APH KIC KIA PC'!M111&lt;&gt;200),'APH KIC KIA PC'!D111,'APH KIC KIA PC'!M111=200,'2. Artikeldata Utökad'!I111))),""))</f>
        <v/>
      </c>
      <c r="O111" s="491" t="str">
        <f aca="false">'APH KIC KIA PC'!E111</f>
        <v/>
      </c>
      <c r="P111" s="487" t="str">
        <f aca="false">TRIM('APH KIC KIA PC'!R111)</f>
        <v/>
      </c>
      <c r="Q111" s="497"/>
      <c r="R111" s="493" t="str">
        <f aca="false" t="array" ref="R111:R111">IFERROR(_xlfn.IFS('4. Inköpsdata'!M111=25%,41,'4. Inköpsdata'!M111=12%,42,'4. Inköpsdata'!M111=6%,43,'4. Inköpsdata'!M111="Momsfritt",38),"")</f>
        <v/>
      </c>
      <c r="S111" s="486" t="str">
        <f aca="false">'APH KIC KIA PC'!S111</f>
        <v>  Välj…</v>
      </c>
      <c r="T111" s="494" t="str">
        <f aca="false">'APH KIC KIA PC'!E111</f>
        <v/>
      </c>
      <c r="U111" s="486"/>
      <c r="V111" s="497"/>
      <c r="W111" s="497"/>
      <c r="X111" s="497"/>
      <c r="Y111" s="497"/>
      <c r="Z111" s="486" t="str">
        <f aca="false">TRIM(IF('1. Artikeldata Grund'!K111="","",IF('1. Artikeldata Grund'!K111=1,_xlfn.CONCAT('1. Artikeldata Grund'!K111," ","dag"),_xlfn.CONCAT('1. Artikeldata Grund'!K111," ","dagar"))))</f>
        <v/>
      </c>
      <c r="AA111" s="486" t="str">
        <f aca="false">TRIM(IF('1. Artikeldata Grund'!L111="","",IF('1. Artikeldata Grund'!L111=1,_xlfn.CONCAT('1. Artikeldata Grund'!L111," ","dag"),_xlfn.CONCAT('1. Artikeldata Grund'!L111," ","dagar"))))</f>
        <v/>
      </c>
      <c r="AB111" s="497"/>
      <c r="AC111" s="497"/>
      <c r="AD111" s="497"/>
      <c r="AE111" s="486" t="n">
        <v>1</v>
      </c>
      <c r="AF111" s="497"/>
      <c r="AG111" s="487" t="str">
        <f aca="false">TRIM('APH KIC KIA PC'!T111)</f>
        <v/>
      </c>
      <c r="AH111" s="497"/>
      <c r="AI111" s="497"/>
      <c r="AJ111" s="497"/>
      <c r="AK111" s="497"/>
      <c r="AL111" s="497"/>
      <c r="AM111" s="497"/>
      <c r="AN111" s="497"/>
      <c r="AO111" s="497"/>
      <c r="AP111" s="497"/>
      <c r="AQ111" s="497"/>
      <c r="AR111" s="497"/>
      <c r="AS111" s="497"/>
      <c r="AT111" s="497"/>
      <c r="AU111" s="497"/>
      <c r="AV111" s="497"/>
      <c r="AW111" s="497"/>
      <c r="AX111" s="497"/>
      <c r="AY111" s="497"/>
      <c r="AZ111" s="497"/>
      <c r="BA111" s="497"/>
      <c r="BB111" s="497"/>
      <c r="BC111" s="490" t="s">
        <v>2035</v>
      </c>
      <c r="BD111" s="490" t="str">
        <f aca="false">IF('2. Artikeldata Utökad'!G111="Välj…","",LEFT('2. Artikeldata Utökad'!G111,1))</f>
        <v> </v>
      </c>
      <c r="BE111" s="497"/>
      <c r="BF111" s="497"/>
      <c r="BG111" s="497"/>
      <c r="BH111" s="497"/>
      <c r="BI111" s="497"/>
      <c r="BJ111" s="497"/>
      <c r="BK111" s="497"/>
      <c r="BL111" s="487" t="str">
        <f aca="false">TRIM(IF('APH KIC KIA PC'!S111="WEB","",'2. Artikeldata Utökad'!P111))</f>
        <v/>
      </c>
      <c r="BM111" s="487" t="str">
        <f aca="false">TRIM(IF('APH KIC KIA PC'!S111="WEB","",'2. Artikeldata Utökad'!Q111))</f>
        <v/>
      </c>
      <c r="BN111" s="487" t="str">
        <f aca="false">TRIM(IF('APH KIC KIA PC'!S111="WEB","",'2. Artikeldata Utökad'!R111))</f>
        <v/>
      </c>
      <c r="BO111" s="487" t="str">
        <f aca="false">IF('2. Artikeldata Utökad'!F111="","",'2. Artikeldata Utökad'!F111)</f>
        <v>  Välj…</v>
      </c>
      <c r="BP111" s="487" t="str">
        <f aca="false">TRIM(IF('2. Artikeldata Utökad'!E111="","",'2. Artikeldata Utökad'!E111))</f>
        <v/>
      </c>
      <c r="BQ111" s="487" t="str">
        <f aca="false">TRIM(IF('APH KIC KIA PC'!S111="WEB","",'2. Artikeldata Utökad'!S111))</f>
        <v/>
      </c>
      <c r="BR111" s="486" t="n">
        <v>1</v>
      </c>
      <c r="BS111" s="487" t="str">
        <f aca="false">TRIM(IF('APH KIC KIA PC'!S111="WEB","",'2. Artikeldata Utökad'!T111))</f>
        <v/>
      </c>
      <c r="BT111" s="497"/>
      <c r="BU111" s="497"/>
      <c r="BV111" s="487" t="str">
        <f aca="false">TRIM(IF('APH KIC KIA PC'!M111&lt;&gt;200,'APH KIC KIA PC'!D111,'2. Artikeldata Utökad'!I111))</f>
        <v/>
      </c>
      <c r="BW111" s="487" t="str">
        <f aca="false">TRIM('2. Artikeldata Utökad'!D111)</f>
        <v/>
      </c>
      <c r="BX111" s="488" t="str">
        <f aca="false">LEFT('2. Artikeldata Utökad'!H111,1)</f>
        <v> </v>
      </c>
      <c r="BY111" s="488" t="str">
        <f aca="false">TRIM(LEFT('2. Artikeldata Utökad'!J111,2))</f>
        <v/>
      </c>
      <c r="BZ111" s="486" t="s">
        <v>2035</v>
      </c>
      <c r="CA111" s="497"/>
      <c r="CB111" s="497"/>
      <c r="CC111" s="497"/>
      <c r="CD111" s="497"/>
      <c r="CE111" s="497"/>
    </row>
    <row r="112" customFormat="false" ht="14.25" hidden="false" customHeight="false" outlineLevel="0" collapsed="false">
      <c r="A112" s="485" t="n">
        <v>108</v>
      </c>
      <c r="B112" s="485" t="str">
        <f aca="false">'APH KIC KIA PC'!I112</f>
        <v>Välj…</v>
      </c>
      <c r="C112" s="485" t="str">
        <f aca="false">'APH KIC KIA PC'!K112</f>
        <v>Välj…</v>
      </c>
      <c r="D112" s="486" t="n">
        <v>1</v>
      </c>
      <c r="E112" s="487" t="str">
        <f aca="false">TRIM('APH KIC KIA PC'!D112)</f>
        <v/>
      </c>
      <c r="F112" s="488" t="str">
        <f aca="false">TRIM('1. Artikeldata Grund'!E112)</f>
        <v/>
      </c>
      <c r="G112" s="489" t="s">
        <v>1925</v>
      </c>
      <c r="H112" s="497"/>
      <c r="I112" s="497"/>
      <c r="J112" s="497"/>
      <c r="K112" s="497"/>
      <c r="L112" s="497"/>
      <c r="M112" s="258" t="n">
        <f aca="false" t="array" ref="M112:M112">IF('APH KIC KIA PC'!S112&lt;&gt;"WEB",1,_xlfn.IFS('APH KIC KIA PC'!K112=Tabeller!$AH$4,'APH KIC KIA PC'!Q112,'APH KIC KIA PC'!K112=Tabeller!$AH$5,106628))</f>
        <v>1</v>
      </c>
      <c r="N112" s="490" t="str">
        <f aca="false" t="array" ref="N112:N112">TRIM(IFERROR(IF('APH KIC KIA PC'!M112=200,'2. Artikeldata Utökad'!I112,(_xlfn.IFS('APH KIC KIA PC'!K112=Tabeller!$AH$4,'1. Artikeldata Grund'!F112,AND('APH KIC KIA PC'!K112=Tabeller!$AH$5,'APH KIC KIA PC'!M112&lt;&gt;200),'APH KIC KIA PC'!D112,'APH KIC KIA PC'!M112=200,'2. Artikeldata Utökad'!I112))),""))</f>
        <v/>
      </c>
      <c r="O112" s="491" t="str">
        <f aca="false">'APH KIC KIA PC'!E112</f>
        <v/>
      </c>
      <c r="P112" s="487" t="str">
        <f aca="false">TRIM('APH KIC KIA PC'!R112)</f>
        <v/>
      </c>
      <c r="Q112" s="497"/>
      <c r="R112" s="493" t="str">
        <f aca="false" t="array" ref="R112:R112">IFERROR(_xlfn.IFS('4. Inköpsdata'!M112=25%,41,'4. Inköpsdata'!M112=12%,42,'4. Inköpsdata'!M112=6%,43,'4. Inköpsdata'!M112="Momsfritt",38),"")</f>
        <v/>
      </c>
      <c r="S112" s="486" t="str">
        <f aca="false">'APH KIC KIA PC'!S112</f>
        <v>  Välj…</v>
      </c>
      <c r="T112" s="494" t="str">
        <f aca="false">'APH KIC KIA PC'!E112</f>
        <v/>
      </c>
      <c r="U112" s="486"/>
      <c r="V112" s="497"/>
      <c r="W112" s="497"/>
      <c r="X112" s="497"/>
      <c r="Y112" s="497"/>
      <c r="Z112" s="486" t="str">
        <f aca="false">TRIM(IF('1. Artikeldata Grund'!K112="","",IF('1. Artikeldata Grund'!K112=1,_xlfn.CONCAT('1. Artikeldata Grund'!K112," ","dag"),_xlfn.CONCAT('1. Artikeldata Grund'!K112," ","dagar"))))</f>
        <v/>
      </c>
      <c r="AA112" s="486" t="str">
        <f aca="false">TRIM(IF('1. Artikeldata Grund'!L112="","",IF('1. Artikeldata Grund'!L112=1,_xlfn.CONCAT('1. Artikeldata Grund'!L112," ","dag"),_xlfn.CONCAT('1. Artikeldata Grund'!L112," ","dagar"))))</f>
        <v/>
      </c>
      <c r="AB112" s="497"/>
      <c r="AC112" s="497"/>
      <c r="AD112" s="497"/>
      <c r="AE112" s="486" t="n">
        <v>1</v>
      </c>
      <c r="AF112" s="497"/>
      <c r="AG112" s="487" t="str">
        <f aca="false">TRIM('APH KIC KIA PC'!T112)</f>
        <v/>
      </c>
      <c r="AH112" s="497"/>
      <c r="AI112" s="497"/>
      <c r="AJ112" s="497"/>
      <c r="AK112" s="497"/>
      <c r="AL112" s="497"/>
      <c r="AM112" s="497"/>
      <c r="AN112" s="497"/>
      <c r="AO112" s="497"/>
      <c r="AP112" s="497"/>
      <c r="AQ112" s="497"/>
      <c r="AR112" s="497"/>
      <c r="AS112" s="497"/>
      <c r="AT112" s="497"/>
      <c r="AU112" s="497"/>
      <c r="AV112" s="497"/>
      <c r="AW112" s="497"/>
      <c r="AX112" s="497"/>
      <c r="AY112" s="497"/>
      <c r="AZ112" s="497"/>
      <c r="BA112" s="497"/>
      <c r="BB112" s="497"/>
      <c r="BC112" s="490" t="s">
        <v>2035</v>
      </c>
      <c r="BD112" s="490" t="str">
        <f aca="false">IF('2. Artikeldata Utökad'!G112="Välj…","",LEFT('2. Artikeldata Utökad'!G112,1))</f>
        <v> </v>
      </c>
      <c r="BE112" s="497"/>
      <c r="BF112" s="497"/>
      <c r="BG112" s="497"/>
      <c r="BH112" s="497"/>
      <c r="BI112" s="497"/>
      <c r="BJ112" s="497"/>
      <c r="BK112" s="497"/>
      <c r="BL112" s="487" t="str">
        <f aca="false">TRIM(IF('APH KIC KIA PC'!S112="WEB","",'2. Artikeldata Utökad'!P112))</f>
        <v/>
      </c>
      <c r="BM112" s="487" t="str">
        <f aca="false">TRIM(IF('APH KIC KIA PC'!S112="WEB","",'2. Artikeldata Utökad'!Q112))</f>
        <v/>
      </c>
      <c r="BN112" s="487" t="str">
        <f aca="false">TRIM(IF('APH KIC KIA PC'!S112="WEB","",'2. Artikeldata Utökad'!R112))</f>
        <v/>
      </c>
      <c r="BO112" s="487" t="str">
        <f aca="false">IF('2. Artikeldata Utökad'!F112="","",'2. Artikeldata Utökad'!F112)</f>
        <v>  Välj…</v>
      </c>
      <c r="BP112" s="487" t="str">
        <f aca="false">TRIM(IF('2. Artikeldata Utökad'!E112="","",'2. Artikeldata Utökad'!E112))</f>
        <v/>
      </c>
      <c r="BQ112" s="487" t="str">
        <f aca="false">TRIM(IF('APH KIC KIA PC'!S112="WEB","",'2. Artikeldata Utökad'!S112))</f>
        <v/>
      </c>
      <c r="BR112" s="486" t="n">
        <v>1</v>
      </c>
      <c r="BS112" s="487" t="str">
        <f aca="false">TRIM(IF('APH KIC KIA PC'!S112="WEB","",'2. Artikeldata Utökad'!T112))</f>
        <v/>
      </c>
      <c r="BT112" s="497"/>
      <c r="BU112" s="497"/>
      <c r="BV112" s="487" t="str">
        <f aca="false">TRIM(IF('APH KIC KIA PC'!M112&lt;&gt;200,'APH KIC KIA PC'!D112,'2. Artikeldata Utökad'!I112))</f>
        <v/>
      </c>
      <c r="BW112" s="487" t="str">
        <f aca="false">TRIM('2. Artikeldata Utökad'!D112)</f>
        <v/>
      </c>
      <c r="BX112" s="488" t="str">
        <f aca="false">LEFT('2. Artikeldata Utökad'!H112,1)</f>
        <v> </v>
      </c>
      <c r="BY112" s="488" t="str">
        <f aca="false">TRIM(LEFT('2. Artikeldata Utökad'!J112,2))</f>
        <v/>
      </c>
      <c r="BZ112" s="486" t="s">
        <v>2035</v>
      </c>
      <c r="CA112" s="497"/>
      <c r="CB112" s="497"/>
      <c r="CC112" s="497"/>
      <c r="CD112" s="497"/>
      <c r="CE112" s="497"/>
    </row>
    <row r="113" customFormat="false" ht="14.25" hidden="false" customHeight="false" outlineLevel="0" collapsed="false">
      <c r="A113" s="485" t="n">
        <v>109</v>
      </c>
      <c r="B113" s="485" t="str">
        <f aca="false">'APH KIC KIA PC'!I113</f>
        <v>Välj…</v>
      </c>
      <c r="C113" s="485" t="str">
        <f aca="false">'APH KIC KIA PC'!K113</f>
        <v>Välj…</v>
      </c>
      <c r="D113" s="486" t="n">
        <v>1</v>
      </c>
      <c r="E113" s="487" t="str">
        <f aca="false">TRIM('APH KIC KIA PC'!D113)</f>
        <v/>
      </c>
      <c r="F113" s="488" t="str">
        <f aca="false">TRIM('1. Artikeldata Grund'!E113)</f>
        <v/>
      </c>
      <c r="G113" s="489" t="s">
        <v>1925</v>
      </c>
      <c r="H113" s="497"/>
      <c r="I113" s="497"/>
      <c r="J113" s="497"/>
      <c r="K113" s="497"/>
      <c r="L113" s="497"/>
      <c r="M113" s="258" t="n">
        <f aca="false" t="array" ref="M113:M113">IF('APH KIC KIA PC'!S113&lt;&gt;"WEB",1,_xlfn.IFS('APH KIC KIA PC'!K113=Tabeller!$AH$4,'APH KIC KIA PC'!Q113,'APH KIC KIA PC'!K113=Tabeller!$AH$5,106628))</f>
        <v>1</v>
      </c>
      <c r="N113" s="490" t="str">
        <f aca="false" t="array" ref="N113:N113">TRIM(IFERROR(IF('APH KIC KIA PC'!M113=200,'2. Artikeldata Utökad'!I113,(_xlfn.IFS('APH KIC KIA PC'!K113=Tabeller!$AH$4,'1. Artikeldata Grund'!F113,AND('APH KIC KIA PC'!K113=Tabeller!$AH$5,'APH KIC KIA PC'!M113&lt;&gt;200),'APH KIC KIA PC'!D113,'APH KIC KIA PC'!M113=200,'2. Artikeldata Utökad'!I113))),""))</f>
        <v/>
      </c>
      <c r="O113" s="491" t="str">
        <f aca="false">'APH KIC KIA PC'!E113</f>
        <v/>
      </c>
      <c r="P113" s="487" t="str">
        <f aca="false">TRIM('APH KIC KIA PC'!R113)</f>
        <v/>
      </c>
      <c r="Q113" s="497"/>
      <c r="R113" s="493" t="str">
        <f aca="false" t="array" ref="R113:R113">IFERROR(_xlfn.IFS('4. Inköpsdata'!M113=25%,41,'4. Inköpsdata'!M113=12%,42,'4. Inköpsdata'!M113=6%,43,'4. Inköpsdata'!M113="Momsfritt",38),"")</f>
        <v/>
      </c>
      <c r="S113" s="486" t="str">
        <f aca="false">'APH KIC KIA PC'!S113</f>
        <v>  Välj…</v>
      </c>
      <c r="T113" s="494" t="str">
        <f aca="false">'APH KIC KIA PC'!E113</f>
        <v/>
      </c>
      <c r="U113" s="486"/>
      <c r="V113" s="497"/>
      <c r="W113" s="497"/>
      <c r="X113" s="497"/>
      <c r="Y113" s="497"/>
      <c r="Z113" s="486" t="str">
        <f aca="false">TRIM(IF('1. Artikeldata Grund'!K113="","",IF('1. Artikeldata Grund'!K113=1,_xlfn.CONCAT('1. Artikeldata Grund'!K113," ","dag"),_xlfn.CONCAT('1. Artikeldata Grund'!K113," ","dagar"))))</f>
        <v/>
      </c>
      <c r="AA113" s="486" t="str">
        <f aca="false">TRIM(IF('1. Artikeldata Grund'!L113="","",IF('1. Artikeldata Grund'!L113=1,_xlfn.CONCAT('1. Artikeldata Grund'!L113," ","dag"),_xlfn.CONCAT('1. Artikeldata Grund'!L113," ","dagar"))))</f>
        <v/>
      </c>
      <c r="AB113" s="497"/>
      <c r="AC113" s="497"/>
      <c r="AD113" s="497"/>
      <c r="AE113" s="486" t="n">
        <v>1</v>
      </c>
      <c r="AF113" s="497"/>
      <c r="AG113" s="487" t="str">
        <f aca="false">TRIM('APH KIC KIA PC'!T113)</f>
        <v/>
      </c>
      <c r="AH113" s="497"/>
      <c r="AI113" s="497"/>
      <c r="AJ113" s="497"/>
      <c r="AK113" s="497"/>
      <c r="AL113" s="497"/>
      <c r="AM113" s="497"/>
      <c r="AN113" s="497"/>
      <c r="AO113" s="497"/>
      <c r="AP113" s="497"/>
      <c r="AQ113" s="497"/>
      <c r="AR113" s="497"/>
      <c r="AS113" s="497"/>
      <c r="AT113" s="497"/>
      <c r="AU113" s="497"/>
      <c r="AV113" s="497"/>
      <c r="AW113" s="497"/>
      <c r="AX113" s="497"/>
      <c r="AY113" s="497"/>
      <c r="AZ113" s="497"/>
      <c r="BA113" s="497"/>
      <c r="BB113" s="497"/>
      <c r="BC113" s="490" t="s">
        <v>2035</v>
      </c>
      <c r="BD113" s="490" t="str">
        <f aca="false">IF('2. Artikeldata Utökad'!G113="Välj…","",LEFT('2. Artikeldata Utökad'!G113,1))</f>
        <v> </v>
      </c>
      <c r="BE113" s="497"/>
      <c r="BF113" s="497"/>
      <c r="BG113" s="497"/>
      <c r="BH113" s="497"/>
      <c r="BI113" s="497"/>
      <c r="BJ113" s="497"/>
      <c r="BK113" s="497"/>
      <c r="BL113" s="487" t="str">
        <f aca="false">TRIM(IF('APH KIC KIA PC'!S113="WEB","",'2. Artikeldata Utökad'!P113))</f>
        <v/>
      </c>
      <c r="BM113" s="487" t="str">
        <f aca="false">TRIM(IF('APH KIC KIA PC'!S113="WEB","",'2. Artikeldata Utökad'!Q113))</f>
        <v/>
      </c>
      <c r="BN113" s="487" t="str">
        <f aca="false">TRIM(IF('APH KIC KIA PC'!S113="WEB","",'2. Artikeldata Utökad'!R113))</f>
        <v/>
      </c>
      <c r="BO113" s="487" t="str">
        <f aca="false">IF('2. Artikeldata Utökad'!F113="","",'2. Artikeldata Utökad'!F113)</f>
        <v>  Välj…</v>
      </c>
      <c r="BP113" s="487" t="str">
        <f aca="false">TRIM(IF('2. Artikeldata Utökad'!E113="","",'2. Artikeldata Utökad'!E113))</f>
        <v/>
      </c>
      <c r="BQ113" s="487" t="str">
        <f aca="false">TRIM(IF('APH KIC KIA PC'!S113="WEB","",'2. Artikeldata Utökad'!S113))</f>
        <v/>
      </c>
      <c r="BR113" s="486" t="n">
        <v>1</v>
      </c>
      <c r="BS113" s="487" t="str">
        <f aca="false">TRIM(IF('APH KIC KIA PC'!S113="WEB","",'2. Artikeldata Utökad'!T113))</f>
        <v/>
      </c>
      <c r="BT113" s="497"/>
      <c r="BU113" s="497"/>
      <c r="BV113" s="487" t="str">
        <f aca="false">TRIM(IF('APH KIC KIA PC'!M113&lt;&gt;200,'APH KIC KIA PC'!D113,'2. Artikeldata Utökad'!I113))</f>
        <v/>
      </c>
      <c r="BW113" s="487" t="str">
        <f aca="false">TRIM('2. Artikeldata Utökad'!D113)</f>
        <v/>
      </c>
      <c r="BX113" s="488" t="str">
        <f aca="false">LEFT('2. Artikeldata Utökad'!H113,1)</f>
        <v> </v>
      </c>
      <c r="BY113" s="488" t="str">
        <f aca="false">TRIM(LEFT('2. Artikeldata Utökad'!J113,2))</f>
        <v/>
      </c>
      <c r="BZ113" s="486" t="s">
        <v>2035</v>
      </c>
      <c r="CA113" s="497"/>
      <c r="CB113" s="497"/>
      <c r="CC113" s="497"/>
      <c r="CD113" s="497"/>
      <c r="CE113" s="497"/>
    </row>
    <row r="114" customFormat="false" ht="14.25" hidden="false" customHeight="false" outlineLevel="0" collapsed="false">
      <c r="A114" s="496" t="n">
        <v>110</v>
      </c>
      <c r="B114" s="485" t="str">
        <f aca="false">'APH KIC KIA PC'!I114</f>
        <v>Välj…</v>
      </c>
      <c r="C114" s="485" t="str">
        <f aca="false">'APH KIC KIA PC'!K114</f>
        <v>Välj…</v>
      </c>
      <c r="D114" s="486" t="n">
        <v>1</v>
      </c>
      <c r="E114" s="487" t="str">
        <f aca="false">TRIM('APH KIC KIA PC'!D114)</f>
        <v/>
      </c>
      <c r="F114" s="488" t="str">
        <f aca="false">TRIM('1. Artikeldata Grund'!E114)</f>
        <v/>
      </c>
      <c r="G114" s="489" t="s">
        <v>1925</v>
      </c>
      <c r="H114" s="497"/>
      <c r="I114" s="497"/>
      <c r="J114" s="497"/>
      <c r="K114" s="497"/>
      <c r="L114" s="497"/>
      <c r="M114" s="258" t="n">
        <f aca="false" t="array" ref="M114:M114">IF('APH KIC KIA PC'!S114&lt;&gt;"WEB",1,_xlfn.IFS('APH KIC KIA PC'!K114=Tabeller!$AH$4,'APH KIC KIA PC'!Q114,'APH KIC KIA PC'!K114=Tabeller!$AH$5,106628))</f>
        <v>1</v>
      </c>
      <c r="N114" s="490" t="str">
        <f aca="false" t="array" ref="N114:N114">TRIM(IFERROR(IF('APH KIC KIA PC'!M114=200,'2. Artikeldata Utökad'!I114,(_xlfn.IFS('APH KIC KIA PC'!K114=Tabeller!$AH$4,'1. Artikeldata Grund'!F114,AND('APH KIC KIA PC'!K114=Tabeller!$AH$5,'APH KIC KIA PC'!M114&lt;&gt;200),'APH KIC KIA PC'!D114,'APH KIC KIA PC'!M114=200,'2. Artikeldata Utökad'!I114))),""))</f>
        <v/>
      </c>
      <c r="O114" s="491" t="str">
        <f aca="false">'APH KIC KIA PC'!E114</f>
        <v/>
      </c>
      <c r="P114" s="487" t="str">
        <f aca="false">TRIM('APH KIC KIA PC'!R114)</f>
        <v/>
      </c>
      <c r="Q114" s="497"/>
      <c r="R114" s="493" t="str">
        <f aca="false" t="array" ref="R114:R114">IFERROR(_xlfn.IFS('4. Inköpsdata'!M114=25%,41,'4. Inköpsdata'!M114=12%,42,'4. Inköpsdata'!M114=6%,43,'4. Inköpsdata'!M114="Momsfritt",38),"")</f>
        <v/>
      </c>
      <c r="S114" s="486" t="str">
        <f aca="false">'APH KIC KIA PC'!S114</f>
        <v>  Välj…</v>
      </c>
      <c r="T114" s="494" t="str">
        <f aca="false">'APH KIC KIA PC'!E114</f>
        <v/>
      </c>
      <c r="U114" s="486"/>
      <c r="V114" s="497"/>
      <c r="W114" s="497"/>
      <c r="X114" s="497"/>
      <c r="Y114" s="497"/>
      <c r="Z114" s="486" t="str">
        <f aca="false">TRIM(IF('1. Artikeldata Grund'!K114="","",IF('1. Artikeldata Grund'!K114=1,_xlfn.CONCAT('1. Artikeldata Grund'!K114," ","dag"),_xlfn.CONCAT('1. Artikeldata Grund'!K114," ","dagar"))))</f>
        <v/>
      </c>
      <c r="AA114" s="486" t="str">
        <f aca="false">TRIM(IF('1. Artikeldata Grund'!L114="","",IF('1. Artikeldata Grund'!L114=1,_xlfn.CONCAT('1. Artikeldata Grund'!L114," ","dag"),_xlfn.CONCAT('1. Artikeldata Grund'!L114," ","dagar"))))</f>
        <v/>
      </c>
      <c r="AB114" s="497"/>
      <c r="AC114" s="497"/>
      <c r="AD114" s="497"/>
      <c r="AE114" s="486" t="n">
        <v>1</v>
      </c>
      <c r="AF114" s="497"/>
      <c r="AG114" s="487" t="str">
        <f aca="false">TRIM('APH KIC KIA PC'!T114)</f>
        <v/>
      </c>
      <c r="AH114" s="497"/>
      <c r="AI114" s="497"/>
      <c r="AJ114" s="497"/>
      <c r="AK114" s="497"/>
      <c r="AL114" s="497"/>
      <c r="AM114" s="497"/>
      <c r="AN114" s="497"/>
      <c r="AO114" s="497"/>
      <c r="AP114" s="497"/>
      <c r="AQ114" s="497"/>
      <c r="AR114" s="497"/>
      <c r="AS114" s="497"/>
      <c r="AT114" s="497"/>
      <c r="AU114" s="497"/>
      <c r="AV114" s="497"/>
      <c r="AW114" s="497"/>
      <c r="AX114" s="497"/>
      <c r="AY114" s="497"/>
      <c r="AZ114" s="497"/>
      <c r="BA114" s="497"/>
      <c r="BB114" s="497"/>
      <c r="BC114" s="490" t="s">
        <v>2035</v>
      </c>
      <c r="BD114" s="490" t="str">
        <f aca="false">IF('2. Artikeldata Utökad'!G114="Välj…","",LEFT('2. Artikeldata Utökad'!G114,1))</f>
        <v> </v>
      </c>
      <c r="BE114" s="497"/>
      <c r="BF114" s="497"/>
      <c r="BG114" s="497"/>
      <c r="BH114" s="497"/>
      <c r="BI114" s="497"/>
      <c r="BJ114" s="497"/>
      <c r="BK114" s="497"/>
      <c r="BL114" s="487" t="str">
        <f aca="false">TRIM(IF('APH KIC KIA PC'!S114="WEB","",'2. Artikeldata Utökad'!P114))</f>
        <v/>
      </c>
      <c r="BM114" s="487" t="str">
        <f aca="false">TRIM(IF('APH KIC KIA PC'!S114="WEB","",'2. Artikeldata Utökad'!Q114))</f>
        <v/>
      </c>
      <c r="BN114" s="487" t="str">
        <f aca="false">TRIM(IF('APH KIC KIA PC'!S114="WEB","",'2. Artikeldata Utökad'!R114))</f>
        <v/>
      </c>
      <c r="BO114" s="487" t="str">
        <f aca="false">IF('2. Artikeldata Utökad'!F114="","",'2. Artikeldata Utökad'!F114)</f>
        <v>  Välj…</v>
      </c>
      <c r="BP114" s="487" t="str">
        <f aca="false">TRIM(IF('2. Artikeldata Utökad'!E114="","",'2. Artikeldata Utökad'!E114))</f>
        <v/>
      </c>
      <c r="BQ114" s="487" t="str">
        <f aca="false">TRIM(IF('APH KIC KIA PC'!S114="WEB","",'2. Artikeldata Utökad'!S114))</f>
        <v/>
      </c>
      <c r="BR114" s="486" t="n">
        <v>1</v>
      </c>
      <c r="BS114" s="487" t="str">
        <f aca="false">TRIM(IF('APH KIC KIA PC'!S114="WEB","",'2. Artikeldata Utökad'!T114))</f>
        <v/>
      </c>
      <c r="BT114" s="497"/>
      <c r="BU114" s="497"/>
      <c r="BV114" s="487" t="str">
        <f aca="false">TRIM(IF('APH KIC KIA PC'!M114&lt;&gt;200,'APH KIC KIA PC'!D114,'2. Artikeldata Utökad'!I114))</f>
        <v/>
      </c>
      <c r="BW114" s="487" t="str">
        <f aca="false">TRIM('2. Artikeldata Utökad'!D114)</f>
        <v/>
      </c>
      <c r="BX114" s="488" t="str">
        <f aca="false">LEFT('2. Artikeldata Utökad'!H114,1)</f>
        <v> </v>
      </c>
      <c r="BY114" s="488" t="str">
        <f aca="false">TRIM(LEFT('2. Artikeldata Utökad'!J114,2))</f>
        <v/>
      </c>
      <c r="BZ114" s="486" t="s">
        <v>2035</v>
      </c>
      <c r="CA114" s="497"/>
      <c r="CB114" s="497"/>
      <c r="CC114" s="497"/>
      <c r="CD114" s="497"/>
      <c r="CE114" s="497"/>
    </row>
    <row r="115" customFormat="false" ht="14.25" hidden="false" customHeight="false" outlineLevel="0" collapsed="false">
      <c r="A115" s="485" t="n">
        <v>111</v>
      </c>
      <c r="B115" s="485" t="str">
        <f aca="false">'APH KIC KIA PC'!I115</f>
        <v>Välj…</v>
      </c>
      <c r="C115" s="485" t="str">
        <f aca="false">'APH KIC KIA PC'!K115</f>
        <v>Välj…</v>
      </c>
      <c r="D115" s="486" t="n">
        <v>1</v>
      </c>
      <c r="E115" s="487" t="str">
        <f aca="false">TRIM('APH KIC KIA PC'!D115)</f>
        <v/>
      </c>
      <c r="F115" s="488" t="str">
        <f aca="false">TRIM('1. Artikeldata Grund'!E115)</f>
        <v/>
      </c>
      <c r="G115" s="489" t="s">
        <v>1925</v>
      </c>
      <c r="H115" s="497"/>
      <c r="I115" s="497"/>
      <c r="J115" s="497"/>
      <c r="K115" s="497"/>
      <c r="L115" s="497"/>
      <c r="M115" s="258" t="n">
        <f aca="false" t="array" ref="M115:M115">IF('APH KIC KIA PC'!S115&lt;&gt;"WEB",1,_xlfn.IFS('APH KIC KIA PC'!K115=Tabeller!$AH$4,'APH KIC KIA PC'!Q115,'APH KIC KIA PC'!K115=Tabeller!$AH$5,106628))</f>
        <v>1</v>
      </c>
      <c r="N115" s="490" t="str">
        <f aca="false" t="array" ref="N115:N115">TRIM(IFERROR(IF('APH KIC KIA PC'!M115=200,'2. Artikeldata Utökad'!I115,(_xlfn.IFS('APH KIC KIA PC'!K115=Tabeller!$AH$4,'1. Artikeldata Grund'!F115,AND('APH KIC KIA PC'!K115=Tabeller!$AH$5,'APH KIC KIA PC'!M115&lt;&gt;200),'APH KIC KIA PC'!D115,'APH KIC KIA PC'!M115=200,'2. Artikeldata Utökad'!I115))),""))</f>
        <v/>
      </c>
      <c r="O115" s="491" t="str">
        <f aca="false">'APH KIC KIA PC'!E115</f>
        <v/>
      </c>
      <c r="P115" s="487" t="str">
        <f aca="false">TRIM('APH KIC KIA PC'!R115)</f>
        <v/>
      </c>
      <c r="Q115" s="497"/>
      <c r="R115" s="493" t="str">
        <f aca="false" t="array" ref="R115:R115">IFERROR(_xlfn.IFS('4. Inköpsdata'!M115=25%,41,'4. Inköpsdata'!M115=12%,42,'4. Inköpsdata'!M115=6%,43,'4. Inköpsdata'!M115="Momsfritt",38),"")</f>
        <v/>
      </c>
      <c r="S115" s="486" t="str">
        <f aca="false">'APH KIC KIA PC'!S115</f>
        <v>  Välj…</v>
      </c>
      <c r="T115" s="494" t="str">
        <f aca="false">'APH KIC KIA PC'!E115</f>
        <v/>
      </c>
      <c r="U115" s="486"/>
      <c r="V115" s="497"/>
      <c r="W115" s="497"/>
      <c r="X115" s="497"/>
      <c r="Y115" s="497"/>
      <c r="Z115" s="486" t="str">
        <f aca="false">TRIM(IF('1. Artikeldata Grund'!K115="","",IF('1. Artikeldata Grund'!K115=1,_xlfn.CONCAT('1. Artikeldata Grund'!K115," ","dag"),_xlfn.CONCAT('1. Artikeldata Grund'!K115," ","dagar"))))</f>
        <v/>
      </c>
      <c r="AA115" s="486" t="str">
        <f aca="false">TRIM(IF('1. Artikeldata Grund'!L115="","",IF('1. Artikeldata Grund'!L115=1,_xlfn.CONCAT('1. Artikeldata Grund'!L115," ","dag"),_xlfn.CONCAT('1. Artikeldata Grund'!L115," ","dagar"))))</f>
        <v/>
      </c>
      <c r="AB115" s="497"/>
      <c r="AC115" s="497"/>
      <c r="AD115" s="497"/>
      <c r="AE115" s="486" t="n">
        <v>1</v>
      </c>
      <c r="AF115" s="497"/>
      <c r="AG115" s="487" t="str">
        <f aca="false">TRIM('APH KIC KIA PC'!T115)</f>
        <v/>
      </c>
      <c r="AH115" s="497"/>
      <c r="AI115" s="497"/>
      <c r="AJ115" s="497"/>
      <c r="AK115" s="497"/>
      <c r="AL115" s="497"/>
      <c r="AM115" s="497"/>
      <c r="AN115" s="497"/>
      <c r="AO115" s="497"/>
      <c r="AP115" s="497"/>
      <c r="AQ115" s="497"/>
      <c r="AR115" s="497"/>
      <c r="AS115" s="497"/>
      <c r="AT115" s="497"/>
      <c r="AU115" s="497"/>
      <c r="AV115" s="497"/>
      <c r="AW115" s="497"/>
      <c r="AX115" s="497"/>
      <c r="AY115" s="497"/>
      <c r="AZ115" s="497"/>
      <c r="BA115" s="497"/>
      <c r="BB115" s="497"/>
      <c r="BC115" s="490" t="s">
        <v>2035</v>
      </c>
      <c r="BD115" s="490" t="str">
        <f aca="false">IF('2. Artikeldata Utökad'!G115="Välj…","",LEFT('2. Artikeldata Utökad'!G115,1))</f>
        <v> </v>
      </c>
      <c r="BE115" s="497"/>
      <c r="BF115" s="497"/>
      <c r="BG115" s="497"/>
      <c r="BH115" s="497"/>
      <c r="BI115" s="497"/>
      <c r="BJ115" s="497"/>
      <c r="BK115" s="497"/>
      <c r="BL115" s="487" t="str">
        <f aca="false">TRIM(IF('APH KIC KIA PC'!S115="WEB","",'2. Artikeldata Utökad'!P115))</f>
        <v/>
      </c>
      <c r="BM115" s="487" t="str">
        <f aca="false">TRIM(IF('APH KIC KIA PC'!S115="WEB","",'2. Artikeldata Utökad'!Q115))</f>
        <v/>
      </c>
      <c r="BN115" s="487" t="str">
        <f aca="false">TRIM(IF('APH KIC KIA PC'!S115="WEB","",'2. Artikeldata Utökad'!R115))</f>
        <v/>
      </c>
      <c r="BO115" s="487" t="str">
        <f aca="false">IF('2. Artikeldata Utökad'!F115="","",'2. Artikeldata Utökad'!F115)</f>
        <v>  Välj…</v>
      </c>
      <c r="BP115" s="487" t="str">
        <f aca="false">TRIM(IF('2. Artikeldata Utökad'!E115="","",'2. Artikeldata Utökad'!E115))</f>
        <v/>
      </c>
      <c r="BQ115" s="487" t="str">
        <f aca="false">TRIM(IF('APH KIC KIA PC'!S115="WEB","",'2. Artikeldata Utökad'!S115))</f>
        <v/>
      </c>
      <c r="BR115" s="486" t="n">
        <v>1</v>
      </c>
      <c r="BS115" s="487" t="str">
        <f aca="false">TRIM(IF('APH KIC KIA PC'!S115="WEB","",'2. Artikeldata Utökad'!T115))</f>
        <v/>
      </c>
      <c r="BT115" s="497"/>
      <c r="BU115" s="497"/>
      <c r="BV115" s="487" t="str">
        <f aca="false">TRIM(IF('APH KIC KIA PC'!M115&lt;&gt;200,'APH KIC KIA PC'!D115,'2. Artikeldata Utökad'!I115))</f>
        <v/>
      </c>
      <c r="BW115" s="487" t="str">
        <f aca="false">TRIM('2. Artikeldata Utökad'!D115)</f>
        <v/>
      </c>
      <c r="BX115" s="488" t="str">
        <f aca="false">LEFT('2. Artikeldata Utökad'!H115,1)</f>
        <v> </v>
      </c>
      <c r="BY115" s="488" t="str">
        <f aca="false">TRIM(LEFT('2. Artikeldata Utökad'!J115,2))</f>
        <v/>
      </c>
      <c r="BZ115" s="486" t="s">
        <v>2035</v>
      </c>
      <c r="CA115" s="497"/>
      <c r="CB115" s="497"/>
      <c r="CC115" s="497"/>
      <c r="CD115" s="497"/>
      <c r="CE115" s="497"/>
    </row>
    <row r="116" customFormat="false" ht="14.25" hidden="false" customHeight="false" outlineLevel="0" collapsed="false">
      <c r="A116" s="485" t="n">
        <v>112</v>
      </c>
      <c r="B116" s="485" t="str">
        <f aca="false">'APH KIC KIA PC'!I116</f>
        <v>Välj…</v>
      </c>
      <c r="C116" s="485" t="str">
        <f aca="false">'APH KIC KIA PC'!K116</f>
        <v>Välj…</v>
      </c>
      <c r="D116" s="486" t="n">
        <v>1</v>
      </c>
      <c r="E116" s="487" t="str">
        <f aca="false">TRIM('APH KIC KIA PC'!D116)</f>
        <v/>
      </c>
      <c r="F116" s="488" t="str">
        <f aca="false">TRIM('1. Artikeldata Grund'!E116)</f>
        <v/>
      </c>
      <c r="G116" s="489" t="s">
        <v>1925</v>
      </c>
      <c r="H116" s="497"/>
      <c r="I116" s="497"/>
      <c r="J116" s="497"/>
      <c r="K116" s="497"/>
      <c r="L116" s="497"/>
      <c r="M116" s="258" t="n">
        <f aca="false" t="array" ref="M116:M116">IF('APH KIC KIA PC'!S116&lt;&gt;"WEB",1,_xlfn.IFS('APH KIC KIA PC'!K116=Tabeller!$AH$4,'APH KIC KIA PC'!Q116,'APH KIC KIA PC'!K116=Tabeller!$AH$5,106628))</f>
        <v>1</v>
      </c>
      <c r="N116" s="490" t="str">
        <f aca="false" t="array" ref="N116:N116">TRIM(IFERROR(IF('APH KIC KIA PC'!M116=200,'2. Artikeldata Utökad'!I116,(_xlfn.IFS('APH KIC KIA PC'!K116=Tabeller!$AH$4,'1. Artikeldata Grund'!F116,AND('APH KIC KIA PC'!K116=Tabeller!$AH$5,'APH KIC KIA PC'!M116&lt;&gt;200),'APH KIC KIA PC'!D116,'APH KIC KIA PC'!M116=200,'2. Artikeldata Utökad'!I116))),""))</f>
        <v/>
      </c>
      <c r="O116" s="491" t="str">
        <f aca="false">'APH KIC KIA PC'!E116</f>
        <v/>
      </c>
      <c r="P116" s="487" t="str">
        <f aca="false">TRIM('APH KIC KIA PC'!R116)</f>
        <v/>
      </c>
      <c r="Q116" s="497"/>
      <c r="R116" s="493" t="str">
        <f aca="false" t="array" ref="R116:R116">IFERROR(_xlfn.IFS('4. Inköpsdata'!M116=25%,41,'4. Inköpsdata'!M116=12%,42,'4. Inköpsdata'!M116=6%,43,'4. Inköpsdata'!M116="Momsfritt",38),"")</f>
        <v/>
      </c>
      <c r="S116" s="486" t="str">
        <f aca="false">'APH KIC KIA PC'!S116</f>
        <v>  Välj…</v>
      </c>
      <c r="T116" s="494" t="str">
        <f aca="false">'APH KIC KIA PC'!E116</f>
        <v/>
      </c>
      <c r="U116" s="486"/>
      <c r="V116" s="497"/>
      <c r="W116" s="497"/>
      <c r="X116" s="497"/>
      <c r="Y116" s="497"/>
      <c r="Z116" s="486" t="str">
        <f aca="false">TRIM(IF('1. Artikeldata Grund'!K116="","",IF('1. Artikeldata Grund'!K116=1,_xlfn.CONCAT('1. Artikeldata Grund'!K116," ","dag"),_xlfn.CONCAT('1. Artikeldata Grund'!K116," ","dagar"))))</f>
        <v/>
      </c>
      <c r="AA116" s="486" t="str">
        <f aca="false">TRIM(IF('1. Artikeldata Grund'!L116="","",IF('1. Artikeldata Grund'!L116=1,_xlfn.CONCAT('1. Artikeldata Grund'!L116," ","dag"),_xlfn.CONCAT('1. Artikeldata Grund'!L116," ","dagar"))))</f>
        <v/>
      </c>
      <c r="AB116" s="497"/>
      <c r="AC116" s="497"/>
      <c r="AD116" s="497"/>
      <c r="AE116" s="486" t="n">
        <v>1</v>
      </c>
      <c r="AF116" s="497"/>
      <c r="AG116" s="487" t="str">
        <f aca="false">TRIM('APH KIC KIA PC'!T116)</f>
        <v/>
      </c>
      <c r="AH116" s="497"/>
      <c r="AI116" s="497"/>
      <c r="AJ116" s="497"/>
      <c r="AK116" s="497"/>
      <c r="AL116" s="497"/>
      <c r="AM116" s="497"/>
      <c r="AN116" s="497"/>
      <c r="AO116" s="497"/>
      <c r="AP116" s="497"/>
      <c r="AQ116" s="497"/>
      <c r="AR116" s="497"/>
      <c r="AS116" s="497"/>
      <c r="AT116" s="497"/>
      <c r="AU116" s="497"/>
      <c r="AV116" s="497"/>
      <c r="AW116" s="497"/>
      <c r="AX116" s="497"/>
      <c r="AY116" s="497"/>
      <c r="AZ116" s="497"/>
      <c r="BA116" s="497"/>
      <c r="BB116" s="497"/>
      <c r="BC116" s="490" t="s">
        <v>2035</v>
      </c>
      <c r="BD116" s="490" t="str">
        <f aca="false">IF('2. Artikeldata Utökad'!G116="Välj…","",LEFT('2. Artikeldata Utökad'!G116,1))</f>
        <v> </v>
      </c>
      <c r="BE116" s="497"/>
      <c r="BF116" s="497"/>
      <c r="BG116" s="497"/>
      <c r="BH116" s="497"/>
      <c r="BI116" s="497"/>
      <c r="BJ116" s="497"/>
      <c r="BK116" s="497"/>
      <c r="BL116" s="487" t="str">
        <f aca="false">TRIM(IF('APH KIC KIA PC'!S116="WEB","",'2. Artikeldata Utökad'!P116))</f>
        <v/>
      </c>
      <c r="BM116" s="487" t="str">
        <f aca="false">TRIM(IF('APH KIC KIA PC'!S116="WEB","",'2. Artikeldata Utökad'!Q116))</f>
        <v/>
      </c>
      <c r="BN116" s="487" t="str">
        <f aca="false">TRIM(IF('APH KIC KIA PC'!S116="WEB","",'2. Artikeldata Utökad'!R116))</f>
        <v/>
      </c>
      <c r="BO116" s="487" t="str">
        <f aca="false">IF('2. Artikeldata Utökad'!F116="","",'2. Artikeldata Utökad'!F116)</f>
        <v>  Välj…</v>
      </c>
      <c r="BP116" s="487" t="str">
        <f aca="false">TRIM(IF('2. Artikeldata Utökad'!E116="","",'2. Artikeldata Utökad'!E116))</f>
        <v/>
      </c>
      <c r="BQ116" s="487" t="str">
        <f aca="false">TRIM(IF('APH KIC KIA PC'!S116="WEB","",'2. Artikeldata Utökad'!S116))</f>
        <v/>
      </c>
      <c r="BR116" s="486" t="n">
        <v>1</v>
      </c>
      <c r="BS116" s="487" t="str">
        <f aca="false">TRIM(IF('APH KIC KIA PC'!S116="WEB","",'2. Artikeldata Utökad'!T116))</f>
        <v/>
      </c>
      <c r="BT116" s="497"/>
      <c r="BU116" s="497"/>
      <c r="BV116" s="487" t="str">
        <f aca="false">TRIM(IF('APH KIC KIA PC'!M116&lt;&gt;200,'APH KIC KIA PC'!D116,'2. Artikeldata Utökad'!I116))</f>
        <v/>
      </c>
      <c r="BW116" s="487" t="str">
        <f aca="false">TRIM('2. Artikeldata Utökad'!D116)</f>
        <v/>
      </c>
      <c r="BX116" s="488" t="str">
        <f aca="false">LEFT('2. Artikeldata Utökad'!H116,1)</f>
        <v> </v>
      </c>
      <c r="BY116" s="488" t="str">
        <f aca="false">TRIM(LEFT('2. Artikeldata Utökad'!J116,2))</f>
        <v/>
      </c>
      <c r="BZ116" s="486" t="s">
        <v>2035</v>
      </c>
      <c r="CA116" s="497"/>
      <c r="CB116" s="497"/>
      <c r="CC116" s="497"/>
      <c r="CD116" s="497"/>
      <c r="CE116" s="497"/>
    </row>
    <row r="117" customFormat="false" ht="14.25" hidden="false" customHeight="false" outlineLevel="0" collapsed="false">
      <c r="A117" s="485" t="n">
        <v>113</v>
      </c>
      <c r="B117" s="485" t="str">
        <f aca="false">'APH KIC KIA PC'!I117</f>
        <v>Välj…</v>
      </c>
      <c r="C117" s="485" t="str">
        <f aca="false">'APH KIC KIA PC'!K117</f>
        <v>Välj…</v>
      </c>
      <c r="D117" s="486" t="n">
        <v>1</v>
      </c>
      <c r="E117" s="487" t="str">
        <f aca="false">TRIM('APH KIC KIA PC'!D117)</f>
        <v/>
      </c>
      <c r="F117" s="488" t="str">
        <f aca="false">TRIM('1. Artikeldata Grund'!E117)</f>
        <v/>
      </c>
      <c r="G117" s="489" t="s">
        <v>1925</v>
      </c>
      <c r="H117" s="497"/>
      <c r="I117" s="497"/>
      <c r="J117" s="497"/>
      <c r="K117" s="497"/>
      <c r="L117" s="497"/>
      <c r="M117" s="258" t="n">
        <f aca="false" t="array" ref="M117:M117">IF('APH KIC KIA PC'!S117&lt;&gt;"WEB",1,_xlfn.IFS('APH KIC KIA PC'!K117=Tabeller!$AH$4,'APH KIC KIA PC'!Q117,'APH KIC KIA PC'!K117=Tabeller!$AH$5,106628))</f>
        <v>1</v>
      </c>
      <c r="N117" s="490" t="str">
        <f aca="false" t="array" ref="N117:N117">TRIM(IFERROR(IF('APH KIC KIA PC'!M117=200,'2. Artikeldata Utökad'!I117,(_xlfn.IFS('APH KIC KIA PC'!K117=Tabeller!$AH$4,'1. Artikeldata Grund'!F117,AND('APH KIC KIA PC'!K117=Tabeller!$AH$5,'APH KIC KIA PC'!M117&lt;&gt;200),'APH KIC KIA PC'!D117,'APH KIC KIA PC'!M117=200,'2. Artikeldata Utökad'!I117))),""))</f>
        <v/>
      </c>
      <c r="O117" s="491" t="str">
        <f aca="false">'APH KIC KIA PC'!E117</f>
        <v/>
      </c>
      <c r="P117" s="487" t="str">
        <f aca="false">TRIM('APH KIC KIA PC'!R117)</f>
        <v/>
      </c>
      <c r="Q117" s="497"/>
      <c r="R117" s="493" t="str">
        <f aca="false" t="array" ref="R117:R117">IFERROR(_xlfn.IFS('4. Inköpsdata'!M117=25%,41,'4. Inköpsdata'!M117=12%,42,'4. Inköpsdata'!M117=6%,43,'4. Inköpsdata'!M117="Momsfritt",38),"")</f>
        <v/>
      </c>
      <c r="S117" s="486" t="str">
        <f aca="false">'APH KIC KIA PC'!S117</f>
        <v>  Välj…</v>
      </c>
      <c r="T117" s="494" t="str">
        <f aca="false">'APH KIC KIA PC'!E117</f>
        <v/>
      </c>
      <c r="U117" s="486"/>
      <c r="V117" s="497"/>
      <c r="W117" s="497"/>
      <c r="X117" s="497"/>
      <c r="Y117" s="497"/>
      <c r="Z117" s="486" t="str">
        <f aca="false">TRIM(IF('1. Artikeldata Grund'!K117="","",IF('1. Artikeldata Grund'!K117=1,_xlfn.CONCAT('1. Artikeldata Grund'!K117," ","dag"),_xlfn.CONCAT('1. Artikeldata Grund'!K117," ","dagar"))))</f>
        <v/>
      </c>
      <c r="AA117" s="486" t="str">
        <f aca="false">TRIM(IF('1. Artikeldata Grund'!L117="","",IF('1. Artikeldata Grund'!L117=1,_xlfn.CONCAT('1. Artikeldata Grund'!L117," ","dag"),_xlfn.CONCAT('1. Artikeldata Grund'!L117," ","dagar"))))</f>
        <v/>
      </c>
      <c r="AB117" s="497"/>
      <c r="AC117" s="497"/>
      <c r="AD117" s="497"/>
      <c r="AE117" s="486" t="n">
        <v>1</v>
      </c>
      <c r="AF117" s="497"/>
      <c r="AG117" s="487" t="str">
        <f aca="false">TRIM('APH KIC KIA PC'!T117)</f>
        <v/>
      </c>
      <c r="AH117" s="497"/>
      <c r="AI117" s="497"/>
      <c r="AJ117" s="497"/>
      <c r="AK117" s="497"/>
      <c r="AL117" s="497"/>
      <c r="AM117" s="497"/>
      <c r="AN117" s="497"/>
      <c r="AO117" s="497"/>
      <c r="AP117" s="497"/>
      <c r="AQ117" s="497"/>
      <c r="AR117" s="497"/>
      <c r="AS117" s="497"/>
      <c r="AT117" s="497"/>
      <c r="AU117" s="497"/>
      <c r="AV117" s="497"/>
      <c r="AW117" s="497"/>
      <c r="AX117" s="497"/>
      <c r="AY117" s="497"/>
      <c r="AZ117" s="497"/>
      <c r="BA117" s="497"/>
      <c r="BB117" s="497"/>
      <c r="BC117" s="490" t="s">
        <v>2035</v>
      </c>
      <c r="BD117" s="490" t="str">
        <f aca="false">IF('2. Artikeldata Utökad'!G117="Välj…","",LEFT('2. Artikeldata Utökad'!G117,1))</f>
        <v> </v>
      </c>
      <c r="BE117" s="497"/>
      <c r="BF117" s="497"/>
      <c r="BG117" s="497"/>
      <c r="BH117" s="497"/>
      <c r="BI117" s="497"/>
      <c r="BJ117" s="497"/>
      <c r="BK117" s="497"/>
      <c r="BL117" s="487" t="str">
        <f aca="false">TRIM(IF('APH KIC KIA PC'!S117="WEB","",'2. Artikeldata Utökad'!P117))</f>
        <v/>
      </c>
      <c r="BM117" s="487" t="str">
        <f aca="false">TRIM(IF('APH KIC KIA PC'!S117="WEB","",'2. Artikeldata Utökad'!Q117))</f>
        <v/>
      </c>
      <c r="BN117" s="487" t="str">
        <f aca="false">TRIM(IF('APH KIC KIA PC'!S117="WEB","",'2. Artikeldata Utökad'!R117))</f>
        <v/>
      </c>
      <c r="BO117" s="487" t="str">
        <f aca="false">IF('2. Artikeldata Utökad'!F117="","",'2. Artikeldata Utökad'!F117)</f>
        <v>  Välj…</v>
      </c>
      <c r="BP117" s="487" t="str">
        <f aca="false">TRIM(IF('2. Artikeldata Utökad'!E117="","",'2. Artikeldata Utökad'!E117))</f>
        <v/>
      </c>
      <c r="BQ117" s="487" t="str">
        <f aca="false">TRIM(IF('APH KIC KIA PC'!S117="WEB","",'2. Artikeldata Utökad'!S117))</f>
        <v/>
      </c>
      <c r="BR117" s="486" t="n">
        <v>1</v>
      </c>
      <c r="BS117" s="487" t="str">
        <f aca="false">TRIM(IF('APH KIC KIA PC'!S117="WEB","",'2. Artikeldata Utökad'!T117))</f>
        <v/>
      </c>
      <c r="BT117" s="497"/>
      <c r="BU117" s="497"/>
      <c r="BV117" s="487" t="str">
        <f aca="false">TRIM(IF('APH KIC KIA PC'!M117&lt;&gt;200,'APH KIC KIA PC'!D117,'2. Artikeldata Utökad'!I117))</f>
        <v/>
      </c>
      <c r="BW117" s="487" t="str">
        <f aca="false">TRIM('2. Artikeldata Utökad'!D117)</f>
        <v/>
      </c>
      <c r="BX117" s="488" t="str">
        <f aca="false">LEFT('2. Artikeldata Utökad'!H117,1)</f>
        <v> </v>
      </c>
      <c r="BY117" s="488" t="str">
        <f aca="false">TRIM(LEFT('2. Artikeldata Utökad'!J117,2))</f>
        <v/>
      </c>
      <c r="BZ117" s="486" t="s">
        <v>2035</v>
      </c>
      <c r="CA117" s="497"/>
      <c r="CB117" s="497"/>
      <c r="CC117" s="497"/>
      <c r="CD117" s="497"/>
      <c r="CE117" s="497"/>
    </row>
    <row r="118" customFormat="false" ht="14.25" hidden="false" customHeight="false" outlineLevel="0" collapsed="false">
      <c r="A118" s="485" t="n">
        <v>114</v>
      </c>
      <c r="B118" s="485" t="str">
        <f aca="false">'APH KIC KIA PC'!I118</f>
        <v>Välj…</v>
      </c>
      <c r="C118" s="485" t="str">
        <f aca="false">'APH KIC KIA PC'!K118</f>
        <v>Välj…</v>
      </c>
      <c r="D118" s="486" t="n">
        <v>1</v>
      </c>
      <c r="E118" s="487" t="str">
        <f aca="false">TRIM('APH KIC KIA PC'!D118)</f>
        <v/>
      </c>
      <c r="F118" s="488" t="str">
        <f aca="false">TRIM('1. Artikeldata Grund'!E118)</f>
        <v/>
      </c>
      <c r="G118" s="489" t="s">
        <v>1925</v>
      </c>
      <c r="H118" s="497"/>
      <c r="I118" s="497"/>
      <c r="J118" s="497"/>
      <c r="K118" s="497"/>
      <c r="L118" s="497"/>
      <c r="M118" s="258" t="n">
        <f aca="false" t="array" ref="M118:M118">IF('APH KIC KIA PC'!S118&lt;&gt;"WEB",1,_xlfn.IFS('APH KIC KIA PC'!K118=Tabeller!$AH$4,'APH KIC KIA PC'!Q118,'APH KIC KIA PC'!K118=Tabeller!$AH$5,106628))</f>
        <v>1</v>
      </c>
      <c r="N118" s="490" t="str">
        <f aca="false" t="array" ref="N118:N118">TRIM(IFERROR(IF('APH KIC KIA PC'!M118=200,'2. Artikeldata Utökad'!I118,(_xlfn.IFS('APH KIC KIA PC'!K118=Tabeller!$AH$4,'1. Artikeldata Grund'!F118,AND('APH KIC KIA PC'!K118=Tabeller!$AH$5,'APH KIC KIA PC'!M118&lt;&gt;200),'APH KIC KIA PC'!D118,'APH KIC KIA PC'!M118=200,'2. Artikeldata Utökad'!I118))),""))</f>
        <v/>
      </c>
      <c r="O118" s="491" t="str">
        <f aca="false">'APH KIC KIA PC'!E118</f>
        <v/>
      </c>
      <c r="P118" s="487" t="str">
        <f aca="false">TRIM('APH KIC KIA PC'!R118)</f>
        <v/>
      </c>
      <c r="Q118" s="497"/>
      <c r="R118" s="493" t="str">
        <f aca="false" t="array" ref="R118:R118">IFERROR(_xlfn.IFS('4. Inköpsdata'!M118=25%,41,'4. Inköpsdata'!M118=12%,42,'4. Inköpsdata'!M118=6%,43,'4. Inköpsdata'!M118="Momsfritt",38),"")</f>
        <v/>
      </c>
      <c r="S118" s="486" t="str">
        <f aca="false">'APH KIC KIA PC'!S118</f>
        <v>  Välj…</v>
      </c>
      <c r="T118" s="494" t="str">
        <f aca="false">'APH KIC KIA PC'!E118</f>
        <v/>
      </c>
      <c r="U118" s="486"/>
      <c r="V118" s="497"/>
      <c r="W118" s="497"/>
      <c r="X118" s="497"/>
      <c r="Y118" s="497"/>
      <c r="Z118" s="486" t="str">
        <f aca="false">TRIM(IF('1. Artikeldata Grund'!K118="","",IF('1. Artikeldata Grund'!K118=1,_xlfn.CONCAT('1. Artikeldata Grund'!K118," ","dag"),_xlfn.CONCAT('1. Artikeldata Grund'!K118," ","dagar"))))</f>
        <v/>
      </c>
      <c r="AA118" s="486" t="str">
        <f aca="false">TRIM(IF('1. Artikeldata Grund'!L118="","",IF('1. Artikeldata Grund'!L118=1,_xlfn.CONCAT('1. Artikeldata Grund'!L118," ","dag"),_xlfn.CONCAT('1. Artikeldata Grund'!L118," ","dagar"))))</f>
        <v/>
      </c>
      <c r="AB118" s="497"/>
      <c r="AC118" s="497"/>
      <c r="AD118" s="497"/>
      <c r="AE118" s="486" t="n">
        <v>1</v>
      </c>
      <c r="AF118" s="497"/>
      <c r="AG118" s="487" t="str">
        <f aca="false">TRIM('APH KIC KIA PC'!T118)</f>
        <v/>
      </c>
      <c r="AH118" s="497"/>
      <c r="AI118" s="497"/>
      <c r="AJ118" s="497"/>
      <c r="AK118" s="497"/>
      <c r="AL118" s="497"/>
      <c r="AM118" s="497"/>
      <c r="AN118" s="497"/>
      <c r="AO118" s="497"/>
      <c r="AP118" s="497"/>
      <c r="AQ118" s="497"/>
      <c r="AR118" s="497"/>
      <c r="AS118" s="497"/>
      <c r="AT118" s="497"/>
      <c r="AU118" s="497"/>
      <c r="AV118" s="497"/>
      <c r="AW118" s="497"/>
      <c r="AX118" s="497"/>
      <c r="AY118" s="497"/>
      <c r="AZ118" s="497"/>
      <c r="BA118" s="497"/>
      <c r="BB118" s="497"/>
      <c r="BC118" s="490" t="s">
        <v>2035</v>
      </c>
      <c r="BD118" s="490" t="str">
        <f aca="false">IF('2. Artikeldata Utökad'!G118="Välj…","",LEFT('2. Artikeldata Utökad'!G118,1))</f>
        <v> </v>
      </c>
      <c r="BE118" s="497"/>
      <c r="BF118" s="497"/>
      <c r="BG118" s="497"/>
      <c r="BH118" s="497"/>
      <c r="BI118" s="497"/>
      <c r="BJ118" s="497"/>
      <c r="BK118" s="497"/>
      <c r="BL118" s="487" t="str">
        <f aca="false">TRIM(IF('APH KIC KIA PC'!S118="WEB","",'2. Artikeldata Utökad'!P118))</f>
        <v/>
      </c>
      <c r="BM118" s="487" t="str">
        <f aca="false">TRIM(IF('APH KIC KIA PC'!S118="WEB","",'2. Artikeldata Utökad'!Q118))</f>
        <v/>
      </c>
      <c r="BN118" s="487" t="str">
        <f aca="false">TRIM(IF('APH KIC KIA PC'!S118="WEB","",'2. Artikeldata Utökad'!R118))</f>
        <v/>
      </c>
      <c r="BO118" s="487" t="str">
        <f aca="false">IF('2. Artikeldata Utökad'!F118="","",'2. Artikeldata Utökad'!F118)</f>
        <v>  Välj…</v>
      </c>
      <c r="BP118" s="487" t="str">
        <f aca="false">TRIM(IF('2. Artikeldata Utökad'!E118="","",'2. Artikeldata Utökad'!E118))</f>
        <v/>
      </c>
      <c r="BQ118" s="487" t="str">
        <f aca="false">TRIM(IF('APH KIC KIA PC'!S118="WEB","",'2. Artikeldata Utökad'!S118))</f>
        <v/>
      </c>
      <c r="BR118" s="486" t="n">
        <v>1</v>
      </c>
      <c r="BS118" s="487" t="str">
        <f aca="false">TRIM(IF('APH KIC KIA PC'!S118="WEB","",'2. Artikeldata Utökad'!T118))</f>
        <v/>
      </c>
      <c r="BT118" s="497"/>
      <c r="BU118" s="497"/>
      <c r="BV118" s="487" t="str">
        <f aca="false">TRIM(IF('APH KIC KIA PC'!M118&lt;&gt;200,'APH KIC KIA PC'!D118,'2. Artikeldata Utökad'!I118))</f>
        <v/>
      </c>
      <c r="BW118" s="487" t="str">
        <f aca="false">TRIM('2. Artikeldata Utökad'!D118)</f>
        <v/>
      </c>
      <c r="BX118" s="488" t="str">
        <f aca="false">LEFT('2. Artikeldata Utökad'!H118,1)</f>
        <v> </v>
      </c>
      <c r="BY118" s="488" t="str">
        <f aca="false">TRIM(LEFT('2. Artikeldata Utökad'!J118,2))</f>
        <v/>
      </c>
      <c r="BZ118" s="486" t="s">
        <v>2035</v>
      </c>
      <c r="CA118" s="497"/>
      <c r="CB118" s="497"/>
      <c r="CC118" s="497"/>
      <c r="CD118" s="497"/>
      <c r="CE118" s="497"/>
    </row>
    <row r="119" customFormat="false" ht="14.25" hidden="false" customHeight="false" outlineLevel="0" collapsed="false">
      <c r="A119" s="485" t="n">
        <v>115</v>
      </c>
      <c r="B119" s="485" t="str">
        <f aca="false">'APH KIC KIA PC'!I119</f>
        <v>Välj…</v>
      </c>
      <c r="C119" s="485" t="str">
        <f aca="false">'APH KIC KIA PC'!K119</f>
        <v>Välj…</v>
      </c>
      <c r="D119" s="486" t="n">
        <v>1</v>
      </c>
      <c r="E119" s="487" t="str">
        <f aca="false">TRIM('APH KIC KIA PC'!D119)</f>
        <v/>
      </c>
      <c r="F119" s="488" t="str">
        <f aca="false">TRIM('1. Artikeldata Grund'!E119)</f>
        <v/>
      </c>
      <c r="G119" s="489" t="s">
        <v>1925</v>
      </c>
      <c r="H119" s="497"/>
      <c r="I119" s="497"/>
      <c r="J119" s="497"/>
      <c r="K119" s="497"/>
      <c r="L119" s="497"/>
      <c r="M119" s="258" t="n">
        <f aca="false" t="array" ref="M119:M119">IF('APH KIC KIA PC'!S119&lt;&gt;"WEB",1,_xlfn.IFS('APH KIC KIA PC'!K119=Tabeller!$AH$4,'APH KIC KIA PC'!Q119,'APH KIC KIA PC'!K119=Tabeller!$AH$5,106628))</f>
        <v>1</v>
      </c>
      <c r="N119" s="490" t="str">
        <f aca="false" t="array" ref="N119:N119">TRIM(IFERROR(IF('APH KIC KIA PC'!M119=200,'2. Artikeldata Utökad'!I119,(_xlfn.IFS('APH KIC KIA PC'!K119=Tabeller!$AH$4,'1. Artikeldata Grund'!F119,AND('APH KIC KIA PC'!K119=Tabeller!$AH$5,'APH KIC KIA PC'!M119&lt;&gt;200),'APH KIC KIA PC'!D119,'APH KIC KIA PC'!M119=200,'2. Artikeldata Utökad'!I119))),""))</f>
        <v/>
      </c>
      <c r="O119" s="491" t="str">
        <f aca="false">'APH KIC KIA PC'!E119</f>
        <v/>
      </c>
      <c r="P119" s="487" t="str">
        <f aca="false">TRIM('APH KIC KIA PC'!R119)</f>
        <v/>
      </c>
      <c r="Q119" s="497"/>
      <c r="R119" s="493" t="str">
        <f aca="false" t="array" ref="R119:R119">IFERROR(_xlfn.IFS('4. Inköpsdata'!M119=25%,41,'4. Inköpsdata'!M119=12%,42,'4. Inköpsdata'!M119=6%,43,'4. Inköpsdata'!M119="Momsfritt",38),"")</f>
        <v/>
      </c>
      <c r="S119" s="486" t="str">
        <f aca="false">'APH KIC KIA PC'!S119</f>
        <v>  Välj…</v>
      </c>
      <c r="T119" s="494" t="str">
        <f aca="false">'APH KIC KIA PC'!E119</f>
        <v/>
      </c>
      <c r="U119" s="486"/>
      <c r="V119" s="497"/>
      <c r="W119" s="497"/>
      <c r="X119" s="497"/>
      <c r="Y119" s="497"/>
      <c r="Z119" s="486" t="str">
        <f aca="false">TRIM(IF('1. Artikeldata Grund'!K119="","",IF('1. Artikeldata Grund'!K119=1,_xlfn.CONCAT('1. Artikeldata Grund'!K119," ","dag"),_xlfn.CONCAT('1. Artikeldata Grund'!K119," ","dagar"))))</f>
        <v/>
      </c>
      <c r="AA119" s="486" t="str">
        <f aca="false">TRIM(IF('1. Artikeldata Grund'!L119="","",IF('1. Artikeldata Grund'!L119=1,_xlfn.CONCAT('1. Artikeldata Grund'!L119," ","dag"),_xlfn.CONCAT('1. Artikeldata Grund'!L119," ","dagar"))))</f>
        <v/>
      </c>
      <c r="AB119" s="497"/>
      <c r="AC119" s="497"/>
      <c r="AD119" s="497"/>
      <c r="AE119" s="486" t="n">
        <v>1</v>
      </c>
      <c r="AF119" s="497"/>
      <c r="AG119" s="487" t="str">
        <f aca="false">TRIM('APH KIC KIA PC'!T119)</f>
        <v/>
      </c>
      <c r="AH119" s="497"/>
      <c r="AI119" s="497"/>
      <c r="AJ119" s="497"/>
      <c r="AK119" s="497"/>
      <c r="AL119" s="497"/>
      <c r="AM119" s="497"/>
      <c r="AN119" s="497"/>
      <c r="AO119" s="497"/>
      <c r="AP119" s="497"/>
      <c r="AQ119" s="497"/>
      <c r="AR119" s="497"/>
      <c r="AS119" s="497"/>
      <c r="AT119" s="497"/>
      <c r="AU119" s="497"/>
      <c r="AV119" s="497"/>
      <c r="AW119" s="497"/>
      <c r="AX119" s="497"/>
      <c r="AY119" s="497"/>
      <c r="AZ119" s="497"/>
      <c r="BA119" s="497"/>
      <c r="BB119" s="497"/>
      <c r="BC119" s="490" t="s">
        <v>2035</v>
      </c>
      <c r="BD119" s="490" t="str">
        <f aca="false">IF('2. Artikeldata Utökad'!G119="Välj…","",LEFT('2. Artikeldata Utökad'!G119,1))</f>
        <v> </v>
      </c>
      <c r="BE119" s="497"/>
      <c r="BF119" s="497"/>
      <c r="BG119" s="497"/>
      <c r="BH119" s="497"/>
      <c r="BI119" s="497"/>
      <c r="BJ119" s="497"/>
      <c r="BK119" s="497"/>
      <c r="BL119" s="487" t="str">
        <f aca="false">TRIM(IF('APH KIC KIA PC'!S119="WEB","",'2. Artikeldata Utökad'!P119))</f>
        <v/>
      </c>
      <c r="BM119" s="487" t="str">
        <f aca="false">TRIM(IF('APH KIC KIA PC'!S119="WEB","",'2. Artikeldata Utökad'!Q119))</f>
        <v/>
      </c>
      <c r="BN119" s="487" t="str">
        <f aca="false">TRIM(IF('APH KIC KIA PC'!S119="WEB","",'2. Artikeldata Utökad'!R119))</f>
        <v/>
      </c>
      <c r="BO119" s="487" t="str">
        <f aca="false">IF('2. Artikeldata Utökad'!F119="","",'2. Artikeldata Utökad'!F119)</f>
        <v>  Välj…</v>
      </c>
      <c r="BP119" s="487" t="str">
        <f aca="false">TRIM(IF('2. Artikeldata Utökad'!E119="","",'2. Artikeldata Utökad'!E119))</f>
        <v/>
      </c>
      <c r="BQ119" s="487" t="str">
        <f aca="false">TRIM(IF('APH KIC KIA PC'!S119="WEB","",'2. Artikeldata Utökad'!S119))</f>
        <v/>
      </c>
      <c r="BR119" s="486" t="n">
        <v>1</v>
      </c>
      <c r="BS119" s="487" t="str">
        <f aca="false">TRIM(IF('APH KIC KIA PC'!S119="WEB","",'2. Artikeldata Utökad'!T119))</f>
        <v/>
      </c>
      <c r="BT119" s="497"/>
      <c r="BU119" s="497"/>
      <c r="BV119" s="487" t="str">
        <f aca="false">TRIM(IF('APH KIC KIA PC'!M119&lt;&gt;200,'APH KIC KIA PC'!D119,'2. Artikeldata Utökad'!I119))</f>
        <v/>
      </c>
      <c r="BW119" s="487" t="str">
        <f aca="false">TRIM('2. Artikeldata Utökad'!D119)</f>
        <v/>
      </c>
      <c r="BX119" s="488" t="str">
        <f aca="false">LEFT('2. Artikeldata Utökad'!H119,1)</f>
        <v> </v>
      </c>
      <c r="BY119" s="488" t="str">
        <f aca="false">TRIM(LEFT('2. Artikeldata Utökad'!J119,2))</f>
        <v/>
      </c>
      <c r="BZ119" s="486" t="s">
        <v>2035</v>
      </c>
      <c r="CA119" s="497"/>
      <c r="CB119" s="497"/>
      <c r="CC119" s="497"/>
      <c r="CD119" s="497"/>
      <c r="CE119" s="497"/>
    </row>
    <row r="120" customFormat="false" ht="14.25" hidden="false" customHeight="false" outlineLevel="0" collapsed="false">
      <c r="A120" s="485" t="n">
        <v>116</v>
      </c>
      <c r="B120" s="485" t="str">
        <f aca="false">'APH KIC KIA PC'!I120</f>
        <v>Välj…</v>
      </c>
      <c r="C120" s="485" t="str">
        <f aca="false">'APH KIC KIA PC'!K120</f>
        <v>Välj…</v>
      </c>
      <c r="D120" s="486" t="n">
        <v>1</v>
      </c>
      <c r="E120" s="487" t="str">
        <f aca="false">TRIM('APH KIC KIA PC'!D120)</f>
        <v/>
      </c>
      <c r="F120" s="488" t="str">
        <f aca="false">TRIM('1. Artikeldata Grund'!E120)</f>
        <v/>
      </c>
      <c r="G120" s="489" t="s">
        <v>1925</v>
      </c>
      <c r="H120" s="497"/>
      <c r="I120" s="497"/>
      <c r="J120" s="497"/>
      <c r="K120" s="497"/>
      <c r="L120" s="497"/>
      <c r="M120" s="258" t="n">
        <f aca="false" t="array" ref="M120:M120">IF('APH KIC KIA PC'!S120&lt;&gt;"WEB",1,_xlfn.IFS('APH KIC KIA PC'!K120=Tabeller!$AH$4,'APH KIC KIA PC'!Q120,'APH KIC KIA PC'!K120=Tabeller!$AH$5,106628))</f>
        <v>1</v>
      </c>
      <c r="N120" s="490" t="str">
        <f aca="false" t="array" ref="N120:N120">TRIM(IFERROR(IF('APH KIC KIA PC'!M120=200,'2. Artikeldata Utökad'!I120,(_xlfn.IFS('APH KIC KIA PC'!K120=Tabeller!$AH$4,'1. Artikeldata Grund'!F120,AND('APH KIC KIA PC'!K120=Tabeller!$AH$5,'APH KIC KIA PC'!M120&lt;&gt;200),'APH KIC KIA PC'!D120,'APH KIC KIA PC'!M120=200,'2. Artikeldata Utökad'!I120))),""))</f>
        <v/>
      </c>
      <c r="O120" s="491" t="str">
        <f aca="false">'APH KIC KIA PC'!E120</f>
        <v/>
      </c>
      <c r="P120" s="487" t="str">
        <f aca="false">TRIM('APH KIC KIA PC'!R120)</f>
        <v/>
      </c>
      <c r="Q120" s="497"/>
      <c r="R120" s="493" t="str">
        <f aca="false" t="array" ref="R120:R120">IFERROR(_xlfn.IFS('4. Inköpsdata'!M120=25%,41,'4. Inköpsdata'!M120=12%,42,'4. Inköpsdata'!M120=6%,43,'4. Inköpsdata'!M120="Momsfritt",38),"")</f>
        <v/>
      </c>
      <c r="S120" s="486" t="str">
        <f aca="false">'APH KIC KIA PC'!S120</f>
        <v>  Välj…</v>
      </c>
      <c r="T120" s="494" t="str">
        <f aca="false">'APH KIC KIA PC'!E120</f>
        <v/>
      </c>
      <c r="U120" s="486"/>
      <c r="V120" s="497"/>
      <c r="W120" s="497"/>
      <c r="X120" s="497"/>
      <c r="Y120" s="497"/>
      <c r="Z120" s="486" t="str">
        <f aca="false">TRIM(IF('1. Artikeldata Grund'!K120="","",IF('1. Artikeldata Grund'!K120=1,_xlfn.CONCAT('1. Artikeldata Grund'!K120," ","dag"),_xlfn.CONCAT('1. Artikeldata Grund'!K120," ","dagar"))))</f>
        <v/>
      </c>
      <c r="AA120" s="486" t="str">
        <f aca="false">TRIM(IF('1. Artikeldata Grund'!L120="","",IF('1. Artikeldata Grund'!L120=1,_xlfn.CONCAT('1. Artikeldata Grund'!L120," ","dag"),_xlfn.CONCAT('1. Artikeldata Grund'!L120," ","dagar"))))</f>
        <v/>
      </c>
      <c r="AB120" s="497"/>
      <c r="AC120" s="497"/>
      <c r="AD120" s="497"/>
      <c r="AE120" s="486" t="n">
        <v>1</v>
      </c>
      <c r="AF120" s="497"/>
      <c r="AG120" s="487" t="str">
        <f aca="false">TRIM('APH KIC KIA PC'!T120)</f>
        <v/>
      </c>
      <c r="AH120" s="497"/>
      <c r="AI120" s="497"/>
      <c r="AJ120" s="497"/>
      <c r="AK120" s="497"/>
      <c r="AL120" s="497"/>
      <c r="AM120" s="497"/>
      <c r="AN120" s="497"/>
      <c r="AO120" s="497"/>
      <c r="AP120" s="497"/>
      <c r="AQ120" s="497"/>
      <c r="AR120" s="497"/>
      <c r="AS120" s="497"/>
      <c r="AT120" s="497"/>
      <c r="AU120" s="497"/>
      <c r="AV120" s="497"/>
      <c r="AW120" s="497"/>
      <c r="AX120" s="497"/>
      <c r="AY120" s="497"/>
      <c r="AZ120" s="497"/>
      <c r="BA120" s="497"/>
      <c r="BB120" s="497"/>
      <c r="BC120" s="490" t="s">
        <v>2035</v>
      </c>
      <c r="BD120" s="490" t="str">
        <f aca="false">IF('2. Artikeldata Utökad'!G120="Välj…","",LEFT('2. Artikeldata Utökad'!G120,1))</f>
        <v> </v>
      </c>
      <c r="BE120" s="497"/>
      <c r="BF120" s="497"/>
      <c r="BG120" s="497"/>
      <c r="BH120" s="497"/>
      <c r="BI120" s="497"/>
      <c r="BJ120" s="497"/>
      <c r="BK120" s="497"/>
      <c r="BL120" s="487" t="str">
        <f aca="false">TRIM(IF('APH KIC KIA PC'!S120="WEB","",'2. Artikeldata Utökad'!P120))</f>
        <v/>
      </c>
      <c r="BM120" s="487" t="str">
        <f aca="false">TRIM(IF('APH KIC KIA PC'!S120="WEB","",'2. Artikeldata Utökad'!Q120))</f>
        <v/>
      </c>
      <c r="BN120" s="487" t="str">
        <f aca="false">TRIM(IF('APH KIC KIA PC'!S120="WEB","",'2. Artikeldata Utökad'!R120))</f>
        <v/>
      </c>
      <c r="BO120" s="487" t="str">
        <f aca="false">IF('2. Artikeldata Utökad'!F120="","",'2. Artikeldata Utökad'!F120)</f>
        <v>  Välj…</v>
      </c>
      <c r="BP120" s="487" t="str">
        <f aca="false">TRIM(IF('2. Artikeldata Utökad'!E120="","",'2. Artikeldata Utökad'!E120))</f>
        <v/>
      </c>
      <c r="BQ120" s="487" t="str">
        <f aca="false">TRIM(IF('APH KIC KIA PC'!S120="WEB","",'2. Artikeldata Utökad'!S120))</f>
        <v/>
      </c>
      <c r="BR120" s="486" t="n">
        <v>1</v>
      </c>
      <c r="BS120" s="487" t="str">
        <f aca="false">TRIM(IF('APH KIC KIA PC'!S120="WEB","",'2. Artikeldata Utökad'!T120))</f>
        <v/>
      </c>
      <c r="BT120" s="497"/>
      <c r="BU120" s="497"/>
      <c r="BV120" s="487" t="str">
        <f aca="false">TRIM(IF('APH KIC KIA PC'!M120&lt;&gt;200,'APH KIC KIA PC'!D120,'2. Artikeldata Utökad'!I120))</f>
        <v/>
      </c>
      <c r="BW120" s="487" t="str">
        <f aca="false">TRIM('2. Artikeldata Utökad'!D120)</f>
        <v/>
      </c>
      <c r="BX120" s="488" t="str">
        <f aca="false">LEFT('2. Artikeldata Utökad'!H120,1)</f>
        <v> </v>
      </c>
      <c r="BY120" s="488" t="str">
        <f aca="false">TRIM(LEFT('2. Artikeldata Utökad'!J120,2))</f>
        <v/>
      </c>
      <c r="BZ120" s="486" t="s">
        <v>2035</v>
      </c>
      <c r="CA120" s="497"/>
      <c r="CB120" s="497"/>
      <c r="CC120" s="497"/>
      <c r="CD120" s="497"/>
      <c r="CE120" s="497"/>
    </row>
    <row r="121" customFormat="false" ht="14.25" hidden="false" customHeight="false" outlineLevel="0" collapsed="false">
      <c r="A121" s="496" t="n">
        <v>117</v>
      </c>
      <c r="B121" s="485" t="str">
        <f aca="false">'APH KIC KIA PC'!I121</f>
        <v>Välj…</v>
      </c>
      <c r="C121" s="485" t="str">
        <f aca="false">'APH KIC KIA PC'!K121</f>
        <v>Välj…</v>
      </c>
      <c r="D121" s="486" t="n">
        <v>1</v>
      </c>
      <c r="E121" s="487" t="str">
        <f aca="false">TRIM('APH KIC KIA PC'!D121)</f>
        <v/>
      </c>
      <c r="F121" s="488" t="str">
        <f aca="false">TRIM('1. Artikeldata Grund'!E121)</f>
        <v/>
      </c>
      <c r="G121" s="489" t="s">
        <v>1925</v>
      </c>
      <c r="H121" s="497"/>
      <c r="I121" s="497"/>
      <c r="J121" s="497"/>
      <c r="K121" s="497"/>
      <c r="L121" s="497"/>
      <c r="M121" s="258" t="n">
        <f aca="false" t="array" ref="M121:M121">IF('APH KIC KIA PC'!S121&lt;&gt;"WEB",1,_xlfn.IFS('APH KIC KIA PC'!K121=Tabeller!$AH$4,'APH KIC KIA PC'!Q121,'APH KIC KIA PC'!K121=Tabeller!$AH$5,106628))</f>
        <v>1</v>
      </c>
      <c r="N121" s="490" t="str">
        <f aca="false" t="array" ref="N121:N121">TRIM(IFERROR(IF('APH KIC KIA PC'!M121=200,'2. Artikeldata Utökad'!I121,(_xlfn.IFS('APH KIC KIA PC'!K121=Tabeller!$AH$4,'1. Artikeldata Grund'!F121,AND('APH KIC KIA PC'!K121=Tabeller!$AH$5,'APH KIC KIA PC'!M121&lt;&gt;200),'APH KIC KIA PC'!D121,'APH KIC KIA PC'!M121=200,'2. Artikeldata Utökad'!I121))),""))</f>
        <v/>
      </c>
      <c r="O121" s="491" t="str">
        <f aca="false">'APH KIC KIA PC'!E121</f>
        <v/>
      </c>
      <c r="P121" s="487" t="str">
        <f aca="false">TRIM('APH KIC KIA PC'!R121)</f>
        <v/>
      </c>
      <c r="Q121" s="497"/>
      <c r="R121" s="493" t="str">
        <f aca="false" t="array" ref="R121:R121">IFERROR(_xlfn.IFS('4. Inköpsdata'!M121=25%,41,'4. Inköpsdata'!M121=12%,42,'4. Inköpsdata'!M121=6%,43,'4. Inköpsdata'!M121="Momsfritt",38),"")</f>
        <v/>
      </c>
      <c r="S121" s="486" t="str">
        <f aca="false">'APH KIC KIA PC'!S121</f>
        <v>  Välj…</v>
      </c>
      <c r="T121" s="494" t="str">
        <f aca="false">'APH KIC KIA PC'!E121</f>
        <v/>
      </c>
      <c r="U121" s="486"/>
      <c r="V121" s="497"/>
      <c r="W121" s="497"/>
      <c r="X121" s="497"/>
      <c r="Y121" s="497"/>
      <c r="Z121" s="486" t="str">
        <f aca="false">TRIM(IF('1. Artikeldata Grund'!K121="","",IF('1. Artikeldata Grund'!K121=1,_xlfn.CONCAT('1. Artikeldata Grund'!K121," ","dag"),_xlfn.CONCAT('1. Artikeldata Grund'!K121," ","dagar"))))</f>
        <v/>
      </c>
      <c r="AA121" s="486" t="str">
        <f aca="false">TRIM(IF('1. Artikeldata Grund'!L121="","",IF('1. Artikeldata Grund'!L121=1,_xlfn.CONCAT('1. Artikeldata Grund'!L121," ","dag"),_xlfn.CONCAT('1. Artikeldata Grund'!L121," ","dagar"))))</f>
        <v/>
      </c>
      <c r="AB121" s="497"/>
      <c r="AC121" s="497"/>
      <c r="AD121" s="497"/>
      <c r="AE121" s="486" t="n">
        <v>1</v>
      </c>
      <c r="AF121" s="497"/>
      <c r="AG121" s="487" t="str">
        <f aca="false">TRIM('APH KIC KIA PC'!T121)</f>
        <v/>
      </c>
      <c r="AH121" s="497"/>
      <c r="AI121" s="497"/>
      <c r="AJ121" s="497"/>
      <c r="AK121" s="497"/>
      <c r="AL121" s="497"/>
      <c r="AM121" s="497"/>
      <c r="AN121" s="497"/>
      <c r="AO121" s="497"/>
      <c r="AP121" s="497"/>
      <c r="AQ121" s="497"/>
      <c r="AR121" s="497"/>
      <c r="AS121" s="497"/>
      <c r="AT121" s="497"/>
      <c r="AU121" s="497"/>
      <c r="AV121" s="497"/>
      <c r="AW121" s="497"/>
      <c r="AX121" s="497"/>
      <c r="AY121" s="497"/>
      <c r="AZ121" s="497"/>
      <c r="BA121" s="497"/>
      <c r="BB121" s="497"/>
      <c r="BC121" s="490" t="s">
        <v>2035</v>
      </c>
      <c r="BD121" s="490" t="str">
        <f aca="false">IF('2. Artikeldata Utökad'!G121="Välj…","",LEFT('2. Artikeldata Utökad'!G121,1))</f>
        <v> </v>
      </c>
      <c r="BE121" s="497"/>
      <c r="BF121" s="497"/>
      <c r="BG121" s="497"/>
      <c r="BH121" s="497"/>
      <c r="BI121" s="497"/>
      <c r="BJ121" s="497"/>
      <c r="BK121" s="497"/>
      <c r="BL121" s="487" t="str">
        <f aca="false">TRIM(IF('APH KIC KIA PC'!S121="WEB","",'2. Artikeldata Utökad'!P121))</f>
        <v/>
      </c>
      <c r="BM121" s="487" t="str">
        <f aca="false">TRIM(IF('APH KIC KIA PC'!S121="WEB","",'2. Artikeldata Utökad'!Q121))</f>
        <v/>
      </c>
      <c r="BN121" s="487" t="str">
        <f aca="false">TRIM(IF('APH KIC KIA PC'!S121="WEB","",'2. Artikeldata Utökad'!R121))</f>
        <v/>
      </c>
      <c r="BO121" s="487" t="str">
        <f aca="false">IF('2. Artikeldata Utökad'!F121="","",'2. Artikeldata Utökad'!F121)</f>
        <v>  Välj…</v>
      </c>
      <c r="BP121" s="487" t="str">
        <f aca="false">TRIM(IF('2. Artikeldata Utökad'!E121="","",'2. Artikeldata Utökad'!E121))</f>
        <v/>
      </c>
      <c r="BQ121" s="487" t="str">
        <f aca="false">TRIM(IF('APH KIC KIA PC'!S121="WEB","",'2. Artikeldata Utökad'!S121))</f>
        <v/>
      </c>
      <c r="BR121" s="486" t="n">
        <v>1</v>
      </c>
      <c r="BS121" s="487" t="str">
        <f aca="false">TRIM(IF('APH KIC KIA PC'!S121="WEB","",'2. Artikeldata Utökad'!T121))</f>
        <v/>
      </c>
      <c r="BT121" s="497"/>
      <c r="BU121" s="497"/>
      <c r="BV121" s="487" t="str">
        <f aca="false">TRIM(IF('APH KIC KIA PC'!M121&lt;&gt;200,'APH KIC KIA PC'!D121,'2. Artikeldata Utökad'!I121))</f>
        <v/>
      </c>
      <c r="BW121" s="487" t="str">
        <f aca="false">TRIM('2. Artikeldata Utökad'!D121)</f>
        <v/>
      </c>
      <c r="BX121" s="488" t="str">
        <f aca="false">LEFT('2. Artikeldata Utökad'!H121,1)</f>
        <v> </v>
      </c>
      <c r="BY121" s="488" t="str">
        <f aca="false">TRIM(LEFT('2. Artikeldata Utökad'!J121,2))</f>
        <v/>
      </c>
      <c r="BZ121" s="486" t="s">
        <v>2035</v>
      </c>
      <c r="CA121" s="497"/>
      <c r="CB121" s="497"/>
      <c r="CC121" s="497"/>
      <c r="CD121" s="497"/>
      <c r="CE121" s="497"/>
    </row>
    <row r="122" customFormat="false" ht="14.25" hidden="false" customHeight="false" outlineLevel="0" collapsed="false">
      <c r="A122" s="485" t="n">
        <v>118</v>
      </c>
      <c r="B122" s="485" t="str">
        <f aca="false">'APH KIC KIA PC'!I122</f>
        <v>Välj…</v>
      </c>
      <c r="C122" s="485" t="str">
        <f aca="false">'APH KIC KIA PC'!K122</f>
        <v>Välj…</v>
      </c>
      <c r="D122" s="486" t="n">
        <v>1</v>
      </c>
      <c r="E122" s="487" t="str">
        <f aca="false">TRIM('APH KIC KIA PC'!D122)</f>
        <v/>
      </c>
      <c r="F122" s="488" t="str">
        <f aca="false">TRIM('1. Artikeldata Grund'!E122)</f>
        <v/>
      </c>
      <c r="G122" s="489" t="s">
        <v>1925</v>
      </c>
      <c r="H122" s="497"/>
      <c r="I122" s="497"/>
      <c r="J122" s="497"/>
      <c r="K122" s="497"/>
      <c r="L122" s="497"/>
      <c r="M122" s="258" t="n">
        <f aca="false" t="array" ref="M122:M122">IF('APH KIC KIA PC'!S122&lt;&gt;"WEB",1,_xlfn.IFS('APH KIC KIA PC'!K122=Tabeller!$AH$4,'APH KIC KIA PC'!Q122,'APH KIC KIA PC'!K122=Tabeller!$AH$5,106628))</f>
        <v>1</v>
      </c>
      <c r="N122" s="490" t="str">
        <f aca="false" t="array" ref="N122:N122">TRIM(IFERROR(IF('APH KIC KIA PC'!M122=200,'2. Artikeldata Utökad'!I122,(_xlfn.IFS('APH KIC KIA PC'!K122=Tabeller!$AH$4,'1. Artikeldata Grund'!F122,AND('APH KIC KIA PC'!K122=Tabeller!$AH$5,'APH KIC KIA PC'!M122&lt;&gt;200),'APH KIC KIA PC'!D122,'APH KIC KIA PC'!M122=200,'2. Artikeldata Utökad'!I122))),""))</f>
        <v/>
      </c>
      <c r="O122" s="491" t="str">
        <f aca="false">'APH KIC KIA PC'!E122</f>
        <v/>
      </c>
      <c r="P122" s="487" t="str">
        <f aca="false">TRIM('APH KIC KIA PC'!R122)</f>
        <v/>
      </c>
      <c r="Q122" s="497"/>
      <c r="R122" s="493" t="str">
        <f aca="false" t="array" ref="R122:R122">IFERROR(_xlfn.IFS('4. Inköpsdata'!M122=25%,41,'4. Inköpsdata'!M122=12%,42,'4. Inköpsdata'!M122=6%,43,'4. Inköpsdata'!M122="Momsfritt",38),"")</f>
        <v/>
      </c>
      <c r="S122" s="486" t="str">
        <f aca="false">'APH KIC KIA PC'!S122</f>
        <v>  Välj…</v>
      </c>
      <c r="T122" s="494" t="str">
        <f aca="false">'APH KIC KIA PC'!E122</f>
        <v/>
      </c>
      <c r="U122" s="486"/>
      <c r="V122" s="497"/>
      <c r="W122" s="497"/>
      <c r="X122" s="497"/>
      <c r="Y122" s="497"/>
      <c r="Z122" s="486" t="str">
        <f aca="false">TRIM(IF('1. Artikeldata Grund'!K122="","",IF('1. Artikeldata Grund'!K122=1,_xlfn.CONCAT('1. Artikeldata Grund'!K122," ","dag"),_xlfn.CONCAT('1. Artikeldata Grund'!K122," ","dagar"))))</f>
        <v/>
      </c>
      <c r="AA122" s="486" t="str">
        <f aca="false">TRIM(IF('1. Artikeldata Grund'!L122="","",IF('1. Artikeldata Grund'!L122=1,_xlfn.CONCAT('1. Artikeldata Grund'!L122," ","dag"),_xlfn.CONCAT('1. Artikeldata Grund'!L122," ","dagar"))))</f>
        <v/>
      </c>
      <c r="AB122" s="497"/>
      <c r="AC122" s="497"/>
      <c r="AD122" s="497"/>
      <c r="AE122" s="486" t="n">
        <v>1</v>
      </c>
      <c r="AF122" s="497"/>
      <c r="AG122" s="487" t="str">
        <f aca="false">TRIM('APH KIC KIA PC'!T122)</f>
        <v/>
      </c>
      <c r="AH122" s="497"/>
      <c r="AI122" s="497"/>
      <c r="AJ122" s="497"/>
      <c r="AK122" s="497"/>
      <c r="AL122" s="497"/>
      <c r="AM122" s="497"/>
      <c r="AN122" s="497"/>
      <c r="AO122" s="497"/>
      <c r="AP122" s="497"/>
      <c r="AQ122" s="497"/>
      <c r="AR122" s="497"/>
      <c r="AS122" s="497"/>
      <c r="AT122" s="497"/>
      <c r="AU122" s="497"/>
      <c r="AV122" s="497"/>
      <c r="AW122" s="497"/>
      <c r="AX122" s="497"/>
      <c r="AY122" s="497"/>
      <c r="AZ122" s="497"/>
      <c r="BA122" s="497"/>
      <c r="BB122" s="497"/>
      <c r="BC122" s="490" t="s">
        <v>2035</v>
      </c>
      <c r="BD122" s="490" t="str">
        <f aca="false">IF('2. Artikeldata Utökad'!G122="Välj…","",LEFT('2. Artikeldata Utökad'!G122,1))</f>
        <v> </v>
      </c>
      <c r="BE122" s="497"/>
      <c r="BF122" s="497"/>
      <c r="BG122" s="497"/>
      <c r="BH122" s="497"/>
      <c r="BI122" s="497"/>
      <c r="BJ122" s="497"/>
      <c r="BK122" s="497"/>
      <c r="BL122" s="487" t="str">
        <f aca="false">TRIM(IF('APH KIC KIA PC'!S122="WEB","",'2. Artikeldata Utökad'!P122))</f>
        <v/>
      </c>
      <c r="BM122" s="487" t="str">
        <f aca="false">TRIM(IF('APH KIC KIA PC'!S122="WEB","",'2. Artikeldata Utökad'!Q122))</f>
        <v/>
      </c>
      <c r="BN122" s="487" t="str">
        <f aca="false">TRIM(IF('APH KIC KIA PC'!S122="WEB","",'2. Artikeldata Utökad'!R122))</f>
        <v/>
      </c>
      <c r="BO122" s="487" t="str">
        <f aca="false">IF('2. Artikeldata Utökad'!F122="","",'2. Artikeldata Utökad'!F122)</f>
        <v>  Välj…</v>
      </c>
      <c r="BP122" s="487" t="str">
        <f aca="false">TRIM(IF('2. Artikeldata Utökad'!E122="","",'2. Artikeldata Utökad'!E122))</f>
        <v/>
      </c>
      <c r="BQ122" s="487" t="str">
        <f aca="false">TRIM(IF('APH KIC KIA PC'!S122="WEB","",'2. Artikeldata Utökad'!S122))</f>
        <v/>
      </c>
      <c r="BR122" s="486" t="n">
        <v>1</v>
      </c>
      <c r="BS122" s="487" t="str">
        <f aca="false">TRIM(IF('APH KIC KIA PC'!S122="WEB","",'2. Artikeldata Utökad'!T122))</f>
        <v/>
      </c>
      <c r="BT122" s="497"/>
      <c r="BU122" s="497"/>
      <c r="BV122" s="487" t="str">
        <f aca="false">TRIM(IF('APH KIC KIA PC'!M122&lt;&gt;200,'APH KIC KIA PC'!D122,'2. Artikeldata Utökad'!I122))</f>
        <v/>
      </c>
      <c r="BW122" s="487" t="str">
        <f aca="false">TRIM('2. Artikeldata Utökad'!D122)</f>
        <v/>
      </c>
      <c r="BX122" s="488" t="str">
        <f aca="false">LEFT('2. Artikeldata Utökad'!H122,1)</f>
        <v> </v>
      </c>
      <c r="BY122" s="488" t="str">
        <f aca="false">TRIM(LEFT('2. Artikeldata Utökad'!J122,2))</f>
        <v/>
      </c>
      <c r="BZ122" s="486" t="s">
        <v>2035</v>
      </c>
      <c r="CA122" s="497"/>
      <c r="CB122" s="497"/>
      <c r="CC122" s="497"/>
      <c r="CD122" s="497"/>
      <c r="CE122" s="497"/>
    </row>
    <row r="123" customFormat="false" ht="14.25" hidden="false" customHeight="false" outlineLevel="0" collapsed="false">
      <c r="A123" s="485" t="n">
        <v>119</v>
      </c>
      <c r="B123" s="485" t="str">
        <f aca="false">'APH KIC KIA PC'!I123</f>
        <v>Välj…</v>
      </c>
      <c r="C123" s="485" t="str">
        <f aca="false">'APH KIC KIA PC'!K123</f>
        <v>Välj…</v>
      </c>
      <c r="D123" s="486" t="n">
        <v>1</v>
      </c>
      <c r="E123" s="487" t="str">
        <f aca="false">TRIM('APH KIC KIA PC'!D123)</f>
        <v/>
      </c>
      <c r="F123" s="488" t="str">
        <f aca="false">TRIM('1. Artikeldata Grund'!E123)</f>
        <v/>
      </c>
      <c r="G123" s="489" t="s">
        <v>1925</v>
      </c>
      <c r="H123" s="497"/>
      <c r="I123" s="497"/>
      <c r="J123" s="497"/>
      <c r="K123" s="497"/>
      <c r="L123" s="497"/>
      <c r="M123" s="258" t="n">
        <f aca="false" t="array" ref="M123:M123">IF('APH KIC KIA PC'!S123&lt;&gt;"WEB",1,_xlfn.IFS('APH KIC KIA PC'!K123=Tabeller!$AH$4,'APH KIC KIA PC'!Q123,'APH KIC KIA PC'!K123=Tabeller!$AH$5,106628))</f>
        <v>1</v>
      </c>
      <c r="N123" s="490" t="str">
        <f aca="false" t="array" ref="N123:N123">TRIM(IFERROR(IF('APH KIC KIA PC'!M123=200,'2. Artikeldata Utökad'!I123,(_xlfn.IFS('APH KIC KIA PC'!K123=Tabeller!$AH$4,'1. Artikeldata Grund'!F123,AND('APH KIC KIA PC'!K123=Tabeller!$AH$5,'APH KIC KIA PC'!M123&lt;&gt;200),'APH KIC KIA PC'!D123,'APH KIC KIA PC'!M123=200,'2. Artikeldata Utökad'!I123))),""))</f>
        <v/>
      </c>
      <c r="O123" s="491" t="str">
        <f aca="false">'APH KIC KIA PC'!E123</f>
        <v/>
      </c>
      <c r="P123" s="487" t="str">
        <f aca="false">TRIM('APH KIC KIA PC'!R123)</f>
        <v/>
      </c>
      <c r="Q123" s="497"/>
      <c r="R123" s="493" t="str">
        <f aca="false" t="array" ref="R123:R123">IFERROR(_xlfn.IFS('4. Inköpsdata'!M123=25%,41,'4. Inköpsdata'!M123=12%,42,'4. Inköpsdata'!M123=6%,43,'4. Inköpsdata'!M123="Momsfritt",38),"")</f>
        <v/>
      </c>
      <c r="S123" s="486" t="str">
        <f aca="false">'APH KIC KIA PC'!S123</f>
        <v>  Välj…</v>
      </c>
      <c r="T123" s="494" t="str">
        <f aca="false">'APH KIC KIA PC'!E123</f>
        <v/>
      </c>
      <c r="U123" s="486"/>
      <c r="V123" s="497"/>
      <c r="W123" s="497"/>
      <c r="X123" s="497"/>
      <c r="Y123" s="497"/>
      <c r="Z123" s="486" t="str">
        <f aca="false">TRIM(IF('1. Artikeldata Grund'!K123="","",IF('1. Artikeldata Grund'!K123=1,_xlfn.CONCAT('1. Artikeldata Grund'!K123," ","dag"),_xlfn.CONCAT('1. Artikeldata Grund'!K123," ","dagar"))))</f>
        <v/>
      </c>
      <c r="AA123" s="486" t="str">
        <f aca="false">TRIM(IF('1. Artikeldata Grund'!L123="","",IF('1. Artikeldata Grund'!L123=1,_xlfn.CONCAT('1. Artikeldata Grund'!L123," ","dag"),_xlfn.CONCAT('1. Artikeldata Grund'!L123," ","dagar"))))</f>
        <v/>
      </c>
      <c r="AB123" s="497"/>
      <c r="AC123" s="497"/>
      <c r="AD123" s="497"/>
      <c r="AE123" s="486" t="n">
        <v>1</v>
      </c>
      <c r="AF123" s="497"/>
      <c r="AG123" s="487" t="str">
        <f aca="false">TRIM('APH KIC KIA PC'!T123)</f>
        <v/>
      </c>
      <c r="AH123" s="497"/>
      <c r="AI123" s="497"/>
      <c r="AJ123" s="497"/>
      <c r="AK123" s="497"/>
      <c r="AL123" s="497"/>
      <c r="AM123" s="497"/>
      <c r="AN123" s="497"/>
      <c r="AO123" s="497"/>
      <c r="AP123" s="497"/>
      <c r="AQ123" s="497"/>
      <c r="AR123" s="497"/>
      <c r="AS123" s="497"/>
      <c r="AT123" s="497"/>
      <c r="AU123" s="497"/>
      <c r="AV123" s="497"/>
      <c r="AW123" s="497"/>
      <c r="AX123" s="497"/>
      <c r="AY123" s="497"/>
      <c r="AZ123" s="497"/>
      <c r="BA123" s="497"/>
      <c r="BB123" s="497"/>
      <c r="BC123" s="490" t="s">
        <v>2035</v>
      </c>
      <c r="BD123" s="490" t="str">
        <f aca="false">IF('2. Artikeldata Utökad'!G123="Välj…","",LEFT('2. Artikeldata Utökad'!G123,1))</f>
        <v> </v>
      </c>
      <c r="BE123" s="497"/>
      <c r="BF123" s="497"/>
      <c r="BG123" s="497"/>
      <c r="BH123" s="497"/>
      <c r="BI123" s="497"/>
      <c r="BJ123" s="497"/>
      <c r="BK123" s="497"/>
      <c r="BL123" s="487" t="str">
        <f aca="false">TRIM(IF('APH KIC KIA PC'!S123="WEB","",'2. Artikeldata Utökad'!P123))</f>
        <v/>
      </c>
      <c r="BM123" s="487" t="str">
        <f aca="false">TRIM(IF('APH KIC KIA PC'!S123="WEB","",'2. Artikeldata Utökad'!Q123))</f>
        <v/>
      </c>
      <c r="BN123" s="487" t="str">
        <f aca="false">TRIM(IF('APH KIC KIA PC'!S123="WEB","",'2. Artikeldata Utökad'!R123))</f>
        <v/>
      </c>
      <c r="BO123" s="487" t="str">
        <f aca="false">IF('2. Artikeldata Utökad'!F123="","",'2. Artikeldata Utökad'!F123)</f>
        <v>  Välj…</v>
      </c>
      <c r="BP123" s="487" t="str">
        <f aca="false">TRIM(IF('2. Artikeldata Utökad'!E123="","",'2. Artikeldata Utökad'!E123))</f>
        <v/>
      </c>
      <c r="BQ123" s="487" t="str">
        <f aca="false">TRIM(IF('APH KIC KIA PC'!S123="WEB","",'2. Artikeldata Utökad'!S123))</f>
        <v/>
      </c>
      <c r="BR123" s="486" t="n">
        <v>1</v>
      </c>
      <c r="BS123" s="487" t="str">
        <f aca="false">TRIM(IF('APH KIC KIA PC'!S123="WEB","",'2. Artikeldata Utökad'!T123))</f>
        <v/>
      </c>
      <c r="BT123" s="497"/>
      <c r="BU123" s="497"/>
      <c r="BV123" s="487" t="str">
        <f aca="false">TRIM(IF('APH KIC KIA PC'!M123&lt;&gt;200,'APH KIC KIA PC'!D123,'2. Artikeldata Utökad'!I123))</f>
        <v/>
      </c>
      <c r="BW123" s="487" t="str">
        <f aca="false">TRIM('2. Artikeldata Utökad'!D123)</f>
        <v/>
      </c>
      <c r="BX123" s="488" t="str">
        <f aca="false">LEFT('2. Artikeldata Utökad'!H123,1)</f>
        <v> </v>
      </c>
      <c r="BY123" s="488" t="str">
        <f aca="false">TRIM(LEFT('2. Artikeldata Utökad'!J123,2))</f>
        <v/>
      </c>
      <c r="BZ123" s="486" t="s">
        <v>2035</v>
      </c>
      <c r="CA123" s="497"/>
      <c r="CB123" s="497"/>
      <c r="CC123" s="497"/>
      <c r="CD123" s="497"/>
      <c r="CE123" s="497"/>
    </row>
    <row r="124" customFormat="false" ht="14.25" hidden="false" customHeight="false" outlineLevel="0" collapsed="false">
      <c r="A124" s="485" t="n">
        <v>120</v>
      </c>
      <c r="B124" s="485" t="str">
        <f aca="false">'APH KIC KIA PC'!I124</f>
        <v>Välj…</v>
      </c>
      <c r="C124" s="485" t="str">
        <f aca="false">'APH KIC KIA PC'!K124</f>
        <v>Välj…</v>
      </c>
      <c r="D124" s="486" t="n">
        <v>1</v>
      </c>
      <c r="E124" s="487" t="str">
        <f aca="false">TRIM('APH KIC KIA PC'!D124)</f>
        <v/>
      </c>
      <c r="F124" s="488" t="str">
        <f aca="false">TRIM('1. Artikeldata Grund'!E124)</f>
        <v/>
      </c>
      <c r="G124" s="489" t="s">
        <v>1925</v>
      </c>
      <c r="H124" s="497"/>
      <c r="I124" s="497"/>
      <c r="J124" s="497"/>
      <c r="K124" s="497"/>
      <c r="L124" s="497"/>
      <c r="M124" s="258" t="n">
        <f aca="false" t="array" ref="M124:M124">IF('APH KIC KIA PC'!S124&lt;&gt;"WEB",1,_xlfn.IFS('APH KIC KIA PC'!K124=Tabeller!$AH$4,'APH KIC KIA PC'!Q124,'APH KIC KIA PC'!K124=Tabeller!$AH$5,106628))</f>
        <v>1</v>
      </c>
      <c r="N124" s="490" t="str">
        <f aca="false" t="array" ref="N124:N124">TRIM(IFERROR(IF('APH KIC KIA PC'!M124=200,'2. Artikeldata Utökad'!I124,(_xlfn.IFS('APH KIC KIA PC'!K124=Tabeller!$AH$4,'1. Artikeldata Grund'!F124,AND('APH KIC KIA PC'!K124=Tabeller!$AH$5,'APH KIC KIA PC'!M124&lt;&gt;200),'APH KIC KIA PC'!D124,'APH KIC KIA PC'!M124=200,'2. Artikeldata Utökad'!I124))),""))</f>
        <v/>
      </c>
      <c r="O124" s="491" t="str">
        <f aca="false">'APH KIC KIA PC'!E124</f>
        <v/>
      </c>
      <c r="P124" s="487" t="str">
        <f aca="false">TRIM('APH KIC KIA PC'!R124)</f>
        <v/>
      </c>
      <c r="Q124" s="497"/>
      <c r="R124" s="493" t="str">
        <f aca="false" t="array" ref="R124:R124">IFERROR(_xlfn.IFS('4. Inköpsdata'!M124=25%,41,'4. Inköpsdata'!M124=12%,42,'4. Inköpsdata'!M124=6%,43,'4. Inköpsdata'!M124="Momsfritt",38),"")</f>
        <v/>
      </c>
      <c r="S124" s="486" t="str">
        <f aca="false">'APH KIC KIA PC'!S124</f>
        <v>  Välj…</v>
      </c>
      <c r="T124" s="494" t="str">
        <f aca="false">'APH KIC KIA PC'!E124</f>
        <v/>
      </c>
      <c r="U124" s="486"/>
      <c r="V124" s="497"/>
      <c r="W124" s="497"/>
      <c r="X124" s="497"/>
      <c r="Y124" s="497"/>
      <c r="Z124" s="486" t="str">
        <f aca="false">TRIM(IF('1. Artikeldata Grund'!K124="","",IF('1. Artikeldata Grund'!K124=1,_xlfn.CONCAT('1. Artikeldata Grund'!K124," ","dag"),_xlfn.CONCAT('1. Artikeldata Grund'!K124," ","dagar"))))</f>
        <v/>
      </c>
      <c r="AA124" s="486" t="str">
        <f aca="false">TRIM(IF('1. Artikeldata Grund'!L124="","",IF('1. Artikeldata Grund'!L124=1,_xlfn.CONCAT('1. Artikeldata Grund'!L124," ","dag"),_xlfn.CONCAT('1. Artikeldata Grund'!L124," ","dagar"))))</f>
        <v/>
      </c>
      <c r="AB124" s="497"/>
      <c r="AC124" s="497"/>
      <c r="AD124" s="497"/>
      <c r="AE124" s="486" t="n">
        <v>1</v>
      </c>
      <c r="AF124" s="497"/>
      <c r="AG124" s="487" t="str">
        <f aca="false">TRIM('APH KIC KIA PC'!T124)</f>
        <v/>
      </c>
      <c r="AH124" s="497"/>
      <c r="AI124" s="497"/>
      <c r="AJ124" s="497"/>
      <c r="AK124" s="497"/>
      <c r="AL124" s="497"/>
      <c r="AM124" s="497"/>
      <c r="AN124" s="497"/>
      <c r="AO124" s="497"/>
      <c r="AP124" s="497"/>
      <c r="AQ124" s="497"/>
      <c r="AR124" s="497"/>
      <c r="AS124" s="497"/>
      <c r="AT124" s="497"/>
      <c r="AU124" s="497"/>
      <c r="AV124" s="497"/>
      <c r="AW124" s="497"/>
      <c r="AX124" s="497"/>
      <c r="AY124" s="497"/>
      <c r="AZ124" s="497"/>
      <c r="BA124" s="497"/>
      <c r="BB124" s="497"/>
      <c r="BC124" s="490" t="s">
        <v>2035</v>
      </c>
      <c r="BD124" s="490" t="str">
        <f aca="false">IF('2. Artikeldata Utökad'!G124="Välj…","",LEFT('2. Artikeldata Utökad'!G124,1))</f>
        <v> </v>
      </c>
      <c r="BE124" s="497"/>
      <c r="BF124" s="497"/>
      <c r="BG124" s="497"/>
      <c r="BH124" s="497"/>
      <c r="BI124" s="497"/>
      <c r="BJ124" s="497"/>
      <c r="BK124" s="497"/>
      <c r="BL124" s="487" t="str">
        <f aca="false">TRIM(IF('APH KIC KIA PC'!S124="WEB","",'2. Artikeldata Utökad'!P124))</f>
        <v/>
      </c>
      <c r="BM124" s="487" t="str">
        <f aca="false">TRIM(IF('APH KIC KIA PC'!S124="WEB","",'2. Artikeldata Utökad'!Q124))</f>
        <v/>
      </c>
      <c r="BN124" s="487" t="str">
        <f aca="false">TRIM(IF('APH KIC KIA PC'!S124="WEB","",'2. Artikeldata Utökad'!R124))</f>
        <v/>
      </c>
      <c r="BO124" s="487" t="str">
        <f aca="false">IF('2. Artikeldata Utökad'!F124="","",'2. Artikeldata Utökad'!F124)</f>
        <v>  Välj…</v>
      </c>
      <c r="BP124" s="487" t="str">
        <f aca="false">TRIM(IF('2. Artikeldata Utökad'!E124="","",'2. Artikeldata Utökad'!E124))</f>
        <v/>
      </c>
      <c r="BQ124" s="487" t="str">
        <f aca="false">TRIM(IF('APH KIC KIA PC'!S124="WEB","",'2. Artikeldata Utökad'!S124))</f>
        <v/>
      </c>
      <c r="BR124" s="486" t="n">
        <v>1</v>
      </c>
      <c r="BS124" s="487" t="str">
        <f aca="false">TRIM(IF('APH KIC KIA PC'!S124="WEB","",'2. Artikeldata Utökad'!T124))</f>
        <v/>
      </c>
      <c r="BT124" s="497"/>
      <c r="BU124" s="497"/>
      <c r="BV124" s="487" t="str">
        <f aca="false">TRIM(IF('APH KIC KIA PC'!M124&lt;&gt;200,'APH KIC KIA PC'!D124,'2. Artikeldata Utökad'!I124))</f>
        <v/>
      </c>
      <c r="BW124" s="487" t="str">
        <f aca="false">TRIM('2. Artikeldata Utökad'!D124)</f>
        <v/>
      </c>
      <c r="BX124" s="488" t="str">
        <f aca="false">LEFT('2. Artikeldata Utökad'!H124,1)</f>
        <v> </v>
      </c>
      <c r="BY124" s="488" t="str">
        <f aca="false">TRIM(LEFT('2. Artikeldata Utökad'!J124,2))</f>
        <v/>
      </c>
      <c r="BZ124" s="486" t="s">
        <v>2035</v>
      </c>
      <c r="CA124" s="497"/>
      <c r="CB124" s="497"/>
      <c r="CC124" s="497"/>
      <c r="CD124" s="497"/>
      <c r="CE124" s="497"/>
    </row>
    <row r="125" customFormat="false" ht="14.25" hidden="false" customHeight="false" outlineLevel="0" collapsed="false">
      <c r="A125" s="485" t="n">
        <v>121</v>
      </c>
      <c r="B125" s="485" t="str">
        <f aca="false">'APH KIC KIA PC'!I125</f>
        <v>Välj…</v>
      </c>
      <c r="C125" s="485" t="str">
        <f aca="false">'APH KIC KIA PC'!K125</f>
        <v>Välj…</v>
      </c>
      <c r="D125" s="486" t="n">
        <v>1</v>
      </c>
      <c r="E125" s="487" t="str">
        <f aca="false">TRIM('APH KIC KIA PC'!D125)</f>
        <v/>
      </c>
      <c r="F125" s="488" t="str">
        <f aca="false">TRIM('1. Artikeldata Grund'!E125)</f>
        <v/>
      </c>
      <c r="G125" s="489" t="s">
        <v>1925</v>
      </c>
      <c r="H125" s="497"/>
      <c r="I125" s="497"/>
      <c r="J125" s="497"/>
      <c r="K125" s="497"/>
      <c r="L125" s="497"/>
      <c r="M125" s="258" t="n">
        <f aca="false" t="array" ref="M125:M125">IF('APH KIC KIA PC'!S125&lt;&gt;"WEB",1,_xlfn.IFS('APH KIC KIA PC'!K125=Tabeller!$AH$4,'APH KIC KIA PC'!Q125,'APH KIC KIA PC'!K125=Tabeller!$AH$5,106628))</f>
        <v>1</v>
      </c>
      <c r="N125" s="490" t="str">
        <f aca="false" t="array" ref="N125:N125">TRIM(IFERROR(IF('APH KIC KIA PC'!M125=200,'2. Artikeldata Utökad'!I125,(_xlfn.IFS('APH KIC KIA PC'!K125=Tabeller!$AH$4,'1. Artikeldata Grund'!F125,AND('APH KIC KIA PC'!K125=Tabeller!$AH$5,'APH KIC KIA PC'!M125&lt;&gt;200),'APH KIC KIA PC'!D125,'APH KIC KIA PC'!M125=200,'2. Artikeldata Utökad'!I125))),""))</f>
        <v/>
      </c>
      <c r="O125" s="491" t="str">
        <f aca="false">'APH KIC KIA PC'!E125</f>
        <v/>
      </c>
      <c r="P125" s="487" t="str">
        <f aca="false">TRIM('APH KIC KIA PC'!R125)</f>
        <v/>
      </c>
      <c r="Q125" s="497"/>
      <c r="R125" s="493" t="str">
        <f aca="false" t="array" ref="R125:R125">IFERROR(_xlfn.IFS('4. Inköpsdata'!M125=25%,41,'4. Inköpsdata'!M125=12%,42,'4. Inköpsdata'!M125=6%,43,'4. Inköpsdata'!M125="Momsfritt",38),"")</f>
        <v/>
      </c>
      <c r="S125" s="486" t="str">
        <f aca="false">'APH KIC KIA PC'!S125</f>
        <v>  Välj…</v>
      </c>
      <c r="T125" s="494" t="str">
        <f aca="false">'APH KIC KIA PC'!E125</f>
        <v/>
      </c>
      <c r="U125" s="486"/>
      <c r="V125" s="497"/>
      <c r="W125" s="497"/>
      <c r="X125" s="497"/>
      <c r="Y125" s="497"/>
      <c r="Z125" s="486" t="str">
        <f aca="false">TRIM(IF('1. Artikeldata Grund'!K125="","",IF('1. Artikeldata Grund'!K125=1,_xlfn.CONCAT('1. Artikeldata Grund'!K125," ","dag"),_xlfn.CONCAT('1. Artikeldata Grund'!K125," ","dagar"))))</f>
        <v/>
      </c>
      <c r="AA125" s="486" t="str">
        <f aca="false">TRIM(IF('1. Artikeldata Grund'!L125="","",IF('1. Artikeldata Grund'!L125=1,_xlfn.CONCAT('1. Artikeldata Grund'!L125," ","dag"),_xlfn.CONCAT('1. Artikeldata Grund'!L125," ","dagar"))))</f>
        <v/>
      </c>
      <c r="AB125" s="497"/>
      <c r="AC125" s="497"/>
      <c r="AD125" s="497"/>
      <c r="AE125" s="486" t="n">
        <v>1</v>
      </c>
      <c r="AF125" s="497"/>
      <c r="AG125" s="487" t="str">
        <f aca="false">TRIM('APH KIC KIA PC'!T125)</f>
        <v/>
      </c>
      <c r="AH125" s="497"/>
      <c r="AI125" s="497"/>
      <c r="AJ125" s="497"/>
      <c r="AK125" s="497"/>
      <c r="AL125" s="497"/>
      <c r="AM125" s="497"/>
      <c r="AN125" s="497"/>
      <c r="AO125" s="497"/>
      <c r="AP125" s="497"/>
      <c r="AQ125" s="497"/>
      <c r="AR125" s="497"/>
      <c r="AS125" s="497"/>
      <c r="AT125" s="497"/>
      <c r="AU125" s="497"/>
      <c r="AV125" s="497"/>
      <c r="AW125" s="497"/>
      <c r="AX125" s="497"/>
      <c r="AY125" s="497"/>
      <c r="AZ125" s="497"/>
      <c r="BA125" s="497"/>
      <c r="BB125" s="497"/>
      <c r="BC125" s="490" t="s">
        <v>2035</v>
      </c>
      <c r="BD125" s="490" t="str">
        <f aca="false">IF('2. Artikeldata Utökad'!G125="Välj…","",LEFT('2. Artikeldata Utökad'!G125,1))</f>
        <v> </v>
      </c>
      <c r="BE125" s="497"/>
      <c r="BF125" s="497"/>
      <c r="BG125" s="497"/>
      <c r="BH125" s="497"/>
      <c r="BI125" s="497"/>
      <c r="BJ125" s="497"/>
      <c r="BK125" s="497"/>
      <c r="BL125" s="487" t="str">
        <f aca="false">TRIM(IF('APH KIC KIA PC'!S125="WEB","",'2. Artikeldata Utökad'!P125))</f>
        <v/>
      </c>
      <c r="BM125" s="487" t="str">
        <f aca="false">TRIM(IF('APH KIC KIA PC'!S125="WEB","",'2. Artikeldata Utökad'!Q125))</f>
        <v/>
      </c>
      <c r="BN125" s="487" t="str">
        <f aca="false">TRIM(IF('APH KIC KIA PC'!S125="WEB","",'2. Artikeldata Utökad'!R125))</f>
        <v/>
      </c>
      <c r="BO125" s="487" t="str">
        <f aca="false">IF('2. Artikeldata Utökad'!F125="","",'2. Artikeldata Utökad'!F125)</f>
        <v>  Välj…</v>
      </c>
      <c r="BP125" s="487" t="str">
        <f aca="false">TRIM(IF('2. Artikeldata Utökad'!E125="","",'2. Artikeldata Utökad'!E125))</f>
        <v/>
      </c>
      <c r="BQ125" s="487" t="str">
        <f aca="false">TRIM(IF('APH KIC KIA PC'!S125="WEB","",'2. Artikeldata Utökad'!S125))</f>
        <v/>
      </c>
      <c r="BR125" s="486" t="n">
        <v>1</v>
      </c>
      <c r="BS125" s="487" t="str">
        <f aca="false">TRIM(IF('APH KIC KIA PC'!S125="WEB","",'2. Artikeldata Utökad'!T125))</f>
        <v/>
      </c>
      <c r="BT125" s="497"/>
      <c r="BU125" s="497"/>
      <c r="BV125" s="487" t="str">
        <f aca="false">TRIM(IF('APH KIC KIA PC'!M125&lt;&gt;200,'APH KIC KIA PC'!D125,'2. Artikeldata Utökad'!I125))</f>
        <v/>
      </c>
      <c r="BW125" s="487" t="str">
        <f aca="false">TRIM('2. Artikeldata Utökad'!D125)</f>
        <v/>
      </c>
      <c r="BX125" s="488" t="str">
        <f aca="false">LEFT('2. Artikeldata Utökad'!H125,1)</f>
        <v> </v>
      </c>
      <c r="BY125" s="488" t="str">
        <f aca="false">TRIM(LEFT('2. Artikeldata Utökad'!J125,2))</f>
        <v/>
      </c>
      <c r="BZ125" s="486" t="s">
        <v>2035</v>
      </c>
      <c r="CA125" s="497"/>
      <c r="CB125" s="497"/>
      <c r="CC125" s="497"/>
      <c r="CD125" s="497"/>
      <c r="CE125" s="497"/>
    </row>
    <row r="126" customFormat="false" ht="14.25" hidden="false" customHeight="false" outlineLevel="0" collapsed="false">
      <c r="A126" s="485" t="n">
        <v>122</v>
      </c>
      <c r="B126" s="485" t="str">
        <f aca="false">'APH KIC KIA PC'!I126</f>
        <v>Välj…</v>
      </c>
      <c r="C126" s="485" t="str">
        <f aca="false">'APH KIC KIA PC'!K126</f>
        <v>Välj…</v>
      </c>
      <c r="D126" s="486" t="n">
        <v>1</v>
      </c>
      <c r="E126" s="487" t="str">
        <f aca="false">TRIM('APH KIC KIA PC'!D126)</f>
        <v/>
      </c>
      <c r="F126" s="488" t="str">
        <f aca="false">TRIM('1. Artikeldata Grund'!E126)</f>
        <v/>
      </c>
      <c r="G126" s="489" t="s">
        <v>1925</v>
      </c>
      <c r="H126" s="497"/>
      <c r="I126" s="497"/>
      <c r="J126" s="497"/>
      <c r="K126" s="497"/>
      <c r="L126" s="497"/>
      <c r="M126" s="258" t="n">
        <f aca="false" t="array" ref="M126:M126">IF('APH KIC KIA PC'!S126&lt;&gt;"WEB",1,_xlfn.IFS('APH KIC KIA PC'!K126=Tabeller!$AH$4,'APH KIC KIA PC'!Q126,'APH KIC KIA PC'!K126=Tabeller!$AH$5,106628))</f>
        <v>1</v>
      </c>
      <c r="N126" s="490" t="str">
        <f aca="false" t="array" ref="N126:N126">TRIM(IFERROR(IF('APH KIC KIA PC'!M126=200,'2. Artikeldata Utökad'!I126,(_xlfn.IFS('APH KIC KIA PC'!K126=Tabeller!$AH$4,'1. Artikeldata Grund'!F126,AND('APH KIC KIA PC'!K126=Tabeller!$AH$5,'APH KIC KIA PC'!M126&lt;&gt;200),'APH KIC KIA PC'!D126,'APH KIC KIA PC'!M126=200,'2. Artikeldata Utökad'!I126))),""))</f>
        <v/>
      </c>
      <c r="O126" s="491" t="str">
        <f aca="false">'APH KIC KIA PC'!E126</f>
        <v/>
      </c>
      <c r="P126" s="487" t="str">
        <f aca="false">TRIM('APH KIC KIA PC'!R126)</f>
        <v/>
      </c>
      <c r="Q126" s="497"/>
      <c r="R126" s="493" t="str">
        <f aca="false" t="array" ref="R126:R126">IFERROR(_xlfn.IFS('4. Inköpsdata'!M126=25%,41,'4. Inköpsdata'!M126=12%,42,'4. Inköpsdata'!M126=6%,43,'4. Inköpsdata'!M126="Momsfritt",38),"")</f>
        <v/>
      </c>
      <c r="S126" s="486" t="str">
        <f aca="false">'APH KIC KIA PC'!S126</f>
        <v>  Välj…</v>
      </c>
      <c r="T126" s="494" t="str">
        <f aca="false">'APH KIC KIA PC'!E126</f>
        <v/>
      </c>
      <c r="U126" s="486"/>
      <c r="V126" s="497"/>
      <c r="W126" s="497"/>
      <c r="X126" s="497"/>
      <c r="Y126" s="497"/>
      <c r="Z126" s="486" t="str">
        <f aca="false">TRIM(IF('1. Artikeldata Grund'!K126="","",IF('1. Artikeldata Grund'!K126=1,_xlfn.CONCAT('1. Artikeldata Grund'!K126," ","dag"),_xlfn.CONCAT('1. Artikeldata Grund'!K126," ","dagar"))))</f>
        <v/>
      </c>
      <c r="AA126" s="486" t="str">
        <f aca="false">TRIM(IF('1. Artikeldata Grund'!L126="","",IF('1. Artikeldata Grund'!L126=1,_xlfn.CONCAT('1. Artikeldata Grund'!L126," ","dag"),_xlfn.CONCAT('1. Artikeldata Grund'!L126," ","dagar"))))</f>
        <v/>
      </c>
      <c r="AB126" s="497"/>
      <c r="AC126" s="497"/>
      <c r="AD126" s="497"/>
      <c r="AE126" s="486" t="n">
        <v>1</v>
      </c>
      <c r="AF126" s="497"/>
      <c r="AG126" s="487" t="str">
        <f aca="false">TRIM('APH KIC KIA PC'!T126)</f>
        <v/>
      </c>
      <c r="AH126" s="497"/>
      <c r="AI126" s="497"/>
      <c r="AJ126" s="497"/>
      <c r="AK126" s="497"/>
      <c r="AL126" s="497"/>
      <c r="AM126" s="497"/>
      <c r="AN126" s="497"/>
      <c r="AO126" s="497"/>
      <c r="AP126" s="497"/>
      <c r="AQ126" s="497"/>
      <c r="AR126" s="497"/>
      <c r="AS126" s="497"/>
      <c r="AT126" s="497"/>
      <c r="AU126" s="497"/>
      <c r="AV126" s="497"/>
      <c r="AW126" s="497"/>
      <c r="AX126" s="497"/>
      <c r="AY126" s="497"/>
      <c r="AZ126" s="497"/>
      <c r="BA126" s="497"/>
      <c r="BB126" s="497"/>
      <c r="BC126" s="490" t="s">
        <v>2035</v>
      </c>
      <c r="BD126" s="490" t="str">
        <f aca="false">IF('2. Artikeldata Utökad'!G126="Välj…","",LEFT('2. Artikeldata Utökad'!G126,1))</f>
        <v> </v>
      </c>
      <c r="BE126" s="497"/>
      <c r="BF126" s="497"/>
      <c r="BG126" s="497"/>
      <c r="BH126" s="497"/>
      <c r="BI126" s="497"/>
      <c r="BJ126" s="497"/>
      <c r="BK126" s="497"/>
      <c r="BL126" s="487" t="str">
        <f aca="false">TRIM(IF('APH KIC KIA PC'!S126="WEB","",'2. Artikeldata Utökad'!P126))</f>
        <v/>
      </c>
      <c r="BM126" s="487" t="str">
        <f aca="false">TRIM(IF('APH KIC KIA PC'!S126="WEB","",'2. Artikeldata Utökad'!Q126))</f>
        <v/>
      </c>
      <c r="BN126" s="487" t="str">
        <f aca="false">TRIM(IF('APH KIC KIA PC'!S126="WEB","",'2. Artikeldata Utökad'!R126))</f>
        <v/>
      </c>
      <c r="BO126" s="487" t="str">
        <f aca="false">IF('2. Artikeldata Utökad'!F126="","",'2. Artikeldata Utökad'!F126)</f>
        <v>  Välj…</v>
      </c>
      <c r="BP126" s="487" t="str">
        <f aca="false">TRIM(IF('2. Artikeldata Utökad'!E126="","",'2. Artikeldata Utökad'!E126))</f>
        <v/>
      </c>
      <c r="BQ126" s="487" t="str">
        <f aca="false">TRIM(IF('APH KIC KIA PC'!S126="WEB","",'2. Artikeldata Utökad'!S126))</f>
        <v/>
      </c>
      <c r="BR126" s="486" t="n">
        <v>1</v>
      </c>
      <c r="BS126" s="487" t="str">
        <f aca="false">TRIM(IF('APH KIC KIA PC'!S126="WEB","",'2. Artikeldata Utökad'!T126))</f>
        <v/>
      </c>
      <c r="BT126" s="497"/>
      <c r="BU126" s="497"/>
      <c r="BV126" s="487" t="str">
        <f aca="false">TRIM(IF('APH KIC KIA PC'!M126&lt;&gt;200,'APH KIC KIA PC'!D126,'2. Artikeldata Utökad'!I126))</f>
        <v/>
      </c>
      <c r="BW126" s="487" t="str">
        <f aca="false">TRIM('2. Artikeldata Utökad'!D126)</f>
        <v/>
      </c>
      <c r="BX126" s="488" t="str">
        <f aca="false">LEFT('2. Artikeldata Utökad'!H126,1)</f>
        <v> </v>
      </c>
      <c r="BY126" s="488" t="str">
        <f aca="false">TRIM(LEFT('2. Artikeldata Utökad'!J126,2))</f>
        <v/>
      </c>
      <c r="BZ126" s="486" t="s">
        <v>2035</v>
      </c>
      <c r="CA126" s="497"/>
      <c r="CB126" s="497"/>
      <c r="CC126" s="497"/>
      <c r="CD126" s="497"/>
      <c r="CE126" s="497"/>
    </row>
    <row r="127" customFormat="false" ht="14.25" hidden="false" customHeight="false" outlineLevel="0" collapsed="false">
      <c r="A127" s="485" t="n">
        <v>123</v>
      </c>
      <c r="B127" s="485" t="str">
        <f aca="false">'APH KIC KIA PC'!I127</f>
        <v>Välj…</v>
      </c>
      <c r="C127" s="485" t="str">
        <f aca="false">'APH KIC KIA PC'!K127</f>
        <v>Välj…</v>
      </c>
      <c r="D127" s="486" t="n">
        <v>1</v>
      </c>
      <c r="E127" s="487" t="str">
        <f aca="false">TRIM('APH KIC KIA PC'!D127)</f>
        <v/>
      </c>
      <c r="F127" s="488" t="str">
        <f aca="false">TRIM('1. Artikeldata Grund'!E127)</f>
        <v/>
      </c>
      <c r="G127" s="489" t="s">
        <v>1925</v>
      </c>
      <c r="H127" s="497"/>
      <c r="I127" s="497"/>
      <c r="J127" s="497"/>
      <c r="K127" s="497"/>
      <c r="L127" s="497"/>
      <c r="M127" s="258" t="n">
        <f aca="false" t="array" ref="M127:M127">IF('APH KIC KIA PC'!S127&lt;&gt;"WEB",1,_xlfn.IFS('APH KIC KIA PC'!K127=Tabeller!$AH$4,'APH KIC KIA PC'!Q127,'APH KIC KIA PC'!K127=Tabeller!$AH$5,106628))</f>
        <v>1</v>
      </c>
      <c r="N127" s="490" t="str">
        <f aca="false" t="array" ref="N127:N127">TRIM(IFERROR(IF('APH KIC KIA PC'!M127=200,'2. Artikeldata Utökad'!I127,(_xlfn.IFS('APH KIC KIA PC'!K127=Tabeller!$AH$4,'1. Artikeldata Grund'!F127,AND('APH KIC KIA PC'!K127=Tabeller!$AH$5,'APH KIC KIA PC'!M127&lt;&gt;200),'APH KIC KIA PC'!D127,'APH KIC KIA PC'!M127=200,'2. Artikeldata Utökad'!I127))),""))</f>
        <v/>
      </c>
      <c r="O127" s="491" t="str">
        <f aca="false">'APH KIC KIA PC'!E127</f>
        <v/>
      </c>
      <c r="P127" s="487" t="str">
        <f aca="false">TRIM('APH KIC KIA PC'!R127)</f>
        <v/>
      </c>
      <c r="Q127" s="497"/>
      <c r="R127" s="493" t="str">
        <f aca="false" t="array" ref="R127:R127">IFERROR(_xlfn.IFS('4. Inköpsdata'!M127=25%,41,'4. Inköpsdata'!M127=12%,42,'4. Inköpsdata'!M127=6%,43,'4. Inköpsdata'!M127="Momsfritt",38),"")</f>
        <v/>
      </c>
      <c r="S127" s="486" t="str">
        <f aca="false">'APH KIC KIA PC'!S127</f>
        <v>  Välj…</v>
      </c>
      <c r="T127" s="494" t="str">
        <f aca="false">'APH KIC KIA PC'!E127</f>
        <v/>
      </c>
      <c r="U127" s="486"/>
      <c r="V127" s="497"/>
      <c r="W127" s="497"/>
      <c r="X127" s="497"/>
      <c r="Y127" s="497"/>
      <c r="Z127" s="486" t="str">
        <f aca="false">TRIM(IF('1. Artikeldata Grund'!K127="","",IF('1. Artikeldata Grund'!K127=1,_xlfn.CONCAT('1. Artikeldata Grund'!K127," ","dag"),_xlfn.CONCAT('1. Artikeldata Grund'!K127," ","dagar"))))</f>
        <v/>
      </c>
      <c r="AA127" s="486" t="str">
        <f aca="false">TRIM(IF('1. Artikeldata Grund'!L127="","",IF('1. Artikeldata Grund'!L127=1,_xlfn.CONCAT('1. Artikeldata Grund'!L127," ","dag"),_xlfn.CONCAT('1. Artikeldata Grund'!L127," ","dagar"))))</f>
        <v/>
      </c>
      <c r="AB127" s="497"/>
      <c r="AC127" s="497"/>
      <c r="AD127" s="497"/>
      <c r="AE127" s="486" t="n">
        <v>1</v>
      </c>
      <c r="AF127" s="497"/>
      <c r="AG127" s="487" t="str">
        <f aca="false">TRIM('APH KIC KIA PC'!T127)</f>
        <v/>
      </c>
      <c r="AH127" s="497"/>
      <c r="AI127" s="497"/>
      <c r="AJ127" s="497"/>
      <c r="AK127" s="497"/>
      <c r="AL127" s="497"/>
      <c r="AM127" s="497"/>
      <c r="AN127" s="497"/>
      <c r="AO127" s="497"/>
      <c r="AP127" s="497"/>
      <c r="AQ127" s="497"/>
      <c r="AR127" s="497"/>
      <c r="AS127" s="497"/>
      <c r="AT127" s="497"/>
      <c r="AU127" s="497"/>
      <c r="AV127" s="497"/>
      <c r="AW127" s="497"/>
      <c r="AX127" s="497"/>
      <c r="AY127" s="497"/>
      <c r="AZ127" s="497"/>
      <c r="BA127" s="497"/>
      <c r="BB127" s="497"/>
      <c r="BC127" s="490" t="s">
        <v>2035</v>
      </c>
      <c r="BD127" s="490" t="str">
        <f aca="false">IF('2. Artikeldata Utökad'!G127="Välj…","",LEFT('2. Artikeldata Utökad'!G127,1))</f>
        <v> </v>
      </c>
      <c r="BE127" s="497"/>
      <c r="BF127" s="497"/>
      <c r="BG127" s="497"/>
      <c r="BH127" s="497"/>
      <c r="BI127" s="497"/>
      <c r="BJ127" s="497"/>
      <c r="BK127" s="497"/>
      <c r="BL127" s="487" t="str">
        <f aca="false">TRIM(IF('APH KIC KIA PC'!S127="WEB","",'2. Artikeldata Utökad'!P127))</f>
        <v/>
      </c>
      <c r="BM127" s="487" t="str">
        <f aca="false">TRIM(IF('APH KIC KIA PC'!S127="WEB","",'2. Artikeldata Utökad'!Q127))</f>
        <v/>
      </c>
      <c r="BN127" s="487" t="str">
        <f aca="false">TRIM(IF('APH KIC KIA PC'!S127="WEB","",'2. Artikeldata Utökad'!R127))</f>
        <v/>
      </c>
      <c r="BO127" s="487" t="str">
        <f aca="false">IF('2. Artikeldata Utökad'!F127="","",'2. Artikeldata Utökad'!F127)</f>
        <v>  Välj…</v>
      </c>
      <c r="BP127" s="487" t="str">
        <f aca="false">TRIM(IF('2. Artikeldata Utökad'!E127="","",'2. Artikeldata Utökad'!E127))</f>
        <v/>
      </c>
      <c r="BQ127" s="487" t="str">
        <f aca="false">TRIM(IF('APH KIC KIA PC'!S127="WEB","",'2. Artikeldata Utökad'!S127))</f>
        <v/>
      </c>
      <c r="BR127" s="486" t="n">
        <v>1</v>
      </c>
      <c r="BS127" s="487" t="str">
        <f aca="false">TRIM(IF('APH KIC KIA PC'!S127="WEB","",'2. Artikeldata Utökad'!T127))</f>
        <v/>
      </c>
      <c r="BT127" s="497"/>
      <c r="BU127" s="497"/>
      <c r="BV127" s="487" t="str">
        <f aca="false">TRIM(IF('APH KIC KIA PC'!M127&lt;&gt;200,'APH KIC KIA PC'!D127,'2. Artikeldata Utökad'!I127))</f>
        <v/>
      </c>
      <c r="BW127" s="487" t="str">
        <f aca="false">TRIM('2. Artikeldata Utökad'!D127)</f>
        <v/>
      </c>
      <c r="BX127" s="488" t="str">
        <f aca="false">LEFT('2. Artikeldata Utökad'!H127,1)</f>
        <v> </v>
      </c>
      <c r="BY127" s="488" t="str">
        <f aca="false">TRIM(LEFT('2. Artikeldata Utökad'!J127,2))</f>
        <v/>
      </c>
      <c r="BZ127" s="486" t="s">
        <v>2035</v>
      </c>
      <c r="CA127" s="497"/>
      <c r="CB127" s="497"/>
      <c r="CC127" s="497"/>
      <c r="CD127" s="497"/>
      <c r="CE127" s="497"/>
    </row>
    <row r="128" customFormat="false" ht="14.25" hidden="false" customHeight="false" outlineLevel="0" collapsed="false">
      <c r="A128" s="496" t="n">
        <v>124</v>
      </c>
      <c r="B128" s="485" t="str">
        <f aca="false">'APH KIC KIA PC'!I128</f>
        <v>Välj…</v>
      </c>
      <c r="C128" s="485" t="str">
        <f aca="false">'APH KIC KIA PC'!K128</f>
        <v>Välj…</v>
      </c>
      <c r="D128" s="486" t="n">
        <v>1</v>
      </c>
      <c r="E128" s="487" t="str">
        <f aca="false">TRIM('APH KIC KIA PC'!D128)</f>
        <v/>
      </c>
      <c r="F128" s="488" t="str">
        <f aca="false">TRIM('1. Artikeldata Grund'!E128)</f>
        <v/>
      </c>
      <c r="G128" s="489" t="s">
        <v>1925</v>
      </c>
      <c r="H128" s="497"/>
      <c r="I128" s="497"/>
      <c r="J128" s="497"/>
      <c r="K128" s="497"/>
      <c r="L128" s="497"/>
      <c r="M128" s="258" t="n">
        <f aca="false" t="array" ref="M128:M128">IF('APH KIC KIA PC'!S128&lt;&gt;"WEB",1,_xlfn.IFS('APH KIC KIA PC'!K128=Tabeller!$AH$4,'APH KIC KIA PC'!Q128,'APH KIC KIA PC'!K128=Tabeller!$AH$5,106628))</f>
        <v>1</v>
      </c>
      <c r="N128" s="490" t="str">
        <f aca="false" t="array" ref="N128:N128">TRIM(IFERROR(IF('APH KIC KIA PC'!M128=200,'2. Artikeldata Utökad'!I128,(_xlfn.IFS('APH KIC KIA PC'!K128=Tabeller!$AH$4,'1. Artikeldata Grund'!F128,AND('APH KIC KIA PC'!K128=Tabeller!$AH$5,'APH KIC KIA PC'!M128&lt;&gt;200),'APH KIC KIA PC'!D128,'APH KIC KIA PC'!M128=200,'2. Artikeldata Utökad'!I128))),""))</f>
        <v/>
      </c>
      <c r="O128" s="491" t="str">
        <f aca="false">'APH KIC KIA PC'!E128</f>
        <v/>
      </c>
      <c r="P128" s="487" t="str">
        <f aca="false">TRIM('APH KIC KIA PC'!R128)</f>
        <v/>
      </c>
      <c r="Q128" s="497"/>
      <c r="R128" s="493" t="str">
        <f aca="false" t="array" ref="R128:R128">IFERROR(_xlfn.IFS('4. Inköpsdata'!M128=25%,41,'4. Inköpsdata'!M128=12%,42,'4. Inköpsdata'!M128=6%,43,'4. Inköpsdata'!M128="Momsfritt",38),"")</f>
        <v/>
      </c>
      <c r="S128" s="486" t="str">
        <f aca="false">'APH KIC KIA PC'!S128</f>
        <v>  Välj…</v>
      </c>
      <c r="T128" s="494" t="str">
        <f aca="false">'APH KIC KIA PC'!E128</f>
        <v/>
      </c>
      <c r="U128" s="486"/>
      <c r="V128" s="497"/>
      <c r="W128" s="497"/>
      <c r="X128" s="497"/>
      <c r="Y128" s="497"/>
      <c r="Z128" s="486" t="str">
        <f aca="false">TRIM(IF('1. Artikeldata Grund'!K128="","",IF('1. Artikeldata Grund'!K128=1,_xlfn.CONCAT('1. Artikeldata Grund'!K128," ","dag"),_xlfn.CONCAT('1. Artikeldata Grund'!K128," ","dagar"))))</f>
        <v/>
      </c>
      <c r="AA128" s="486" t="str">
        <f aca="false">TRIM(IF('1. Artikeldata Grund'!L128="","",IF('1. Artikeldata Grund'!L128=1,_xlfn.CONCAT('1. Artikeldata Grund'!L128," ","dag"),_xlfn.CONCAT('1. Artikeldata Grund'!L128," ","dagar"))))</f>
        <v/>
      </c>
      <c r="AB128" s="497"/>
      <c r="AC128" s="497"/>
      <c r="AD128" s="497"/>
      <c r="AE128" s="486" t="n">
        <v>1</v>
      </c>
      <c r="AF128" s="497"/>
      <c r="AG128" s="487" t="str">
        <f aca="false">TRIM('APH KIC KIA PC'!T128)</f>
        <v/>
      </c>
      <c r="AH128" s="497"/>
      <c r="AI128" s="497"/>
      <c r="AJ128" s="497"/>
      <c r="AK128" s="497"/>
      <c r="AL128" s="497"/>
      <c r="AM128" s="497"/>
      <c r="AN128" s="497"/>
      <c r="AO128" s="497"/>
      <c r="AP128" s="497"/>
      <c r="AQ128" s="497"/>
      <c r="AR128" s="497"/>
      <c r="AS128" s="497"/>
      <c r="AT128" s="497"/>
      <c r="AU128" s="497"/>
      <c r="AV128" s="497"/>
      <c r="AW128" s="497"/>
      <c r="AX128" s="497"/>
      <c r="AY128" s="497"/>
      <c r="AZ128" s="497"/>
      <c r="BA128" s="497"/>
      <c r="BB128" s="497"/>
      <c r="BC128" s="490" t="s">
        <v>2035</v>
      </c>
      <c r="BD128" s="490" t="str">
        <f aca="false">IF('2. Artikeldata Utökad'!G128="Välj…","",LEFT('2. Artikeldata Utökad'!G128,1))</f>
        <v> </v>
      </c>
      <c r="BE128" s="497"/>
      <c r="BF128" s="497"/>
      <c r="BG128" s="497"/>
      <c r="BH128" s="497"/>
      <c r="BI128" s="497"/>
      <c r="BJ128" s="497"/>
      <c r="BK128" s="497"/>
      <c r="BL128" s="487" t="str">
        <f aca="false">TRIM(IF('APH KIC KIA PC'!S128="WEB","",'2. Artikeldata Utökad'!P128))</f>
        <v/>
      </c>
      <c r="BM128" s="487" t="str">
        <f aca="false">TRIM(IF('APH KIC KIA PC'!S128="WEB","",'2. Artikeldata Utökad'!Q128))</f>
        <v/>
      </c>
      <c r="BN128" s="487" t="str">
        <f aca="false">TRIM(IF('APH KIC KIA PC'!S128="WEB","",'2. Artikeldata Utökad'!R128))</f>
        <v/>
      </c>
      <c r="BO128" s="487" t="str">
        <f aca="false">IF('2. Artikeldata Utökad'!F128="","",'2. Artikeldata Utökad'!F128)</f>
        <v>  Välj…</v>
      </c>
      <c r="BP128" s="487" t="str">
        <f aca="false">TRIM(IF('2. Artikeldata Utökad'!E128="","",'2. Artikeldata Utökad'!E128))</f>
        <v/>
      </c>
      <c r="BQ128" s="487" t="str">
        <f aca="false">TRIM(IF('APH KIC KIA PC'!S128="WEB","",'2. Artikeldata Utökad'!S128))</f>
        <v/>
      </c>
      <c r="BR128" s="486" t="n">
        <v>1</v>
      </c>
      <c r="BS128" s="487" t="str">
        <f aca="false">TRIM(IF('APH KIC KIA PC'!S128="WEB","",'2. Artikeldata Utökad'!T128))</f>
        <v/>
      </c>
      <c r="BT128" s="497"/>
      <c r="BU128" s="497"/>
      <c r="BV128" s="487" t="str">
        <f aca="false">TRIM(IF('APH KIC KIA PC'!M128&lt;&gt;200,'APH KIC KIA PC'!D128,'2. Artikeldata Utökad'!I128))</f>
        <v/>
      </c>
      <c r="BW128" s="487" t="str">
        <f aca="false">TRIM('2. Artikeldata Utökad'!D128)</f>
        <v/>
      </c>
      <c r="BX128" s="488" t="str">
        <f aca="false">LEFT('2. Artikeldata Utökad'!H128,1)</f>
        <v> </v>
      </c>
      <c r="BY128" s="488" t="str">
        <f aca="false">TRIM(LEFT('2. Artikeldata Utökad'!J128,2))</f>
        <v/>
      </c>
      <c r="BZ128" s="486" t="s">
        <v>2035</v>
      </c>
      <c r="CA128" s="497"/>
      <c r="CB128" s="497"/>
      <c r="CC128" s="497"/>
      <c r="CD128" s="497"/>
      <c r="CE128" s="497"/>
    </row>
    <row r="129" customFormat="false" ht="14.25" hidden="false" customHeight="false" outlineLevel="0" collapsed="false">
      <c r="A129" s="485" t="n">
        <v>125</v>
      </c>
      <c r="B129" s="485" t="str">
        <f aca="false">'APH KIC KIA PC'!I129</f>
        <v>Välj…</v>
      </c>
      <c r="C129" s="485" t="str">
        <f aca="false">'APH KIC KIA PC'!K129</f>
        <v>Välj…</v>
      </c>
      <c r="D129" s="486" t="n">
        <v>1</v>
      </c>
      <c r="E129" s="487" t="str">
        <f aca="false">TRIM('APH KIC KIA PC'!D129)</f>
        <v/>
      </c>
      <c r="F129" s="488" t="str">
        <f aca="false">TRIM('1. Artikeldata Grund'!E129)</f>
        <v/>
      </c>
      <c r="G129" s="489" t="s">
        <v>1925</v>
      </c>
      <c r="H129" s="497"/>
      <c r="I129" s="497"/>
      <c r="J129" s="497"/>
      <c r="K129" s="497"/>
      <c r="L129" s="497"/>
      <c r="M129" s="258" t="n">
        <f aca="false" t="array" ref="M129:M129">IF('APH KIC KIA PC'!S129&lt;&gt;"WEB",1,_xlfn.IFS('APH KIC KIA PC'!K129=Tabeller!$AH$4,'APH KIC KIA PC'!Q129,'APH KIC KIA PC'!K129=Tabeller!$AH$5,106628))</f>
        <v>1</v>
      </c>
      <c r="N129" s="490" t="str">
        <f aca="false" t="array" ref="N129:N129">TRIM(IFERROR(IF('APH KIC KIA PC'!M129=200,'2. Artikeldata Utökad'!I129,(_xlfn.IFS('APH KIC KIA PC'!K129=Tabeller!$AH$4,'1. Artikeldata Grund'!F129,AND('APH KIC KIA PC'!K129=Tabeller!$AH$5,'APH KIC KIA PC'!M129&lt;&gt;200),'APH KIC KIA PC'!D129,'APH KIC KIA PC'!M129=200,'2. Artikeldata Utökad'!I129))),""))</f>
        <v/>
      </c>
      <c r="O129" s="491" t="str">
        <f aca="false">'APH KIC KIA PC'!E129</f>
        <v/>
      </c>
      <c r="P129" s="487" t="str">
        <f aca="false">TRIM('APH KIC KIA PC'!R129)</f>
        <v/>
      </c>
      <c r="Q129" s="497"/>
      <c r="R129" s="493" t="str">
        <f aca="false" t="array" ref="R129:R129">IFERROR(_xlfn.IFS('4. Inköpsdata'!M129=25%,41,'4. Inköpsdata'!M129=12%,42,'4. Inköpsdata'!M129=6%,43,'4. Inköpsdata'!M129="Momsfritt",38),"")</f>
        <v/>
      </c>
      <c r="S129" s="486" t="str">
        <f aca="false">'APH KIC KIA PC'!S129</f>
        <v>  Välj…</v>
      </c>
      <c r="T129" s="494" t="str">
        <f aca="false">'APH KIC KIA PC'!E129</f>
        <v/>
      </c>
      <c r="U129" s="486"/>
      <c r="V129" s="497"/>
      <c r="W129" s="497"/>
      <c r="X129" s="497"/>
      <c r="Y129" s="497"/>
      <c r="Z129" s="486" t="str">
        <f aca="false">TRIM(IF('1. Artikeldata Grund'!K129="","",IF('1. Artikeldata Grund'!K129=1,_xlfn.CONCAT('1. Artikeldata Grund'!K129," ","dag"),_xlfn.CONCAT('1. Artikeldata Grund'!K129," ","dagar"))))</f>
        <v/>
      </c>
      <c r="AA129" s="486" t="str">
        <f aca="false">TRIM(IF('1. Artikeldata Grund'!L129="","",IF('1. Artikeldata Grund'!L129=1,_xlfn.CONCAT('1. Artikeldata Grund'!L129," ","dag"),_xlfn.CONCAT('1. Artikeldata Grund'!L129," ","dagar"))))</f>
        <v/>
      </c>
      <c r="AB129" s="497"/>
      <c r="AC129" s="497"/>
      <c r="AD129" s="497"/>
      <c r="AE129" s="486" t="n">
        <v>1</v>
      </c>
      <c r="AF129" s="497"/>
      <c r="AG129" s="487" t="str">
        <f aca="false">TRIM('APH KIC KIA PC'!T129)</f>
        <v/>
      </c>
      <c r="AH129" s="497"/>
      <c r="AI129" s="497"/>
      <c r="AJ129" s="497"/>
      <c r="AK129" s="497"/>
      <c r="AL129" s="497"/>
      <c r="AM129" s="497"/>
      <c r="AN129" s="497"/>
      <c r="AO129" s="497"/>
      <c r="AP129" s="497"/>
      <c r="AQ129" s="497"/>
      <c r="AR129" s="497"/>
      <c r="AS129" s="497"/>
      <c r="AT129" s="497"/>
      <c r="AU129" s="497"/>
      <c r="AV129" s="497"/>
      <c r="AW129" s="497"/>
      <c r="AX129" s="497"/>
      <c r="AY129" s="497"/>
      <c r="AZ129" s="497"/>
      <c r="BA129" s="497"/>
      <c r="BB129" s="497"/>
      <c r="BC129" s="490" t="s">
        <v>2035</v>
      </c>
      <c r="BD129" s="490" t="str">
        <f aca="false">IF('2. Artikeldata Utökad'!G129="Välj…","",LEFT('2. Artikeldata Utökad'!G129,1))</f>
        <v> </v>
      </c>
      <c r="BE129" s="497"/>
      <c r="BF129" s="497"/>
      <c r="BG129" s="497"/>
      <c r="BH129" s="497"/>
      <c r="BI129" s="497"/>
      <c r="BJ129" s="497"/>
      <c r="BK129" s="497"/>
      <c r="BL129" s="487" t="str">
        <f aca="false">TRIM(IF('APH KIC KIA PC'!S129="WEB","",'2. Artikeldata Utökad'!P129))</f>
        <v/>
      </c>
      <c r="BM129" s="487" t="str">
        <f aca="false">TRIM(IF('APH KIC KIA PC'!S129="WEB","",'2. Artikeldata Utökad'!Q129))</f>
        <v/>
      </c>
      <c r="BN129" s="487" t="str">
        <f aca="false">TRIM(IF('APH KIC KIA PC'!S129="WEB","",'2. Artikeldata Utökad'!R129))</f>
        <v/>
      </c>
      <c r="BO129" s="487" t="str">
        <f aca="false">IF('2. Artikeldata Utökad'!F129="","",'2. Artikeldata Utökad'!F129)</f>
        <v>  Välj…</v>
      </c>
      <c r="BP129" s="487" t="str">
        <f aca="false">TRIM(IF('2. Artikeldata Utökad'!E129="","",'2. Artikeldata Utökad'!E129))</f>
        <v/>
      </c>
      <c r="BQ129" s="487" t="str">
        <f aca="false">TRIM(IF('APH KIC KIA PC'!S129="WEB","",'2. Artikeldata Utökad'!S129))</f>
        <v/>
      </c>
      <c r="BR129" s="486" t="n">
        <v>1</v>
      </c>
      <c r="BS129" s="487" t="str">
        <f aca="false">TRIM(IF('APH KIC KIA PC'!S129="WEB","",'2. Artikeldata Utökad'!T129))</f>
        <v/>
      </c>
      <c r="BT129" s="497"/>
      <c r="BU129" s="497"/>
      <c r="BV129" s="487" t="str">
        <f aca="false">TRIM(IF('APH KIC KIA PC'!M129&lt;&gt;200,'APH KIC KIA PC'!D129,'2. Artikeldata Utökad'!I129))</f>
        <v/>
      </c>
      <c r="BW129" s="487" t="str">
        <f aca="false">TRIM('2. Artikeldata Utökad'!D129)</f>
        <v/>
      </c>
      <c r="BX129" s="488" t="str">
        <f aca="false">LEFT('2. Artikeldata Utökad'!H129,1)</f>
        <v> </v>
      </c>
      <c r="BY129" s="488" t="str">
        <f aca="false">TRIM(LEFT('2. Artikeldata Utökad'!J129,2))</f>
        <v/>
      </c>
      <c r="BZ129" s="486" t="s">
        <v>2035</v>
      </c>
      <c r="CA129" s="497"/>
      <c r="CB129" s="497"/>
      <c r="CC129" s="497"/>
      <c r="CD129" s="497"/>
      <c r="CE129" s="497"/>
    </row>
    <row r="130" customFormat="false" ht="14.25" hidden="false" customHeight="false" outlineLevel="0" collapsed="false">
      <c r="A130" s="485" t="n">
        <v>126</v>
      </c>
      <c r="B130" s="485" t="str">
        <f aca="false">'APH KIC KIA PC'!I130</f>
        <v>Välj…</v>
      </c>
      <c r="C130" s="485" t="str">
        <f aca="false">'APH KIC KIA PC'!K130</f>
        <v>Välj…</v>
      </c>
      <c r="D130" s="486" t="n">
        <v>1</v>
      </c>
      <c r="E130" s="487" t="str">
        <f aca="false">TRIM('APH KIC KIA PC'!D130)</f>
        <v/>
      </c>
      <c r="F130" s="488" t="str">
        <f aca="false">TRIM('1. Artikeldata Grund'!E130)</f>
        <v/>
      </c>
      <c r="G130" s="489" t="s">
        <v>1925</v>
      </c>
      <c r="H130" s="497"/>
      <c r="I130" s="497"/>
      <c r="J130" s="497"/>
      <c r="K130" s="497"/>
      <c r="L130" s="497"/>
      <c r="M130" s="258" t="n">
        <f aca="false" t="array" ref="M130:M130">IF('APH KIC KIA PC'!S130&lt;&gt;"WEB",1,_xlfn.IFS('APH KIC KIA PC'!K130=Tabeller!$AH$4,'APH KIC KIA PC'!Q130,'APH KIC KIA PC'!K130=Tabeller!$AH$5,106628))</f>
        <v>1</v>
      </c>
      <c r="N130" s="490" t="str">
        <f aca="false" t="array" ref="N130:N130">TRIM(IFERROR(IF('APH KIC KIA PC'!M130=200,'2. Artikeldata Utökad'!I130,(_xlfn.IFS('APH KIC KIA PC'!K130=Tabeller!$AH$4,'1. Artikeldata Grund'!F130,AND('APH KIC KIA PC'!K130=Tabeller!$AH$5,'APH KIC KIA PC'!M130&lt;&gt;200),'APH KIC KIA PC'!D130,'APH KIC KIA PC'!M130=200,'2. Artikeldata Utökad'!I130))),""))</f>
        <v/>
      </c>
      <c r="O130" s="491" t="str">
        <f aca="false">'APH KIC KIA PC'!E130</f>
        <v/>
      </c>
      <c r="P130" s="487" t="str">
        <f aca="false">TRIM('APH KIC KIA PC'!R130)</f>
        <v/>
      </c>
      <c r="Q130" s="497"/>
      <c r="R130" s="493" t="str">
        <f aca="false" t="array" ref="R130:R130">IFERROR(_xlfn.IFS('4. Inköpsdata'!M130=25%,41,'4. Inköpsdata'!M130=12%,42,'4. Inköpsdata'!M130=6%,43,'4. Inköpsdata'!M130="Momsfritt",38),"")</f>
        <v/>
      </c>
      <c r="S130" s="486" t="str">
        <f aca="false">'APH KIC KIA PC'!S130</f>
        <v>  Välj…</v>
      </c>
      <c r="T130" s="494" t="str">
        <f aca="false">'APH KIC KIA PC'!E130</f>
        <v/>
      </c>
      <c r="U130" s="486"/>
      <c r="V130" s="497"/>
      <c r="W130" s="497"/>
      <c r="X130" s="497"/>
      <c r="Y130" s="497"/>
      <c r="Z130" s="486" t="str">
        <f aca="false">TRIM(IF('1. Artikeldata Grund'!K130="","",IF('1. Artikeldata Grund'!K130=1,_xlfn.CONCAT('1. Artikeldata Grund'!K130," ","dag"),_xlfn.CONCAT('1. Artikeldata Grund'!K130," ","dagar"))))</f>
        <v/>
      </c>
      <c r="AA130" s="486" t="str">
        <f aca="false">TRIM(IF('1. Artikeldata Grund'!L130="","",IF('1. Artikeldata Grund'!L130=1,_xlfn.CONCAT('1. Artikeldata Grund'!L130," ","dag"),_xlfn.CONCAT('1. Artikeldata Grund'!L130," ","dagar"))))</f>
        <v/>
      </c>
      <c r="AB130" s="497"/>
      <c r="AC130" s="497"/>
      <c r="AD130" s="497"/>
      <c r="AE130" s="486" t="n">
        <v>1</v>
      </c>
      <c r="AF130" s="497"/>
      <c r="AG130" s="487" t="str">
        <f aca="false">TRIM('APH KIC KIA PC'!T130)</f>
        <v/>
      </c>
      <c r="AH130" s="497"/>
      <c r="AI130" s="497"/>
      <c r="AJ130" s="497"/>
      <c r="AK130" s="497"/>
      <c r="AL130" s="497"/>
      <c r="AM130" s="497"/>
      <c r="AN130" s="497"/>
      <c r="AO130" s="497"/>
      <c r="AP130" s="497"/>
      <c r="AQ130" s="497"/>
      <c r="AR130" s="497"/>
      <c r="AS130" s="497"/>
      <c r="AT130" s="497"/>
      <c r="AU130" s="497"/>
      <c r="AV130" s="497"/>
      <c r="AW130" s="497"/>
      <c r="AX130" s="497"/>
      <c r="AY130" s="497"/>
      <c r="AZ130" s="497"/>
      <c r="BA130" s="497"/>
      <c r="BB130" s="497"/>
      <c r="BC130" s="490" t="s">
        <v>2035</v>
      </c>
      <c r="BD130" s="490" t="str">
        <f aca="false">IF('2. Artikeldata Utökad'!G130="Välj…","",LEFT('2. Artikeldata Utökad'!G130,1))</f>
        <v> </v>
      </c>
      <c r="BE130" s="497"/>
      <c r="BF130" s="497"/>
      <c r="BG130" s="497"/>
      <c r="BH130" s="497"/>
      <c r="BI130" s="497"/>
      <c r="BJ130" s="497"/>
      <c r="BK130" s="497"/>
      <c r="BL130" s="487" t="str">
        <f aca="false">TRIM(IF('APH KIC KIA PC'!S130="WEB","",'2. Artikeldata Utökad'!P130))</f>
        <v/>
      </c>
      <c r="BM130" s="487" t="str">
        <f aca="false">TRIM(IF('APH KIC KIA PC'!S130="WEB","",'2. Artikeldata Utökad'!Q130))</f>
        <v/>
      </c>
      <c r="BN130" s="487" t="str">
        <f aca="false">TRIM(IF('APH KIC KIA PC'!S130="WEB","",'2. Artikeldata Utökad'!R130))</f>
        <v/>
      </c>
      <c r="BO130" s="487" t="str">
        <f aca="false">IF('2. Artikeldata Utökad'!F130="","",'2. Artikeldata Utökad'!F130)</f>
        <v>  Välj…</v>
      </c>
      <c r="BP130" s="487" t="str">
        <f aca="false">TRIM(IF('2. Artikeldata Utökad'!E130="","",'2. Artikeldata Utökad'!E130))</f>
        <v/>
      </c>
      <c r="BQ130" s="487" t="str">
        <f aca="false">TRIM(IF('APH KIC KIA PC'!S130="WEB","",'2. Artikeldata Utökad'!S130))</f>
        <v/>
      </c>
      <c r="BR130" s="486" t="n">
        <v>1</v>
      </c>
      <c r="BS130" s="487" t="str">
        <f aca="false">TRIM(IF('APH KIC KIA PC'!S130="WEB","",'2. Artikeldata Utökad'!T130))</f>
        <v/>
      </c>
      <c r="BT130" s="497"/>
      <c r="BU130" s="497"/>
      <c r="BV130" s="487" t="str">
        <f aca="false">TRIM(IF('APH KIC KIA PC'!M130&lt;&gt;200,'APH KIC KIA PC'!D130,'2. Artikeldata Utökad'!I130))</f>
        <v/>
      </c>
      <c r="BW130" s="487" t="str">
        <f aca="false">TRIM('2. Artikeldata Utökad'!D130)</f>
        <v/>
      </c>
      <c r="BX130" s="488" t="str">
        <f aca="false">LEFT('2. Artikeldata Utökad'!H130,1)</f>
        <v> </v>
      </c>
      <c r="BY130" s="488" t="str">
        <f aca="false">TRIM(LEFT('2. Artikeldata Utökad'!J130,2))</f>
        <v/>
      </c>
      <c r="BZ130" s="486" t="s">
        <v>2035</v>
      </c>
      <c r="CA130" s="497"/>
      <c r="CB130" s="497"/>
      <c r="CC130" s="497"/>
      <c r="CD130" s="497"/>
      <c r="CE130" s="497"/>
    </row>
    <row r="131" customFormat="false" ht="14.25" hidden="false" customHeight="false" outlineLevel="0" collapsed="false">
      <c r="A131" s="485" t="n">
        <v>127</v>
      </c>
      <c r="B131" s="485" t="str">
        <f aca="false">'APH KIC KIA PC'!I131</f>
        <v>Välj…</v>
      </c>
      <c r="C131" s="485" t="str">
        <f aca="false">'APH KIC KIA PC'!K131</f>
        <v>Välj…</v>
      </c>
      <c r="D131" s="486" t="n">
        <v>1</v>
      </c>
      <c r="E131" s="487" t="str">
        <f aca="false">TRIM('APH KIC KIA PC'!D131)</f>
        <v/>
      </c>
      <c r="F131" s="488" t="str">
        <f aca="false">TRIM('1. Artikeldata Grund'!E131)</f>
        <v/>
      </c>
      <c r="G131" s="489" t="s">
        <v>1925</v>
      </c>
      <c r="H131" s="497"/>
      <c r="I131" s="497"/>
      <c r="J131" s="497"/>
      <c r="K131" s="497"/>
      <c r="L131" s="497"/>
      <c r="M131" s="258" t="n">
        <f aca="false" t="array" ref="M131:M131">IF('APH KIC KIA PC'!S131&lt;&gt;"WEB",1,_xlfn.IFS('APH KIC KIA PC'!K131=Tabeller!$AH$4,'APH KIC KIA PC'!Q131,'APH KIC KIA PC'!K131=Tabeller!$AH$5,106628))</f>
        <v>1</v>
      </c>
      <c r="N131" s="490" t="str">
        <f aca="false" t="array" ref="N131:N131">TRIM(IFERROR(IF('APH KIC KIA PC'!M131=200,'2. Artikeldata Utökad'!I131,(_xlfn.IFS('APH KIC KIA PC'!K131=Tabeller!$AH$4,'1. Artikeldata Grund'!F131,AND('APH KIC KIA PC'!K131=Tabeller!$AH$5,'APH KIC KIA PC'!M131&lt;&gt;200),'APH KIC KIA PC'!D131,'APH KIC KIA PC'!M131=200,'2. Artikeldata Utökad'!I131))),""))</f>
        <v/>
      </c>
      <c r="O131" s="491" t="str">
        <f aca="false">'APH KIC KIA PC'!E131</f>
        <v/>
      </c>
      <c r="P131" s="487" t="str">
        <f aca="false">TRIM('APH KIC KIA PC'!R131)</f>
        <v/>
      </c>
      <c r="Q131" s="497"/>
      <c r="R131" s="493" t="str">
        <f aca="false" t="array" ref="R131:R131">IFERROR(_xlfn.IFS('4. Inköpsdata'!M131=25%,41,'4. Inköpsdata'!M131=12%,42,'4. Inköpsdata'!M131=6%,43,'4. Inköpsdata'!M131="Momsfritt",38),"")</f>
        <v/>
      </c>
      <c r="S131" s="486" t="str">
        <f aca="false">'APH KIC KIA PC'!S131</f>
        <v>  Välj…</v>
      </c>
      <c r="T131" s="494" t="str">
        <f aca="false">'APH KIC KIA PC'!E131</f>
        <v/>
      </c>
      <c r="U131" s="486"/>
      <c r="V131" s="497"/>
      <c r="W131" s="497"/>
      <c r="X131" s="497"/>
      <c r="Y131" s="497"/>
      <c r="Z131" s="486" t="str">
        <f aca="false">TRIM(IF('1. Artikeldata Grund'!K131="","",IF('1. Artikeldata Grund'!K131=1,_xlfn.CONCAT('1. Artikeldata Grund'!K131," ","dag"),_xlfn.CONCAT('1. Artikeldata Grund'!K131," ","dagar"))))</f>
        <v/>
      </c>
      <c r="AA131" s="486" t="str">
        <f aca="false">TRIM(IF('1. Artikeldata Grund'!L131="","",IF('1. Artikeldata Grund'!L131=1,_xlfn.CONCAT('1. Artikeldata Grund'!L131," ","dag"),_xlfn.CONCAT('1. Artikeldata Grund'!L131," ","dagar"))))</f>
        <v/>
      </c>
      <c r="AB131" s="497"/>
      <c r="AC131" s="497"/>
      <c r="AD131" s="497"/>
      <c r="AE131" s="486" t="n">
        <v>1</v>
      </c>
      <c r="AF131" s="497"/>
      <c r="AG131" s="487" t="str">
        <f aca="false">TRIM('APH KIC KIA PC'!T131)</f>
        <v/>
      </c>
      <c r="AH131" s="497"/>
      <c r="AI131" s="497"/>
      <c r="AJ131" s="497"/>
      <c r="AK131" s="497"/>
      <c r="AL131" s="497"/>
      <c r="AM131" s="497"/>
      <c r="AN131" s="497"/>
      <c r="AO131" s="497"/>
      <c r="AP131" s="497"/>
      <c r="AQ131" s="497"/>
      <c r="AR131" s="497"/>
      <c r="AS131" s="497"/>
      <c r="AT131" s="497"/>
      <c r="AU131" s="497"/>
      <c r="AV131" s="497"/>
      <c r="AW131" s="497"/>
      <c r="AX131" s="497"/>
      <c r="AY131" s="497"/>
      <c r="AZ131" s="497"/>
      <c r="BA131" s="497"/>
      <c r="BB131" s="497"/>
      <c r="BC131" s="490" t="s">
        <v>2035</v>
      </c>
      <c r="BD131" s="490" t="str">
        <f aca="false">IF('2. Artikeldata Utökad'!G131="Välj…","",LEFT('2. Artikeldata Utökad'!G131,1))</f>
        <v> </v>
      </c>
      <c r="BE131" s="497"/>
      <c r="BF131" s="497"/>
      <c r="BG131" s="497"/>
      <c r="BH131" s="497"/>
      <c r="BI131" s="497"/>
      <c r="BJ131" s="497"/>
      <c r="BK131" s="497"/>
      <c r="BL131" s="487" t="str">
        <f aca="false">TRIM(IF('APH KIC KIA PC'!S131="WEB","",'2. Artikeldata Utökad'!P131))</f>
        <v/>
      </c>
      <c r="BM131" s="487" t="str">
        <f aca="false">TRIM(IF('APH KIC KIA PC'!S131="WEB","",'2. Artikeldata Utökad'!Q131))</f>
        <v/>
      </c>
      <c r="BN131" s="487" t="str">
        <f aca="false">TRIM(IF('APH KIC KIA PC'!S131="WEB","",'2. Artikeldata Utökad'!R131))</f>
        <v/>
      </c>
      <c r="BO131" s="487" t="str">
        <f aca="false">IF('2. Artikeldata Utökad'!F131="","",'2. Artikeldata Utökad'!F131)</f>
        <v>  Välj…</v>
      </c>
      <c r="BP131" s="487" t="str">
        <f aca="false">TRIM(IF('2. Artikeldata Utökad'!E131="","",'2. Artikeldata Utökad'!E131))</f>
        <v/>
      </c>
      <c r="BQ131" s="487" t="str">
        <f aca="false">TRIM(IF('APH KIC KIA PC'!S131="WEB","",'2. Artikeldata Utökad'!S131))</f>
        <v/>
      </c>
      <c r="BR131" s="486" t="n">
        <v>1</v>
      </c>
      <c r="BS131" s="487" t="str">
        <f aca="false">TRIM(IF('APH KIC KIA PC'!S131="WEB","",'2. Artikeldata Utökad'!T131))</f>
        <v/>
      </c>
      <c r="BT131" s="497"/>
      <c r="BU131" s="497"/>
      <c r="BV131" s="487" t="str">
        <f aca="false">TRIM(IF('APH KIC KIA PC'!M131&lt;&gt;200,'APH KIC KIA PC'!D131,'2. Artikeldata Utökad'!I131))</f>
        <v/>
      </c>
      <c r="BW131" s="487" t="str">
        <f aca="false">TRIM('2. Artikeldata Utökad'!D131)</f>
        <v/>
      </c>
      <c r="BX131" s="488" t="str">
        <f aca="false">LEFT('2. Artikeldata Utökad'!H131,1)</f>
        <v> </v>
      </c>
      <c r="BY131" s="488" t="str">
        <f aca="false">TRIM(LEFT('2. Artikeldata Utökad'!J131,2))</f>
        <v/>
      </c>
      <c r="BZ131" s="486" t="s">
        <v>2035</v>
      </c>
      <c r="CA131" s="497"/>
      <c r="CB131" s="497"/>
      <c r="CC131" s="497"/>
      <c r="CD131" s="497"/>
      <c r="CE131" s="497"/>
    </row>
    <row r="132" customFormat="false" ht="14.25" hidden="false" customHeight="false" outlineLevel="0" collapsed="false">
      <c r="A132" s="485" t="n">
        <v>128</v>
      </c>
      <c r="B132" s="485" t="str">
        <f aca="false">'APH KIC KIA PC'!I132</f>
        <v>Välj…</v>
      </c>
      <c r="C132" s="485" t="str">
        <f aca="false">'APH KIC KIA PC'!K132</f>
        <v>Välj…</v>
      </c>
      <c r="D132" s="486" t="n">
        <v>1</v>
      </c>
      <c r="E132" s="487" t="str">
        <f aca="false">TRIM('APH KIC KIA PC'!D132)</f>
        <v/>
      </c>
      <c r="F132" s="488" t="str">
        <f aca="false">TRIM('1. Artikeldata Grund'!E132)</f>
        <v/>
      </c>
      <c r="G132" s="489" t="s">
        <v>1925</v>
      </c>
      <c r="H132" s="497"/>
      <c r="I132" s="497"/>
      <c r="J132" s="497"/>
      <c r="K132" s="497"/>
      <c r="L132" s="497"/>
      <c r="M132" s="258" t="n">
        <f aca="false" t="array" ref="M132:M132">IF('APH KIC KIA PC'!S132&lt;&gt;"WEB",1,_xlfn.IFS('APH KIC KIA PC'!K132=Tabeller!$AH$4,'APH KIC KIA PC'!Q132,'APH KIC KIA PC'!K132=Tabeller!$AH$5,106628))</f>
        <v>1</v>
      </c>
      <c r="N132" s="490" t="str">
        <f aca="false" t="array" ref="N132:N132">TRIM(IFERROR(IF('APH KIC KIA PC'!M132=200,'2. Artikeldata Utökad'!I132,(_xlfn.IFS('APH KIC KIA PC'!K132=Tabeller!$AH$4,'1. Artikeldata Grund'!F132,AND('APH KIC KIA PC'!K132=Tabeller!$AH$5,'APH KIC KIA PC'!M132&lt;&gt;200),'APH KIC KIA PC'!D132,'APH KIC KIA PC'!M132=200,'2. Artikeldata Utökad'!I132))),""))</f>
        <v/>
      </c>
      <c r="O132" s="491" t="str">
        <f aca="false">'APH KIC KIA PC'!E132</f>
        <v/>
      </c>
      <c r="P132" s="487" t="str">
        <f aca="false">TRIM('APH KIC KIA PC'!R132)</f>
        <v/>
      </c>
      <c r="Q132" s="497"/>
      <c r="R132" s="493" t="str">
        <f aca="false" t="array" ref="R132:R132">IFERROR(_xlfn.IFS('4. Inköpsdata'!M132=25%,41,'4. Inköpsdata'!M132=12%,42,'4. Inköpsdata'!M132=6%,43,'4. Inköpsdata'!M132="Momsfritt",38),"")</f>
        <v/>
      </c>
      <c r="S132" s="486" t="str">
        <f aca="false">'APH KIC KIA PC'!S132</f>
        <v>  Välj…</v>
      </c>
      <c r="T132" s="494" t="str">
        <f aca="false">'APH KIC KIA PC'!E132</f>
        <v/>
      </c>
      <c r="U132" s="486"/>
      <c r="V132" s="497"/>
      <c r="W132" s="497"/>
      <c r="X132" s="497"/>
      <c r="Y132" s="497"/>
      <c r="Z132" s="486" t="str">
        <f aca="false">TRIM(IF('1. Artikeldata Grund'!K132="","",IF('1. Artikeldata Grund'!K132=1,_xlfn.CONCAT('1. Artikeldata Grund'!K132," ","dag"),_xlfn.CONCAT('1. Artikeldata Grund'!K132," ","dagar"))))</f>
        <v/>
      </c>
      <c r="AA132" s="486" t="str">
        <f aca="false">TRIM(IF('1. Artikeldata Grund'!L132="","",IF('1. Artikeldata Grund'!L132=1,_xlfn.CONCAT('1. Artikeldata Grund'!L132," ","dag"),_xlfn.CONCAT('1. Artikeldata Grund'!L132," ","dagar"))))</f>
        <v/>
      </c>
      <c r="AB132" s="497"/>
      <c r="AC132" s="497"/>
      <c r="AD132" s="497"/>
      <c r="AE132" s="486" t="n">
        <v>1</v>
      </c>
      <c r="AF132" s="497"/>
      <c r="AG132" s="487" t="str">
        <f aca="false">TRIM('APH KIC KIA PC'!T132)</f>
        <v/>
      </c>
      <c r="AH132" s="497"/>
      <c r="AI132" s="497"/>
      <c r="AJ132" s="497"/>
      <c r="AK132" s="497"/>
      <c r="AL132" s="497"/>
      <c r="AM132" s="497"/>
      <c r="AN132" s="497"/>
      <c r="AO132" s="497"/>
      <c r="AP132" s="497"/>
      <c r="AQ132" s="497"/>
      <c r="AR132" s="497"/>
      <c r="AS132" s="497"/>
      <c r="AT132" s="497"/>
      <c r="AU132" s="497"/>
      <c r="AV132" s="497"/>
      <c r="AW132" s="497"/>
      <c r="AX132" s="497"/>
      <c r="AY132" s="497"/>
      <c r="AZ132" s="497"/>
      <c r="BA132" s="497"/>
      <c r="BB132" s="497"/>
      <c r="BC132" s="490" t="s">
        <v>2035</v>
      </c>
      <c r="BD132" s="490" t="str">
        <f aca="false">IF('2. Artikeldata Utökad'!G132="Välj…","",LEFT('2. Artikeldata Utökad'!G132,1))</f>
        <v> </v>
      </c>
      <c r="BE132" s="497"/>
      <c r="BF132" s="497"/>
      <c r="BG132" s="497"/>
      <c r="BH132" s="497"/>
      <c r="BI132" s="497"/>
      <c r="BJ132" s="497"/>
      <c r="BK132" s="497"/>
      <c r="BL132" s="487" t="str">
        <f aca="false">TRIM(IF('APH KIC KIA PC'!S132="WEB","",'2. Artikeldata Utökad'!P132))</f>
        <v/>
      </c>
      <c r="BM132" s="487" t="str">
        <f aca="false">TRIM(IF('APH KIC KIA PC'!S132="WEB","",'2. Artikeldata Utökad'!Q132))</f>
        <v/>
      </c>
      <c r="BN132" s="487" t="str">
        <f aca="false">TRIM(IF('APH KIC KIA PC'!S132="WEB","",'2. Artikeldata Utökad'!R132))</f>
        <v/>
      </c>
      <c r="BO132" s="487" t="str">
        <f aca="false">IF('2. Artikeldata Utökad'!F132="","",'2. Artikeldata Utökad'!F132)</f>
        <v>  Välj…</v>
      </c>
      <c r="BP132" s="487" t="str">
        <f aca="false">TRIM(IF('2. Artikeldata Utökad'!E132="","",'2. Artikeldata Utökad'!E132))</f>
        <v/>
      </c>
      <c r="BQ132" s="487" t="str">
        <f aca="false">TRIM(IF('APH KIC KIA PC'!S132="WEB","",'2. Artikeldata Utökad'!S132))</f>
        <v/>
      </c>
      <c r="BR132" s="486" t="n">
        <v>1</v>
      </c>
      <c r="BS132" s="487" t="str">
        <f aca="false">TRIM(IF('APH KIC KIA PC'!S132="WEB","",'2. Artikeldata Utökad'!T132))</f>
        <v/>
      </c>
      <c r="BT132" s="497"/>
      <c r="BU132" s="497"/>
      <c r="BV132" s="487" t="str">
        <f aca="false">TRIM(IF('APH KIC KIA PC'!M132&lt;&gt;200,'APH KIC KIA PC'!D132,'2. Artikeldata Utökad'!I132))</f>
        <v/>
      </c>
      <c r="BW132" s="487" t="str">
        <f aca="false">TRIM('2. Artikeldata Utökad'!D132)</f>
        <v/>
      </c>
      <c r="BX132" s="488" t="str">
        <f aca="false">LEFT('2. Artikeldata Utökad'!H132,1)</f>
        <v> </v>
      </c>
      <c r="BY132" s="488" t="str">
        <f aca="false">TRIM(LEFT('2. Artikeldata Utökad'!J132,2))</f>
        <v/>
      </c>
      <c r="BZ132" s="486" t="s">
        <v>2035</v>
      </c>
      <c r="CA132" s="497"/>
      <c r="CB132" s="497"/>
      <c r="CC132" s="497"/>
      <c r="CD132" s="497"/>
      <c r="CE132" s="497"/>
    </row>
    <row r="133" customFormat="false" ht="14.25" hidden="false" customHeight="false" outlineLevel="0" collapsed="false">
      <c r="A133" s="485" t="n">
        <v>129</v>
      </c>
      <c r="B133" s="485" t="str">
        <f aca="false">'APH KIC KIA PC'!I133</f>
        <v>Välj…</v>
      </c>
      <c r="C133" s="485" t="str">
        <f aca="false">'APH KIC KIA PC'!K133</f>
        <v>Välj…</v>
      </c>
      <c r="D133" s="486" t="n">
        <v>1</v>
      </c>
      <c r="E133" s="487" t="str">
        <f aca="false">TRIM('APH KIC KIA PC'!D133)</f>
        <v/>
      </c>
      <c r="F133" s="488" t="str">
        <f aca="false">TRIM('1. Artikeldata Grund'!E133)</f>
        <v/>
      </c>
      <c r="G133" s="489" t="s">
        <v>1925</v>
      </c>
      <c r="H133" s="497"/>
      <c r="I133" s="497"/>
      <c r="J133" s="497"/>
      <c r="K133" s="497"/>
      <c r="L133" s="497"/>
      <c r="M133" s="258" t="n">
        <f aca="false" t="array" ref="M133:M133">IF('APH KIC KIA PC'!S133&lt;&gt;"WEB",1,_xlfn.IFS('APH KIC KIA PC'!K133=Tabeller!$AH$4,'APH KIC KIA PC'!Q133,'APH KIC KIA PC'!K133=Tabeller!$AH$5,106628))</f>
        <v>1</v>
      </c>
      <c r="N133" s="490" t="str">
        <f aca="false" t="array" ref="N133:N133">TRIM(IFERROR(IF('APH KIC KIA PC'!M133=200,'2. Artikeldata Utökad'!I133,(_xlfn.IFS('APH KIC KIA PC'!K133=Tabeller!$AH$4,'1. Artikeldata Grund'!F133,AND('APH KIC KIA PC'!K133=Tabeller!$AH$5,'APH KIC KIA PC'!M133&lt;&gt;200),'APH KIC KIA PC'!D133,'APH KIC KIA PC'!M133=200,'2. Artikeldata Utökad'!I133))),""))</f>
        <v/>
      </c>
      <c r="O133" s="491" t="str">
        <f aca="false">'APH KIC KIA PC'!E133</f>
        <v/>
      </c>
      <c r="P133" s="487" t="str">
        <f aca="false">TRIM('APH KIC KIA PC'!R133)</f>
        <v/>
      </c>
      <c r="Q133" s="497"/>
      <c r="R133" s="493" t="str">
        <f aca="false" t="array" ref="R133:R133">IFERROR(_xlfn.IFS('4. Inköpsdata'!M133=25%,41,'4. Inköpsdata'!M133=12%,42,'4. Inköpsdata'!M133=6%,43,'4. Inköpsdata'!M133="Momsfritt",38),"")</f>
        <v/>
      </c>
      <c r="S133" s="486" t="str">
        <f aca="false">'APH KIC KIA PC'!S133</f>
        <v>  Välj…</v>
      </c>
      <c r="T133" s="494" t="str">
        <f aca="false">'APH KIC KIA PC'!E133</f>
        <v/>
      </c>
      <c r="U133" s="486"/>
      <c r="V133" s="497"/>
      <c r="W133" s="497"/>
      <c r="X133" s="497"/>
      <c r="Y133" s="497"/>
      <c r="Z133" s="486" t="str">
        <f aca="false">TRIM(IF('1. Artikeldata Grund'!K133="","",IF('1. Artikeldata Grund'!K133=1,_xlfn.CONCAT('1. Artikeldata Grund'!K133," ","dag"),_xlfn.CONCAT('1. Artikeldata Grund'!K133," ","dagar"))))</f>
        <v/>
      </c>
      <c r="AA133" s="486" t="str">
        <f aca="false">TRIM(IF('1. Artikeldata Grund'!L133="","",IF('1. Artikeldata Grund'!L133=1,_xlfn.CONCAT('1. Artikeldata Grund'!L133," ","dag"),_xlfn.CONCAT('1. Artikeldata Grund'!L133," ","dagar"))))</f>
        <v/>
      </c>
      <c r="AB133" s="497"/>
      <c r="AC133" s="497"/>
      <c r="AD133" s="497"/>
      <c r="AE133" s="486" t="n">
        <v>1</v>
      </c>
      <c r="AF133" s="497"/>
      <c r="AG133" s="487" t="str">
        <f aca="false">TRIM('APH KIC KIA PC'!T133)</f>
        <v/>
      </c>
      <c r="AH133" s="497"/>
      <c r="AI133" s="497"/>
      <c r="AJ133" s="497"/>
      <c r="AK133" s="497"/>
      <c r="AL133" s="497"/>
      <c r="AM133" s="497"/>
      <c r="AN133" s="497"/>
      <c r="AO133" s="497"/>
      <c r="AP133" s="497"/>
      <c r="AQ133" s="497"/>
      <c r="AR133" s="497"/>
      <c r="AS133" s="497"/>
      <c r="AT133" s="497"/>
      <c r="AU133" s="497"/>
      <c r="AV133" s="497"/>
      <c r="AW133" s="497"/>
      <c r="AX133" s="497"/>
      <c r="AY133" s="497"/>
      <c r="AZ133" s="497"/>
      <c r="BA133" s="497"/>
      <c r="BB133" s="497"/>
      <c r="BC133" s="490" t="s">
        <v>2035</v>
      </c>
      <c r="BD133" s="490" t="str">
        <f aca="false">IF('2. Artikeldata Utökad'!G133="Välj…","",LEFT('2. Artikeldata Utökad'!G133,1))</f>
        <v> </v>
      </c>
      <c r="BE133" s="497"/>
      <c r="BF133" s="497"/>
      <c r="BG133" s="497"/>
      <c r="BH133" s="497"/>
      <c r="BI133" s="497"/>
      <c r="BJ133" s="497"/>
      <c r="BK133" s="497"/>
      <c r="BL133" s="487" t="str">
        <f aca="false">TRIM(IF('APH KIC KIA PC'!S133="WEB","",'2. Artikeldata Utökad'!P133))</f>
        <v/>
      </c>
      <c r="BM133" s="487" t="str">
        <f aca="false">TRIM(IF('APH KIC KIA PC'!S133="WEB","",'2. Artikeldata Utökad'!Q133))</f>
        <v/>
      </c>
      <c r="BN133" s="487" t="str">
        <f aca="false">TRIM(IF('APH KIC KIA PC'!S133="WEB","",'2. Artikeldata Utökad'!R133))</f>
        <v/>
      </c>
      <c r="BO133" s="487" t="str">
        <f aca="false">IF('2. Artikeldata Utökad'!F133="","",'2. Artikeldata Utökad'!F133)</f>
        <v>  Välj…</v>
      </c>
      <c r="BP133" s="487" t="str">
        <f aca="false">TRIM(IF('2. Artikeldata Utökad'!E133="","",'2. Artikeldata Utökad'!E133))</f>
        <v/>
      </c>
      <c r="BQ133" s="487" t="str">
        <f aca="false">TRIM(IF('APH KIC KIA PC'!S133="WEB","",'2. Artikeldata Utökad'!S133))</f>
        <v/>
      </c>
      <c r="BR133" s="486" t="n">
        <v>1</v>
      </c>
      <c r="BS133" s="487" t="str">
        <f aca="false">TRIM(IF('APH KIC KIA PC'!S133="WEB","",'2. Artikeldata Utökad'!T133))</f>
        <v/>
      </c>
      <c r="BT133" s="497"/>
      <c r="BU133" s="497"/>
      <c r="BV133" s="487" t="str">
        <f aca="false">TRIM(IF('APH KIC KIA PC'!M133&lt;&gt;200,'APH KIC KIA PC'!D133,'2. Artikeldata Utökad'!I133))</f>
        <v/>
      </c>
      <c r="BW133" s="487" t="str">
        <f aca="false">TRIM('2. Artikeldata Utökad'!D133)</f>
        <v/>
      </c>
      <c r="BX133" s="488" t="str">
        <f aca="false">LEFT('2. Artikeldata Utökad'!H133,1)</f>
        <v> </v>
      </c>
      <c r="BY133" s="488" t="str">
        <f aca="false">TRIM(LEFT('2. Artikeldata Utökad'!J133,2))</f>
        <v/>
      </c>
      <c r="BZ133" s="486" t="s">
        <v>2035</v>
      </c>
      <c r="CA133" s="497"/>
      <c r="CB133" s="497"/>
      <c r="CC133" s="497"/>
      <c r="CD133" s="497"/>
      <c r="CE133" s="497"/>
    </row>
    <row r="134" customFormat="false" ht="14.25" hidden="false" customHeight="false" outlineLevel="0" collapsed="false">
      <c r="A134" s="485" t="n">
        <v>130</v>
      </c>
      <c r="B134" s="485" t="str">
        <f aca="false">'APH KIC KIA PC'!I134</f>
        <v>Välj…</v>
      </c>
      <c r="C134" s="485" t="str">
        <f aca="false">'APH KIC KIA PC'!K134</f>
        <v>Välj…</v>
      </c>
      <c r="D134" s="486" t="n">
        <v>1</v>
      </c>
      <c r="E134" s="487" t="str">
        <f aca="false">TRIM('APH KIC KIA PC'!D134)</f>
        <v/>
      </c>
      <c r="F134" s="488" t="str">
        <f aca="false">TRIM('1. Artikeldata Grund'!E134)</f>
        <v/>
      </c>
      <c r="G134" s="489" t="s">
        <v>1925</v>
      </c>
      <c r="H134" s="497"/>
      <c r="I134" s="497"/>
      <c r="J134" s="497"/>
      <c r="K134" s="497"/>
      <c r="L134" s="497"/>
      <c r="M134" s="258" t="n">
        <f aca="false" t="array" ref="M134:M134">IF('APH KIC KIA PC'!S134&lt;&gt;"WEB",1,_xlfn.IFS('APH KIC KIA PC'!K134=Tabeller!$AH$4,'APH KIC KIA PC'!Q134,'APH KIC KIA PC'!K134=Tabeller!$AH$5,106628))</f>
        <v>1</v>
      </c>
      <c r="N134" s="490" t="str">
        <f aca="false" t="array" ref="N134:N134">TRIM(IFERROR(IF('APH KIC KIA PC'!M134=200,'2. Artikeldata Utökad'!I134,(_xlfn.IFS('APH KIC KIA PC'!K134=Tabeller!$AH$4,'1. Artikeldata Grund'!F134,AND('APH KIC KIA PC'!K134=Tabeller!$AH$5,'APH KIC KIA PC'!M134&lt;&gt;200),'APH KIC KIA PC'!D134,'APH KIC KIA PC'!M134=200,'2. Artikeldata Utökad'!I134))),""))</f>
        <v/>
      </c>
      <c r="O134" s="491" t="str">
        <f aca="false">'APH KIC KIA PC'!E134</f>
        <v/>
      </c>
      <c r="P134" s="487" t="str">
        <f aca="false">TRIM('APH KIC KIA PC'!R134)</f>
        <v/>
      </c>
      <c r="Q134" s="497"/>
      <c r="R134" s="493" t="str">
        <f aca="false" t="array" ref="R134:R134">IFERROR(_xlfn.IFS('4. Inköpsdata'!M134=25%,41,'4. Inköpsdata'!M134=12%,42,'4. Inköpsdata'!M134=6%,43,'4. Inköpsdata'!M134="Momsfritt",38),"")</f>
        <v/>
      </c>
      <c r="S134" s="486" t="str">
        <f aca="false">'APH KIC KIA PC'!S134</f>
        <v>  Välj…</v>
      </c>
      <c r="T134" s="494" t="str">
        <f aca="false">'APH KIC KIA PC'!E134</f>
        <v/>
      </c>
      <c r="U134" s="486"/>
      <c r="V134" s="497"/>
      <c r="W134" s="497"/>
      <c r="X134" s="497"/>
      <c r="Y134" s="497"/>
      <c r="Z134" s="486" t="str">
        <f aca="false">TRIM(IF('1. Artikeldata Grund'!K134="","",IF('1. Artikeldata Grund'!K134=1,_xlfn.CONCAT('1. Artikeldata Grund'!K134," ","dag"),_xlfn.CONCAT('1. Artikeldata Grund'!K134," ","dagar"))))</f>
        <v/>
      </c>
      <c r="AA134" s="486" t="str">
        <f aca="false">TRIM(IF('1. Artikeldata Grund'!L134="","",IF('1. Artikeldata Grund'!L134=1,_xlfn.CONCAT('1. Artikeldata Grund'!L134," ","dag"),_xlfn.CONCAT('1. Artikeldata Grund'!L134," ","dagar"))))</f>
        <v/>
      </c>
      <c r="AB134" s="497"/>
      <c r="AC134" s="497"/>
      <c r="AD134" s="497"/>
      <c r="AE134" s="486" t="n">
        <v>1</v>
      </c>
      <c r="AF134" s="497"/>
      <c r="AG134" s="487" t="str">
        <f aca="false">TRIM('APH KIC KIA PC'!T134)</f>
        <v/>
      </c>
      <c r="AH134" s="497"/>
      <c r="AI134" s="497"/>
      <c r="AJ134" s="497"/>
      <c r="AK134" s="497"/>
      <c r="AL134" s="497"/>
      <c r="AM134" s="497"/>
      <c r="AN134" s="497"/>
      <c r="AO134" s="497"/>
      <c r="AP134" s="497"/>
      <c r="AQ134" s="497"/>
      <c r="AR134" s="497"/>
      <c r="AS134" s="497"/>
      <c r="AT134" s="497"/>
      <c r="AU134" s="497"/>
      <c r="AV134" s="497"/>
      <c r="AW134" s="497"/>
      <c r="AX134" s="497"/>
      <c r="AY134" s="497"/>
      <c r="AZ134" s="497"/>
      <c r="BA134" s="497"/>
      <c r="BB134" s="497"/>
      <c r="BC134" s="490" t="s">
        <v>2035</v>
      </c>
      <c r="BD134" s="490" t="str">
        <f aca="false">IF('2. Artikeldata Utökad'!G134="Välj…","",LEFT('2. Artikeldata Utökad'!G134,1))</f>
        <v> </v>
      </c>
      <c r="BE134" s="497"/>
      <c r="BF134" s="497"/>
      <c r="BG134" s="497"/>
      <c r="BH134" s="497"/>
      <c r="BI134" s="497"/>
      <c r="BJ134" s="497"/>
      <c r="BK134" s="497"/>
      <c r="BL134" s="487" t="str">
        <f aca="false">TRIM(IF('APH KIC KIA PC'!S134="WEB","",'2. Artikeldata Utökad'!P134))</f>
        <v/>
      </c>
      <c r="BM134" s="487" t="str">
        <f aca="false">TRIM(IF('APH KIC KIA PC'!S134="WEB","",'2. Artikeldata Utökad'!Q134))</f>
        <v/>
      </c>
      <c r="BN134" s="487" t="str">
        <f aca="false">TRIM(IF('APH KIC KIA PC'!S134="WEB","",'2. Artikeldata Utökad'!R134))</f>
        <v/>
      </c>
      <c r="BO134" s="487" t="str">
        <f aca="false">IF('2. Artikeldata Utökad'!F134="","",'2. Artikeldata Utökad'!F134)</f>
        <v>  Välj…</v>
      </c>
      <c r="BP134" s="487" t="str">
        <f aca="false">TRIM(IF('2. Artikeldata Utökad'!E134="","",'2. Artikeldata Utökad'!E134))</f>
        <v/>
      </c>
      <c r="BQ134" s="487" t="str">
        <f aca="false">TRIM(IF('APH KIC KIA PC'!S134="WEB","",'2. Artikeldata Utökad'!S134))</f>
        <v/>
      </c>
      <c r="BR134" s="486" t="n">
        <v>1</v>
      </c>
      <c r="BS134" s="487" t="str">
        <f aca="false">TRIM(IF('APH KIC KIA PC'!S134="WEB","",'2. Artikeldata Utökad'!T134))</f>
        <v/>
      </c>
      <c r="BT134" s="497"/>
      <c r="BU134" s="497"/>
      <c r="BV134" s="487" t="str">
        <f aca="false">TRIM(IF('APH KIC KIA PC'!M134&lt;&gt;200,'APH KIC KIA PC'!D134,'2. Artikeldata Utökad'!I134))</f>
        <v/>
      </c>
      <c r="BW134" s="487" t="str">
        <f aca="false">TRIM('2. Artikeldata Utökad'!D134)</f>
        <v/>
      </c>
      <c r="BX134" s="488" t="str">
        <f aca="false">LEFT('2. Artikeldata Utökad'!H134,1)</f>
        <v> </v>
      </c>
      <c r="BY134" s="488" t="str">
        <f aca="false">TRIM(LEFT('2. Artikeldata Utökad'!J134,2))</f>
        <v/>
      </c>
      <c r="BZ134" s="486" t="s">
        <v>2035</v>
      </c>
      <c r="CA134" s="497"/>
      <c r="CB134" s="497"/>
      <c r="CC134" s="497"/>
      <c r="CD134" s="497"/>
      <c r="CE134" s="497"/>
    </row>
    <row r="135" customFormat="false" ht="14.25" hidden="false" customHeight="false" outlineLevel="0" collapsed="false">
      <c r="A135" s="496" t="n">
        <v>131</v>
      </c>
      <c r="B135" s="485" t="str">
        <f aca="false">'APH KIC KIA PC'!I135</f>
        <v>Välj…</v>
      </c>
      <c r="C135" s="485" t="str">
        <f aca="false">'APH KIC KIA PC'!K135</f>
        <v>Välj…</v>
      </c>
      <c r="D135" s="486" t="n">
        <v>1</v>
      </c>
      <c r="E135" s="487" t="str">
        <f aca="false">TRIM('APH KIC KIA PC'!D135)</f>
        <v/>
      </c>
      <c r="F135" s="488" t="str">
        <f aca="false">TRIM('1. Artikeldata Grund'!E135)</f>
        <v/>
      </c>
      <c r="G135" s="489" t="s">
        <v>1925</v>
      </c>
      <c r="H135" s="497"/>
      <c r="I135" s="497"/>
      <c r="J135" s="497"/>
      <c r="K135" s="497"/>
      <c r="L135" s="497"/>
      <c r="M135" s="258" t="n">
        <f aca="false" t="array" ref="M135:M135">IF('APH KIC KIA PC'!S135&lt;&gt;"WEB",1,_xlfn.IFS('APH KIC KIA PC'!K135=Tabeller!$AH$4,'APH KIC KIA PC'!Q135,'APH KIC KIA PC'!K135=Tabeller!$AH$5,106628))</f>
        <v>1</v>
      </c>
      <c r="N135" s="490" t="str">
        <f aca="false" t="array" ref="N135:N135">TRIM(IFERROR(IF('APH KIC KIA PC'!M135=200,'2. Artikeldata Utökad'!I135,(_xlfn.IFS('APH KIC KIA PC'!K135=Tabeller!$AH$4,'1. Artikeldata Grund'!F135,AND('APH KIC KIA PC'!K135=Tabeller!$AH$5,'APH KIC KIA PC'!M135&lt;&gt;200),'APH KIC KIA PC'!D135,'APH KIC KIA PC'!M135=200,'2. Artikeldata Utökad'!I135))),""))</f>
        <v/>
      </c>
      <c r="O135" s="491" t="str">
        <f aca="false">'APH KIC KIA PC'!E135</f>
        <v/>
      </c>
      <c r="P135" s="487" t="str">
        <f aca="false">TRIM('APH KIC KIA PC'!R135)</f>
        <v/>
      </c>
      <c r="Q135" s="497"/>
      <c r="R135" s="493" t="str">
        <f aca="false" t="array" ref="R135:R135">IFERROR(_xlfn.IFS('4. Inköpsdata'!M135=25%,41,'4. Inköpsdata'!M135=12%,42,'4. Inköpsdata'!M135=6%,43,'4. Inköpsdata'!M135="Momsfritt",38),"")</f>
        <v/>
      </c>
      <c r="S135" s="486" t="str">
        <f aca="false">'APH KIC KIA PC'!S135</f>
        <v>  Välj…</v>
      </c>
      <c r="T135" s="494" t="str">
        <f aca="false">'APH KIC KIA PC'!E135</f>
        <v/>
      </c>
      <c r="U135" s="486"/>
      <c r="V135" s="497"/>
      <c r="W135" s="497"/>
      <c r="X135" s="497"/>
      <c r="Y135" s="497"/>
      <c r="Z135" s="486" t="str">
        <f aca="false">TRIM(IF('1. Artikeldata Grund'!K135="","",IF('1. Artikeldata Grund'!K135=1,_xlfn.CONCAT('1. Artikeldata Grund'!K135," ","dag"),_xlfn.CONCAT('1. Artikeldata Grund'!K135," ","dagar"))))</f>
        <v/>
      </c>
      <c r="AA135" s="486" t="str">
        <f aca="false">TRIM(IF('1. Artikeldata Grund'!L135="","",IF('1. Artikeldata Grund'!L135=1,_xlfn.CONCAT('1. Artikeldata Grund'!L135," ","dag"),_xlfn.CONCAT('1. Artikeldata Grund'!L135," ","dagar"))))</f>
        <v/>
      </c>
      <c r="AB135" s="497"/>
      <c r="AC135" s="497"/>
      <c r="AD135" s="497"/>
      <c r="AE135" s="486" t="n">
        <v>1</v>
      </c>
      <c r="AF135" s="497"/>
      <c r="AG135" s="487" t="str">
        <f aca="false">TRIM('APH KIC KIA PC'!T135)</f>
        <v/>
      </c>
      <c r="AH135" s="497"/>
      <c r="AI135" s="497"/>
      <c r="AJ135" s="497"/>
      <c r="AK135" s="497"/>
      <c r="AL135" s="497"/>
      <c r="AM135" s="497"/>
      <c r="AN135" s="497"/>
      <c r="AO135" s="497"/>
      <c r="AP135" s="497"/>
      <c r="AQ135" s="497"/>
      <c r="AR135" s="497"/>
      <c r="AS135" s="497"/>
      <c r="AT135" s="497"/>
      <c r="AU135" s="497"/>
      <c r="AV135" s="497"/>
      <c r="AW135" s="497"/>
      <c r="AX135" s="497"/>
      <c r="AY135" s="497"/>
      <c r="AZ135" s="497"/>
      <c r="BA135" s="497"/>
      <c r="BB135" s="497"/>
      <c r="BC135" s="490" t="s">
        <v>2035</v>
      </c>
      <c r="BD135" s="490" t="str">
        <f aca="false">IF('2. Artikeldata Utökad'!G135="Välj…","",LEFT('2. Artikeldata Utökad'!G135,1))</f>
        <v> </v>
      </c>
      <c r="BE135" s="497"/>
      <c r="BF135" s="497"/>
      <c r="BG135" s="497"/>
      <c r="BH135" s="497"/>
      <c r="BI135" s="497"/>
      <c r="BJ135" s="497"/>
      <c r="BK135" s="497"/>
      <c r="BL135" s="487" t="str">
        <f aca="false">TRIM(IF('APH KIC KIA PC'!S135="WEB","",'2. Artikeldata Utökad'!P135))</f>
        <v/>
      </c>
      <c r="BM135" s="487" t="str">
        <f aca="false">TRIM(IF('APH KIC KIA PC'!S135="WEB","",'2. Artikeldata Utökad'!Q135))</f>
        <v/>
      </c>
      <c r="BN135" s="487" t="str">
        <f aca="false">TRIM(IF('APH KIC KIA PC'!S135="WEB","",'2. Artikeldata Utökad'!R135))</f>
        <v/>
      </c>
      <c r="BO135" s="487" t="str">
        <f aca="false">IF('2. Artikeldata Utökad'!F135="","",'2. Artikeldata Utökad'!F135)</f>
        <v>  Välj…</v>
      </c>
      <c r="BP135" s="487" t="str">
        <f aca="false">TRIM(IF('2. Artikeldata Utökad'!E135="","",'2. Artikeldata Utökad'!E135))</f>
        <v/>
      </c>
      <c r="BQ135" s="487" t="str">
        <f aca="false">TRIM(IF('APH KIC KIA PC'!S135="WEB","",'2. Artikeldata Utökad'!S135))</f>
        <v/>
      </c>
      <c r="BR135" s="486" t="n">
        <v>1</v>
      </c>
      <c r="BS135" s="487" t="str">
        <f aca="false">TRIM(IF('APH KIC KIA PC'!S135="WEB","",'2. Artikeldata Utökad'!T135))</f>
        <v/>
      </c>
      <c r="BT135" s="497"/>
      <c r="BU135" s="497"/>
      <c r="BV135" s="487" t="str">
        <f aca="false">TRIM(IF('APH KIC KIA PC'!M135&lt;&gt;200,'APH KIC KIA PC'!D135,'2. Artikeldata Utökad'!I135))</f>
        <v/>
      </c>
      <c r="BW135" s="487" t="str">
        <f aca="false">TRIM('2. Artikeldata Utökad'!D135)</f>
        <v/>
      </c>
      <c r="BX135" s="488" t="str">
        <f aca="false">LEFT('2. Artikeldata Utökad'!H135,1)</f>
        <v> </v>
      </c>
      <c r="BY135" s="488" t="str">
        <f aca="false">TRIM(LEFT('2. Artikeldata Utökad'!J135,2))</f>
        <v/>
      </c>
      <c r="BZ135" s="486" t="s">
        <v>2035</v>
      </c>
      <c r="CA135" s="497"/>
      <c r="CB135" s="497"/>
      <c r="CC135" s="497"/>
      <c r="CD135" s="497"/>
      <c r="CE135" s="497"/>
    </row>
    <row r="136" customFormat="false" ht="14.25" hidden="false" customHeight="false" outlineLevel="0" collapsed="false">
      <c r="A136" s="485" t="n">
        <v>132</v>
      </c>
      <c r="B136" s="485" t="str">
        <f aca="false">'APH KIC KIA PC'!I136</f>
        <v>Välj…</v>
      </c>
      <c r="C136" s="485" t="str">
        <f aca="false">'APH KIC KIA PC'!K136</f>
        <v>Välj…</v>
      </c>
      <c r="D136" s="486" t="n">
        <v>1</v>
      </c>
      <c r="E136" s="487" t="str">
        <f aca="false">TRIM('APH KIC KIA PC'!D136)</f>
        <v/>
      </c>
      <c r="F136" s="488" t="str">
        <f aca="false">TRIM('1. Artikeldata Grund'!E136)</f>
        <v/>
      </c>
      <c r="G136" s="489" t="s">
        <v>1925</v>
      </c>
      <c r="H136" s="497"/>
      <c r="I136" s="497"/>
      <c r="J136" s="497"/>
      <c r="K136" s="497"/>
      <c r="L136" s="497"/>
      <c r="M136" s="258" t="n">
        <f aca="false" t="array" ref="M136:M136">IF('APH KIC KIA PC'!S136&lt;&gt;"WEB",1,_xlfn.IFS('APH KIC KIA PC'!K136=Tabeller!$AH$4,'APH KIC KIA PC'!Q136,'APH KIC KIA PC'!K136=Tabeller!$AH$5,106628))</f>
        <v>1</v>
      </c>
      <c r="N136" s="490" t="str">
        <f aca="false" t="array" ref="N136:N136">TRIM(IFERROR(IF('APH KIC KIA PC'!M136=200,'2. Artikeldata Utökad'!I136,(_xlfn.IFS('APH KIC KIA PC'!K136=Tabeller!$AH$4,'1. Artikeldata Grund'!F136,AND('APH KIC KIA PC'!K136=Tabeller!$AH$5,'APH KIC KIA PC'!M136&lt;&gt;200),'APH KIC KIA PC'!D136,'APH KIC KIA PC'!M136=200,'2. Artikeldata Utökad'!I136))),""))</f>
        <v/>
      </c>
      <c r="O136" s="491" t="str">
        <f aca="false">'APH KIC KIA PC'!E136</f>
        <v/>
      </c>
      <c r="P136" s="487" t="str">
        <f aca="false">TRIM('APH KIC KIA PC'!R136)</f>
        <v/>
      </c>
      <c r="Q136" s="497"/>
      <c r="R136" s="493" t="str">
        <f aca="false" t="array" ref="R136:R136">IFERROR(_xlfn.IFS('4. Inköpsdata'!M136=25%,41,'4. Inköpsdata'!M136=12%,42,'4. Inköpsdata'!M136=6%,43,'4. Inköpsdata'!M136="Momsfritt",38),"")</f>
        <v/>
      </c>
      <c r="S136" s="486" t="str">
        <f aca="false">'APH KIC KIA PC'!S136</f>
        <v>  Välj…</v>
      </c>
      <c r="T136" s="494" t="str">
        <f aca="false">'APH KIC KIA PC'!E136</f>
        <v/>
      </c>
      <c r="U136" s="486"/>
      <c r="V136" s="497"/>
      <c r="W136" s="497"/>
      <c r="X136" s="497"/>
      <c r="Y136" s="497"/>
      <c r="Z136" s="486" t="str">
        <f aca="false">TRIM(IF('1. Artikeldata Grund'!K136="","",IF('1. Artikeldata Grund'!K136=1,_xlfn.CONCAT('1. Artikeldata Grund'!K136," ","dag"),_xlfn.CONCAT('1. Artikeldata Grund'!K136," ","dagar"))))</f>
        <v/>
      </c>
      <c r="AA136" s="486" t="str">
        <f aca="false">TRIM(IF('1. Artikeldata Grund'!L136="","",IF('1. Artikeldata Grund'!L136=1,_xlfn.CONCAT('1. Artikeldata Grund'!L136," ","dag"),_xlfn.CONCAT('1. Artikeldata Grund'!L136," ","dagar"))))</f>
        <v/>
      </c>
      <c r="AB136" s="497"/>
      <c r="AC136" s="497"/>
      <c r="AD136" s="497"/>
      <c r="AE136" s="486" t="n">
        <v>1</v>
      </c>
      <c r="AF136" s="497"/>
      <c r="AG136" s="487" t="str">
        <f aca="false">TRIM('APH KIC KIA PC'!T136)</f>
        <v/>
      </c>
      <c r="AH136" s="497"/>
      <c r="AI136" s="497"/>
      <c r="AJ136" s="497"/>
      <c r="AK136" s="497"/>
      <c r="AL136" s="497"/>
      <c r="AM136" s="497"/>
      <c r="AN136" s="497"/>
      <c r="AO136" s="497"/>
      <c r="AP136" s="497"/>
      <c r="AQ136" s="497"/>
      <c r="AR136" s="497"/>
      <c r="AS136" s="497"/>
      <c r="AT136" s="497"/>
      <c r="AU136" s="497"/>
      <c r="AV136" s="497"/>
      <c r="AW136" s="497"/>
      <c r="AX136" s="497"/>
      <c r="AY136" s="497"/>
      <c r="AZ136" s="497"/>
      <c r="BA136" s="497"/>
      <c r="BB136" s="497"/>
      <c r="BC136" s="490" t="s">
        <v>2035</v>
      </c>
      <c r="BD136" s="490" t="str">
        <f aca="false">IF('2. Artikeldata Utökad'!G136="Välj…","",LEFT('2. Artikeldata Utökad'!G136,1))</f>
        <v> </v>
      </c>
      <c r="BE136" s="497"/>
      <c r="BF136" s="497"/>
      <c r="BG136" s="497"/>
      <c r="BH136" s="497"/>
      <c r="BI136" s="497"/>
      <c r="BJ136" s="497"/>
      <c r="BK136" s="497"/>
      <c r="BL136" s="487" t="str">
        <f aca="false">TRIM(IF('APH KIC KIA PC'!S136="WEB","",'2. Artikeldata Utökad'!P136))</f>
        <v/>
      </c>
      <c r="BM136" s="487" t="str">
        <f aca="false">TRIM(IF('APH KIC KIA PC'!S136="WEB","",'2. Artikeldata Utökad'!Q136))</f>
        <v/>
      </c>
      <c r="BN136" s="487" t="str">
        <f aca="false">TRIM(IF('APH KIC KIA PC'!S136="WEB","",'2. Artikeldata Utökad'!R136))</f>
        <v/>
      </c>
      <c r="BO136" s="487" t="str">
        <f aca="false">IF('2. Artikeldata Utökad'!F136="","",'2. Artikeldata Utökad'!F136)</f>
        <v>  Välj…</v>
      </c>
      <c r="BP136" s="487" t="str">
        <f aca="false">TRIM(IF('2. Artikeldata Utökad'!E136="","",'2. Artikeldata Utökad'!E136))</f>
        <v/>
      </c>
      <c r="BQ136" s="487" t="str">
        <f aca="false">TRIM(IF('APH KIC KIA PC'!S136="WEB","",'2. Artikeldata Utökad'!S136))</f>
        <v/>
      </c>
      <c r="BR136" s="486" t="n">
        <v>1</v>
      </c>
      <c r="BS136" s="487" t="str">
        <f aca="false">TRIM(IF('APH KIC KIA PC'!S136="WEB","",'2. Artikeldata Utökad'!T136))</f>
        <v/>
      </c>
      <c r="BT136" s="497"/>
      <c r="BU136" s="497"/>
      <c r="BV136" s="487" t="str">
        <f aca="false">TRIM(IF('APH KIC KIA PC'!M136&lt;&gt;200,'APH KIC KIA PC'!D136,'2. Artikeldata Utökad'!I136))</f>
        <v/>
      </c>
      <c r="BW136" s="487" t="str">
        <f aca="false">TRIM('2. Artikeldata Utökad'!D136)</f>
        <v/>
      </c>
      <c r="BX136" s="488" t="str">
        <f aca="false">LEFT('2. Artikeldata Utökad'!H136,1)</f>
        <v> </v>
      </c>
      <c r="BY136" s="488" t="str">
        <f aca="false">TRIM(LEFT('2. Artikeldata Utökad'!J136,2))</f>
        <v/>
      </c>
      <c r="BZ136" s="486" t="s">
        <v>2035</v>
      </c>
      <c r="CA136" s="497"/>
      <c r="CB136" s="497"/>
      <c r="CC136" s="497"/>
      <c r="CD136" s="497"/>
      <c r="CE136" s="497"/>
    </row>
    <row r="137" customFormat="false" ht="14.25" hidden="false" customHeight="false" outlineLevel="0" collapsed="false">
      <c r="A137" s="485" t="n">
        <v>133</v>
      </c>
      <c r="B137" s="485" t="str">
        <f aca="false">'APH KIC KIA PC'!I137</f>
        <v>Välj…</v>
      </c>
      <c r="C137" s="485" t="str">
        <f aca="false">'APH KIC KIA PC'!K137</f>
        <v>Välj…</v>
      </c>
      <c r="D137" s="486" t="n">
        <v>1</v>
      </c>
      <c r="E137" s="487" t="str">
        <f aca="false">TRIM('APH KIC KIA PC'!D137)</f>
        <v/>
      </c>
      <c r="F137" s="488" t="str">
        <f aca="false">TRIM('1. Artikeldata Grund'!E137)</f>
        <v/>
      </c>
      <c r="G137" s="489" t="s">
        <v>1925</v>
      </c>
      <c r="H137" s="497"/>
      <c r="I137" s="497"/>
      <c r="J137" s="497"/>
      <c r="K137" s="497"/>
      <c r="L137" s="497"/>
      <c r="M137" s="258" t="n">
        <f aca="false" t="array" ref="M137:M137">IF('APH KIC KIA PC'!S137&lt;&gt;"WEB",1,_xlfn.IFS('APH KIC KIA PC'!K137=Tabeller!$AH$4,'APH KIC KIA PC'!Q137,'APH KIC KIA PC'!K137=Tabeller!$AH$5,106628))</f>
        <v>1</v>
      </c>
      <c r="N137" s="490" t="str">
        <f aca="false" t="array" ref="N137:N137">TRIM(IFERROR(IF('APH KIC KIA PC'!M137=200,'2. Artikeldata Utökad'!I137,(_xlfn.IFS('APH KIC KIA PC'!K137=Tabeller!$AH$4,'1. Artikeldata Grund'!F137,AND('APH KIC KIA PC'!K137=Tabeller!$AH$5,'APH KIC KIA PC'!M137&lt;&gt;200),'APH KIC KIA PC'!D137,'APH KIC KIA PC'!M137=200,'2. Artikeldata Utökad'!I137))),""))</f>
        <v/>
      </c>
      <c r="O137" s="491" t="str">
        <f aca="false">'APH KIC KIA PC'!E137</f>
        <v/>
      </c>
      <c r="P137" s="487" t="str">
        <f aca="false">TRIM('APH KIC KIA PC'!R137)</f>
        <v/>
      </c>
      <c r="Q137" s="497"/>
      <c r="R137" s="493" t="str">
        <f aca="false" t="array" ref="R137:R137">IFERROR(_xlfn.IFS('4. Inköpsdata'!M137=25%,41,'4. Inköpsdata'!M137=12%,42,'4. Inköpsdata'!M137=6%,43,'4. Inköpsdata'!M137="Momsfritt",38),"")</f>
        <v/>
      </c>
      <c r="S137" s="486" t="str">
        <f aca="false">'APH KIC KIA PC'!S137</f>
        <v>  Välj…</v>
      </c>
      <c r="T137" s="494" t="str">
        <f aca="false">'APH KIC KIA PC'!E137</f>
        <v/>
      </c>
      <c r="U137" s="486"/>
      <c r="V137" s="497"/>
      <c r="W137" s="497"/>
      <c r="X137" s="497"/>
      <c r="Y137" s="497"/>
      <c r="Z137" s="486" t="str">
        <f aca="false">TRIM(IF('1. Artikeldata Grund'!K137="","",IF('1. Artikeldata Grund'!K137=1,_xlfn.CONCAT('1. Artikeldata Grund'!K137," ","dag"),_xlfn.CONCAT('1. Artikeldata Grund'!K137," ","dagar"))))</f>
        <v/>
      </c>
      <c r="AA137" s="486" t="str">
        <f aca="false">TRIM(IF('1. Artikeldata Grund'!L137="","",IF('1. Artikeldata Grund'!L137=1,_xlfn.CONCAT('1. Artikeldata Grund'!L137," ","dag"),_xlfn.CONCAT('1. Artikeldata Grund'!L137," ","dagar"))))</f>
        <v/>
      </c>
      <c r="AB137" s="497"/>
      <c r="AC137" s="497"/>
      <c r="AD137" s="497"/>
      <c r="AE137" s="486" t="n">
        <v>1</v>
      </c>
      <c r="AF137" s="497"/>
      <c r="AG137" s="487" t="str">
        <f aca="false">TRIM('APH KIC KIA PC'!T137)</f>
        <v/>
      </c>
      <c r="AH137" s="497"/>
      <c r="AI137" s="497"/>
      <c r="AJ137" s="497"/>
      <c r="AK137" s="497"/>
      <c r="AL137" s="497"/>
      <c r="AM137" s="497"/>
      <c r="AN137" s="497"/>
      <c r="AO137" s="497"/>
      <c r="AP137" s="497"/>
      <c r="AQ137" s="497"/>
      <c r="AR137" s="497"/>
      <c r="AS137" s="497"/>
      <c r="AT137" s="497"/>
      <c r="AU137" s="497"/>
      <c r="AV137" s="497"/>
      <c r="AW137" s="497"/>
      <c r="AX137" s="497"/>
      <c r="AY137" s="497"/>
      <c r="AZ137" s="497"/>
      <c r="BA137" s="497"/>
      <c r="BB137" s="497"/>
      <c r="BC137" s="490" t="s">
        <v>2035</v>
      </c>
      <c r="BD137" s="490" t="str">
        <f aca="false">IF('2. Artikeldata Utökad'!G137="Välj…","",LEFT('2. Artikeldata Utökad'!G137,1))</f>
        <v> </v>
      </c>
      <c r="BE137" s="497"/>
      <c r="BF137" s="497"/>
      <c r="BG137" s="497"/>
      <c r="BH137" s="497"/>
      <c r="BI137" s="497"/>
      <c r="BJ137" s="497"/>
      <c r="BK137" s="497"/>
      <c r="BL137" s="487" t="str">
        <f aca="false">TRIM(IF('APH KIC KIA PC'!S137="WEB","",'2. Artikeldata Utökad'!P137))</f>
        <v/>
      </c>
      <c r="BM137" s="487" t="str">
        <f aca="false">TRIM(IF('APH KIC KIA PC'!S137="WEB","",'2. Artikeldata Utökad'!Q137))</f>
        <v/>
      </c>
      <c r="BN137" s="487" t="str">
        <f aca="false">TRIM(IF('APH KIC KIA PC'!S137="WEB","",'2. Artikeldata Utökad'!R137))</f>
        <v/>
      </c>
      <c r="BO137" s="487" t="str">
        <f aca="false">IF('2. Artikeldata Utökad'!F137="","",'2. Artikeldata Utökad'!F137)</f>
        <v>  Välj…</v>
      </c>
      <c r="BP137" s="487" t="str">
        <f aca="false">TRIM(IF('2. Artikeldata Utökad'!E137="","",'2. Artikeldata Utökad'!E137))</f>
        <v/>
      </c>
      <c r="BQ137" s="487" t="str">
        <f aca="false">TRIM(IF('APH KIC KIA PC'!S137="WEB","",'2. Artikeldata Utökad'!S137))</f>
        <v/>
      </c>
      <c r="BR137" s="486" t="n">
        <v>1</v>
      </c>
      <c r="BS137" s="487" t="str">
        <f aca="false">TRIM(IF('APH KIC KIA PC'!S137="WEB","",'2. Artikeldata Utökad'!T137))</f>
        <v/>
      </c>
      <c r="BT137" s="497"/>
      <c r="BU137" s="497"/>
      <c r="BV137" s="487" t="str">
        <f aca="false">TRIM(IF('APH KIC KIA PC'!M137&lt;&gt;200,'APH KIC KIA PC'!D137,'2. Artikeldata Utökad'!I137))</f>
        <v/>
      </c>
      <c r="BW137" s="487" t="str">
        <f aca="false">TRIM('2. Artikeldata Utökad'!D137)</f>
        <v/>
      </c>
      <c r="BX137" s="488" t="str">
        <f aca="false">LEFT('2. Artikeldata Utökad'!H137,1)</f>
        <v> </v>
      </c>
      <c r="BY137" s="488" t="str">
        <f aca="false">TRIM(LEFT('2. Artikeldata Utökad'!J137,2))</f>
        <v/>
      </c>
      <c r="BZ137" s="486" t="s">
        <v>2035</v>
      </c>
      <c r="CA137" s="497"/>
      <c r="CB137" s="497"/>
      <c r="CC137" s="497"/>
      <c r="CD137" s="497"/>
      <c r="CE137" s="497"/>
    </row>
    <row r="138" customFormat="false" ht="14.25" hidden="false" customHeight="false" outlineLevel="0" collapsed="false">
      <c r="A138" s="485" t="n">
        <v>134</v>
      </c>
      <c r="B138" s="485" t="str">
        <f aca="false">'APH KIC KIA PC'!I138</f>
        <v>Välj…</v>
      </c>
      <c r="C138" s="485" t="str">
        <f aca="false">'APH KIC KIA PC'!K138</f>
        <v>Välj…</v>
      </c>
      <c r="D138" s="486" t="n">
        <v>1</v>
      </c>
      <c r="E138" s="487" t="str">
        <f aca="false">TRIM('APH KIC KIA PC'!D138)</f>
        <v/>
      </c>
      <c r="F138" s="488" t="str">
        <f aca="false">TRIM('1. Artikeldata Grund'!E138)</f>
        <v/>
      </c>
      <c r="G138" s="489" t="s">
        <v>1925</v>
      </c>
      <c r="H138" s="497"/>
      <c r="I138" s="497"/>
      <c r="J138" s="497"/>
      <c r="K138" s="497"/>
      <c r="L138" s="497"/>
      <c r="M138" s="258" t="n">
        <f aca="false" t="array" ref="M138:M138">IF('APH KIC KIA PC'!S138&lt;&gt;"WEB",1,_xlfn.IFS('APH KIC KIA PC'!K138=Tabeller!$AH$4,'APH KIC KIA PC'!Q138,'APH KIC KIA PC'!K138=Tabeller!$AH$5,106628))</f>
        <v>1</v>
      </c>
      <c r="N138" s="490" t="str">
        <f aca="false" t="array" ref="N138:N138">TRIM(IFERROR(IF('APH KIC KIA PC'!M138=200,'2. Artikeldata Utökad'!I138,(_xlfn.IFS('APH KIC KIA PC'!K138=Tabeller!$AH$4,'1. Artikeldata Grund'!F138,AND('APH KIC KIA PC'!K138=Tabeller!$AH$5,'APH KIC KIA PC'!M138&lt;&gt;200),'APH KIC KIA PC'!D138,'APH KIC KIA PC'!M138=200,'2. Artikeldata Utökad'!I138))),""))</f>
        <v/>
      </c>
      <c r="O138" s="491" t="str">
        <f aca="false">'APH KIC KIA PC'!E138</f>
        <v/>
      </c>
      <c r="P138" s="487" t="str">
        <f aca="false">TRIM('APH KIC KIA PC'!R138)</f>
        <v/>
      </c>
      <c r="Q138" s="497"/>
      <c r="R138" s="493" t="str">
        <f aca="false" t="array" ref="R138:R138">IFERROR(_xlfn.IFS('4. Inköpsdata'!M138=25%,41,'4. Inköpsdata'!M138=12%,42,'4. Inköpsdata'!M138=6%,43,'4. Inköpsdata'!M138="Momsfritt",38),"")</f>
        <v/>
      </c>
      <c r="S138" s="486" t="str">
        <f aca="false">'APH KIC KIA PC'!S138</f>
        <v>  Välj…</v>
      </c>
      <c r="T138" s="494" t="str">
        <f aca="false">'APH KIC KIA PC'!E138</f>
        <v/>
      </c>
      <c r="U138" s="486"/>
      <c r="V138" s="497"/>
      <c r="W138" s="497"/>
      <c r="X138" s="497"/>
      <c r="Y138" s="497"/>
      <c r="Z138" s="486" t="str">
        <f aca="false">TRIM(IF('1. Artikeldata Grund'!K138="","",IF('1. Artikeldata Grund'!K138=1,_xlfn.CONCAT('1. Artikeldata Grund'!K138," ","dag"),_xlfn.CONCAT('1. Artikeldata Grund'!K138," ","dagar"))))</f>
        <v/>
      </c>
      <c r="AA138" s="486" t="str">
        <f aca="false">TRIM(IF('1. Artikeldata Grund'!L138="","",IF('1. Artikeldata Grund'!L138=1,_xlfn.CONCAT('1. Artikeldata Grund'!L138," ","dag"),_xlfn.CONCAT('1. Artikeldata Grund'!L138," ","dagar"))))</f>
        <v/>
      </c>
      <c r="AB138" s="497"/>
      <c r="AC138" s="497"/>
      <c r="AD138" s="497"/>
      <c r="AE138" s="486" t="n">
        <v>1</v>
      </c>
      <c r="AF138" s="497"/>
      <c r="AG138" s="487" t="str">
        <f aca="false">TRIM('APH KIC KIA PC'!T138)</f>
        <v/>
      </c>
      <c r="AH138" s="497"/>
      <c r="AI138" s="497"/>
      <c r="AJ138" s="497"/>
      <c r="AK138" s="497"/>
      <c r="AL138" s="497"/>
      <c r="AM138" s="497"/>
      <c r="AN138" s="497"/>
      <c r="AO138" s="497"/>
      <c r="AP138" s="497"/>
      <c r="AQ138" s="497"/>
      <c r="AR138" s="497"/>
      <c r="AS138" s="497"/>
      <c r="AT138" s="497"/>
      <c r="AU138" s="497"/>
      <c r="AV138" s="497"/>
      <c r="AW138" s="497"/>
      <c r="AX138" s="497"/>
      <c r="AY138" s="497"/>
      <c r="AZ138" s="497"/>
      <c r="BA138" s="497"/>
      <c r="BB138" s="497"/>
      <c r="BC138" s="490" t="s">
        <v>2035</v>
      </c>
      <c r="BD138" s="490" t="str">
        <f aca="false">IF('2. Artikeldata Utökad'!G138="Välj…","",LEFT('2. Artikeldata Utökad'!G138,1))</f>
        <v> </v>
      </c>
      <c r="BE138" s="497"/>
      <c r="BF138" s="497"/>
      <c r="BG138" s="497"/>
      <c r="BH138" s="497"/>
      <c r="BI138" s="497"/>
      <c r="BJ138" s="497"/>
      <c r="BK138" s="497"/>
      <c r="BL138" s="487" t="str">
        <f aca="false">TRIM(IF('APH KIC KIA PC'!S138="WEB","",'2. Artikeldata Utökad'!P138))</f>
        <v/>
      </c>
      <c r="BM138" s="487" t="str">
        <f aca="false">TRIM(IF('APH KIC KIA PC'!S138="WEB","",'2. Artikeldata Utökad'!Q138))</f>
        <v/>
      </c>
      <c r="BN138" s="487" t="str">
        <f aca="false">TRIM(IF('APH KIC KIA PC'!S138="WEB","",'2. Artikeldata Utökad'!R138))</f>
        <v/>
      </c>
      <c r="BO138" s="487" t="str">
        <f aca="false">IF('2. Artikeldata Utökad'!F138="","",'2. Artikeldata Utökad'!F138)</f>
        <v>  Välj…</v>
      </c>
      <c r="BP138" s="487" t="str">
        <f aca="false">TRIM(IF('2. Artikeldata Utökad'!E138="","",'2. Artikeldata Utökad'!E138))</f>
        <v/>
      </c>
      <c r="BQ138" s="487" t="str">
        <f aca="false">TRIM(IF('APH KIC KIA PC'!S138="WEB","",'2. Artikeldata Utökad'!S138))</f>
        <v/>
      </c>
      <c r="BR138" s="486" t="n">
        <v>1</v>
      </c>
      <c r="BS138" s="487" t="str">
        <f aca="false">TRIM(IF('APH KIC KIA PC'!S138="WEB","",'2. Artikeldata Utökad'!T138))</f>
        <v/>
      </c>
      <c r="BT138" s="497"/>
      <c r="BU138" s="497"/>
      <c r="BV138" s="487" t="str">
        <f aca="false">TRIM(IF('APH KIC KIA PC'!M138&lt;&gt;200,'APH KIC KIA PC'!D138,'2. Artikeldata Utökad'!I138))</f>
        <v/>
      </c>
      <c r="BW138" s="487" t="str">
        <f aca="false">TRIM('2. Artikeldata Utökad'!D138)</f>
        <v/>
      </c>
      <c r="BX138" s="488" t="str">
        <f aca="false">LEFT('2. Artikeldata Utökad'!H138,1)</f>
        <v> </v>
      </c>
      <c r="BY138" s="488" t="str">
        <f aca="false">TRIM(LEFT('2. Artikeldata Utökad'!J138,2))</f>
        <v/>
      </c>
      <c r="BZ138" s="486" t="s">
        <v>2035</v>
      </c>
      <c r="CA138" s="497"/>
      <c r="CB138" s="497"/>
      <c r="CC138" s="497"/>
      <c r="CD138" s="497"/>
      <c r="CE138" s="497"/>
    </row>
    <row r="139" customFormat="false" ht="14.25" hidden="false" customHeight="false" outlineLevel="0" collapsed="false">
      <c r="A139" s="485" t="n">
        <v>135</v>
      </c>
      <c r="B139" s="485" t="str">
        <f aca="false">'APH KIC KIA PC'!I139</f>
        <v>Välj…</v>
      </c>
      <c r="C139" s="485" t="str">
        <f aca="false">'APH KIC KIA PC'!K139</f>
        <v>Välj…</v>
      </c>
      <c r="D139" s="486" t="n">
        <v>1</v>
      </c>
      <c r="E139" s="487" t="str">
        <f aca="false">TRIM('APH KIC KIA PC'!D139)</f>
        <v/>
      </c>
      <c r="F139" s="488" t="str">
        <f aca="false">TRIM('1. Artikeldata Grund'!E139)</f>
        <v/>
      </c>
      <c r="G139" s="489" t="s">
        <v>1925</v>
      </c>
      <c r="H139" s="497"/>
      <c r="I139" s="497"/>
      <c r="J139" s="497"/>
      <c r="K139" s="497"/>
      <c r="L139" s="497"/>
      <c r="M139" s="258" t="n">
        <f aca="false" t="array" ref="M139:M139">IF('APH KIC KIA PC'!S139&lt;&gt;"WEB",1,_xlfn.IFS('APH KIC KIA PC'!K139=Tabeller!$AH$4,'APH KIC KIA PC'!Q139,'APH KIC KIA PC'!K139=Tabeller!$AH$5,106628))</f>
        <v>1</v>
      </c>
      <c r="N139" s="490" t="str">
        <f aca="false" t="array" ref="N139:N139">TRIM(IFERROR(IF('APH KIC KIA PC'!M139=200,'2. Artikeldata Utökad'!I139,(_xlfn.IFS('APH KIC KIA PC'!K139=Tabeller!$AH$4,'1. Artikeldata Grund'!F139,AND('APH KIC KIA PC'!K139=Tabeller!$AH$5,'APH KIC KIA PC'!M139&lt;&gt;200),'APH KIC KIA PC'!D139,'APH KIC KIA PC'!M139=200,'2. Artikeldata Utökad'!I139))),""))</f>
        <v/>
      </c>
      <c r="O139" s="491" t="str">
        <f aca="false">'APH KIC KIA PC'!E139</f>
        <v/>
      </c>
      <c r="P139" s="487" t="str">
        <f aca="false">TRIM('APH KIC KIA PC'!R139)</f>
        <v/>
      </c>
      <c r="Q139" s="497"/>
      <c r="R139" s="493" t="str">
        <f aca="false" t="array" ref="R139:R139">IFERROR(_xlfn.IFS('4. Inköpsdata'!M139=25%,41,'4. Inköpsdata'!M139=12%,42,'4. Inköpsdata'!M139=6%,43,'4. Inköpsdata'!M139="Momsfritt",38),"")</f>
        <v/>
      </c>
      <c r="S139" s="486" t="str">
        <f aca="false">'APH KIC KIA PC'!S139</f>
        <v>  Välj…</v>
      </c>
      <c r="T139" s="494" t="str">
        <f aca="false">'APH KIC KIA PC'!E139</f>
        <v/>
      </c>
      <c r="U139" s="486"/>
      <c r="V139" s="497"/>
      <c r="W139" s="497"/>
      <c r="X139" s="497"/>
      <c r="Y139" s="497"/>
      <c r="Z139" s="486" t="str">
        <f aca="false">TRIM(IF('1. Artikeldata Grund'!K139="","",IF('1. Artikeldata Grund'!K139=1,_xlfn.CONCAT('1. Artikeldata Grund'!K139," ","dag"),_xlfn.CONCAT('1. Artikeldata Grund'!K139," ","dagar"))))</f>
        <v/>
      </c>
      <c r="AA139" s="486" t="str">
        <f aca="false">TRIM(IF('1. Artikeldata Grund'!L139="","",IF('1. Artikeldata Grund'!L139=1,_xlfn.CONCAT('1. Artikeldata Grund'!L139," ","dag"),_xlfn.CONCAT('1. Artikeldata Grund'!L139," ","dagar"))))</f>
        <v/>
      </c>
      <c r="AB139" s="497"/>
      <c r="AC139" s="497"/>
      <c r="AD139" s="497"/>
      <c r="AE139" s="486" t="n">
        <v>1</v>
      </c>
      <c r="AF139" s="497"/>
      <c r="AG139" s="487" t="str">
        <f aca="false">TRIM('APH KIC KIA PC'!T139)</f>
        <v/>
      </c>
      <c r="AH139" s="497"/>
      <c r="AI139" s="497"/>
      <c r="AJ139" s="497"/>
      <c r="AK139" s="497"/>
      <c r="AL139" s="497"/>
      <c r="AM139" s="497"/>
      <c r="AN139" s="497"/>
      <c r="AO139" s="497"/>
      <c r="AP139" s="497"/>
      <c r="AQ139" s="497"/>
      <c r="AR139" s="497"/>
      <c r="AS139" s="497"/>
      <c r="AT139" s="497"/>
      <c r="AU139" s="497"/>
      <c r="AV139" s="497"/>
      <c r="AW139" s="497"/>
      <c r="AX139" s="497"/>
      <c r="AY139" s="497"/>
      <c r="AZ139" s="497"/>
      <c r="BA139" s="497"/>
      <c r="BB139" s="497"/>
      <c r="BC139" s="490" t="s">
        <v>2035</v>
      </c>
      <c r="BD139" s="490" t="str">
        <f aca="false">IF('2. Artikeldata Utökad'!G139="Välj…","",LEFT('2. Artikeldata Utökad'!G139,1))</f>
        <v> </v>
      </c>
      <c r="BE139" s="497"/>
      <c r="BF139" s="497"/>
      <c r="BG139" s="497"/>
      <c r="BH139" s="497"/>
      <c r="BI139" s="497"/>
      <c r="BJ139" s="497"/>
      <c r="BK139" s="497"/>
      <c r="BL139" s="487" t="str">
        <f aca="false">TRIM(IF('APH KIC KIA PC'!S139="WEB","",'2. Artikeldata Utökad'!P139))</f>
        <v/>
      </c>
      <c r="BM139" s="487" t="str">
        <f aca="false">TRIM(IF('APH KIC KIA PC'!S139="WEB","",'2. Artikeldata Utökad'!Q139))</f>
        <v/>
      </c>
      <c r="BN139" s="487" t="str">
        <f aca="false">TRIM(IF('APH KIC KIA PC'!S139="WEB","",'2. Artikeldata Utökad'!R139))</f>
        <v/>
      </c>
      <c r="BO139" s="487" t="str">
        <f aca="false">IF('2. Artikeldata Utökad'!F139="","",'2. Artikeldata Utökad'!F139)</f>
        <v>  Välj…</v>
      </c>
      <c r="BP139" s="487" t="str">
        <f aca="false">TRIM(IF('2. Artikeldata Utökad'!E139="","",'2. Artikeldata Utökad'!E139))</f>
        <v/>
      </c>
      <c r="BQ139" s="487" t="str">
        <f aca="false">TRIM(IF('APH KIC KIA PC'!S139="WEB","",'2. Artikeldata Utökad'!S139))</f>
        <v/>
      </c>
      <c r="BR139" s="486" t="n">
        <v>1</v>
      </c>
      <c r="BS139" s="487" t="str">
        <f aca="false">TRIM(IF('APH KIC KIA PC'!S139="WEB","",'2. Artikeldata Utökad'!T139))</f>
        <v/>
      </c>
      <c r="BT139" s="497"/>
      <c r="BU139" s="497"/>
      <c r="BV139" s="487" t="str">
        <f aca="false">TRIM(IF('APH KIC KIA PC'!M139&lt;&gt;200,'APH KIC KIA PC'!D139,'2. Artikeldata Utökad'!I139))</f>
        <v/>
      </c>
      <c r="BW139" s="487" t="str">
        <f aca="false">TRIM('2. Artikeldata Utökad'!D139)</f>
        <v/>
      </c>
      <c r="BX139" s="488" t="str">
        <f aca="false">LEFT('2. Artikeldata Utökad'!H139,1)</f>
        <v> </v>
      </c>
      <c r="BY139" s="488" t="str">
        <f aca="false">TRIM(LEFT('2. Artikeldata Utökad'!J139,2))</f>
        <v/>
      </c>
      <c r="BZ139" s="486" t="s">
        <v>2035</v>
      </c>
      <c r="CA139" s="497"/>
      <c r="CB139" s="497"/>
      <c r="CC139" s="497"/>
      <c r="CD139" s="497"/>
      <c r="CE139" s="497"/>
    </row>
    <row r="140" customFormat="false" ht="14.25" hidden="false" customHeight="false" outlineLevel="0" collapsed="false">
      <c r="A140" s="485" t="n">
        <v>136</v>
      </c>
      <c r="B140" s="485" t="str">
        <f aca="false">'APH KIC KIA PC'!I140</f>
        <v>Välj…</v>
      </c>
      <c r="C140" s="485" t="str">
        <f aca="false">'APH KIC KIA PC'!K140</f>
        <v>Välj…</v>
      </c>
      <c r="D140" s="486" t="n">
        <v>1</v>
      </c>
      <c r="E140" s="487" t="str">
        <f aca="false">TRIM('APH KIC KIA PC'!D140)</f>
        <v/>
      </c>
      <c r="F140" s="488" t="str">
        <f aca="false">TRIM('1. Artikeldata Grund'!E140)</f>
        <v/>
      </c>
      <c r="G140" s="489" t="s">
        <v>1925</v>
      </c>
      <c r="H140" s="497"/>
      <c r="I140" s="497"/>
      <c r="J140" s="497"/>
      <c r="K140" s="497"/>
      <c r="L140" s="497"/>
      <c r="M140" s="258" t="n">
        <f aca="false" t="array" ref="M140:M140">IF('APH KIC KIA PC'!S140&lt;&gt;"WEB",1,_xlfn.IFS('APH KIC KIA PC'!K140=Tabeller!$AH$4,'APH KIC KIA PC'!Q140,'APH KIC KIA PC'!K140=Tabeller!$AH$5,106628))</f>
        <v>1</v>
      </c>
      <c r="N140" s="490" t="str">
        <f aca="false" t="array" ref="N140:N140">TRIM(IFERROR(IF('APH KIC KIA PC'!M140=200,'2. Artikeldata Utökad'!I140,(_xlfn.IFS('APH KIC KIA PC'!K140=Tabeller!$AH$4,'1. Artikeldata Grund'!F140,AND('APH KIC KIA PC'!K140=Tabeller!$AH$5,'APH KIC KIA PC'!M140&lt;&gt;200),'APH KIC KIA PC'!D140,'APH KIC KIA PC'!M140=200,'2. Artikeldata Utökad'!I140))),""))</f>
        <v/>
      </c>
      <c r="O140" s="491" t="str">
        <f aca="false">'APH KIC KIA PC'!E140</f>
        <v/>
      </c>
      <c r="P140" s="487" t="str">
        <f aca="false">TRIM('APH KIC KIA PC'!R140)</f>
        <v/>
      </c>
      <c r="Q140" s="497"/>
      <c r="R140" s="493" t="str">
        <f aca="false" t="array" ref="R140:R140">IFERROR(_xlfn.IFS('4. Inköpsdata'!M140=25%,41,'4. Inköpsdata'!M140=12%,42,'4. Inköpsdata'!M140=6%,43,'4. Inköpsdata'!M140="Momsfritt",38),"")</f>
        <v/>
      </c>
      <c r="S140" s="486" t="str">
        <f aca="false">'APH KIC KIA PC'!S140</f>
        <v>  Välj…</v>
      </c>
      <c r="T140" s="494" t="str">
        <f aca="false">'APH KIC KIA PC'!E140</f>
        <v/>
      </c>
      <c r="U140" s="486"/>
      <c r="V140" s="497"/>
      <c r="W140" s="497"/>
      <c r="X140" s="497"/>
      <c r="Y140" s="497"/>
      <c r="Z140" s="486" t="str">
        <f aca="false">TRIM(IF('1. Artikeldata Grund'!K140="","",IF('1. Artikeldata Grund'!K140=1,_xlfn.CONCAT('1. Artikeldata Grund'!K140," ","dag"),_xlfn.CONCAT('1. Artikeldata Grund'!K140," ","dagar"))))</f>
        <v/>
      </c>
      <c r="AA140" s="486" t="str">
        <f aca="false">TRIM(IF('1. Artikeldata Grund'!L140="","",IF('1. Artikeldata Grund'!L140=1,_xlfn.CONCAT('1. Artikeldata Grund'!L140," ","dag"),_xlfn.CONCAT('1. Artikeldata Grund'!L140," ","dagar"))))</f>
        <v/>
      </c>
      <c r="AB140" s="497"/>
      <c r="AC140" s="497"/>
      <c r="AD140" s="497"/>
      <c r="AE140" s="486" t="n">
        <v>1</v>
      </c>
      <c r="AF140" s="497"/>
      <c r="AG140" s="487" t="str">
        <f aca="false">TRIM('APH KIC KIA PC'!T140)</f>
        <v/>
      </c>
      <c r="AH140" s="497"/>
      <c r="AI140" s="497"/>
      <c r="AJ140" s="497"/>
      <c r="AK140" s="497"/>
      <c r="AL140" s="497"/>
      <c r="AM140" s="497"/>
      <c r="AN140" s="497"/>
      <c r="AO140" s="497"/>
      <c r="AP140" s="497"/>
      <c r="AQ140" s="497"/>
      <c r="AR140" s="497"/>
      <c r="AS140" s="497"/>
      <c r="AT140" s="497"/>
      <c r="AU140" s="497"/>
      <c r="AV140" s="497"/>
      <c r="AW140" s="497"/>
      <c r="AX140" s="497"/>
      <c r="AY140" s="497"/>
      <c r="AZ140" s="497"/>
      <c r="BA140" s="497"/>
      <c r="BB140" s="497"/>
      <c r="BC140" s="490" t="s">
        <v>2035</v>
      </c>
      <c r="BD140" s="490" t="str">
        <f aca="false">IF('2. Artikeldata Utökad'!G140="Välj…","",LEFT('2. Artikeldata Utökad'!G140,1))</f>
        <v> </v>
      </c>
      <c r="BE140" s="497"/>
      <c r="BF140" s="497"/>
      <c r="BG140" s="497"/>
      <c r="BH140" s="497"/>
      <c r="BI140" s="497"/>
      <c r="BJ140" s="497"/>
      <c r="BK140" s="497"/>
      <c r="BL140" s="487" t="str">
        <f aca="false">TRIM(IF('APH KIC KIA PC'!S140="WEB","",'2. Artikeldata Utökad'!P140))</f>
        <v/>
      </c>
      <c r="BM140" s="487" t="str">
        <f aca="false">TRIM(IF('APH KIC KIA PC'!S140="WEB","",'2. Artikeldata Utökad'!Q140))</f>
        <v/>
      </c>
      <c r="BN140" s="487" t="str">
        <f aca="false">TRIM(IF('APH KIC KIA PC'!S140="WEB","",'2. Artikeldata Utökad'!R140))</f>
        <v/>
      </c>
      <c r="BO140" s="487" t="str">
        <f aca="false">IF('2. Artikeldata Utökad'!F140="","",'2. Artikeldata Utökad'!F140)</f>
        <v>  Välj…</v>
      </c>
      <c r="BP140" s="487" t="str">
        <f aca="false">TRIM(IF('2. Artikeldata Utökad'!E140="","",'2. Artikeldata Utökad'!E140))</f>
        <v/>
      </c>
      <c r="BQ140" s="487" t="str">
        <f aca="false">TRIM(IF('APH KIC KIA PC'!S140="WEB","",'2. Artikeldata Utökad'!S140))</f>
        <v/>
      </c>
      <c r="BR140" s="486" t="n">
        <v>1</v>
      </c>
      <c r="BS140" s="487" t="str">
        <f aca="false">TRIM(IF('APH KIC KIA PC'!S140="WEB","",'2. Artikeldata Utökad'!T140))</f>
        <v/>
      </c>
      <c r="BT140" s="497"/>
      <c r="BU140" s="497"/>
      <c r="BV140" s="487" t="str">
        <f aca="false">TRIM(IF('APH KIC KIA PC'!M140&lt;&gt;200,'APH KIC KIA PC'!D140,'2. Artikeldata Utökad'!I140))</f>
        <v/>
      </c>
      <c r="BW140" s="487" t="str">
        <f aca="false">TRIM('2. Artikeldata Utökad'!D140)</f>
        <v/>
      </c>
      <c r="BX140" s="488" t="str">
        <f aca="false">LEFT('2. Artikeldata Utökad'!H140,1)</f>
        <v> </v>
      </c>
      <c r="BY140" s="488" t="str">
        <f aca="false">TRIM(LEFT('2. Artikeldata Utökad'!J140,2))</f>
        <v/>
      </c>
      <c r="BZ140" s="486" t="s">
        <v>2035</v>
      </c>
      <c r="CA140" s="497"/>
      <c r="CB140" s="497"/>
      <c r="CC140" s="497"/>
      <c r="CD140" s="497"/>
      <c r="CE140" s="497"/>
    </row>
    <row r="141" customFormat="false" ht="14.25" hidden="false" customHeight="false" outlineLevel="0" collapsed="false">
      <c r="A141" s="485" t="n">
        <v>137</v>
      </c>
      <c r="B141" s="485" t="str">
        <f aca="false">'APH KIC KIA PC'!I141</f>
        <v>Välj…</v>
      </c>
      <c r="C141" s="485" t="str">
        <f aca="false">'APH KIC KIA PC'!K141</f>
        <v>Välj…</v>
      </c>
      <c r="D141" s="486" t="n">
        <v>1</v>
      </c>
      <c r="E141" s="487" t="str">
        <f aca="false">TRIM('APH KIC KIA PC'!D141)</f>
        <v/>
      </c>
      <c r="F141" s="488" t="str">
        <f aca="false">TRIM('1. Artikeldata Grund'!E141)</f>
        <v/>
      </c>
      <c r="G141" s="489" t="s">
        <v>1925</v>
      </c>
      <c r="H141" s="497"/>
      <c r="I141" s="497"/>
      <c r="J141" s="497"/>
      <c r="K141" s="497"/>
      <c r="L141" s="497"/>
      <c r="M141" s="258" t="n">
        <f aca="false" t="array" ref="M141:M141">IF('APH KIC KIA PC'!S141&lt;&gt;"WEB",1,_xlfn.IFS('APH KIC KIA PC'!K141=Tabeller!$AH$4,'APH KIC KIA PC'!Q141,'APH KIC KIA PC'!K141=Tabeller!$AH$5,106628))</f>
        <v>1</v>
      </c>
      <c r="N141" s="490" t="str">
        <f aca="false" t="array" ref="N141:N141">TRIM(IFERROR(IF('APH KIC KIA PC'!M141=200,'2. Artikeldata Utökad'!I141,(_xlfn.IFS('APH KIC KIA PC'!K141=Tabeller!$AH$4,'1. Artikeldata Grund'!F141,AND('APH KIC KIA PC'!K141=Tabeller!$AH$5,'APH KIC KIA PC'!M141&lt;&gt;200),'APH KIC KIA PC'!D141,'APH KIC KIA PC'!M141=200,'2. Artikeldata Utökad'!I141))),""))</f>
        <v/>
      </c>
      <c r="O141" s="491" t="str">
        <f aca="false">'APH KIC KIA PC'!E141</f>
        <v/>
      </c>
      <c r="P141" s="487" t="str">
        <f aca="false">TRIM('APH KIC KIA PC'!R141)</f>
        <v/>
      </c>
      <c r="Q141" s="497"/>
      <c r="R141" s="493" t="str">
        <f aca="false" t="array" ref="R141:R141">IFERROR(_xlfn.IFS('4. Inköpsdata'!M141=25%,41,'4. Inköpsdata'!M141=12%,42,'4. Inköpsdata'!M141=6%,43,'4. Inköpsdata'!M141="Momsfritt",38),"")</f>
        <v/>
      </c>
      <c r="S141" s="486" t="str">
        <f aca="false">'APH KIC KIA PC'!S141</f>
        <v>  Välj…</v>
      </c>
      <c r="T141" s="494" t="str">
        <f aca="false">'APH KIC KIA PC'!E141</f>
        <v/>
      </c>
      <c r="U141" s="486"/>
      <c r="V141" s="497"/>
      <c r="W141" s="497"/>
      <c r="X141" s="497"/>
      <c r="Y141" s="497"/>
      <c r="Z141" s="486" t="str">
        <f aca="false">TRIM(IF('1. Artikeldata Grund'!K141="","",IF('1. Artikeldata Grund'!K141=1,_xlfn.CONCAT('1. Artikeldata Grund'!K141," ","dag"),_xlfn.CONCAT('1. Artikeldata Grund'!K141," ","dagar"))))</f>
        <v/>
      </c>
      <c r="AA141" s="486" t="str">
        <f aca="false">TRIM(IF('1. Artikeldata Grund'!L141="","",IF('1. Artikeldata Grund'!L141=1,_xlfn.CONCAT('1. Artikeldata Grund'!L141," ","dag"),_xlfn.CONCAT('1. Artikeldata Grund'!L141," ","dagar"))))</f>
        <v/>
      </c>
      <c r="AB141" s="497"/>
      <c r="AC141" s="497"/>
      <c r="AD141" s="497"/>
      <c r="AE141" s="486" t="n">
        <v>1</v>
      </c>
      <c r="AF141" s="497"/>
      <c r="AG141" s="487" t="str">
        <f aca="false">TRIM('APH KIC KIA PC'!T141)</f>
        <v/>
      </c>
      <c r="AH141" s="497"/>
      <c r="AI141" s="497"/>
      <c r="AJ141" s="497"/>
      <c r="AK141" s="497"/>
      <c r="AL141" s="497"/>
      <c r="AM141" s="497"/>
      <c r="AN141" s="497"/>
      <c r="AO141" s="497"/>
      <c r="AP141" s="497"/>
      <c r="AQ141" s="497"/>
      <c r="AR141" s="497"/>
      <c r="AS141" s="497"/>
      <c r="AT141" s="497"/>
      <c r="AU141" s="497"/>
      <c r="AV141" s="497"/>
      <c r="AW141" s="497"/>
      <c r="AX141" s="497"/>
      <c r="AY141" s="497"/>
      <c r="AZ141" s="497"/>
      <c r="BA141" s="497"/>
      <c r="BB141" s="497"/>
      <c r="BC141" s="490" t="s">
        <v>2035</v>
      </c>
      <c r="BD141" s="490" t="str">
        <f aca="false">IF('2. Artikeldata Utökad'!G141="Välj…","",LEFT('2. Artikeldata Utökad'!G141,1))</f>
        <v> </v>
      </c>
      <c r="BE141" s="497"/>
      <c r="BF141" s="497"/>
      <c r="BG141" s="497"/>
      <c r="BH141" s="497"/>
      <c r="BI141" s="497"/>
      <c r="BJ141" s="497"/>
      <c r="BK141" s="497"/>
      <c r="BL141" s="487" t="str">
        <f aca="false">TRIM(IF('APH KIC KIA PC'!S141="WEB","",'2. Artikeldata Utökad'!P141))</f>
        <v/>
      </c>
      <c r="BM141" s="487" t="str">
        <f aca="false">TRIM(IF('APH KIC KIA PC'!S141="WEB","",'2. Artikeldata Utökad'!Q141))</f>
        <v/>
      </c>
      <c r="BN141" s="487" t="str">
        <f aca="false">TRIM(IF('APH KIC KIA PC'!S141="WEB","",'2. Artikeldata Utökad'!R141))</f>
        <v/>
      </c>
      <c r="BO141" s="487" t="str">
        <f aca="false">IF('2. Artikeldata Utökad'!F141="","",'2. Artikeldata Utökad'!F141)</f>
        <v>  Välj…</v>
      </c>
      <c r="BP141" s="487" t="str">
        <f aca="false">TRIM(IF('2. Artikeldata Utökad'!E141="","",'2. Artikeldata Utökad'!E141))</f>
        <v/>
      </c>
      <c r="BQ141" s="487" t="str">
        <f aca="false">TRIM(IF('APH KIC KIA PC'!S141="WEB","",'2. Artikeldata Utökad'!S141))</f>
        <v/>
      </c>
      <c r="BR141" s="486" t="n">
        <v>1</v>
      </c>
      <c r="BS141" s="487" t="str">
        <f aca="false">TRIM(IF('APH KIC KIA PC'!S141="WEB","",'2. Artikeldata Utökad'!T141))</f>
        <v/>
      </c>
      <c r="BT141" s="497"/>
      <c r="BU141" s="497"/>
      <c r="BV141" s="487" t="str">
        <f aca="false">TRIM(IF('APH KIC KIA PC'!M141&lt;&gt;200,'APH KIC KIA PC'!D141,'2. Artikeldata Utökad'!I141))</f>
        <v/>
      </c>
      <c r="BW141" s="487" t="str">
        <f aca="false">TRIM('2. Artikeldata Utökad'!D141)</f>
        <v/>
      </c>
      <c r="BX141" s="488" t="str">
        <f aca="false">LEFT('2. Artikeldata Utökad'!H141,1)</f>
        <v> </v>
      </c>
      <c r="BY141" s="488" t="str">
        <f aca="false">TRIM(LEFT('2. Artikeldata Utökad'!J141,2))</f>
        <v/>
      </c>
      <c r="BZ141" s="486" t="s">
        <v>2035</v>
      </c>
      <c r="CA141" s="497"/>
      <c r="CB141" s="497"/>
      <c r="CC141" s="497"/>
      <c r="CD141" s="497"/>
      <c r="CE141" s="497"/>
    </row>
    <row r="142" customFormat="false" ht="14.25" hidden="false" customHeight="false" outlineLevel="0" collapsed="false">
      <c r="A142" s="496" t="n">
        <v>138</v>
      </c>
      <c r="B142" s="485" t="str">
        <f aca="false">'APH KIC KIA PC'!I142</f>
        <v>Välj…</v>
      </c>
      <c r="C142" s="485" t="str">
        <f aca="false">'APH KIC KIA PC'!K142</f>
        <v>Välj…</v>
      </c>
      <c r="D142" s="486" t="n">
        <v>1</v>
      </c>
      <c r="E142" s="487" t="str">
        <f aca="false">TRIM('APH KIC KIA PC'!D142)</f>
        <v/>
      </c>
      <c r="F142" s="488" t="str">
        <f aca="false">TRIM('1. Artikeldata Grund'!E142)</f>
        <v/>
      </c>
      <c r="G142" s="489" t="s">
        <v>1925</v>
      </c>
      <c r="H142" s="497"/>
      <c r="I142" s="497"/>
      <c r="J142" s="497"/>
      <c r="K142" s="497"/>
      <c r="L142" s="497"/>
      <c r="M142" s="258" t="n">
        <f aca="false" t="array" ref="M142:M142">IF('APH KIC KIA PC'!S142&lt;&gt;"WEB",1,_xlfn.IFS('APH KIC KIA PC'!K142=Tabeller!$AH$4,'APH KIC KIA PC'!Q142,'APH KIC KIA PC'!K142=Tabeller!$AH$5,106628))</f>
        <v>1</v>
      </c>
      <c r="N142" s="490" t="str">
        <f aca="false" t="array" ref="N142:N142">TRIM(IFERROR(IF('APH KIC KIA PC'!M142=200,'2. Artikeldata Utökad'!I142,(_xlfn.IFS('APH KIC KIA PC'!K142=Tabeller!$AH$4,'1. Artikeldata Grund'!F142,AND('APH KIC KIA PC'!K142=Tabeller!$AH$5,'APH KIC KIA PC'!M142&lt;&gt;200),'APH KIC KIA PC'!D142,'APH KIC KIA PC'!M142=200,'2. Artikeldata Utökad'!I142))),""))</f>
        <v/>
      </c>
      <c r="O142" s="491" t="str">
        <f aca="false">'APH KIC KIA PC'!E142</f>
        <v/>
      </c>
      <c r="P142" s="487" t="str">
        <f aca="false">TRIM('APH KIC KIA PC'!R142)</f>
        <v/>
      </c>
      <c r="Q142" s="497"/>
      <c r="R142" s="493" t="str">
        <f aca="false" t="array" ref="R142:R142">IFERROR(_xlfn.IFS('4. Inköpsdata'!M142=25%,41,'4. Inköpsdata'!M142=12%,42,'4. Inköpsdata'!M142=6%,43,'4. Inköpsdata'!M142="Momsfritt",38),"")</f>
        <v/>
      </c>
      <c r="S142" s="486" t="str">
        <f aca="false">'APH KIC KIA PC'!S142</f>
        <v>  Välj…</v>
      </c>
      <c r="T142" s="494" t="str">
        <f aca="false">'APH KIC KIA PC'!E142</f>
        <v/>
      </c>
      <c r="U142" s="486"/>
      <c r="V142" s="497"/>
      <c r="W142" s="497"/>
      <c r="X142" s="497"/>
      <c r="Y142" s="497"/>
      <c r="Z142" s="486" t="str">
        <f aca="false">TRIM(IF('1. Artikeldata Grund'!K142="","",IF('1. Artikeldata Grund'!K142=1,_xlfn.CONCAT('1. Artikeldata Grund'!K142," ","dag"),_xlfn.CONCAT('1. Artikeldata Grund'!K142," ","dagar"))))</f>
        <v/>
      </c>
      <c r="AA142" s="486" t="str">
        <f aca="false">TRIM(IF('1. Artikeldata Grund'!L142="","",IF('1. Artikeldata Grund'!L142=1,_xlfn.CONCAT('1. Artikeldata Grund'!L142," ","dag"),_xlfn.CONCAT('1. Artikeldata Grund'!L142," ","dagar"))))</f>
        <v/>
      </c>
      <c r="AB142" s="497"/>
      <c r="AC142" s="497"/>
      <c r="AD142" s="497"/>
      <c r="AE142" s="486" t="n">
        <v>1</v>
      </c>
      <c r="AF142" s="497"/>
      <c r="AG142" s="487" t="str">
        <f aca="false">TRIM('APH KIC KIA PC'!T142)</f>
        <v/>
      </c>
      <c r="AH142" s="497"/>
      <c r="AI142" s="497"/>
      <c r="AJ142" s="497"/>
      <c r="AK142" s="497"/>
      <c r="AL142" s="497"/>
      <c r="AM142" s="497"/>
      <c r="AN142" s="497"/>
      <c r="AO142" s="497"/>
      <c r="AP142" s="497"/>
      <c r="AQ142" s="497"/>
      <c r="AR142" s="497"/>
      <c r="AS142" s="497"/>
      <c r="AT142" s="497"/>
      <c r="AU142" s="497"/>
      <c r="AV142" s="497"/>
      <c r="AW142" s="497"/>
      <c r="AX142" s="497"/>
      <c r="AY142" s="497"/>
      <c r="AZ142" s="497"/>
      <c r="BA142" s="497"/>
      <c r="BB142" s="497"/>
      <c r="BC142" s="490" t="s">
        <v>2035</v>
      </c>
      <c r="BD142" s="490" t="str">
        <f aca="false">IF('2. Artikeldata Utökad'!G142="Välj…","",LEFT('2. Artikeldata Utökad'!G142,1))</f>
        <v> </v>
      </c>
      <c r="BE142" s="497"/>
      <c r="BF142" s="497"/>
      <c r="BG142" s="497"/>
      <c r="BH142" s="497"/>
      <c r="BI142" s="497"/>
      <c r="BJ142" s="497"/>
      <c r="BK142" s="497"/>
      <c r="BL142" s="487" t="str">
        <f aca="false">TRIM(IF('APH KIC KIA PC'!S142="WEB","",'2. Artikeldata Utökad'!P142))</f>
        <v/>
      </c>
      <c r="BM142" s="487" t="str">
        <f aca="false">TRIM(IF('APH KIC KIA PC'!S142="WEB","",'2. Artikeldata Utökad'!Q142))</f>
        <v/>
      </c>
      <c r="BN142" s="487" t="str">
        <f aca="false">TRIM(IF('APH KIC KIA PC'!S142="WEB","",'2. Artikeldata Utökad'!R142))</f>
        <v/>
      </c>
      <c r="BO142" s="487" t="str">
        <f aca="false">IF('2. Artikeldata Utökad'!F142="","",'2. Artikeldata Utökad'!F142)</f>
        <v>  Välj…</v>
      </c>
      <c r="BP142" s="487" t="str">
        <f aca="false">TRIM(IF('2. Artikeldata Utökad'!E142="","",'2. Artikeldata Utökad'!E142))</f>
        <v/>
      </c>
      <c r="BQ142" s="487" t="str">
        <f aca="false">TRIM(IF('APH KIC KIA PC'!S142="WEB","",'2. Artikeldata Utökad'!S142))</f>
        <v/>
      </c>
      <c r="BR142" s="486" t="n">
        <v>1</v>
      </c>
      <c r="BS142" s="487" t="str">
        <f aca="false">TRIM(IF('APH KIC KIA PC'!S142="WEB","",'2. Artikeldata Utökad'!T142))</f>
        <v/>
      </c>
      <c r="BT142" s="497"/>
      <c r="BU142" s="497"/>
      <c r="BV142" s="487" t="str">
        <f aca="false">TRIM(IF('APH KIC KIA PC'!M142&lt;&gt;200,'APH KIC KIA PC'!D142,'2. Artikeldata Utökad'!I142))</f>
        <v/>
      </c>
      <c r="BW142" s="487" t="str">
        <f aca="false">TRIM('2. Artikeldata Utökad'!D142)</f>
        <v/>
      </c>
      <c r="BX142" s="488" t="str">
        <f aca="false">LEFT('2. Artikeldata Utökad'!H142,1)</f>
        <v> </v>
      </c>
      <c r="BY142" s="488" t="str">
        <f aca="false">TRIM(LEFT('2. Artikeldata Utökad'!J142,2))</f>
        <v/>
      </c>
      <c r="BZ142" s="486" t="s">
        <v>2035</v>
      </c>
      <c r="CA142" s="497"/>
      <c r="CB142" s="497"/>
      <c r="CC142" s="497"/>
      <c r="CD142" s="497"/>
      <c r="CE142" s="497"/>
    </row>
    <row r="143" customFormat="false" ht="14.25" hidden="false" customHeight="false" outlineLevel="0" collapsed="false">
      <c r="A143" s="485" t="n">
        <v>139</v>
      </c>
      <c r="B143" s="485" t="str">
        <f aca="false">'APH KIC KIA PC'!I143</f>
        <v>Välj…</v>
      </c>
      <c r="C143" s="485" t="str">
        <f aca="false">'APH KIC KIA PC'!K143</f>
        <v>Välj…</v>
      </c>
      <c r="D143" s="486" t="n">
        <v>1</v>
      </c>
      <c r="E143" s="487" t="str">
        <f aca="false">TRIM('APH KIC KIA PC'!D143)</f>
        <v/>
      </c>
      <c r="F143" s="488" t="str">
        <f aca="false">TRIM('1. Artikeldata Grund'!E143)</f>
        <v/>
      </c>
      <c r="G143" s="489" t="s">
        <v>1925</v>
      </c>
      <c r="H143" s="497"/>
      <c r="I143" s="497"/>
      <c r="J143" s="497"/>
      <c r="K143" s="497"/>
      <c r="L143" s="497"/>
      <c r="M143" s="258" t="n">
        <f aca="false" t="array" ref="M143:M143">IF('APH KIC KIA PC'!S143&lt;&gt;"WEB",1,_xlfn.IFS('APH KIC KIA PC'!K143=Tabeller!$AH$4,'APH KIC KIA PC'!Q143,'APH KIC KIA PC'!K143=Tabeller!$AH$5,106628))</f>
        <v>1</v>
      </c>
      <c r="N143" s="490" t="str">
        <f aca="false" t="array" ref="N143:N143">TRIM(IFERROR(IF('APH KIC KIA PC'!M143=200,'2. Artikeldata Utökad'!I143,(_xlfn.IFS('APH KIC KIA PC'!K143=Tabeller!$AH$4,'1. Artikeldata Grund'!F143,AND('APH KIC KIA PC'!K143=Tabeller!$AH$5,'APH KIC KIA PC'!M143&lt;&gt;200),'APH KIC KIA PC'!D143,'APH KIC KIA PC'!M143=200,'2. Artikeldata Utökad'!I143))),""))</f>
        <v/>
      </c>
      <c r="O143" s="491" t="str">
        <f aca="false">'APH KIC KIA PC'!E143</f>
        <v/>
      </c>
      <c r="P143" s="487" t="str">
        <f aca="false">TRIM('APH KIC KIA PC'!R143)</f>
        <v/>
      </c>
      <c r="Q143" s="497"/>
      <c r="R143" s="493" t="str">
        <f aca="false" t="array" ref="R143:R143">IFERROR(_xlfn.IFS('4. Inköpsdata'!M143=25%,41,'4. Inköpsdata'!M143=12%,42,'4. Inköpsdata'!M143=6%,43,'4. Inköpsdata'!M143="Momsfritt",38),"")</f>
        <v/>
      </c>
      <c r="S143" s="486" t="str">
        <f aca="false">'APH KIC KIA PC'!S143</f>
        <v>  Välj…</v>
      </c>
      <c r="T143" s="494" t="str">
        <f aca="false">'APH KIC KIA PC'!E143</f>
        <v/>
      </c>
      <c r="U143" s="486"/>
      <c r="V143" s="497"/>
      <c r="W143" s="497"/>
      <c r="X143" s="497"/>
      <c r="Y143" s="497"/>
      <c r="Z143" s="486" t="str">
        <f aca="false">TRIM(IF('1. Artikeldata Grund'!K143="","",IF('1. Artikeldata Grund'!K143=1,_xlfn.CONCAT('1. Artikeldata Grund'!K143," ","dag"),_xlfn.CONCAT('1. Artikeldata Grund'!K143," ","dagar"))))</f>
        <v/>
      </c>
      <c r="AA143" s="486" t="str">
        <f aca="false">TRIM(IF('1. Artikeldata Grund'!L143="","",IF('1. Artikeldata Grund'!L143=1,_xlfn.CONCAT('1. Artikeldata Grund'!L143," ","dag"),_xlfn.CONCAT('1. Artikeldata Grund'!L143," ","dagar"))))</f>
        <v/>
      </c>
      <c r="AB143" s="497"/>
      <c r="AC143" s="497"/>
      <c r="AD143" s="497"/>
      <c r="AE143" s="486" t="n">
        <v>1</v>
      </c>
      <c r="AF143" s="497"/>
      <c r="AG143" s="487" t="str">
        <f aca="false">TRIM('APH KIC KIA PC'!T143)</f>
        <v/>
      </c>
      <c r="AH143" s="497"/>
      <c r="AI143" s="497"/>
      <c r="AJ143" s="497"/>
      <c r="AK143" s="497"/>
      <c r="AL143" s="497"/>
      <c r="AM143" s="497"/>
      <c r="AN143" s="497"/>
      <c r="AO143" s="497"/>
      <c r="AP143" s="497"/>
      <c r="AQ143" s="497"/>
      <c r="AR143" s="497"/>
      <c r="AS143" s="497"/>
      <c r="AT143" s="497"/>
      <c r="AU143" s="497"/>
      <c r="AV143" s="497"/>
      <c r="AW143" s="497"/>
      <c r="AX143" s="497"/>
      <c r="AY143" s="497"/>
      <c r="AZ143" s="497"/>
      <c r="BA143" s="497"/>
      <c r="BB143" s="497"/>
      <c r="BC143" s="490" t="s">
        <v>2035</v>
      </c>
      <c r="BD143" s="490" t="str">
        <f aca="false">IF('2. Artikeldata Utökad'!G143="Välj…","",LEFT('2. Artikeldata Utökad'!G143,1))</f>
        <v> </v>
      </c>
      <c r="BE143" s="497"/>
      <c r="BF143" s="497"/>
      <c r="BG143" s="497"/>
      <c r="BH143" s="497"/>
      <c r="BI143" s="497"/>
      <c r="BJ143" s="497"/>
      <c r="BK143" s="497"/>
      <c r="BL143" s="487" t="str">
        <f aca="false">TRIM(IF('APH KIC KIA PC'!S143="WEB","",'2. Artikeldata Utökad'!P143))</f>
        <v/>
      </c>
      <c r="BM143" s="487" t="str">
        <f aca="false">TRIM(IF('APH KIC KIA PC'!S143="WEB","",'2. Artikeldata Utökad'!Q143))</f>
        <v/>
      </c>
      <c r="BN143" s="487" t="str">
        <f aca="false">TRIM(IF('APH KIC KIA PC'!S143="WEB","",'2. Artikeldata Utökad'!R143))</f>
        <v/>
      </c>
      <c r="BO143" s="487" t="str">
        <f aca="false">IF('2. Artikeldata Utökad'!F143="","",'2. Artikeldata Utökad'!F143)</f>
        <v>  Välj…</v>
      </c>
      <c r="BP143" s="487" t="str">
        <f aca="false">TRIM(IF('2. Artikeldata Utökad'!E143="","",'2. Artikeldata Utökad'!E143))</f>
        <v/>
      </c>
      <c r="BQ143" s="487" t="str">
        <f aca="false">TRIM(IF('APH KIC KIA PC'!S143="WEB","",'2. Artikeldata Utökad'!S143))</f>
        <v/>
      </c>
      <c r="BR143" s="486" t="n">
        <v>1</v>
      </c>
      <c r="BS143" s="487" t="str">
        <f aca="false">TRIM(IF('APH KIC KIA PC'!S143="WEB","",'2. Artikeldata Utökad'!T143))</f>
        <v/>
      </c>
      <c r="BT143" s="497"/>
      <c r="BU143" s="497"/>
      <c r="BV143" s="487" t="str">
        <f aca="false">TRIM(IF('APH KIC KIA PC'!M143&lt;&gt;200,'APH KIC KIA PC'!D143,'2. Artikeldata Utökad'!I143))</f>
        <v/>
      </c>
      <c r="BW143" s="487" t="str">
        <f aca="false">TRIM('2. Artikeldata Utökad'!D143)</f>
        <v/>
      </c>
      <c r="BX143" s="488" t="str">
        <f aca="false">LEFT('2. Artikeldata Utökad'!H143,1)</f>
        <v> </v>
      </c>
      <c r="BY143" s="488" t="str">
        <f aca="false">TRIM(LEFT('2. Artikeldata Utökad'!J143,2))</f>
        <v/>
      </c>
      <c r="BZ143" s="486" t="s">
        <v>2035</v>
      </c>
      <c r="CA143" s="497"/>
      <c r="CB143" s="497"/>
      <c r="CC143" s="497"/>
      <c r="CD143" s="497"/>
      <c r="CE143" s="497"/>
    </row>
    <row r="144" customFormat="false" ht="14.25" hidden="false" customHeight="false" outlineLevel="0" collapsed="false">
      <c r="A144" s="485" t="n">
        <v>140</v>
      </c>
      <c r="B144" s="485" t="str">
        <f aca="false">'APH KIC KIA PC'!I144</f>
        <v>Välj…</v>
      </c>
      <c r="C144" s="485" t="str">
        <f aca="false">'APH KIC KIA PC'!K144</f>
        <v>Välj…</v>
      </c>
      <c r="D144" s="486" t="n">
        <v>1</v>
      </c>
      <c r="E144" s="487" t="str">
        <f aca="false">TRIM('APH KIC KIA PC'!D144)</f>
        <v/>
      </c>
      <c r="F144" s="488" t="str">
        <f aca="false">TRIM('1. Artikeldata Grund'!E144)</f>
        <v/>
      </c>
      <c r="G144" s="489" t="s">
        <v>1925</v>
      </c>
      <c r="H144" s="497"/>
      <c r="I144" s="497"/>
      <c r="J144" s="497"/>
      <c r="K144" s="497"/>
      <c r="L144" s="497"/>
      <c r="M144" s="258" t="n">
        <f aca="false" t="array" ref="M144:M144">IF('APH KIC KIA PC'!S144&lt;&gt;"WEB",1,_xlfn.IFS('APH KIC KIA PC'!K144=Tabeller!$AH$4,'APH KIC KIA PC'!Q144,'APH KIC KIA PC'!K144=Tabeller!$AH$5,106628))</f>
        <v>1</v>
      </c>
      <c r="N144" s="490" t="str">
        <f aca="false" t="array" ref="N144:N144">TRIM(IFERROR(IF('APH KIC KIA PC'!M144=200,'2. Artikeldata Utökad'!I144,(_xlfn.IFS('APH KIC KIA PC'!K144=Tabeller!$AH$4,'1. Artikeldata Grund'!F144,AND('APH KIC KIA PC'!K144=Tabeller!$AH$5,'APH KIC KIA PC'!M144&lt;&gt;200),'APH KIC KIA PC'!D144,'APH KIC KIA PC'!M144=200,'2. Artikeldata Utökad'!I144))),""))</f>
        <v/>
      </c>
      <c r="O144" s="491" t="str">
        <f aca="false">'APH KIC KIA PC'!E144</f>
        <v/>
      </c>
      <c r="P144" s="487" t="str">
        <f aca="false">TRIM('APH KIC KIA PC'!R144)</f>
        <v/>
      </c>
      <c r="Q144" s="497"/>
      <c r="R144" s="493" t="str">
        <f aca="false" t="array" ref="R144:R144">IFERROR(_xlfn.IFS('4. Inköpsdata'!M144=25%,41,'4. Inköpsdata'!M144=12%,42,'4. Inköpsdata'!M144=6%,43,'4. Inköpsdata'!M144="Momsfritt",38),"")</f>
        <v/>
      </c>
      <c r="S144" s="486" t="str">
        <f aca="false">'APH KIC KIA PC'!S144</f>
        <v>  Välj…</v>
      </c>
      <c r="T144" s="494" t="str">
        <f aca="false">'APH KIC KIA PC'!E144</f>
        <v/>
      </c>
      <c r="U144" s="486"/>
      <c r="V144" s="497"/>
      <c r="W144" s="497"/>
      <c r="X144" s="497"/>
      <c r="Y144" s="497"/>
      <c r="Z144" s="486" t="str">
        <f aca="false">TRIM(IF('1. Artikeldata Grund'!K144="","",IF('1. Artikeldata Grund'!K144=1,_xlfn.CONCAT('1. Artikeldata Grund'!K144," ","dag"),_xlfn.CONCAT('1. Artikeldata Grund'!K144," ","dagar"))))</f>
        <v/>
      </c>
      <c r="AA144" s="486" t="str">
        <f aca="false">TRIM(IF('1. Artikeldata Grund'!L144="","",IF('1. Artikeldata Grund'!L144=1,_xlfn.CONCAT('1. Artikeldata Grund'!L144," ","dag"),_xlfn.CONCAT('1. Artikeldata Grund'!L144," ","dagar"))))</f>
        <v/>
      </c>
      <c r="AB144" s="497"/>
      <c r="AC144" s="497"/>
      <c r="AD144" s="497"/>
      <c r="AE144" s="486" t="n">
        <v>1</v>
      </c>
      <c r="AF144" s="497"/>
      <c r="AG144" s="487" t="str">
        <f aca="false">TRIM('APH KIC KIA PC'!T144)</f>
        <v/>
      </c>
      <c r="AH144" s="497"/>
      <c r="AI144" s="497"/>
      <c r="AJ144" s="497"/>
      <c r="AK144" s="497"/>
      <c r="AL144" s="497"/>
      <c r="AM144" s="497"/>
      <c r="AN144" s="497"/>
      <c r="AO144" s="497"/>
      <c r="AP144" s="497"/>
      <c r="AQ144" s="497"/>
      <c r="AR144" s="497"/>
      <c r="AS144" s="497"/>
      <c r="AT144" s="497"/>
      <c r="AU144" s="497"/>
      <c r="AV144" s="497"/>
      <c r="AW144" s="497"/>
      <c r="AX144" s="497"/>
      <c r="AY144" s="497"/>
      <c r="AZ144" s="497"/>
      <c r="BA144" s="497"/>
      <c r="BB144" s="497"/>
      <c r="BC144" s="490" t="s">
        <v>2035</v>
      </c>
      <c r="BD144" s="490" t="str">
        <f aca="false">IF('2. Artikeldata Utökad'!G144="Välj…","",LEFT('2. Artikeldata Utökad'!G144,1))</f>
        <v> </v>
      </c>
      <c r="BE144" s="497"/>
      <c r="BF144" s="497"/>
      <c r="BG144" s="497"/>
      <c r="BH144" s="497"/>
      <c r="BI144" s="497"/>
      <c r="BJ144" s="497"/>
      <c r="BK144" s="497"/>
      <c r="BL144" s="487" t="str">
        <f aca="false">TRIM(IF('APH KIC KIA PC'!S144="WEB","",'2. Artikeldata Utökad'!P144))</f>
        <v/>
      </c>
      <c r="BM144" s="487" t="str">
        <f aca="false">TRIM(IF('APH KIC KIA PC'!S144="WEB","",'2. Artikeldata Utökad'!Q144))</f>
        <v/>
      </c>
      <c r="BN144" s="487" t="str">
        <f aca="false">TRIM(IF('APH KIC KIA PC'!S144="WEB","",'2. Artikeldata Utökad'!R144))</f>
        <v/>
      </c>
      <c r="BO144" s="487" t="str">
        <f aca="false">IF('2. Artikeldata Utökad'!F144="","",'2. Artikeldata Utökad'!F144)</f>
        <v>  Välj…</v>
      </c>
      <c r="BP144" s="487" t="str">
        <f aca="false">TRIM(IF('2. Artikeldata Utökad'!E144="","",'2. Artikeldata Utökad'!E144))</f>
        <v/>
      </c>
      <c r="BQ144" s="487" t="str">
        <f aca="false">TRIM(IF('APH KIC KIA PC'!S144="WEB","",'2. Artikeldata Utökad'!S144))</f>
        <v/>
      </c>
      <c r="BR144" s="486" t="n">
        <v>1</v>
      </c>
      <c r="BS144" s="487" t="str">
        <f aca="false">TRIM(IF('APH KIC KIA PC'!S144="WEB","",'2. Artikeldata Utökad'!T144))</f>
        <v/>
      </c>
      <c r="BT144" s="497"/>
      <c r="BU144" s="497"/>
      <c r="BV144" s="487" t="str">
        <f aca="false">TRIM(IF('APH KIC KIA PC'!M144&lt;&gt;200,'APH KIC KIA PC'!D144,'2. Artikeldata Utökad'!I144))</f>
        <v/>
      </c>
      <c r="BW144" s="487" t="str">
        <f aca="false">TRIM('2. Artikeldata Utökad'!D144)</f>
        <v/>
      </c>
      <c r="BX144" s="488" t="str">
        <f aca="false">LEFT('2. Artikeldata Utökad'!H144,1)</f>
        <v> </v>
      </c>
      <c r="BY144" s="488" t="str">
        <f aca="false">TRIM(LEFT('2. Artikeldata Utökad'!J144,2))</f>
        <v/>
      </c>
      <c r="BZ144" s="486" t="s">
        <v>2035</v>
      </c>
      <c r="CA144" s="497"/>
      <c r="CB144" s="497"/>
      <c r="CC144" s="497"/>
      <c r="CD144" s="497"/>
      <c r="CE144" s="497"/>
    </row>
    <row r="145" customFormat="false" ht="14.25" hidden="false" customHeight="false" outlineLevel="0" collapsed="false">
      <c r="A145" s="485" t="n">
        <v>141</v>
      </c>
      <c r="B145" s="485" t="str">
        <f aca="false">'APH KIC KIA PC'!I145</f>
        <v>Välj…</v>
      </c>
      <c r="C145" s="485" t="str">
        <f aca="false">'APH KIC KIA PC'!K145</f>
        <v>Välj…</v>
      </c>
      <c r="D145" s="486" t="n">
        <v>1</v>
      </c>
      <c r="E145" s="487" t="str">
        <f aca="false">TRIM('APH KIC KIA PC'!D145)</f>
        <v/>
      </c>
      <c r="F145" s="488" t="str">
        <f aca="false">TRIM('1. Artikeldata Grund'!E145)</f>
        <v/>
      </c>
      <c r="G145" s="489" t="s">
        <v>1925</v>
      </c>
      <c r="H145" s="497"/>
      <c r="I145" s="497"/>
      <c r="J145" s="497"/>
      <c r="K145" s="497"/>
      <c r="L145" s="497"/>
      <c r="M145" s="258" t="n">
        <f aca="false" t="array" ref="M145:M145">IF('APH KIC KIA PC'!S145&lt;&gt;"WEB",1,_xlfn.IFS('APH KIC KIA PC'!K145=Tabeller!$AH$4,'APH KIC KIA PC'!Q145,'APH KIC KIA PC'!K145=Tabeller!$AH$5,106628))</f>
        <v>1</v>
      </c>
      <c r="N145" s="490" t="str">
        <f aca="false" t="array" ref="N145:N145">TRIM(IFERROR(IF('APH KIC KIA PC'!M145=200,'2. Artikeldata Utökad'!I145,(_xlfn.IFS('APH KIC KIA PC'!K145=Tabeller!$AH$4,'1. Artikeldata Grund'!F145,AND('APH KIC KIA PC'!K145=Tabeller!$AH$5,'APH KIC KIA PC'!M145&lt;&gt;200),'APH KIC KIA PC'!D145,'APH KIC KIA PC'!M145=200,'2. Artikeldata Utökad'!I145))),""))</f>
        <v/>
      </c>
      <c r="O145" s="491" t="str">
        <f aca="false">'APH KIC KIA PC'!E145</f>
        <v/>
      </c>
      <c r="P145" s="487" t="str">
        <f aca="false">TRIM('APH KIC KIA PC'!R145)</f>
        <v/>
      </c>
      <c r="Q145" s="497"/>
      <c r="R145" s="493" t="str">
        <f aca="false" t="array" ref="R145:R145">IFERROR(_xlfn.IFS('4. Inköpsdata'!M145=25%,41,'4. Inköpsdata'!M145=12%,42,'4. Inköpsdata'!M145=6%,43,'4. Inköpsdata'!M145="Momsfritt",38),"")</f>
        <v/>
      </c>
      <c r="S145" s="486" t="str">
        <f aca="false">'APH KIC KIA PC'!S145</f>
        <v>  Välj…</v>
      </c>
      <c r="T145" s="494" t="str">
        <f aca="false">'APH KIC KIA PC'!E145</f>
        <v/>
      </c>
      <c r="U145" s="486"/>
      <c r="V145" s="497"/>
      <c r="W145" s="497"/>
      <c r="X145" s="497"/>
      <c r="Y145" s="497"/>
      <c r="Z145" s="486" t="str">
        <f aca="false">TRIM(IF('1. Artikeldata Grund'!K145="","",IF('1. Artikeldata Grund'!K145=1,_xlfn.CONCAT('1. Artikeldata Grund'!K145," ","dag"),_xlfn.CONCAT('1. Artikeldata Grund'!K145," ","dagar"))))</f>
        <v/>
      </c>
      <c r="AA145" s="486" t="str">
        <f aca="false">TRIM(IF('1. Artikeldata Grund'!L145="","",IF('1. Artikeldata Grund'!L145=1,_xlfn.CONCAT('1. Artikeldata Grund'!L145," ","dag"),_xlfn.CONCAT('1. Artikeldata Grund'!L145," ","dagar"))))</f>
        <v/>
      </c>
      <c r="AB145" s="497"/>
      <c r="AC145" s="497"/>
      <c r="AD145" s="497"/>
      <c r="AE145" s="486" t="n">
        <v>1</v>
      </c>
      <c r="AF145" s="497"/>
      <c r="AG145" s="487" t="str">
        <f aca="false">TRIM('APH KIC KIA PC'!T145)</f>
        <v/>
      </c>
      <c r="AH145" s="497"/>
      <c r="AI145" s="497"/>
      <c r="AJ145" s="497"/>
      <c r="AK145" s="497"/>
      <c r="AL145" s="497"/>
      <c r="AM145" s="497"/>
      <c r="AN145" s="497"/>
      <c r="AO145" s="497"/>
      <c r="AP145" s="497"/>
      <c r="AQ145" s="497"/>
      <c r="AR145" s="497"/>
      <c r="AS145" s="497"/>
      <c r="AT145" s="497"/>
      <c r="AU145" s="497"/>
      <c r="AV145" s="497"/>
      <c r="AW145" s="497"/>
      <c r="AX145" s="497"/>
      <c r="AY145" s="497"/>
      <c r="AZ145" s="497"/>
      <c r="BA145" s="497"/>
      <c r="BB145" s="497"/>
      <c r="BC145" s="490" t="s">
        <v>2035</v>
      </c>
      <c r="BD145" s="490" t="str">
        <f aca="false">IF('2. Artikeldata Utökad'!G145="Välj…","",LEFT('2. Artikeldata Utökad'!G145,1))</f>
        <v> </v>
      </c>
      <c r="BE145" s="497"/>
      <c r="BF145" s="497"/>
      <c r="BG145" s="497"/>
      <c r="BH145" s="497"/>
      <c r="BI145" s="497"/>
      <c r="BJ145" s="497"/>
      <c r="BK145" s="497"/>
      <c r="BL145" s="487" t="str">
        <f aca="false">TRIM(IF('APH KIC KIA PC'!S145="WEB","",'2. Artikeldata Utökad'!P145))</f>
        <v/>
      </c>
      <c r="BM145" s="487" t="str">
        <f aca="false">TRIM(IF('APH KIC KIA PC'!S145="WEB","",'2. Artikeldata Utökad'!Q145))</f>
        <v/>
      </c>
      <c r="BN145" s="487" t="str">
        <f aca="false">TRIM(IF('APH KIC KIA PC'!S145="WEB","",'2. Artikeldata Utökad'!R145))</f>
        <v/>
      </c>
      <c r="BO145" s="487" t="str">
        <f aca="false">IF('2. Artikeldata Utökad'!F145="","",'2. Artikeldata Utökad'!F145)</f>
        <v>  Välj…</v>
      </c>
      <c r="BP145" s="487" t="str">
        <f aca="false">TRIM(IF('2. Artikeldata Utökad'!E145="","",'2. Artikeldata Utökad'!E145))</f>
        <v/>
      </c>
      <c r="BQ145" s="487" t="str">
        <f aca="false">TRIM(IF('APH KIC KIA PC'!S145="WEB","",'2. Artikeldata Utökad'!S145))</f>
        <v/>
      </c>
      <c r="BR145" s="486" t="n">
        <v>1</v>
      </c>
      <c r="BS145" s="487" t="str">
        <f aca="false">TRIM(IF('APH KIC KIA PC'!S145="WEB","",'2. Artikeldata Utökad'!T145))</f>
        <v/>
      </c>
      <c r="BT145" s="497"/>
      <c r="BU145" s="497"/>
      <c r="BV145" s="487" t="str">
        <f aca="false">TRIM(IF('APH KIC KIA PC'!M145&lt;&gt;200,'APH KIC KIA PC'!D145,'2. Artikeldata Utökad'!I145))</f>
        <v/>
      </c>
      <c r="BW145" s="487" t="str">
        <f aca="false">TRIM('2. Artikeldata Utökad'!D145)</f>
        <v/>
      </c>
      <c r="BX145" s="488" t="str">
        <f aca="false">LEFT('2. Artikeldata Utökad'!H145,1)</f>
        <v> </v>
      </c>
      <c r="BY145" s="488" t="str">
        <f aca="false">TRIM(LEFT('2. Artikeldata Utökad'!J145,2))</f>
        <v/>
      </c>
      <c r="BZ145" s="486" t="s">
        <v>2035</v>
      </c>
      <c r="CA145" s="497"/>
      <c r="CB145" s="497"/>
      <c r="CC145" s="497"/>
      <c r="CD145" s="497"/>
      <c r="CE145" s="497"/>
    </row>
    <row r="146" customFormat="false" ht="14.25" hidden="false" customHeight="false" outlineLevel="0" collapsed="false">
      <c r="A146" s="485" t="n">
        <v>142</v>
      </c>
      <c r="B146" s="485" t="str">
        <f aca="false">'APH KIC KIA PC'!I146</f>
        <v>Välj…</v>
      </c>
      <c r="C146" s="485" t="str">
        <f aca="false">'APH KIC KIA PC'!K146</f>
        <v>Välj…</v>
      </c>
      <c r="D146" s="486" t="n">
        <v>1</v>
      </c>
      <c r="E146" s="487" t="str">
        <f aca="false">TRIM('APH KIC KIA PC'!D146)</f>
        <v/>
      </c>
      <c r="F146" s="488" t="str">
        <f aca="false">TRIM('1. Artikeldata Grund'!E146)</f>
        <v/>
      </c>
      <c r="G146" s="489" t="s">
        <v>1925</v>
      </c>
      <c r="H146" s="497"/>
      <c r="I146" s="497"/>
      <c r="J146" s="497"/>
      <c r="K146" s="497"/>
      <c r="L146" s="497"/>
      <c r="M146" s="258" t="n">
        <f aca="false" t="array" ref="M146:M146">IF('APH KIC KIA PC'!S146&lt;&gt;"WEB",1,_xlfn.IFS('APH KIC KIA PC'!K146=Tabeller!$AH$4,'APH KIC KIA PC'!Q146,'APH KIC KIA PC'!K146=Tabeller!$AH$5,106628))</f>
        <v>1</v>
      </c>
      <c r="N146" s="490" t="str">
        <f aca="false" t="array" ref="N146:N146">TRIM(IFERROR(IF('APH KIC KIA PC'!M146=200,'2. Artikeldata Utökad'!I146,(_xlfn.IFS('APH KIC KIA PC'!K146=Tabeller!$AH$4,'1. Artikeldata Grund'!F146,AND('APH KIC KIA PC'!K146=Tabeller!$AH$5,'APH KIC KIA PC'!M146&lt;&gt;200),'APH KIC KIA PC'!D146,'APH KIC KIA PC'!M146=200,'2. Artikeldata Utökad'!I146))),""))</f>
        <v/>
      </c>
      <c r="O146" s="491" t="str">
        <f aca="false">'APH KIC KIA PC'!E146</f>
        <v/>
      </c>
      <c r="P146" s="487" t="str">
        <f aca="false">TRIM('APH KIC KIA PC'!R146)</f>
        <v/>
      </c>
      <c r="Q146" s="497"/>
      <c r="R146" s="493" t="str">
        <f aca="false" t="array" ref="R146:R146">IFERROR(_xlfn.IFS('4. Inköpsdata'!M146=25%,41,'4. Inköpsdata'!M146=12%,42,'4. Inköpsdata'!M146=6%,43,'4. Inköpsdata'!M146="Momsfritt",38),"")</f>
        <v/>
      </c>
      <c r="S146" s="486" t="str">
        <f aca="false">'APH KIC KIA PC'!S146</f>
        <v>  Välj…</v>
      </c>
      <c r="T146" s="494" t="str">
        <f aca="false">'APH KIC KIA PC'!E146</f>
        <v/>
      </c>
      <c r="U146" s="486"/>
      <c r="V146" s="497"/>
      <c r="W146" s="497"/>
      <c r="X146" s="497"/>
      <c r="Y146" s="497"/>
      <c r="Z146" s="486" t="str">
        <f aca="false">TRIM(IF('1. Artikeldata Grund'!K146="","",IF('1. Artikeldata Grund'!K146=1,_xlfn.CONCAT('1. Artikeldata Grund'!K146," ","dag"),_xlfn.CONCAT('1. Artikeldata Grund'!K146," ","dagar"))))</f>
        <v/>
      </c>
      <c r="AA146" s="486" t="str">
        <f aca="false">TRIM(IF('1. Artikeldata Grund'!L146="","",IF('1. Artikeldata Grund'!L146=1,_xlfn.CONCAT('1. Artikeldata Grund'!L146," ","dag"),_xlfn.CONCAT('1. Artikeldata Grund'!L146," ","dagar"))))</f>
        <v/>
      </c>
      <c r="AB146" s="497"/>
      <c r="AC146" s="497"/>
      <c r="AD146" s="497"/>
      <c r="AE146" s="486" t="n">
        <v>1</v>
      </c>
      <c r="AF146" s="497"/>
      <c r="AG146" s="487" t="str">
        <f aca="false">TRIM('APH KIC KIA PC'!T146)</f>
        <v/>
      </c>
      <c r="AH146" s="497"/>
      <c r="AI146" s="497"/>
      <c r="AJ146" s="497"/>
      <c r="AK146" s="497"/>
      <c r="AL146" s="497"/>
      <c r="AM146" s="497"/>
      <c r="AN146" s="497"/>
      <c r="AO146" s="497"/>
      <c r="AP146" s="497"/>
      <c r="AQ146" s="497"/>
      <c r="AR146" s="497"/>
      <c r="AS146" s="497"/>
      <c r="AT146" s="497"/>
      <c r="AU146" s="497"/>
      <c r="AV146" s="497"/>
      <c r="AW146" s="497"/>
      <c r="AX146" s="497"/>
      <c r="AY146" s="497"/>
      <c r="AZ146" s="497"/>
      <c r="BA146" s="497"/>
      <c r="BB146" s="497"/>
      <c r="BC146" s="490" t="s">
        <v>2035</v>
      </c>
      <c r="BD146" s="490" t="str">
        <f aca="false">IF('2. Artikeldata Utökad'!G146="Välj…","",LEFT('2. Artikeldata Utökad'!G146,1))</f>
        <v> </v>
      </c>
      <c r="BE146" s="497"/>
      <c r="BF146" s="497"/>
      <c r="BG146" s="497"/>
      <c r="BH146" s="497"/>
      <c r="BI146" s="497"/>
      <c r="BJ146" s="497"/>
      <c r="BK146" s="497"/>
      <c r="BL146" s="487" t="str">
        <f aca="false">TRIM(IF('APH KIC KIA PC'!S146="WEB","",'2. Artikeldata Utökad'!P146))</f>
        <v/>
      </c>
      <c r="BM146" s="487" t="str">
        <f aca="false">TRIM(IF('APH KIC KIA PC'!S146="WEB","",'2. Artikeldata Utökad'!Q146))</f>
        <v/>
      </c>
      <c r="BN146" s="487" t="str">
        <f aca="false">TRIM(IF('APH KIC KIA PC'!S146="WEB","",'2. Artikeldata Utökad'!R146))</f>
        <v/>
      </c>
      <c r="BO146" s="487" t="str">
        <f aca="false">IF('2. Artikeldata Utökad'!F146="","",'2. Artikeldata Utökad'!F146)</f>
        <v>  Välj…</v>
      </c>
      <c r="BP146" s="487" t="str">
        <f aca="false">TRIM(IF('2. Artikeldata Utökad'!E146="","",'2. Artikeldata Utökad'!E146))</f>
        <v/>
      </c>
      <c r="BQ146" s="487" t="str">
        <f aca="false">TRIM(IF('APH KIC KIA PC'!S146="WEB","",'2. Artikeldata Utökad'!S146))</f>
        <v/>
      </c>
      <c r="BR146" s="486" t="n">
        <v>1</v>
      </c>
      <c r="BS146" s="487" t="str">
        <f aca="false">TRIM(IF('APH KIC KIA PC'!S146="WEB","",'2. Artikeldata Utökad'!T146))</f>
        <v/>
      </c>
      <c r="BT146" s="497"/>
      <c r="BU146" s="497"/>
      <c r="BV146" s="487" t="str">
        <f aca="false">TRIM(IF('APH KIC KIA PC'!M146&lt;&gt;200,'APH KIC KIA PC'!D146,'2. Artikeldata Utökad'!I146))</f>
        <v/>
      </c>
      <c r="BW146" s="487" t="str">
        <f aca="false">TRIM('2. Artikeldata Utökad'!D146)</f>
        <v/>
      </c>
      <c r="BX146" s="488" t="str">
        <f aca="false">LEFT('2. Artikeldata Utökad'!H146,1)</f>
        <v> </v>
      </c>
      <c r="BY146" s="488" t="str">
        <f aca="false">TRIM(LEFT('2. Artikeldata Utökad'!J146,2))</f>
        <v/>
      </c>
      <c r="BZ146" s="486" t="s">
        <v>2035</v>
      </c>
      <c r="CA146" s="497"/>
      <c r="CB146" s="497"/>
      <c r="CC146" s="497"/>
      <c r="CD146" s="497"/>
      <c r="CE146" s="497"/>
    </row>
    <row r="147" customFormat="false" ht="14.25" hidden="false" customHeight="false" outlineLevel="0" collapsed="false">
      <c r="A147" s="485" t="n">
        <v>143</v>
      </c>
      <c r="B147" s="485" t="str">
        <f aca="false">'APH KIC KIA PC'!I147</f>
        <v>Välj…</v>
      </c>
      <c r="C147" s="485" t="str">
        <f aca="false">'APH KIC KIA PC'!K147</f>
        <v>Välj…</v>
      </c>
      <c r="D147" s="486" t="n">
        <v>1</v>
      </c>
      <c r="E147" s="487" t="str">
        <f aca="false">TRIM('APH KIC KIA PC'!D147)</f>
        <v/>
      </c>
      <c r="F147" s="488" t="str">
        <f aca="false">TRIM('1. Artikeldata Grund'!E147)</f>
        <v/>
      </c>
      <c r="G147" s="489" t="s">
        <v>1925</v>
      </c>
      <c r="H147" s="497"/>
      <c r="I147" s="497"/>
      <c r="J147" s="497"/>
      <c r="K147" s="497"/>
      <c r="L147" s="497"/>
      <c r="M147" s="258" t="n">
        <f aca="false" t="array" ref="M147:M147">IF('APH KIC KIA PC'!S147&lt;&gt;"WEB",1,_xlfn.IFS('APH KIC KIA PC'!K147=Tabeller!$AH$4,'APH KIC KIA PC'!Q147,'APH KIC KIA PC'!K147=Tabeller!$AH$5,106628))</f>
        <v>1</v>
      </c>
      <c r="N147" s="490" t="str">
        <f aca="false" t="array" ref="N147:N147">TRIM(IFERROR(IF('APH KIC KIA PC'!M147=200,'2. Artikeldata Utökad'!I147,(_xlfn.IFS('APH KIC KIA PC'!K147=Tabeller!$AH$4,'1. Artikeldata Grund'!F147,AND('APH KIC KIA PC'!K147=Tabeller!$AH$5,'APH KIC KIA PC'!M147&lt;&gt;200),'APH KIC KIA PC'!D147,'APH KIC KIA PC'!M147=200,'2. Artikeldata Utökad'!I147))),""))</f>
        <v/>
      </c>
      <c r="O147" s="491" t="str">
        <f aca="false">'APH KIC KIA PC'!E147</f>
        <v/>
      </c>
      <c r="P147" s="487" t="str">
        <f aca="false">TRIM('APH KIC KIA PC'!R147)</f>
        <v/>
      </c>
      <c r="Q147" s="497"/>
      <c r="R147" s="493" t="str">
        <f aca="false" t="array" ref="R147:R147">IFERROR(_xlfn.IFS('4. Inköpsdata'!M147=25%,41,'4. Inköpsdata'!M147=12%,42,'4. Inköpsdata'!M147=6%,43,'4. Inköpsdata'!M147="Momsfritt",38),"")</f>
        <v/>
      </c>
      <c r="S147" s="486" t="str">
        <f aca="false">'APH KIC KIA PC'!S147</f>
        <v>  Välj…</v>
      </c>
      <c r="T147" s="494" t="str">
        <f aca="false">'APH KIC KIA PC'!E147</f>
        <v/>
      </c>
      <c r="U147" s="486"/>
      <c r="V147" s="497"/>
      <c r="W147" s="497"/>
      <c r="X147" s="497"/>
      <c r="Y147" s="497"/>
      <c r="Z147" s="486" t="str">
        <f aca="false">TRIM(IF('1. Artikeldata Grund'!K147="","",IF('1. Artikeldata Grund'!K147=1,_xlfn.CONCAT('1. Artikeldata Grund'!K147," ","dag"),_xlfn.CONCAT('1. Artikeldata Grund'!K147," ","dagar"))))</f>
        <v/>
      </c>
      <c r="AA147" s="486" t="str">
        <f aca="false">TRIM(IF('1. Artikeldata Grund'!L147="","",IF('1. Artikeldata Grund'!L147=1,_xlfn.CONCAT('1. Artikeldata Grund'!L147," ","dag"),_xlfn.CONCAT('1. Artikeldata Grund'!L147," ","dagar"))))</f>
        <v/>
      </c>
      <c r="AB147" s="497"/>
      <c r="AC147" s="497"/>
      <c r="AD147" s="497"/>
      <c r="AE147" s="486" t="n">
        <v>1</v>
      </c>
      <c r="AF147" s="497"/>
      <c r="AG147" s="487" t="str">
        <f aca="false">TRIM('APH KIC KIA PC'!T147)</f>
        <v/>
      </c>
      <c r="AH147" s="497"/>
      <c r="AI147" s="497"/>
      <c r="AJ147" s="497"/>
      <c r="AK147" s="497"/>
      <c r="AL147" s="497"/>
      <c r="AM147" s="497"/>
      <c r="AN147" s="497"/>
      <c r="AO147" s="497"/>
      <c r="AP147" s="497"/>
      <c r="AQ147" s="497"/>
      <c r="AR147" s="497"/>
      <c r="AS147" s="497"/>
      <c r="AT147" s="497"/>
      <c r="AU147" s="497"/>
      <c r="AV147" s="497"/>
      <c r="AW147" s="497"/>
      <c r="AX147" s="497"/>
      <c r="AY147" s="497"/>
      <c r="AZ147" s="497"/>
      <c r="BA147" s="497"/>
      <c r="BB147" s="497"/>
      <c r="BC147" s="490" t="s">
        <v>2035</v>
      </c>
      <c r="BD147" s="490" t="str">
        <f aca="false">IF('2. Artikeldata Utökad'!G147="Välj…","",LEFT('2. Artikeldata Utökad'!G147,1))</f>
        <v> </v>
      </c>
      <c r="BE147" s="497"/>
      <c r="BF147" s="497"/>
      <c r="BG147" s="497"/>
      <c r="BH147" s="497"/>
      <c r="BI147" s="497"/>
      <c r="BJ147" s="497"/>
      <c r="BK147" s="497"/>
      <c r="BL147" s="487" t="str">
        <f aca="false">TRIM(IF('APH KIC KIA PC'!S147="WEB","",'2. Artikeldata Utökad'!P147))</f>
        <v/>
      </c>
      <c r="BM147" s="487" t="str">
        <f aca="false">TRIM(IF('APH KIC KIA PC'!S147="WEB","",'2. Artikeldata Utökad'!Q147))</f>
        <v/>
      </c>
      <c r="BN147" s="487" t="str">
        <f aca="false">TRIM(IF('APH KIC KIA PC'!S147="WEB","",'2. Artikeldata Utökad'!R147))</f>
        <v/>
      </c>
      <c r="BO147" s="487" t="str">
        <f aca="false">IF('2. Artikeldata Utökad'!F147="","",'2. Artikeldata Utökad'!F147)</f>
        <v>  Välj…</v>
      </c>
      <c r="BP147" s="487" t="str">
        <f aca="false">TRIM(IF('2. Artikeldata Utökad'!E147="","",'2. Artikeldata Utökad'!E147))</f>
        <v/>
      </c>
      <c r="BQ147" s="487" t="str">
        <f aca="false">TRIM(IF('APH KIC KIA PC'!S147="WEB","",'2. Artikeldata Utökad'!S147))</f>
        <v/>
      </c>
      <c r="BR147" s="486" t="n">
        <v>1</v>
      </c>
      <c r="BS147" s="487" t="str">
        <f aca="false">TRIM(IF('APH KIC KIA PC'!S147="WEB","",'2. Artikeldata Utökad'!T147))</f>
        <v/>
      </c>
      <c r="BT147" s="497"/>
      <c r="BU147" s="497"/>
      <c r="BV147" s="487" t="str">
        <f aca="false">TRIM(IF('APH KIC KIA PC'!M147&lt;&gt;200,'APH KIC KIA PC'!D147,'2. Artikeldata Utökad'!I147))</f>
        <v/>
      </c>
      <c r="BW147" s="487" t="str">
        <f aca="false">TRIM('2. Artikeldata Utökad'!D147)</f>
        <v/>
      </c>
      <c r="BX147" s="488" t="str">
        <f aca="false">LEFT('2. Artikeldata Utökad'!H147,1)</f>
        <v> </v>
      </c>
      <c r="BY147" s="488" t="str">
        <f aca="false">TRIM(LEFT('2. Artikeldata Utökad'!J147,2))</f>
        <v/>
      </c>
      <c r="BZ147" s="486" t="s">
        <v>2035</v>
      </c>
      <c r="CA147" s="497"/>
      <c r="CB147" s="497"/>
      <c r="CC147" s="497"/>
      <c r="CD147" s="497"/>
      <c r="CE147" s="497"/>
    </row>
    <row r="148" customFormat="false" ht="14.25" hidden="false" customHeight="false" outlineLevel="0" collapsed="false">
      <c r="A148" s="485" t="n">
        <v>144</v>
      </c>
      <c r="B148" s="485" t="str">
        <f aca="false">'APH KIC KIA PC'!I148</f>
        <v>Välj…</v>
      </c>
      <c r="C148" s="485" t="str">
        <f aca="false">'APH KIC KIA PC'!K148</f>
        <v>Välj…</v>
      </c>
      <c r="D148" s="486" t="n">
        <v>1</v>
      </c>
      <c r="E148" s="487" t="str">
        <f aca="false">TRIM('APH KIC KIA PC'!D148)</f>
        <v/>
      </c>
      <c r="F148" s="488" t="str">
        <f aca="false">TRIM('1. Artikeldata Grund'!E148)</f>
        <v/>
      </c>
      <c r="G148" s="489" t="s">
        <v>1925</v>
      </c>
      <c r="H148" s="497"/>
      <c r="I148" s="497"/>
      <c r="J148" s="497"/>
      <c r="K148" s="497"/>
      <c r="L148" s="497"/>
      <c r="M148" s="258" t="n">
        <f aca="false" t="array" ref="M148:M148">IF('APH KIC KIA PC'!S148&lt;&gt;"WEB",1,_xlfn.IFS('APH KIC KIA PC'!K148=Tabeller!$AH$4,'APH KIC KIA PC'!Q148,'APH KIC KIA PC'!K148=Tabeller!$AH$5,106628))</f>
        <v>1</v>
      </c>
      <c r="N148" s="490" t="str">
        <f aca="false" t="array" ref="N148:N148">TRIM(IFERROR(IF('APH KIC KIA PC'!M148=200,'2. Artikeldata Utökad'!I148,(_xlfn.IFS('APH KIC KIA PC'!K148=Tabeller!$AH$4,'1. Artikeldata Grund'!F148,AND('APH KIC KIA PC'!K148=Tabeller!$AH$5,'APH KIC KIA PC'!M148&lt;&gt;200),'APH KIC KIA PC'!D148,'APH KIC KIA PC'!M148=200,'2. Artikeldata Utökad'!I148))),""))</f>
        <v/>
      </c>
      <c r="O148" s="491" t="str">
        <f aca="false">'APH KIC KIA PC'!E148</f>
        <v/>
      </c>
      <c r="P148" s="487" t="str">
        <f aca="false">TRIM('APH KIC KIA PC'!R148)</f>
        <v/>
      </c>
      <c r="Q148" s="497"/>
      <c r="R148" s="493" t="str">
        <f aca="false" t="array" ref="R148:R148">IFERROR(_xlfn.IFS('4. Inköpsdata'!M148=25%,41,'4. Inköpsdata'!M148=12%,42,'4. Inköpsdata'!M148=6%,43,'4. Inköpsdata'!M148="Momsfritt",38),"")</f>
        <v/>
      </c>
      <c r="S148" s="486" t="str">
        <f aca="false">'APH KIC KIA PC'!S148</f>
        <v>  Välj…</v>
      </c>
      <c r="T148" s="494" t="str">
        <f aca="false">'APH KIC KIA PC'!E148</f>
        <v/>
      </c>
      <c r="U148" s="486"/>
      <c r="V148" s="497"/>
      <c r="W148" s="497"/>
      <c r="X148" s="497"/>
      <c r="Y148" s="497"/>
      <c r="Z148" s="486" t="str">
        <f aca="false">TRIM(IF('1. Artikeldata Grund'!K148="","",IF('1. Artikeldata Grund'!K148=1,_xlfn.CONCAT('1. Artikeldata Grund'!K148," ","dag"),_xlfn.CONCAT('1. Artikeldata Grund'!K148," ","dagar"))))</f>
        <v/>
      </c>
      <c r="AA148" s="486" t="str">
        <f aca="false">TRIM(IF('1. Artikeldata Grund'!L148="","",IF('1. Artikeldata Grund'!L148=1,_xlfn.CONCAT('1. Artikeldata Grund'!L148," ","dag"),_xlfn.CONCAT('1. Artikeldata Grund'!L148," ","dagar"))))</f>
        <v/>
      </c>
      <c r="AB148" s="497"/>
      <c r="AC148" s="497"/>
      <c r="AD148" s="497"/>
      <c r="AE148" s="486" t="n">
        <v>1</v>
      </c>
      <c r="AF148" s="497"/>
      <c r="AG148" s="487" t="str">
        <f aca="false">TRIM('APH KIC KIA PC'!T148)</f>
        <v/>
      </c>
      <c r="AH148" s="497"/>
      <c r="AI148" s="497"/>
      <c r="AJ148" s="497"/>
      <c r="AK148" s="497"/>
      <c r="AL148" s="497"/>
      <c r="AM148" s="497"/>
      <c r="AN148" s="497"/>
      <c r="AO148" s="497"/>
      <c r="AP148" s="497"/>
      <c r="AQ148" s="497"/>
      <c r="AR148" s="497"/>
      <c r="AS148" s="497"/>
      <c r="AT148" s="497"/>
      <c r="AU148" s="497"/>
      <c r="AV148" s="497"/>
      <c r="AW148" s="497"/>
      <c r="AX148" s="497"/>
      <c r="AY148" s="497"/>
      <c r="AZ148" s="497"/>
      <c r="BA148" s="497"/>
      <c r="BB148" s="497"/>
      <c r="BC148" s="490" t="s">
        <v>2035</v>
      </c>
      <c r="BD148" s="490" t="str">
        <f aca="false">IF('2. Artikeldata Utökad'!G148="Välj…","",LEFT('2. Artikeldata Utökad'!G148,1))</f>
        <v> </v>
      </c>
      <c r="BE148" s="497"/>
      <c r="BF148" s="497"/>
      <c r="BG148" s="497"/>
      <c r="BH148" s="497"/>
      <c r="BI148" s="497"/>
      <c r="BJ148" s="497"/>
      <c r="BK148" s="497"/>
      <c r="BL148" s="487" t="str">
        <f aca="false">TRIM(IF('APH KIC KIA PC'!S148="WEB","",'2. Artikeldata Utökad'!P148))</f>
        <v/>
      </c>
      <c r="BM148" s="487" t="str">
        <f aca="false">TRIM(IF('APH KIC KIA PC'!S148="WEB","",'2. Artikeldata Utökad'!Q148))</f>
        <v/>
      </c>
      <c r="BN148" s="487" t="str">
        <f aca="false">TRIM(IF('APH KIC KIA PC'!S148="WEB","",'2. Artikeldata Utökad'!R148))</f>
        <v/>
      </c>
      <c r="BO148" s="487" t="str">
        <f aca="false">IF('2. Artikeldata Utökad'!F148="","",'2. Artikeldata Utökad'!F148)</f>
        <v>  Välj…</v>
      </c>
      <c r="BP148" s="487" t="str">
        <f aca="false">TRIM(IF('2. Artikeldata Utökad'!E148="","",'2. Artikeldata Utökad'!E148))</f>
        <v/>
      </c>
      <c r="BQ148" s="487" t="str">
        <f aca="false">TRIM(IF('APH KIC KIA PC'!S148="WEB","",'2. Artikeldata Utökad'!S148))</f>
        <v/>
      </c>
      <c r="BR148" s="486" t="n">
        <v>1</v>
      </c>
      <c r="BS148" s="487" t="str">
        <f aca="false">TRIM(IF('APH KIC KIA PC'!S148="WEB","",'2. Artikeldata Utökad'!T148))</f>
        <v/>
      </c>
      <c r="BT148" s="497"/>
      <c r="BU148" s="497"/>
      <c r="BV148" s="487" t="str">
        <f aca="false">TRIM(IF('APH KIC KIA PC'!M148&lt;&gt;200,'APH KIC KIA PC'!D148,'2. Artikeldata Utökad'!I148))</f>
        <v/>
      </c>
      <c r="BW148" s="487" t="str">
        <f aca="false">TRIM('2. Artikeldata Utökad'!D148)</f>
        <v/>
      </c>
      <c r="BX148" s="488" t="str">
        <f aca="false">LEFT('2. Artikeldata Utökad'!H148,1)</f>
        <v> </v>
      </c>
      <c r="BY148" s="488" t="str">
        <f aca="false">TRIM(LEFT('2. Artikeldata Utökad'!J148,2))</f>
        <v/>
      </c>
      <c r="BZ148" s="486" t="s">
        <v>2035</v>
      </c>
      <c r="CA148" s="497"/>
      <c r="CB148" s="497"/>
      <c r="CC148" s="497"/>
      <c r="CD148" s="497"/>
      <c r="CE148" s="497"/>
    </row>
    <row r="149" customFormat="false" ht="14.25" hidden="false" customHeight="false" outlineLevel="0" collapsed="false">
      <c r="A149" s="496" t="n">
        <v>145</v>
      </c>
      <c r="B149" s="485" t="str">
        <f aca="false">'APH KIC KIA PC'!I149</f>
        <v>Välj…</v>
      </c>
      <c r="C149" s="485" t="str">
        <f aca="false">'APH KIC KIA PC'!K149</f>
        <v>Välj…</v>
      </c>
      <c r="D149" s="486" t="n">
        <v>1</v>
      </c>
      <c r="E149" s="487" t="str">
        <f aca="false">TRIM('APH KIC KIA PC'!D149)</f>
        <v/>
      </c>
      <c r="F149" s="488" t="str">
        <f aca="false">TRIM('1. Artikeldata Grund'!E149)</f>
        <v/>
      </c>
      <c r="G149" s="489" t="s">
        <v>1925</v>
      </c>
      <c r="H149" s="497"/>
      <c r="I149" s="497"/>
      <c r="J149" s="497"/>
      <c r="K149" s="497"/>
      <c r="L149" s="497"/>
      <c r="M149" s="258" t="n">
        <f aca="false" t="array" ref="M149:M149">IF('APH KIC KIA PC'!S149&lt;&gt;"WEB",1,_xlfn.IFS('APH KIC KIA PC'!K149=Tabeller!$AH$4,'APH KIC KIA PC'!Q149,'APH KIC KIA PC'!K149=Tabeller!$AH$5,106628))</f>
        <v>1</v>
      </c>
      <c r="N149" s="490" t="str">
        <f aca="false" t="array" ref="N149:N149">TRIM(IFERROR(IF('APH KIC KIA PC'!M149=200,'2. Artikeldata Utökad'!I149,(_xlfn.IFS('APH KIC KIA PC'!K149=Tabeller!$AH$4,'1. Artikeldata Grund'!F149,AND('APH KIC KIA PC'!K149=Tabeller!$AH$5,'APH KIC KIA PC'!M149&lt;&gt;200),'APH KIC KIA PC'!D149,'APH KIC KIA PC'!M149=200,'2. Artikeldata Utökad'!I149))),""))</f>
        <v/>
      </c>
      <c r="O149" s="491" t="str">
        <f aca="false">'APH KIC KIA PC'!E149</f>
        <v/>
      </c>
      <c r="P149" s="487" t="str">
        <f aca="false">TRIM('APH KIC KIA PC'!R149)</f>
        <v/>
      </c>
      <c r="Q149" s="497"/>
      <c r="R149" s="493" t="str">
        <f aca="false" t="array" ref="R149:R149">IFERROR(_xlfn.IFS('4. Inköpsdata'!M149=25%,41,'4. Inköpsdata'!M149=12%,42,'4. Inköpsdata'!M149=6%,43,'4. Inköpsdata'!M149="Momsfritt",38),"")</f>
        <v/>
      </c>
      <c r="S149" s="486" t="str">
        <f aca="false">'APH KIC KIA PC'!S149</f>
        <v>  Välj…</v>
      </c>
      <c r="T149" s="494" t="str">
        <f aca="false">'APH KIC KIA PC'!E149</f>
        <v/>
      </c>
      <c r="U149" s="486"/>
      <c r="V149" s="497"/>
      <c r="W149" s="497"/>
      <c r="X149" s="497"/>
      <c r="Y149" s="497"/>
      <c r="Z149" s="486" t="str">
        <f aca="false">TRIM(IF('1. Artikeldata Grund'!K149="","",IF('1. Artikeldata Grund'!K149=1,_xlfn.CONCAT('1. Artikeldata Grund'!K149," ","dag"),_xlfn.CONCAT('1. Artikeldata Grund'!K149," ","dagar"))))</f>
        <v/>
      </c>
      <c r="AA149" s="486" t="str">
        <f aca="false">TRIM(IF('1. Artikeldata Grund'!L149="","",IF('1. Artikeldata Grund'!L149=1,_xlfn.CONCAT('1. Artikeldata Grund'!L149," ","dag"),_xlfn.CONCAT('1. Artikeldata Grund'!L149," ","dagar"))))</f>
        <v/>
      </c>
      <c r="AB149" s="497"/>
      <c r="AC149" s="497"/>
      <c r="AD149" s="497"/>
      <c r="AE149" s="486" t="n">
        <v>1</v>
      </c>
      <c r="AF149" s="497"/>
      <c r="AG149" s="487" t="str">
        <f aca="false">TRIM('APH KIC KIA PC'!T149)</f>
        <v/>
      </c>
      <c r="AH149" s="497"/>
      <c r="AI149" s="497"/>
      <c r="AJ149" s="497"/>
      <c r="AK149" s="497"/>
      <c r="AL149" s="497"/>
      <c r="AM149" s="497"/>
      <c r="AN149" s="497"/>
      <c r="AO149" s="497"/>
      <c r="AP149" s="497"/>
      <c r="AQ149" s="497"/>
      <c r="AR149" s="497"/>
      <c r="AS149" s="497"/>
      <c r="AT149" s="497"/>
      <c r="AU149" s="497"/>
      <c r="AV149" s="497"/>
      <c r="AW149" s="497"/>
      <c r="AX149" s="497"/>
      <c r="AY149" s="497"/>
      <c r="AZ149" s="497"/>
      <c r="BA149" s="497"/>
      <c r="BB149" s="497"/>
      <c r="BC149" s="490" t="s">
        <v>2035</v>
      </c>
      <c r="BD149" s="490" t="str">
        <f aca="false">IF('2. Artikeldata Utökad'!G149="Välj…","",LEFT('2. Artikeldata Utökad'!G149,1))</f>
        <v> </v>
      </c>
      <c r="BE149" s="497"/>
      <c r="BF149" s="497"/>
      <c r="BG149" s="497"/>
      <c r="BH149" s="497"/>
      <c r="BI149" s="497"/>
      <c r="BJ149" s="497"/>
      <c r="BK149" s="497"/>
      <c r="BL149" s="487" t="str">
        <f aca="false">TRIM(IF('APH KIC KIA PC'!S149="WEB","",'2. Artikeldata Utökad'!P149))</f>
        <v/>
      </c>
      <c r="BM149" s="487" t="str">
        <f aca="false">TRIM(IF('APH KIC KIA PC'!S149="WEB","",'2. Artikeldata Utökad'!Q149))</f>
        <v/>
      </c>
      <c r="BN149" s="487" t="str">
        <f aca="false">TRIM(IF('APH KIC KIA PC'!S149="WEB","",'2. Artikeldata Utökad'!R149))</f>
        <v/>
      </c>
      <c r="BO149" s="487" t="str">
        <f aca="false">IF('2. Artikeldata Utökad'!F149="","",'2. Artikeldata Utökad'!F149)</f>
        <v>  Välj…</v>
      </c>
      <c r="BP149" s="487" t="str">
        <f aca="false">TRIM(IF('2. Artikeldata Utökad'!E149="","",'2. Artikeldata Utökad'!E149))</f>
        <v/>
      </c>
      <c r="BQ149" s="487" t="str">
        <f aca="false">TRIM(IF('APH KIC KIA PC'!S149="WEB","",'2. Artikeldata Utökad'!S149))</f>
        <v/>
      </c>
      <c r="BR149" s="486" t="n">
        <v>1</v>
      </c>
      <c r="BS149" s="487" t="str">
        <f aca="false">TRIM(IF('APH KIC KIA PC'!S149="WEB","",'2. Artikeldata Utökad'!T149))</f>
        <v/>
      </c>
      <c r="BT149" s="497"/>
      <c r="BU149" s="497"/>
      <c r="BV149" s="487" t="str">
        <f aca="false">TRIM(IF('APH KIC KIA PC'!M149&lt;&gt;200,'APH KIC KIA PC'!D149,'2. Artikeldata Utökad'!I149))</f>
        <v/>
      </c>
      <c r="BW149" s="487" t="str">
        <f aca="false">TRIM('2. Artikeldata Utökad'!D149)</f>
        <v/>
      </c>
      <c r="BX149" s="488" t="str">
        <f aca="false">LEFT('2. Artikeldata Utökad'!H149,1)</f>
        <v> </v>
      </c>
      <c r="BY149" s="488" t="str">
        <f aca="false">TRIM(LEFT('2. Artikeldata Utökad'!J149,2))</f>
        <v/>
      </c>
      <c r="BZ149" s="486" t="s">
        <v>2035</v>
      </c>
      <c r="CA149" s="497"/>
      <c r="CB149" s="497"/>
      <c r="CC149" s="497"/>
      <c r="CD149" s="497"/>
      <c r="CE149" s="497"/>
    </row>
    <row r="150" customFormat="false" ht="14.25" hidden="false" customHeight="false" outlineLevel="0" collapsed="false">
      <c r="A150" s="485" t="n">
        <v>146</v>
      </c>
      <c r="B150" s="485" t="str">
        <f aca="false">'APH KIC KIA PC'!I150</f>
        <v>Välj…</v>
      </c>
      <c r="C150" s="485" t="str">
        <f aca="false">'APH KIC KIA PC'!K150</f>
        <v>Välj…</v>
      </c>
      <c r="D150" s="486" t="n">
        <v>1</v>
      </c>
      <c r="E150" s="487" t="str">
        <f aca="false">TRIM('APH KIC KIA PC'!D150)</f>
        <v/>
      </c>
      <c r="F150" s="488" t="str">
        <f aca="false">TRIM('1. Artikeldata Grund'!E150)</f>
        <v/>
      </c>
      <c r="G150" s="489" t="s">
        <v>1925</v>
      </c>
      <c r="H150" s="497"/>
      <c r="I150" s="497"/>
      <c r="J150" s="497"/>
      <c r="K150" s="497"/>
      <c r="L150" s="497"/>
      <c r="M150" s="258" t="n">
        <f aca="false" t="array" ref="M150:M150">IF('APH KIC KIA PC'!S150&lt;&gt;"WEB",1,_xlfn.IFS('APH KIC KIA PC'!K150=Tabeller!$AH$4,'APH KIC KIA PC'!Q150,'APH KIC KIA PC'!K150=Tabeller!$AH$5,106628))</f>
        <v>1</v>
      </c>
      <c r="N150" s="490" t="str">
        <f aca="false" t="array" ref="N150:N150">TRIM(IFERROR(IF('APH KIC KIA PC'!M150=200,'2. Artikeldata Utökad'!I150,(_xlfn.IFS('APH KIC KIA PC'!K150=Tabeller!$AH$4,'1. Artikeldata Grund'!F150,AND('APH KIC KIA PC'!K150=Tabeller!$AH$5,'APH KIC KIA PC'!M150&lt;&gt;200),'APH KIC KIA PC'!D150,'APH KIC KIA PC'!M150=200,'2. Artikeldata Utökad'!I150))),""))</f>
        <v/>
      </c>
      <c r="O150" s="491" t="str">
        <f aca="false">'APH KIC KIA PC'!E150</f>
        <v/>
      </c>
      <c r="P150" s="487" t="str">
        <f aca="false">TRIM('APH KIC KIA PC'!R150)</f>
        <v/>
      </c>
      <c r="Q150" s="497"/>
      <c r="R150" s="493" t="str">
        <f aca="false" t="array" ref="R150:R150">IFERROR(_xlfn.IFS('4. Inköpsdata'!M150=25%,41,'4. Inköpsdata'!M150=12%,42,'4. Inköpsdata'!M150=6%,43,'4. Inköpsdata'!M150="Momsfritt",38),"")</f>
        <v/>
      </c>
      <c r="S150" s="486" t="str">
        <f aca="false">'APH KIC KIA PC'!S150</f>
        <v>  Välj…</v>
      </c>
      <c r="T150" s="494" t="str">
        <f aca="false">'APH KIC KIA PC'!E150</f>
        <v/>
      </c>
      <c r="U150" s="486"/>
      <c r="V150" s="497"/>
      <c r="W150" s="497"/>
      <c r="X150" s="497"/>
      <c r="Y150" s="497"/>
      <c r="Z150" s="486" t="str">
        <f aca="false">TRIM(IF('1. Artikeldata Grund'!K150="","",IF('1. Artikeldata Grund'!K150=1,_xlfn.CONCAT('1. Artikeldata Grund'!K150," ","dag"),_xlfn.CONCAT('1. Artikeldata Grund'!K150," ","dagar"))))</f>
        <v/>
      </c>
      <c r="AA150" s="486" t="str">
        <f aca="false">TRIM(IF('1. Artikeldata Grund'!L150="","",IF('1. Artikeldata Grund'!L150=1,_xlfn.CONCAT('1. Artikeldata Grund'!L150," ","dag"),_xlfn.CONCAT('1. Artikeldata Grund'!L150," ","dagar"))))</f>
        <v/>
      </c>
      <c r="AB150" s="497"/>
      <c r="AC150" s="497"/>
      <c r="AD150" s="497"/>
      <c r="AE150" s="486" t="n">
        <v>1</v>
      </c>
      <c r="AF150" s="497"/>
      <c r="AG150" s="487" t="str">
        <f aca="false">TRIM('APH KIC KIA PC'!T150)</f>
        <v/>
      </c>
      <c r="AH150" s="497"/>
      <c r="AI150" s="497"/>
      <c r="AJ150" s="497"/>
      <c r="AK150" s="497"/>
      <c r="AL150" s="497"/>
      <c r="AM150" s="497"/>
      <c r="AN150" s="497"/>
      <c r="AO150" s="497"/>
      <c r="AP150" s="497"/>
      <c r="AQ150" s="497"/>
      <c r="AR150" s="497"/>
      <c r="AS150" s="497"/>
      <c r="AT150" s="497"/>
      <c r="AU150" s="497"/>
      <c r="AV150" s="497"/>
      <c r="AW150" s="497"/>
      <c r="AX150" s="497"/>
      <c r="AY150" s="497"/>
      <c r="AZ150" s="497"/>
      <c r="BA150" s="497"/>
      <c r="BB150" s="497"/>
      <c r="BC150" s="490" t="s">
        <v>2035</v>
      </c>
      <c r="BD150" s="490" t="str">
        <f aca="false">IF('2. Artikeldata Utökad'!G150="Välj…","",LEFT('2. Artikeldata Utökad'!G150,1))</f>
        <v> </v>
      </c>
      <c r="BE150" s="497"/>
      <c r="BF150" s="497"/>
      <c r="BG150" s="497"/>
      <c r="BH150" s="497"/>
      <c r="BI150" s="497"/>
      <c r="BJ150" s="497"/>
      <c r="BK150" s="497"/>
      <c r="BL150" s="487" t="str">
        <f aca="false">TRIM(IF('APH KIC KIA PC'!S150="WEB","",'2. Artikeldata Utökad'!P150))</f>
        <v/>
      </c>
      <c r="BM150" s="487" t="str">
        <f aca="false">TRIM(IF('APH KIC KIA PC'!S150="WEB","",'2. Artikeldata Utökad'!Q150))</f>
        <v/>
      </c>
      <c r="BN150" s="487" t="str">
        <f aca="false">TRIM(IF('APH KIC KIA PC'!S150="WEB","",'2. Artikeldata Utökad'!R150))</f>
        <v/>
      </c>
      <c r="BO150" s="487" t="str">
        <f aca="false">IF('2. Artikeldata Utökad'!F150="","",'2. Artikeldata Utökad'!F150)</f>
        <v>  Välj…</v>
      </c>
      <c r="BP150" s="487" t="str">
        <f aca="false">TRIM(IF('2. Artikeldata Utökad'!E150="","",'2. Artikeldata Utökad'!E150))</f>
        <v/>
      </c>
      <c r="BQ150" s="487" t="str">
        <f aca="false">TRIM(IF('APH KIC KIA PC'!S150="WEB","",'2. Artikeldata Utökad'!S150))</f>
        <v/>
      </c>
      <c r="BR150" s="486" t="n">
        <v>1</v>
      </c>
      <c r="BS150" s="487" t="str">
        <f aca="false">TRIM(IF('APH KIC KIA PC'!S150="WEB","",'2. Artikeldata Utökad'!T150))</f>
        <v/>
      </c>
      <c r="BT150" s="497"/>
      <c r="BU150" s="497"/>
      <c r="BV150" s="487" t="str">
        <f aca="false">TRIM(IF('APH KIC KIA PC'!M150&lt;&gt;200,'APH KIC KIA PC'!D150,'2. Artikeldata Utökad'!I150))</f>
        <v/>
      </c>
      <c r="BW150" s="487" t="str">
        <f aca="false">TRIM('2. Artikeldata Utökad'!D150)</f>
        <v/>
      </c>
      <c r="BX150" s="488" t="str">
        <f aca="false">LEFT('2. Artikeldata Utökad'!H150,1)</f>
        <v> </v>
      </c>
      <c r="BY150" s="488" t="str">
        <f aca="false">TRIM(LEFT('2. Artikeldata Utökad'!J150,2))</f>
        <v/>
      </c>
      <c r="BZ150" s="486" t="s">
        <v>2035</v>
      </c>
      <c r="CA150" s="497"/>
      <c r="CB150" s="497"/>
      <c r="CC150" s="497"/>
      <c r="CD150" s="497"/>
      <c r="CE150" s="497"/>
    </row>
    <row r="151" customFormat="false" ht="14.25" hidden="false" customHeight="false" outlineLevel="0" collapsed="false">
      <c r="A151" s="485" t="n">
        <v>147</v>
      </c>
      <c r="B151" s="485" t="str">
        <f aca="false">'APH KIC KIA PC'!I151</f>
        <v>Välj…</v>
      </c>
      <c r="C151" s="485" t="str">
        <f aca="false">'APH KIC KIA PC'!K151</f>
        <v>Välj…</v>
      </c>
      <c r="D151" s="486" t="n">
        <v>1</v>
      </c>
      <c r="E151" s="487" t="str">
        <f aca="false">TRIM('APH KIC KIA PC'!D151)</f>
        <v/>
      </c>
      <c r="F151" s="488" t="str">
        <f aca="false">TRIM('1. Artikeldata Grund'!E151)</f>
        <v/>
      </c>
      <c r="G151" s="489" t="s">
        <v>1925</v>
      </c>
      <c r="H151" s="497"/>
      <c r="I151" s="497"/>
      <c r="J151" s="497"/>
      <c r="K151" s="497"/>
      <c r="L151" s="497"/>
      <c r="M151" s="258" t="n">
        <f aca="false" t="array" ref="M151:M151">IF('APH KIC KIA PC'!S151&lt;&gt;"WEB",1,_xlfn.IFS('APH KIC KIA PC'!K151=Tabeller!$AH$4,'APH KIC KIA PC'!Q151,'APH KIC KIA PC'!K151=Tabeller!$AH$5,106628))</f>
        <v>1</v>
      </c>
      <c r="N151" s="490" t="str">
        <f aca="false" t="array" ref="N151:N151">TRIM(IFERROR(IF('APH KIC KIA PC'!M151=200,'2. Artikeldata Utökad'!I151,(_xlfn.IFS('APH KIC KIA PC'!K151=Tabeller!$AH$4,'1. Artikeldata Grund'!F151,AND('APH KIC KIA PC'!K151=Tabeller!$AH$5,'APH KIC KIA PC'!M151&lt;&gt;200),'APH KIC KIA PC'!D151,'APH KIC KIA PC'!M151=200,'2. Artikeldata Utökad'!I151))),""))</f>
        <v/>
      </c>
      <c r="O151" s="491" t="str">
        <f aca="false">'APH KIC KIA PC'!E151</f>
        <v/>
      </c>
      <c r="P151" s="487" t="str">
        <f aca="false">TRIM('APH KIC KIA PC'!R151)</f>
        <v/>
      </c>
      <c r="Q151" s="497"/>
      <c r="R151" s="493" t="str">
        <f aca="false" t="array" ref="R151:R151">IFERROR(_xlfn.IFS('4. Inköpsdata'!M151=25%,41,'4. Inköpsdata'!M151=12%,42,'4. Inköpsdata'!M151=6%,43,'4. Inköpsdata'!M151="Momsfritt",38),"")</f>
        <v/>
      </c>
      <c r="S151" s="486" t="str">
        <f aca="false">'APH KIC KIA PC'!S151</f>
        <v>  Välj…</v>
      </c>
      <c r="T151" s="494" t="str">
        <f aca="false">'APH KIC KIA PC'!E151</f>
        <v/>
      </c>
      <c r="U151" s="486"/>
      <c r="V151" s="497"/>
      <c r="W151" s="497"/>
      <c r="X151" s="497"/>
      <c r="Y151" s="497"/>
      <c r="Z151" s="486" t="str">
        <f aca="false">TRIM(IF('1. Artikeldata Grund'!K151="","",IF('1. Artikeldata Grund'!K151=1,_xlfn.CONCAT('1. Artikeldata Grund'!K151," ","dag"),_xlfn.CONCAT('1. Artikeldata Grund'!K151," ","dagar"))))</f>
        <v/>
      </c>
      <c r="AA151" s="486" t="str">
        <f aca="false">TRIM(IF('1. Artikeldata Grund'!L151="","",IF('1. Artikeldata Grund'!L151=1,_xlfn.CONCAT('1. Artikeldata Grund'!L151," ","dag"),_xlfn.CONCAT('1. Artikeldata Grund'!L151," ","dagar"))))</f>
        <v/>
      </c>
      <c r="AB151" s="497"/>
      <c r="AC151" s="497"/>
      <c r="AD151" s="497"/>
      <c r="AE151" s="486" t="n">
        <v>1</v>
      </c>
      <c r="AF151" s="497"/>
      <c r="AG151" s="487" t="str">
        <f aca="false">TRIM('APH KIC KIA PC'!T151)</f>
        <v/>
      </c>
      <c r="AH151" s="497"/>
      <c r="AI151" s="497"/>
      <c r="AJ151" s="497"/>
      <c r="AK151" s="497"/>
      <c r="AL151" s="497"/>
      <c r="AM151" s="497"/>
      <c r="AN151" s="497"/>
      <c r="AO151" s="497"/>
      <c r="AP151" s="497"/>
      <c r="AQ151" s="497"/>
      <c r="AR151" s="497"/>
      <c r="AS151" s="497"/>
      <c r="AT151" s="497"/>
      <c r="AU151" s="497"/>
      <c r="AV151" s="497"/>
      <c r="AW151" s="497"/>
      <c r="AX151" s="497"/>
      <c r="AY151" s="497"/>
      <c r="AZ151" s="497"/>
      <c r="BA151" s="497"/>
      <c r="BB151" s="497"/>
      <c r="BC151" s="490" t="s">
        <v>2035</v>
      </c>
      <c r="BD151" s="490" t="str">
        <f aca="false">IF('2. Artikeldata Utökad'!G151="Välj…","",LEFT('2. Artikeldata Utökad'!G151,1))</f>
        <v> </v>
      </c>
      <c r="BE151" s="497"/>
      <c r="BF151" s="497"/>
      <c r="BG151" s="497"/>
      <c r="BH151" s="497"/>
      <c r="BI151" s="497"/>
      <c r="BJ151" s="497"/>
      <c r="BK151" s="497"/>
      <c r="BL151" s="487" t="str">
        <f aca="false">TRIM(IF('APH KIC KIA PC'!S151="WEB","",'2. Artikeldata Utökad'!P151))</f>
        <v/>
      </c>
      <c r="BM151" s="487" t="str">
        <f aca="false">TRIM(IF('APH KIC KIA PC'!S151="WEB","",'2. Artikeldata Utökad'!Q151))</f>
        <v/>
      </c>
      <c r="BN151" s="487" t="str">
        <f aca="false">TRIM(IF('APH KIC KIA PC'!S151="WEB","",'2. Artikeldata Utökad'!R151))</f>
        <v/>
      </c>
      <c r="BO151" s="487" t="str">
        <f aca="false">IF('2. Artikeldata Utökad'!F151="","",'2. Artikeldata Utökad'!F151)</f>
        <v>  Välj…</v>
      </c>
      <c r="BP151" s="487" t="str">
        <f aca="false">TRIM(IF('2. Artikeldata Utökad'!E151="","",'2. Artikeldata Utökad'!E151))</f>
        <v/>
      </c>
      <c r="BQ151" s="487" t="str">
        <f aca="false">TRIM(IF('APH KIC KIA PC'!S151="WEB","",'2. Artikeldata Utökad'!S151))</f>
        <v/>
      </c>
      <c r="BR151" s="486" t="n">
        <v>1</v>
      </c>
      <c r="BS151" s="487" t="str">
        <f aca="false">TRIM(IF('APH KIC KIA PC'!S151="WEB","",'2. Artikeldata Utökad'!T151))</f>
        <v/>
      </c>
      <c r="BT151" s="497"/>
      <c r="BU151" s="497"/>
      <c r="BV151" s="487" t="str">
        <f aca="false">TRIM(IF('APH KIC KIA PC'!M151&lt;&gt;200,'APH KIC KIA PC'!D151,'2. Artikeldata Utökad'!I151))</f>
        <v/>
      </c>
      <c r="BW151" s="487" t="str">
        <f aca="false">TRIM('2. Artikeldata Utökad'!D151)</f>
        <v/>
      </c>
      <c r="BX151" s="488" t="str">
        <f aca="false">LEFT('2. Artikeldata Utökad'!H151,1)</f>
        <v> </v>
      </c>
      <c r="BY151" s="488" t="str">
        <f aca="false">TRIM(LEFT('2. Artikeldata Utökad'!J151,2))</f>
        <v/>
      </c>
      <c r="BZ151" s="486" t="s">
        <v>2035</v>
      </c>
      <c r="CA151" s="497"/>
      <c r="CB151" s="497"/>
      <c r="CC151" s="497"/>
      <c r="CD151" s="497"/>
      <c r="CE151" s="497"/>
    </row>
    <row r="152" customFormat="false" ht="14.25" hidden="false" customHeight="false" outlineLevel="0" collapsed="false">
      <c r="A152" s="485" t="n">
        <v>148</v>
      </c>
      <c r="B152" s="485" t="str">
        <f aca="false">'APH KIC KIA PC'!I152</f>
        <v>Välj…</v>
      </c>
      <c r="C152" s="485" t="str">
        <f aca="false">'APH KIC KIA PC'!K152</f>
        <v>Välj…</v>
      </c>
      <c r="D152" s="486" t="n">
        <v>1</v>
      </c>
      <c r="E152" s="487" t="str">
        <f aca="false">TRIM('APH KIC KIA PC'!D152)</f>
        <v/>
      </c>
      <c r="F152" s="488" t="str">
        <f aca="false">TRIM('1. Artikeldata Grund'!E152)</f>
        <v/>
      </c>
      <c r="G152" s="489" t="s">
        <v>1925</v>
      </c>
      <c r="H152" s="497"/>
      <c r="I152" s="497"/>
      <c r="J152" s="497"/>
      <c r="K152" s="497"/>
      <c r="L152" s="497"/>
      <c r="M152" s="258" t="n">
        <f aca="false" t="array" ref="M152:M152">IF('APH KIC KIA PC'!S152&lt;&gt;"WEB",1,_xlfn.IFS('APH KIC KIA PC'!K152=Tabeller!$AH$4,'APH KIC KIA PC'!Q152,'APH KIC KIA PC'!K152=Tabeller!$AH$5,106628))</f>
        <v>1</v>
      </c>
      <c r="N152" s="490" t="str">
        <f aca="false" t="array" ref="N152:N152">TRIM(IFERROR(IF('APH KIC KIA PC'!M152=200,'2. Artikeldata Utökad'!I152,(_xlfn.IFS('APH KIC KIA PC'!K152=Tabeller!$AH$4,'1. Artikeldata Grund'!F152,AND('APH KIC KIA PC'!K152=Tabeller!$AH$5,'APH KIC KIA PC'!M152&lt;&gt;200),'APH KIC KIA PC'!D152,'APH KIC KIA PC'!M152=200,'2. Artikeldata Utökad'!I152))),""))</f>
        <v/>
      </c>
      <c r="O152" s="491" t="str">
        <f aca="false">'APH KIC KIA PC'!E152</f>
        <v/>
      </c>
      <c r="P152" s="487" t="str">
        <f aca="false">TRIM('APH KIC KIA PC'!R152)</f>
        <v/>
      </c>
      <c r="Q152" s="497"/>
      <c r="R152" s="493" t="str">
        <f aca="false" t="array" ref="R152:R152">IFERROR(_xlfn.IFS('4. Inköpsdata'!M152=25%,41,'4. Inköpsdata'!M152=12%,42,'4. Inköpsdata'!M152=6%,43,'4. Inköpsdata'!M152="Momsfritt",38),"")</f>
        <v/>
      </c>
      <c r="S152" s="486" t="str">
        <f aca="false">'APH KIC KIA PC'!S152</f>
        <v>  Välj…</v>
      </c>
      <c r="T152" s="494" t="str">
        <f aca="false">'APH KIC KIA PC'!E152</f>
        <v/>
      </c>
      <c r="U152" s="486"/>
      <c r="V152" s="497"/>
      <c r="W152" s="497"/>
      <c r="X152" s="497"/>
      <c r="Y152" s="497"/>
      <c r="Z152" s="486" t="str">
        <f aca="false">TRIM(IF('1. Artikeldata Grund'!K152="","",IF('1. Artikeldata Grund'!K152=1,_xlfn.CONCAT('1. Artikeldata Grund'!K152," ","dag"),_xlfn.CONCAT('1. Artikeldata Grund'!K152," ","dagar"))))</f>
        <v/>
      </c>
      <c r="AA152" s="486" t="str">
        <f aca="false">TRIM(IF('1. Artikeldata Grund'!L152="","",IF('1. Artikeldata Grund'!L152=1,_xlfn.CONCAT('1. Artikeldata Grund'!L152," ","dag"),_xlfn.CONCAT('1. Artikeldata Grund'!L152," ","dagar"))))</f>
        <v/>
      </c>
      <c r="AB152" s="497"/>
      <c r="AC152" s="497"/>
      <c r="AD152" s="497"/>
      <c r="AE152" s="486" t="n">
        <v>1</v>
      </c>
      <c r="AF152" s="497"/>
      <c r="AG152" s="487" t="str">
        <f aca="false">TRIM('APH KIC KIA PC'!T152)</f>
        <v/>
      </c>
      <c r="AH152" s="497"/>
      <c r="AI152" s="497"/>
      <c r="AJ152" s="497"/>
      <c r="AK152" s="497"/>
      <c r="AL152" s="497"/>
      <c r="AM152" s="497"/>
      <c r="AN152" s="497"/>
      <c r="AO152" s="497"/>
      <c r="AP152" s="497"/>
      <c r="AQ152" s="497"/>
      <c r="AR152" s="497"/>
      <c r="AS152" s="497"/>
      <c r="AT152" s="497"/>
      <c r="AU152" s="497"/>
      <c r="AV152" s="497"/>
      <c r="AW152" s="497"/>
      <c r="AX152" s="497"/>
      <c r="AY152" s="497"/>
      <c r="AZ152" s="497"/>
      <c r="BA152" s="497"/>
      <c r="BB152" s="497"/>
      <c r="BC152" s="490" t="s">
        <v>2035</v>
      </c>
      <c r="BD152" s="490" t="str">
        <f aca="false">IF('2. Artikeldata Utökad'!G152="Välj…","",LEFT('2. Artikeldata Utökad'!G152,1))</f>
        <v> </v>
      </c>
      <c r="BE152" s="497"/>
      <c r="BF152" s="497"/>
      <c r="BG152" s="497"/>
      <c r="BH152" s="497"/>
      <c r="BI152" s="497"/>
      <c r="BJ152" s="497"/>
      <c r="BK152" s="497"/>
      <c r="BL152" s="487" t="str">
        <f aca="false">TRIM(IF('APH KIC KIA PC'!S152="WEB","",'2. Artikeldata Utökad'!P152))</f>
        <v/>
      </c>
      <c r="BM152" s="487" t="str">
        <f aca="false">TRIM(IF('APH KIC KIA PC'!S152="WEB","",'2. Artikeldata Utökad'!Q152))</f>
        <v/>
      </c>
      <c r="BN152" s="487" t="str">
        <f aca="false">TRIM(IF('APH KIC KIA PC'!S152="WEB","",'2. Artikeldata Utökad'!R152))</f>
        <v/>
      </c>
      <c r="BO152" s="487" t="str">
        <f aca="false">IF('2. Artikeldata Utökad'!F152="","",'2. Artikeldata Utökad'!F152)</f>
        <v>  Välj…</v>
      </c>
      <c r="BP152" s="487" t="str">
        <f aca="false">TRIM(IF('2. Artikeldata Utökad'!E152="","",'2. Artikeldata Utökad'!E152))</f>
        <v/>
      </c>
      <c r="BQ152" s="487" t="str">
        <f aca="false">TRIM(IF('APH KIC KIA PC'!S152="WEB","",'2. Artikeldata Utökad'!S152))</f>
        <v/>
      </c>
      <c r="BR152" s="486" t="n">
        <v>1</v>
      </c>
      <c r="BS152" s="487" t="str">
        <f aca="false">TRIM(IF('APH KIC KIA PC'!S152="WEB","",'2. Artikeldata Utökad'!T152))</f>
        <v/>
      </c>
      <c r="BT152" s="497"/>
      <c r="BU152" s="497"/>
      <c r="BV152" s="487" t="str">
        <f aca="false">TRIM(IF('APH KIC KIA PC'!M152&lt;&gt;200,'APH KIC KIA PC'!D152,'2. Artikeldata Utökad'!I152))</f>
        <v/>
      </c>
      <c r="BW152" s="487" t="str">
        <f aca="false">TRIM('2. Artikeldata Utökad'!D152)</f>
        <v/>
      </c>
      <c r="BX152" s="488" t="str">
        <f aca="false">LEFT('2. Artikeldata Utökad'!H152,1)</f>
        <v> </v>
      </c>
      <c r="BY152" s="488" t="str">
        <f aca="false">TRIM(LEFT('2. Artikeldata Utökad'!J152,2))</f>
        <v/>
      </c>
      <c r="BZ152" s="486" t="s">
        <v>2035</v>
      </c>
      <c r="CA152" s="497"/>
      <c r="CB152" s="497"/>
      <c r="CC152" s="497"/>
      <c r="CD152" s="497"/>
      <c r="CE152" s="497"/>
    </row>
    <row r="153" customFormat="false" ht="14.25" hidden="false" customHeight="false" outlineLevel="0" collapsed="false">
      <c r="A153" s="485" t="n">
        <v>149</v>
      </c>
      <c r="B153" s="485" t="str">
        <f aca="false">'APH KIC KIA PC'!I153</f>
        <v>Välj…</v>
      </c>
      <c r="C153" s="485" t="str">
        <f aca="false">'APH KIC KIA PC'!K153</f>
        <v>Välj…</v>
      </c>
      <c r="D153" s="486" t="n">
        <v>1</v>
      </c>
      <c r="E153" s="487" t="str">
        <f aca="false">TRIM('APH KIC KIA PC'!D153)</f>
        <v/>
      </c>
      <c r="F153" s="488" t="str">
        <f aca="false">TRIM('1. Artikeldata Grund'!E153)</f>
        <v/>
      </c>
      <c r="G153" s="489" t="s">
        <v>1925</v>
      </c>
      <c r="H153" s="497"/>
      <c r="I153" s="497"/>
      <c r="J153" s="497"/>
      <c r="K153" s="497"/>
      <c r="L153" s="497"/>
      <c r="M153" s="258" t="n">
        <f aca="false" t="array" ref="M153:M153">IF('APH KIC KIA PC'!S153&lt;&gt;"WEB",1,_xlfn.IFS('APH KIC KIA PC'!K153=Tabeller!$AH$4,'APH KIC KIA PC'!Q153,'APH KIC KIA PC'!K153=Tabeller!$AH$5,106628))</f>
        <v>1</v>
      </c>
      <c r="N153" s="490" t="str">
        <f aca="false" t="array" ref="N153:N153">TRIM(IFERROR(IF('APH KIC KIA PC'!M153=200,'2. Artikeldata Utökad'!I153,(_xlfn.IFS('APH KIC KIA PC'!K153=Tabeller!$AH$4,'1. Artikeldata Grund'!F153,AND('APH KIC KIA PC'!K153=Tabeller!$AH$5,'APH KIC KIA PC'!M153&lt;&gt;200),'APH KIC KIA PC'!D153,'APH KIC KIA PC'!M153=200,'2. Artikeldata Utökad'!I153))),""))</f>
        <v/>
      </c>
      <c r="O153" s="491" t="str">
        <f aca="false">'APH KIC KIA PC'!E153</f>
        <v/>
      </c>
      <c r="P153" s="487" t="str">
        <f aca="false">TRIM('APH KIC KIA PC'!R153)</f>
        <v/>
      </c>
      <c r="Q153" s="497"/>
      <c r="R153" s="493" t="str">
        <f aca="false" t="array" ref="R153:R153">IFERROR(_xlfn.IFS('4. Inköpsdata'!M153=25%,41,'4. Inköpsdata'!M153=12%,42,'4. Inköpsdata'!M153=6%,43,'4. Inköpsdata'!M153="Momsfritt",38),"")</f>
        <v/>
      </c>
      <c r="S153" s="486" t="str">
        <f aca="false">'APH KIC KIA PC'!S153</f>
        <v>  Välj…</v>
      </c>
      <c r="T153" s="494" t="str">
        <f aca="false">'APH KIC KIA PC'!E153</f>
        <v/>
      </c>
      <c r="U153" s="486"/>
      <c r="V153" s="497"/>
      <c r="W153" s="497"/>
      <c r="X153" s="497"/>
      <c r="Y153" s="497"/>
      <c r="Z153" s="486" t="str">
        <f aca="false">TRIM(IF('1. Artikeldata Grund'!K153="","",IF('1. Artikeldata Grund'!K153=1,_xlfn.CONCAT('1. Artikeldata Grund'!K153," ","dag"),_xlfn.CONCAT('1. Artikeldata Grund'!K153," ","dagar"))))</f>
        <v/>
      </c>
      <c r="AA153" s="486" t="str">
        <f aca="false">TRIM(IF('1. Artikeldata Grund'!L153="","",IF('1. Artikeldata Grund'!L153=1,_xlfn.CONCAT('1. Artikeldata Grund'!L153," ","dag"),_xlfn.CONCAT('1. Artikeldata Grund'!L153," ","dagar"))))</f>
        <v/>
      </c>
      <c r="AB153" s="497"/>
      <c r="AC153" s="497"/>
      <c r="AD153" s="497"/>
      <c r="AE153" s="486" t="n">
        <v>1</v>
      </c>
      <c r="AF153" s="497"/>
      <c r="AG153" s="487" t="str">
        <f aca="false">TRIM('APH KIC KIA PC'!T153)</f>
        <v/>
      </c>
      <c r="AH153" s="497"/>
      <c r="AI153" s="497"/>
      <c r="AJ153" s="497"/>
      <c r="AK153" s="497"/>
      <c r="AL153" s="497"/>
      <c r="AM153" s="497"/>
      <c r="AN153" s="497"/>
      <c r="AO153" s="497"/>
      <c r="AP153" s="497"/>
      <c r="AQ153" s="497"/>
      <c r="AR153" s="497"/>
      <c r="AS153" s="497"/>
      <c r="AT153" s="497"/>
      <c r="AU153" s="497"/>
      <c r="AV153" s="497"/>
      <c r="AW153" s="497"/>
      <c r="AX153" s="497"/>
      <c r="AY153" s="497"/>
      <c r="AZ153" s="497"/>
      <c r="BA153" s="497"/>
      <c r="BB153" s="497"/>
      <c r="BC153" s="490" t="s">
        <v>2035</v>
      </c>
      <c r="BD153" s="490" t="str">
        <f aca="false">IF('2. Artikeldata Utökad'!G153="Välj…","",LEFT('2. Artikeldata Utökad'!G153,1))</f>
        <v> </v>
      </c>
      <c r="BE153" s="497"/>
      <c r="BF153" s="497"/>
      <c r="BG153" s="497"/>
      <c r="BH153" s="497"/>
      <c r="BI153" s="497"/>
      <c r="BJ153" s="497"/>
      <c r="BK153" s="497"/>
      <c r="BL153" s="487" t="str">
        <f aca="false">TRIM(IF('APH KIC KIA PC'!S153="WEB","",'2. Artikeldata Utökad'!P153))</f>
        <v/>
      </c>
      <c r="BM153" s="487" t="str">
        <f aca="false">TRIM(IF('APH KIC KIA PC'!S153="WEB","",'2. Artikeldata Utökad'!Q153))</f>
        <v/>
      </c>
      <c r="BN153" s="487" t="str">
        <f aca="false">TRIM(IF('APH KIC KIA PC'!S153="WEB","",'2. Artikeldata Utökad'!R153))</f>
        <v/>
      </c>
      <c r="BO153" s="487" t="str">
        <f aca="false">IF('2. Artikeldata Utökad'!F153="","",'2. Artikeldata Utökad'!F153)</f>
        <v>  Välj…</v>
      </c>
      <c r="BP153" s="487" t="str">
        <f aca="false">TRIM(IF('2. Artikeldata Utökad'!E153="","",'2. Artikeldata Utökad'!E153))</f>
        <v/>
      </c>
      <c r="BQ153" s="487" t="str">
        <f aca="false">TRIM(IF('APH KIC KIA PC'!S153="WEB","",'2. Artikeldata Utökad'!S153))</f>
        <v/>
      </c>
      <c r="BR153" s="486" t="n">
        <v>1</v>
      </c>
      <c r="BS153" s="487" t="str">
        <f aca="false">TRIM(IF('APH KIC KIA PC'!S153="WEB","",'2. Artikeldata Utökad'!T153))</f>
        <v/>
      </c>
      <c r="BT153" s="497"/>
      <c r="BU153" s="497"/>
      <c r="BV153" s="487" t="str">
        <f aca="false">TRIM(IF('APH KIC KIA PC'!M153&lt;&gt;200,'APH KIC KIA PC'!D153,'2. Artikeldata Utökad'!I153))</f>
        <v/>
      </c>
      <c r="BW153" s="487" t="str">
        <f aca="false">TRIM('2. Artikeldata Utökad'!D153)</f>
        <v/>
      </c>
      <c r="BX153" s="488" t="str">
        <f aca="false">LEFT('2. Artikeldata Utökad'!H153,1)</f>
        <v> </v>
      </c>
      <c r="BY153" s="488" t="str">
        <f aca="false">TRIM(LEFT('2. Artikeldata Utökad'!J153,2))</f>
        <v/>
      </c>
      <c r="BZ153" s="486" t="s">
        <v>2035</v>
      </c>
      <c r="CA153" s="497"/>
      <c r="CB153" s="497"/>
      <c r="CC153" s="497"/>
      <c r="CD153" s="497"/>
      <c r="CE153" s="497"/>
    </row>
    <row r="154" customFormat="false" ht="14.25" hidden="false" customHeight="false" outlineLevel="0" collapsed="false">
      <c r="A154" s="485" t="n">
        <v>150</v>
      </c>
      <c r="B154" s="485" t="str">
        <f aca="false">'APH KIC KIA PC'!I154</f>
        <v>Välj…</v>
      </c>
      <c r="C154" s="485" t="str">
        <f aca="false">'APH KIC KIA PC'!K154</f>
        <v>Välj…</v>
      </c>
      <c r="D154" s="486" t="n">
        <v>1</v>
      </c>
      <c r="E154" s="487" t="str">
        <f aca="false">TRIM('APH KIC KIA PC'!D154)</f>
        <v/>
      </c>
      <c r="F154" s="488" t="str">
        <f aca="false">TRIM('1. Artikeldata Grund'!E154)</f>
        <v/>
      </c>
      <c r="G154" s="489" t="s">
        <v>1925</v>
      </c>
      <c r="H154" s="497"/>
      <c r="I154" s="497"/>
      <c r="J154" s="497"/>
      <c r="K154" s="497"/>
      <c r="L154" s="497"/>
      <c r="M154" s="258" t="n">
        <f aca="false" t="array" ref="M154:M154">IF('APH KIC KIA PC'!S154&lt;&gt;"WEB",1,_xlfn.IFS('APH KIC KIA PC'!K154=Tabeller!$AH$4,'APH KIC KIA PC'!Q154,'APH KIC KIA PC'!K154=Tabeller!$AH$5,106628))</f>
        <v>1</v>
      </c>
      <c r="N154" s="490" t="str">
        <f aca="false" t="array" ref="N154:N154">TRIM(IFERROR(IF('APH KIC KIA PC'!M154=200,'2. Artikeldata Utökad'!I154,(_xlfn.IFS('APH KIC KIA PC'!K154=Tabeller!$AH$4,'1. Artikeldata Grund'!F154,AND('APH KIC KIA PC'!K154=Tabeller!$AH$5,'APH KIC KIA PC'!M154&lt;&gt;200),'APH KIC KIA PC'!D154,'APH KIC KIA PC'!M154=200,'2. Artikeldata Utökad'!I154))),""))</f>
        <v/>
      </c>
      <c r="O154" s="491" t="str">
        <f aca="false">'APH KIC KIA PC'!E154</f>
        <v/>
      </c>
      <c r="P154" s="487" t="str">
        <f aca="false">TRIM('APH KIC KIA PC'!R154)</f>
        <v/>
      </c>
      <c r="Q154" s="497"/>
      <c r="R154" s="493" t="str">
        <f aca="false" t="array" ref="R154:R154">IFERROR(_xlfn.IFS('4. Inköpsdata'!M154=25%,41,'4. Inköpsdata'!M154=12%,42,'4. Inköpsdata'!M154=6%,43,'4. Inköpsdata'!M154="Momsfritt",38),"")</f>
        <v/>
      </c>
      <c r="S154" s="486" t="str">
        <f aca="false">'APH KIC KIA PC'!S154</f>
        <v>  Välj…</v>
      </c>
      <c r="T154" s="494" t="str">
        <f aca="false">'APH KIC KIA PC'!E154</f>
        <v/>
      </c>
      <c r="U154" s="486"/>
      <c r="V154" s="497"/>
      <c r="W154" s="497"/>
      <c r="X154" s="497"/>
      <c r="Y154" s="497"/>
      <c r="Z154" s="486" t="str">
        <f aca="false">TRIM(IF('1. Artikeldata Grund'!K154="","",IF('1. Artikeldata Grund'!K154=1,_xlfn.CONCAT('1. Artikeldata Grund'!K154," ","dag"),_xlfn.CONCAT('1. Artikeldata Grund'!K154," ","dagar"))))</f>
        <v/>
      </c>
      <c r="AA154" s="486" t="str">
        <f aca="false">TRIM(IF('1. Artikeldata Grund'!L154="","",IF('1. Artikeldata Grund'!L154=1,_xlfn.CONCAT('1. Artikeldata Grund'!L154," ","dag"),_xlfn.CONCAT('1. Artikeldata Grund'!L154," ","dagar"))))</f>
        <v/>
      </c>
      <c r="AB154" s="497"/>
      <c r="AC154" s="497"/>
      <c r="AD154" s="497"/>
      <c r="AE154" s="486" t="n">
        <v>1</v>
      </c>
      <c r="AF154" s="497"/>
      <c r="AG154" s="487" t="str">
        <f aca="false">TRIM('APH KIC KIA PC'!T154)</f>
        <v/>
      </c>
      <c r="AH154" s="497"/>
      <c r="AI154" s="497"/>
      <c r="AJ154" s="497"/>
      <c r="AK154" s="497"/>
      <c r="AL154" s="497"/>
      <c r="AM154" s="497"/>
      <c r="AN154" s="497"/>
      <c r="AO154" s="497"/>
      <c r="AP154" s="497"/>
      <c r="AQ154" s="497"/>
      <c r="AR154" s="497"/>
      <c r="AS154" s="497"/>
      <c r="AT154" s="497"/>
      <c r="AU154" s="497"/>
      <c r="AV154" s="497"/>
      <c r="AW154" s="497"/>
      <c r="AX154" s="497"/>
      <c r="AY154" s="497"/>
      <c r="AZ154" s="497"/>
      <c r="BA154" s="497"/>
      <c r="BB154" s="497"/>
      <c r="BC154" s="490" t="s">
        <v>2035</v>
      </c>
      <c r="BD154" s="490" t="str">
        <f aca="false">IF('2. Artikeldata Utökad'!G154="Välj…","",LEFT('2. Artikeldata Utökad'!G154,1))</f>
        <v> </v>
      </c>
      <c r="BE154" s="497"/>
      <c r="BF154" s="497"/>
      <c r="BG154" s="497"/>
      <c r="BH154" s="497"/>
      <c r="BI154" s="497"/>
      <c r="BJ154" s="497"/>
      <c r="BK154" s="497"/>
      <c r="BL154" s="487" t="str">
        <f aca="false">TRIM(IF('APH KIC KIA PC'!S154="WEB","",'2. Artikeldata Utökad'!P154))</f>
        <v/>
      </c>
      <c r="BM154" s="487" t="str">
        <f aca="false">TRIM(IF('APH KIC KIA PC'!S154="WEB","",'2. Artikeldata Utökad'!Q154))</f>
        <v/>
      </c>
      <c r="BN154" s="487" t="str">
        <f aca="false">TRIM(IF('APH KIC KIA PC'!S154="WEB","",'2. Artikeldata Utökad'!R154))</f>
        <v/>
      </c>
      <c r="BO154" s="487" t="str">
        <f aca="false">IF('2. Artikeldata Utökad'!F154="","",'2. Artikeldata Utökad'!F154)</f>
        <v>  Välj…</v>
      </c>
      <c r="BP154" s="487" t="str">
        <f aca="false">TRIM(IF('2. Artikeldata Utökad'!E154="","",'2. Artikeldata Utökad'!E154))</f>
        <v/>
      </c>
      <c r="BQ154" s="487" t="str">
        <f aca="false">TRIM(IF('APH KIC KIA PC'!S154="WEB","",'2. Artikeldata Utökad'!S154))</f>
        <v/>
      </c>
      <c r="BR154" s="486" t="n">
        <v>1</v>
      </c>
      <c r="BS154" s="487" t="str">
        <f aca="false">TRIM(IF('APH KIC KIA PC'!S154="WEB","",'2. Artikeldata Utökad'!T154))</f>
        <v/>
      </c>
      <c r="BT154" s="497"/>
      <c r="BU154" s="497"/>
      <c r="BV154" s="487" t="str">
        <f aca="false">TRIM(IF('APH KIC KIA PC'!M154&lt;&gt;200,'APH KIC KIA PC'!D154,'2. Artikeldata Utökad'!I154))</f>
        <v/>
      </c>
      <c r="BW154" s="487" t="str">
        <f aca="false">TRIM('2. Artikeldata Utökad'!D154)</f>
        <v/>
      </c>
      <c r="BX154" s="488" t="str">
        <f aca="false">LEFT('2. Artikeldata Utökad'!H154,1)</f>
        <v> </v>
      </c>
      <c r="BY154" s="488" t="str">
        <f aca="false">TRIM(LEFT('2. Artikeldata Utökad'!J154,2))</f>
        <v/>
      </c>
      <c r="BZ154" s="486" t="s">
        <v>2035</v>
      </c>
      <c r="CA154" s="497"/>
      <c r="CB154" s="497"/>
      <c r="CC154" s="497"/>
      <c r="CD154" s="497"/>
      <c r="CE154" s="497"/>
    </row>
    <row r="155" customFormat="false" ht="14.25" hidden="false" customHeight="false" outlineLevel="0" collapsed="false">
      <c r="A155" s="485" t="n">
        <v>151</v>
      </c>
      <c r="B155" s="485" t="str">
        <f aca="false">'APH KIC KIA PC'!I155</f>
        <v>Välj…</v>
      </c>
      <c r="C155" s="485" t="str">
        <f aca="false">'APH KIC KIA PC'!K155</f>
        <v>Välj…</v>
      </c>
      <c r="D155" s="486" t="n">
        <v>1</v>
      </c>
      <c r="E155" s="487" t="str">
        <f aca="false">TRIM('APH KIC KIA PC'!D155)</f>
        <v/>
      </c>
      <c r="F155" s="488" t="str">
        <f aca="false">TRIM('1. Artikeldata Grund'!E155)</f>
        <v/>
      </c>
      <c r="G155" s="489" t="s">
        <v>1925</v>
      </c>
      <c r="H155" s="497"/>
      <c r="I155" s="497"/>
      <c r="J155" s="497"/>
      <c r="K155" s="497"/>
      <c r="L155" s="497"/>
      <c r="M155" s="258" t="n">
        <f aca="false" t="array" ref="M155:M155">IF('APH KIC KIA PC'!S155&lt;&gt;"WEB",1,_xlfn.IFS('APH KIC KIA PC'!K155=Tabeller!$AH$4,'APH KIC KIA PC'!Q155,'APH KIC KIA PC'!K155=Tabeller!$AH$5,106628))</f>
        <v>1</v>
      </c>
      <c r="N155" s="490" t="str">
        <f aca="false" t="array" ref="N155:N155">TRIM(IFERROR(IF('APH KIC KIA PC'!M155=200,'2. Artikeldata Utökad'!I155,(_xlfn.IFS('APH KIC KIA PC'!K155=Tabeller!$AH$4,'1. Artikeldata Grund'!F155,AND('APH KIC KIA PC'!K155=Tabeller!$AH$5,'APH KIC KIA PC'!M155&lt;&gt;200),'APH KIC KIA PC'!D155,'APH KIC KIA PC'!M155=200,'2. Artikeldata Utökad'!I155))),""))</f>
        <v/>
      </c>
      <c r="O155" s="491" t="str">
        <f aca="false">'APH KIC KIA PC'!E155</f>
        <v/>
      </c>
      <c r="P155" s="487" t="str">
        <f aca="false">TRIM('APH KIC KIA PC'!R155)</f>
        <v/>
      </c>
      <c r="Q155" s="497"/>
      <c r="R155" s="493" t="str">
        <f aca="false" t="array" ref="R155:R155">IFERROR(_xlfn.IFS('4. Inköpsdata'!M155=25%,41,'4. Inköpsdata'!M155=12%,42,'4. Inköpsdata'!M155=6%,43,'4. Inköpsdata'!M155="Momsfritt",38),"")</f>
        <v/>
      </c>
      <c r="S155" s="486" t="str">
        <f aca="false">'APH KIC KIA PC'!S155</f>
        <v>  Välj…</v>
      </c>
      <c r="T155" s="494" t="str">
        <f aca="false">'APH KIC KIA PC'!E155</f>
        <v/>
      </c>
      <c r="U155" s="486"/>
      <c r="V155" s="497"/>
      <c r="W155" s="497"/>
      <c r="X155" s="497"/>
      <c r="Y155" s="497"/>
      <c r="Z155" s="486" t="str">
        <f aca="false">TRIM(IF('1. Artikeldata Grund'!K155="","",IF('1. Artikeldata Grund'!K155=1,_xlfn.CONCAT('1. Artikeldata Grund'!K155," ","dag"),_xlfn.CONCAT('1. Artikeldata Grund'!K155," ","dagar"))))</f>
        <v/>
      </c>
      <c r="AA155" s="486" t="str">
        <f aca="false">TRIM(IF('1. Artikeldata Grund'!L155="","",IF('1. Artikeldata Grund'!L155=1,_xlfn.CONCAT('1. Artikeldata Grund'!L155," ","dag"),_xlfn.CONCAT('1. Artikeldata Grund'!L155," ","dagar"))))</f>
        <v/>
      </c>
      <c r="AB155" s="497"/>
      <c r="AC155" s="497"/>
      <c r="AD155" s="497"/>
      <c r="AE155" s="486" t="n">
        <v>1</v>
      </c>
      <c r="AF155" s="497"/>
      <c r="AG155" s="487" t="str">
        <f aca="false">TRIM('APH KIC KIA PC'!T155)</f>
        <v/>
      </c>
      <c r="AH155" s="497"/>
      <c r="AI155" s="497"/>
      <c r="AJ155" s="497"/>
      <c r="AK155" s="497"/>
      <c r="AL155" s="497"/>
      <c r="AM155" s="497"/>
      <c r="AN155" s="497"/>
      <c r="AO155" s="497"/>
      <c r="AP155" s="497"/>
      <c r="AQ155" s="497"/>
      <c r="AR155" s="497"/>
      <c r="AS155" s="497"/>
      <c r="AT155" s="497"/>
      <c r="AU155" s="497"/>
      <c r="AV155" s="497"/>
      <c r="AW155" s="497"/>
      <c r="AX155" s="497"/>
      <c r="AY155" s="497"/>
      <c r="AZ155" s="497"/>
      <c r="BA155" s="497"/>
      <c r="BB155" s="497"/>
      <c r="BC155" s="490" t="s">
        <v>2035</v>
      </c>
      <c r="BD155" s="490" t="str">
        <f aca="false">IF('2. Artikeldata Utökad'!G155="Välj…","",LEFT('2. Artikeldata Utökad'!G155,1))</f>
        <v> </v>
      </c>
      <c r="BE155" s="497"/>
      <c r="BF155" s="497"/>
      <c r="BG155" s="497"/>
      <c r="BH155" s="497"/>
      <c r="BI155" s="497"/>
      <c r="BJ155" s="497"/>
      <c r="BK155" s="497"/>
      <c r="BL155" s="487" t="str">
        <f aca="false">TRIM(IF('APH KIC KIA PC'!S155="WEB","",'2. Artikeldata Utökad'!P155))</f>
        <v/>
      </c>
      <c r="BM155" s="487" t="str">
        <f aca="false">TRIM(IF('APH KIC KIA PC'!S155="WEB","",'2. Artikeldata Utökad'!Q155))</f>
        <v/>
      </c>
      <c r="BN155" s="487" t="str">
        <f aca="false">TRIM(IF('APH KIC KIA PC'!S155="WEB","",'2. Artikeldata Utökad'!R155))</f>
        <v/>
      </c>
      <c r="BO155" s="487" t="str">
        <f aca="false">IF('2. Artikeldata Utökad'!F155="","",'2. Artikeldata Utökad'!F155)</f>
        <v>  Välj…</v>
      </c>
      <c r="BP155" s="487" t="str">
        <f aca="false">TRIM(IF('2. Artikeldata Utökad'!E155="","",'2. Artikeldata Utökad'!E155))</f>
        <v/>
      </c>
      <c r="BQ155" s="487" t="str">
        <f aca="false">TRIM(IF('APH KIC KIA PC'!S155="WEB","",'2. Artikeldata Utökad'!S155))</f>
        <v/>
      </c>
      <c r="BR155" s="486" t="n">
        <v>1</v>
      </c>
      <c r="BS155" s="487" t="str">
        <f aca="false">TRIM(IF('APH KIC KIA PC'!S155="WEB","",'2. Artikeldata Utökad'!T155))</f>
        <v/>
      </c>
      <c r="BT155" s="497"/>
      <c r="BU155" s="497"/>
      <c r="BV155" s="487" t="str">
        <f aca="false">TRIM(IF('APH KIC KIA PC'!M155&lt;&gt;200,'APH KIC KIA PC'!D155,'2. Artikeldata Utökad'!I155))</f>
        <v/>
      </c>
      <c r="BW155" s="487" t="str">
        <f aca="false">TRIM('2. Artikeldata Utökad'!D155)</f>
        <v/>
      </c>
      <c r="BX155" s="488" t="str">
        <f aca="false">LEFT('2. Artikeldata Utökad'!H155,1)</f>
        <v> </v>
      </c>
      <c r="BY155" s="488" t="str">
        <f aca="false">TRIM(LEFT('2. Artikeldata Utökad'!J155,2))</f>
        <v/>
      </c>
      <c r="BZ155" s="486" t="s">
        <v>2035</v>
      </c>
      <c r="CA155" s="497"/>
      <c r="CB155" s="497"/>
      <c r="CC155" s="497"/>
      <c r="CD155" s="497"/>
      <c r="CE155" s="497"/>
    </row>
    <row r="156" customFormat="false" ht="14.25" hidden="false" customHeight="false" outlineLevel="0" collapsed="false">
      <c r="A156" s="496" t="n">
        <v>152</v>
      </c>
      <c r="B156" s="485" t="str">
        <f aca="false">'APH KIC KIA PC'!I156</f>
        <v>Välj…</v>
      </c>
      <c r="C156" s="485" t="str">
        <f aca="false">'APH KIC KIA PC'!K156</f>
        <v>Välj…</v>
      </c>
      <c r="D156" s="486" t="n">
        <v>1</v>
      </c>
      <c r="E156" s="487" t="str">
        <f aca="false">TRIM('APH KIC KIA PC'!D156)</f>
        <v/>
      </c>
      <c r="F156" s="488" t="str">
        <f aca="false">TRIM('1. Artikeldata Grund'!E156)</f>
        <v/>
      </c>
      <c r="G156" s="489" t="s">
        <v>1925</v>
      </c>
      <c r="H156" s="497"/>
      <c r="I156" s="497"/>
      <c r="J156" s="497"/>
      <c r="K156" s="497"/>
      <c r="L156" s="497"/>
      <c r="M156" s="258" t="n">
        <f aca="false" t="array" ref="M156:M156">IF('APH KIC KIA PC'!S156&lt;&gt;"WEB",1,_xlfn.IFS('APH KIC KIA PC'!K156=Tabeller!$AH$4,'APH KIC KIA PC'!Q156,'APH KIC KIA PC'!K156=Tabeller!$AH$5,106628))</f>
        <v>1</v>
      </c>
      <c r="N156" s="490" t="str">
        <f aca="false" t="array" ref="N156:N156">TRIM(IFERROR(IF('APH KIC KIA PC'!M156=200,'2. Artikeldata Utökad'!I156,(_xlfn.IFS('APH KIC KIA PC'!K156=Tabeller!$AH$4,'1. Artikeldata Grund'!F156,AND('APH KIC KIA PC'!K156=Tabeller!$AH$5,'APH KIC KIA PC'!M156&lt;&gt;200),'APH KIC KIA PC'!D156,'APH KIC KIA PC'!M156=200,'2. Artikeldata Utökad'!I156))),""))</f>
        <v/>
      </c>
      <c r="O156" s="491" t="str">
        <f aca="false">'APH KIC KIA PC'!E156</f>
        <v/>
      </c>
      <c r="P156" s="487" t="str">
        <f aca="false">TRIM('APH KIC KIA PC'!R156)</f>
        <v/>
      </c>
      <c r="Q156" s="497"/>
      <c r="R156" s="493" t="str">
        <f aca="false" t="array" ref="R156:R156">IFERROR(_xlfn.IFS('4. Inköpsdata'!M156=25%,41,'4. Inköpsdata'!M156=12%,42,'4. Inköpsdata'!M156=6%,43,'4. Inköpsdata'!M156="Momsfritt",38),"")</f>
        <v/>
      </c>
      <c r="S156" s="486" t="str">
        <f aca="false">'APH KIC KIA PC'!S156</f>
        <v>  Välj…</v>
      </c>
      <c r="T156" s="494" t="str">
        <f aca="false">'APH KIC KIA PC'!E156</f>
        <v/>
      </c>
      <c r="U156" s="486"/>
      <c r="V156" s="497"/>
      <c r="W156" s="497"/>
      <c r="X156" s="497"/>
      <c r="Y156" s="497"/>
      <c r="Z156" s="486" t="str">
        <f aca="false">TRIM(IF('1. Artikeldata Grund'!K156="","",IF('1. Artikeldata Grund'!K156=1,_xlfn.CONCAT('1. Artikeldata Grund'!K156," ","dag"),_xlfn.CONCAT('1. Artikeldata Grund'!K156," ","dagar"))))</f>
        <v/>
      </c>
      <c r="AA156" s="486" t="str">
        <f aca="false">TRIM(IF('1. Artikeldata Grund'!L156="","",IF('1. Artikeldata Grund'!L156=1,_xlfn.CONCAT('1. Artikeldata Grund'!L156," ","dag"),_xlfn.CONCAT('1. Artikeldata Grund'!L156," ","dagar"))))</f>
        <v/>
      </c>
      <c r="AB156" s="497"/>
      <c r="AC156" s="497"/>
      <c r="AD156" s="497"/>
      <c r="AE156" s="486" t="n">
        <v>1</v>
      </c>
      <c r="AF156" s="497"/>
      <c r="AG156" s="487" t="str">
        <f aca="false">TRIM('APH KIC KIA PC'!T156)</f>
        <v/>
      </c>
      <c r="AH156" s="497"/>
      <c r="AI156" s="497"/>
      <c r="AJ156" s="497"/>
      <c r="AK156" s="497"/>
      <c r="AL156" s="497"/>
      <c r="AM156" s="497"/>
      <c r="AN156" s="497"/>
      <c r="AO156" s="497"/>
      <c r="AP156" s="497"/>
      <c r="AQ156" s="497"/>
      <c r="AR156" s="497"/>
      <c r="AS156" s="497"/>
      <c r="AT156" s="497"/>
      <c r="AU156" s="497"/>
      <c r="AV156" s="497"/>
      <c r="AW156" s="497"/>
      <c r="AX156" s="497"/>
      <c r="AY156" s="497"/>
      <c r="AZ156" s="497"/>
      <c r="BA156" s="497"/>
      <c r="BB156" s="497"/>
      <c r="BC156" s="490" t="s">
        <v>2035</v>
      </c>
      <c r="BD156" s="490" t="str">
        <f aca="false">IF('2. Artikeldata Utökad'!G156="Välj…","",LEFT('2. Artikeldata Utökad'!G156,1))</f>
        <v> </v>
      </c>
      <c r="BE156" s="497"/>
      <c r="BF156" s="497"/>
      <c r="BG156" s="497"/>
      <c r="BH156" s="497"/>
      <c r="BI156" s="497"/>
      <c r="BJ156" s="497"/>
      <c r="BK156" s="497"/>
      <c r="BL156" s="487" t="str">
        <f aca="false">TRIM(IF('APH KIC KIA PC'!S156="WEB","",'2. Artikeldata Utökad'!P156))</f>
        <v/>
      </c>
      <c r="BM156" s="487" t="str">
        <f aca="false">TRIM(IF('APH KIC KIA PC'!S156="WEB","",'2. Artikeldata Utökad'!Q156))</f>
        <v/>
      </c>
      <c r="BN156" s="487" t="str">
        <f aca="false">TRIM(IF('APH KIC KIA PC'!S156="WEB","",'2. Artikeldata Utökad'!R156))</f>
        <v/>
      </c>
      <c r="BO156" s="487" t="str">
        <f aca="false">IF('2. Artikeldata Utökad'!F156="","",'2. Artikeldata Utökad'!F156)</f>
        <v>  Välj…</v>
      </c>
      <c r="BP156" s="487" t="str">
        <f aca="false">TRIM(IF('2. Artikeldata Utökad'!E156="","",'2. Artikeldata Utökad'!E156))</f>
        <v/>
      </c>
      <c r="BQ156" s="487" t="str">
        <f aca="false">TRIM(IF('APH KIC KIA PC'!S156="WEB","",'2. Artikeldata Utökad'!S156))</f>
        <v/>
      </c>
      <c r="BR156" s="486" t="n">
        <v>1</v>
      </c>
      <c r="BS156" s="487" t="str">
        <f aca="false">TRIM(IF('APH KIC KIA PC'!S156="WEB","",'2. Artikeldata Utökad'!T156))</f>
        <v/>
      </c>
      <c r="BT156" s="497"/>
      <c r="BU156" s="497"/>
      <c r="BV156" s="487" t="str">
        <f aca="false">TRIM(IF('APH KIC KIA PC'!M156&lt;&gt;200,'APH KIC KIA PC'!D156,'2. Artikeldata Utökad'!I156))</f>
        <v/>
      </c>
      <c r="BW156" s="487" t="str">
        <f aca="false">TRIM('2. Artikeldata Utökad'!D156)</f>
        <v/>
      </c>
      <c r="BX156" s="488" t="str">
        <f aca="false">LEFT('2. Artikeldata Utökad'!H156,1)</f>
        <v> </v>
      </c>
      <c r="BY156" s="488" t="str">
        <f aca="false">TRIM(LEFT('2. Artikeldata Utökad'!J156,2))</f>
        <v/>
      </c>
      <c r="BZ156" s="486" t="s">
        <v>2035</v>
      </c>
      <c r="CA156" s="497"/>
      <c r="CB156" s="497"/>
      <c r="CC156" s="497"/>
      <c r="CD156" s="497"/>
      <c r="CE156" s="497"/>
    </row>
    <row r="157" customFormat="false" ht="14.25" hidden="false" customHeight="false" outlineLevel="0" collapsed="false">
      <c r="A157" s="485" t="n">
        <v>153</v>
      </c>
      <c r="B157" s="485" t="str">
        <f aca="false">'APH KIC KIA PC'!I157</f>
        <v>Välj…</v>
      </c>
      <c r="C157" s="485" t="str">
        <f aca="false">'APH KIC KIA PC'!K157</f>
        <v>Välj…</v>
      </c>
      <c r="D157" s="486" t="n">
        <v>1</v>
      </c>
      <c r="E157" s="487" t="str">
        <f aca="false">TRIM('APH KIC KIA PC'!D157)</f>
        <v/>
      </c>
      <c r="F157" s="488" t="str">
        <f aca="false">TRIM('1. Artikeldata Grund'!E157)</f>
        <v/>
      </c>
      <c r="G157" s="489" t="s">
        <v>1925</v>
      </c>
      <c r="H157" s="497"/>
      <c r="I157" s="497"/>
      <c r="J157" s="497"/>
      <c r="K157" s="497"/>
      <c r="L157" s="497"/>
      <c r="M157" s="258" t="n">
        <f aca="false" t="array" ref="M157:M157">IF('APH KIC KIA PC'!S157&lt;&gt;"WEB",1,_xlfn.IFS('APH KIC KIA PC'!K157=Tabeller!$AH$4,'APH KIC KIA PC'!Q157,'APH KIC KIA PC'!K157=Tabeller!$AH$5,106628))</f>
        <v>1</v>
      </c>
      <c r="N157" s="490" t="str">
        <f aca="false" t="array" ref="N157:N157">TRIM(IFERROR(IF('APH KIC KIA PC'!M157=200,'2. Artikeldata Utökad'!I157,(_xlfn.IFS('APH KIC KIA PC'!K157=Tabeller!$AH$4,'1. Artikeldata Grund'!F157,AND('APH KIC KIA PC'!K157=Tabeller!$AH$5,'APH KIC KIA PC'!M157&lt;&gt;200),'APH KIC KIA PC'!D157,'APH KIC KIA PC'!M157=200,'2. Artikeldata Utökad'!I157))),""))</f>
        <v/>
      </c>
      <c r="O157" s="491" t="str">
        <f aca="false">'APH KIC KIA PC'!E157</f>
        <v/>
      </c>
      <c r="P157" s="487" t="str">
        <f aca="false">TRIM('APH KIC KIA PC'!R157)</f>
        <v/>
      </c>
      <c r="Q157" s="497"/>
      <c r="R157" s="493" t="str">
        <f aca="false" t="array" ref="R157:R157">IFERROR(_xlfn.IFS('4. Inköpsdata'!M157=25%,41,'4. Inköpsdata'!M157=12%,42,'4. Inköpsdata'!M157=6%,43,'4. Inköpsdata'!M157="Momsfritt",38),"")</f>
        <v/>
      </c>
      <c r="S157" s="486" t="str">
        <f aca="false">'APH KIC KIA PC'!S157</f>
        <v>  Välj…</v>
      </c>
      <c r="T157" s="494" t="str">
        <f aca="false">'APH KIC KIA PC'!E157</f>
        <v/>
      </c>
      <c r="U157" s="486"/>
      <c r="V157" s="497"/>
      <c r="W157" s="497"/>
      <c r="X157" s="497"/>
      <c r="Y157" s="497"/>
      <c r="Z157" s="486" t="str">
        <f aca="false">TRIM(IF('1. Artikeldata Grund'!K157="","",IF('1. Artikeldata Grund'!K157=1,_xlfn.CONCAT('1. Artikeldata Grund'!K157," ","dag"),_xlfn.CONCAT('1. Artikeldata Grund'!K157," ","dagar"))))</f>
        <v/>
      </c>
      <c r="AA157" s="486" t="str">
        <f aca="false">TRIM(IF('1. Artikeldata Grund'!L157="","",IF('1. Artikeldata Grund'!L157=1,_xlfn.CONCAT('1. Artikeldata Grund'!L157," ","dag"),_xlfn.CONCAT('1. Artikeldata Grund'!L157," ","dagar"))))</f>
        <v/>
      </c>
      <c r="AB157" s="497"/>
      <c r="AC157" s="497"/>
      <c r="AD157" s="497"/>
      <c r="AE157" s="486" t="n">
        <v>1</v>
      </c>
      <c r="AF157" s="497"/>
      <c r="AG157" s="487" t="str">
        <f aca="false">TRIM('APH KIC KIA PC'!T157)</f>
        <v/>
      </c>
      <c r="AH157" s="497"/>
      <c r="AI157" s="497"/>
      <c r="AJ157" s="497"/>
      <c r="AK157" s="497"/>
      <c r="AL157" s="497"/>
      <c r="AM157" s="497"/>
      <c r="AN157" s="497"/>
      <c r="AO157" s="497"/>
      <c r="AP157" s="497"/>
      <c r="AQ157" s="497"/>
      <c r="AR157" s="497"/>
      <c r="AS157" s="497"/>
      <c r="AT157" s="497"/>
      <c r="AU157" s="497"/>
      <c r="AV157" s="497"/>
      <c r="AW157" s="497"/>
      <c r="AX157" s="497"/>
      <c r="AY157" s="497"/>
      <c r="AZ157" s="497"/>
      <c r="BA157" s="497"/>
      <c r="BB157" s="497"/>
      <c r="BC157" s="490" t="s">
        <v>2035</v>
      </c>
      <c r="BD157" s="490" t="str">
        <f aca="false">IF('2. Artikeldata Utökad'!G157="Välj…","",LEFT('2. Artikeldata Utökad'!G157,1))</f>
        <v> </v>
      </c>
      <c r="BE157" s="497"/>
      <c r="BF157" s="497"/>
      <c r="BG157" s="497"/>
      <c r="BH157" s="497"/>
      <c r="BI157" s="497"/>
      <c r="BJ157" s="497"/>
      <c r="BK157" s="497"/>
      <c r="BL157" s="487" t="str">
        <f aca="false">TRIM(IF('APH KIC KIA PC'!S157="WEB","",'2. Artikeldata Utökad'!P157))</f>
        <v/>
      </c>
      <c r="BM157" s="487" t="str">
        <f aca="false">TRIM(IF('APH KIC KIA PC'!S157="WEB","",'2. Artikeldata Utökad'!Q157))</f>
        <v/>
      </c>
      <c r="BN157" s="487" t="str">
        <f aca="false">TRIM(IF('APH KIC KIA PC'!S157="WEB","",'2. Artikeldata Utökad'!R157))</f>
        <v/>
      </c>
      <c r="BO157" s="487" t="str">
        <f aca="false">IF('2. Artikeldata Utökad'!F157="","",'2. Artikeldata Utökad'!F157)</f>
        <v>  Välj…</v>
      </c>
      <c r="BP157" s="487" t="str">
        <f aca="false">TRIM(IF('2. Artikeldata Utökad'!E157="","",'2. Artikeldata Utökad'!E157))</f>
        <v/>
      </c>
      <c r="BQ157" s="487" t="str">
        <f aca="false">TRIM(IF('APH KIC KIA PC'!S157="WEB","",'2. Artikeldata Utökad'!S157))</f>
        <v/>
      </c>
      <c r="BR157" s="486" t="n">
        <v>1</v>
      </c>
      <c r="BS157" s="487" t="str">
        <f aca="false">TRIM(IF('APH KIC KIA PC'!S157="WEB","",'2. Artikeldata Utökad'!T157))</f>
        <v/>
      </c>
      <c r="BT157" s="497"/>
      <c r="BU157" s="497"/>
      <c r="BV157" s="487" t="str">
        <f aca="false">TRIM(IF('APH KIC KIA PC'!M157&lt;&gt;200,'APH KIC KIA PC'!D157,'2. Artikeldata Utökad'!I157))</f>
        <v/>
      </c>
      <c r="BW157" s="487" t="str">
        <f aca="false">TRIM('2. Artikeldata Utökad'!D157)</f>
        <v/>
      </c>
      <c r="BX157" s="488" t="str">
        <f aca="false">LEFT('2. Artikeldata Utökad'!H157,1)</f>
        <v> </v>
      </c>
      <c r="BY157" s="488" t="str">
        <f aca="false">TRIM(LEFT('2. Artikeldata Utökad'!J157,2))</f>
        <v/>
      </c>
      <c r="BZ157" s="486" t="s">
        <v>2035</v>
      </c>
      <c r="CA157" s="497"/>
      <c r="CB157" s="497"/>
      <c r="CC157" s="497"/>
      <c r="CD157" s="497"/>
      <c r="CE157" s="497"/>
    </row>
    <row r="158" customFormat="false" ht="14.25" hidden="false" customHeight="false" outlineLevel="0" collapsed="false">
      <c r="A158" s="485" t="n">
        <v>154</v>
      </c>
      <c r="B158" s="485" t="str">
        <f aca="false">'APH KIC KIA PC'!I158</f>
        <v>Välj…</v>
      </c>
      <c r="C158" s="485" t="str">
        <f aca="false">'APH KIC KIA PC'!K158</f>
        <v>Välj…</v>
      </c>
      <c r="D158" s="486" t="n">
        <v>1</v>
      </c>
      <c r="E158" s="487" t="str">
        <f aca="false">TRIM('APH KIC KIA PC'!D158)</f>
        <v/>
      </c>
      <c r="F158" s="488" t="str">
        <f aca="false">TRIM('1. Artikeldata Grund'!E158)</f>
        <v/>
      </c>
      <c r="G158" s="489" t="s">
        <v>1925</v>
      </c>
      <c r="H158" s="497"/>
      <c r="I158" s="497"/>
      <c r="J158" s="497"/>
      <c r="K158" s="497"/>
      <c r="L158" s="497"/>
      <c r="M158" s="258" t="n">
        <f aca="false" t="array" ref="M158:M158">IF('APH KIC KIA PC'!S158&lt;&gt;"WEB",1,_xlfn.IFS('APH KIC KIA PC'!K158=Tabeller!$AH$4,'APH KIC KIA PC'!Q158,'APH KIC KIA PC'!K158=Tabeller!$AH$5,106628))</f>
        <v>1</v>
      </c>
      <c r="N158" s="490" t="str">
        <f aca="false" t="array" ref="N158:N158">TRIM(IFERROR(IF('APH KIC KIA PC'!M158=200,'2. Artikeldata Utökad'!I158,(_xlfn.IFS('APH KIC KIA PC'!K158=Tabeller!$AH$4,'1. Artikeldata Grund'!F158,AND('APH KIC KIA PC'!K158=Tabeller!$AH$5,'APH KIC KIA PC'!M158&lt;&gt;200),'APH KIC KIA PC'!D158,'APH KIC KIA PC'!M158=200,'2. Artikeldata Utökad'!I158))),""))</f>
        <v/>
      </c>
      <c r="O158" s="491" t="str">
        <f aca="false">'APH KIC KIA PC'!E158</f>
        <v/>
      </c>
      <c r="P158" s="487" t="str">
        <f aca="false">TRIM('APH KIC KIA PC'!R158)</f>
        <v/>
      </c>
      <c r="Q158" s="497"/>
      <c r="R158" s="493" t="str">
        <f aca="false" t="array" ref="R158:R158">IFERROR(_xlfn.IFS('4. Inköpsdata'!M158=25%,41,'4. Inköpsdata'!M158=12%,42,'4. Inköpsdata'!M158=6%,43,'4. Inköpsdata'!M158="Momsfritt",38),"")</f>
        <v/>
      </c>
      <c r="S158" s="486" t="str">
        <f aca="false">'APH KIC KIA PC'!S158</f>
        <v>  Välj…</v>
      </c>
      <c r="T158" s="494" t="str">
        <f aca="false">'APH KIC KIA PC'!E158</f>
        <v/>
      </c>
      <c r="U158" s="486"/>
      <c r="V158" s="497"/>
      <c r="W158" s="497"/>
      <c r="X158" s="497"/>
      <c r="Y158" s="497"/>
      <c r="Z158" s="486" t="str">
        <f aca="false">TRIM(IF('1. Artikeldata Grund'!K158="","",IF('1. Artikeldata Grund'!K158=1,_xlfn.CONCAT('1. Artikeldata Grund'!K158," ","dag"),_xlfn.CONCAT('1. Artikeldata Grund'!K158," ","dagar"))))</f>
        <v/>
      </c>
      <c r="AA158" s="486" t="str">
        <f aca="false">TRIM(IF('1. Artikeldata Grund'!L158="","",IF('1. Artikeldata Grund'!L158=1,_xlfn.CONCAT('1. Artikeldata Grund'!L158," ","dag"),_xlfn.CONCAT('1. Artikeldata Grund'!L158," ","dagar"))))</f>
        <v/>
      </c>
      <c r="AB158" s="497"/>
      <c r="AC158" s="497"/>
      <c r="AD158" s="497"/>
      <c r="AE158" s="486" t="n">
        <v>1</v>
      </c>
      <c r="AF158" s="497"/>
      <c r="AG158" s="487" t="str">
        <f aca="false">TRIM('APH KIC KIA PC'!T158)</f>
        <v/>
      </c>
      <c r="AH158" s="497"/>
      <c r="AI158" s="497"/>
      <c r="AJ158" s="497"/>
      <c r="AK158" s="497"/>
      <c r="AL158" s="497"/>
      <c r="AM158" s="497"/>
      <c r="AN158" s="497"/>
      <c r="AO158" s="497"/>
      <c r="AP158" s="497"/>
      <c r="AQ158" s="497"/>
      <c r="AR158" s="497"/>
      <c r="AS158" s="497"/>
      <c r="AT158" s="497"/>
      <c r="AU158" s="497"/>
      <c r="AV158" s="497"/>
      <c r="AW158" s="497"/>
      <c r="AX158" s="497"/>
      <c r="AY158" s="497"/>
      <c r="AZ158" s="497"/>
      <c r="BA158" s="497"/>
      <c r="BB158" s="497"/>
      <c r="BC158" s="490" t="s">
        <v>2035</v>
      </c>
      <c r="BD158" s="490" t="str">
        <f aca="false">IF('2. Artikeldata Utökad'!G158="Välj…","",LEFT('2. Artikeldata Utökad'!G158,1))</f>
        <v> </v>
      </c>
      <c r="BE158" s="497"/>
      <c r="BF158" s="497"/>
      <c r="BG158" s="497"/>
      <c r="BH158" s="497"/>
      <c r="BI158" s="497"/>
      <c r="BJ158" s="497"/>
      <c r="BK158" s="497"/>
      <c r="BL158" s="487" t="str">
        <f aca="false">TRIM(IF('APH KIC KIA PC'!S158="WEB","",'2. Artikeldata Utökad'!P158))</f>
        <v/>
      </c>
      <c r="BM158" s="487" t="str">
        <f aca="false">TRIM(IF('APH KIC KIA PC'!S158="WEB","",'2. Artikeldata Utökad'!Q158))</f>
        <v/>
      </c>
      <c r="BN158" s="487" t="str">
        <f aca="false">TRIM(IF('APH KIC KIA PC'!S158="WEB","",'2. Artikeldata Utökad'!R158))</f>
        <v/>
      </c>
      <c r="BO158" s="487" t="str">
        <f aca="false">IF('2. Artikeldata Utökad'!F158="","",'2. Artikeldata Utökad'!F158)</f>
        <v>  Välj…</v>
      </c>
      <c r="BP158" s="487" t="str">
        <f aca="false">TRIM(IF('2. Artikeldata Utökad'!E158="","",'2. Artikeldata Utökad'!E158))</f>
        <v/>
      </c>
      <c r="BQ158" s="487" t="str">
        <f aca="false">TRIM(IF('APH KIC KIA PC'!S158="WEB","",'2. Artikeldata Utökad'!S158))</f>
        <v/>
      </c>
      <c r="BR158" s="486" t="n">
        <v>1</v>
      </c>
      <c r="BS158" s="487" t="str">
        <f aca="false">TRIM(IF('APH KIC KIA PC'!S158="WEB","",'2. Artikeldata Utökad'!T158))</f>
        <v/>
      </c>
      <c r="BT158" s="497"/>
      <c r="BU158" s="497"/>
      <c r="BV158" s="487" t="str">
        <f aca="false">TRIM(IF('APH KIC KIA PC'!M158&lt;&gt;200,'APH KIC KIA PC'!D158,'2. Artikeldata Utökad'!I158))</f>
        <v/>
      </c>
      <c r="BW158" s="487" t="str">
        <f aca="false">TRIM('2. Artikeldata Utökad'!D158)</f>
        <v/>
      </c>
      <c r="BX158" s="488" t="str">
        <f aca="false">LEFT('2. Artikeldata Utökad'!H158,1)</f>
        <v> </v>
      </c>
      <c r="BY158" s="488" t="str">
        <f aca="false">TRIM(LEFT('2. Artikeldata Utökad'!J158,2))</f>
        <v/>
      </c>
      <c r="BZ158" s="486" t="s">
        <v>2035</v>
      </c>
      <c r="CA158" s="497"/>
      <c r="CB158" s="497"/>
      <c r="CC158" s="497"/>
      <c r="CD158" s="497"/>
      <c r="CE158" s="497"/>
    </row>
    <row r="159" customFormat="false" ht="14.25" hidden="false" customHeight="false" outlineLevel="0" collapsed="false">
      <c r="A159" s="485" t="n">
        <v>155</v>
      </c>
      <c r="B159" s="485" t="str">
        <f aca="false">'APH KIC KIA PC'!I159</f>
        <v>Välj…</v>
      </c>
      <c r="C159" s="485" t="str">
        <f aca="false">'APH KIC KIA PC'!K159</f>
        <v>Välj…</v>
      </c>
      <c r="D159" s="486" t="n">
        <v>1</v>
      </c>
      <c r="E159" s="487" t="str">
        <f aca="false">TRIM('APH KIC KIA PC'!D159)</f>
        <v/>
      </c>
      <c r="F159" s="488" t="str">
        <f aca="false">TRIM('1. Artikeldata Grund'!E159)</f>
        <v/>
      </c>
      <c r="G159" s="489" t="s">
        <v>1925</v>
      </c>
      <c r="H159" s="497"/>
      <c r="I159" s="497"/>
      <c r="J159" s="497"/>
      <c r="K159" s="497"/>
      <c r="L159" s="497"/>
      <c r="M159" s="258" t="n">
        <f aca="false" t="array" ref="M159:M159">IF('APH KIC KIA PC'!S159&lt;&gt;"WEB",1,_xlfn.IFS('APH KIC KIA PC'!K159=Tabeller!$AH$4,'APH KIC KIA PC'!Q159,'APH KIC KIA PC'!K159=Tabeller!$AH$5,106628))</f>
        <v>1</v>
      </c>
      <c r="N159" s="490" t="str">
        <f aca="false" t="array" ref="N159:N159">TRIM(IFERROR(IF('APH KIC KIA PC'!M159=200,'2. Artikeldata Utökad'!I159,(_xlfn.IFS('APH KIC KIA PC'!K159=Tabeller!$AH$4,'1. Artikeldata Grund'!F159,AND('APH KIC KIA PC'!K159=Tabeller!$AH$5,'APH KIC KIA PC'!M159&lt;&gt;200),'APH KIC KIA PC'!D159,'APH KIC KIA PC'!M159=200,'2. Artikeldata Utökad'!I159))),""))</f>
        <v/>
      </c>
      <c r="O159" s="491" t="str">
        <f aca="false">'APH KIC KIA PC'!E159</f>
        <v/>
      </c>
      <c r="P159" s="487" t="str">
        <f aca="false">TRIM('APH KIC KIA PC'!R159)</f>
        <v/>
      </c>
      <c r="Q159" s="497"/>
      <c r="R159" s="493" t="str">
        <f aca="false" t="array" ref="R159:R159">IFERROR(_xlfn.IFS('4. Inköpsdata'!M159=25%,41,'4. Inköpsdata'!M159=12%,42,'4. Inköpsdata'!M159=6%,43,'4. Inköpsdata'!M159="Momsfritt",38),"")</f>
        <v/>
      </c>
      <c r="S159" s="486" t="str">
        <f aca="false">'APH KIC KIA PC'!S159</f>
        <v>  Välj…</v>
      </c>
      <c r="T159" s="494" t="str">
        <f aca="false">'APH KIC KIA PC'!E159</f>
        <v/>
      </c>
      <c r="U159" s="486"/>
      <c r="V159" s="497"/>
      <c r="W159" s="497"/>
      <c r="X159" s="497"/>
      <c r="Y159" s="497"/>
      <c r="Z159" s="486" t="str">
        <f aca="false">TRIM(IF('1. Artikeldata Grund'!K159="","",IF('1. Artikeldata Grund'!K159=1,_xlfn.CONCAT('1. Artikeldata Grund'!K159," ","dag"),_xlfn.CONCAT('1. Artikeldata Grund'!K159," ","dagar"))))</f>
        <v/>
      </c>
      <c r="AA159" s="486" t="str">
        <f aca="false">TRIM(IF('1. Artikeldata Grund'!L159="","",IF('1. Artikeldata Grund'!L159=1,_xlfn.CONCAT('1. Artikeldata Grund'!L159," ","dag"),_xlfn.CONCAT('1. Artikeldata Grund'!L159," ","dagar"))))</f>
        <v/>
      </c>
      <c r="AB159" s="497"/>
      <c r="AC159" s="497"/>
      <c r="AD159" s="497"/>
      <c r="AE159" s="486" t="n">
        <v>1</v>
      </c>
      <c r="AF159" s="497"/>
      <c r="AG159" s="487" t="str">
        <f aca="false">TRIM('APH KIC KIA PC'!T159)</f>
        <v/>
      </c>
      <c r="AH159" s="497"/>
      <c r="AI159" s="497"/>
      <c r="AJ159" s="497"/>
      <c r="AK159" s="497"/>
      <c r="AL159" s="497"/>
      <c r="AM159" s="497"/>
      <c r="AN159" s="497"/>
      <c r="AO159" s="497"/>
      <c r="AP159" s="497"/>
      <c r="AQ159" s="497"/>
      <c r="AR159" s="497"/>
      <c r="AS159" s="497"/>
      <c r="AT159" s="497"/>
      <c r="AU159" s="497"/>
      <c r="AV159" s="497"/>
      <c r="AW159" s="497"/>
      <c r="AX159" s="497"/>
      <c r="AY159" s="497"/>
      <c r="AZ159" s="497"/>
      <c r="BA159" s="497"/>
      <c r="BB159" s="497"/>
      <c r="BC159" s="490" t="s">
        <v>2035</v>
      </c>
      <c r="BD159" s="490" t="str">
        <f aca="false">IF('2. Artikeldata Utökad'!G159="Välj…","",LEFT('2. Artikeldata Utökad'!G159,1))</f>
        <v> </v>
      </c>
      <c r="BE159" s="497"/>
      <c r="BF159" s="497"/>
      <c r="BG159" s="497"/>
      <c r="BH159" s="497"/>
      <c r="BI159" s="497"/>
      <c r="BJ159" s="497"/>
      <c r="BK159" s="497"/>
      <c r="BL159" s="487" t="str">
        <f aca="false">TRIM(IF('APH KIC KIA PC'!S159="WEB","",'2. Artikeldata Utökad'!P159))</f>
        <v/>
      </c>
      <c r="BM159" s="487" t="str">
        <f aca="false">TRIM(IF('APH KIC KIA PC'!S159="WEB","",'2. Artikeldata Utökad'!Q159))</f>
        <v/>
      </c>
      <c r="BN159" s="487" t="str">
        <f aca="false">TRIM(IF('APH KIC KIA PC'!S159="WEB","",'2. Artikeldata Utökad'!R159))</f>
        <v/>
      </c>
      <c r="BO159" s="487" t="str">
        <f aca="false">IF('2. Artikeldata Utökad'!F159="","",'2. Artikeldata Utökad'!F159)</f>
        <v>  Välj…</v>
      </c>
      <c r="BP159" s="487" t="str">
        <f aca="false">TRIM(IF('2. Artikeldata Utökad'!E159="","",'2. Artikeldata Utökad'!E159))</f>
        <v/>
      </c>
      <c r="BQ159" s="487" t="str">
        <f aca="false">TRIM(IF('APH KIC KIA PC'!S159="WEB","",'2. Artikeldata Utökad'!S159))</f>
        <v/>
      </c>
      <c r="BR159" s="486" t="n">
        <v>1</v>
      </c>
      <c r="BS159" s="487" t="str">
        <f aca="false">TRIM(IF('APH KIC KIA PC'!S159="WEB","",'2. Artikeldata Utökad'!T159))</f>
        <v/>
      </c>
      <c r="BT159" s="497"/>
      <c r="BU159" s="497"/>
      <c r="BV159" s="487" t="str">
        <f aca="false">TRIM(IF('APH KIC KIA PC'!M159&lt;&gt;200,'APH KIC KIA PC'!D159,'2. Artikeldata Utökad'!I159))</f>
        <v/>
      </c>
      <c r="BW159" s="487" t="str">
        <f aca="false">TRIM('2. Artikeldata Utökad'!D159)</f>
        <v/>
      </c>
      <c r="BX159" s="488" t="str">
        <f aca="false">LEFT('2. Artikeldata Utökad'!H159,1)</f>
        <v> </v>
      </c>
      <c r="BY159" s="488" t="str">
        <f aca="false">TRIM(LEFT('2. Artikeldata Utökad'!J159,2))</f>
        <v/>
      </c>
      <c r="BZ159" s="486" t="s">
        <v>2035</v>
      </c>
      <c r="CA159" s="497"/>
      <c r="CB159" s="497"/>
      <c r="CC159" s="497"/>
      <c r="CD159" s="497"/>
      <c r="CE159" s="497"/>
    </row>
    <row r="160" customFormat="false" ht="14.25" hidden="false" customHeight="false" outlineLevel="0" collapsed="false">
      <c r="A160" s="485" t="n">
        <v>156</v>
      </c>
      <c r="B160" s="485" t="str">
        <f aca="false">'APH KIC KIA PC'!I160</f>
        <v>Välj…</v>
      </c>
      <c r="C160" s="485" t="str">
        <f aca="false">'APH KIC KIA PC'!K160</f>
        <v>Välj…</v>
      </c>
      <c r="D160" s="486" t="n">
        <v>1</v>
      </c>
      <c r="E160" s="487" t="str">
        <f aca="false">TRIM('APH KIC KIA PC'!D160)</f>
        <v/>
      </c>
      <c r="F160" s="488" t="str">
        <f aca="false">TRIM('1. Artikeldata Grund'!E160)</f>
        <v/>
      </c>
      <c r="G160" s="489" t="s">
        <v>1925</v>
      </c>
      <c r="H160" s="497"/>
      <c r="I160" s="497"/>
      <c r="J160" s="497"/>
      <c r="K160" s="497"/>
      <c r="L160" s="497"/>
      <c r="M160" s="258" t="n">
        <f aca="false" t="array" ref="M160:M160">IF('APH KIC KIA PC'!S160&lt;&gt;"WEB",1,_xlfn.IFS('APH KIC KIA PC'!K160=Tabeller!$AH$4,'APH KIC KIA PC'!Q160,'APH KIC KIA PC'!K160=Tabeller!$AH$5,106628))</f>
        <v>1</v>
      </c>
      <c r="N160" s="490" t="str">
        <f aca="false" t="array" ref="N160:N160">TRIM(IFERROR(IF('APH KIC KIA PC'!M160=200,'2. Artikeldata Utökad'!I160,(_xlfn.IFS('APH KIC KIA PC'!K160=Tabeller!$AH$4,'1. Artikeldata Grund'!F160,AND('APH KIC KIA PC'!K160=Tabeller!$AH$5,'APH KIC KIA PC'!M160&lt;&gt;200),'APH KIC KIA PC'!D160,'APH KIC KIA PC'!M160=200,'2. Artikeldata Utökad'!I160))),""))</f>
        <v/>
      </c>
      <c r="O160" s="491" t="str">
        <f aca="false">'APH KIC KIA PC'!E160</f>
        <v/>
      </c>
      <c r="P160" s="487" t="str">
        <f aca="false">TRIM('APH KIC KIA PC'!R160)</f>
        <v/>
      </c>
      <c r="Q160" s="497"/>
      <c r="R160" s="493" t="str">
        <f aca="false" t="array" ref="R160:R160">IFERROR(_xlfn.IFS('4. Inköpsdata'!M160=25%,41,'4. Inköpsdata'!M160=12%,42,'4. Inköpsdata'!M160=6%,43,'4. Inköpsdata'!M160="Momsfritt",38),"")</f>
        <v/>
      </c>
      <c r="S160" s="486" t="str">
        <f aca="false">'APH KIC KIA PC'!S160</f>
        <v>  Välj…</v>
      </c>
      <c r="T160" s="494" t="str">
        <f aca="false">'APH KIC KIA PC'!E160</f>
        <v/>
      </c>
      <c r="U160" s="486"/>
      <c r="V160" s="497"/>
      <c r="W160" s="497"/>
      <c r="X160" s="497"/>
      <c r="Y160" s="497"/>
      <c r="Z160" s="486" t="str">
        <f aca="false">TRIM(IF('1. Artikeldata Grund'!K160="","",IF('1. Artikeldata Grund'!K160=1,_xlfn.CONCAT('1. Artikeldata Grund'!K160," ","dag"),_xlfn.CONCAT('1. Artikeldata Grund'!K160," ","dagar"))))</f>
        <v/>
      </c>
      <c r="AA160" s="486" t="str">
        <f aca="false">TRIM(IF('1. Artikeldata Grund'!L160="","",IF('1. Artikeldata Grund'!L160=1,_xlfn.CONCAT('1. Artikeldata Grund'!L160," ","dag"),_xlfn.CONCAT('1. Artikeldata Grund'!L160," ","dagar"))))</f>
        <v/>
      </c>
      <c r="AB160" s="497"/>
      <c r="AC160" s="497"/>
      <c r="AD160" s="497"/>
      <c r="AE160" s="486" t="n">
        <v>1</v>
      </c>
      <c r="AF160" s="497"/>
      <c r="AG160" s="487" t="str">
        <f aca="false">TRIM('APH KIC KIA PC'!T160)</f>
        <v/>
      </c>
      <c r="AH160" s="497"/>
      <c r="AI160" s="497"/>
      <c r="AJ160" s="497"/>
      <c r="AK160" s="497"/>
      <c r="AL160" s="497"/>
      <c r="AM160" s="497"/>
      <c r="AN160" s="497"/>
      <c r="AO160" s="497"/>
      <c r="AP160" s="497"/>
      <c r="AQ160" s="497"/>
      <c r="AR160" s="497"/>
      <c r="AS160" s="497"/>
      <c r="AT160" s="497"/>
      <c r="AU160" s="497"/>
      <c r="AV160" s="497"/>
      <c r="AW160" s="497"/>
      <c r="AX160" s="497"/>
      <c r="AY160" s="497"/>
      <c r="AZ160" s="497"/>
      <c r="BA160" s="497"/>
      <c r="BB160" s="497"/>
      <c r="BC160" s="490" t="s">
        <v>2035</v>
      </c>
      <c r="BD160" s="490" t="str">
        <f aca="false">IF('2. Artikeldata Utökad'!G160="Välj…","",LEFT('2. Artikeldata Utökad'!G160,1))</f>
        <v> </v>
      </c>
      <c r="BE160" s="497"/>
      <c r="BF160" s="497"/>
      <c r="BG160" s="497"/>
      <c r="BH160" s="497"/>
      <c r="BI160" s="497"/>
      <c r="BJ160" s="497"/>
      <c r="BK160" s="497"/>
      <c r="BL160" s="487" t="str">
        <f aca="false">TRIM(IF('APH KIC KIA PC'!S160="WEB","",'2. Artikeldata Utökad'!P160))</f>
        <v/>
      </c>
      <c r="BM160" s="487" t="str">
        <f aca="false">TRIM(IF('APH KIC KIA PC'!S160="WEB","",'2. Artikeldata Utökad'!Q160))</f>
        <v/>
      </c>
      <c r="BN160" s="487" t="str">
        <f aca="false">TRIM(IF('APH KIC KIA PC'!S160="WEB","",'2. Artikeldata Utökad'!R160))</f>
        <v/>
      </c>
      <c r="BO160" s="487" t="str">
        <f aca="false">IF('2. Artikeldata Utökad'!F160="","",'2. Artikeldata Utökad'!F160)</f>
        <v>  Välj…</v>
      </c>
      <c r="BP160" s="487" t="str">
        <f aca="false">TRIM(IF('2. Artikeldata Utökad'!E160="","",'2. Artikeldata Utökad'!E160))</f>
        <v/>
      </c>
      <c r="BQ160" s="487" t="str">
        <f aca="false">TRIM(IF('APH KIC KIA PC'!S160="WEB","",'2. Artikeldata Utökad'!S160))</f>
        <v/>
      </c>
      <c r="BR160" s="486" t="n">
        <v>1</v>
      </c>
      <c r="BS160" s="487" t="str">
        <f aca="false">TRIM(IF('APH KIC KIA PC'!S160="WEB","",'2. Artikeldata Utökad'!T160))</f>
        <v/>
      </c>
      <c r="BT160" s="497"/>
      <c r="BU160" s="497"/>
      <c r="BV160" s="487" t="str">
        <f aca="false">TRIM(IF('APH KIC KIA PC'!M160&lt;&gt;200,'APH KIC KIA PC'!D160,'2. Artikeldata Utökad'!I160))</f>
        <v/>
      </c>
      <c r="BW160" s="487" t="str">
        <f aca="false">TRIM('2. Artikeldata Utökad'!D160)</f>
        <v/>
      </c>
      <c r="BX160" s="488" t="str">
        <f aca="false">LEFT('2. Artikeldata Utökad'!H160,1)</f>
        <v> </v>
      </c>
      <c r="BY160" s="488" t="str">
        <f aca="false">TRIM(LEFT('2. Artikeldata Utökad'!J160,2))</f>
        <v/>
      </c>
      <c r="BZ160" s="486" t="s">
        <v>2035</v>
      </c>
      <c r="CA160" s="497"/>
      <c r="CB160" s="497"/>
      <c r="CC160" s="497"/>
      <c r="CD160" s="497"/>
      <c r="CE160" s="497"/>
    </row>
    <row r="161" customFormat="false" ht="14.25" hidden="false" customHeight="false" outlineLevel="0" collapsed="false">
      <c r="A161" s="485" t="n">
        <v>157</v>
      </c>
      <c r="B161" s="485" t="str">
        <f aca="false">'APH KIC KIA PC'!I161</f>
        <v>Välj…</v>
      </c>
      <c r="C161" s="485" t="str">
        <f aca="false">'APH KIC KIA PC'!K161</f>
        <v>Välj…</v>
      </c>
      <c r="D161" s="486" t="n">
        <v>1</v>
      </c>
      <c r="E161" s="487" t="str">
        <f aca="false">TRIM('APH KIC KIA PC'!D161)</f>
        <v/>
      </c>
      <c r="F161" s="488" t="str">
        <f aca="false">TRIM('1. Artikeldata Grund'!E161)</f>
        <v/>
      </c>
      <c r="G161" s="489" t="s">
        <v>1925</v>
      </c>
      <c r="H161" s="497"/>
      <c r="I161" s="497"/>
      <c r="J161" s="497"/>
      <c r="K161" s="497"/>
      <c r="L161" s="497"/>
      <c r="M161" s="258" t="n">
        <f aca="false" t="array" ref="M161:M161">IF('APH KIC KIA PC'!S161&lt;&gt;"WEB",1,_xlfn.IFS('APH KIC KIA PC'!K161=Tabeller!$AH$4,'APH KIC KIA PC'!Q161,'APH KIC KIA PC'!K161=Tabeller!$AH$5,106628))</f>
        <v>1</v>
      </c>
      <c r="N161" s="490" t="str">
        <f aca="false" t="array" ref="N161:N161">TRIM(IFERROR(IF('APH KIC KIA PC'!M161=200,'2. Artikeldata Utökad'!I161,(_xlfn.IFS('APH KIC KIA PC'!K161=Tabeller!$AH$4,'1. Artikeldata Grund'!F161,AND('APH KIC KIA PC'!K161=Tabeller!$AH$5,'APH KIC KIA PC'!M161&lt;&gt;200),'APH KIC KIA PC'!D161,'APH KIC KIA PC'!M161=200,'2. Artikeldata Utökad'!I161))),""))</f>
        <v/>
      </c>
      <c r="O161" s="491" t="str">
        <f aca="false">'APH KIC KIA PC'!E161</f>
        <v/>
      </c>
      <c r="P161" s="487" t="str">
        <f aca="false">TRIM('APH KIC KIA PC'!R161)</f>
        <v/>
      </c>
      <c r="Q161" s="497"/>
      <c r="R161" s="493" t="str">
        <f aca="false" t="array" ref="R161:R161">IFERROR(_xlfn.IFS('4. Inköpsdata'!M161=25%,41,'4. Inköpsdata'!M161=12%,42,'4. Inköpsdata'!M161=6%,43,'4. Inköpsdata'!M161="Momsfritt",38),"")</f>
        <v/>
      </c>
      <c r="S161" s="486" t="str">
        <f aca="false">'APH KIC KIA PC'!S161</f>
        <v>  Välj…</v>
      </c>
      <c r="T161" s="494" t="str">
        <f aca="false">'APH KIC KIA PC'!E161</f>
        <v/>
      </c>
      <c r="U161" s="486"/>
      <c r="V161" s="497"/>
      <c r="W161" s="497"/>
      <c r="X161" s="497"/>
      <c r="Y161" s="497"/>
      <c r="Z161" s="486" t="str">
        <f aca="false">TRIM(IF('1. Artikeldata Grund'!K161="","",IF('1. Artikeldata Grund'!K161=1,_xlfn.CONCAT('1. Artikeldata Grund'!K161," ","dag"),_xlfn.CONCAT('1. Artikeldata Grund'!K161," ","dagar"))))</f>
        <v/>
      </c>
      <c r="AA161" s="486" t="str">
        <f aca="false">TRIM(IF('1. Artikeldata Grund'!L161="","",IF('1. Artikeldata Grund'!L161=1,_xlfn.CONCAT('1. Artikeldata Grund'!L161," ","dag"),_xlfn.CONCAT('1. Artikeldata Grund'!L161," ","dagar"))))</f>
        <v/>
      </c>
      <c r="AB161" s="497"/>
      <c r="AC161" s="497"/>
      <c r="AD161" s="497"/>
      <c r="AE161" s="486" t="n">
        <v>1</v>
      </c>
      <c r="AF161" s="497"/>
      <c r="AG161" s="487" t="str">
        <f aca="false">TRIM('APH KIC KIA PC'!T161)</f>
        <v/>
      </c>
      <c r="AH161" s="497"/>
      <c r="AI161" s="497"/>
      <c r="AJ161" s="497"/>
      <c r="AK161" s="497"/>
      <c r="AL161" s="497"/>
      <c r="AM161" s="497"/>
      <c r="AN161" s="497"/>
      <c r="AO161" s="497"/>
      <c r="AP161" s="497"/>
      <c r="AQ161" s="497"/>
      <c r="AR161" s="497"/>
      <c r="AS161" s="497"/>
      <c r="AT161" s="497"/>
      <c r="AU161" s="497"/>
      <c r="AV161" s="497"/>
      <c r="AW161" s="497"/>
      <c r="AX161" s="497"/>
      <c r="AY161" s="497"/>
      <c r="AZ161" s="497"/>
      <c r="BA161" s="497"/>
      <c r="BB161" s="497"/>
      <c r="BC161" s="490" t="s">
        <v>2035</v>
      </c>
      <c r="BD161" s="490" t="str">
        <f aca="false">IF('2. Artikeldata Utökad'!G161="Välj…","",LEFT('2. Artikeldata Utökad'!G161,1))</f>
        <v> </v>
      </c>
      <c r="BE161" s="497"/>
      <c r="BF161" s="497"/>
      <c r="BG161" s="497"/>
      <c r="BH161" s="497"/>
      <c r="BI161" s="497"/>
      <c r="BJ161" s="497"/>
      <c r="BK161" s="497"/>
      <c r="BL161" s="487" t="str">
        <f aca="false">TRIM(IF('APH KIC KIA PC'!S161="WEB","",'2. Artikeldata Utökad'!P161))</f>
        <v/>
      </c>
      <c r="BM161" s="487" t="str">
        <f aca="false">TRIM(IF('APH KIC KIA PC'!S161="WEB","",'2. Artikeldata Utökad'!Q161))</f>
        <v/>
      </c>
      <c r="BN161" s="487" t="str">
        <f aca="false">TRIM(IF('APH KIC KIA PC'!S161="WEB","",'2. Artikeldata Utökad'!R161))</f>
        <v/>
      </c>
      <c r="BO161" s="487" t="str">
        <f aca="false">IF('2. Artikeldata Utökad'!F161="","",'2. Artikeldata Utökad'!F161)</f>
        <v>  Välj…</v>
      </c>
      <c r="BP161" s="487" t="str">
        <f aca="false">TRIM(IF('2. Artikeldata Utökad'!E161="","",'2. Artikeldata Utökad'!E161))</f>
        <v/>
      </c>
      <c r="BQ161" s="487" t="str">
        <f aca="false">TRIM(IF('APH KIC KIA PC'!S161="WEB","",'2. Artikeldata Utökad'!S161))</f>
        <v/>
      </c>
      <c r="BR161" s="486" t="n">
        <v>1</v>
      </c>
      <c r="BS161" s="487" t="str">
        <f aca="false">TRIM(IF('APH KIC KIA PC'!S161="WEB","",'2. Artikeldata Utökad'!T161))</f>
        <v/>
      </c>
      <c r="BT161" s="497"/>
      <c r="BU161" s="497"/>
      <c r="BV161" s="487" t="str">
        <f aca="false">TRIM(IF('APH KIC KIA PC'!M161&lt;&gt;200,'APH KIC KIA PC'!D161,'2. Artikeldata Utökad'!I161))</f>
        <v/>
      </c>
      <c r="BW161" s="487" t="str">
        <f aca="false">TRIM('2. Artikeldata Utökad'!D161)</f>
        <v/>
      </c>
      <c r="BX161" s="488" t="str">
        <f aca="false">LEFT('2. Artikeldata Utökad'!H161,1)</f>
        <v> </v>
      </c>
      <c r="BY161" s="488" t="str">
        <f aca="false">TRIM(LEFT('2. Artikeldata Utökad'!J161,2))</f>
        <v/>
      </c>
      <c r="BZ161" s="486" t="s">
        <v>2035</v>
      </c>
      <c r="CA161" s="497"/>
      <c r="CB161" s="497"/>
      <c r="CC161" s="497"/>
      <c r="CD161" s="497"/>
      <c r="CE161" s="497"/>
    </row>
    <row r="162" customFormat="false" ht="14.25" hidden="false" customHeight="false" outlineLevel="0" collapsed="false">
      <c r="A162" s="485" t="n">
        <v>158</v>
      </c>
      <c r="B162" s="485" t="str">
        <f aca="false">'APH KIC KIA PC'!I162</f>
        <v>Välj…</v>
      </c>
      <c r="C162" s="485" t="str">
        <f aca="false">'APH KIC KIA PC'!K162</f>
        <v>Välj…</v>
      </c>
      <c r="D162" s="486" t="n">
        <v>1</v>
      </c>
      <c r="E162" s="487" t="str">
        <f aca="false">TRIM('APH KIC KIA PC'!D162)</f>
        <v/>
      </c>
      <c r="F162" s="488" t="str">
        <f aca="false">TRIM('1. Artikeldata Grund'!E162)</f>
        <v/>
      </c>
      <c r="G162" s="489" t="s">
        <v>1925</v>
      </c>
      <c r="H162" s="497"/>
      <c r="I162" s="497"/>
      <c r="J162" s="497"/>
      <c r="K162" s="497"/>
      <c r="L162" s="497"/>
      <c r="M162" s="258" t="n">
        <f aca="false" t="array" ref="M162:M162">IF('APH KIC KIA PC'!S162&lt;&gt;"WEB",1,_xlfn.IFS('APH KIC KIA PC'!K162=Tabeller!$AH$4,'APH KIC KIA PC'!Q162,'APH KIC KIA PC'!K162=Tabeller!$AH$5,106628))</f>
        <v>1</v>
      </c>
      <c r="N162" s="490" t="str">
        <f aca="false" t="array" ref="N162:N162">TRIM(IFERROR(IF('APH KIC KIA PC'!M162=200,'2. Artikeldata Utökad'!I162,(_xlfn.IFS('APH KIC KIA PC'!K162=Tabeller!$AH$4,'1. Artikeldata Grund'!F162,AND('APH KIC KIA PC'!K162=Tabeller!$AH$5,'APH KIC KIA PC'!M162&lt;&gt;200),'APH KIC KIA PC'!D162,'APH KIC KIA PC'!M162=200,'2. Artikeldata Utökad'!I162))),""))</f>
        <v/>
      </c>
      <c r="O162" s="491" t="str">
        <f aca="false">'APH KIC KIA PC'!E162</f>
        <v/>
      </c>
      <c r="P162" s="487" t="str">
        <f aca="false">TRIM('APH KIC KIA PC'!R162)</f>
        <v/>
      </c>
      <c r="Q162" s="497"/>
      <c r="R162" s="493" t="str">
        <f aca="false" t="array" ref="R162:R162">IFERROR(_xlfn.IFS('4. Inköpsdata'!M162=25%,41,'4. Inköpsdata'!M162=12%,42,'4. Inköpsdata'!M162=6%,43,'4. Inköpsdata'!M162="Momsfritt",38),"")</f>
        <v/>
      </c>
      <c r="S162" s="486" t="str">
        <f aca="false">'APH KIC KIA PC'!S162</f>
        <v>  Välj…</v>
      </c>
      <c r="T162" s="494" t="str">
        <f aca="false">'APH KIC KIA PC'!E162</f>
        <v/>
      </c>
      <c r="U162" s="486"/>
      <c r="V162" s="497"/>
      <c r="W162" s="497"/>
      <c r="X162" s="497"/>
      <c r="Y162" s="497"/>
      <c r="Z162" s="486" t="str">
        <f aca="false">TRIM(IF('1. Artikeldata Grund'!K162="","",IF('1. Artikeldata Grund'!K162=1,_xlfn.CONCAT('1. Artikeldata Grund'!K162," ","dag"),_xlfn.CONCAT('1. Artikeldata Grund'!K162," ","dagar"))))</f>
        <v/>
      </c>
      <c r="AA162" s="486" t="str">
        <f aca="false">TRIM(IF('1. Artikeldata Grund'!L162="","",IF('1. Artikeldata Grund'!L162=1,_xlfn.CONCAT('1. Artikeldata Grund'!L162," ","dag"),_xlfn.CONCAT('1. Artikeldata Grund'!L162," ","dagar"))))</f>
        <v/>
      </c>
      <c r="AB162" s="497"/>
      <c r="AC162" s="497"/>
      <c r="AD162" s="497"/>
      <c r="AE162" s="486" t="n">
        <v>1</v>
      </c>
      <c r="AF162" s="497"/>
      <c r="AG162" s="487" t="str">
        <f aca="false">TRIM('APH KIC KIA PC'!T162)</f>
        <v/>
      </c>
      <c r="AH162" s="497"/>
      <c r="AI162" s="497"/>
      <c r="AJ162" s="497"/>
      <c r="AK162" s="497"/>
      <c r="AL162" s="497"/>
      <c r="AM162" s="497"/>
      <c r="AN162" s="497"/>
      <c r="AO162" s="497"/>
      <c r="AP162" s="497"/>
      <c r="AQ162" s="497"/>
      <c r="AR162" s="497"/>
      <c r="AS162" s="497"/>
      <c r="AT162" s="497"/>
      <c r="AU162" s="497"/>
      <c r="AV162" s="497"/>
      <c r="AW162" s="497"/>
      <c r="AX162" s="497"/>
      <c r="AY162" s="497"/>
      <c r="AZ162" s="497"/>
      <c r="BA162" s="497"/>
      <c r="BB162" s="497"/>
      <c r="BC162" s="490" t="s">
        <v>2035</v>
      </c>
      <c r="BD162" s="490" t="str">
        <f aca="false">IF('2. Artikeldata Utökad'!G162="Välj…","",LEFT('2. Artikeldata Utökad'!G162,1))</f>
        <v> </v>
      </c>
      <c r="BE162" s="497"/>
      <c r="BF162" s="497"/>
      <c r="BG162" s="497"/>
      <c r="BH162" s="497"/>
      <c r="BI162" s="497"/>
      <c r="BJ162" s="497"/>
      <c r="BK162" s="497"/>
      <c r="BL162" s="487" t="str">
        <f aca="false">TRIM(IF('APH KIC KIA PC'!S162="WEB","",'2. Artikeldata Utökad'!P162))</f>
        <v/>
      </c>
      <c r="BM162" s="487" t="str">
        <f aca="false">TRIM(IF('APH KIC KIA PC'!S162="WEB","",'2. Artikeldata Utökad'!Q162))</f>
        <v/>
      </c>
      <c r="BN162" s="487" t="str">
        <f aca="false">TRIM(IF('APH KIC KIA PC'!S162="WEB","",'2. Artikeldata Utökad'!R162))</f>
        <v/>
      </c>
      <c r="BO162" s="487" t="str">
        <f aca="false">IF('2. Artikeldata Utökad'!F162="","",'2. Artikeldata Utökad'!F162)</f>
        <v>  Välj…</v>
      </c>
      <c r="BP162" s="487" t="str">
        <f aca="false">TRIM(IF('2. Artikeldata Utökad'!E162="","",'2. Artikeldata Utökad'!E162))</f>
        <v/>
      </c>
      <c r="BQ162" s="487" t="str">
        <f aca="false">TRIM(IF('APH KIC KIA PC'!S162="WEB","",'2. Artikeldata Utökad'!S162))</f>
        <v/>
      </c>
      <c r="BR162" s="486" t="n">
        <v>1</v>
      </c>
      <c r="BS162" s="487" t="str">
        <f aca="false">TRIM(IF('APH KIC KIA PC'!S162="WEB","",'2. Artikeldata Utökad'!T162))</f>
        <v/>
      </c>
      <c r="BT162" s="497"/>
      <c r="BU162" s="497"/>
      <c r="BV162" s="487" t="str">
        <f aca="false">TRIM(IF('APH KIC KIA PC'!M162&lt;&gt;200,'APH KIC KIA PC'!D162,'2. Artikeldata Utökad'!I162))</f>
        <v/>
      </c>
      <c r="BW162" s="487" t="str">
        <f aca="false">TRIM('2. Artikeldata Utökad'!D162)</f>
        <v/>
      </c>
      <c r="BX162" s="488" t="str">
        <f aca="false">LEFT('2. Artikeldata Utökad'!H162,1)</f>
        <v> </v>
      </c>
      <c r="BY162" s="488" t="str">
        <f aca="false">TRIM(LEFT('2. Artikeldata Utökad'!J162,2))</f>
        <v/>
      </c>
      <c r="BZ162" s="486" t="s">
        <v>2035</v>
      </c>
      <c r="CA162" s="497"/>
      <c r="CB162" s="497"/>
      <c r="CC162" s="497"/>
      <c r="CD162" s="497"/>
      <c r="CE162" s="497"/>
    </row>
    <row r="163" customFormat="false" ht="14.25" hidden="false" customHeight="false" outlineLevel="0" collapsed="false">
      <c r="A163" s="496" t="n">
        <v>159</v>
      </c>
      <c r="B163" s="485" t="str">
        <f aca="false">'APH KIC KIA PC'!I163</f>
        <v>Välj…</v>
      </c>
      <c r="C163" s="485" t="str">
        <f aca="false">'APH KIC KIA PC'!K163</f>
        <v>Välj…</v>
      </c>
      <c r="D163" s="486" t="n">
        <v>1</v>
      </c>
      <c r="E163" s="487" t="str">
        <f aca="false">TRIM('APH KIC KIA PC'!D163)</f>
        <v/>
      </c>
      <c r="F163" s="488" t="str">
        <f aca="false">TRIM('1. Artikeldata Grund'!E163)</f>
        <v/>
      </c>
      <c r="G163" s="489" t="s">
        <v>1925</v>
      </c>
      <c r="H163" s="497"/>
      <c r="I163" s="497"/>
      <c r="J163" s="497"/>
      <c r="K163" s="497"/>
      <c r="L163" s="497"/>
      <c r="M163" s="258" t="n">
        <f aca="false" t="array" ref="M163:M163">IF('APH KIC KIA PC'!S163&lt;&gt;"WEB",1,_xlfn.IFS('APH KIC KIA PC'!K163=Tabeller!$AH$4,'APH KIC KIA PC'!Q163,'APH KIC KIA PC'!K163=Tabeller!$AH$5,106628))</f>
        <v>1</v>
      </c>
      <c r="N163" s="490" t="str">
        <f aca="false" t="array" ref="N163:N163">TRIM(IFERROR(IF('APH KIC KIA PC'!M163=200,'2. Artikeldata Utökad'!I163,(_xlfn.IFS('APH KIC KIA PC'!K163=Tabeller!$AH$4,'1. Artikeldata Grund'!F163,AND('APH KIC KIA PC'!K163=Tabeller!$AH$5,'APH KIC KIA PC'!M163&lt;&gt;200),'APH KIC KIA PC'!D163,'APH KIC KIA PC'!M163=200,'2. Artikeldata Utökad'!I163))),""))</f>
        <v/>
      </c>
      <c r="O163" s="491" t="str">
        <f aca="false">'APH KIC KIA PC'!E163</f>
        <v/>
      </c>
      <c r="P163" s="487" t="str">
        <f aca="false">TRIM('APH KIC KIA PC'!R163)</f>
        <v/>
      </c>
      <c r="Q163" s="497"/>
      <c r="R163" s="493" t="str">
        <f aca="false" t="array" ref="R163:R163">IFERROR(_xlfn.IFS('4. Inköpsdata'!M163=25%,41,'4. Inköpsdata'!M163=12%,42,'4. Inköpsdata'!M163=6%,43,'4. Inköpsdata'!M163="Momsfritt",38),"")</f>
        <v/>
      </c>
      <c r="S163" s="486" t="str">
        <f aca="false">'APH KIC KIA PC'!S163</f>
        <v>  Välj…</v>
      </c>
      <c r="T163" s="494" t="str">
        <f aca="false">'APH KIC KIA PC'!E163</f>
        <v/>
      </c>
      <c r="U163" s="486"/>
      <c r="V163" s="497"/>
      <c r="W163" s="497"/>
      <c r="X163" s="497"/>
      <c r="Y163" s="497"/>
      <c r="Z163" s="486" t="str">
        <f aca="false">TRIM(IF('1. Artikeldata Grund'!K163="","",IF('1. Artikeldata Grund'!K163=1,_xlfn.CONCAT('1. Artikeldata Grund'!K163," ","dag"),_xlfn.CONCAT('1. Artikeldata Grund'!K163," ","dagar"))))</f>
        <v/>
      </c>
      <c r="AA163" s="486" t="str">
        <f aca="false">TRIM(IF('1. Artikeldata Grund'!L163="","",IF('1. Artikeldata Grund'!L163=1,_xlfn.CONCAT('1. Artikeldata Grund'!L163," ","dag"),_xlfn.CONCAT('1. Artikeldata Grund'!L163," ","dagar"))))</f>
        <v/>
      </c>
      <c r="AB163" s="497"/>
      <c r="AC163" s="497"/>
      <c r="AD163" s="497"/>
      <c r="AE163" s="486" t="n">
        <v>1</v>
      </c>
      <c r="AF163" s="497"/>
      <c r="AG163" s="487" t="str">
        <f aca="false">TRIM('APH KIC KIA PC'!T163)</f>
        <v/>
      </c>
      <c r="AH163" s="497"/>
      <c r="AI163" s="497"/>
      <c r="AJ163" s="497"/>
      <c r="AK163" s="497"/>
      <c r="AL163" s="497"/>
      <c r="AM163" s="497"/>
      <c r="AN163" s="497"/>
      <c r="AO163" s="497"/>
      <c r="AP163" s="497"/>
      <c r="AQ163" s="497"/>
      <c r="AR163" s="497"/>
      <c r="AS163" s="497"/>
      <c r="AT163" s="497"/>
      <c r="AU163" s="497"/>
      <c r="AV163" s="497"/>
      <c r="AW163" s="497"/>
      <c r="AX163" s="497"/>
      <c r="AY163" s="497"/>
      <c r="AZ163" s="497"/>
      <c r="BA163" s="497"/>
      <c r="BB163" s="497"/>
      <c r="BC163" s="490" t="s">
        <v>2035</v>
      </c>
      <c r="BD163" s="490" t="str">
        <f aca="false">IF('2. Artikeldata Utökad'!G163="Välj…","",LEFT('2. Artikeldata Utökad'!G163,1))</f>
        <v> </v>
      </c>
      <c r="BE163" s="497"/>
      <c r="BF163" s="497"/>
      <c r="BG163" s="497"/>
      <c r="BH163" s="497"/>
      <c r="BI163" s="497"/>
      <c r="BJ163" s="497"/>
      <c r="BK163" s="497"/>
      <c r="BL163" s="487" t="str">
        <f aca="false">TRIM(IF('APH KIC KIA PC'!S163="WEB","",'2. Artikeldata Utökad'!P163))</f>
        <v/>
      </c>
      <c r="BM163" s="487" t="str">
        <f aca="false">TRIM(IF('APH KIC KIA PC'!S163="WEB","",'2. Artikeldata Utökad'!Q163))</f>
        <v/>
      </c>
      <c r="BN163" s="487" t="str">
        <f aca="false">TRIM(IF('APH KIC KIA PC'!S163="WEB","",'2. Artikeldata Utökad'!R163))</f>
        <v/>
      </c>
      <c r="BO163" s="487" t="str">
        <f aca="false">IF('2. Artikeldata Utökad'!F163="","",'2. Artikeldata Utökad'!F163)</f>
        <v>  Välj…</v>
      </c>
      <c r="BP163" s="487" t="str">
        <f aca="false">TRIM(IF('2. Artikeldata Utökad'!E163="","",'2. Artikeldata Utökad'!E163))</f>
        <v/>
      </c>
      <c r="BQ163" s="487" t="str">
        <f aca="false">TRIM(IF('APH KIC KIA PC'!S163="WEB","",'2. Artikeldata Utökad'!S163))</f>
        <v/>
      </c>
      <c r="BR163" s="486" t="n">
        <v>1</v>
      </c>
      <c r="BS163" s="487" t="str">
        <f aca="false">TRIM(IF('APH KIC KIA PC'!S163="WEB","",'2. Artikeldata Utökad'!T163))</f>
        <v/>
      </c>
      <c r="BT163" s="497"/>
      <c r="BU163" s="497"/>
      <c r="BV163" s="487" t="str">
        <f aca="false">TRIM(IF('APH KIC KIA PC'!M163&lt;&gt;200,'APH KIC KIA PC'!D163,'2. Artikeldata Utökad'!I163))</f>
        <v/>
      </c>
      <c r="BW163" s="487" t="str">
        <f aca="false">TRIM('2. Artikeldata Utökad'!D163)</f>
        <v/>
      </c>
      <c r="BX163" s="488" t="str">
        <f aca="false">LEFT('2. Artikeldata Utökad'!H163,1)</f>
        <v> </v>
      </c>
      <c r="BY163" s="488" t="str">
        <f aca="false">TRIM(LEFT('2. Artikeldata Utökad'!J163,2))</f>
        <v/>
      </c>
      <c r="BZ163" s="486" t="s">
        <v>2035</v>
      </c>
      <c r="CA163" s="497"/>
      <c r="CB163" s="497"/>
      <c r="CC163" s="497"/>
      <c r="CD163" s="497"/>
      <c r="CE163" s="497"/>
    </row>
    <row r="164" customFormat="false" ht="14.25" hidden="false" customHeight="false" outlineLevel="0" collapsed="false">
      <c r="A164" s="485" t="n">
        <v>160</v>
      </c>
      <c r="B164" s="485" t="str">
        <f aca="false">'APH KIC KIA PC'!I164</f>
        <v>Välj…</v>
      </c>
      <c r="C164" s="485" t="str">
        <f aca="false">'APH KIC KIA PC'!K164</f>
        <v>Välj…</v>
      </c>
      <c r="D164" s="486" t="n">
        <v>1</v>
      </c>
      <c r="E164" s="487" t="str">
        <f aca="false">TRIM('APH KIC KIA PC'!D164)</f>
        <v/>
      </c>
      <c r="F164" s="488" t="str">
        <f aca="false">TRIM('1. Artikeldata Grund'!E164)</f>
        <v/>
      </c>
      <c r="G164" s="489" t="s">
        <v>1925</v>
      </c>
      <c r="H164" s="497"/>
      <c r="I164" s="497"/>
      <c r="J164" s="497"/>
      <c r="K164" s="497"/>
      <c r="L164" s="497"/>
      <c r="M164" s="258" t="n">
        <f aca="false" t="array" ref="M164:M164">IF('APH KIC KIA PC'!S164&lt;&gt;"WEB",1,_xlfn.IFS('APH KIC KIA PC'!K164=Tabeller!$AH$4,'APH KIC KIA PC'!Q164,'APH KIC KIA PC'!K164=Tabeller!$AH$5,106628))</f>
        <v>1</v>
      </c>
      <c r="N164" s="490" t="str">
        <f aca="false" t="array" ref="N164:N164">TRIM(IFERROR(IF('APH KIC KIA PC'!M164=200,'2. Artikeldata Utökad'!I164,(_xlfn.IFS('APH KIC KIA PC'!K164=Tabeller!$AH$4,'1. Artikeldata Grund'!F164,AND('APH KIC KIA PC'!K164=Tabeller!$AH$5,'APH KIC KIA PC'!M164&lt;&gt;200),'APH KIC KIA PC'!D164,'APH KIC KIA PC'!M164=200,'2. Artikeldata Utökad'!I164))),""))</f>
        <v/>
      </c>
      <c r="O164" s="491" t="str">
        <f aca="false">'APH KIC KIA PC'!E164</f>
        <v/>
      </c>
      <c r="P164" s="487" t="str">
        <f aca="false">TRIM('APH KIC KIA PC'!R164)</f>
        <v/>
      </c>
      <c r="Q164" s="497"/>
      <c r="R164" s="493" t="str">
        <f aca="false" t="array" ref="R164:R164">IFERROR(_xlfn.IFS('4. Inköpsdata'!M164=25%,41,'4. Inköpsdata'!M164=12%,42,'4. Inköpsdata'!M164=6%,43,'4. Inköpsdata'!M164="Momsfritt",38),"")</f>
        <v/>
      </c>
      <c r="S164" s="486" t="str">
        <f aca="false">'APH KIC KIA PC'!S164</f>
        <v>  Välj…</v>
      </c>
      <c r="T164" s="494" t="str">
        <f aca="false">'APH KIC KIA PC'!E164</f>
        <v/>
      </c>
      <c r="U164" s="486"/>
      <c r="V164" s="497"/>
      <c r="W164" s="497"/>
      <c r="X164" s="497"/>
      <c r="Y164" s="497"/>
      <c r="Z164" s="486" t="str">
        <f aca="false">TRIM(IF('1. Artikeldata Grund'!K164="","",IF('1. Artikeldata Grund'!K164=1,_xlfn.CONCAT('1. Artikeldata Grund'!K164," ","dag"),_xlfn.CONCAT('1. Artikeldata Grund'!K164," ","dagar"))))</f>
        <v/>
      </c>
      <c r="AA164" s="486" t="str">
        <f aca="false">TRIM(IF('1. Artikeldata Grund'!L164="","",IF('1. Artikeldata Grund'!L164=1,_xlfn.CONCAT('1. Artikeldata Grund'!L164," ","dag"),_xlfn.CONCAT('1. Artikeldata Grund'!L164," ","dagar"))))</f>
        <v/>
      </c>
      <c r="AB164" s="497"/>
      <c r="AC164" s="497"/>
      <c r="AD164" s="497"/>
      <c r="AE164" s="486" t="n">
        <v>1</v>
      </c>
      <c r="AF164" s="497"/>
      <c r="AG164" s="487" t="str">
        <f aca="false">TRIM('APH KIC KIA PC'!T164)</f>
        <v/>
      </c>
      <c r="AH164" s="497"/>
      <c r="AI164" s="497"/>
      <c r="AJ164" s="497"/>
      <c r="AK164" s="497"/>
      <c r="AL164" s="497"/>
      <c r="AM164" s="497"/>
      <c r="AN164" s="497"/>
      <c r="AO164" s="497"/>
      <c r="AP164" s="497"/>
      <c r="AQ164" s="497"/>
      <c r="AR164" s="497"/>
      <c r="AS164" s="497"/>
      <c r="AT164" s="497"/>
      <c r="AU164" s="497"/>
      <c r="AV164" s="497"/>
      <c r="AW164" s="497"/>
      <c r="AX164" s="497"/>
      <c r="AY164" s="497"/>
      <c r="AZ164" s="497"/>
      <c r="BA164" s="497"/>
      <c r="BB164" s="497"/>
      <c r="BC164" s="490" t="s">
        <v>2035</v>
      </c>
      <c r="BD164" s="490" t="str">
        <f aca="false">IF('2. Artikeldata Utökad'!G164="Välj…","",LEFT('2. Artikeldata Utökad'!G164,1))</f>
        <v> </v>
      </c>
      <c r="BE164" s="497"/>
      <c r="BF164" s="497"/>
      <c r="BG164" s="497"/>
      <c r="BH164" s="497"/>
      <c r="BI164" s="497"/>
      <c r="BJ164" s="497"/>
      <c r="BK164" s="497"/>
      <c r="BL164" s="487" t="str">
        <f aca="false">TRIM(IF('APH KIC KIA PC'!S164="WEB","",'2. Artikeldata Utökad'!P164))</f>
        <v/>
      </c>
      <c r="BM164" s="487" t="str">
        <f aca="false">TRIM(IF('APH KIC KIA PC'!S164="WEB","",'2. Artikeldata Utökad'!Q164))</f>
        <v/>
      </c>
      <c r="BN164" s="487" t="str">
        <f aca="false">TRIM(IF('APH KIC KIA PC'!S164="WEB","",'2. Artikeldata Utökad'!R164))</f>
        <v/>
      </c>
      <c r="BO164" s="487" t="str">
        <f aca="false">IF('2. Artikeldata Utökad'!F164="","",'2. Artikeldata Utökad'!F164)</f>
        <v>  Välj…</v>
      </c>
      <c r="BP164" s="487" t="str">
        <f aca="false">TRIM(IF('2. Artikeldata Utökad'!E164="","",'2. Artikeldata Utökad'!E164))</f>
        <v/>
      </c>
      <c r="BQ164" s="487" t="str">
        <f aca="false">TRIM(IF('APH KIC KIA PC'!S164="WEB","",'2. Artikeldata Utökad'!S164))</f>
        <v/>
      </c>
      <c r="BR164" s="486" t="n">
        <v>1</v>
      </c>
      <c r="BS164" s="487" t="str">
        <f aca="false">TRIM(IF('APH KIC KIA PC'!S164="WEB","",'2. Artikeldata Utökad'!T164))</f>
        <v/>
      </c>
      <c r="BT164" s="497"/>
      <c r="BU164" s="497"/>
      <c r="BV164" s="487" t="str">
        <f aca="false">TRIM(IF('APH KIC KIA PC'!M164&lt;&gt;200,'APH KIC KIA PC'!D164,'2. Artikeldata Utökad'!I164))</f>
        <v/>
      </c>
      <c r="BW164" s="487" t="str">
        <f aca="false">TRIM('2. Artikeldata Utökad'!D164)</f>
        <v/>
      </c>
      <c r="BX164" s="488" t="str">
        <f aca="false">LEFT('2. Artikeldata Utökad'!H164,1)</f>
        <v> </v>
      </c>
      <c r="BY164" s="488" t="str">
        <f aca="false">TRIM(LEFT('2. Artikeldata Utökad'!J164,2))</f>
        <v/>
      </c>
      <c r="BZ164" s="486" t="s">
        <v>2035</v>
      </c>
      <c r="CA164" s="497"/>
      <c r="CB164" s="497"/>
      <c r="CC164" s="497"/>
      <c r="CD164" s="497"/>
      <c r="CE164" s="497"/>
    </row>
    <row r="165" customFormat="false" ht="14.25" hidden="false" customHeight="false" outlineLevel="0" collapsed="false">
      <c r="A165" s="485" t="n">
        <v>161</v>
      </c>
      <c r="B165" s="485" t="str">
        <f aca="false">'APH KIC KIA PC'!I165</f>
        <v>Välj…</v>
      </c>
      <c r="C165" s="485" t="str">
        <f aca="false">'APH KIC KIA PC'!K165</f>
        <v>Välj…</v>
      </c>
      <c r="D165" s="486" t="n">
        <v>1</v>
      </c>
      <c r="E165" s="487" t="str">
        <f aca="false">TRIM('APH KIC KIA PC'!D165)</f>
        <v/>
      </c>
      <c r="F165" s="488" t="str">
        <f aca="false">TRIM('1. Artikeldata Grund'!E165)</f>
        <v/>
      </c>
      <c r="G165" s="489" t="s">
        <v>1925</v>
      </c>
      <c r="H165" s="497"/>
      <c r="I165" s="497"/>
      <c r="J165" s="497"/>
      <c r="K165" s="497"/>
      <c r="L165" s="497"/>
      <c r="M165" s="258" t="n">
        <f aca="false" t="array" ref="M165:M165">IF('APH KIC KIA PC'!S165&lt;&gt;"WEB",1,_xlfn.IFS('APH KIC KIA PC'!K165=Tabeller!$AH$4,'APH KIC KIA PC'!Q165,'APH KIC KIA PC'!K165=Tabeller!$AH$5,106628))</f>
        <v>1</v>
      </c>
      <c r="N165" s="490" t="str">
        <f aca="false" t="array" ref="N165:N165">TRIM(IFERROR(IF('APH KIC KIA PC'!M165=200,'2. Artikeldata Utökad'!I165,(_xlfn.IFS('APH KIC KIA PC'!K165=Tabeller!$AH$4,'1. Artikeldata Grund'!F165,AND('APH KIC KIA PC'!K165=Tabeller!$AH$5,'APH KIC KIA PC'!M165&lt;&gt;200),'APH KIC KIA PC'!D165,'APH KIC KIA PC'!M165=200,'2. Artikeldata Utökad'!I165))),""))</f>
        <v/>
      </c>
      <c r="O165" s="491" t="str">
        <f aca="false">'APH KIC KIA PC'!E165</f>
        <v/>
      </c>
      <c r="P165" s="487" t="str">
        <f aca="false">TRIM('APH KIC KIA PC'!R165)</f>
        <v/>
      </c>
      <c r="Q165" s="497"/>
      <c r="R165" s="493" t="str">
        <f aca="false" t="array" ref="R165:R165">IFERROR(_xlfn.IFS('4. Inköpsdata'!M165=25%,41,'4. Inköpsdata'!M165=12%,42,'4. Inköpsdata'!M165=6%,43,'4. Inköpsdata'!M165="Momsfritt",38),"")</f>
        <v/>
      </c>
      <c r="S165" s="486" t="str">
        <f aca="false">'APH KIC KIA PC'!S165</f>
        <v>  Välj…</v>
      </c>
      <c r="T165" s="494" t="str">
        <f aca="false">'APH KIC KIA PC'!E165</f>
        <v/>
      </c>
      <c r="U165" s="486"/>
      <c r="V165" s="497"/>
      <c r="W165" s="497"/>
      <c r="X165" s="497"/>
      <c r="Y165" s="497"/>
      <c r="Z165" s="486" t="str">
        <f aca="false">TRIM(IF('1. Artikeldata Grund'!K165="","",IF('1. Artikeldata Grund'!K165=1,_xlfn.CONCAT('1. Artikeldata Grund'!K165," ","dag"),_xlfn.CONCAT('1. Artikeldata Grund'!K165," ","dagar"))))</f>
        <v/>
      </c>
      <c r="AA165" s="486" t="str">
        <f aca="false">TRIM(IF('1. Artikeldata Grund'!L165="","",IF('1. Artikeldata Grund'!L165=1,_xlfn.CONCAT('1. Artikeldata Grund'!L165," ","dag"),_xlfn.CONCAT('1. Artikeldata Grund'!L165," ","dagar"))))</f>
        <v/>
      </c>
      <c r="AB165" s="497"/>
      <c r="AC165" s="497"/>
      <c r="AD165" s="497"/>
      <c r="AE165" s="486" t="n">
        <v>1</v>
      </c>
      <c r="AF165" s="497"/>
      <c r="AG165" s="487" t="str">
        <f aca="false">TRIM('APH KIC KIA PC'!T165)</f>
        <v/>
      </c>
      <c r="AH165" s="497"/>
      <c r="AI165" s="497"/>
      <c r="AJ165" s="497"/>
      <c r="AK165" s="497"/>
      <c r="AL165" s="497"/>
      <c r="AM165" s="497"/>
      <c r="AN165" s="497"/>
      <c r="AO165" s="497"/>
      <c r="AP165" s="497"/>
      <c r="AQ165" s="497"/>
      <c r="AR165" s="497"/>
      <c r="AS165" s="497"/>
      <c r="AT165" s="497"/>
      <c r="AU165" s="497"/>
      <c r="AV165" s="497"/>
      <c r="AW165" s="497"/>
      <c r="AX165" s="497"/>
      <c r="AY165" s="497"/>
      <c r="AZ165" s="497"/>
      <c r="BA165" s="497"/>
      <c r="BB165" s="497"/>
      <c r="BC165" s="490" t="s">
        <v>2035</v>
      </c>
      <c r="BD165" s="490" t="str">
        <f aca="false">IF('2. Artikeldata Utökad'!G165="Välj…","",LEFT('2. Artikeldata Utökad'!G165,1))</f>
        <v> </v>
      </c>
      <c r="BE165" s="497"/>
      <c r="BF165" s="497"/>
      <c r="BG165" s="497"/>
      <c r="BH165" s="497"/>
      <c r="BI165" s="497"/>
      <c r="BJ165" s="497"/>
      <c r="BK165" s="497"/>
      <c r="BL165" s="487" t="str">
        <f aca="false">TRIM(IF('APH KIC KIA PC'!S165="WEB","",'2. Artikeldata Utökad'!P165))</f>
        <v/>
      </c>
      <c r="BM165" s="487" t="str">
        <f aca="false">TRIM(IF('APH KIC KIA PC'!S165="WEB","",'2. Artikeldata Utökad'!Q165))</f>
        <v/>
      </c>
      <c r="BN165" s="487" t="str">
        <f aca="false">TRIM(IF('APH KIC KIA PC'!S165="WEB","",'2. Artikeldata Utökad'!R165))</f>
        <v/>
      </c>
      <c r="BO165" s="487" t="str">
        <f aca="false">IF('2. Artikeldata Utökad'!F165="","",'2. Artikeldata Utökad'!F165)</f>
        <v>  Välj…</v>
      </c>
      <c r="BP165" s="487" t="str">
        <f aca="false">TRIM(IF('2. Artikeldata Utökad'!E165="","",'2. Artikeldata Utökad'!E165))</f>
        <v/>
      </c>
      <c r="BQ165" s="487" t="str">
        <f aca="false">TRIM(IF('APH KIC KIA PC'!S165="WEB","",'2. Artikeldata Utökad'!S165))</f>
        <v/>
      </c>
      <c r="BR165" s="486" t="n">
        <v>1</v>
      </c>
      <c r="BS165" s="487" t="str">
        <f aca="false">TRIM(IF('APH KIC KIA PC'!S165="WEB","",'2. Artikeldata Utökad'!T165))</f>
        <v/>
      </c>
      <c r="BT165" s="497"/>
      <c r="BU165" s="497"/>
      <c r="BV165" s="487" t="str">
        <f aca="false">TRIM(IF('APH KIC KIA PC'!M165&lt;&gt;200,'APH KIC KIA PC'!D165,'2. Artikeldata Utökad'!I165))</f>
        <v/>
      </c>
      <c r="BW165" s="487" t="str">
        <f aca="false">TRIM('2. Artikeldata Utökad'!D165)</f>
        <v/>
      </c>
      <c r="BX165" s="488" t="str">
        <f aca="false">LEFT('2. Artikeldata Utökad'!H165,1)</f>
        <v> </v>
      </c>
      <c r="BY165" s="488" t="str">
        <f aca="false">TRIM(LEFT('2. Artikeldata Utökad'!J165,2))</f>
        <v/>
      </c>
      <c r="BZ165" s="486" t="s">
        <v>2035</v>
      </c>
      <c r="CA165" s="497"/>
      <c r="CB165" s="497"/>
      <c r="CC165" s="497"/>
      <c r="CD165" s="497"/>
      <c r="CE165" s="497"/>
    </row>
    <row r="166" customFormat="false" ht="14.25" hidden="false" customHeight="false" outlineLevel="0" collapsed="false">
      <c r="A166" s="485" t="n">
        <v>162</v>
      </c>
      <c r="B166" s="485" t="str">
        <f aca="false">'APH KIC KIA PC'!I166</f>
        <v>Välj…</v>
      </c>
      <c r="C166" s="485" t="str">
        <f aca="false">'APH KIC KIA PC'!K166</f>
        <v>Välj…</v>
      </c>
      <c r="D166" s="486" t="n">
        <v>1</v>
      </c>
      <c r="E166" s="487" t="str">
        <f aca="false">TRIM('APH KIC KIA PC'!D166)</f>
        <v/>
      </c>
      <c r="F166" s="488" t="str">
        <f aca="false">TRIM('1. Artikeldata Grund'!E166)</f>
        <v/>
      </c>
      <c r="G166" s="489" t="s">
        <v>1925</v>
      </c>
      <c r="H166" s="497"/>
      <c r="I166" s="497"/>
      <c r="J166" s="497"/>
      <c r="K166" s="497"/>
      <c r="L166" s="497"/>
      <c r="M166" s="258" t="n">
        <f aca="false" t="array" ref="M166:M166">IF('APH KIC KIA PC'!S166&lt;&gt;"WEB",1,_xlfn.IFS('APH KIC KIA PC'!K166=Tabeller!$AH$4,'APH KIC KIA PC'!Q166,'APH KIC KIA PC'!K166=Tabeller!$AH$5,106628))</f>
        <v>1</v>
      </c>
      <c r="N166" s="490" t="str">
        <f aca="false" t="array" ref="N166:N166">TRIM(IFERROR(IF('APH KIC KIA PC'!M166=200,'2. Artikeldata Utökad'!I166,(_xlfn.IFS('APH KIC KIA PC'!K166=Tabeller!$AH$4,'1. Artikeldata Grund'!F166,AND('APH KIC KIA PC'!K166=Tabeller!$AH$5,'APH KIC KIA PC'!M166&lt;&gt;200),'APH KIC KIA PC'!D166,'APH KIC KIA PC'!M166=200,'2. Artikeldata Utökad'!I166))),""))</f>
        <v/>
      </c>
      <c r="O166" s="491" t="str">
        <f aca="false">'APH KIC KIA PC'!E166</f>
        <v/>
      </c>
      <c r="P166" s="487" t="str">
        <f aca="false">TRIM('APH KIC KIA PC'!R166)</f>
        <v/>
      </c>
      <c r="Q166" s="497"/>
      <c r="R166" s="493" t="str">
        <f aca="false" t="array" ref="R166:R166">IFERROR(_xlfn.IFS('4. Inköpsdata'!M166=25%,41,'4. Inköpsdata'!M166=12%,42,'4. Inköpsdata'!M166=6%,43,'4. Inköpsdata'!M166="Momsfritt",38),"")</f>
        <v/>
      </c>
      <c r="S166" s="486" t="str">
        <f aca="false">'APH KIC KIA PC'!S166</f>
        <v>  Välj…</v>
      </c>
      <c r="T166" s="494" t="str">
        <f aca="false">'APH KIC KIA PC'!E166</f>
        <v/>
      </c>
      <c r="U166" s="486"/>
      <c r="V166" s="497"/>
      <c r="W166" s="497"/>
      <c r="X166" s="497"/>
      <c r="Y166" s="497"/>
      <c r="Z166" s="486" t="str">
        <f aca="false">TRIM(IF('1. Artikeldata Grund'!K166="","",IF('1. Artikeldata Grund'!K166=1,_xlfn.CONCAT('1. Artikeldata Grund'!K166," ","dag"),_xlfn.CONCAT('1. Artikeldata Grund'!K166," ","dagar"))))</f>
        <v/>
      </c>
      <c r="AA166" s="486" t="str">
        <f aca="false">TRIM(IF('1. Artikeldata Grund'!L166="","",IF('1. Artikeldata Grund'!L166=1,_xlfn.CONCAT('1. Artikeldata Grund'!L166," ","dag"),_xlfn.CONCAT('1. Artikeldata Grund'!L166," ","dagar"))))</f>
        <v/>
      </c>
      <c r="AB166" s="497"/>
      <c r="AC166" s="497"/>
      <c r="AD166" s="497"/>
      <c r="AE166" s="486" t="n">
        <v>1</v>
      </c>
      <c r="AF166" s="497"/>
      <c r="AG166" s="487" t="str">
        <f aca="false">TRIM('APH KIC KIA PC'!T166)</f>
        <v/>
      </c>
      <c r="AH166" s="497"/>
      <c r="AI166" s="497"/>
      <c r="AJ166" s="497"/>
      <c r="AK166" s="497"/>
      <c r="AL166" s="497"/>
      <c r="AM166" s="497"/>
      <c r="AN166" s="497"/>
      <c r="AO166" s="497"/>
      <c r="AP166" s="497"/>
      <c r="AQ166" s="497"/>
      <c r="AR166" s="497"/>
      <c r="AS166" s="497"/>
      <c r="AT166" s="497"/>
      <c r="AU166" s="497"/>
      <c r="AV166" s="497"/>
      <c r="AW166" s="497"/>
      <c r="AX166" s="497"/>
      <c r="AY166" s="497"/>
      <c r="AZ166" s="497"/>
      <c r="BA166" s="497"/>
      <c r="BB166" s="497"/>
      <c r="BC166" s="490" t="s">
        <v>2035</v>
      </c>
      <c r="BD166" s="490" t="str">
        <f aca="false">IF('2. Artikeldata Utökad'!G166="Välj…","",LEFT('2. Artikeldata Utökad'!G166,1))</f>
        <v> </v>
      </c>
      <c r="BE166" s="497"/>
      <c r="BF166" s="497"/>
      <c r="BG166" s="497"/>
      <c r="BH166" s="497"/>
      <c r="BI166" s="497"/>
      <c r="BJ166" s="497"/>
      <c r="BK166" s="497"/>
      <c r="BL166" s="487" t="str">
        <f aca="false">TRIM(IF('APH KIC KIA PC'!S166="WEB","",'2. Artikeldata Utökad'!P166))</f>
        <v/>
      </c>
      <c r="BM166" s="487" t="str">
        <f aca="false">TRIM(IF('APH KIC KIA PC'!S166="WEB","",'2. Artikeldata Utökad'!Q166))</f>
        <v/>
      </c>
      <c r="BN166" s="487" t="str">
        <f aca="false">TRIM(IF('APH KIC KIA PC'!S166="WEB","",'2. Artikeldata Utökad'!R166))</f>
        <v/>
      </c>
      <c r="BO166" s="487" t="str">
        <f aca="false">IF('2. Artikeldata Utökad'!F166="","",'2. Artikeldata Utökad'!F166)</f>
        <v>  Välj…</v>
      </c>
      <c r="BP166" s="487" t="str">
        <f aca="false">TRIM(IF('2. Artikeldata Utökad'!E166="","",'2. Artikeldata Utökad'!E166))</f>
        <v/>
      </c>
      <c r="BQ166" s="487" t="str">
        <f aca="false">TRIM(IF('APH KIC KIA PC'!S166="WEB","",'2. Artikeldata Utökad'!S166))</f>
        <v/>
      </c>
      <c r="BR166" s="486" t="n">
        <v>1</v>
      </c>
      <c r="BS166" s="487" t="str">
        <f aca="false">TRIM(IF('APH KIC KIA PC'!S166="WEB","",'2. Artikeldata Utökad'!T166))</f>
        <v/>
      </c>
      <c r="BT166" s="497"/>
      <c r="BU166" s="497"/>
      <c r="BV166" s="487" t="str">
        <f aca="false">TRIM(IF('APH KIC KIA PC'!M166&lt;&gt;200,'APH KIC KIA PC'!D166,'2. Artikeldata Utökad'!I166))</f>
        <v/>
      </c>
      <c r="BW166" s="487" t="str">
        <f aca="false">TRIM('2. Artikeldata Utökad'!D166)</f>
        <v/>
      </c>
      <c r="BX166" s="488" t="str">
        <f aca="false">LEFT('2. Artikeldata Utökad'!H166,1)</f>
        <v> </v>
      </c>
      <c r="BY166" s="488" t="str">
        <f aca="false">TRIM(LEFT('2. Artikeldata Utökad'!J166,2))</f>
        <v/>
      </c>
      <c r="BZ166" s="486" t="s">
        <v>2035</v>
      </c>
      <c r="CA166" s="497"/>
      <c r="CB166" s="497"/>
      <c r="CC166" s="497"/>
      <c r="CD166" s="497"/>
      <c r="CE166" s="497"/>
    </row>
    <row r="167" customFormat="false" ht="14.25" hidden="false" customHeight="false" outlineLevel="0" collapsed="false">
      <c r="A167" s="485" t="n">
        <v>163</v>
      </c>
      <c r="B167" s="485" t="str">
        <f aca="false">'APH KIC KIA PC'!I167</f>
        <v>Välj…</v>
      </c>
      <c r="C167" s="485" t="str">
        <f aca="false">'APH KIC KIA PC'!K167</f>
        <v>Välj…</v>
      </c>
      <c r="D167" s="486" t="n">
        <v>1</v>
      </c>
      <c r="E167" s="487" t="str">
        <f aca="false">TRIM('APH KIC KIA PC'!D167)</f>
        <v/>
      </c>
      <c r="F167" s="488" t="str">
        <f aca="false">TRIM('1. Artikeldata Grund'!E167)</f>
        <v/>
      </c>
      <c r="G167" s="489" t="s">
        <v>1925</v>
      </c>
      <c r="H167" s="497"/>
      <c r="I167" s="497"/>
      <c r="J167" s="497"/>
      <c r="K167" s="497"/>
      <c r="L167" s="497"/>
      <c r="M167" s="258" t="n">
        <f aca="false" t="array" ref="M167:M167">IF('APH KIC KIA PC'!S167&lt;&gt;"WEB",1,_xlfn.IFS('APH KIC KIA PC'!K167=Tabeller!$AH$4,'APH KIC KIA PC'!Q167,'APH KIC KIA PC'!K167=Tabeller!$AH$5,106628))</f>
        <v>1</v>
      </c>
      <c r="N167" s="490" t="str">
        <f aca="false" t="array" ref="N167:N167">TRIM(IFERROR(IF('APH KIC KIA PC'!M167=200,'2. Artikeldata Utökad'!I167,(_xlfn.IFS('APH KIC KIA PC'!K167=Tabeller!$AH$4,'1. Artikeldata Grund'!F167,AND('APH KIC KIA PC'!K167=Tabeller!$AH$5,'APH KIC KIA PC'!M167&lt;&gt;200),'APH KIC KIA PC'!D167,'APH KIC KIA PC'!M167=200,'2. Artikeldata Utökad'!I167))),""))</f>
        <v/>
      </c>
      <c r="O167" s="491" t="str">
        <f aca="false">'APH KIC KIA PC'!E167</f>
        <v/>
      </c>
      <c r="P167" s="487" t="str">
        <f aca="false">TRIM('APH KIC KIA PC'!R167)</f>
        <v/>
      </c>
      <c r="Q167" s="497"/>
      <c r="R167" s="493" t="str">
        <f aca="false" t="array" ref="R167:R167">IFERROR(_xlfn.IFS('4. Inköpsdata'!M167=25%,41,'4. Inköpsdata'!M167=12%,42,'4. Inköpsdata'!M167=6%,43,'4. Inköpsdata'!M167="Momsfritt",38),"")</f>
        <v/>
      </c>
      <c r="S167" s="486" t="str">
        <f aca="false">'APH KIC KIA PC'!S167</f>
        <v>  Välj…</v>
      </c>
      <c r="T167" s="494" t="str">
        <f aca="false">'APH KIC KIA PC'!E167</f>
        <v/>
      </c>
      <c r="U167" s="486"/>
      <c r="V167" s="497"/>
      <c r="W167" s="497"/>
      <c r="X167" s="497"/>
      <c r="Y167" s="497"/>
      <c r="Z167" s="486" t="str">
        <f aca="false">TRIM(IF('1. Artikeldata Grund'!K167="","",IF('1. Artikeldata Grund'!K167=1,_xlfn.CONCAT('1. Artikeldata Grund'!K167," ","dag"),_xlfn.CONCAT('1. Artikeldata Grund'!K167," ","dagar"))))</f>
        <v/>
      </c>
      <c r="AA167" s="486" t="str">
        <f aca="false">TRIM(IF('1. Artikeldata Grund'!L167="","",IF('1. Artikeldata Grund'!L167=1,_xlfn.CONCAT('1. Artikeldata Grund'!L167," ","dag"),_xlfn.CONCAT('1. Artikeldata Grund'!L167," ","dagar"))))</f>
        <v/>
      </c>
      <c r="AB167" s="497"/>
      <c r="AC167" s="497"/>
      <c r="AD167" s="497"/>
      <c r="AE167" s="486" t="n">
        <v>1</v>
      </c>
      <c r="AF167" s="497"/>
      <c r="AG167" s="487" t="str">
        <f aca="false">TRIM('APH KIC KIA PC'!T167)</f>
        <v/>
      </c>
      <c r="AH167" s="497"/>
      <c r="AI167" s="497"/>
      <c r="AJ167" s="497"/>
      <c r="AK167" s="497"/>
      <c r="AL167" s="497"/>
      <c r="AM167" s="497"/>
      <c r="AN167" s="497"/>
      <c r="AO167" s="497"/>
      <c r="AP167" s="497"/>
      <c r="AQ167" s="497"/>
      <c r="AR167" s="497"/>
      <c r="AS167" s="497"/>
      <c r="AT167" s="497"/>
      <c r="AU167" s="497"/>
      <c r="AV167" s="497"/>
      <c r="AW167" s="497"/>
      <c r="AX167" s="497"/>
      <c r="AY167" s="497"/>
      <c r="AZ167" s="497"/>
      <c r="BA167" s="497"/>
      <c r="BB167" s="497"/>
      <c r="BC167" s="490" t="s">
        <v>2035</v>
      </c>
      <c r="BD167" s="490" t="str">
        <f aca="false">IF('2. Artikeldata Utökad'!G167="Välj…","",LEFT('2. Artikeldata Utökad'!G167,1))</f>
        <v> </v>
      </c>
      <c r="BE167" s="497"/>
      <c r="BF167" s="497"/>
      <c r="BG167" s="497"/>
      <c r="BH167" s="497"/>
      <c r="BI167" s="497"/>
      <c r="BJ167" s="497"/>
      <c r="BK167" s="497"/>
      <c r="BL167" s="487" t="str">
        <f aca="false">TRIM(IF('APH KIC KIA PC'!S167="WEB","",'2. Artikeldata Utökad'!P167))</f>
        <v/>
      </c>
      <c r="BM167" s="487" t="str">
        <f aca="false">TRIM(IF('APH KIC KIA PC'!S167="WEB","",'2. Artikeldata Utökad'!Q167))</f>
        <v/>
      </c>
      <c r="BN167" s="487" t="str">
        <f aca="false">TRIM(IF('APH KIC KIA PC'!S167="WEB","",'2. Artikeldata Utökad'!R167))</f>
        <v/>
      </c>
      <c r="BO167" s="487" t="str">
        <f aca="false">IF('2. Artikeldata Utökad'!F167="","",'2. Artikeldata Utökad'!F167)</f>
        <v>  Välj…</v>
      </c>
      <c r="BP167" s="487" t="str">
        <f aca="false">TRIM(IF('2. Artikeldata Utökad'!E167="","",'2. Artikeldata Utökad'!E167))</f>
        <v/>
      </c>
      <c r="BQ167" s="487" t="str">
        <f aca="false">TRIM(IF('APH KIC KIA PC'!S167="WEB","",'2. Artikeldata Utökad'!S167))</f>
        <v/>
      </c>
      <c r="BR167" s="486" t="n">
        <v>1</v>
      </c>
      <c r="BS167" s="487" t="str">
        <f aca="false">TRIM(IF('APH KIC KIA PC'!S167="WEB","",'2. Artikeldata Utökad'!T167))</f>
        <v/>
      </c>
      <c r="BT167" s="497"/>
      <c r="BU167" s="497"/>
      <c r="BV167" s="487" t="str">
        <f aca="false">TRIM(IF('APH KIC KIA PC'!M167&lt;&gt;200,'APH KIC KIA PC'!D167,'2. Artikeldata Utökad'!I167))</f>
        <v/>
      </c>
      <c r="BW167" s="487" t="str">
        <f aca="false">TRIM('2. Artikeldata Utökad'!D167)</f>
        <v/>
      </c>
      <c r="BX167" s="488" t="str">
        <f aca="false">LEFT('2. Artikeldata Utökad'!H167,1)</f>
        <v> </v>
      </c>
      <c r="BY167" s="488" t="str">
        <f aca="false">TRIM(LEFT('2. Artikeldata Utökad'!J167,2))</f>
        <v/>
      </c>
      <c r="BZ167" s="486" t="s">
        <v>2035</v>
      </c>
      <c r="CA167" s="497"/>
      <c r="CB167" s="497"/>
      <c r="CC167" s="497"/>
      <c r="CD167" s="497"/>
      <c r="CE167" s="497"/>
    </row>
    <row r="168" customFormat="false" ht="14.25" hidden="false" customHeight="false" outlineLevel="0" collapsed="false">
      <c r="A168" s="485" t="n">
        <v>164</v>
      </c>
      <c r="B168" s="485" t="str">
        <f aca="false">'APH KIC KIA PC'!I168</f>
        <v>Välj…</v>
      </c>
      <c r="C168" s="485" t="str">
        <f aca="false">'APH KIC KIA PC'!K168</f>
        <v>Välj…</v>
      </c>
      <c r="D168" s="486" t="n">
        <v>1</v>
      </c>
      <c r="E168" s="487" t="str">
        <f aca="false">TRIM('APH KIC KIA PC'!D168)</f>
        <v/>
      </c>
      <c r="F168" s="488" t="str">
        <f aca="false">TRIM('1. Artikeldata Grund'!E168)</f>
        <v/>
      </c>
      <c r="G168" s="489" t="s">
        <v>1925</v>
      </c>
      <c r="H168" s="497"/>
      <c r="I168" s="497"/>
      <c r="J168" s="497"/>
      <c r="K168" s="497"/>
      <c r="L168" s="497"/>
      <c r="M168" s="258" t="n">
        <f aca="false" t="array" ref="M168:M168">IF('APH KIC KIA PC'!S168&lt;&gt;"WEB",1,_xlfn.IFS('APH KIC KIA PC'!K168=Tabeller!$AH$4,'APH KIC KIA PC'!Q168,'APH KIC KIA PC'!K168=Tabeller!$AH$5,106628))</f>
        <v>1</v>
      </c>
      <c r="N168" s="490" t="str">
        <f aca="false" t="array" ref="N168:N168">TRIM(IFERROR(IF('APH KIC KIA PC'!M168=200,'2. Artikeldata Utökad'!I168,(_xlfn.IFS('APH KIC KIA PC'!K168=Tabeller!$AH$4,'1. Artikeldata Grund'!F168,AND('APH KIC KIA PC'!K168=Tabeller!$AH$5,'APH KIC KIA PC'!M168&lt;&gt;200),'APH KIC KIA PC'!D168,'APH KIC KIA PC'!M168=200,'2. Artikeldata Utökad'!I168))),""))</f>
        <v/>
      </c>
      <c r="O168" s="491" t="str">
        <f aca="false">'APH KIC KIA PC'!E168</f>
        <v/>
      </c>
      <c r="P168" s="487" t="str">
        <f aca="false">TRIM('APH KIC KIA PC'!R168)</f>
        <v/>
      </c>
      <c r="Q168" s="497"/>
      <c r="R168" s="493" t="str">
        <f aca="false" t="array" ref="R168:R168">IFERROR(_xlfn.IFS('4. Inköpsdata'!M168=25%,41,'4. Inköpsdata'!M168=12%,42,'4. Inköpsdata'!M168=6%,43,'4. Inköpsdata'!M168="Momsfritt",38),"")</f>
        <v/>
      </c>
      <c r="S168" s="486" t="str">
        <f aca="false">'APH KIC KIA PC'!S168</f>
        <v>  Välj…</v>
      </c>
      <c r="T168" s="494" t="str">
        <f aca="false">'APH KIC KIA PC'!E168</f>
        <v/>
      </c>
      <c r="U168" s="486"/>
      <c r="V168" s="497"/>
      <c r="W168" s="497"/>
      <c r="X168" s="497"/>
      <c r="Y168" s="497"/>
      <c r="Z168" s="486" t="str">
        <f aca="false">TRIM(IF('1. Artikeldata Grund'!K168="","",IF('1. Artikeldata Grund'!K168=1,_xlfn.CONCAT('1. Artikeldata Grund'!K168," ","dag"),_xlfn.CONCAT('1. Artikeldata Grund'!K168," ","dagar"))))</f>
        <v/>
      </c>
      <c r="AA168" s="486" t="str">
        <f aca="false">TRIM(IF('1. Artikeldata Grund'!L168="","",IF('1. Artikeldata Grund'!L168=1,_xlfn.CONCAT('1. Artikeldata Grund'!L168," ","dag"),_xlfn.CONCAT('1. Artikeldata Grund'!L168," ","dagar"))))</f>
        <v/>
      </c>
      <c r="AB168" s="497"/>
      <c r="AC168" s="497"/>
      <c r="AD168" s="497"/>
      <c r="AE168" s="486" t="n">
        <v>1</v>
      </c>
      <c r="AF168" s="497"/>
      <c r="AG168" s="487" t="str">
        <f aca="false">TRIM('APH KIC KIA PC'!T168)</f>
        <v/>
      </c>
      <c r="AH168" s="497"/>
      <c r="AI168" s="497"/>
      <c r="AJ168" s="497"/>
      <c r="AK168" s="497"/>
      <c r="AL168" s="497"/>
      <c r="AM168" s="497"/>
      <c r="AN168" s="497"/>
      <c r="AO168" s="497"/>
      <c r="AP168" s="497"/>
      <c r="AQ168" s="497"/>
      <c r="AR168" s="497"/>
      <c r="AS168" s="497"/>
      <c r="AT168" s="497"/>
      <c r="AU168" s="497"/>
      <c r="AV168" s="497"/>
      <c r="AW168" s="497"/>
      <c r="AX168" s="497"/>
      <c r="AY168" s="497"/>
      <c r="AZ168" s="497"/>
      <c r="BA168" s="497"/>
      <c r="BB168" s="497"/>
      <c r="BC168" s="490" t="s">
        <v>2035</v>
      </c>
      <c r="BD168" s="490" t="str">
        <f aca="false">IF('2. Artikeldata Utökad'!G168="Välj…","",LEFT('2. Artikeldata Utökad'!G168,1))</f>
        <v> </v>
      </c>
      <c r="BE168" s="497"/>
      <c r="BF168" s="497"/>
      <c r="BG168" s="497"/>
      <c r="BH168" s="497"/>
      <c r="BI168" s="497"/>
      <c r="BJ168" s="497"/>
      <c r="BK168" s="497"/>
      <c r="BL168" s="487" t="str">
        <f aca="false">TRIM(IF('APH KIC KIA PC'!S168="WEB","",'2. Artikeldata Utökad'!P168))</f>
        <v/>
      </c>
      <c r="BM168" s="487" t="str">
        <f aca="false">TRIM(IF('APH KIC KIA PC'!S168="WEB","",'2. Artikeldata Utökad'!Q168))</f>
        <v/>
      </c>
      <c r="BN168" s="487" t="str">
        <f aca="false">TRIM(IF('APH KIC KIA PC'!S168="WEB","",'2. Artikeldata Utökad'!R168))</f>
        <v/>
      </c>
      <c r="BO168" s="487" t="str">
        <f aca="false">IF('2. Artikeldata Utökad'!F168="","",'2. Artikeldata Utökad'!F168)</f>
        <v>  Välj…</v>
      </c>
      <c r="BP168" s="487" t="str">
        <f aca="false">TRIM(IF('2. Artikeldata Utökad'!E168="","",'2. Artikeldata Utökad'!E168))</f>
        <v/>
      </c>
      <c r="BQ168" s="487" t="str">
        <f aca="false">TRIM(IF('APH KIC KIA PC'!S168="WEB","",'2. Artikeldata Utökad'!S168))</f>
        <v/>
      </c>
      <c r="BR168" s="486" t="n">
        <v>1</v>
      </c>
      <c r="BS168" s="487" t="str">
        <f aca="false">TRIM(IF('APH KIC KIA PC'!S168="WEB","",'2. Artikeldata Utökad'!T168))</f>
        <v/>
      </c>
      <c r="BT168" s="497"/>
      <c r="BU168" s="497"/>
      <c r="BV168" s="487" t="str">
        <f aca="false">TRIM(IF('APH KIC KIA PC'!M168&lt;&gt;200,'APH KIC KIA PC'!D168,'2. Artikeldata Utökad'!I168))</f>
        <v/>
      </c>
      <c r="BW168" s="487" t="str">
        <f aca="false">TRIM('2. Artikeldata Utökad'!D168)</f>
        <v/>
      </c>
      <c r="BX168" s="488" t="str">
        <f aca="false">LEFT('2. Artikeldata Utökad'!H168,1)</f>
        <v> </v>
      </c>
      <c r="BY168" s="488" t="str">
        <f aca="false">TRIM(LEFT('2. Artikeldata Utökad'!J168,2))</f>
        <v/>
      </c>
      <c r="BZ168" s="486" t="s">
        <v>2035</v>
      </c>
      <c r="CA168" s="497"/>
      <c r="CB168" s="497"/>
      <c r="CC168" s="497"/>
      <c r="CD168" s="497"/>
      <c r="CE168" s="497"/>
    </row>
    <row r="169" customFormat="false" ht="14.25" hidden="false" customHeight="false" outlineLevel="0" collapsed="false">
      <c r="A169" s="485" t="n">
        <v>165</v>
      </c>
      <c r="B169" s="485" t="str">
        <f aca="false">'APH KIC KIA PC'!I169</f>
        <v>Välj…</v>
      </c>
      <c r="C169" s="485" t="str">
        <f aca="false">'APH KIC KIA PC'!K169</f>
        <v>Välj…</v>
      </c>
      <c r="D169" s="486" t="n">
        <v>1</v>
      </c>
      <c r="E169" s="487" t="str">
        <f aca="false">TRIM('APH KIC KIA PC'!D169)</f>
        <v/>
      </c>
      <c r="F169" s="488" t="str">
        <f aca="false">TRIM('1. Artikeldata Grund'!E169)</f>
        <v/>
      </c>
      <c r="G169" s="489" t="s">
        <v>1925</v>
      </c>
      <c r="H169" s="497"/>
      <c r="I169" s="497"/>
      <c r="J169" s="497"/>
      <c r="K169" s="497"/>
      <c r="L169" s="497"/>
      <c r="M169" s="258" t="n">
        <f aca="false" t="array" ref="M169:M169">IF('APH KIC KIA PC'!S169&lt;&gt;"WEB",1,_xlfn.IFS('APH KIC KIA PC'!K169=Tabeller!$AH$4,'APH KIC KIA PC'!Q169,'APH KIC KIA PC'!K169=Tabeller!$AH$5,106628))</f>
        <v>1</v>
      </c>
      <c r="N169" s="490" t="str">
        <f aca="false" t="array" ref="N169:N169">TRIM(IFERROR(IF('APH KIC KIA PC'!M169=200,'2. Artikeldata Utökad'!I169,(_xlfn.IFS('APH KIC KIA PC'!K169=Tabeller!$AH$4,'1. Artikeldata Grund'!F169,AND('APH KIC KIA PC'!K169=Tabeller!$AH$5,'APH KIC KIA PC'!M169&lt;&gt;200),'APH KIC KIA PC'!D169,'APH KIC KIA PC'!M169=200,'2. Artikeldata Utökad'!I169))),""))</f>
        <v/>
      </c>
      <c r="O169" s="491" t="str">
        <f aca="false">'APH KIC KIA PC'!E169</f>
        <v/>
      </c>
      <c r="P169" s="487" t="str">
        <f aca="false">TRIM('APH KIC KIA PC'!R169)</f>
        <v/>
      </c>
      <c r="Q169" s="497"/>
      <c r="R169" s="493" t="str">
        <f aca="false" t="array" ref="R169:R169">IFERROR(_xlfn.IFS('4. Inköpsdata'!M169=25%,41,'4. Inköpsdata'!M169=12%,42,'4. Inköpsdata'!M169=6%,43,'4. Inköpsdata'!M169="Momsfritt",38),"")</f>
        <v/>
      </c>
      <c r="S169" s="486" t="str">
        <f aca="false">'APH KIC KIA PC'!S169</f>
        <v>  Välj…</v>
      </c>
      <c r="T169" s="494" t="str">
        <f aca="false">'APH KIC KIA PC'!E169</f>
        <v/>
      </c>
      <c r="U169" s="486"/>
      <c r="V169" s="497"/>
      <c r="W169" s="497"/>
      <c r="X169" s="497"/>
      <c r="Y169" s="497"/>
      <c r="Z169" s="486" t="str">
        <f aca="false">TRIM(IF('1. Artikeldata Grund'!K169="","",IF('1. Artikeldata Grund'!K169=1,_xlfn.CONCAT('1. Artikeldata Grund'!K169," ","dag"),_xlfn.CONCAT('1. Artikeldata Grund'!K169," ","dagar"))))</f>
        <v/>
      </c>
      <c r="AA169" s="486" t="str">
        <f aca="false">TRIM(IF('1. Artikeldata Grund'!L169="","",IF('1. Artikeldata Grund'!L169=1,_xlfn.CONCAT('1. Artikeldata Grund'!L169," ","dag"),_xlfn.CONCAT('1. Artikeldata Grund'!L169," ","dagar"))))</f>
        <v/>
      </c>
      <c r="AB169" s="497"/>
      <c r="AC169" s="497"/>
      <c r="AD169" s="497"/>
      <c r="AE169" s="486" t="n">
        <v>1</v>
      </c>
      <c r="AF169" s="497"/>
      <c r="AG169" s="487" t="str">
        <f aca="false">TRIM('APH KIC KIA PC'!T169)</f>
        <v/>
      </c>
      <c r="AH169" s="497"/>
      <c r="AI169" s="497"/>
      <c r="AJ169" s="497"/>
      <c r="AK169" s="497"/>
      <c r="AL169" s="497"/>
      <c r="AM169" s="497"/>
      <c r="AN169" s="497"/>
      <c r="AO169" s="497"/>
      <c r="AP169" s="497"/>
      <c r="AQ169" s="497"/>
      <c r="AR169" s="497"/>
      <c r="AS169" s="497"/>
      <c r="AT169" s="497"/>
      <c r="AU169" s="497"/>
      <c r="AV169" s="497"/>
      <c r="AW169" s="497"/>
      <c r="AX169" s="497"/>
      <c r="AY169" s="497"/>
      <c r="AZ169" s="497"/>
      <c r="BA169" s="497"/>
      <c r="BB169" s="497"/>
      <c r="BC169" s="490" t="s">
        <v>2035</v>
      </c>
      <c r="BD169" s="490" t="str">
        <f aca="false">IF('2. Artikeldata Utökad'!G169="Välj…","",LEFT('2. Artikeldata Utökad'!G169,1))</f>
        <v> </v>
      </c>
      <c r="BE169" s="497"/>
      <c r="BF169" s="497"/>
      <c r="BG169" s="497"/>
      <c r="BH169" s="497"/>
      <c r="BI169" s="497"/>
      <c r="BJ169" s="497"/>
      <c r="BK169" s="497"/>
      <c r="BL169" s="487" t="str">
        <f aca="false">TRIM(IF('APH KIC KIA PC'!S169="WEB","",'2. Artikeldata Utökad'!P169))</f>
        <v/>
      </c>
      <c r="BM169" s="487" t="str">
        <f aca="false">TRIM(IF('APH KIC KIA PC'!S169="WEB","",'2. Artikeldata Utökad'!Q169))</f>
        <v/>
      </c>
      <c r="BN169" s="487" t="str">
        <f aca="false">TRIM(IF('APH KIC KIA PC'!S169="WEB","",'2. Artikeldata Utökad'!R169))</f>
        <v/>
      </c>
      <c r="BO169" s="487" t="str">
        <f aca="false">IF('2. Artikeldata Utökad'!F169="","",'2. Artikeldata Utökad'!F169)</f>
        <v>  Välj…</v>
      </c>
      <c r="BP169" s="487" t="str">
        <f aca="false">TRIM(IF('2. Artikeldata Utökad'!E169="","",'2. Artikeldata Utökad'!E169))</f>
        <v/>
      </c>
      <c r="BQ169" s="487" t="str">
        <f aca="false">TRIM(IF('APH KIC KIA PC'!S169="WEB","",'2. Artikeldata Utökad'!S169))</f>
        <v/>
      </c>
      <c r="BR169" s="486" t="n">
        <v>1</v>
      </c>
      <c r="BS169" s="487" t="str">
        <f aca="false">TRIM(IF('APH KIC KIA PC'!S169="WEB","",'2. Artikeldata Utökad'!T169))</f>
        <v/>
      </c>
      <c r="BT169" s="497"/>
      <c r="BU169" s="497"/>
      <c r="BV169" s="487" t="str">
        <f aca="false">TRIM(IF('APH KIC KIA PC'!M169&lt;&gt;200,'APH KIC KIA PC'!D169,'2. Artikeldata Utökad'!I169))</f>
        <v/>
      </c>
      <c r="BW169" s="487" t="str">
        <f aca="false">TRIM('2. Artikeldata Utökad'!D169)</f>
        <v/>
      </c>
      <c r="BX169" s="488" t="str">
        <f aca="false">LEFT('2. Artikeldata Utökad'!H169,1)</f>
        <v> </v>
      </c>
      <c r="BY169" s="488" t="str">
        <f aca="false">TRIM(LEFT('2. Artikeldata Utökad'!J169,2))</f>
        <v/>
      </c>
      <c r="BZ169" s="486" t="s">
        <v>2035</v>
      </c>
      <c r="CA169" s="497"/>
      <c r="CB169" s="497"/>
      <c r="CC169" s="497"/>
      <c r="CD169" s="497"/>
      <c r="CE169" s="497"/>
    </row>
    <row r="170" customFormat="false" ht="14.25" hidden="false" customHeight="false" outlineLevel="0" collapsed="false">
      <c r="A170" s="496" t="n">
        <v>166</v>
      </c>
      <c r="B170" s="485" t="str">
        <f aca="false">'APH KIC KIA PC'!I170</f>
        <v>Välj…</v>
      </c>
      <c r="C170" s="485" t="str">
        <f aca="false">'APH KIC KIA PC'!K170</f>
        <v>Välj…</v>
      </c>
      <c r="D170" s="486" t="n">
        <v>1</v>
      </c>
      <c r="E170" s="487" t="str">
        <f aca="false">TRIM('APH KIC KIA PC'!D170)</f>
        <v/>
      </c>
      <c r="F170" s="488" t="str">
        <f aca="false">TRIM('1. Artikeldata Grund'!E170)</f>
        <v/>
      </c>
      <c r="G170" s="489" t="s">
        <v>1925</v>
      </c>
      <c r="H170" s="497"/>
      <c r="I170" s="497"/>
      <c r="J170" s="497"/>
      <c r="K170" s="497"/>
      <c r="L170" s="497"/>
      <c r="M170" s="258" t="n">
        <f aca="false" t="array" ref="M170:M170">IF('APH KIC KIA PC'!S170&lt;&gt;"WEB",1,_xlfn.IFS('APH KIC KIA PC'!K170=Tabeller!$AH$4,'APH KIC KIA PC'!Q170,'APH KIC KIA PC'!K170=Tabeller!$AH$5,106628))</f>
        <v>1</v>
      </c>
      <c r="N170" s="490" t="str">
        <f aca="false" t="array" ref="N170:N170">TRIM(IFERROR(IF('APH KIC KIA PC'!M170=200,'2. Artikeldata Utökad'!I170,(_xlfn.IFS('APH KIC KIA PC'!K170=Tabeller!$AH$4,'1. Artikeldata Grund'!F170,AND('APH KIC KIA PC'!K170=Tabeller!$AH$5,'APH KIC KIA PC'!M170&lt;&gt;200),'APH KIC KIA PC'!D170,'APH KIC KIA PC'!M170=200,'2. Artikeldata Utökad'!I170))),""))</f>
        <v/>
      </c>
      <c r="O170" s="491" t="str">
        <f aca="false">'APH KIC KIA PC'!E170</f>
        <v/>
      </c>
      <c r="P170" s="487" t="str">
        <f aca="false">TRIM('APH KIC KIA PC'!R170)</f>
        <v/>
      </c>
      <c r="Q170" s="497"/>
      <c r="R170" s="493" t="str">
        <f aca="false" t="array" ref="R170:R170">IFERROR(_xlfn.IFS('4. Inköpsdata'!M170=25%,41,'4. Inköpsdata'!M170=12%,42,'4. Inköpsdata'!M170=6%,43,'4. Inköpsdata'!M170="Momsfritt",38),"")</f>
        <v/>
      </c>
      <c r="S170" s="486" t="str">
        <f aca="false">'APH KIC KIA PC'!S170</f>
        <v>  Välj…</v>
      </c>
      <c r="T170" s="494" t="str">
        <f aca="false">'APH KIC KIA PC'!E170</f>
        <v/>
      </c>
      <c r="U170" s="486"/>
      <c r="V170" s="497"/>
      <c r="W170" s="497"/>
      <c r="X170" s="497"/>
      <c r="Y170" s="497"/>
      <c r="Z170" s="486" t="str">
        <f aca="false">TRIM(IF('1. Artikeldata Grund'!K170="","",IF('1. Artikeldata Grund'!K170=1,_xlfn.CONCAT('1. Artikeldata Grund'!K170," ","dag"),_xlfn.CONCAT('1. Artikeldata Grund'!K170," ","dagar"))))</f>
        <v/>
      </c>
      <c r="AA170" s="486" t="str">
        <f aca="false">TRIM(IF('1. Artikeldata Grund'!L170="","",IF('1. Artikeldata Grund'!L170=1,_xlfn.CONCAT('1. Artikeldata Grund'!L170," ","dag"),_xlfn.CONCAT('1. Artikeldata Grund'!L170," ","dagar"))))</f>
        <v/>
      </c>
      <c r="AB170" s="497"/>
      <c r="AC170" s="497"/>
      <c r="AD170" s="497"/>
      <c r="AE170" s="486" t="n">
        <v>1</v>
      </c>
      <c r="AF170" s="497"/>
      <c r="AG170" s="487" t="str">
        <f aca="false">TRIM('APH KIC KIA PC'!T170)</f>
        <v/>
      </c>
      <c r="AH170" s="497"/>
      <c r="AI170" s="497"/>
      <c r="AJ170" s="497"/>
      <c r="AK170" s="497"/>
      <c r="AL170" s="497"/>
      <c r="AM170" s="497"/>
      <c r="AN170" s="497"/>
      <c r="AO170" s="497"/>
      <c r="AP170" s="497"/>
      <c r="AQ170" s="497"/>
      <c r="AR170" s="497"/>
      <c r="AS170" s="497"/>
      <c r="AT170" s="497"/>
      <c r="AU170" s="497"/>
      <c r="AV170" s="497"/>
      <c r="AW170" s="497"/>
      <c r="AX170" s="497"/>
      <c r="AY170" s="497"/>
      <c r="AZ170" s="497"/>
      <c r="BA170" s="497"/>
      <c r="BB170" s="497"/>
      <c r="BC170" s="490" t="s">
        <v>2035</v>
      </c>
      <c r="BD170" s="490" t="str">
        <f aca="false">IF('2. Artikeldata Utökad'!G170="Välj…","",LEFT('2. Artikeldata Utökad'!G170,1))</f>
        <v> </v>
      </c>
      <c r="BE170" s="497"/>
      <c r="BF170" s="497"/>
      <c r="BG170" s="497"/>
      <c r="BH170" s="497"/>
      <c r="BI170" s="497"/>
      <c r="BJ170" s="497"/>
      <c r="BK170" s="497"/>
      <c r="BL170" s="487" t="str">
        <f aca="false">TRIM(IF('APH KIC KIA PC'!S170="WEB","",'2. Artikeldata Utökad'!P170))</f>
        <v/>
      </c>
      <c r="BM170" s="487" t="str">
        <f aca="false">TRIM(IF('APH KIC KIA PC'!S170="WEB","",'2. Artikeldata Utökad'!Q170))</f>
        <v/>
      </c>
      <c r="BN170" s="487" t="str">
        <f aca="false">TRIM(IF('APH KIC KIA PC'!S170="WEB","",'2. Artikeldata Utökad'!R170))</f>
        <v/>
      </c>
      <c r="BO170" s="487" t="str">
        <f aca="false">IF('2. Artikeldata Utökad'!F170="","",'2. Artikeldata Utökad'!F170)</f>
        <v>  Välj…</v>
      </c>
      <c r="BP170" s="487" t="str">
        <f aca="false">TRIM(IF('2. Artikeldata Utökad'!E170="","",'2. Artikeldata Utökad'!E170))</f>
        <v/>
      </c>
      <c r="BQ170" s="487" t="str">
        <f aca="false">TRIM(IF('APH KIC KIA PC'!S170="WEB","",'2. Artikeldata Utökad'!S170))</f>
        <v/>
      </c>
      <c r="BR170" s="486" t="n">
        <v>1</v>
      </c>
      <c r="BS170" s="487" t="str">
        <f aca="false">TRIM(IF('APH KIC KIA PC'!S170="WEB","",'2. Artikeldata Utökad'!T170))</f>
        <v/>
      </c>
      <c r="BT170" s="497"/>
      <c r="BU170" s="497"/>
      <c r="BV170" s="487" t="str">
        <f aca="false">TRIM(IF('APH KIC KIA PC'!M170&lt;&gt;200,'APH KIC KIA PC'!D170,'2. Artikeldata Utökad'!I170))</f>
        <v/>
      </c>
      <c r="BW170" s="487" t="str">
        <f aca="false">TRIM('2. Artikeldata Utökad'!D170)</f>
        <v/>
      </c>
      <c r="BX170" s="488" t="str">
        <f aca="false">LEFT('2. Artikeldata Utökad'!H170,1)</f>
        <v> </v>
      </c>
      <c r="BY170" s="488" t="str">
        <f aca="false">TRIM(LEFT('2. Artikeldata Utökad'!J170,2))</f>
        <v/>
      </c>
      <c r="BZ170" s="486" t="s">
        <v>2035</v>
      </c>
      <c r="CA170" s="497"/>
      <c r="CB170" s="497"/>
      <c r="CC170" s="497"/>
      <c r="CD170" s="497"/>
      <c r="CE170" s="497"/>
    </row>
    <row r="171" customFormat="false" ht="14.25" hidden="false" customHeight="false" outlineLevel="0" collapsed="false">
      <c r="A171" s="485" t="n">
        <v>167</v>
      </c>
      <c r="B171" s="485" t="str">
        <f aca="false">'APH KIC KIA PC'!I171</f>
        <v>Välj…</v>
      </c>
      <c r="C171" s="485" t="str">
        <f aca="false">'APH KIC KIA PC'!K171</f>
        <v>Välj…</v>
      </c>
      <c r="D171" s="486" t="n">
        <v>1</v>
      </c>
      <c r="E171" s="487" t="str">
        <f aca="false">TRIM('APH KIC KIA PC'!D171)</f>
        <v/>
      </c>
      <c r="F171" s="488" t="str">
        <f aca="false">TRIM('1. Artikeldata Grund'!E171)</f>
        <v/>
      </c>
      <c r="G171" s="489" t="s">
        <v>1925</v>
      </c>
      <c r="H171" s="497"/>
      <c r="I171" s="497"/>
      <c r="J171" s="497"/>
      <c r="K171" s="497"/>
      <c r="L171" s="497"/>
      <c r="M171" s="258" t="n">
        <f aca="false" t="array" ref="M171:M171">IF('APH KIC KIA PC'!S171&lt;&gt;"WEB",1,_xlfn.IFS('APH KIC KIA PC'!K171=Tabeller!$AH$4,'APH KIC KIA PC'!Q171,'APH KIC KIA PC'!K171=Tabeller!$AH$5,106628))</f>
        <v>1</v>
      </c>
      <c r="N171" s="490" t="str">
        <f aca="false" t="array" ref="N171:N171">TRIM(IFERROR(IF('APH KIC KIA PC'!M171=200,'2. Artikeldata Utökad'!I171,(_xlfn.IFS('APH KIC KIA PC'!K171=Tabeller!$AH$4,'1. Artikeldata Grund'!F171,AND('APH KIC KIA PC'!K171=Tabeller!$AH$5,'APH KIC KIA PC'!M171&lt;&gt;200),'APH KIC KIA PC'!D171,'APH KIC KIA PC'!M171=200,'2. Artikeldata Utökad'!I171))),""))</f>
        <v/>
      </c>
      <c r="O171" s="491" t="str">
        <f aca="false">'APH KIC KIA PC'!E171</f>
        <v/>
      </c>
      <c r="P171" s="487" t="str">
        <f aca="false">TRIM('APH KIC KIA PC'!R171)</f>
        <v/>
      </c>
      <c r="Q171" s="497"/>
      <c r="R171" s="493" t="str">
        <f aca="false" t="array" ref="R171:R171">IFERROR(_xlfn.IFS('4. Inköpsdata'!M171=25%,41,'4. Inköpsdata'!M171=12%,42,'4. Inköpsdata'!M171=6%,43,'4. Inköpsdata'!M171="Momsfritt",38),"")</f>
        <v/>
      </c>
      <c r="S171" s="486" t="str">
        <f aca="false">'APH KIC KIA PC'!S171</f>
        <v>  Välj…</v>
      </c>
      <c r="T171" s="494" t="str">
        <f aca="false">'APH KIC KIA PC'!E171</f>
        <v/>
      </c>
      <c r="U171" s="486"/>
      <c r="V171" s="497"/>
      <c r="W171" s="497"/>
      <c r="X171" s="497"/>
      <c r="Y171" s="497"/>
      <c r="Z171" s="486" t="str">
        <f aca="false">TRIM(IF('1. Artikeldata Grund'!K171="","",IF('1. Artikeldata Grund'!K171=1,_xlfn.CONCAT('1. Artikeldata Grund'!K171," ","dag"),_xlfn.CONCAT('1. Artikeldata Grund'!K171," ","dagar"))))</f>
        <v/>
      </c>
      <c r="AA171" s="486" t="str">
        <f aca="false">TRIM(IF('1. Artikeldata Grund'!L171="","",IF('1. Artikeldata Grund'!L171=1,_xlfn.CONCAT('1. Artikeldata Grund'!L171," ","dag"),_xlfn.CONCAT('1. Artikeldata Grund'!L171," ","dagar"))))</f>
        <v/>
      </c>
      <c r="AB171" s="497"/>
      <c r="AC171" s="497"/>
      <c r="AD171" s="497"/>
      <c r="AE171" s="486" t="n">
        <v>1</v>
      </c>
      <c r="AF171" s="497"/>
      <c r="AG171" s="487" t="str">
        <f aca="false">TRIM('APH KIC KIA PC'!T171)</f>
        <v/>
      </c>
      <c r="AH171" s="497"/>
      <c r="AI171" s="497"/>
      <c r="AJ171" s="497"/>
      <c r="AK171" s="497"/>
      <c r="AL171" s="497"/>
      <c r="AM171" s="497"/>
      <c r="AN171" s="497"/>
      <c r="AO171" s="497"/>
      <c r="AP171" s="497"/>
      <c r="AQ171" s="497"/>
      <c r="AR171" s="497"/>
      <c r="AS171" s="497"/>
      <c r="AT171" s="497"/>
      <c r="AU171" s="497"/>
      <c r="AV171" s="497"/>
      <c r="AW171" s="497"/>
      <c r="AX171" s="497"/>
      <c r="AY171" s="497"/>
      <c r="AZ171" s="497"/>
      <c r="BA171" s="497"/>
      <c r="BB171" s="497"/>
      <c r="BC171" s="490" t="s">
        <v>2035</v>
      </c>
      <c r="BD171" s="490" t="str">
        <f aca="false">IF('2. Artikeldata Utökad'!G171="Välj…","",LEFT('2. Artikeldata Utökad'!G171,1))</f>
        <v> </v>
      </c>
      <c r="BE171" s="497"/>
      <c r="BF171" s="497"/>
      <c r="BG171" s="497"/>
      <c r="BH171" s="497"/>
      <c r="BI171" s="497"/>
      <c r="BJ171" s="497"/>
      <c r="BK171" s="497"/>
      <c r="BL171" s="487" t="str">
        <f aca="false">TRIM(IF('APH KIC KIA PC'!S171="WEB","",'2. Artikeldata Utökad'!P171))</f>
        <v/>
      </c>
      <c r="BM171" s="487" t="str">
        <f aca="false">TRIM(IF('APH KIC KIA PC'!S171="WEB","",'2. Artikeldata Utökad'!Q171))</f>
        <v/>
      </c>
      <c r="BN171" s="487" t="str">
        <f aca="false">TRIM(IF('APH KIC KIA PC'!S171="WEB","",'2. Artikeldata Utökad'!R171))</f>
        <v/>
      </c>
      <c r="BO171" s="487" t="str">
        <f aca="false">IF('2. Artikeldata Utökad'!F171="","",'2. Artikeldata Utökad'!F171)</f>
        <v>  Välj…</v>
      </c>
      <c r="BP171" s="487" t="str">
        <f aca="false">TRIM(IF('2. Artikeldata Utökad'!E171="","",'2. Artikeldata Utökad'!E171))</f>
        <v/>
      </c>
      <c r="BQ171" s="487" t="str">
        <f aca="false">TRIM(IF('APH KIC KIA PC'!S171="WEB","",'2. Artikeldata Utökad'!S171))</f>
        <v/>
      </c>
      <c r="BR171" s="486" t="n">
        <v>1</v>
      </c>
      <c r="BS171" s="487" t="str">
        <f aca="false">TRIM(IF('APH KIC KIA PC'!S171="WEB","",'2. Artikeldata Utökad'!T171))</f>
        <v/>
      </c>
      <c r="BT171" s="497"/>
      <c r="BU171" s="497"/>
      <c r="BV171" s="487" t="str">
        <f aca="false">TRIM(IF('APH KIC KIA PC'!M171&lt;&gt;200,'APH KIC KIA PC'!D171,'2. Artikeldata Utökad'!I171))</f>
        <v/>
      </c>
      <c r="BW171" s="487" t="str">
        <f aca="false">TRIM('2. Artikeldata Utökad'!D171)</f>
        <v/>
      </c>
      <c r="BX171" s="488" t="str">
        <f aca="false">LEFT('2. Artikeldata Utökad'!H171,1)</f>
        <v> </v>
      </c>
      <c r="BY171" s="488" t="str">
        <f aca="false">TRIM(LEFT('2. Artikeldata Utökad'!J171,2))</f>
        <v/>
      </c>
      <c r="BZ171" s="486" t="s">
        <v>2035</v>
      </c>
      <c r="CA171" s="497"/>
      <c r="CB171" s="497"/>
      <c r="CC171" s="497"/>
      <c r="CD171" s="497"/>
      <c r="CE171" s="497"/>
    </row>
    <row r="172" customFormat="false" ht="14.25" hidden="false" customHeight="false" outlineLevel="0" collapsed="false">
      <c r="A172" s="485" t="n">
        <v>168</v>
      </c>
      <c r="B172" s="485" t="str">
        <f aca="false">'APH KIC KIA PC'!I172</f>
        <v>Välj…</v>
      </c>
      <c r="C172" s="485" t="str">
        <f aca="false">'APH KIC KIA PC'!K172</f>
        <v>Välj…</v>
      </c>
      <c r="D172" s="486" t="n">
        <v>1</v>
      </c>
      <c r="E172" s="487" t="str">
        <f aca="false">TRIM('APH KIC KIA PC'!D172)</f>
        <v/>
      </c>
      <c r="F172" s="488" t="str">
        <f aca="false">TRIM('1. Artikeldata Grund'!E172)</f>
        <v/>
      </c>
      <c r="G172" s="489" t="s">
        <v>1925</v>
      </c>
      <c r="H172" s="497"/>
      <c r="I172" s="497"/>
      <c r="J172" s="497"/>
      <c r="K172" s="497"/>
      <c r="L172" s="497"/>
      <c r="M172" s="258" t="n">
        <f aca="false" t="array" ref="M172:M172">IF('APH KIC KIA PC'!S172&lt;&gt;"WEB",1,_xlfn.IFS('APH KIC KIA PC'!K172=Tabeller!$AH$4,'APH KIC KIA PC'!Q172,'APH KIC KIA PC'!K172=Tabeller!$AH$5,106628))</f>
        <v>1</v>
      </c>
      <c r="N172" s="490" t="str">
        <f aca="false" t="array" ref="N172:N172">TRIM(IFERROR(IF('APH KIC KIA PC'!M172=200,'2. Artikeldata Utökad'!I172,(_xlfn.IFS('APH KIC KIA PC'!K172=Tabeller!$AH$4,'1. Artikeldata Grund'!F172,AND('APH KIC KIA PC'!K172=Tabeller!$AH$5,'APH KIC KIA PC'!M172&lt;&gt;200),'APH KIC KIA PC'!D172,'APH KIC KIA PC'!M172=200,'2. Artikeldata Utökad'!I172))),""))</f>
        <v/>
      </c>
      <c r="O172" s="491" t="str">
        <f aca="false">'APH KIC KIA PC'!E172</f>
        <v/>
      </c>
      <c r="P172" s="487" t="str">
        <f aca="false">TRIM('APH KIC KIA PC'!R172)</f>
        <v/>
      </c>
      <c r="Q172" s="497"/>
      <c r="R172" s="493" t="str">
        <f aca="false" t="array" ref="R172:R172">IFERROR(_xlfn.IFS('4. Inköpsdata'!M172=25%,41,'4. Inköpsdata'!M172=12%,42,'4. Inköpsdata'!M172=6%,43,'4. Inköpsdata'!M172="Momsfritt",38),"")</f>
        <v/>
      </c>
      <c r="S172" s="486" t="str">
        <f aca="false">'APH KIC KIA PC'!S172</f>
        <v>  Välj…</v>
      </c>
      <c r="T172" s="494" t="str">
        <f aca="false">'APH KIC KIA PC'!E172</f>
        <v/>
      </c>
      <c r="U172" s="486"/>
      <c r="V172" s="497"/>
      <c r="W172" s="497"/>
      <c r="X172" s="497"/>
      <c r="Y172" s="497"/>
      <c r="Z172" s="486" t="str">
        <f aca="false">TRIM(IF('1. Artikeldata Grund'!K172="","",IF('1. Artikeldata Grund'!K172=1,_xlfn.CONCAT('1. Artikeldata Grund'!K172," ","dag"),_xlfn.CONCAT('1. Artikeldata Grund'!K172," ","dagar"))))</f>
        <v/>
      </c>
      <c r="AA172" s="486" t="str">
        <f aca="false">TRIM(IF('1. Artikeldata Grund'!L172="","",IF('1. Artikeldata Grund'!L172=1,_xlfn.CONCAT('1. Artikeldata Grund'!L172," ","dag"),_xlfn.CONCAT('1. Artikeldata Grund'!L172," ","dagar"))))</f>
        <v/>
      </c>
      <c r="AB172" s="497"/>
      <c r="AC172" s="497"/>
      <c r="AD172" s="497"/>
      <c r="AE172" s="486" t="n">
        <v>1</v>
      </c>
      <c r="AF172" s="497"/>
      <c r="AG172" s="487" t="str">
        <f aca="false">TRIM('APH KIC KIA PC'!T172)</f>
        <v/>
      </c>
      <c r="AH172" s="497"/>
      <c r="AI172" s="497"/>
      <c r="AJ172" s="497"/>
      <c r="AK172" s="497"/>
      <c r="AL172" s="497"/>
      <c r="AM172" s="497"/>
      <c r="AN172" s="497"/>
      <c r="AO172" s="497"/>
      <c r="AP172" s="497"/>
      <c r="AQ172" s="497"/>
      <c r="AR172" s="497"/>
      <c r="AS172" s="497"/>
      <c r="AT172" s="497"/>
      <c r="AU172" s="497"/>
      <c r="AV172" s="497"/>
      <c r="AW172" s="497"/>
      <c r="AX172" s="497"/>
      <c r="AY172" s="497"/>
      <c r="AZ172" s="497"/>
      <c r="BA172" s="497"/>
      <c r="BB172" s="497"/>
      <c r="BC172" s="490" t="s">
        <v>2035</v>
      </c>
      <c r="BD172" s="490" t="str">
        <f aca="false">IF('2. Artikeldata Utökad'!G172="Välj…","",LEFT('2. Artikeldata Utökad'!G172,1))</f>
        <v> </v>
      </c>
      <c r="BE172" s="497"/>
      <c r="BF172" s="497"/>
      <c r="BG172" s="497"/>
      <c r="BH172" s="497"/>
      <c r="BI172" s="497"/>
      <c r="BJ172" s="497"/>
      <c r="BK172" s="497"/>
      <c r="BL172" s="487" t="str">
        <f aca="false">TRIM(IF('APH KIC KIA PC'!S172="WEB","",'2. Artikeldata Utökad'!P172))</f>
        <v/>
      </c>
      <c r="BM172" s="487" t="str">
        <f aca="false">TRIM(IF('APH KIC KIA PC'!S172="WEB","",'2. Artikeldata Utökad'!Q172))</f>
        <v/>
      </c>
      <c r="BN172" s="487" t="str">
        <f aca="false">TRIM(IF('APH KIC KIA PC'!S172="WEB","",'2. Artikeldata Utökad'!R172))</f>
        <v/>
      </c>
      <c r="BO172" s="487" t="str">
        <f aca="false">IF('2. Artikeldata Utökad'!F172="","",'2. Artikeldata Utökad'!F172)</f>
        <v>  Välj…</v>
      </c>
      <c r="BP172" s="487" t="str">
        <f aca="false">TRIM(IF('2. Artikeldata Utökad'!E172="","",'2. Artikeldata Utökad'!E172))</f>
        <v/>
      </c>
      <c r="BQ172" s="487" t="str">
        <f aca="false">TRIM(IF('APH KIC KIA PC'!S172="WEB","",'2. Artikeldata Utökad'!S172))</f>
        <v/>
      </c>
      <c r="BR172" s="486" t="n">
        <v>1</v>
      </c>
      <c r="BS172" s="487" t="str">
        <f aca="false">TRIM(IF('APH KIC KIA PC'!S172="WEB","",'2. Artikeldata Utökad'!T172))</f>
        <v/>
      </c>
      <c r="BT172" s="497"/>
      <c r="BU172" s="497"/>
      <c r="BV172" s="487" t="str">
        <f aca="false">TRIM(IF('APH KIC KIA PC'!M172&lt;&gt;200,'APH KIC KIA PC'!D172,'2. Artikeldata Utökad'!I172))</f>
        <v/>
      </c>
      <c r="BW172" s="487" t="str">
        <f aca="false">TRIM('2. Artikeldata Utökad'!D172)</f>
        <v/>
      </c>
      <c r="BX172" s="488" t="str">
        <f aca="false">LEFT('2. Artikeldata Utökad'!H172,1)</f>
        <v> </v>
      </c>
      <c r="BY172" s="488" t="str">
        <f aca="false">TRIM(LEFT('2. Artikeldata Utökad'!J172,2))</f>
        <v/>
      </c>
      <c r="BZ172" s="486" t="s">
        <v>2035</v>
      </c>
      <c r="CA172" s="497"/>
      <c r="CB172" s="497"/>
      <c r="CC172" s="497"/>
      <c r="CD172" s="497"/>
      <c r="CE172" s="497"/>
    </row>
    <row r="173" customFormat="false" ht="14.25" hidden="false" customHeight="false" outlineLevel="0" collapsed="false">
      <c r="A173" s="485" t="n">
        <v>169</v>
      </c>
      <c r="B173" s="485" t="str">
        <f aca="false">'APH KIC KIA PC'!I173</f>
        <v>Välj…</v>
      </c>
      <c r="C173" s="485" t="str">
        <f aca="false">'APH KIC KIA PC'!K173</f>
        <v>Välj…</v>
      </c>
      <c r="D173" s="486" t="n">
        <v>1</v>
      </c>
      <c r="E173" s="487" t="str">
        <f aca="false">TRIM('APH KIC KIA PC'!D173)</f>
        <v/>
      </c>
      <c r="F173" s="488" t="str">
        <f aca="false">TRIM('1. Artikeldata Grund'!E173)</f>
        <v/>
      </c>
      <c r="G173" s="489" t="s">
        <v>1925</v>
      </c>
      <c r="H173" s="497"/>
      <c r="I173" s="497"/>
      <c r="J173" s="497"/>
      <c r="K173" s="497"/>
      <c r="L173" s="497"/>
      <c r="M173" s="258" t="n">
        <f aca="false" t="array" ref="M173:M173">IF('APH KIC KIA PC'!S173&lt;&gt;"WEB",1,_xlfn.IFS('APH KIC KIA PC'!K173=Tabeller!$AH$4,'APH KIC KIA PC'!Q173,'APH KIC KIA PC'!K173=Tabeller!$AH$5,106628))</f>
        <v>1</v>
      </c>
      <c r="N173" s="490" t="str">
        <f aca="false" t="array" ref="N173:N173">TRIM(IFERROR(IF('APH KIC KIA PC'!M173=200,'2. Artikeldata Utökad'!I173,(_xlfn.IFS('APH KIC KIA PC'!K173=Tabeller!$AH$4,'1. Artikeldata Grund'!F173,AND('APH KIC KIA PC'!K173=Tabeller!$AH$5,'APH KIC KIA PC'!M173&lt;&gt;200),'APH KIC KIA PC'!D173,'APH KIC KIA PC'!M173=200,'2. Artikeldata Utökad'!I173))),""))</f>
        <v/>
      </c>
      <c r="O173" s="491" t="str">
        <f aca="false">'APH KIC KIA PC'!E173</f>
        <v/>
      </c>
      <c r="P173" s="487" t="str">
        <f aca="false">TRIM('APH KIC KIA PC'!R173)</f>
        <v/>
      </c>
      <c r="Q173" s="497"/>
      <c r="R173" s="493" t="str">
        <f aca="false" t="array" ref="R173:R173">IFERROR(_xlfn.IFS('4. Inköpsdata'!M173=25%,41,'4. Inköpsdata'!M173=12%,42,'4. Inköpsdata'!M173=6%,43,'4. Inköpsdata'!M173="Momsfritt",38),"")</f>
        <v/>
      </c>
      <c r="S173" s="486" t="str">
        <f aca="false">'APH KIC KIA PC'!S173</f>
        <v>  Välj…</v>
      </c>
      <c r="T173" s="494" t="str">
        <f aca="false">'APH KIC KIA PC'!E173</f>
        <v/>
      </c>
      <c r="U173" s="486"/>
      <c r="V173" s="497"/>
      <c r="W173" s="497"/>
      <c r="X173" s="497"/>
      <c r="Y173" s="497"/>
      <c r="Z173" s="486" t="str">
        <f aca="false">TRIM(IF('1. Artikeldata Grund'!K173="","",IF('1. Artikeldata Grund'!K173=1,_xlfn.CONCAT('1. Artikeldata Grund'!K173," ","dag"),_xlfn.CONCAT('1. Artikeldata Grund'!K173," ","dagar"))))</f>
        <v/>
      </c>
      <c r="AA173" s="486" t="str">
        <f aca="false">TRIM(IF('1. Artikeldata Grund'!L173="","",IF('1. Artikeldata Grund'!L173=1,_xlfn.CONCAT('1. Artikeldata Grund'!L173," ","dag"),_xlfn.CONCAT('1. Artikeldata Grund'!L173," ","dagar"))))</f>
        <v/>
      </c>
      <c r="AB173" s="497"/>
      <c r="AC173" s="497"/>
      <c r="AD173" s="497"/>
      <c r="AE173" s="486" t="n">
        <v>1</v>
      </c>
      <c r="AF173" s="497"/>
      <c r="AG173" s="487" t="str">
        <f aca="false">TRIM('APH KIC KIA PC'!T173)</f>
        <v/>
      </c>
      <c r="AH173" s="497"/>
      <c r="AI173" s="497"/>
      <c r="AJ173" s="497"/>
      <c r="AK173" s="497"/>
      <c r="AL173" s="497"/>
      <c r="AM173" s="497"/>
      <c r="AN173" s="497"/>
      <c r="AO173" s="497"/>
      <c r="AP173" s="497"/>
      <c r="AQ173" s="497"/>
      <c r="AR173" s="497"/>
      <c r="AS173" s="497"/>
      <c r="AT173" s="497"/>
      <c r="AU173" s="497"/>
      <c r="AV173" s="497"/>
      <c r="AW173" s="497"/>
      <c r="AX173" s="497"/>
      <c r="AY173" s="497"/>
      <c r="AZ173" s="497"/>
      <c r="BA173" s="497"/>
      <c r="BB173" s="497"/>
      <c r="BC173" s="490" t="s">
        <v>2035</v>
      </c>
      <c r="BD173" s="490" t="str">
        <f aca="false">IF('2. Artikeldata Utökad'!G173="Välj…","",LEFT('2. Artikeldata Utökad'!G173,1))</f>
        <v> </v>
      </c>
      <c r="BE173" s="497"/>
      <c r="BF173" s="497"/>
      <c r="BG173" s="497"/>
      <c r="BH173" s="497"/>
      <c r="BI173" s="497"/>
      <c r="BJ173" s="497"/>
      <c r="BK173" s="497"/>
      <c r="BL173" s="487" t="str">
        <f aca="false">TRIM(IF('APH KIC KIA PC'!S173="WEB","",'2. Artikeldata Utökad'!P173))</f>
        <v/>
      </c>
      <c r="BM173" s="487" t="str">
        <f aca="false">TRIM(IF('APH KIC KIA PC'!S173="WEB","",'2. Artikeldata Utökad'!Q173))</f>
        <v/>
      </c>
      <c r="BN173" s="487" t="str">
        <f aca="false">TRIM(IF('APH KIC KIA PC'!S173="WEB","",'2. Artikeldata Utökad'!R173))</f>
        <v/>
      </c>
      <c r="BO173" s="487" t="str">
        <f aca="false">IF('2. Artikeldata Utökad'!F173="","",'2. Artikeldata Utökad'!F173)</f>
        <v>  Välj…</v>
      </c>
      <c r="BP173" s="487" t="str">
        <f aca="false">TRIM(IF('2. Artikeldata Utökad'!E173="","",'2. Artikeldata Utökad'!E173))</f>
        <v/>
      </c>
      <c r="BQ173" s="487" t="str">
        <f aca="false">TRIM(IF('APH KIC KIA PC'!S173="WEB","",'2. Artikeldata Utökad'!S173))</f>
        <v/>
      </c>
      <c r="BR173" s="486" t="n">
        <v>1</v>
      </c>
      <c r="BS173" s="487" t="str">
        <f aca="false">TRIM(IF('APH KIC KIA PC'!S173="WEB","",'2. Artikeldata Utökad'!T173))</f>
        <v/>
      </c>
      <c r="BT173" s="497"/>
      <c r="BU173" s="497"/>
      <c r="BV173" s="487" t="str">
        <f aca="false">TRIM(IF('APH KIC KIA PC'!M173&lt;&gt;200,'APH KIC KIA PC'!D173,'2. Artikeldata Utökad'!I173))</f>
        <v/>
      </c>
      <c r="BW173" s="487" t="str">
        <f aca="false">TRIM('2. Artikeldata Utökad'!D173)</f>
        <v/>
      </c>
      <c r="BX173" s="488" t="str">
        <f aca="false">LEFT('2. Artikeldata Utökad'!H173,1)</f>
        <v> </v>
      </c>
      <c r="BY173" s="488" t="str">
        <f aca="false">TRIM(LEFT('2. Artikeldata Utökad'!J173,2))</f>
        <v/>
      </c>
      <c r="BZ173" s="486" t="s">
        <v>2035</v>
      </c>
      <c r="CA173" s="497"/>
      <c r="CB173" s="497"/>
      <c r="CC173" s="497"/>
      <c r="CD173" s="497"/>
      <c r="CE173" s="497"/>
    </row>
    <row r="174" customFormat="false" ht="14.25" hidden="false" customHeight="false" outlineLevel="0" collapsed="false">
      <c r="A174" s="485" t="n">
        <v>170</v>
      </c>
      <c r="B174" s="485" t="str">
        <f aca="false">'APH KIC KIA PC'!I174</f>
        <v>Välj…</v>
      </c>
      <c r="C174" s="485" t="str">
        <f aca="false">'APH KIC KIA PC'!K174</f>
        <v>Välj…</v>
      </c>
      <c r="D174" s="486" t="n">
        <v>1</v>
      </c>
      <c r="E174" s="487" t="str">
        <f aca="false">TRIM('APH KIC KIA PC'!D174)</f>
        <v/>
      </c>
      <c r="F174" s="488" t="str">
        <f aca="false">TRIM('1. Artikeldata Grund'!E174)</f>
        <v/>
      </c>
      <c r="G174" s="489" t="s">
        <v>1925</v>
      </c>
      <c r="H174" s="497"/>
      <c r="I174" s="497"/>
      <c r="J174" s="497"/>
      <c r="K174" s="497"/>
      <c r="L174" s="497"/>
      <c r="M174" s="258" t="n">
        <f aca="false" t="array" ref="M174:M174">IF('APH KIC KIA PC'!S174&lt;&gt;"WEB",1,_xlfn.IFS('APH KIC KIA PC'!K174=Tabeller!$AH$4,'APH KIC KIA PC'!Q174,'APH KIC KIA PC'!K174=Tabeller!$AH$5,106628))</f>
        <v>1</v>
      </c>
      <c r="N174" s="490" t="str">
        <f aca="false" t="array" ref="N174:N174">TRIM(IFERROR(IF('APH KIC KIA PC'!M174=200,'2. Artikeldata Utökad'!I174,(_xlfn.IFS('APH KIC KIA PC'!K174=Tabeller!$AH$4,'1. Artikeldata Grund'!F174,AND('APH KIC KIA PC'!K174=Tabeller!$AH$5,'APH KIC KIA PC'!M174&lt;&gt;200),'APH KIC KIA PC'!D174,'APH KIC KIA PC'!M174=200,'2. Artikeldata Utökad'!I174))),""))</f>
        <v/>
      </c>
      <c r="O174" s="491" t="str">
        <f aca="false">'APH KIC KIA PC'!E174</f>
        <v/>
      </c>
      <c r="P174" s="487" t="str">
        <f aca="false">TRIM('APH KIC KIA PC'!R174)</f>
        <v/>
      </c>
      <c r="Q174" s="497"/>
      <c r="R174" s="493" t="str">
        <f aca="false" t="array" ref="R174:R174">IFERROR(_xlfn.IFS('4. Inköpsdata'!M174=25%,41,'4. Inköpsdata'!M174=12%,42,'4. Inköpsdata'!M174=6%,43,'4. Inköpsdata'!M174="Momsfritt",38),"")</f>
        <v/>
      </c>
      <c r="S174" s="486" t="str">
        <f aca="false">'APH KIC KIA PC'!S174</f>
        <v>  Välj…</v>
      </c>
      <c r="T174" s="494" t="str">
        <f aca="false">'APH KIC KIA PC'!E174</f>
        <v/>
      </c>
      <c r="U174" s="486"/>
      <c r="V174" s="497"/>
      <c r="W174" s="497"/>
      <c r="X174" s="497"/>
      <c r="Y174" s="497"/>
      <c r="Z174" s="486" t="str">
        <f aca="false">TRIM(IF('1. Artikeldata Grund'!K174="","",IF('1. Artikeldata Grund'!K174=1,_xlfn.CONCAT('1. Artikeldata Grund'!K174," ","dag"),_xlfn.CONCAT('1. Artikeldata Grund'!K174," ","dagar"))))</f>
        <v/>
      </c>
      <c r="AA174" s="486" t="str">
        <f aca="false">TRIM(IF('1. Artikeldata Grund'!L174="","",IF('1. Artikeldata Grund'!L174=1,_xlfn.CONCAT('1. Artikeldata Grund'!L174," ","dag"),_xlfn.CONCAT('1. Artikeldata Grund'!L174," ","dagar"))))</f>
        <v/>
      </c>
      <c r="AB174" s="497"/>
      <c r="AC174" s="497"/>
      <c r="AD174" s="497"/>
      <c r="AE174" s="486" t="n">
        <v>1</v>
      </c>
      <c r="AF174" s="497"/>
      <c r="AG174" s="487" t="str">
        <f aca="false">TRIM('APH KIC KIA PC'!T174)</f>
        <v/>
      </c>
      <c r="AH174" s="497"/>
      <c r="AI174" s="497"/>
      <c r="AJ174" s="497"/>
      <c r="AK174" s="497"/>
      <c r="AL174" s="497"/>
      <c r="AM174" s="497"/>
      <c r="AN174" s="497"/>
      <c r="AO174" s="497"/>
      <c r="AP174" s="497"/>
      <c r="AQ174" s="497"/>
      <c r="AR174" s="497"/>
      <c r="AS174" s="497"/>
      <c r="AT174" s="497"/>
      <c r="AU174" s="497"/>
      <c r="AV174" s="497"/>
      <c r="AW174" s="497"/>
      <c r="AX174" s="497"/>
      <c r="AY174" s="497"/>
      <c r="AZ174" s="497"/>
      <c r="BA174" s="497"/>
      <c r="BB174" s="497"/>
      <c r="BC174" s="490" t="s">
        <v>2035</v>
      </c>
      <c r="BD174" s="490" t="str">
        <f aca="false">IF('2. Artikeldata Utökad'!G174="Välj…","",LEFT('2. Artikeldata Utökad'!G174,1))</f>
        <v> </v>
      </c>
      <c r="BE174" s="497"/>
      <c r="BF174" s="497"/>
      <c r="BG174" s="497"/>
      <c r="BH174" s="497"/>
      <c r="BI174" s="497"/>
      <c r="BJ174" s="497"/>
      <c r="BK174" s="497"/>
      <c r="BL174" s="487" t="str">
        <f aca="false">TRIM(IF('APH KIC KIA PC'!S174="WEB","",'2. Artikeldata Utökad'!P174))</f>
        <v/>
      </c>
      <c r="BM174" s="487" t="str">
        <f aca="false">TRIM(IF('APH KIC KIA PC'!S174="WEB","",'2. Artikeldata Utökad'!Q174))</f>
        <v/>
      </c>
      <c r="BN174" s="487" t="str">
        <f aca="false">TRIM(IF('APH KIC KIA PC'!S174="WEB","",'2. Artikeldata Utökad'!R174))</f>
        <v/>
      </c>
      <c r="BO174" s="487" t="str">
        <f aca="false">IF('2. Artikeldata Utökad'!F174="","",'2. Artikeldata Utökad'!F174)</f>
        <v>  Välj…</v>
      </c>
      <c r="BP174" s="487" t="str">
        <f aca="false">TRIM(IF('2. Artikeldata Utökad'!E174="","",'2. Artikeldata Utökad'!E174))</f>
        <v/>
      </c>
      <c r="BQ174" s="487" t="str">
        <f aca="false">TRIM(IF('APH KIC KIA PC'!S174="WEB","",'2. Artikeldata Utökad'!S174))</f>
        <v/>
      </c>
      <c r="BR174" s="486" t="n">
        <v>1</v>
      </c>
      <c r="BS174" s="487" t="str">
        <f aca="false">TRIM(IF('APH KIC KIA PC'!S174="WEB","",'2. Artikeldata Utökad'!T174))</f>
        <v/>
      </c>
      <c r="BT174" s="497"/>
      <c r="BU174" s="497"/>
      <c r="BV174" s="487" t="str">
        <f aca="false">TRIM(IF('APH KIC KIA PC'!M174&lt;&gt;200,'APH KIC KIA PC'!D174,'2. Artikeldata Utökad'!I174))</f>
        <v/>
      </c>
      <c r="BW174" s="487" t="str">
        <f aca="false">TRIM('2. Artikeldata Utökad'!D174)</f>
        <v/>
      </c>
      <c r="BX174" s="488" t="str">
        <f aca="false">LEFT('2. Artikeldata Utökad'!H174,1)</f>
        <v> </v>
      </c>
      <c r="BY174" s="488" t="str">
        <f aca="false">TRIM(LEFT('2. Artikeldata Utökad'!J174,2))</f>
        <v/>
      </c>
      <c r="BZ174" s="486" t="s">
        <v>2035</v>
      </c>
      <c r="CA174" s="497"/>
      <c r="CB174" s="497"/>
      <c r="CC174" s="497"/>
      <c r="CD174" s="497"/>
      <c r="CE174" s="497"/>
    </row>
    <row r="175" customFormat="false" ht="14.25" hidden="false" customHeight="false" outlineLevel="0" collapsed="false">
      <c r="A175" s="485" t="n">
        <v>171</v>
      </c>
      <c r="B175" s="485" t="str">
        <f aca="false">'APH KIC KIA PC'!I175</f>
        <v>Välj…</v>
      </c>
      <c r="C175" s="485" t="str">
        <f aca="false">'APH KIC KIA PC'!K175</f>
        <v>Välj…</v>
      </c>
      <c r="D175" s="486" t="n">
        <v>1</v>
      </c>
      <c r="E175" s="487" t="str">
        <f aca="false">TRIM('APH KIC KIA PC'!D175)</f>
        <v/>
      </c>
      <c r="F175" s="488" t="str">
        <f aca="false">TRIM('1. Artikeldata Grund'!E175)</f>
        <v/>
      </c>
      <c r="G175" s="489" t="s">
        <v>1925</v>
      </c>
      <c r="H175" s="497"/>
      <c r="I175" s="497"/>
      <c r="J175" s="497"/>
      <c r="K175" s="497"/>
      <c r="L175" s="497"/>
      <c r="M175" s="258" t="n">
        <f aca="false" t="array" ref="M175:M175">IF('APH KIC KIA PC'!S175&lt;&gt;"WEB",1,_xlfn.IFS('APH KIC KIA PC'!K175=Tabeller!$AH$4,'APH KIC KIA PC'!Q175,'APH KIC KIA PC'!K175=Tabeller!$AH$5,106628))</f>
        <v>1</v>
      </c>
      <c r="N175" s="490" t="str">
        <f aca="false" t="array" ref="N175:N175">TRIM(IFERROR(IF('APH KIC KIA PC'!M175=200,'2. Artikeldata Utökad'!I175,(_xlfn.IFS('APH KIC KIA PC'!K175=Tabeller!$AH$4,'1. Artikeldata Grund'!F175,AND('APH KIC KIA PC'!K175=Tabeller!$AH$5,'APH KIC KIA PC'!M175&lt;&gt;200),'APH KIC KIA PC'!D175,'APH KIC KIA PC'!M175=200,'2. Artikeldata Utökad'!I175))),""))</f>
        <v/>
      </c>
      <c r="O175" s="491" t="str">
        <f aca="false">'APH KIC KIA PC'!E175</f>
        <v/>
      </c>
      <c r="P175" s="487" t="str">
        <f aca="false">TRIM('APH KIC KIA PC'!R175)</f>
        <v/>
      </c>
      <c r="Q175" s="497"/>
      <c r="R175" s="493" t="str">
        <f aca="false" t="array" ref="R175:R175">IFERROR(_xlfn.IFS('4. Inköpsdata'!M175=25%,41,'4. Inköpsdata'!M175=12%,42,'4. Inköpsdata'!M175=6%,43,'4. Inköpsdata'!M175="Momsfritt",38),"")</f>
        <v/>
      </c>
      <c r="S175" s="486" t="str">
        <f aca="false">'APH KIC KIA PC'!S175</f>
        <v>  Välj…</v>
      </c>
      <c r="T175" s="494" t="str">
        <f aca="false">'APH KIC KIA PC'!E175</f>
        <v/>
      </c>
      <c r="U175" s="486"/>
      <c r="V175" s="497"/>
      <c r="W175" s="497"/>
      <c r="X175" s="497"/>
      <c r="Y175" s="497"/>
      <c r="Z175" s="486" t="str">
        <f aca="false">TRIM(IF('1. Artikeldata Grund'!K175="","",IF('1. Artikeldata Grund'!K175=1,_xlfn.CONCAT('1. Artikeldata Grund'!K175," ","dag"),_xlfn.CONCAT('1. Artikeldata Grund'!K175," ","dagar"))))</f>
        <v/>
      </c>
      <c r="AA175" s="486" t="str">
        <f aca="false">TRIM(IF('1. Artikeldata Grund'!L175="","",IF('1. Artikeldata Grund'!L175=1,_xlfn.CONCAT('1. Artikeldata Grund'!L175," ","dag"),_xlfn.CONCAT('1. Artikeldata Grund'!L175," ","dagar"))))</f>
        <v/>
      </c>
      <c r="AB175" s="497"/>
      <c r="AC175" s="497"/>
      <c r="AD175" s="497"/>
      <c r="AE175" s="486" t="n">
        <v>1</v>
      </c>
      <c r="AF175" s="497"/>
      <c r="AG175" s="487" t="str">
        <f aca="false">TRIM('APH KIC KIA PC'!T175)</f>
        <v/>
      </c>
      <c r="AH175" s="497"/>
      <c r="AI175" s="497"/>
      <c r="AJ175" s="497"/>
      <c r="AK175" s="497"/>
      <c r="AL175" s="497"/>
      <c r="AM175" s="497"/>
      <c r="AN175" s="497"/>
      <c r="AO175" s="497"/>
      <c r="AP175" s="497"/>
      <c r="AQ175" s="497"/>
      <c r="AR175" s="497"/>
      <c r="AS175" s="497"/>
      <c r="AT175" s="497"/>
      <c r="AU175" s="497"/>
      <c r="AV175" s="497"/>
      <c r="AW175" s="497"/>
      <c r="AX175" s="497"/>
      <c r="AY175" s="497"/>
      <c r="AZ175" s="497"/>
      <c r="BA175" s="497"/>
      <c r="BB175" s="497"/>
      <c r="BC175" s="490" t="s">
        <v>2035</v>
      </c>
      <c r="BD175" s="490" t="str">
        <f aca="false">IF('2. Artikeldata Utökad'!G175="Välj…","",LEFT('2. Artikeldata Utökad'!G175,1))</f>
        <v> </v>
      </c>
      <c r="BE175" s="497"/>
      <c r="BF175" s="497"/>
      <c r="BG175" s="497"/>
      <c r="BH175" s="497"/>
      <c r="BI175" s="497"/>
      <c r="BJ175" s="497"/>
      <c r="BK175" s="497"/>
      <c r="BL175" s="487" t="str">
        <f aca="false">TRIM(IF('APH KIC KIA PC'!S175="WEB","",'2. Artikeldata Utökad'!P175))</f>
        <v/>
      </c>
      <c r="BM175" s="487" t="str">
        <f aca="false">TRIM(IF('APH KIC KIA PC'!S175="WEB","",'2. Artikeldata Utökad'!Q175))</f>
        <v/>
      </c>
      <c r="BN175" s="487" t="str">
        <f aca="false">TRIM(IF('APH KIC KIA PC'!S175="WEB","",'2. Artikeldata Utökad'!R175))</f>
        <v/>
      </c>
      <c r="BO175" s="487" t="str">
        <f aca="false">IF('2. Artikeldata Utökad'!F175="","",'2. Artikeldata Utökad'!F175)</f>
        <v>  Välj…</v>
      </c>
      <c r="BP175" s="487" t="str">
        <f aca="false">TRIM(IF('2. Artikeldata Utökad'!E175="","",'2. Artikeldata Utökad'!E175))</f>
        <v/>
      </c>
      <c r="BQ175" s="487" t="str">
        <f aca="false">TRIM(IF('APH KIC KIA PC'!S175="WEB","",'2. Artikeldata Utökad'!S175))</f>
        <v/>
      </c>
      <c r="BR175" s="486" t="n">
        <v>1</v>
      </c>
      <c r="BS175" s="487" t="str">
        <f aca="false">TRIM(IF('APH KIC KIA PC'!S175="WEB","",'2. Artikeldata Utökad'!T175))</f>
        <v/>
      </c>
      <c r="BT175" s="497"/>
      <c r="BU175" s="497"/>
      <c r="BV175" s="487" t="str">
        <f aca="false">TRIM(IF('APH KIC KIA PC'!M175&lt;&gt;200,'APH KIC KIA PC'!D175,'2. Artikeldata Utökad'!I175))</f>
        <v/>
      </c>
      <c r="BW175" s="487" t="str">
        <f aca="false">TRIM('2. Artikeldata Utökad'!D175)</f>
        <v/>
      </c>
      <c r="BX175" s="488" t="str">
        <f aca="false">LEFT('2. Artikeldata Utökad'!H175,1)</f>
        <v> </v>
      </c>
      <c r="BY175" s="488" t="str">
        <f aca="false">TRIM(LEFT('2. Artikeldata Utökad'!J175,2))</f>
        <v/>
      </c>
      <c r="BZ175" s="486" t="s">
        <v>2035</v>
      </c>
      <c r="CA175" s="497"/>
      <c r="CB175" s="497"/>
      <c r="CC175" s="497"/>
      <c r="CD175" s="497"/>
      <c r="CE175" s="497"/>
    </row>
    <row r="176" customFormat="false" ht="14.25" hidden="false" customHeight="false" outlineLevel="0" collapsed="false">
      <c r="A176" s="485" t="n">
        <v>172</v>
      </c>
      <c r="B176" s="485" t="str">
        <f aca="false">'APH KIC KIA PC'!I176</f>
        <v>Välj…</v>
      </c>
      <c r="C176" s="485" t="str">
        <f aca="false">'APH KIC KIA PC'!K176</f>
        <v>Välj…</v>
      </c>
      <c r="D176" s="486" t="n">
        <v>1</v>
      </c>
      <c r="E176" s="487" t="str">
        <f aca="false">TRIM('APH KIC KIA PC'!D176)</f>
        <v/>
      </c>
      <c r="F176" s="488" t="str">
        <f aca="false">TRIM('1. Artikeldata Grund'!E176)</f>
        <v/>
      </c>
      <c r="G176" s="489" t="s">
        <v>1925</v>
      </c>
      <c r="H176" s="497"/>
      <c r="I176" s="497"/>
      <c r="J176" s="497"/>
      <c r="K176" s="497"/>
      <c r="L176" s="497"/>
      <c r="M176" s="258" t="n">
        <f aca="false" t="array" ref="M176:M176">IF('APH KIC KIA PC'!S176&lt;&gt;"WEB",1,_xlfn.IFS('APH KIC KIA PC'!K176=Tabeller!$AH$4,'APH KIC KIA PC'!Q176,'APH KIC KIA PC'!K176=Tabeller!$AH$5,106628))</f>
        <v>1</v>
      </c>
      <c r="N176" s="490" t="str">
        <f aca="false" t="array" ref="N176:N176">TRIM(IFERROR(IF('APH KIC KIA PC'!M176=200,'2. Artikeldata Utökad'!I176,(_xlfn.IFS('APH KIC KIA PC'!K176=Tabeller!$AH$4,'1. Artikeldata Grund'!F176,AND('APH KIC KIA PC'!K176=Tabeller!$AH$5,'APH KIC KIA PC'!M176&lt;&gt;200),'APH KIC KIA PC'!D176,'APH KIC KIA PC'!M176=200,'2. Artikeldata Utökad'!I176))),""))</f>
        <v/>
      </c>
      <c r="O176" s="491" t="str">
        <f aca="false">'APH KIC KIA PC'!E176</f>
        <v/>
      </c>
      <c r="P176" s="487" t="str">
        <f aca="false">TRIM('APH KIC KIA PC'!R176)</f>
        <v/>
      </c>
      <c r="Q176" s="497"/>
      <c r="R176" s="493" t="str">
        <f aca="false" t="array" ref="R176:R176">IFERROR(_xlfn.IFS('4. Inköpsdata'!M176=25%,41,'4. Inköpsdata'!M176=12%,42,'4. Inköpsdata'!M176=6%,43,'4. Inköpsdata'!M176="Momsfritt",38),"")</f>
        <v/>
      </c>
      <c r="S176" s="486" t="str">
        <f aca="false">'APH KIC KIA PC'!S176</f>
        <v>  Välj…</v>
      </c>
      <c r="T176" s="494" t="str">
        <f aca="false">'APH KIC KIA PC'!E176</f>
        <v/>
      </c>
      <c r="U176" s="486"/>
      <c r="V176" s="497"/>
      <c r="W176" s="497"/>
      <c r="X176" s="497"/>
      <c r="Y176" s="497"/>
      <c r="Z176" s="486" t="str">
        <f aca="false">TRIM(IF('1. Artikeldata Grund'!K176="","",IF('1. Artikeldata Grund'!K176=1,_xlfn.CONCAT('1. Artikeldata Grund'!K176," ","dag"),_xlfn.CONCAT('1. Artikeldata Grund'!K176," ","dagar"))))</f>
        <v/>
      </c>
      <c r="AA176" s="486" t="str">
        <f aca="false">TRIM(IF('1. Artikeldata Grund'!L176="","",IF('1. Artikeldata Grund'!L176=1,_xlfn.CONCAT('1. Artikeldata Grund'!L176," ","dag"),_xlfn.CONCAT('1. Artikeldata Grund'!L176," ","dagar"))))</f>
        <v/>
      </c>
      <c r="AB176" s="497"/>
      <c r="AC176" s="497"/>
      <c r="AD176" s="497"/>
      <c r="AE176" s="486" t="n">
        <v>1</v>
      </c>
      <c r="AF176" s="497"/>
      <c r="AG176" s="487" t="str">
        <f aca="false">TRIM('APH KIC KIA PC'!T176)</f>
        <v/>
      </c>
      <c r="AH176" s="497"/>
      <c r="AI176" s="497"/>
      <c r="AJ176" s="497"/>
      <c r="AK176" s="497"/>
      <c r="AL176" s="497"/>
      <c r="AM176" s="497"/>
      <c r="AN176" s="497"/>
      <c r="AO176" s="497"/>
      <c r="AP176" s="497"/>
      <c r="AQ176" s="497"/>
      <c r="AR176" s="497"/>
      <c r="AS176" s="497"/>
      <c r="AT176" s="497"/>
      <c r="AU176" s="497"/>
      <c r="AV176" s="497"/>
      <c r="AW176" s="497"/>
      <c r="AX176" s="497"/>
      <c r="AY176" s="497"/>
      <c r="AZ176" s="497"/>
      <c r="BA176" s="497"/>
      <c r="BB176" s="497"/>
      <c r="BC176" s="490" t="s">
        <v>2035</v>
      </c>
      <c r="BD176" s="490" t="str">
        <f aca="false">IF('2. Artikeldata Utökad'!G176="Välj…","",LEFT('2. Artikeldata Utökad'!G176,1))</f>
        <v> </v>
      </c>
      <c r="BE176" s="497"/>
      <c r="BF176" s="497"/>
      <c r="BG176" s="497"/>
      <c r="BH176" s="497"/>
      <c r="BI176" s="497"/>
      <c r="BJ176" s="497"/>
      <c r="BK176" s="497"/>
      <c r="BL176" s="487" t="str">
        <f aca="false">TRIM(IF('APH KIC KIA PC'!S176="WEB","",'2. Artikeldata Utökad'!P176))</f>
        <v/>
      </c>
      <c r="BM176" s="487" t="str">
        <f aca="false">TRIM(IF('APH KIC KIA PC'!S176="WEB","",'2. Artikeldata Utökad'!Q176))</f>
        <v/>
      </c>
      <c r="BN176" s="487" t="str">
        <f aca="false">TRIM(IF('APH KIC KIA PC'!S176="WEB","",'2. Artikeldata Utökad'!R176))</f>
        <v/>
      </c>
      <c r="BO176" s="487" t="str">
        <f aca="false">IF('2. Artikeldata Utökad'!F176="","",'2. Artikeldata Utökad'!F176)</f>
        <v>  Välj…</v>
      </c>
      <c r="BP176" s="487" t="str">
        <f aca="false">TRIM(IF('2. Artikeldata Utökad'!E176="","",'2. Artikeldata Utökad'!E176))</f>
        <v/>
      </c>
      <c r="BQ176" s="487" t="str">
        <f aca="false">TRIM(IF('APH KIC KIA PC'!S176="WEB","",'2. Artikeldata Utökad'!S176))</f>
        <v/>
      </c>
      <c r="BR176" s="486" t="n">
        <v>1</v>
      </c>
      <c r="BS176" s="487" t="str">
        <f aca="false">TRIM(IF('APH KIC KIA PC'!S176="WEB","",'2. Artikeldata Utökad'!T176))</f>
        <v/>
      </c>
      <c r="BT176" s="497"/>
      <c r="BU176" s="497"/>
      <c r="BV176" s="487" t="str">
        <f aca="false">TRIM(IF('APH KIC KIA PC'!M176&lt;&gt;200,'APH KIC KIA PC'!D176,'2. Artikeldata Utökad'!I176))</f>
        <v/>
      </c>
      <c r="BW176" s="487" t="str">
        <f aca="false">TRIM('2. Artikeldata Utökad'!D176)</f>
        <v/>
      </c>
      <c r="BX176" s="488" t="str">
        <f aca="false">LEFT('2. Artikeldata Utökad'!H176,1)</f>
        <v> </v>
      </c>
      <c r="BY176" s="488" t="str">
        <f aca="false">TRIM(LEFT('2. Artikeldata Utökad'!J176,2))</f>
        <v/>
      </c>
      <c r="BZ176" s="486" t="s">
        <v>2035</v>
      </c>
      <c r="CA176" s="497"/>
      <c r="CB176" s="497"/>
      <c r="CC176" s="497"/>
      <c r="CD176" s="497"/>
      <c r="CE176" s="497"/>
    </row>
    <row r="177" customFormat="false" ht="14.25" hidden="false" customHeight="false" outlineLevel="0" collapsed="false">
      <c r="A177" s="496" t="n">
        <v>173</v>
      </c>
      <c r="B177" s="485" t="str">
        <f aca="false">'APH KIC KIA PC'!I177</f>
        <v>Välj…</v>
      </c>
      <c r="C177" s="485" t="str">
        <f aca="false">'APH KIC KIA PC'!K177</f>
        <v>Välj…</v>
      </c>
      <c r="D177" s="486" t="n">
        <v>1</v>
      </c>
      <c r="E177" s="487" t="str">
        <f aca="false">TRIM('APH KIC KIA PC'!D177)</f>
        <v/>
      </c>
      <c r="F177" s="488" t="str">
        <f aca="false">TRIM('1. Artikeldata Grund'!E177)</f>
        <v/>
      </c>
      <c r="G177" s="489" t="s">
        <v>1925</v>
      </c>
      <c r="H177" s="497"/>
      <c r="I177" s="497"/>
      <c r="J177" s="497"/>
      <c r="K177" s="497"/>
      <c r="L177" s="497"/>
      <c r="M177" s="258" t="n">
        <f aca="false" t="array" ref="M177:M177">IF('APH KIC KIA PC'!S177&lt;&gt;"WEB",1,_xlfn.IFS('APH KIC KIA PC'!K177=Tabeller!$AH$4,'APH KIC KIA PC'!Q177,'APH KIC KIA PC'!K177=Tabeller!$AH$5,106628))</f>
        <v>1</v>
      </c>
      <c r="N177" s="490" t="str">
        <f aca="false" t="array" ref="N177:N177">TRIM(IFERROR(IF('APH KIC KIA PC'!M177=200,'2. Artikeldata Utökad'!I177,(_xlfn.IFS('APH KIC KIA PC'!K177=Tabeller!$AH$4,'1. Artikeldata Grund'!F177,AND('APH KIC KIA PC'!K177=Tabeller!$AH$5,'APH KIC KIA PC'!M177&lt;&gt;200),'APH KIC KIA PC'!D177,'APH KIC KIA PC'!M177=200,'2. Artikeldata Utökad'!I177))),""))</f>
        <v/>
      </c>
      <c r="O177" s="491" t="str">
        <f aca="false">'APH KIC KIA PC'!E177</f>
        <v/>
      </c>
      <c r="P177" s="487" t="str">
        <f aca="false">TRIM('APH KIC KIA PC'!R177)</f>
        <v/>
      </c>
      <c r="Q177" s="497"/>
      <c r="R177" s="493" t="str">
        <f aca="false" t="array" ref="R177:R177">IFERROR(_xlfn.IFS('4. Inköpsdata'!M177=25%,41,'4. Inköpsdata'!M177=12%,42,'4. Inköpsdata'!M177=6%,43,'4. Inköpsdata'!M177="Momsfritt",38),"")</f>
        <v/>
      </c>
      <c r="S177" s="486" t="str">
        <f aca="false">'APH KIC KIA PC'!S177</f>
        <v>  Välj…</v>
      </c>
      <c r="T177" s="494" t="str">
        <f aca="false">'APH KIC KIA PC'!E177</f>
        <v/>
      </c>
      <c r="U177" s="486"/>
      <c r="V177" s="497"/>
      <c r="W177" s="497"/>
      <c r="X177" s="497"/>
      <c r="Y177" s="497"/>
      <c r="Z177" s="486" t="str">
        <f aca="false">TRIM(IF('1. Artikeldata Grund'!K177="","",IF('1. Artikeldata Grund'!K177=1,_xlfn.CONCAT('1. Artikeldata Grund'!K177," ","dag"),_xlfn.CONCAT('1. Artikeldata Grund'!K177," ","dagar"))))</f>
        <v/>
      </c>
      <c r="AA177" s="486" t="str">
        <f aca="false">TRIM(IF('1. Artikeldata Grund'!L177="","",IF('1. Artikeldata Grund'!L177=1,_xlfn.CONCAT('1. Artikeldata Grund'!L177," ","dag"),_xlfn.CONCAT('1. Artikeldata Grund'!L177," ","dagar"))))</f>
        <v/>
      </c>
      <c r="AB177" s="497"/>
      <c r="AC177" s="497"/>
      <c r="AD177" s="497"/>
      <c r="AE177" s="486" t="n">
        <v>1</v>
      </c>
      <c r="AF177" s="497"/>
      <c r="AG177" s="487" t="str">
        <f aca="false">TRIM('APH KIC KIA PC'!T177)</f>
        <v/>
      </c>
      <c r="AH177" s="497"/>
      <c r="AI177" s="497"/>
      <c r="AJ177" s="497"/>
      <c r="AK177" s="497"/>
      <c r="AL177" s="497"/>
      <c r="AM177" s="497"/>
      <c r="AN177" s="497"/>
      <c r="AO177" s="497"/>
      <c r="AP177" s="497"/>
      <c r="AQ177" s="497"/>
      <c r="AR177" s="497"/>
      <c r="AS177" s="497"/>
      <c r="AT177" s="497"/>
      <c r="AU177" s="497"/>
      <c r="AV177" s="497"/>
      <c r="AW177" s="497"/>
      <c r="AX177" s="497"/>
      <c r="AY177" s="497"/>
      <c r="AZ177" s="497"/>
      <c r="BA177" s="497"/>
      <c r="BB177" s="497"/>
      <c r="BC177" s="490" t="s">
        <v>2035</v>
      </c>
      <c r="BD177" s="490" t="str">
        <f aca="false">IF('2. Artikeldata Utökad'!G177="Välj…","",LEFT('2. Artikeldata Utökad'!G177,1))</f>
        <v> </v>
      </c>
      <c r="BE177" s="497"/>
      <c r="BF177" s="497"/>
      <c r="BG177" s="497"/>
      <c r="BH177" s="497"/>
      <c r="BI177" s="497"/>
      <c r="BJ177" s="497"/>
      <c r="BK177" s="497"/>
      <c r="BL177" s="487" t="str">
        <f aca="false">TRIM(IF('APH KIC KIA PC'!S177="WEB","",'2. Artikeldata Utökad'!P177))</f>
        <v/>
      </c>
      <c r="BM177" s="487" t="str">
        <f aca="false">TRIM(IF('APH KIC KIA PC'!S177="WEB","",'2. Artikeldata Utökad'!Q177))</f>
        <v/>
      </c>
      <c r="BN177" s="487" t="str">
        <f aca="false">TRIM(IF('APH KIC KIA PC'!S177="WEB","",'2. Artikeldata Utökad'!R177))</f>
        <v/>
      </c>
      <c r="BO177" s="487" t="str">
        <f aca="false">IF('2. Artikeldata Utökad'!F177="","",'2. Artikeldata Utökad'!F177)</f>
        <v>  Välj…</v>
      </c>
      <c r="BP177" s="487" t="str">
        <f aca="false">TRIM(IF('2. Artikeldata Utökad'!E177="","",'2. Artikeldata Utökad'!E177))</f>
        <v/>
      </c>
      <c r="BQ177" s="487" t="str">
        <f aca="false">TRIM(IF('APH KIC KIA PC'!S177="WEB","",'2. Artikeldata Utökad'!S177))</f>
        <v/>
      </c>
      <c r="BR177" s="486" t="n">
        <v>1</v>
      </c>
      <c r="BS177" s="487" t="str">
        <f aca="false">TRIM(IF('APH KIC KIA PC'!S177="WEB","",'2. Artikeldata Utökad'!T177))</f>
        <v/>
      </c>
      <c r="BT177" s="497"/>
      <c r="BU177" s="497"/>
      <c r="BV177" s="487" t="str">
        <f aca="false">TRIM(IF('APH KIC KIA PC'!M177&lt;&gt;200,'APH KIC KIA PC'!D177,'2. Artikeldata Utökad'!I177))</f>
        <v/>
      </c>
      <c r="BW177" s="487" t="str">
        <f aca="false">TRIM('2. Artikeldata Utökad'!D177)</f>
        <v/>
      </c>
      <c r="BX177" s="488" t="str">
        <f aca="false">LEFT('2. Artikeldata Utökad'!H177,1)</f>
        <v> </v>
      </c>
      <c r="BY177" s="488" t="str">
        <f aca="false">TRIM(LEFT('2. Artikeldata Utökad'!J177,2))</f>
        <v/>
      </c>
      <c r="BZ177" s="486" t="s">
        <v>2035</v>
      </c>
      <c r="CA177" s="497"/>
      <c r="CB177" s="497"/>
      <c r="CC177" s="497"/>
      <c r="CD177" s="497"/>
      <c r="CE177" s="497"/>
    </row>
    <row r="178" customFormat="false" ht="14.25" hidden="false" customHeight="false" outlineLevel="0" collapsed="false">
      <c r="A178" s="485" t="n">
        <v>174</v>
      </c>
      <c r="B178" s="485" t="str">
        <f aca="false">'APH KIC KIA PC'!I178</f>
        <v>Välj…</v>
      </c>
      <c r="C178" s="485" t="str">
        <f aca="false">'APH KIC KIA PC'!K178</f>
        <v>Välj…</v>
      </c>
      <c r="D178" s="486" t="n">
        <v>1</v>
      </c>
      <c r="E178" s="487" t="str">
        <f aca="false">TRIM('APH KIC KIA PC'!D178)</f>
        <v/>
      </c>
      <c r="F178" s="488" t="str">
        <f aca="false">TRIM('1. Artikeldata Grund'!E178)</f>
        <v/>
      </c>
      <c r="G178" s="489" t="s">
        <v>1925</v>
      </c>
      <c r="H178" s="497"/>
      <c r="I178" s="497"/>
      <c r="J178" s="497"/>
      <c r="K178" s="497"/>
      <c r="L178" s="497"/>
      <c r="M178" s="258" t="n">
        <f aca="false" t="array" ref="M178:M178">IF('APH KIC KIA PC'!S178&lt;&gt;"WEB",1,_xlfn.IFS('APH KIC KIA PC'!K178=Tabeller!$AH$4,'APH KIC KIA PC'!Q178,'APH KIC KIA PC'!K178=Tabeller!$AH$5,106628))</f>
        <v>1</v>
      </c>
      <c r="N178" s="490" t="str">
        <f aca="false" t="array" ref="N178:N178">TRIM(IFERROR(IF('APH KIC KIA PC'!M178=200,'2. Artikeldata Utökad'!I178,(_xlfn.IFS('APH KIC KIA PC'!K178=Tabeller!$AH$4,'1. Artikeldata Grund'!F178,AND('APH KIC KIA PC'!K178=Tabeller!$AH$5,'APH KIC KIA PC'!M178&lt;&gt;200),'APH KIC KIA PC'!D178,'APH KIC KIA PC'!M178=200,'2. Artikeldata Utökad'!I178))),""))</f>
        <v/>
      </c>
      <c r="O178" s="491" t="str">
        <f aca="false">'APH KIC KIA PC'!E178</f>
        <v/>
      </c>
      <c r="P178" s="487" t="str">
        <f aca="false">TRIM('APH KIC KIA PC'!R178)</f>
        <v/>
      </c>
      <c r="Q178" s="497"/>
      <c r="R178" s="493" t="str">
        <f aca="false" t="array" ref="R178:R178">IFERROR(_xlfn.IFS('4. Inköpsdata'!M178=25%,41,'4. Inköpsdata'!M178=12%,42,'4. Inköpsdata'!M178=6%,43,'4. Inköpsdata'!M178="Momsfritt",38),"")</f>
        <v/>
      </c>
      <c r="S178" s="486" t="str">
        <f aca="false">'APH KIC KIA PC'!S178</f>
        <v>  Välj…</v>
      </c>
      <c r="T178" s="494" t="str">
        <f aca="false">'APH KIC KIA PC'!E178</f>
        <v/>
      </c>
      <c r="U178" s="486"/>
      <c r="V178" s="497"/>
      <c r="W178" s="497"/>
      <c r="X178" s="497"/>
      <c r="Y178" s="497"/>
      <c r="Z178" s="486" t="str">
        <f aca="false">TRIM(IF('1. Artikeldata Grund'!K178="","",IF('1. Artikeldata Grund'!K178=1,_xlfn.CONCAT('1. Artikeldata Grund'!K178," ","dag"),_xlfn.CONCAT('1. Artikeldata Grund'!K178," ","dagar"))))</f>
        <v/>
      </c>
      <c r="AA178" s="486" t="str">
        <f aca="false">TRIM(IF('1. Artikeldata Grund'!L178="","",IF('1. Artikeldata Grund'!L178=1,_xlfn.CONCAT('1. Artikeldata Grund'!L178," ","dag"),_xlfn.CONCAT('1. Artikeldata Grund'!L178," ","dagar"))))</f>
        <v/>
      </c>
      <c r="AB178" s="497"/>
      <c r="AC178" s="497"/>
      <c r="AD178" s="497"/>
      <c r="AE178" s="486" t="n">
        <v>1</v>
      </c>
      <c r="AF178" s="497"/>
      <c r="AG178" s="487" t="str">
        <f aca="false">TRIM('APH KIC KIA PC'!T178)</f>
        <v/>
      </c>
      <c r="AH178" s="497"/>
      <c r="AI178" s="497"/>
      <c r="AJ178" s="497"/>
      <c r="AK178" s="497"/>
      <c r="AL178" s="497"/>
      <c r="AM178" s="497"/>
      <c r="AN178" s="497"/>
      <c r="AO178" s="497"/>
      <c r="AP178" s="497"/>
      <c r="AQ178" s="497"/>
      <c r="AR178" s="497"/>
      <c r="AS178" s="497"/>
      <c r="AT178" s="497"/>
      <c r="AU178" s="497"/>
      <c r="AV178" s="497"/>
      <c r="AW178" s="497"/>
      <c r="AX178" s="497"/>
      <c r="AY178" s="497"/>
      <c r="AZ178" s="497"/>
      <c r="BA178" s="497"/>
      <c r="BB178" s="497"/>
      <c r="BC178" s="490" t="s">
        <v>2035</v>
      </c>
      <c r="BD178" s="490" t="str">
        <f aca="false">IF('2. Artikeldata Utökad'!G178="Välj…","",LEFT('2. Artikeldata Utökad'!G178,1))</f>
        <v> </v>
      </c>
      <c r="BE178" s="497"/>
      <c r="BF178" s="497"/>
      <c r="BG178" s="497"/>
      <c r="BH178" s="497"/>
      <c r="BI178" s="497"/>
      <c r="BJ178" s="497"/>
      <c r="BK178" s="497"/>
      <c r="BL178" s="487" t="str">
        <f aca="false">TRIM(IF('APH KIC KIA PC'!S178="WEB","",'2. Artikeldata Utökad'!P178))</f>
        <v/>
      </c>
      <c r="BM178" s="487" t="str">
        <f aca="false">TRIM(IF('APH KIC KIA PC'!S178="WEB","",'2. Artikeldata Utökad'!Q178))</f>
        <v/>
      </c>
      <c r="BN178" s="487" t="str">
        <f aca="false">TRIM(IF('APH KIC KIA PC'!S178="WEB","",'2. Artikeldata Utökad'!R178))</f>
        <v/>
      </c>
      <c r="BO178" s="487" t="str">
        <f aca="false">IF('2. Artikeldata Utökad'!F178="","",'2. Artikeldata Utökad'!F178)</f>
        <v>  Välj…</v>
      </c>
      <c r="BP178" s="487" t="str">
        <f aca="false">TRIM(IF('2. Artikeldata Utökad'!E178="","",'2. Artikeldata Utökad'!E178))</f>
        <v/>
      </c>
      <c r="BQ178" s="487" t="str">
        <f aca="false">TRIM(IF('APH KIC KIA PC'!S178="WEB","",'2. Artikeldata Utökad'!S178))</f>
        <v/>
      </c>
      <c r="BR178" s="486" t="n">
        <v>1</v>
      </c>
      <c r="BS178" s="487" t="str">
        <f aca="false">TRIM(IF('APH KIC KIA PC'!S178="WEB","",'2. Artikeldata Utökad'!T178))</f>
        <v/>
      </c>
      <c r="BT178" s="497"/>
      <c r="BU178" s="497"/>
      <c r="BV178" s="487" t="str">
        <f aca="false">TRIM(IF('APH KIC KIA PC'!M178&lt;&gt;200,'APH KIC KIA PC'!D178,'2. Artikeldata Utökad'!I178))</f>
        <v/>
      </c>
      <c r="BW178" s="487" t="str">
        <f aca="false">TRIM('2. Artikeldata Utökad'!D178)</f>
        <v/>
      </c>
      <c r="BX178" s="488" t="str">
        <f aca="false">LEFT('2. Artikeldata Utökad'!H178,1)</f>
        <v> </v>
      </c>
      <c r="BY178" s="488" t="str">
        <f aca="false">TRIM(LEFT('2. Artikeldata Utökad'!J178,2))</f>
        <v/>
      </c>
      <c r="BZ178" s="486" t="s">
        <v>2035</v>
      </c>
      <c r="CA178" s="497"/>
      <c r="CB178" s="497"/>
      <c r="CC178" s="497"/>
      <c r="CD178" s="497"/>
      <c r="CE178" s="497"/>
    </row>
    <row r="179" customFormat="false" ht="14.25" hidden="false" customHeight="false" outlineLevel="0" collapsed="false">
      <c r="A179" s="485" t="n">
        <v>175</v>
      </c>
      <c r="B179" s="485" t="str">
        <f aca="false">'APH KIC KIA PC'!I179</f>
        <v>Välj…</v>
      </c>
      <c r="C179" s="485" t="str">
        <f aca="false">'APH KIC KIA PC'!K179</f>
        <v>Välj…</v>
      </c>
      <c r="D179" s="486" t="n">
        <v>1</v>
      </c>
      <c r="E179" s="487" t="str">
        <f aca="false">TRIM('APH KIC KIA PC'!D179)</f>
        <v/>
      </c>
      <c r="F179" s="488" t="str">
        <f aca="false">TRIM('1. Artikeldata Grund'!E179)</f>
        <v/>
      </c>
      <c r="G179" s="489" t="s">
        <v>1925</v>
      </c>
      <c r="H179" s="497"/>
      <c r="I179" s="497"/>
      <c r="J179" s="497"/>
      <c r="K179" s="497"/>
      <c r="L179" s="497"/>
      <c r="M179" s="258" t="n">
        <f aca="false" t="array" ref="M179:M179">IF('APH KIC KIA PC'!S179&lt;&gt;"WEB",1,_xlfn.IFS('APH KIC KIA PC'!K179=Tabeller!$AH$4,'APH KIC KIA PC'!Q179,'APH KIC KIA PC'!K179=Tabeller!$AH$5,106628))</f>
        <v>1</v>
      </c>
      <c r="N179" s="490" t="str">
        <f aca="false" t="array" ref="N179:N179">TRIM(IFERROR(IF('APH KIC KIA PC'!M179=200,'2. Artikeldata Utökad'!I179,(_xlfn.IFS('APH KIC KIA PC'!K179=Tabeller!$AH$4,'1. Artikeldata Grund'!F179,AND('APH KIC KIA PC'!K179=Tabeller!$AH$5,'APH KIC KIA PC'!M179&lt;&gt;200),'APH KIC KIA PC'!D179,'APH KIC KIA PC'!M179=200,'2. Artikeldata Utökad'!I179))),""))</f>
        <v/>
      </c>
      <c r="O179" s="491" t="str">
        <f aca="false">'APH KIC KIA PC'!E179</f>
        <v/>
      </c>
      <c r="P179" s="487" t="str">
        <f aca="false">TRIM('APH KIC KIA PC'!R179)</f>
        <v/>
      </c>
      <c r="Q179" s="497"/>
      <c r="R179" s="493" t="str">
        <f aca="false" t="array" ref="R179:R179">IFERROR(_xlfn.IFS('4. Inköpsdata'!M179=25%,41,'4. Inköpsdata'!M179=12%,42,'4. Inköpsdata'!M179=6%,43,'4. Inköpsdata'!M179="Momsfritt",38),"")</f>
        <v/>
      </c>
      <c r="S179" s="486" t="str">
        <f aca="false">'APH KIC KIA PC'!S179</f>
        <v>  Välj…</v>
      </c>
      <c r="T179" s="494" t="str">
        <f aca="false">'APH KIC KIA PC'!E179</f>
        <v/>
      </c>
      <c r="U179" s="486"/>
      <c r="V179" s="497"/>
      <c r="W179" s="497"/>
      <c r="X179" s="497"/>
      <c r="Y179" s="497"/>
      <c r="Z179" s="486" t="str">
        <f aca="false">TRIM(IF('1. Artikeldata Grund'!K179="","",IF('1. Artikeldata Grund'!K179=1,_xlfn.CONCAT('1. Artikeldata Grund'!K179," ","dag"),_xlfn.CONCAT('1. Artikeldata Grund'!K179," ","dagar"))))</f>
        <v/>
      </c>
      <c r="AA179" s="486" t="str">
        <f aca="false">TRIM(IF('1. Artikeldata Grund'!L179="","",IF('1. Artikeldata Grund'!L179=1,_xlfn.CONCAT('1. Artikeldata Grund'!L179," ","dag"),_xlfn.CONCAT('1. Artikeldata Grund'!L179," ","dagar"))))</f>
        <v/>
      </c>
      <c r="AB179" s="497"/>
      <c r="AC179" s="497"/>
      <c r="AD179" s="497"/>
      <c r="AE179" s="486" t="n">
        <v>1</v>
      </c>
      <c r="AF179" s="497"/>
      <c r="AG179" s="487" t="str">
        <f aca="false">TRIM('APH KIC KIA PC'!T179)</f>
        <v/>
      </c>
      <c r="AH179" s="497"/>
      <c r="AI179" s="497"/>
      <c r="AJ179" s="497"/>
      <c r="AK179" s="497"/>
      <c r="AL179" s="497"/>
      <c r="AM179" s="497"/>
      <c r="AN179" s="497"/>
      <c r="AO179" s="497"/>
      <c r="AP179" s="497"/>
      <c r="AQ179" s="497"/>
      <c r="AR179" s="497"/>
      <c r="AS179" s="497"/>
      <c r="AT179" s="497"/>
      <c r="AU179" s="497"/>
      <c r="AV179" s="497"/>
      <c r="AW179" s="497"/>
      <c r="AX179" s="497"/>
      <c r="AY179" s="497"/>
      <c r="AZ179" s="497"/>
      <c r="BA179" s="497"/>
      <c r="BB179" s="497"/>
      <c r="BC179" s="490" t="s">
        <v>2035</v>
      </c>
      <c r="BD179" s="490" t="str">
        <f aca="false">IF('2. Artikeldata Utökad'!G179="Välj…","",LEFT('2. Artikeldata Utökad'!G179,1))</f>
        <v> </v>
      </c>
      <c r="BE179" s="497"/>
      <c r="BF179" s="497"/>
      <c r="BG179" s="497"/>
      <c r="BH179" s="497"/>
      <c r="BI179" s="497"/>
      <c r="BJ179" s="497"/>
      <c r="BK179" s="497"/>
      <c r="BL179" s="487" t="str">
        <f aca="false">TRIM(IF('APH KIC KIA PC'!S179="WEB","",'2. Artikeldata Utökad'!P179))</f>
        <v/>
      </c>
      <c r="BM179" s="487" t="str">
        <f aca="false">TRIM(IF('APH KIC KIA PC'!S179="WEB","",'2. Artikeldata Utökad'!Q179))</f>
        <v/>
      </c>
      <c r="BN179" s="487" t="str">
        <f aca="false">TRIM(IF('APH KIC KIA PC'!S179="WEB","",'2. Artikeldata Utökad'!R179))</f>
        <v/>
      </c>
      <c r="BO179" s="487" t="str">
        <f aca="false">IF('2. Artikeldata Utökad'!F179="","",'2. Artikeldata Utökad'!F179)</f>
        <v>  Välj…</v>
      </c>
      <c r="BP179" s="487" t="str">
        <f aca="false">TRIM(IF('2. Artikeldata Utökad'!E179="","",'2. Artikeldata Utökad'!E179))</f>
        <v/>
      </c>
      <c r="BQ179" s="487" t="str">
        <f aca="false">TRIM(IF('APH KIC KIA PC'!S179="WEB","",'2. Artikeldata Utökad'!S179))</f>
        <v/>
      </c>
      <c r="BR179" s="486" t="n">
        <v>1</v>
      </c>
      <c r="BS179" s="487" t="str">
        <f aca="false">TRIM(IF('APH KIC KIA PC'!S179="WEB","",'2. Artikeldata Utökad'!T179))</f>
        <v/>
      </c>
      <c r="BT179" s="497"/>
      <c r="BU179" s="497"/>
      <c r="BV179" s="487" t="str">
        <f aca="false">TRIM(IF('APH KIC KIA PC'!M179&lt;&gt;200,'APH KIC KIA PC'!D179,'2. Artikeldata Utökad'!I179))</f>
        <v/>
      </c>
      <c r="BW179" s="487" t="str">
        <f aca="false">TRIM('2. Artikeldata Utökad'!D179)</f>
        <v/>
      </c>
      <c r="BX179" s="488" t="str">
        <f aca="false">LEFT('2. Artikeldata Utökad'!H179,1)</f>
        <v> </v>
      </c>
      <c r="BY179" s="488" t="str">
        <f aca="false">TRIM(LEFT('2. Artikeldata Utökad'!J179,2))</f>
        <v/>
      </c>
      <c r="BZ179" s="486" t="s">
        <v>2035</v>
      </c>
      <c r="CA179" s="497"/>
      <c r="CB179" s="497"/>
      <c r="CC179" s="497"/>
      <c r="CD179" s="497"/>
      <c r="CE179" s="497"/>
    </row>
    <row r="180" customFormat="false" ht="14.25" hidden="false" customHeight="false" outlineLevel="0" collapsed="false">
      <c r="A180" s="485" t="n">
        <v>176</v>
      </c>
      <c r="B180" s="485" t="str">
        <f aca="false">'APH KIC KIA PC'!I180</f>
        <v>Välj…</v>
      </c>
      <c r="C180" s="485" t="str">
        <f aca="false">'APH KIC KIA PC'!K180</f>
        <v>Välj…</v>
      </c>
      <c r="D180" s="486" t="n">
        <v>1</v>
      </c>
      <c r="E180" s="487" t="str">
        <f aca="false">TRIM('APH KIC KIA PC'!D180)</f>
        <v/>
      </c>
      <c r="F180" s="488" t="str">
        <f aca="false">TRIM('1. Artikeldata Grund'!E180)</f>
        <v/>
      </c>
      <c r="G180" s="489" t="s">
        <v>1925</v>
      </c>
      <c r="H180" s="497"/>
      <c r="I180" s="497"/>
      <c r="J180" s="497"/>
      <c r="K180" s="497"/>
      <c r="L180" s="497"/>
      <c r="M180" s="258" t="n">
        <f aca="false" t="array" ref="M180:M180">IF('APH KIC KIA PC'!S180&lt;&gt;"WEB",1,_xlfn.IFS('APH KIC KIA PC'!K180=Tabeller!$AH$4,'APH KIC KIA PC'!Q180,'APH KIC KIA PC'!K180=Tabeller!$AH$5,106628))</f>
        <v>1</v>
      </c>
      <c r="N180" s="490" t="str">
        <f aca="false" t="array" ref="N180:N180">TRIM(IFERROR(IF('APH KIC KIA PC'!M180=200,'2. Artikeldata Utökad'!I180,(_xlfn.IFS('APH KIC KIA PC'!K180=Tabeller!$AH$4,'1. Artikeldata Grund'!F180,AND('APH KIC KIA PC'!K180=Tabeller!$AH$5,'APH KIC KIA PC'!M180&lt;&gt;200),'APH KIC KIA PC'!D180,'APH KIC KIA PC'!M180=200,'2. Artikeldata Utökad'!I180))),""))</f>
        <v/>
      </c>
      <c r="O180" s="491" t="str">
        <f aca="false">'APH KIC KIA PC'!E180</f>
        <v/>
      </c>
      <c r="P180" s="487" t="str">
        <f aca="false">TRIM('APH KIC KIA PC'!R180)</f>
        <v/>
      </c>
      <c r="Q180" s="497"/>
      <c r="R180" s="493" t="str">
        <f aca="false" t="array" ref="R180:R180">IFERROR(_xlfn.IFS('4. Inköpsdata'!M180=25%,41,'4. Inköpsdata'!M180=12%,42,'4. Inköpsdata'!M180=6%,43,'4. Inköpsdata'!M180="Momsfritt",38),"")</f>
        <v/>
      </c>
      <c r="S180" s="486" t="str">
        <f aca="false">'APH KIC KIA PC'!S180</f>
        <v>  Välj…</v>
      </c>
      <c r="T180" s="494" t="str">
        <f aca="false">'APH KIC KIA PC'!E180</f>
        <v/>
      </c>
      <c r="U180" s="486"/>
      <c r="V180" s="497"/>
      <c r="W180" s="497"/>
      <c r="X180" s="497"/>
      <c r="Y180" s="497"/>
      <c r="Z180" s="486" t="str">
        <f aca="false">TRIM(IF('1. Artikeldata Grund'!K180="","",IF('1. Artikeldata Grund'!K180=1,_xlfn.CONCAT('1. Artikeldata Grund'!K180," ","dag"),_xlfn.CONCAT('1. Artikeldata Grund'!K180," ","dagar"))))</f>
        <v/>
      </c>
      <c r="AA180" s="486" t="str">
        <f aca="false">TRIM(IF('1. Artikeldata Grund'!L180="","",IF('1. Artikeldata Grund'!L180=1,_xlfn.CONCAT('1. Artikeldata Grund'!L180," ","dag"),_xlfn.CONCAT('1. Artikeldata Grund'!L180," ","dagar"))))</f>
        <v/>
      </c>
      <c r="AB180" s="497"/>
      <c r="AC180" s="497"/>
      <c r="AD180" s="497"/>
      <c r="AE180" s="486" t="n">
        <v>1</v>
      </c>
      <c r="AF180" s="497"/>
      <c r="AG180" s="487" t="str">
        <f aca="false">TRIM('APH KIC KIA PC'!T180)</f>
        <v/>
      </c>
      <c r="AH180" s="497"/>
      <c r="AI180" s="497"/>
      <c r="AJ180" s="497"/>
      <c r="AK180" s="497"/>
      <c r="AL180" s="497"/>
      <c r="AM180" s="497"/>
      <c r="AN180" s="497"/>
      <c r="AO180" s="497"/>
      <c r="AP180" s="497"/>
      <c r="AQ180" s="497"/>
      <c r="AR180" s="497"/>
      <c r="AS180" s="497"/>
      <c r="AT180" s="497"/>
      <c r="AU180" s="497"/>
      <c r="AV180" s="497"/>
      <c r="AW180" s="497"/>
      <c r="AX180" s="497"/>
      <c r="AY180" s="497"/>
      <c r="AZ180" s="497"/>
      <c r="BA180" s="497"/>
      <c r="BB180" s="497"/>
      <c r="BC180" s="490" t="s">
        <v>2035</v>
      </c>
      <c r="BD180" s="490" t="str">
        <f aca="false">IF('2. Artikeldata Utökad'!G180="Välj…","",LEFT('2. Artikeldata Utökad'!G180,1))</f>
        <v> </v>
      </c>
      <c r="BE180" s="497"/>
      <c r="BF180" s="497"/>
      <c r="BG180" s="497"/>
      <c r="BH180" s="497"/>
      <c r="BI180" s="497"/>
      <c r="BJ180" s="497"/>
      <c r="BK180" s="497"/>
      <c r="BL180" s="487" t="str">
        <f aca="false">TRIM(IF('APH KIC KIA PC'!S180="WEB","",'2. Artikeldata Utökad'!P180))</f>
        <v/>
      </c>
      <c r="BM180" s="487" t="str">
        <f aca="false">TRIM(IF('APH KIC KIA PC'!S180="WEB","",'2. Artikeldata Utökad'!Q180))</f>
        <v/>
      </c>
      <c r="BN180" s="487" t="str">
        <f aca="false">TRIM(IF('APH KIC KIA PC'!S180="WEB","",'2. Artikeldata Utökad'!R180))</f>
        <v/>
      </c>
      <c r="BO180" s="487" t="str">
        <f aca="false">IF('2. Artikeldata Utökad'!F180="","",'2. Artikeldata Utökad'!F180)</f>
        <v>  Välj…</v>
      </c>
      <c r="BP180" s="487" t="str">
        <f aca="false">TRIM(IF('2. Artikeldata Utökad'!E180="","",'2. Artikeldata Utökad'!E180))</f>
        <v/>
      </c>
      <c r="BQ180" s="487" t="str">
        <f aca="false">TRIM(IF('APH KIC KIA PC'!S180="WEB","",'2. Artikeldata Utökad'!S180))</f>
        <v/>
      </c>
      <c r="BR180" s="486" t="n">
        <v>1</v>
      </c>
      <c r="BS180" s="487" t="str">
        <f aca="false">TRIM(IF('APH KIC KIA PC'!S180="WEB","",'2. Artikeldata Utökad'!T180))</f>
        <v/>
      </c>
      <c r="BT180" s="497"/>
      <c r="BU180" s="497"/>
      <c r="BV180" s="487" t="str">
        <f aca="false">TRIM(IF('APH KIC KIA PC'!M180&lt;&gt;200,'APH KIC KIA PC'!D180,'2. Artikeldata Utökad'!I180))</f>
        <v/>
      </c>
      <c r="BW180" s="487" t="str">
        <f aca="false">TRIM('2. Artikeldata Utökad'!D180)</f>
        <v/>
      </c>
      <c r="BX180" s="488" t="str">
        <f aca="false">LEFT('2. Artikeldata Utökad'!H180,1)</f>
        <v> </v>
      </c>
      <c r="BY180" s="488" t="str">
        <f aca="false">TRIM(LEFT('2. Artikeldata Utökad'!J180,2))</f>
        <v/>
      </c>
      <c r="BZ180" s="486" t="s">
        <v>2035</v>
      </c>
      <c r="CA180" s="497"/>
      <c r="CB180" s="497"/>
      <c r="CC180" s="497"/>
      <c r="CD180" s="497"/>
      <c r="CE180" s="497"/>
    </row>
    <row r="181" customFormat="false" ht="14.25" hidden="false" customHeight="false" outlineLevel="0" collapsed="false">
      <c r="A181" s="485" t="n">
        <v>177</v>
      </c>
      <c r="B181" s="485" t="str">
        <f aca="false">'APH KIC KIA PC'!I181</f>
        <v>Välj…</v>
      </c>
      <c r="C181" s="485" t="str">
        <f aca="false">'APH KIC KIA PC'!K181</f>
        <v>Välj…</v>
      </c>
      <c r="D181" s="486" t="n">
        <v>1</v>
      </c>
      <c r="E181" s="487" t="str">
        <f aca="false">TRIM('APH KIC KIA PC'!D181)</f>
        <v/>
      </c>
      <c r="F181" s="488" t="str">
        <f aca="false">TRIM('1. Artikeldata Grund'!E181)</f>
        <v/>
      </c>
      <c r="G181" s="489" t="s">
        <v>1925</v>
      </c>
      <c r="H181" s="497"/>
      <c r="I181" s="497"/>
      <c r="J181" s="497"/>
      <c r="K181" s="497"/>
      <c r="L181" s="497"/>
      <c r="M181" s="258" t="n">
        <f aca="false" t="array" ref="M181:M181">IF('APH KIC KIA PC'!S181&lt;&gt;"WEB",1,_xlfn.IFS('APH KIC KIA PC'!K181=Tabeller!$AH$4,'APH KIC KIA PC'!Q181,'APH KIC KIA PC'!K181=Tabeller!$AH$5,106628))</f>
        <v>1</v>
      </c>
      <c r="N181" s="490" t="str">
        <f aca="false" t="array" ref="N181:N181">TRIM(IFERROR(IF('APH KIC KIA PC'!M181=200,'2. Artikeldata Utökad'!I181,(_xlfn.IFS('APH KIC KIA PC'!K181=Tabeller!$AH$4,'1. Artikeldata Grund'!F181,AND('APH KIC KIA PC'!K181=Tabeller!$AH$5,'APH KIC KIA PC'!M181&lt;&gt;200),'APH KIC KIA PC'!D181,'APH KIC KIA PC'!M181=200,'2. Artikeldata Utökad'!I181))),""))</f>
        <v/>
      </c>
      <c r="O181" s="491" t="str">
        <f aca="false">'APH KIC KIA PC'!E181</f>
        <v/>
      </c>
      <c r="P181" s="487" t="str">
        <f aca="false">TRIM('APH KIC KIA PC'!R181)</f>
        <v/>
      </c>
      <c r="Q181" s="497"/>
      <c r="R181" s="493" t="str">
        <f aca="false" t="array" ref="R181:R181">IFERROR(_xlfn.IFS('4. Inköpsdata'!M181=25%,41,'4. Inköpsdata'!M181=12%,42,'4. Inköpsdata'!M181=6%,43,'4. Inköpsdata'!M181="Momsfritt",38),"")</f>
        <v/>
      </c>
      <c r="S181" s="486" t="str">
        <f aca="false">'APH KIC KIA PC'!S181</f>
        <v>  Välj…</v>
      </c>
      <c r="T181" s="494" t="str">
        <f aca="false">'APH KIC KIA PC'!E181</f>
        <v/>
      </c>
      <c r="U181" s="486"/>
      <c r="V181" s="497"/>
      <c r="W181" s="497"/>
      <c r="X181" s="497"/>
      <c r="Y181" s="497"/>
      <c r="Z181" s="486" t="str">
        <f aca="false">TRIM(IF('1. Artikeldata Grund'!K181="","",IF('1. Artikeldata Grund'!K181=1,_xlfn.CONCAT('1. Artikeldata Grund'!K181," ","dag"),_xlfn.CONCAT('1. Artikeldata Grund'!K181," ","dagar"))))</f>
        <v/>
      </c>
      <c r="AA181" s="486" t="str">
        <f aca="false">TRIM(IF('1. Artikeldata Grund'!L181="","",IF('1. Artikeldata Grund'!L181=1,_xlfn.CONCAT('1. Artikeldata Grund'!L181," ","dag"),_xlfn.CONCAT('1. Artikeldata Grund'!L181," ","dagar"))))</f>
        <v/>
      </c>
      <c r="AB181" s="497"/>
      <c r="AC181" s="497"/>
      <c r="AD181" s="497"/>
      <c r="AE181" s="486" t="n">
        <v>1</v>
      </c>
      <c r="AF181" s="497"/>
      <c r="AG181" s="487" t="str">
        <f aca="false">TRIM('APH KIC KIA PC'!T181)</f>
        <v/>
      </c>
      <c r="AH181" s="497"/>
      <c r="AI181" s="497"/>
      <c r="AJ181" s="497"/>
      <c r="AK181" s="497"/>
      <c r="AL181" s="497"/>
      <c r="AM181" s="497"/>
      <c r="AN181" s="497"/>
      <c r="AO181" s="497"/>
      <c r="AP181" s="497"/>
      <c r="AQ181" s="497"/>
      <c r="AR181" s="497"/>
      <c r="AS181" s="497"/>
      <c r="AT181" s="497"/>
      <c r="AU181" s="497"/>
      <c r="AV181" s="497"/>
      <c r="AW181" s="497"/>
      <c r="AX181" s="497"/>
      <c r="AY181" s="497"/>
      <c r="AZ181" s="497"/>
      <c r="BA181" s="497"/>
      <c r="BB181" s="497"/>
      <c r="BC181" s="490" t="s">
        <v>2035</v>
      </c>
      <c r="BD181" s="490" t="str">
        <f aca="false">IF('2. Artikeldata Utökad'!G181="Välj…","",LEFT('2. Artikeldata Utökad'!G181,1))</f>
        <v> </v>
      </c>
      <c r="BE181" s="497"/>
      <c r="BF181" s="497"/>
      <c r="BG181" s="497"/>
      <c r="BH181" s="497"/>
      <c r="BI181" s="497"/>
      <c r="BJ181" s="497"/>
      <c r="BK181" s="497"/>
      <c r="BL181" s="487" t="str">
        <f aca="false">TRIM(IF('APH KIC KIA PC'!S181="WEB","",'2. Artikeldata Utökad'!P181))</f>
        <v/>
      </c>
      <c r="BM181" s="487" t="str">
        <f aca="false">TRIM(IF('APH KIC KIA PC'!S181="WEB","",'2. Artikeldata Utökad'!Q181))</f>
        <v/>
      </c>
      <c r="BN181" s="487" t="str">
        <f aca="false">TRIM(IF('APH KIC KIA PC'!S181="WEB","",'2. Artikeldata Utökad'!R181))</f>
        <v/>
      </c>
      <c r="BO181" s="487" t="str">
        <f aca="false">IF('2. Artikeldata Utökad'!F181="","",'2. Artikeldata Utökad'!F181)</f>
        <v>  Välj…</v>
      </c>
      <c r="BP181" s="487" t="str">
        <f aca="false">TRIM(IF('2. Artikeldata Utökad'!E181="","",'2. Artikeldata Utökad'!E181))</f>
        <v/>
      </c>
      <c r="BQ181" s="487" t="str">
        <f aca="false">TRIM(IF('APH KIC KIA PC'!S181="WEB","",'2. Artikeldata Utökad'!S181))</f>
        <v/>
      </c>
      <c r="BR181" s="486" t="n">
        <v>1</v>
      </c>
      <c r="BS181" s="487" t="str">
        <f aca="false">TRIM(IF('APH KIC KIA PC'!S181="WEB","",'2. Artikeldata Utökad'!T181))</f>
        <v/>
      </c>
      <c r="BT181" s="497"/>
      <c r="BU181" s="497"/>
      <c r="BV181" s="487" t="str">
        <f aca="false">TRIM(IF('APH KIC KIA PC'!M181&lt;&gt;200,'APH KIC KIA PC'!D181,'2. Artikeldata Utökad'!I181))</f>
        <v/>
      </c>
      <c r="BW181" s="487" t="str">
        <f aca="false">TRIM('2. Artikeldata Utökad'!D181)</f>
        <v/>
      </c>
      <c r="BX181" s="488" t="str">
        <f aca="false">LEFT('2. Artikeldata Utökad'!H181,1)</f>
        <v> </v>
      </c>
      <c r="BY181" s="488" t="str">
        <f aca="false">TRIM(LEFT('2. Artikeldata Utökad'!J181,2))</f>
        <v/>
      </c>
      <c r="BZ181" s="486" t="s">
        <v>2035</v>
      </c>
      <c r="CA181" s="497"/>
      <c r="CB181" s="497"/>
      <c r="CC181" s="497"/>
      <c r="CD181" s="497"/>
      <c r="CE181" s="497"/>
    </row>
    <row r="182" customFormat="false" ht="14.25" hidden="false" customHeight="false" outlineLevel="0" collapsed="false">
      <c r="A182" s="485" t="n">
        <v>178</v>
      </c>
      <c r="B182" s="485" t="str">
        <f aca="false">'APH KIC KIA PC'!I182</f>
        <v>Välj…</v>
      </c>
      <c r="C182" s="485" t="str">
        <f aca="false">'APH KIC KIA PC'!K182</f>
        <v>Välj…</v>
      </c>
      <c r="D182" s="486" t="n">
        <v>1</v>
      </c>
      <c r="E182" s="487" t="str">
        <f aca="false">TRIM('APH KIC KIA PC'!D182)</f>
        <v/>
      </c>
      <c r="F182" s="488" t="str">
        <f aca="false">TRIM('1. Artikeldata Grund'!E182)</f>
        <v/>
      </c>
      <c r="G182" s="489" t="s">
        <v>1925</v>
      </c>
      <c r="H182" s="497"/>
      <c r="I182" s="497"/>
      <c r="J182" s="497"/>
      <c r="K182" s="497"/>
      <c r="L182" s="497"/>
      <c r="M182" s="258" t="n">
        <f aca="false" t="array" ref="M182:M182">IF('APH KIC KIA PC'!S182&lt;&gt;"WEB",1,_xlfn.IFS('APH KIC KIA PC'!K182=Tabeller!$AH$4,'APH KIC KIA PC'!Q182,'APH KIC KIA PC'!K182=Tabeller!$AH$5,106628))</f>
        <v>1</v>
      </c>
      <c r="N182" s="490" t="str">
        <f aca="false" t="array" ref="N182:N182">TRIM(IFERROR(IF('APH KIC KIA PC'!M182=200,'2. Artikeldata Utökad'!I182,(_xlfn.IFS('APH KIC KIA PC'!K182=Tabeller!$AH$4,'1. Artikeldata Grund'!F182,AND('APH KIC KIA PC'!K182=Tabeller!$AH$5,'APH KIC KIA PC'!M182&lt;&gt;200),'APH KIC KIA PC'!D182,'APH KIC KIA PC'!M182=200,'2. Artikeldata Utökad'!I182))),""))</f>
        <v/>
      </c>
      <c r="O182" s="491" t="str">
        <f aca="false">'APH KIC KIA PC'!E182</f>
        <v/>
      </c>
      <c r="P182" s="487" t="str">
        <f aca="false">TRIM('APH KIC KIA PC'!R182)</f>
        <v/>
      </c>
      <c r="Q182" s="497"/>
      <c r="R182" s="493" t="str">
        <f aca="false" t="array" ref="R182:R182">IFERROR(_xlfn.IFS('4. Inköpsdata'!M182=25%,41,'4. Inköpsdata'!M182=12%,42,'4. Inköpsdata'!M182=6%,43,'4. Inköpsdata'!M182="Momsfritt",38),"")</f>
        <v/>
      </c>
      <c r="S182" s="486" t="str">
        <f aca="false">'APH KIC KIA PC'!S182</f>
        <v>  Välj…</v>
      </c>
      <c r="T182" s="494" t="str">
        <f aca="false">'APH KIC KIA PC'!E182</f>
        <v/>
      </c>
      <c r="U182" s="486"/>
      <c r="V182" s="497"/>
      <c r="W182" s="497"/>
      <c r="X182" s="497"/>
      <c r="Y182" s="497"/>
      <c r="Z182" s="486" t="str">
        <f aca="false">TRIM(IF('1. Artikeldata Grund'!K182="","",IF('1. Artikeldata Grund'!K182=1,_xlfn.CONCAT('1. Artikeldata Grund'!K182," ","dag"),_xlfn.CONCAT('1. Artikeldata Grund'!K182," ","dagar"))))</f>
        <v/>
      </c>
      <c r="AA182" s="486" t="str">
        <f aca="false">TRIM(IF('1. Artikeldata Grund'!L182="","",IF('1. Artikeldata Grund'!L182=1,_xlfn.CONCAT('1. Artikeldata Grund'!L182," ","dag"),_xlfn.CONCAT('1. Artikeldata Grund'!L182," ","dagar"))))</f>
        <v/>
      </c>
      <c r="AB182" s="497"/>
      <c r="AC182" s="497"/>
      <c r="AD182" s="497"/>
      <c r="AE182" s="486" t="n">
        <v>1</v>
      </c>
      <c r="AF182" s="497"/>
      <c r="AG182" s="487" t="str">
        <f aca="false">TRIM('APH KIC KIA PC'!T182)</f>
        <v/>
      </c>
      <c r="AH182" s="497"/>
      <c r="AI182" s="497"/>
      <c r="AJ182" s="497"/>
      <c r="AK182" s="497"/>
      <c r="AL182" s="497"/>
      <c r="AM182" s="497"/>
      <c r="AN182" s="497"/>
      <c r="AO182" s="497"/>
      <c r="AP182" s="497"/>
      <c r="AQ182" s="497"/>
      <c r="AR182" s="497"/>
      <c r="AS182" s="497"/>
      <c r="AT182" s="497"/>
      <c r="AU182" s="497"/>
      <c r="AV182" s="497"/>
      <c r="AW182" s="497"/>
      <c r="AX182" s="497"/>
      <c r="AY182" s="497"/>
      <c r="AZ182" s="497"/>
      <c r="BA182" s="497"/>
      <c r="BB182" s="497"/>
      <c r="BC182" s="490" t="s">
        <v>2035</v>
      </c>
      <c r="BD182" s="490" t="str">
        <f aca="false">IF('2. Artikeldata Utökad'!G182="Välj…","",LEFT('2. Artikeldata Utökad'!G182,1))</f>
        <v> </v>
      </c>
      <c r="BE182" s="497"/>
      <c r="BF182" s="497"/>
      <c r="BG182" s="497"/>
      <c r="BH182" s="497"/>
      <c r="BI182" s="497"/>
      <c r="BJ182" s="497"/>
      <c r="BK182" s="497"/>
      <c r="BL182" s="487" t="str">
        <f aca="false">TRIM(IF('APH KIC KIA PC'!S182="WEB","",'2. Artikeldata Utökad'!P182))</f>
        <v/>
      </c>
      <c r="BM182" s="487" t="str">
        <f aca="false">TRIM(IF('APH KIC KIA PC'!S182="WEB","",'2. Artikeldata Utökad'!Q182))</f>
        <v/>
      </c>
      <c r="BN182" s="487" t="str">
        <f aca="false">TRIM(IF('APH KIC KIA PC'!S182="WEB","",'2. Artikeldata Utökad'!R182))</f>
        <v/>
      </c>
      <c r="BO182" s="487" t="str">
        <f aca="false">IF('2. Artikeldata Utökad'!F182="","",'2. Artikeldata Utökad'!F182)</f>
        <v>  Välj…</v>
      </c>
      <c r="BP182" s="487" t="str">
        <f aca="false">TRIM(IF('2. Artikeldata Utökad'!E182="","",'2. Artikeldata Utökad'!E182))</f>
        <v/>
      </c>
      <c r="BQ182" s="487" t="str">
        <f aca="false">TRIM(IF('APH KIC KIA PC'!S182="WEB","",'2. Artikeldata Utökad'!S182))</f>
        <v/>
      </c>
      <c r="BR182" s="486" t="n">
        <v>1</v>
      </c>
      <c r="BS182" s="487" t="str">
        <f aca="false">TRIM(IF('APH KIC KIA PC'!S182="WEB","",'2. Artikeldata Utökad'!T182))</f>
        <v/>
      </c>
      <c r="BT182" s="497"/>
      <c r="BU182" s="497"/>
      <c r="BV182" s="487" t="str">
        <f aca="false">TRIM(IF('APH KIC KIA PC'!M182&lt;&gt;200,'APH KIC KIA PC'!D182,'2. Artikeldata Utökad'!I182))</f>
        <v/>
      </c>
      <c r="BW182" s="487" t="str">
        <f aca="false">TRIM('2. Artikeldata Utökad'!D182)</f>
        <v/>
      </c>
      <c r="BX182" s="488" t="str">
        <f aca="false">LEFT('2. Artikeldata Utökad'!H182,1)</f>
        <v> </v>
      </c>
      <c r="BY182" s="488" t="str">
        <f aca="false">TRIM(LEFT('2. Artikeldata Utökad'!J182,2))</f>
        <v/>
      </c>
      <c r="BZ182" s="486" t="s">
        <v>2035</v>
      </c>
      <c r="CA182" s="497"/>
      <c r="CB182" s="497"/>
      <c r="CC182" s="497"/>
      <c r="CD182" s="497"/>
      <c r="CE182" s="497"/>
    </row>
    <row r="183" customFormat="false" ht="14.25" hidden="false" customHeight="false" outlineLevel="0" collapsed="false">
      <c r="A183" s="485" t="n">
        <v>179</v>
      </c>
      <c r="B183" s="485" t="str">
        <f aca="false">'APH KIC KIA PC'!I183</f>
        <v>Välj…</v>
      </c>
      <c r="C183" s="485" t="str">
        <f aca="false">'APH KIC KIA PC'!K183</f>
        <v>Välj…</v>
      </c>
      <c r="D183" s="486" t="n">
        <v>1</v>
      </c>
      <c r="E183" s="487" t="str">
        <f aca="false">TRIM('APH KIC KIA PC'!D183)</f>
        <v/>
      </c>
      <c r="F183" s="488" t="str">
        <f aca="false">TRIM('1. Artikeldata Grund'!E183)</f>
        <v/>
      </c>
      <c r="G183" s="489" t="s">
        <v>1925</v>
      </c>
      <c r="H183" s="497"/>
      <c r="I183" s="497"/>
      <c r="J183" s="497"/>
      <c r="K183" s="497"/>
      <c r="L183" s="497"/>
      <c r="M183" s="258" t="n">
        <f aca="false" t="array" ref="M183:M183">IF('APH KIC KIA PC'!S183&lt;&gt;"WEB",1,_xlfn.IFS('APH KIC KIA PC'!K183=Tabeller!$AH$4,'APH KIC KIA PC'!Q183,'APH KIC KIA PC'!K183=Tabeller!$AH$5,106628))</f>
        <v>1</v>
      </c>
      <c r="N183" s="490" t="str">
        <f aca="false" t="array" ref="N183:N183">TRIM(IFERROR(IF('APH KIC KIA PC'!M183=200,'2. Artikeldata Utökad'!I183,(_xlfn.IFS('APH KIC KIA PC'!K183=Tabeller!$AH$4,'1. Artikeldata Grund'!F183,AND('APH KIC KIA PC'!K183=Tabeller!$AH$5,'APH KIC KIA PC'!M183&lt;&gt;200),'APH KIC KIA PC'!D183,'APH KIC KIA PC'!M183=200,'2. Artikeldata Utökad'!I183))),""))</f>
        <v/>
      </c>
      <c r="O183" s="491" t="str">
        <f aca="false">'APH KIC KIA PC'!E183</f>
        <v/>
      </c>
      <c r="P183" s="487" t="str">
        <f aca="false">TRIM('APH KIC KIA PC'!R183)</f>
        <v/>
      </c>
      <c r="Q183" s="497"/>
      <c r="R183" s="493" t="str">
        <f aca="false" t="array" ref="R183:R183">IFERROR(_xlfn.IFS('4. Inköpsdata'!M183=25%,41,'4. Inköpsdata'!M183=12%,42,'4. Inköpsdata'!M183=6%,43,'4. Inköpsdata'!M183="Momsfritt",38),"")</f>
        <v/>
      </c>
      <c r="S183" s="486" t="str">
        <f aca="false">'APH KIC KIA PC'!S183</f>
        <v>  Välj…</v>
      </c>
      <c r="T183" s="494" t="str">
        <f aca="false">'APH KIC KIA PC'!E183</f>
        <v/>
      </c>
      <c r="U183" s="486"/>
      <c r="V183" s="497"/>
      <c r="W183" s="497"/>
      <c r="X183" s="497"/>
      <c r="Y183" s="497"/>
      <c r="Z183" s="486" t="str">
        <f aca="false">TRIM(IF('1. Artikeldata Grund'!K183="","",IF('1. Artikeldata Grund'!K183=1,_xlfn.CONCAT('1. Artikeldata Grund'!K183," ","dag"),_xlfn.CONCAT('1. Artikeldata Grund'!K183," ","dagar"))))</f>
        <v/>
      </c>
      <c r="AA183" s="486" t="str">
        <f aca="false">TRIM(IF('1. Artikeldata Grund'!L183="","",IF('1. Artikeldata Grund'!L183=1,_xlfn.CONCAT('1. Artikeldata Grund'!L183," ","dag"),_xlfn.CONCAT('1. Artikeldata Grund'!L183," ","dagar"))))</f>
        <v/>
      </c>
      <c r="AB183" s="497"/>
      <c r="AC183" s="497"/>
      <c r="AD183" s="497"/>
      <c r="AE183" s="486" t="n">
        <v>1</v>
      </c>
      <c r="AF183" s="497"/>
      <c r="AG183" s="487" t="str">
        <f aca="false">TRIM('APH KIC KIA PC'!T183)</f>
        <v/>
      </c>
      <c r="AH183" s="497"/>
      <c r="AI183" s="497"/>
      <c r="AJ183" s="497"/>
      <c r="AK183" s="497"/>
      <c r="AL183" s="497"/>
      <c r="AM183" s="497"/>
      <c r="AN183" s="497"/>
      <c r="AO183" s="497"/>
      <c r="AP183" s="497"/>
      <c r="AQ183" s="497"/>
      <c r="AR183" s="497"/>
      <c r="AS183" s="497"/>
      <c r="AT183" s="497"/>
      <c r="AU183" s="497"/>
      <c r="AV183" s="497"/>
      <c r="AW183" s="497"/>
      <c r="AX183" s="497"/>
      <c r="AY183" s="497"/>
      <c r="AZ183" s="497"/>
      <c r="BA183" s="497"/>
      <c r="BB183" s="497"/>
      <c r="BC183" s="490" t="s">
        <v>2035</v>
      </c>
      <c r="BD183" s="490" t="str">
        <f aca="false">IF('2. Artikeldata Utökad'!G183="Välj…","",LEFT('2. Artikeldata Utökad'!G183,1))</f>
        <v> </v>
      </c>
      <c r="BE183" s="497"/>
      <c r="BF183" s="497"/>
      <c r="BG183" s="497"/>
      <c r="BH183" s="497"/>
      <c r="BI183" s="497"/>
      <c r="BJ183" s="497"/>
      <c r="BK183" s="497"/>
      <c r="BL183" s="487" t="str">
        <f aca="false">TRIM(IF('APH KIC KIA PC'!S183="WEB","",'2. Artikeldata Utökad'!P183))</f>
        <v/>
      </c>
      <c r="BM183" s="487" t="str">
        <f aca="false">TRIM(IF('APH KIC KIA PC'!S183="WEB","",'2. Artikeldata Utökad'!Q183))</f>
        <v/>
      </c>
      <c r="BN183" s="487" t="str">
        <f aca="false">TRIM(IF('APH KIC KIA PC'!S183="WEB","",'2. Artikeldata Utökad'!R183))</f>
        <v/>
      </c>
      <c r="BO183" s="487" t="str">
        <f aca="false">IF('2. Artikeldata Utökad'!F183="","",'2. Artikeldata Utökad'!F183)</f>
        <v>  Välj…</v>
      </c>
      <c r="BP183" s="487" t="str">
        <f aca="false">TRIM(IF('2. Artikeldata Utökad'!E183="","",'2. Artikeldata Utökad'!E183))</f>
        <v/>
      </c>
      <c r="BQ183" s="487" t="str">
        <f aca="false">TRIM(IF('APH KIC KIA PC'!S183="WEB","",'2. Artikeldata Utökad'!S183))</f>
        <v/>
      </c>
      <c r="BR183" s="486" t="n">
        <v>1</v>
      </c>
      <c r="BS183" s="487" t="str">
        <f aca="false">TRIM(IF('APH KIC KIA PC'!S183="WEB","",'2. Artikeldata Utökad'!T183))</f>
        <v/>
      </c>
      <c r="BT183" s="497"/>
      <c r="BU183" s="497"/>
      <c r="BV183" s="487" t="str">
        <f aca="false">TRIM(IF('APH KIC KIA PC'!M183&lt;&gt;200,'APH KIC KIA PC'!D183,'2. Artikeldata Utökad'!I183))</f>
        <v/>
      </c>
      <c r="BW183" s="487" t="str">
        <f aca="false">TRIM('2. Artikeldata Utökad'!D183)</f>
        <v/>
      </c>
      <c r="BX183" s="488" t="str">
        <f aca="false">LEFT('2. Artikeldata Utökad'!H183,1)</f>
        <v> </v>
      </c>
      <c r="BY183" s="488" t="str">
        <f aca="false">TRIM(LEFT('2. Artikeldata Utökad'!J183,2))</f>
        <v/>
      </c>
      <c r="BZ183" s="486" t="s">
        <v>2035</v>
      </c>
      <c r="CA183" s="497"/>
      <c r="CB183" s="497"/>
      <c r="CC183" s="497"/>
      <c r="CD183" s="497"/>
      <c r="CE183" s="497"/>
    </row>
    <row r="184" customFormat="false" ht="14.25" hidden="false" customHeight="false" outlineLevel="0" collapsed="false">
      <c r="A184" s="496" t="n">
        <v>180</v>
      </c>
      <c r="B184" s="485" t="str">
        <f aca="false">'APH KIC KIA PC'!I184</f>
        <v>Välj…</v>
      </c>
      <c r="C184" s="485" t="str">
        <f aca="false">'APH KIC KIA PC'!K184</f>
        <v>Välj…</v>
      </c>
      <c r="D184" s="486" t="n">
        <v>1</v>
      </c>
      <c r="E184" s="487" t="str">
        <f aca="false">TRIM('APH KIC KIA PC'!D184)</f>
        <v/>
      </c>
      <c r="F184" s="488" t="str">
        <f aca="false">TRIM('1. Artikeldata Grund'!E184)</f>
        <v/>
      </c>
      <c r="G184" s="489" t="s">
        <v>1925</v>
      </c>
      <c r="H184" s="497"/>
      <c r="I184" s="497"/>
      <c r="J184" s="497"/>
      <c r="K184" s="497"/>
      <c r="L184" s="497"/>
      <c r="M184" s="258" t="n">
        <f aca="false" t="array" ref="M184:M184">IF('APH KIC KIA PC'!S184&lt;&gt;"WEB",1,_xlfn.IFS('APH KIC KIA PC'!K184=Tabeller!$AH$4,'APH KIC KIA PC'!Q184,'APH KIC KIA PC'!K184=Tabeller!$AH$5,106628))</f>
        <v>1</v>
      </c>
      <c r="N184" s="490" t="str">
        <f aca="false" t="array" ref="N184:N184">TRIM(IFERROR(IF('APH KIC KIA PC'!M184=200,'2. Artikeldata Utökad'!I184,(_xlfn.IFS('APH KIC KIA PC'!K184=Tabeller!$AH$4,'1. Artikeldata Grund'!F184,AND('APH KIC KIA PC'!K184=Tabeller!$AH$5,'APH KIC KIA PC'!M184&lt;&gt;200),'APH KIC KIA PC'!D184,'APH KIC KIA PC'!M184=200,'2. Artikeldata Utökad'!I184))),""))</f>
        <v/>
      </c>
      <c r="O184" s="491" t="str">
        <f aca="false">'APH KIC KIA PC'!E184</f>
        <v/>
      </c>
      <c r="P184" s="487" t="str">
        <f aca="false">TRIM('APH KIC KIA PC'!R184)</f>
        <v/>
      </c>
      <c r="Q184" s="497"/>
      <c r="R184" s="493" t="str">
        <f aca="false" t="array" ref="R184:R184">IFERROR(_xlfn.IFS('4. Inköpsdata'!M184=25%,41,'4. Inköpsdata'!M184=12%,42,'4. Inköpsdata'!M184=6%,43,'4. Inköpsdata'!M184="Momsfritt",38),"")</f>
        <v/>
      </c>
      <c r="S184" s="486" t="str">
        <f aca="false">'APH KIC KIA PC'!S184</f>
        <v>  Välj…</v>
      </c>
      <c r="T184" s="494" t="str">
        <f aca="false">'APH KIC KIA PC'!E184</f>
        <v/>
      </c>
      <c r="U184" s="486"/>
      <c r="V184" s="497"/>
      <c r="W184" s="497"/>
      <c r="X184" s="497"/>
      <c r="Y184" s="497"/>
      <c r="Z184" s="486" t="str">
        <f aca="false">TRIM(IF('1. Artikeldata Grund'!K184="","",IF('1. Artikeldata Grund'!K184=1,_xlfn.CONCAT('1. Artikeldata Grund'!K184," ","dag"),_xlfn.CONCAT('1. Artikeldata Grund'!K184," ","dagar"))))</f>
        <v/>
      </c>
      <c r="AA184" s="486" t="str">
        <f aca="false">TRIM(IF('1. Artikeldata Grund'!L184="","",IF('1. Artikeldata Grund'!L184=1,_xlfn.CONCAT('1. Artikeldata Grund'!L184," ","dag"),_xlfn.CONCAT('1. Artikeldata Grund'!L184," ","dagar"))))</f>
        <v/>
      </c>
      <c r="AB184" s="497"/>
      <c r="AC184" s="497"/>
      <c r="AD184" s="497"/>
      <c r="AE184" s="486" t="n">
        <v>1</v>
      </c>
      <c r="AF184" s="497"/>
      <c r="AG184" s="487" t="str">
        <f aca="false">TRIM('APH KIC KIA PC'!T184)</f>
        <v/>
      </c>
      <c r="AH184" s="497"/>
      <c r="AI184" s="497"/>
      <c r="AJ184" s="497"/>
      <c r="AK184" s="497"/>
      <c r="AL184" s="497"/>
      <c r="AM184" s="497"/>
      <c r="AN184" s="497"/>
      <c r="AO184" s="497"/>
      <c r="AP184" s="497"/>
      <c r="AQ184" s="497"/>
      <c r="AR184" s="497"/>
      <c r="AS184" s="497"/>
      <c r="AT184" s="497"/>
      <c r="AU184" s="497"/>
      <c r="AV184" s="497"/>
      <c r="AW184" s="497"/>
      <c r="AX184" s="497"/>
      <c r="AY184" s="497"/>
      <c r="AZ184" s="497"/>
      <c r="BA184" s="497"/>
      <c r="BB184" s="497"/>
      <c r="BC184" s="490" t="s">
        <v>2035</v>
      </c>
      <c r="BD184" s="490" t="str">
        <f aca="false">IF('2. Artikeldata Utökad'!G184="Välj…","",LEFT('2. Artikeldata Utökad'!G184,1))</f>
        <v> </v>
      </c>
      <c r="BE184" s="497"/>
      <c r="BF184" s="497"/>
      <c r="BG184" s="497"/>
      <c r="BH184" s="497"/>
      <c r="BI184" s="497"/>
      <c r="BJ184" s="497"/>
      <c r="BK184" s="497"/>
      <c r="BL184" s="487" t="str">
        <f aca="false">TRIM(IF('APH KIC KIA PC'!S184="WEB","",'2. Artikeldata Utökad'!P184))</f>
        <v/>
      </c>
      <c r="BM184" s="487" t="str">
        <f aca="false">TRIM(IF('APH KIC KIA PC'!S184="WEB","",'2. Artikeldata Utökad'!Q184))</f>
        <v/>
      </c>
      <c r="BN184" s="487" t="str">
        <f aca="false">TRIM(IF('APH KIC KIA PC'!S184="WEB","",'2. Artikeldata Utökad'!R184))</f>
        <v/>
      </c>
      <c r="BO184" s="487" t="str">
        <f aca="false">IF('2. Artikeldata Utökad'!F184="","",'2. Artikeldata Utökad'!F184)</f>
        <v>  Välj…</v>
      </c>
      <c r="BP184" s="487" t="str">
        <f aca="false">TRIM(IF('2. Artikeldata Utökad'!E184="","",'2. Artikeldata Utökad'!E184))</f>
        <v/>
      </c>
      <c r="BQ184" s="487" t="str">
        <f aca="false">TRIM(IF('APH KIC KIA PC'!S184="WEB","",'2. Artikeldata Utökad'!S184))</f>
        <v/>
      </c>
      <c r="BR184" s="486" t="n">
        <v>1</v>
      </c>
      <c r="BS184" s="487" t="str">
        <f aca="false">TRIM(IF('APH KIC KIA PC'!S184="WEB","",'2. Artikeldata Utökad'!T184))</f>
        <v/>
      </c>
      <c r="BT184" s="497"/>
      <c r="BU184" s="497"/>
      <c r="BV184" s="487" t="str">
        <f aca="false">TRIM(IF('APH KIC KIA PC'!M184&lt;&gt;200,'APH KIC KIA PC'!D184,'2. Artikeldata Utökad'!I184))</f>
        <v/>
      </c>
      <c r="BW184" s="487" t="str">
        <f aca="false">TRIM('2. Artikeldata Utökad'!D184)</f>
        <v/>
      </c>
      <c r="BX184" s="488" t="str">
        <f aca="false">LEFT('2. Artikeldata Utökad'!H184,1)</f>
        <v> </v>
      </c>
      <c r="BY184" s="488" t="str">
        <f aca="false">TRIM(LEFT('2. Artikeldata Utökad'!J184,2))</f>
        <v/>
      </c>
      <c r="BZ184" s="486" t="s">
        <v>2035</v>
      </c>
      <c r="CA184" s="497"/>
      <c r="CB184" s="497"/>
      <c r="CC184" s="497"/>
      <c r="CD184" s="497"/>
      <c r="CE184" s="497"/>
    </row>
    <row r="185" customFormat="false" ht="14.25" hidden="false" customHeight="false" outlineLevel="0" collapsed="false">
      <c r="A185" s="485" t="n">
        <v>181</v>
      </c>
      <c r="B185" s="485" t="str">
        <f aca="false">'APH KIC KIA PC'!I185</f>
        <v>Välj…</v>
      </c>
      <c r="C185" s="485" t="str">
        <f aca="false">'APH KIC KIA PC'!K185</f>
        <v>Välj…</v>
      </c>
      <c r="D185" s="486" t="n">
        <v>1</v>
      </c>
      <c r="E185" s="487" t="str">
        <f aca="false">TRIM('APH KIC KIA PC'!D185)</f>
        <v/>
      </c>
      <c r="F185" s="488" t="str">
        <f aca="false">TRIM('1. Artikeldata Grund'!E185)</f>
        <v/>
      </c>
      <c r="G185" s="489" t="s">
        <v>1925</v>
      </c>
      <c r="H185" s="497"/>
      <c r="I185" s="497"/>
      <c r="J185" s="497"/>
      <c r="K185" s="497"/>
      <c r="L185" s="497"/>
      <c r="M185" s="258" t="n">
        <f aca="false" t="array" ref="M185:M185">IF('APH KIC KIA PC'!S185&lt;&gt;"WEB",1,_xlfn.IFS('APH KIC KIA PC'!K185=Tabeller!$AH$4,'APH KIC KIA PC'!Q185,'APH KIC KIA PC'!K185=Tabeller!$AH$5,106628))</f>
        <v>1</v>
      </c>
      <c r="N185" s="490" t="str">
        <f aca="false" t="array" ref="N185:N185">TRIM(IFERROR(IF('APH KIC KIA PC'!M185=200,'2. Artikeldata Utökad'!I185,(_xlfn.IFS('APH KIC KIA PC'!K185=Tabeller!$AH$4,'1. Artikeldata Grund'!F185,AND('APH KIC KIA PC'!K185=Tabeller!$AH$5,'APH KIC KIA PC'!M185&lt;&gt;200),'APH KIC KIA PC'!D185,'APH KIC KIA PC'!M185=200,'2. Artikeldata Utökad'!I185))),""))</f>
        <v/>
      </c>
      <c r="O185" s="491" t="str">
        <f aca="false">'APH KIC KIA PC'!E185</f>
        <v/>
      </c>
      <c r="P185" s="487" t="str">
        <f aca="false">TRIM('APH KIC KIA PC'!R185)</f>
        <v/>
      </c>
      <c r="Q185" s="497"/>
      <c r="R185" s="493" t="str">
        <f aca="false" t="array" ref="R185:R185">IFERROR(_xlfn.IFS('4. Inköpsdata'!M185=25%,41,'4. Inköpsdata'!M185=12%,42,'4. Inköpsdata'!M185=6%,43,'4. Inköpsdata'!M185="Momsfritt",38),"")</f>
        <v/>
      </c>
      <c r="S185" s="486" t="str">
        <f aca="false">'APH KIC KIA PC'!S185</f>
        <v>  Välj…</v>
      </c>
      <c r="T185" s="494" t="str">
        <f aca="false">'APH KIC KIA PC'!E185</f>
        <v/>
      </c>
      <c r="U185" s="486"/>
      <c r="V185" s="497"/>
      <c r="W185" s="497"/>
      <c r="X185" s="497"/>
      <c r="Y185" s="497"/>
      <c r="Z185" s="486" t="str">
        <f aca="false">TRIM(IF('1. Artikeldata Grund'!K185="","",IF('1. Artikeldata Grund'!K185=1,_xlfn.CONCAT('1. Artikeldata Grund'!K185," ","dag"),_xlfn.CONCAT('1. Artikeldata Grund'!K185," ","dagar"))))</f>
        <v/>
      </c>
      <c r="AA185" s="486" t="str">
        <f aca="false">TRIM(IF('1. Artikeldata Grund'!L185="","",IF('1. Artikeldata Grund'!L185=1,_xlfn.CONCAT('1. Artikeldata Grund'!L185," ","dag"),_xlfn.CONCAT('1. Artikeldata Grund'!L185," ","dagar"))))</f>
        <v/>
      </c>
      <c r="AB185" s="497"/>
      <c r="AC185" s="497"/>
      <c r="AD185" s="497"/>
      <c r="AE185" s="486" t="n">
        <v>1</v>
      </c>
      <c r="AF185" s="497"/>
      <c r="AG185" s="487" t="str">
        <f aca="false">TRIM('APH KIC KIA PC'!T185)</f>
        <v/>
      </c>
      <c r="AH185" s="497"/>
      <c r="AI185" s="497"/>
      <c r="AJ185" s="497"/>
      <c r="AK185" s="497"/>
      <c r="AL185" s="497"/>
      <c r="AM185" s="497"/>
      <c r="AN185" s="497"/>
      <c r="AO185" s="497"/>
      <c r="AP185" s="497"/>
      <c r="AQ185" s="497"/>
      <c r="AR185" s="497"/>
      <c r="AS185" s="497"/>
      <c r="AT185" s="497"/>
      <c r="AU185" s="497"/>
      <c r="AV185" s="497"/>
      <c r="AW185" s="497"/>
      <c r="AX185" s="497"/>
      <c r="AY185" s="497"/>
      <c r="AZ185" s="497"/>
      <c r="BA185" s="497"/>
      <c r="BB185" s="497"/>
      <c r="BC185" s="490" t="s">
        <v>2035</v>
      </c>
      <c r="BD185" s="490" t="str">
        <f aca="false">IF('2. Artikeldata Utökad'!G185="Välj…","",LEFT('2. Artikeldata Utökad'!G185,1))</f>
        <v> </v>
      </c>
      <c r="BE185" s="497"/>
      <c r="BF185" s="497"/>
      <c r="BG185" s="497"/>
      <c r="BH185" s="497"/>
      <c r="BI185" s="497"/>
      <c r="BJ185" s="497"/>
      <c r="BK185" s="497"/>
      <c r="BL185" s="487" t="str">
        <f aca="false">TRIM(IF('APH KIC KIA PC'!S185="WEB","",'2. Artikeldata Utökad'!P185))</f>
        <v/>
      </c>
      <c r="BM185" s="487" t="str">
        <f aca="false">TRIM(IF('APH KIC KIA PC'!S185="WEB","",'2. Artikeldata Utökad'!Q185))</f>
        <v/>
      </c>
      <c r="BN185" s="487" t="str">
        <f aca="false">TRIM(IF('APH KIC KIA PC'!S185="WEB","",'2. Artikeldata Utökad'!R185))</f>
        <v/>
      </c>
      <c r="BO185" s="487" t="str">
        <f aca="false">IF('2. Artikeldata Utökad'!F185="","",'2. Artikeldata Utökad'!F185)</f>
        <v>  Välj…</v>
      </c>
      <c r="BP185" s="487" t="str">
        <f aca="false">TRIM(IF('2. Artikeldata Utökad'!E185="","",'2. Artikeldata Utökad'!E185))</f>
        <v/>
      </c>
      <c r="BQ185" s="487" t="str">
        <f aca="false">TRIM(IF('APH KIC KIA PC'!S185="WEB","",'2. Artikeldata Utökad'!S185))</f>
        <v/>
      </c>
      <c r="BR185" s="486" t="n">
        <v>1</v>
      </c>
      <c r="BS185" s="487" t="str">
        <f aca="false">TRIM(IF('APH KIC KIA PC'!S185="WEB","",'2. Artikeldata Utökad'!T185))</f>
        <v/>
      </c>
      <c r="BT185" s="497"/>
      <c r="BU185" s="497"/>
      <c r="BV185" s="487" t="str">
        <f aca="false">TRIM(IF('APH KIC KIA PC'!M185&lt;&gt;200,'APH KIC KIA PC'!D185,'2. Artikeldata Utökad'!I185))</f>
        <v/>
      </c>
      <c r="BW185" s="487" t="str">
        <f aca="false">TRIM('2. Artikeldata Utökad'!D185)</f>
        <v/>
      </c>
      <c r="BX185" s="488" t="str">
        <f aca="false">LEFT('2. Artikeldata Utökad'!H185,1)</f>
        <v> </v>
      </c>
      <c r="BY185" s="488" t="str">
        <f aca="false">TRIM(LEFT('2. Artikeldata Utökad'!J185,2))</f>
        <v/>
      </c>
      <c r="BZ185" s="486" t="s">
        <v>2035</v>
      </c>
      <c r="CA185" s="497"/>
      <c r="CB185" s="497"/>
      <c r="CC185" s="497"/>
      <c r="CD185" s="497"/>
      <c r="CE185" s="497"/>
    </row>
    <row r="186" customFormat="false" ht="14.25" hidden="false" customHeight="false" outlineLevel="0" collapsed="false">
      <c r="A186" s="485" t="n">
        <v>182</v>
      </c>
      <c r="B186" s="485" t="str">
        <f aca="false">'APH KIC KIA PC'!I186</f>
        <v>Välj…</v>
      </c>
      <c r="C186" s="485" t="str">
        <f aca="false">'APH KIC KIA PC'!K186</f>
        <v>Välj…</v>
      </c>
      <c r="D186" s="486" t="n">
        <v>1</v>
      </c>
      <c r="E186" s="487" t="str">
        <f aca="false">TRIM('APH KIC KIA PC'!D186)</f>
        <v/>
      </c>
      <c r="F186" s="488" t="str">
        <f aca="false">TRIM('1. Artikeldata Grund'!E186)</f>
        <v/>
      </c>
      <c r="G186" s="489" t="s">
        <v>1925</v>
      </c>
      <c r="H186" s="497"/>
      <c r="I186" s="497"/>
      <c r="J186" s="497"/>
      <c r="K186" s="497"/>
      <c r="L186" s="497"/>
      <c r="M186" s="258" t="n">
        <f aca="false" t="array" ref="M186:M186">IF('APH KIC KIA PC'!S186&lt;&gt;"WEB",1,_xlfn.IFS('APH KIC KIA PC'!K186=Tabeller!$AH$4,'APH KIC KIA PC'!Q186,'APH KIC KIA PC'!K186=Tabeller!$AH$5,106628))</f>
        <v>1</v>
      </c>
      <c r="N186" s="490" t="str">
        <f aca="false" t="array" ref="N186:N186">TRIM(IFERROR(IF('APH KIC KIA PC'!M186=200,'2. Artikeldata Utökad'!I186,(_xlfn.IFS('APH KIC KIA PC'!K186=Tabeller!$AH$4,'1. Artikeldata Grund'!F186,AND('APH KIC KIA PC'!K186=Tabeller!$AH$5,'APH KIC KIA PC'!M186&lt;&gt;200),'APH KIC KIA PC'!D186,'APH KIC KIA PC'!M186=200,'2. Artikeldata Utökad'!I186))),""))</f>
        <v/>
      </c>
      <c r="O186" s="491" t="str">
        <f aca="false">'APH KIC KIA PC'!E186</f>
        <v/>
      </c>
      <c r="P186" s="487" t="str">
        <f aca="false">TRIM('APH KIC KIA PC'!R186)</f>
        <v/>
      </c>
      <c r="Q186" s="497"/>
      <c r="R186" s="493" t="str">
        <f aca="false" t="array" ref="R186:R186">IFERROR(_xlfn.IFS('4. Inköpsdata'!M186=25%,41,'4. Inköpsdata'!M186=12%,42,'4. Inköpsdata'!M186=6%,43,'4. Inköpsdata'!M186="Momsfritt",38),"")</f>
        <v/>
      </c>
      <c r="S186" s="486" t="str">
        <f aca="false">'APH KIC KIA PC'!S186</f>
        <v>  Välj…</v>
      </c>
      <c r="T186" s="494" t="str">
        <f aca="false">'APH KIC KIA PC'!E186</f>
        <v/>
      </c>
      <c r="U186" s="486"/>
      <c r="V186" s="497"/>
      <c r="W186" s="497"/>
      <c r="X186" s="497"/>
      <c r="Y186" s="497"/>
      <c r="Z186" s="486" t="str">
        <f aca="false">TRIM(IF('1. Artikeldata Grund'!K186="","",IF('1. Artikeldata Grund'!K186=1,_xlfn.CONCAT('1. Artikeldata Grund'!K186," ","dag"),_xlfn.CONCAT('1. Artikeldata Grund'!K186," ","dagar"))))</f>
        <v/>
      </c>
      <c r="AA186" s="486" t="str">
        <f aca="false">TRIM(IF('1. Artikeldata Grund'!L186="","",IF('1. Artikeldata Grund'!L186=1,_xlfn.CONCAT('1. Artikeldata Grund'!L186," ","dag"),_xlfn.CONCAT('1. Artikeldata Grund'!L186," ","dagar"))))</f>
        <v/>
      </c>
      <c r="AB186" s="497"/>
      <c r="AC186" s="497"/>
      <c r="AD186" s="497"/>
      <c r="AE186" s="486" t="n">
        <v>1</v>
      </c>
      <c r="AF186" s="497"/>
      <c r="AG186" s="487" t="str">
        <f aca="false">TRIM('APH KIC KIA PC'!T186)</f>
        <v/>
      </c>
      <c r="AH186" s="497"/>
      <c r="AI186" s="497"/>
      <c r="AJ186" s="497"/>
      <c r="AK186" s="497"/>
      <c r="AL186" s="497"/>
      <c r="AM186" s="497"/>
      <c r="AN186" s="497"/>
      <c r="AO186" s="497"/>
      <c r="AP186" s="497"/>
      <c r="AQ186" s="497"/>
      <c r="AR186" s="497"/>
      <c r="AS186" s="497"/>
      <c r="AT186" s="497"/>
      <c r="AU186" s="497"/>
      <c r="AV186" s="497"/>
      <c r="AW186" s="497"/>
      <c r="AX186" s="497"/>
      <c r="AY186" s="497"/>
      <c r="AZ186" s="497"/>
      <c r="BA186" s="497"/>
      <c r="BB186" s="497"/>
      <c r="BC186" s="490" t="s">
        <v>2035</v>
      </c>
      <c r="BD186" s="490" t="str">
        <f aca="false">IF('2. Artikeldata Utökad'!G186="Välj…","",LEFT('2. Artikeldata Utökad'!G186,1))</f>
        <v> </v>
      </c>
      <c r="BE186" s="497"/>
      <c r="BF186" s="497"/>
      <c r="BG186" s="497"/>
      <c r="BH186" s="497"/>
      <c r="BI186" s="497"/>
      <c r="BJ186" s="497"/>
      <c r="BK186" s="497"/>
      <c r="BL186" s="487" t="str">
        <f aca="false">TRIM(IF('APH KIC KIA PC'!S186="WEB","",'2. Artikeldata Utökad'!P186))</f>
        <v/>
      </c>
      <c r="BM186" s="487" t="str">
        <f aca="false">TRIM(IF('APH KIC KIA PC'!S186="WEB","",'2. Artikeldata Utökad'!Q186))</f>
        <v/>
      </c>
      <c r="BN186" s="487" t="str">
        <f aca="false">TRIM(IF('APH KIC KIA PC'!S186="WEB","",'2. Artikeldata Utökad'!R186))</f>
        <v/>
      </c>
      <c r="BO186" s="487" t="str">
        <f aca="false">IF('2. Artikeldata Utökad'!F186="","",'2. Artikeldata Utökad'!F186)</f>
        <v>  Välj…</v>
      </c>
      <c r="BP186" s="487" t="str">
        <f aca="false">TRIM(IF('2. Artikeldata Utökad'!E186="","",'2. Artikeldata Utökad'!E186))</f>
        <v/>
      </c>
      <c r="BQ186" s="487" t="str">
        <f aca="false">TRIM(IF('APH KIC KIA PC'!S186="WEB","",'2. Artikeldata Utökad'!S186))</f>
        <v/>
      </c>
      <c r="BR186" s="486" t="n">
        <v>1</v>
      </c>
      <c r="BS186" s="487" t="str">
        <f aca="false">TRIM(IF('APH KIC KIA PC'!S186="WEB","",'2. Artikeldata Utökad'!T186))</f>
        <v/>
      </c>
      <c r="BT186" s="497"/>
      <c r="BU186" s="497"/>
      <c r="BV186" s="487" t="str">
        <f aca="false">TRIM(IF('APH KIC KIA PC'!M186&lt;&gt;200,'APH KIC KIA PC'!D186,'2. Artikeldata Utökad'!I186))</f>
        <v/>
      </c>
      <c r="BW186" s="487" t="str">
        <f aca="false">TRIM('2. Artikeldata Utökad'!D186)</f>
        <v/>
      </c>
      <c r="BX186" s="488" t="str">
        <f aca="false">LEFT('2. Artikeldata Utökad'!H186,1)</f>
        <v> </v>
      </c>
      <c r="BY186" s="488" t="str">
        <f aca="false">TRIM(LEFT('2. Artikeldata Utökad'!J186,2))</f>
        <v/>
      </c>
      <c r="BZ186" s="486" t="s">
        <v>2035</v>
      </c>
      <c r="CA186" s="497"/>
      <c r="CB186" s="497"/>
      <c r="CC186" s="497"/>
      <c r="CD186" s="497"/>
      <c r="CE186" s="497"/>
    </row>
    <row r="187" customFormat="false" ht="14.25" hidden="false" customHeight="false" outlineLevel="0" collapsed="false">
      <c r="A187" s="485" t="n">
        <v>183</v>
      </c>
      <c r="B187" s="485" t="str">
        <f aca="false">'APH KIC KIA PC'!I187</f>
        <v>Välj…</v>
      </c>
      <c r="C187" s="485" t="str">
        <f aca="false">'APH KIC KIA PC'!K187</f>
        <v>Välj…</v>
      </c>
      <c r="D187" s="486" t="n">
        <v>1</v>
      </c>
      <c r="E187" s="487" t="str">
        <f aca="false">TRIM('APH KIC KIA PC'!D187)</f>
        <v/>
      </c>
      <c r="F187" s="488" t="str">
        <f aca="false">TRIM('1. Artikeldata Grund'!E187)</f>
        <v/>
      </c>
      <c r="G187" s="489" t="s">
        <v>1925</v>
      </c>
      <c r="H187" s="497"/>
      <c r="I187" s="497"/>
      <c r="J187" s="497"/>
      <c r="K187" s="497"/>
      <c r="L187" s="497"/>
      <c r="M187" s="258" t="n">
        <f aca="false" t="array" ref="M187:M187">IF('APH KIC KIA PC'!S187&lt;&gt;"WEB",1,_xlfn.IFS('APH KIC KIA PC'!K187=Tabeller!$AH$4,'APH KIC KIA PC'!Q187,'APH KIC KIA PC'!K187=Tabeller!$AH$5,106628))</f>
        <v>1</v>
      </c>
      <c r="N187" s="490" t="str">
        <f aca="false" t="array" ref="N187:N187">TRIM(IFERROR(IF('APH KIC KIA PC'!M187=200,'2. Artikeldata Utökad'!I187,(_xlfn.IFS('APH KIC KIA PC'!K187=Tabeller!$AH$4,'1. Artikeldata Grund'!F187,AND('APH KIC KIA PC'!K187=Tabeller!$AH$5,'APH KIC KIA PC'!M187&lt;&gt;200),'APH KIC KIA PC'!D187,'APH KIC KIA PC'!M187=200,'2. Artikeldata Utökad'!I187))),""))</f>
        <v/>
      </c>
      <c r="O187" s="491" t="str">
        <f aca="false">'APH KIC KIA PC'!E187</f>
        <v/>
      </c>
      <c r="P187" s="487" t="str">
        <f aca="false">TRIM('APH KIC KIA PC'!R187)</f>
        <v/>
      </c>
      <c r="Q187" s="497"/>
      <c r="R187" s="493" t="str">
        <f aca="false" t="array" ref="R187:R187">IFERROR(_xlfn.IFS('4. Inköpsdata'!M187=25%,41,'4. Inköpsdata'!M187=12%,42,'4. Inköpsdata'!M187=6%,43,'4. Inköpsdata'!M187="Momsfritt",38),"")</f>
        <v/>
      </c>
      <c r="S187" s="486" t="str">
        <f aca="false">'APH KIC KIA PC'!S187</f>
        <v>  Välj…</v>
      </c>
      <c r="T187" s="494" t="str">
        <f aca="false">'APH KIC KIA PC'!E187</f>
        <v/>
      </c>
      <c r="U187" s="486"/>
      <c r="V187" s="497"/>
      <c r="W187" s="497"/>
      <c r="X187" s="497"/>
      <c r="Y187" s="497"/>
      <c r="Z187" s="486" t="str">
        <f aca="false">TRIM(IF('1. Artikeldata Grund'!K187="","",IF('1. Artikeldata Grund'!K187=1,_xlfn.CONCAT('1. Artikeldata Grund'!K187," ","dag"),_xlfn.CONCAT('1. Artikeldata Grund'!K187," ","dagar"))))</f>
        <v/>
      </c>
      <c r="AA187" s="486" t="str">
        <f aca="false">TRIM(IF('1. Artikeldata Grund'!L187="","",IF('1. Artikeldata Grund'!L187=1,_xlfn.CONCAT('1. Artikeldata Grund'!L187," ","dag"),_xlfn.CONCAT('1. Artikeldata Grund'!L187," ","dagar"))))</f>
        <v/>
      </c>
      <c r="AB187" s="497"/>
      <c r="AC187" s="497"/>
      <c r="AD187" s="497"/>
      <c r="AE187" s="486" t="n">
        <v>1</v>
      </c>
      <c r="AF187" s="497"/>
      <c r="AG187" s="487" t="str">
        <f aca="false">TRIM('APH KIC KIA PC'!T187)</f>
        <v/>
      </c>
      <c r="AH187" s="497"/>
      <c r="AI187" s="497"/>
      <c r="AJ187" s="497"/>
      <c r="AK187" s="497"/>
      <c r="AL187" s="497"/>
      <c r="AM187" s="497"/>
      <c r="AN187" s="497"/>
      <c r="AO187" s="497"/>
      <c r="AP187" s="497"/>
      <c r="AQ187" s="497"/>
      <c r="AR187" s="497"/>
      <c r="AS187" s="497"/>
      <c r="AT187" s="497"/>
      <c r="AU187" s="497"/>
      <c r="AV187" s="497"/>
      <c r="AW187" s="497"/>
      <c r="AX187" s="497"/>
      <c r="AY187" s="497"/>
      <c r="AZ187" s="497"/>
      <c r="BA187" s="497"/>
      <c r="BB187" s="497"/>
      <c r="BC187" s="490" t="s">
        <v>2035</v>
      </c>
      <c r="BD187" s="490" t="str">
        <f aca="false">IF('2. Artikeldata Utökad'!G187="Välj…","",LEFT('2. Artikeldata Utökad'!G187,1))</f>
        <v> </v>
      </c>
      <c r="BE187" s="497"/>
      <c r="BF187" s="497"/>
      <c r="BG187" s="497"/>
      <c r="BH187" s="497"/>
      <c r="BI187" s="497"/>
      <c r="BJ187" s="497"/>
      <c r="BK187" s="497"/>
      <c r="BL187" s="487" t="str">
        <f aca="false">TRIM(IF('APH KIC KIA PC'!S187="WEB","",'2. Artikeldata Utökad'!P187))</f>
        <v/>
      </c>
      <c r="BM187" s="487" t="str">
        <f aca="false">TRIM(IF('APH KIC KIA PC'!S187="WEB","",'2. Artikeldata Utökad'!Q187))</f>
        <v/>
      </c>
      <c r="BN187" s="487" t="str">
        <f aca="false">TRIM(IF('APH KIC KIA PC'!S187="WEB","",'2. Artikeldata Utökad'!R187))</f>
        <v/>
      </c>
      <c r="BO187" s="487" t="str">
        <f aca="false">IF('2. Artikeldata Utökad'!F187="","",'2. Artikeldata Utökad'!F187)</f>
        <v>  Välj…</v>
      </c>
      <c r="BP187" s="487" t="str">
        <f aca="false">TRIM(IF('2. Artikeldata Utökad'!E187="","",'2. Artikeldata Utökad'!E187))</f>
        <v/>
      </c>
      <c r="BQ187" s="487" t="str">
        <f aca="false">TRIM(IF('APH KIC KIA PC'!S187="WEB","",'2. Artikeldata Utökad'!S187))</f>
        <v/>
      </c>
      <c r="BR187" s="486" t="n">
        <v>1</v>
      </c>
      <c r="BS187" s="487" t="str">
        <f aca="false">TRIM(IF('APH KIC KIA PC'!S187="WEB","",'2. Artikeldata Utökad'!T187))</f>
        <v/>
      </c>
      <c r="BT187" s="497"/>
      <c r="BU187" s="497"/>
      <c r="BV187" s="487" t="str">
        <f aca="false">TRIM(IF('APH KIC KIA PC'!M187&lt;&gt;200,'APH KIC KIA PC'!D187,'2. Artikeldata Utökad'!I187))</f>
        <v/>
      </c>
      <c r="BW187" s="487" t="str">
        <f aca="false">TRIM('2. Artikeldata Utökad'!D187)</f>
        <v/>
      </c>
      <c r="BX187" s="488" t="str">
        <f aca="false">LEFT('2. Artikeldata Utökad'!H187,1)</f>
        <v> </v>
      </c>
      <c r="BY187" s="488" t="str">
        <f aca="false">TRIM(LEFT('2. Artikeldata Utökad'!J187,2))</f>
        <v/>
      </c>
      <c r="BZ187" s="486" t="s">
        <v>2035</v>
      </c>
      <c r="CA187" s="497"/>
      <c r="CB187" s="497"/>
      <c r="CC187" s="497"/>
      <c r="CD187" s="497"/>
      <c r="CE187" s="497"/>
    </row>
    <row r="188" customFormat="false" ht="14.25" hidden="false" customHeight="false" outlineLevel="0" collapsed="false">
      <c r="A188" s="485" t="n">
        <v>184</v>
      </c>
      <c r="B188" s="485" t="str">
        <f aca="false">'APH KIC KIA PC'!I188</f>
        <v>Välj…</v>
      </c>
      <c r="C188" s="485" t="str">
        <f aca="false">'APH KIC KIA PC'!K188</f>
        <v>Välj…</v>
      </c>
      <c r="D188" s="486" t="n">
        <v>1</v>
      </c>
      <c r="E188" s="487" t="str">
        <f aca="false">TRIM('APH KIC KIA PC'!D188)</f>
        <v/>
      </c>
      <c r="F188" s="488" t="str">
        <f aca="false">TRIM('1. Artikeldata Grund'!E188)</f>
        <v/>
      </c>
      <c r="G188" s="489" t="s">
        <v>1925</v>
      </c>
      <c r="H188" s="497"/>
      <c r="I188" s="497"/>
      <c r="J188" s="497"/>
      <c r="K188" s="497"/>
      <c r="L188" s="497"/>
      <c r="M188" s="258" t="n">
        <f aca="false" t="array" ref="M188:M188">IF('APH KIC KIA PC'!S188&lt;&gt;"WEB",1,_xlfn.IFS('APH KIC KIA PC'!K188=Tabeller!$AH$4,'APH KIC KIA PC'!Q188,'APH KIC KIA PC'!K188=Tabeller!$AH$5,106628))</f>
        <v>1</v>
      </c>
      <c r="N188" s="490" t="str">
        <f aca="false" t="array" ref="N188:N188">TRIM(IFERROR(IF('APH KIC KIA PC'!M188=200,'2. Artikeldata Utökad'!I188,(_xlfn.IFS('APH KIC KIA PC'!K188=Tabeller!$AH$4,'1. Artikeldata Grund'!F188,AND('APH KIC KIA PC'!K188=Tabeller!$AH$5,'APH KIC KIA PC'!M188&lt;&gt;200),'APH KIC KIA PC'!D188,'APH KIC KIA PC'!M188=200,'2. Artikeldata Utökad'!I188))),""))</f>
        <v/>
      </c>
      <c r="O188" s="491" t="str">
        <f aca="false">'APH KIC KIA PC'!E188</f>
        <v/>
      </c>
      <c r="P188" s="487" t="str">
        <f aca="false">TRIM('APH KIC KIA PC'!R188)</f>
        <v/>
      </c>
      <c r="Q188" s="497"/>
      <c r="R188" s="493" t="str">
        <f aca="false" t="array" ref="R188:R188">IFERROR(_xlfn.IFS('4. Inköpsdata'!M188=25%,41,'4. Inköpsdata'!M188=12%,42,'4. Inköpsdata'!M188=6%,43,'4. Inköpsdata'!M188="Momsfritt",38),"")</f>
        <v/>
      </c>
      <c r="S188" s="486" t="str">
        <f aca="false">'APH KIC KIA PC'!S188</f>
        <v>  Välj…</v>
      </c>
      <c r="T188" s="494" t="str">
        <f aca="false">'APH KIC KIA PC'!E188</f>
        <v/>
      </c>
      <c r="U188" s="486"/>
      <c r="V188" s="497"/>
      <c r="W188" s="497"/>
      <c r="X188" s="497"/>
      <c r="Y188" s="497"/>
      <c r="Z188" s="486" t="str">
        <f aca="false">TRIM(IF('1. Artikeldata Grund'!K188="","",IF('1. Artikeldata Grund'!K188=1,_xlfn.CONCAT('1. Artikeldata Grund'!K188," ","dag"),_xlfn.CONCAT('1. Artikeldata Grund'!K188," ","dagar"))))</f>
        <v/>
      </c>
      <c r="AA188" s="486" t="str">
        <f aca="false">TRIM(IF('1. Artikeldata Grund'!L188="","",IF('1. Artikeldata Grund'!L188=1,_xlfn.CONCAT('1. Artikeldata Grund'!L188," ","dag"),_xlfn.CONCAT('1. Artikeldata Grund'!L188," ","dagar"))))</f>
        <v/>
      </c>
      <c r="AB188" s="497"/>
      <c r="AC188" s="497"/>
      <c r="AD188" s="497"/>
      <c r="AE188" s="486" t="n">
        <v>1</v>
      </c>
      <c r="AF188" s="497"/>
      <c r="AG188" s="487" t="str">
        <f aca="false">TRIM('APH KIC KIA PC'!T188)</f>
        <v/>
      </c>
      <c r="AH188" s="497"/>
      <c r="AI188" s="497"/>
      <c r="AJ188" s="497"/>
      <c r="AK188" s="497"/>
      <c r="AL188" s="497"/>
      <c r="AM188" s="497"/>
      <c r="AN188" s="497"/>
      <c r="AO188" s="497"/>
      <c r="AP188" s="497"/>
      <c r="AQ188" s="497"/>
      <c r="AR188" s="497"/>
      <c r="AS188" s="497"/>
      <c r="AT188" s="497"/>
      <c r="AU188" s="497"/>
      <c r="AV188" s="497"/>
      <c r="AW188" s="497"/>
      <c r="AX188" s="497"/>
      <c r="AY188" s="497"/>
      <c r="AZ188" s="497"/>
      <c r="BA188" s="497"/>
      <c r="BB188" s="497"/>
      <c r="BC188" s="490" t="s">
        <v>2035</v>
      </c>
      <c r="BD188" s="490" t="str">
        <f aca="false">IF('2. Artikeldata Utökad'!G188="Välj…","",LEFT('2. Artikeldata Utökad'!G188,1))</f>
        <v> </v>
      </c>
      <c r="BE188" s="497"/>
      <c r="BF188" s="497"/>
      <c r="BG188" s="497"/>
      <c r="BH188" s="497"/>
      <c r="BI188" s="497"/>
      <c r="BJ188" s="497"/>
      <c r="BK188" s="497"/>
      <c r="BL188" s="487" t="str">
        <f aca="false">TRIM(IF('APH KIC KIA PC'!S188="WEB","",'2. Artikeldata Utökad'!P188))</f>
        <v/>
      </c>
      <c r="BM188" s="487" t="str">
        <f aca="false">TRIM(IF('APH KIC KIA PC'!S188="WEB","",'2. Artikeldata Utökad'!Q188))</f>
        <v/>
      </c>
      <c r="BN188" s="487" t="str">
        <f aca="false">TRIM(IF('APH KIC KIA PC'!S188="WEB","",'2. Artikeldata Utökad'!R188))</f>
        <v/>
      </c>
      <c r="BO188" s="487" t="str">
        <f aca="false">IF('2. Artikeldata Utökad'!F188="","",'2. Artikeldata Utökad'!F188)</f>
        <v>  Välj…</v>
      </c>
      <c r="BP188" s="487" t="str">
        <f aca="false">TRIM(IF('2. Artikeldata Utökad'!E188="","",'2. Artikeldata Utökad'!E188))</f>
        <v/>
      </c>
      <c r="BQ188" s="487" t="str">
        <f aca="false">TRIM(IF('APH KIC KIA PC'!S188="WEB","",'2. Artikeldata Utökad'!S188))</f>
        <v/>
      </c>
      <c r="BR188" s="486" t="n">
        <v>1</v>
      </c>
      <c r="BS188" s="487" t="str">
        <f aca="false">TRIM(IF('APH KIC KIA PC'!S188="WEB","",'2. Artikeldata Utökad'!T188))</f>
        <v/>
      </c>
      <c r="BT188" s="497"/>
      <c r="BU188" s="497"/>
      <c r="BV188" s="487" t="str">
        <f aca="false">TRIM(IF('APH KIC KIA PC'!M188&lt;&gt;200,'APH KIC KIA PC'!D188,'2. Artikeldata Utökad'!I188))</f>
        <v/>
      </c>
      <c r="BW188" s="487" t="str">
        <f aca="false">TRIM('2. Artikeldata Utökad'!D188)</f>
        <v/>
      </c>
      <c r="BX188" s="488" t="str">
        <f aca="false">LEFT('2. Artikeldata Utökad'!H188,1)</f>
        <v> </v>
      </c>
      <c r="BY188" s="488" t="str">
        <f aca="false">TRIM(LEFT('2. Artikeldata Utökad'!J188,2))</f>
        <v/>
      </c>
      <c r="BZ188" s="486" t="s">
        <v>2035</v>
      </c>
      <c r="CA188" s="497"/>
      <c r="CB188" s="497"/>
      <c r="CC188" s="497"/>
      <c r="CD188" s="497"/>
      <c r="CE188" s="497"/>
    </row>
    <row r="189" customFormat="false" ht="14.25" hidden="false" customHeight="false" outlineLevel="0" collapsed="false">
      <c r="A189" s="485" t="n">
        <v>185</v>
      </c>
      <c r="B189" s="485" t="str">
        <f aca="false">'APH KIC KIA PC'!I189</f>
        <v>Välj…</v>
      </c>
      <c r="C189" s="485" t="str">
        <f aca="false">'APH KIC KIA PC'!K189</f>
        <v>Välj…</v>
      </c>
      <c r="D189" s="486" t="n">
        <v>1</v>
      </c>
      <c r="E189" s="487" t="str">
        <f aca="false">TRIM('APH KIC KIA PC'!D189)</f>
        <v/>
      </c>
      <c r="F189" s="488" t="str">
        <f aca="false">TRIM('1. Artikeldata Grund'!E189)</f>
        <v/>
      </c>
      <c r="G189" s="489" t="s">
        <v>1925</v>
      </c>
      <c r="H189" s="497"/>
      <c r="I189" s="497"/>
      <c r="J189" s="497"/>
      <c r="K189" s="497"/>
      <c r="L189" s="497"/>
      <c r="M189" s="258" t="n">
        <f aca="false" t="array" ref="M189:M189">IF('APH KIC KIA PC'!S189&lt;&gt;"WEB",1,_xlfn.IFS('APH KIC KIA PC'!K189=Tabeller!$AH$4,'APH KIC KIA PC'!Q189,'APH KIC KIA PC'!K189=Tabeller!$AH$5,106628))</f>
        <v>1</v>
      </c>
      <c r="N189" s="490" t="str">
        <f aca="false" t="array" ref="N189:N189">TRIM(IFERROR(IF('APH KIC KIA PC'!M189=200,'2. Artikeldata Utökad'!I189,(_xlfn.IFS('APH KIC KIA PC'!K189=Tabeller!$AH$4,'1. Artikeldata Grund'!F189,AND('APH KIC KIA PC'!K189=Tabeller!$AH$5,'APH KIC KIA PC'!M189&lt;&gt;200),'APH KIC KIA PC'!D189,'APH KIC KIA PC'!M189=200,'2. Artikeldata Utökad'!I189))),""))</f>
        <v/>
      </c>
      <c r="O189" s="491" t="str">
        <f aca="false">'APH KIC KIA PC'!E189</f>
        <v/>
      </c>
      <c r="P189" s="487" t="str">
        <f aca="false">TRIM('APH KIC KIA PC'!R189)</f>
        <v/>
      </c>
      <c r="Q189" s="497"/>
      <c r="R189" s="493" t="str">
        <f aca="false" t="array" ref="R189:R189">IFERROR(_xlfn.IFS('4. Inköpsdata'!M189=25%,41,'4. Inköpsdata'!M189=12%,42,'4. Inköpsdata'!M189=6%,43,'4. Inköpsdata'!M189="Momsfritt",38),"")</f>
        <v/>
      </c>
      <c r="S189" s="486" t="str">
        <f aca="false">'APH KIC KIA PC'!S189</f>
        <v>  Välj…</v>
      </c>
      <c r="T189" s="494" t="str">
        <f aca="false">'APH KIC KIA PC'!E189</f>
        <v/>
      </c>
      <c r="U189" s="486"/>
      <c r="V189" s="497"/>
      <c r="W189" s="497"/>
      <c r="X189" s="497"/>
      <c r="Y189" s="497"/>
      <c r="Z189" s="486" t="str">
        <f aca="false">TRIM(IF('1. Artikeldata Grund'!K189="","",IF('1. Artikeldata Grund'!K189=1,_xlfn.CONCAT('1. Artikeldata Grund'!K189," ","dag"),_xlfn.CONCAT('1. Artikeldata Grund'!K189," ","dagar"))))</f>
        <v/>
      </c>
      <c r="AA189" s="486" t="str">
        <f aca="false">TRIM(IF('1. Artikeldata Grund'!L189="","",IF('1. Artikeldata Grund'!L189=1,_xlfn.CONCAT('1. Artikeldata Grund'!L189," ","dag"),_xlfn.CONCAT('1. Artikeldata Grund'!L189," ","dagar"))))</f>
        <v/>
      </c>
      <c r="AB189" s="497"/>
      <c r="AC189" s="497"/>
      <c r="AD189" s="497"/>
      <c r="AE189" s="486" t="n">
        <v>1</v>
      </c>
      <c r="AF189" s="497"/>
      <c r="AG189" s="487" t="str">
        <f aca="false">TRIM('APH KIC KIA PC'!T189)</f>
        <v/>
      </c>
      <c r="AH189" s="497"/>
      <c r="AI189" s="497"/>
      <c r="AJ189" s="497"/>
      <c r="AK189" s="497"/>
      <c r="AL189" s="497"/>
      <c r="AM189" s="497"/>
      <c r="AN189" s="497"/>
      <c r="AO189" s="497"/>
      <c r="AP189" s="497"/>
      <c r="AQ189" s="497"/>
      <c r="AR189" s="497"/>
      <c r="AS189" s="497"/>
      <c r="AT189" s="497"/>
      <c r="AU189" s="497"/>
      <c r="AV189" s="497"/>
      <c r="AW189" s="497"/>
      <c r="AX189" s="497"/>
      <c r="AY189" s="497"/>
      <c r="AZ189" s="497"/>
      <c r="BA189" s="497"/>
      <c r="BB189" s="497"/>
      <c r="BC189" s="490" t="s">
        <v>2035</v>
      </c>
      <c r="BD189" s="490" t="str">
        <f aca="false">IF('2. Artikeldata Utökad'!G189="Välj…","",LEFT('2. Artikeldata Utökad'!G189,1))</f>
        <v> </v>
      </c>
      <c r="BE189" s="497"/>
      <c r="BF189" s="497"/>
      <c r="BG189" s="497"/>
      <c r="BH189" s="497"/>
      <c r="BI189" s="497"/>
      <c r="BJ189" s="497"/>
      <c r="BK189" s="497"/>
      <c r="BL189" s="487" t="str">
        <f aca="false">TRIM(IF('APH KIC KIA PC'!S189="WEB","",'2. Artikeldata Utökad'!P189))</f>
        <v/>
      </c>
      <c r="BM189" s="487" t="str">
        <f aca="false">TRIM(IF('APH KIC KIA PC'!S189="WEB","",'2. Artikeldata Utökad'!Q189))</f>
        <v/>
      </c>
      <c r="BN189" s="487" t="str">
        <f aca="false">TRIM(IF('APH KIC KIA PC'!S189="WEB","",'2. Artikeldata Utökad'!R189))</f>
        <v/>
      </c>
      <c r="BO189" s="487" t="str">
        <f aca="false">IF('2. Artikeldata Utökad'!F189="","",'2. Artikeldata Utökad'!F189)</f>
        <v>  Välj…</v>
      </c>
      <c r="BP189" s="487" t="str">
        <f aca="false">TRIM(IF('2. Artikeldata Utökad'!E189="","",'2. Artikeldata Utökad'!E189))</f>
        <v/>
      </c>
      <c r="BQ189" s="487" t="str">
        <f aca="false">TRIM(IF('APH KIC KIA PC'!S189="WEB","",'2. Artikeldata Utökad'!S189))</f>
        <v/>
      </c>
      <c r="BR189" s="486" t="n">
        <v>1</v>
      </c>
      <c r="BS189" s="487" t="str">
        <f aca="false">TRIM(IF('APH KIC KIA PC'!S189="WEB","",'2. Artikeldata Utökad'!T189))</f>
        <v/>
      </c>
      <c r="BT189" s="497"/>
      <c r="BU189" s="497"/>
      <c r="BV189" s="487" t="str">
        <f aca="false">TRIM(IF('APH KIC KIA PC'!M189&lt;&gt;200,'APH KIC KIA PC'!D189,'2. Artikeldata Utökad'!I189))</f>
        <v/>
      </c>
      <c r="BW189" s="487" t="str">
        <f aca="false">TRIM('2. Artikeldata Utökad'!D189)</f>
        <v/>
      </c>
      <c r="BX189" s="488" t="str">
        <f aca="false">LEFT('2. Artikeldata Utökad'!H189,1)</f>
        <v> </v>
      </c>
      <c r="BY189" s="488" t="str">
        <f aca="false">TRIM(LEFT('2. Artikeldata Utökad'!J189,2))</f>
        <v/>
      </c>
      <c r="BZ189" s="486" t="s">
        <v>2035</v>
      </c>
      <c r="CA189" s="497"/>
      <c r="CB189" s="497"/>
      <c r="CC189" s="497"/>
      <c r="CD189" s="497"/>
      <c r="CE189" s="497"/>
    </row>
    <row r="190" customFormat="false" ht="14.25" hidden="false" customHeight="false" outlineLevel="0" collapsed="false">
      <c r="A190" s="485" t="n">
        <v>186</v>
      </c>
      <c r="B190" s="485" t="str">
        <f aca="false">'APH KIC KIA PC'!I190</f>
        <v>Välj…</v>
      </c>
      <c r="C190" s="485" t="str">
        <f aca="false">'APH KIC KIA PC'!K190</f>
        <v>Välj…</v>
      </c>
      <c r="D190" s="486" t="n">
        <v>1</v>
      </c>
      <c r="E190" s="487" t="str">
        <f aca="false">TRIM('APH KIC KIA PC'!D190)</f>
        <v/>
      </c>
      <c r="F190" s="488" t="str">
        <f aca="false">TRIM('1. Artikeldata Grund'!E190)</f>
        <v/>
      </c>
      <c r="G190" s="489" t="s">
        <v>1925</v>
      </c>
      <c r="H190" s="497"/>
      <c r="I190" s="497"/>
      <c r="J190" s="497"/>
      <c r="K190" s="497"/>
      <c r="L190" s="497"/>
      <c r="M190" s="258" t="n">
        <f aca="false" t="array" ref="M190:M190">IF('APH KIC KIA PC'!S190&lt;&gt;"WEB",1,_xlfn.IFS('APH KIC KIA PC'!K190=Tabeller!$AH$4,'APH KIC KIA PC'!Q190,'APH KIC KIA PC'!K190=Tabeller!$AH$5,106628))</f>
        <v>1</v>
      </c>
      <c r="N190" s="490" t="str">
        <f aca="false" t="array" ref="N190:N190">TRIM(IFERROR(IF('APH KIC KIA PC'!M190=200,'2. Artikeldata Utökad'!I190,(_xlfn.IFS('APH KIC KIA PC'!K190=Tabeller!$AH$4,'1. Artikeldata Grund'!F190,AND('APH KIC KIA PC'!K190=Tabeller!$AH$5,'APH KIC KIA PC'!M190&lt;&gt;200),'APH KIC KIA PC'!D190,'APH KIC KIA PC'!M190=200,'2. Artikeldata Utökad'!I190))),""))</f>
        <v/>
      </c>
      <c r="O190" s="491" t="str">
        <f aca="false">'APH KIC KIA PC'!E190</f>
        <v/>
      </c>
      <c r="P190" s="487" t="str">
        <f aca="false">TRIM('APH KIC KIA PC'!R190)</f>
        <v/>
      </c>
      <c r="Q190" s="497"/>
      <c r="R190" s="493" t="str">
        <f aca="false" t="array" ref="R190:R190">IFERROR(_xlfn.IFS('4. Inköpsdata'!M190=25%,41,'4. Inköpsdata'!M190=12%,42,'4. Inköpsdata'!M190=6%,43,'4. Inköpsdata'!M190="Momsfritt",38),"")</f>
        <v/>
      </c>
      <c r="S190" s="486" t="str">
        <f aca="false">'APH KIC KIA PC'!S190</f>
        <v>  Välj…</v>
      </c>
      <c r="T190" s="494" t="str">
        <f aca="false">'APH KIC KIA PC'!E190</f>
        <v/>
      </c>
      <c r="U190" s="486"/>
      <c r="V190" s="497"/>
      <c r="W190" s="497"/>
      <c r="X190" s="497"/>
      <c r="Y190" s="497"/>
      <c r="Z190" s="486" t="str">
        <f aca="false">TRIM(IF('1. Artikeldata Grund'!K190="","",IF('1. Artikeldata Grund'!K190=1,_xlfn.CONCAT('1. Artikeldata Grund'!K190," ","dag"),_xlfn.CONCAT('1. Artikeldata Grund'!K190," ","dagar"))))</f>
        <v/>
      </c>
      <c r="AA190" s="486" t="str">
        <f aca="false">TRIM(IF('1. Artikeldata Grund'!L190="","",IF('1. Artikeldata Grund'!L190=1,_xlfn.CONCAT('1. Artikeldata Grund'!L190," ","dag"),_xlfn.CONCAT('1. Artikeldata Grund'!L190," ","dagar"))))</f>
        <v/>
      </c>
      <c r="AB190" s="497"/>
      <c r="AC190" s="497"/>
      <c r="AD190" s="497"/>
      <c r="AE190" s="486" t="n">
        <v>1</v>
      </c>
      <c r="AF190" s="497"/>
      <c r="AG190" s="487" t="str">
        <f aca="false">TRIM('APH KIC KIA PC'!T190)</f>
        <v/>
      </c>
      <c r="AH190" s="497"/>
      <c r="AI190" s="497"/>
      <c r="AJ190" s="497"/>
      <c r="AK190" s="497"/>
      <c r="AL190" s="497"/>
      <c r="AM190" s="497"/>
      <c r="AN190" s="497"/>
      <c r="AO190" s="497"/>
      <c r="AP190" s="497"/>
      <c r="AQ190" s="497"/>
      <c r="AR190" s="497"/>
      <c r="AS190" s="497"/>
      <c r="AT190" s="497"/>
      <c r="AU190" s="497"/>
      <c r="AV190" s="497"/>
      <c r="AW190" s="497"/>
      <c r="AX190" s="497"/>
      <c r="AY190" s="497"/>
      <c r="AZ190" s="497"/>
      <c r="BA190" s="497"/>
      <c r="BB190" s="497"/>
      <c r="BC190" s="490" t="s">
        <v>2035</v>
      </c>
      <c r="BD190" s="490" t="str">
        <f aca="false">IF('2. Artikeldata Utökad'!G190="Välj…","",LEFT('2. Artikeldata Utökad'!G190,1))</f>
        <v> </v>
      </c>
      <c r="BE190" s="497"/>
      <c r="BF190" s="497"/>
      <c r="BG190" s="497"/>
      <c r="BH190" s="497"/>
      <c r="BI190" s="497"/>
      <c r="BJ190" s="497"/>
      <c r="BK190" s="497"/>
      <c r="BL190" s="487" t="str">
        <f aca="false">TRIM(IF('APH KIC KIA PC'!S190="WEB","",'2. Artikeldata Utökad'!P190))</f>
        <v/>
      </c>
      <c r="BM190" s="487" t="str">
        <f aca="false">TRIM(IF('APH KIC KIA PC'!S190="WEB","",'2. Artikeldata Utökad'!Q190))</f>
        <v/>
      </c>
      <c r="BN190" s="487" t="str">
        <f aca="false">TRIM(IF('APH KIC KIA PC'!S190="WEB","",'2. Artikeldata Utökad'!R190))</f>
        <v/>
      </c>
      <c r="BO190" s="487" t="str">
        <f aca="false">IF('2. Artikeldata Utökad'!F190="","",'2. Artikeldata Utökad'!F190)</f>
        <v>  Välj…</v>
      </c>
      <c r="BP190" s="487" t="str">
        <f aca="false">TRIM(IF('2. Artikeldata Utökad'!E190="","",'2. Artikeldata Utökad'!E190))</f>
        <v/>
      </c>
      <c r="BQ190" s="487" t="str">
        <f aca="false">TRIM(IF('APH KIC KIA PC'!S190="WEB","",'2. Artikeldata Utökad'!S190))</f>
        <v/>
      </c>
      <c r="BR190" s="486" t="n">
        <v>1</v>
      </c>
      <c r="BS190" s="487" t="str">
        <f aca="false">TRIM(IF('APH KIC KIA PC'!S190="WEB","",'2. Artikeldata Utökad'!T190))</f>
        <v/>
      </c>
      <c r="BT190" s="497"/>
      <c r="BU190" s="497"/>
      <c r="BV190" s="487" t="str">
        <f aca="false">TRIM(IF('APH KIC KIA PC'!M190&lt;&gt;200,'APH KIC KIA PC'!D190,'2. Artikeldata Utökad'!I190))</f>
        <v/>
      </c>
      <c r="BW190" s="487" t="str">
        <f aca="false">TRIM('2. Artikeldata Utökad'!D190)</f>
        <v/>
      </c>
      <c r="BX190" s="488" t="str">
        <f aca="false">LEFT('2. Artikeldata Utökad'!H190,1)</f>
        <v> </v>
      </c>
      <c r="BY190" s="488" t="str">
        <f aca="false">TRIM(LEFT('2. Artikeldata Utökad'!J190,2))</f>
        <v/>
      </c>
      <c r="BZ190" s="486" t="s">
        <v>2035</v>
      </c>
      <c r="CA190" s="497"/>
      <c r="CB190" s="497"/>
      <c r="CC190" s="497"/>
      <c r="CD190" s="497"/>
      <c r="CE190" s="497"/>
    </row>
    <row r="191" customFormat="false" ht="14.25" hidden="false" customHeight="false" outlineLevel="0" collapsed="false">
      <c r="A191" s="496" t="n">
        <v>187</v>
      </c>
      <c r="B191" s="485" t="str">
        <f aca="false">'APH KIC KIA PC'!I191</f>
        <v>Välj…</v>
      </c>
      <c r="C191" s="485" t="str">
        <f aca="false">'APH KIC KIA PC'!K191</f>
        <v>Välj…</v>
      </c>
      <c r="D191" s="486" t="n">
        <v>1</v>
      </c>
      <c r="E191" s="487" t="str">
        <f aca="false">TRIM('APH KIC KIA PC'!D191)</f>
        <v/>
      </c>
      <c r="F191" s="488" t="str">
        <f aca="false">TRIM('1. Artikeldata Grund'!E191)</f>
        <v/>
      </c>
      <c r="G191" s="489" t="s">
        <v>1925</v>
      </c>
      <c r="H191" s="497"/>
      <c r="I191" s="497"/>
      <c r="J191" s="497"/>
      <c r="K191" s="497"/>
      <c r="L191" s="497"/>
      <c r="M191" s="258" t="n">
        <f aca="false" t="array" ref="M191:M191">IF('APH KIC KIA PC'!S191&lt;&gt;"WEB",1,_xlfn.IFS('APH KIC KIA PC'!K191=Tabeller!$AH$4,'APH KIC KIA PC'!Q191,'APH KIC KIA PC'!K191=Tabeller!$AH$5,106628))</f>
        <v>1</v>
      </c>
      <c r="N191" s="490" t="str">
        <f aca="false" t="array" ref="N191:N191">TRIM(IFERROR(IF('APH KIC KIA PC'!M191=200,'2. Artikeldata Utökad'!I191,(_xlfn.IFS('APH KIC KIA PC'!K191=Tabeller!$AH$4,'1. Artikeldata Grund'!F191,AND('APH KIC KIA PC'!K191=Tabeller!$AH$5,'APH KIC KIA PC'!M191&lt;&gt;200),'APH KIC KIA PC'!D191,'APH KIC KIA PC'!M191=200,'2. Artikeldata Utökad'!I191))),""))</f>
        <v/>
      </c>
      <c r="O191" s="491" t="str">
        <f aca="false">'APH KIC KIA PC'!E191</f>
        <v/>
      </c>
      <c r="P191" s="487" t="str">
        <f aca="false">TRIM('APH KIC KIA PC'!R191)</f>
        <v/>
      </c>
      <c r="Q191" s="497"/>
      <c r="R191" s="493" t="str">
        <f aca="false" t="array" ref="R191:R191">IFERROR(_xlfn.IFS('4. Inköpsdata'!M191=25%,41,'4. Inköpsdata'!M191=12%,42,'4. Inköpsdata'!M191=6%,43,'4. Inköpsdata'!M191="Momsfritt",38),"")</f>
        <v/>
      </c>
      <c r="S191" s="486" t="str">
        <f aca="false">'APH KIC KIA PC'!S191</f>
        <v>  Välj…</v>
      </c>
      <c r="T191" s="494" t="str">
        <f aca="false">'APH KIC KIA PC'!E191</f>
        <v/>
      </c>
      <c r="U191" s="486"/>
      <c r="V191" s="497"/>
      <c r="W191" s="497"/>
      <c r="X191" s="497"/>
      <c r="Y191" s="497"/>
      <c r="Z191" s="486" t="str">
        <f aca="false">TRIM(IF('1. Artikeldata Grund'!K191="","",IF('1. Artikeldata Grund'!K191=1,_xlfn.CONCAT('1. Artikeldata Grund'!K191," ","dag"),_xlfn.CONCAT('1. Artikeldata Grund'!K191," ","dagar"))))</f>
        <v/>
      </c>
      <c r="AA191" s="486" t="str">
        <f aca="false">TRIM(IF('1. Artikeldata Grund'!L191="","",IF('1. Artikeldata Grund'!L191=1,_xlfn.CONCAT('1. Artikeldata Grund'!L191," ","dag"),_xlfn.CONCAT('1. Artikeldata Grund'!L191," ","dagar"))))</f>
        <v/>
      </c>
      <c r="AB191" s="497"/>
      <c r="AC191" s="497"/>
      <c r="AD191" s="497"/>
      <c r="AE191" s="486" t="n">
        <v>1</v>
      </c>
      <c r="AF191" s="497"/>
      <c r="AG191" s="487" t="str">
        <f aca="false">TRIM('APH KIC KIA PC'!T191)</f>
        <v/>
      </c>
      <c r="AH191" s="497"/>
      <c r="AI191" s="497"/>
      <c r="AJ191" s="497"/>
      <c r="AK191" s="497"/>
      <c r="AL191" s="497"/>
      <c r="AM191" s="497"/>
      <c r="AN191" s="497"/>
      <c r="AO191" s="497"/>
      <c r="AP191" s="497"/>
      <c r="AQ191" s="497"/>
      <c r="AR191" s="497"/>
      <c r="AS191" s="497"/>
      <c r="AT191" s="497"/>
      <c r="AU191" s="497"/>
      <c r="AV191" s="497"/>
      <c r="AW191" s="497"/>
      <c r="AX191" s="497"/>
      <c r="AY191" s="497"/>
      <c r="AZ191" s="497"/>
      <c r="BA191" s="497"/>
      <c r="BB191" s="497"/>
      <c r="BC191" s="490" t="s">
        <v>2035</v>
      </c>
      <c r="BD191" s="490" t="str">
        <f aca="false">IF('2. Artikeldata Utökad'!G191="Välj…","",LEFT('2. Artikeldata Utökad'!G191,1))</f>
        <v> </v>
      </c>
      <c r="BE191" s="497"/>
      <c r="BF191" s="497"/>
      <c r="BG191" s="497"/>
      <c r="BH191" s="497"/>
      <c r="BI191" s="497"/>
      <c r="BJ191" s="497"/>
      <c r="BK191" s="497"/>
      <c r="BL191" s="487" t="str">
        <f aca="false">TRIM(IF('APH KIC KIA PC'!S191="WEB","",'2. Artikeldata Utökad'!P191))</f>
        <v/>
      </c>
      <c r="BM191" s="487" t="str">
        <f aca="false">TRIM(IF('APH KIC KIA PC'!S191="WEB","",'2. Artikeldata Utökad'!Q191))</f>
        <v/>
      </c>
      <c r="BN191" s="487" t="str">
        <f aca="false">TRIM(IF('APH KIC KIA PC'!S191="WEB","",'2. Artikeldata Utökad'!R191))</f>
        <v/>
      </c>
      <c r="BO191" s="487" t="str">
        <f aca="false">IF('2. Artikeldata Utökad'!F191="","",'2. Artikeldata Utökad'!F191)</f>
        <v>  Välj…</v>
      </c>
      <c r="BP191" s="487" t="str">
        <f aca="false">TRIM(IF('2. Artikeldata Utökad'!E191="","",'2. Artikeldata Utökad'!E191))</f>
        <v/>
      </c>
      <c r="BQ191" s="487" t="str">
        <f aca="false">TRIM(IF('APH KIC KIA PC'!S191="WEB","",'2. Artikeldata Utökad'!S191))</f>
        <v/>
      </c>
      <c r="BR191" s="486" t="n">
        <v>1</v>
      </c>
      <c r="BS191" s="487" t="str">
        <f aca="false">TRIM(IF('APH KIC KIA PC'!S191="WEB","",'2. Artikeldata Utökad'!T191))</f>
        <v/>
      </c>
      <c r="BT191" s="497"/>
      <c r="BU191" s="497"/>
      <c r="BV191" s="487" t="str">
        <f aca="false">TRIM(IF('APH KIC KIA PC'!M191&lt;&gt;200,'APH KIC KIA PC'!D191,'2. Artikeldata Utökad'!I191))</f>
        <v/>
      </c>
      <c r="BW191" s="487" t="str">
        <f aca="false">TRIM('2. Artikeldata Utökad'!D191)</f>
        <v/>
      </c>
      <c r="BX191" s="488" t="str">
        <f aca="false">LEFT('2. Artikeldata Utökad'!H191,1)</f>
        <v> </v>
      </c>
      <c r="BY191" s="488" t="str">
        <f aca="false">TRIM(LEFT('2. Artikeldata Utökad'!J191,2))</f>
        <v/>
      </c>
      <c r="BZ191" s="486" t="s">
        <v>2035</v>
      </c>
      <c r="CA191" s="497"/>
      <c r="CB191" s="497"/>
      <c r="CC191" s="497"/>
      <c r="CD191" s="497"/>
      <c r="CE191" s="497"/>
    </row>
    <row r="192" customFormat="false" ht="14.25" hidden="false" customHeight="false" outlineLevel="0" collapsed="false">
      <c r="A192" s="485" t="n">
        <v>188</v>
      </c>
      <c r="B192" s="485" t="str">
        <f aca="false">'APH KIC KIA PC'!I192</f>
        <v>Välj…</v>
      </c>
      <c r="C192" s="485" t="str">
        <f aca="false">'APH KIC KIA PC'!K192</f>
        <v>Välj…</v>
      </c>
      <c r="D192" s="486" t="n">
        <v>1</v>
      </c>
      <c r="E192" s="487" t="str">
        <f aca="false">TRIM('APH KIC KIA PC'!D192)</f>
        <v/>
      </c>
      <c r="F192" s="488" t="str">
        <f aca="false">TRIM('1. Artikeldata Grund'!E192)</f>
        <v/>
      </c>
      <c r="G192" s="489" t="s">
        <v>1925</v>
      </c>
      <c r="H192" s="497"/>
      <c r="I192" s="497"/>
      <c r="J192" s="497"/>
      <c r="K192" s="497"/>
      <c r="L192" s="497"/>
      <c r="M192" s="258" t="n">
        <f aca="false" t="array" ref="M192:M192">IF('APH KIC KIA PC'!S192&lt;&gt;"WEB",1,_xlfn.IFS('APH KIC KIA PC'!K192=Tabeller!$AH$4,'APH KIC KIA PC'!Q192,'APH KIC KIA PC'!K192=Tabeller!$AH$5,106628))</f>
        <v>1</v>
      </c>
      <c r="N192" s="490" t="str">
        <f aca="false" t="array" ref="N192:N192">TRIM(IFERROR(IF('APH KIC KIA PC'!M192=200,'2. Artikeldata Utökad'!I192,(_xlfn.IFS('APH KIC KIA PC'!K192=Tabeller!$AH$4,'1. Artikeldata Grund'!F192,AND('APH KIC KIA PC'!K192=Tabeller!$AH$5,'APH KIC KIA PC'!M192&lt;&gt;200),'APH KIC KIA PC'!D192,'APH KIC KIA PC'!M192=200,'2. Artikeldata Utökad'!I192))),""))</f>
        <v/>
      </c>
      <c r="O192" s="491" t="str">
        <f aca="false">'APH KIC KIA PC'!E192</f>
        <v/>
      </c>
      <c r="P192" s="487" t="str">
        <f aca="false">TRIM('APH KIC KIA PC'!R192)</f>
        <v/>
      </c>
      <c r="Q192" s="497"/>
      <c r="R192" s="493" t="str">
        <f aca="false" t="array" ref="R192:R192">IFERROR(_xlfn.IFS('4. Inköpsdata'!M192=25%,41,'4. Inköpsdata'!M192=12%,42,'4. Inköpsdata'!M192=6%,43,'4. Inköpsdata'!M192="Momsfritt",38),"")</f>
        <v/>
      </c>
      <c r="S192" s="486" t="str">
        <f aca="false">'APH KIC KIA PC'!S192</f>
        <v>  Välj…</v>
      </c>
      <c r="T192" s="494" t="str">
        <f aca="false">'APH KIC KIA PC'!E192</f>
        <v/>
      </c>
      <c r="U192" s="486"/>
      <c r="V192" s="497"/>
      <c r="W192" s="497"/>
      <c r="X192" s="497"/>
      <c r="Y192" s="497"/>
      <c r="Z192" s="486" t="str">
        <f aca="false">TRIM(IF('1. Artikeldata Grund'!K192="","",IF('1. Artikeldata Grund'!K192=1,_xlfn.CONCAT('1. Artikeldata Grund'!K192," ","dag"),_xlfn.CONCAT('1. Artikeldata Grund'!K192," ","dagar"))))</f>
        <v/>
      </c>
      <c r="AA192" s="486" t="str">
        <f aca="false">TRIM(IF('1. Artikeldata Grund'!L192="","",IF('1. Artikeldata Grund'!L192=1,_xlfn.CONCAT('1. Artikeldata Grund'!L192," ","dag"),_xlfn.CONCAT('1. Artikeldata Grund'!L192," ","dagar"))))</f>
        <v/>
      </c>
      <c r="AB192" s="497"/>
      <c r="AC192" s="497"/>
      <c r="AD192" s="497"/>
      <c r="AE192" s="486" t="n">
        <v>1</v>
      </c>
      <c r="AF192" s="497"/>
      <c r="AG192" s="487" t="str">
        <f aca="false">TRIM('APH KIC KIA PC'!T192)</f>
        <v/>
      </c>
      <c r="AH192" s="497"/>
      <c r="AI192" s="497"/>
      <c r="AJ192" s="497"/>
      <c r="AK192" s="497"/>
      <c r="AL192" s="497"/>
      <c r="AM192" s="497"/>
      <c r="AN192" s="497"/>
      <c r="AO192" s="497"/>
      <c r="AP192" s="497"/>
      <c r="AQ192" s="497"/>
      <c r="AR192" s="497"/>
      <c r="AS192" s="497"/>
      <c r="AT192" s="497"/>
      <c r="AU192" s="497"/>
      <c r="AV192" s="497"/>
      <c r="AW192" s="497"/>
      <c r="AX192" s="497"/>
      <c r="AY192" s="497"/>
      <c r="AZ192" s="497"/>
      <c r="BA192" s="497"/>
      <c r="BB192" s="497"/>
      <c r="BC192" s="490" t="s">
        <v>2035</v>
      </c>
      <c r="BD192" s="490" t="str">
        <f aca="false">IF('2. Artikeldata Utökad'!G192="Välj…","",LEFT('2. Artikeldata Utökad'!G192,1))</f>
        <v> </v>
      </c>
      <c r="BE192" s="497"/>
      <c r="BF192" s="497"/>
      <c r="BG192" s="497"/>
      <c r="BH192" s="497"/>
      <c r="BI192" s="497"/>
      <c r="BJ192" s="497"/>
      <c r="BK192" s="497"/>
      <c r="BL192" s="487" t="str">
        <f aca="false">TRIM(IF('APH KIC KIA PC'!S192="WEB","",'2. Artikeldata Utökad'!P192))</f>
        <v/>
      </c>
      <c r="BM192" s="487" t="str">
        <f aca="false">TRIM(IF('APH KIC KIA PC'!S192="WEB","",'2. Artikeldata Utökad'!Q192))</f>
        <v/>
      </c>
      <c r="BN192" s="487" t="str">
        <f aca="false">TRIM(IF('APH KIC KIA PC'!S192="WEB","",'2. Artikeldata Utökad'!R192))</f>
        <v/>
      </c>
      <c r="BO192" s="487" t="str">
        <f aca="false">IF('2. Artikeldata Utökad'!F192="","",'2. Artikeldata Utökad'!F192)</f>
        <v>  Välj…</v>
      </c>
      <c r="BP192" s="487" t="str">
        <f aca="false">TRIM(IF('2. Artikeldata Utökad'!E192="","",'2. Artikeldata Utökad'!E192))</f>
        <v/>
      </c>
      <c r="BQ192" s="487" t="str">
        <f aca="false">TRIM(IF('APH KIC KIA PC'!S192="WEB","",'2. Artikeldata Utökad'!S192))</f>
        <v/>
      </c>
      <c r="BR192" s="486" t="n">
        <v>1</v>
      </c>
      <c r="BS192" s="487" t="str">
        <f aca="false">TRIM(IF('APH KIC KIA PC'!S192="WEB","",'2. Artikeldata Utökad'!T192))</f>
        <v/>
      </c>
      <c r="BT192" s="497"/>
      <c r="BU192" s="497"/>
      <c r="BV192" s="487" t="str">
        <f aca="false">TRIM(IF('APH KIC KIA PC'!M192&lt;&gt;200,'APH KIC KIA PC'!D192,'2. Artikeldata Utökad'!I192))</f>
        <v/>
      </c>
      <c r="BW192" s="487" t="str">
        <f aca="false">TRIM('2. Artikeldata Utökad'!D192)</f>
        <v/>
      </c>
      <c r="BX192" s="488" t="str">
        <f aca="false">LEFT('2. Artikeldata Utökad'!H192,1)</f>
        <v> </v>
      </c>
      <c r="BY192" s="488" t="str">
        <f aca="false">TRIM(LEFT('2. Artikeldata Utökad'!J192,2))</f>
        <v/>
      </c>
      <c r="BZ192" s="486" t="s">
        <v>2035</v>
      </c>
      <c r="CA192" s="497"/>
      <c r="CB192" s="497"/>
      <c r="CC192" s="497"/>
      <c r="CD192" s="497"/>
      <c r="CE192" s="497"/>
    </row>
    <row r="193" customFormat="false" ht="14.25" hidden="false" customHeight="false" outlineLevel="0" collapsed="false">
      <c r="A193" s="485" t="n">
        <v>189</v>
      </c>
      <c r="B193" s="485" t="str">
        <f aca="false">'APH KIC KIA PC'!I193</f>
        <v>Välj…</v>
      </c>
      <c r="C193" s="485" t="str">
        <f aca="false">'APH KIC KIA PC'!K193</f>
        <v>Välj…</v>
      </c>
      <c r="D193" s="486" t="n">
        <v>1</v>
      </c>
      <c r="E193" s="487" t="str">
        <f aca="false">TRIM('APH KIC KIA PC'!D193)</f>
        <v/>
      </c>
      <c r="F193" s="488" t="str">
        <f aca="false">TRIM('1. Artikeldata Grund'!E193)</f>
        <v/>
      </c>
      <c r="G193" s="489" t="s">
        <v>1925</v>
      </c>
      <c r="H193" s="497"/>
      <c r="I193" s="497"/>
      <c r="J193" s="497"/>
      <c r="K193" s="497"/>
      <c r="L193" s="497"/>
      <c r="M193" s="258" t="n">
        <f aca="false" t="array" ref="M193:M193">IF('APH KIC KIA PC'!S193&lt;&gt;"WEB",1,_xlfn.IFS('APH KIC KIA PC'!K193=Tabeller!$AH$4,'APH KIC KIA PC'!Q193,'APH KIC KIA PC'!K193=Tabeller!$AH$5,106628))</f>
        <v>1</v>
      </c>
      <c r="N193" s="490" t="str">
        <f aca="false" t="array" ref="N193:N193">TRIM(IFERROR(IF('APH KIC KIA PC'!M193=200,'2. Artikeldata Utökad'!I193,(_xlfn.IFS('APH KIC KIA PC'!K193=Tabeller!$AH$4,'1. Artikeldata Grund'!F193,AND('APH KIC KIA PC'!K193=Tabeller!$AH$5,'APH KIC KIA PC'!M193&lt;&gt;200),'APH KIC KIA PC'!D193,'APH KIC KIA PC'!M193=200,'2. Artikeldata Utökad'!I193))),""))</f>
        <v/>
      </c>
      <c r="O193" s="491" t="str">
        <f aca="false">'APH KIC KIA PC'!E193</f>
        <v/>
      </c>
      <c r="P193" s="487" t="str">
        <f aca="false">TRIM('APH KIC KIA PC'!R193)</f>
        <v/>
      </c>
      <c r="Q193" s="497"/>
      <c r="R193" s="493" t="str">
        <f aca="false" t="array" ref="R193:R193">IFERROR(_xlfn.IFS('4. Inköpsdata'!M193=25%,41,'4. Inköpsdata'!M193=12%,42,'4. Inköpsdata'!M193=6%,43,'4. Inköpsdata'!M193="Momsfritt",38),"")</f>
        <v/>
      </c>
      <c r="S193" s="486" t="str">
        <f aca="false">'APH KIC KIA PC'!S193</f>
        <v>  Välj…</v>
      </c>
      <c r="T193" s="494" t="str">
        <f aca="false">'APH KIC KIA PC'!E193</f>
        <v/>
      </c>
      <c r="U193" s="486"/>
      <c r="V193" s="497"/>
      <c r="W193" s="497"/>
      <c r="X193" s="497"/>
      <c r="Y193" s="497"/>
      <c r="Z193" s="486" t="str">
        <f aca="false">TRIM(IF('1. Artikeldata Grund'!K193="","",IF('1. Artikeldata Grund'!K193=1,_xlfn.CONCAT('1. Artikeldata Grund'!K193," ","dag"),_xlfn.CONCAT('1. Artikeldata Grund'!K193," ","dagar"))))</f>
        <v/>
      </c>
      <c r="AA193" s="486" t="str">
        <f aca="false">TRIM(IF('1. Artikeldata Grund'!L193="","",IF('1. Artikeldata Grund'!L193=1,_xlfn.CONCAT('1. Artikeldata Grund'!L193," ","dag"),_xlfn.CONCAT('1. Artikeldata Grund'!L193," ","dagar"))))</f>
        <v/>
      </c>
      <c r="AB193" s="497"/>
      <c r="AC193" s="497"/>
      <c r="AD193" s="497"/>
      <c r="AE193" s="486" t="n">
        <v>1</v>
      </c>
      <c r="AF193" s="497"/>
      <c r="AG193" s="487" t="str">
        <f aca="false">TRIM('APH KIC KIA PC'!T193)</f>
        <v/>
      </c>
      <c r="AH193" s="497"/>
      <c r="AI193" s="497"/>
      <c r="AJ193" s="497"/>
      <c r="AK193" s="497"/>
      <c r="AL193" s="497"/>
      <c r="AM193" s="497"/>
      <c r="AN193" s="497"/>
      <c r="AO193" s="497"/>
      <c r="AP193" s="497"/>
      <c r="AQ193" s="497"/>
      <c r="AR193" s="497"/>
      <c r="AS193" s="497"/>
      <c r="AT193" s="497"/>
      <c r="AU193" s="497"/>
      <c r="AV193" s="497"/>
      <c r="AW193" s="497"/>
      <c r="AX193" s="497"/>
      <c r="AY193" s="497"/>
      <c r="AZ193" s="497"/>
      <c r="BA193" s="497"/>
      <c r="BB193" s="497"/>
      <c r="BC193" s="490" t="s">
        <v>2035</v>
      </c>
      <c r="BD193" s="490" t="str">
        <f aca="false">IF('2. Artikeldata Utökad'!G193="Välj…","",LEFT('2. Artikeldata Utökad'!G193,1))</f>
        <v> </v>
      </c>
      <c r="BE193" s="497"/>
      <c r="BF193" s="497"/>
      <c r="BG193" s="497"/>
      <c r="BH193" s="497"/>
      <c r="BI193" s="497"/>
      <c r="BJ193" s="497"/>
      <c r="BK193" s="497"/>
      <c r="BL193" s="487" t="str">
        <f aca="false">TRIM(IF('APH KIC KIA PC'!S193="WEB","",'2. Artikeldata Utökad'!P193))</f>
        <v/>
      </c>
      <c r="BM193" s="487" t="str">
        <f aca="false">TRIM(IF('APH KIC KIA PC'!S193="WEB","",'2. Artikeldata Utökad'!Q193))</f>
        <v/>
      </c>
      <c r="BN193" s="487" t="str">
        <f aca="false">TRIM(IF('APH KIC KIA PC'!S193="WEB","",'2. Artikeldata Utökad'!R193))</f>
        <v/>
      </c>
      <c r="BO193" s="487" t="str">
        <f aca="false">IF('2. Artikeldata Utökad'!F193="","",'2. Artikeldata Utökad'!F193)</f>
        <v>  Välj…</v>
      </c>
      <c r="BP193" s="487" t="str">
        <f aca="false">TRIM(IF('2. Artikeldata Utökad'!E193="","",'2. Artikeldata Utökad'!E193))</f>
        <v/>
      </c>
      <c r="BQ193" s="487" t="str">
        <f aca="false">TRIM(IF('APH KIC KIA PC'!S193="WEB","",'2. Artikeldata Utökad'!S193))</f>
        <v/>
      </c>
      <c r="BR193" s="486" t="n">
        <v>1</v>
      </c>
      <c r="BS193" s="487" t="str">
        <f aca="false">TRIM(IF('APH KIC KIA PC'!S193="WEB","",'2. Artikeldata Utökad'!T193))</f>
        <v/>
      </c>
      <c r="BT193" s="497"/>
      <c r="BU193" s="497"/>
      <c r="BV193" s="487" t="str">
        <f aca="false">TRIM(IF('APH KIC KIA PC'!M193&lt;&gt;200,'APH KIC KIA PC'!D193,'2. Artikeldata Utökad'!I193))</f>
        <v/>
      </c>
      <c r="BW193" s="487" t="str">
        <f aca="false">TRIM('2. Artikeldata Utökad'!D193)</f>
        <v/>
      </c>
      <c r="BX193" s="488" t="str">
        <f aca="false">LEFT('2. Artikeldata Utökad'!H193,1)</f>
        <v> </v>
      </c>
      <c r="BY193" s="488" t="str">
        <f aca="false">TRIM(LEFT('2. Artikeldata Utökad'!J193,2))</f>
        <v/>
      </c>
      <c r="BZ193" s="486" t="s">
        <v>2035</v>
      </c>
      <c r="CA193" s="497"/>
      <c r="CB193" s="497"/>
      <c r="CC193" s="497"/>
      <c r="CD193" s="497"/>
      <c r="CE193" s="497"/>
    </row>
    <row r="194" customFormat="false" ht="14.25" hidden="false" customHeight="false" outlineLevel="0" collapsed="false">
      <c r="A194" s="485" t="n">
        <v>190</v>
      </c>
      <c r="B194" s="485" t="str">
        <f aca="false">'APH KIC KIA PC'!I194</f>
        <v>Välj…</v>
      </c>
      <c r="C194" s="485" t="str">
        <f aca="false">'APH KIC KIA PC'!K194</f>
        <v>Välj…</v>
      </c>
      <c r="D194" s="486" t="n">
        <v>1</v>
      </c>
      <c r="E194" s="487" t="str">
        <f aca="false">TRIM('APH KIC KIA PC'!D194)</f>
        <v/>
      </c>
      <c r="F194" s="488" t="str">
        <f aca="false">TRIM('1. Artikeldata Grund'!E194)</f>
        <v/>
      </c>
      <c r="G194" s="489" t="s">
        <v>1925</v>
      </c>
      <c r="H194" s="497"/>
      <c r="I194" s="497"/>
      <c r="J194" s="497"/>
      <c r="K194" s="497"/>
      <c r="L194" s="497"/>
      <c r="M194" s="258" t="n">
        <f aca="false" t="array" ref="M194:M194">IF('APH KIC KIA PC'!S194&lt;&gt;"WEB",1,_xlfn.IFS('APH KIC KIA PC'!K194=Tabeller!$AH$4,'APH KIC KIA PC'!Q194,'APH KIC KIA PC'!K194=Tabeller!$AH$5,106628))</f>
        <v>1</v>
      </c>
      <c r="N194" s="490" t="str">
        <f aca="false" t="array" ref="N194:N194">TRIM(IFERROR(IF('APH KIC KIA PC'!M194=200,'2. Artikeldata Utökad'!I194,(_xlfn.IFS('APH KIC KIA PC'!K194=Tabeller!$AH$4,'1. Artikeldata Grund'!F194,AND('APH KIC KIA PC'!K194=Tabeller!$AH$5,'APH KIC KIA PC'!M194&lt;&gt;200),'APH KIC KIA PC'!D194,'APH KIC KIA PC'!M194=200,'2. Artikeldata Utökad'!I194))),""))</f>
        <v/>
      </c>
      <c r="O194" s="491" t="str">
        <f aca="false">'APH KIC KIA PC'!E194</f>
        <v/>
      </c>
      <c r="P194" s="487" t="str">
        <f aca="false">TRIM('APH KIC KIA PC'!R194)</f>
        <v/>
      </c>
      <c r="Q194" s="497"/>
      <c r="R194" s="493" t="str">
        <f aca="false" t="array" ref="R194:R194">IFERROR(_xlfn.IFS('4. Inköpsdata'!M194=25%,41,'4. Inköpsdata'!M194=12%,42,'4. Inköpsdata'!M194=6%,43,'4. Inköpsdata'!M194="Momsfritt",38),"")</f>
        <v/>
      </c>
      <c r="S194" s="486" t="str">
        <f aca="false">'APH KIC KIA PC'!S194</f>
        <v>  Välj…</v>
      </c>
      <c r="T194" s="494" t="str">
        <f aca="false">'APH KIC KIA PC'!E194</f>
        <v/>
      </c>
      <c r="U194" s="486"/>
      <c r="V194" s="497"/>
      <c r="W194" s="497"/>
      <c r="X194" s="497"/>
      <c r="Y194" s="497"/>
      <c r="Z194" s="486" t="str">
        <f aca="false">TRIM(IF('1. Artikeldata Grund'!K194="","",IF('1. Artikeldata Grund'!K194=1,_xlfn.CONCAT('1. Artikeldata Grund'!K194," ","dag"),_xlfn.CONCAT('1. Artikeldata Grund'!K194," ","dagar"))))</f>
        <v/>
      </c>
      <c r="AA194" s="486" t="str">
        <f aca="false">TRIM(IF('1. Artikeldata Grund'!L194="","",IF('1. Artikeldata Grund'!L194=1,_xlfn.CONCAT('1. Artikeldata Grund'!L194," ","dag"),_xlfn.CONCAT('1. Artikeldata Grund'!L194," ","dagar"))))</f>
        <v/>
      </c>
      <c r="AB194" s="497"/>
      <c r="AC194" s="497"/>
      <c r="AD194" s="497"/>
      <c r="AE194" s="486" t="n">
        <v>1</v>
      </c>
      <c r="AF194" s="497"/>
      <c r="AG194" s="487" t="str">
        <f aca="false">TRIM('APH KIC KIA PC'!T194)</f>
        <v/>
      </c>
      <c r="AH194" s="497"/>
      <c r="AI194" s="497"/>
      <c r="AJ194" s="497"/>
      <c r="AK194" s="497"/>
      <c r="AL194" s="497"/>
      <c r="AM194" s="497"/>
      <c r="AN194" s="497"/>
      <c r="AO194" s="497"/>
      <c r="AP194" s="497"/>
      <c r="AQ194" s="497"/>
      <c r="AR194" s="497"/>
      <c r="AS194" s="497"/>
      <c r="AT194" s="497"/>
      <c r="AU194" s="497"/>
      <c r="AV194" s="497"/>
      <c r="AW194" s="497"/>
      <c r="AX194" s="497"/>
      <c r="AY194" s="497"/>
      <c r="AZ194" s="497"/>
      <c r="BA194" s="497"/>
      <c r="BB194" s="497"/>
      <c r="BC194" s="490" t="s">
        <v>2035</v>
      </c>
      <c r="BD194" s="490" t="str">
        <f aca="false">IF('2. Artikeldata Utökad'!G194="Välj…","",LEFT('2. Artikeldata Utökad'!G194,1))</f>
        <v> </v>
      </c>
      <c r="BE194" s="497"/>
      <c r="BF194" s="497"/>
      <c r="BG194" s="497"/>
      <c r="BH194" s="497"/>
      <c r="BI194" s="497"/>
      <c r="BJ194" s="497"/>
      <c r="BK194" s="497"/>
      <c r="BL194" s="487" t="str">
        <f aca="false">TRIM(IF('APH KIC KIA PC'!S194="WEB","",'2. Artikeldata Utökad'!P194))</f>
        <v/>
      </c>
      <c r="BM194" s="487" t="str">
        <f aca="false">TRIM(IF('APH KIC KIA PC'!S194="WEB","",'2. Artikeldata Utökad'!Q194))</f>
        <v/>
      </c>
      <c r="BN194" s="487" t="str">
        <f aca="false">TRIM(IF('APH KIC KIA PC'!S194="WEB","",'2. Artikeldata Utökad'!R194))</f>
        <v/>
      </c>
      <c r="BO194" s="487" t="str">
        <f aca="false">IF('2. Artikeldata Utökad'!F194="","",'2. Artikeldata Utökad'!F194)</f>
        <v>  Välj…</v>
      </c>
      <c r="BP194" s="487" t="str">
        <f aca="false">TRIM(IF('2. Artikeldata Utökad'!E194="","",'2. Artikeldata Utökad'!E194))</f>
        <v/>
      </c>
      <c r="BQ194" s="487" t="str">
        <f aca="false">TRIM(IF('APH KIC KIA PC'!S194="WEB","",'2. Artikeldata Utökad'!S194))</f>
        <v/>
      </c>
      <c r="BR194" s="486" t="n">
        <v>1</v>
      </c>
      <c r="BS194" s="487" t="str">
        <f aca="false">TRIM(IF('APH KIC KIA PC'!S194="WEB","",'2. Artikeldata Utökad'!T194))</f>
        <v/>
      </c>
      <c r="BT194" s="497"/>
      <c r="BU194" s="497"/>
      <c r="BV194" s="487" t="str">
        <f aca="false">TRIM(IF('APH KIC KIA PC'!M194&lt;&gt;200,'APH KIC KIA PC'!D194,'2. Artikeldata Utökad'!I194))</f>
        <v/>
      </c>
      <c r="BW194" s="487" t="str">
        <f aca="false">TRIM('2. Artikeldata Utökad'!D194)</f>
        <v/>
      </c>
      <c r="BX194" s="488" t="str">
        <f aca="false">LEFT('2. Artikeldata Utökad'!H194,1)</f>
        <v> </v>
      </c>
      <c r="BY194" s="488" t="str">
        <f aca="false">TRIM(LEFT('2. Artikeldata Utökad'!J194,2))</f>
        <v/>
      </c>
      <c r="BZ194" s="486" t="s">
        <v>2035</v>
      </c>
      <c r="CA194" s="497"/>
      <c r="CB194" s="497"/>
      <c r="CC194" s="497"/>
      <c r="CD194" s="497"/>
      <c r="CE194" s="497"/>
    </row>
    <row r="195" customFormat="false" ht="14.25" hidden="false" customHeight="false" outlineLevel="0" collapsed="false">
      <c r="A195" s="485" t="n">
        <v>191</v>
      </c>
      <c r="B195" s="485" t="str">
        <f aca="false">'APH KIC KIA PC'!I195</f>
        <v>Välj…</v>
      </c>
      <c r="C195" s="485" t="str">
        <f aca="false">'APH KIC KIA PC'!K195</f>
        <v>Välj…</v>
      </c>
      <c r="D195" s="486" t="n">
        <v>1</v>
      </c>
      <c r="E195" s="487" t="str">
        <f aca="false">TRIM('APH KIC KIA PC'!D195)</f>
        <v/>
      </c>
      <c r="F195" s="488" t="str">
        <f aca="false">TRIM('1. Artikeldata Grund'!E195)</f>
        <v/>
      </c>
      <c r="G195" s="489" t="s">
        <v>1925</v>
      </c>
      <c r="H195" s="497"/>
      <c r="I195" s="497"/>
      <c r="J195" s="497"/>
      <c r="K195" s="497"/>
      <c r="L195" s="497"/>
      <c r="M195" s="258" t="n">
        <f aca="false" t="array" ref="M195:M195">IF('APH KIC KIA PC'!S195&lt;&gt;"WEB",1,_xlfn.IFS('APH KIC KIA PC'!K195=Tabeller!$AH$4,'APH KIC KIA PC'!Q195,'APH KIC KIA PC'!K195=Tabeller!$AH$5,106628))</f>
        <v>1</v>
      </c>
      <c r="N195" s="490" t="str">
        <f aca="false" t="array" ref="N195:N195">TRIM(IFERROR(IF('APH KIC KIA PC'!M195=200,'2. Artikeldata Utökad'!I195,(_xlfn.IFS('APH KIC KIA PC'!K195=Tabeller!$AH$4,'1. Artikeldata Grund'!F195,AND('APH KIC KIA PC'!K195=Tabeller!$AH$5,'APH KIC KIA PC'!M195&lt;&gt;200),'APH KIC KIA PC'!D195,'APH KIC KIA PC'!M195=200,'2. Artikeldata Utökad'!I195))),""))</f>
        <v/>
      </c>
      <c r="O195" s="491" t="str">
        <f aca="false">'APH KIC KIA PC'!E195</f>
        <v/>
      </c>
      <c r="P195" s="487" t="str">
        <f aca="false">TRIM('APH KIC KIA PC'!R195)</f>
        <v/>
      </c>
      <c r="Q195" s="497"/>
      <c r="R195" s="493" t="str">
        <f aca="false" t="array" ref="R195:R195">IFERROR(_xlfn.IFS('4. Inköpsdata'!M195=25%,41,'4. Inköpsdata'!M195=12%,42,'4. Inköpsdata'!M195=6%,43,'4. Inköpsdata'!M195="Momsfritt",38),"")</f>
        <v/>
      </c>
      <c r="S195" s="486" t="str">
        <f aca="false">'APH KIC KIA PC'!S195</f>
        <v>  Välj…</v>
      </c>
      <c r="T195" s="494" t="str">
        <f aca="false">'APH KIC KIA PC'!E195</f>
        <v/>
      </c>
      <c r="U195" s="486"/>
      <c r="V195" s="497"/>
      <c r="W195" s="497"/>
      <c r="X195" s="497"/>
      <c r="Y195" s="497"/>
      <c r="Z195" s="486" t="str">
        <f aca="false">TRIM(IF('1. Artikeldata Grund'!K195="","",IF('1. Artikeldata Grund'!K195=1,_xlfn.CONCAT('1. Artikeldata Grund'!K195," ","dag"),_xlfn.CONCAT('1. Artikeldata Grund'!K195," ","dagar"))))</f>
        <v/>
      </c>
      <c r="AA195" s="486" t="str">
        <f aca="false">TRIM(IF('1. Artikeldata Grund'!L195="","",IF('1. Artikeldata Grund'!L195=1,_xlfn.CONCAT('1. Artikeldata Grund'!L195," ","dag"),_xlfn.CONCAT('1. Artikeldata Grund'!L195," ","dagar"))))</f>
        <v/>
      </c>
      <c r="AB195" s="497"/>
      <c r="AC195" s="497"/>
      <c r="AD195" s="497"/>
      <c r="AE195" s="486" t="n">
        <v>1</v>
      </c>
      <c r="AF195" s="497"/>
      <c r="AG195" s="487" t="str">
        <f aca="false">TRIM('APH KIC KIA PC'!T195)</f>
        <v/>
      </c>
      <c r="AH195" s="497"/>
      <c r="AI195" s="497"/>
      <c r="AJ195" s="497"/>
      <c r="AK195" s="497"/>
      <c r="AL195" s="497"/>
      <c r="AM195" s="497"/>
      <c r="AN195" s="497"/>
      <c r="AO195" s="497"/>
      <c r="AP195" s="497"/>
      <c r="AQ195" s="497"/>
      <c r="AR195" s="497"/>
      <c r="AS195" s="497"/>
      <c r="AT195" s="497"/>
      <c r="AU195" s="497"/>
      <c r="AV195" s="497"/>
      <c r="AW195" s="497"/>
      <c r="AX195" s="497"/>
      <c r="AY195" s="497"/>
      <c r="AZ195" s="497"/>
      <c r="BA195" s="497"/>
      <c r="BB195" s="497"/>
      <c r="BC195" s="490" t="s">
        <v>2035</v>
      </c>
      <c r="BD195" s="490" t="str">
        <f aca="false">IF('2. Artikeldata Utökad'!G195="Välj…","",LEFT('2. Artikeldata Utökad'!G195,1))</f>
        <v> </v>
      </c>
      <c r="BE195" s="497"/>
      <c r="BF195" s="497"/>
      <c r="BG195" s="497"/>
      <c r="BH195" s="497"/>
      <c r="BI195" s="497"/>
      <c r="BJ195" s="497"/>
      <c r="BK195" s="497"/>
      <c r="BL195" s="487" t="str">
        <f aca="false">TRIM(IF('APH KIC KIA PC'!S195="WEB","",'2. Artikeldata Utökad'!P195))</f>
        <v/>
      </c>
      <c r="BM195" s="487" t="str">
        <f aca="false">TRIM(IF('APH KIC KIA PC'!S195="WEB","",'2. Artikeldata Utökad'!Q195))</f>
        <v/>
      </c>
      <c r="BN195" s="487" t="str">
        <f aca="false">TRIM(IF('APH KIC KIA PC'!S195="WEB","",'2. Artikeldata Utökad'!R195))</f>
        <v/>
      </c>
      <c r="BO195" s="487" t="str">
        <f aca="false">IF('2. Artikeldata Utökad'!F195="","",'2. Artikeldata Utökad'!F195)</f>
        <v>  Välj…</v>
      </c>
      <c r="BP195" s="487" t="str">
        <f aca="false">TRIM(IF('2. Artikeldata Utökad'!E195="","",'2. Artikeldata Utökad'!E195))</f>
        <v/>
      </c>
      <c r="BQ195" s="487" t="str">
        <f aca="false">TRIM(IF('APH KIC KIA PC'!S195="WEB","",'2. Artikeldata Utökad'!S195))</f>
        <v/>
      </c>
      <c r="BR195" s="486" t="n">
        <v>1</v>
      </c>
      <c r="BS195" s="487" t="str">
        <f aca="false">TRIM(IF('APH KIC KIA PC'!S195="WEB","",'2. Artikeldata Utökad'!T195))</f>
        <v/>
      </c>
      <c r="BT195" s="497"/>
      <c r="BU195" s="497"/>
      <c r="BV195" s="487" t="str">
        <f aca="false">TRIM(IF('APH KIC KIA PC'!M195&lt;&gt;200,'APH KIC KIA PC'!D195,'2. Artikeldata Utökad'!I195))</f>
        <v/>
      </c>
      <c r="BW195" s="487" t="str">
        <f aca="false">TRIM('2. Artikeldata Utökad'!D195)</f>
        <v/>
      </c>
      <c r="BX195" s="488" t="str">
        <f aca="false">LEFT('2. Artikeldata Utökad'!H195,1)</f>
        <v> </v>
      </c>
      <c r="BY195" s="488" t="str">
        <f aca="false">TRIM(LEFT('2. Artikeldata Utökad'!J195,2))</f>
        <v/>
      </c>
      <c r="BZ195" s="486" t="s">
        <v>2035</v>
      </c>
      <c r="CA195" s="497"/>
      <c r="CB195" s="497"/>
      <c r="CC195" s="497"/>
      <c r="CD195" s="497"/>
      <c r="CE195" s="497"/>
    </row>
    <row r="196" customFormat="false" ht="14.25" hidden="false" customHeight="false" outlineLevel="0" collapsed="false">
      <c r="A196" s="485" t="n">
        <v>192</v>
      </c>
      <c r="B196" s="485" t="str">
        <f aca="false">'APH KIC KIA PC'!I196</f>
        <v>Välj…</v>
      </c>
      <c r="C196" s="485" t="str">
        <f aca="false">'APH KIC KIA PC'!K196</f>
        <v>Välj…</v>
      </c>
      <c r="D196" s="486" t="n">
        <v>1</v>
      </c>
      <c r="E196" s="487" t="str">
        <f aca="false">TRIM('APH KIC KIA PC'!D196)</f>
        <v/>
      </c>
      <c r="F196" s="488" t="str">
        <f aca="false">TRIM('1. Artikeldata Grund'!E196)</f>
        <v/>
      </c>
      <c r="G196" s="489" t="s">
        <v>1925</v>
      </c>
      <c r="H196" s="497"/>
      <c r="I196" s="497"/>
      <c r="J196" s="497"/>
      <c r="K196" s="497"/>
      <c r="L196" s="497"/>
      <c r="M196" s="258" t="n">
        <f aca="false" t="array" ref="M196:M196">IF('APH KIC KIA PC'!S196&lt;&gt;"WEB",1,_xlfn.IFS('APH KIC KIA PC'!K196=Tabeller!$AH$4,'APH KIC KIA PC'!Q196,'APH KIC KIA PC'!K196=Tabeller!$AH$5,106628))</f>
        <v>1</v>
      </c>
      <c r="N196" s="490" t="str">
        <f aca="false" t="array" ref="N196:N196">TRIM(IFERROR(IF('APH KIC KIA PC'!M196=200,'2. Artikeldata Utökad'!I196,(_xlfn.IFS('APH KIC KIA PC'!K196=Tabeller!$AH$4,'1. Artikeldata Grund'!F196,AND('APH KIC KIA PC'!K196=Tabeller!$AH$5,'APH KIC KIA PC'!M196&lt;&gt;200),'APH KIC KIA PC'!D196,'APH KIC KIA PC'!M196=200,'2. Artikeldata Utökad'!I196))),""))</f>
        <v/>
      </c>
      <c r="O196" s="491" t="str">
        <f aca="false">'APH KIC KIA PC'!E196</f>
        <v/>
      </c>
      <c r="P196" s="487" t="str">
        <f aca="false">TRIM('APH KIC KIA PC'!R196)</f>
        <v/>
      </c>
      <c r="Q196" s="497"/>
      <c r="R196" s="493" t="str">
        <f aca="false" t="array" ref="R196:R196">IFERROR(_xlfn.IFS('4. Inköpsdata'!M196=25%,41,'4. Inköpsdata'!M196=12%,42,'4. Inköpsdata'!M196=6%,43,'4. Inköpsdata'!M196="Momsfritt",38),"")</f>
        <v/>
      </c>
      <c r="S196" s="486" t="str">
        <f aca="false">'APH KIC KIA PC'!S196</f>
        <v>  Välj…</v>
      </c>
      <c r="T196" s="494" t="str">
        <f aca="false">'APH KIC KIA PC'!E196</f>
        <v/>
      </c>
      <c r="U196" s="486"/>
      <c r="V196" s="497"/>
      <c r="W196" s="497"/>
      <c r="X196" s="497"/>
      <c r="Y196" s="497"/>
      <c r="Z196" s="486" t="str">
        <f aca="false">TRIM(IF('1. Artikeldata Grund'!K196="","",IF('1. Artikeldata Grund'!K196=1,_xlfn.CONCAT('1. Artikeldata Grund'!K196," ","dag"),_xlfn.CONCAT('1. Artikeldata Grund'!K196," ","dagar"))))</f>
        <v/>
      </c>
      <c r="AA196" s="486" t="str">
        <f aca="false">TRIM(IF('1. Artikeldata Grund'!L196="","",IF('1. Artikeldata Grund'!L196=1,_xlfn.CONCAT('1. Artikeldata Grund'!L196," ","dag"),_xlfn.CONCAT('1. Artikeldata Grund'!L196," ","dagar"))))</f>
        <v/>
      </c>
      <c r="AB196" s="497"/>
      <c r="AC196" s="497"/>
      <c r="AD196" s="497"/>
      <c r="AE196" s="486" t="n">
        <v>1</v>
      </c>
      <c r="AF196" s="497"/>
      <c r="AG196" s="487" t="str">
        <f aca="false">TRIM('APH KIC KIA PC'!T196)</f>
        <v/>
      </c>
      <c r="AH196" s="497"/>
      <c r="AI196" s="497"/>
      <c r="AJ196" s="497"/>
      <c r="AK196" s="497"/>
      <c r="AL196" s="497"/>
      <c r="AM196" s="497"/>
      <c r="AN196" s="497"/>
      <c r="AO196" s="497"/>
      <c r="AP196" s="497"/>
      <c r="AQ196" s="497"/>
      <c r="AR196" s="497"/>
      <c r="AS196" s="497"/>
      <c r="AT196" s="497"/>
      <c r="AU196" s="497"/>
      <c r="AV196" s="497"/>
      <c r="AW196" s="497"/>
      <c r="AX196" s="497"/>
      <c r="AY196" s="497"/>
      <c r="AZ196" s="497"/>
      <c r="BA196" s="497"/>
      <c r="BB196" s="497"/>
      <c r="BC196" s="490" t="s">
        <v>2035</v>
      </c>
      <c r="BD196" s="490" t="str">
        <f aca="false">IF('2. Artikeldata Utökad'!G196="Välj…","",LEFT('2. Artikeldata Utökad'!G196,1))</f>
        <v> </v>
      </c>
      <c r="BE196" s="497"/>
      <c r="BF196" s="497"/>
      <c r="BG196" s="497"/>
      <c r="BH196" s="497"/>
      <c r="BI196" s="497"/>
      <c r="BJ196" s="497"/>
      <c r="BK196" s="497"/>
      <c r="BL196" s="487" t="str">
        <f aca="false">TRIM(IF('APH KIC KIA PC'!S196="WEB","",'2. Artikeldata Utökad'!P196))</f>
        <v/>
      </c>
      <c r="BM196" s="487" t="str">
        <f aca="false">TRIM(IF('APH KIC KIA PC'!S196="WEB","",'2. Artikeldata Utökad'!Q196))</f>
        <v/>
      </c>
      <c r="BN196" s="487" t="str">
        <f aca="false">TRIM(IF('APH KIC KIA PC'!S196="WEB","",'2. Artikeldata Utökad'!R196))</f>
        <v/>
      </c>
      <c r="BO196" s="487" t="str">
        <f aca="false">IF('2. Artikeldata Utökad'!F196="","",'2. Artikeldata Utökad'!F196)</f>
        <v>  Välj…</v>
      </c>
      <c r="BP196" s="487" t="str">
        <f aca="false">TRIM(IF('2. Artikeldata Utökad'!E196="","",'2. Artikeldata Utökad'!E196))</f>
        <v/>
      </c>
      <c r="BQ196" s="487" t="str">
        <f aca="false">TRIM(IF('APH KIC KIA PC'!S196="WEB","",'2. Artikeldata Utökad'!S196))</f>
        <v/>
      </c>
      <c r="BR196" s="486" t="n">
        <v>1</v>
      </c>
      <c r="BS196" s="487" t="str">
        <f aca="false">TRIM(IF('APH KIC KIA PC'!S196="WEB","",'2. Artikeldata Utökad'!T196))</f>
        <v/>
      </c>
      <c r="BT196" s="497"/>
      <c r="BU196" s="497"/>
      <c r="BV196" s="487" t="str">
        <f aca="false">TRIM(IF('APH KIC KIA PC'!M196&lt;&gt;200,'APH KIC KIA PC'!D196,'2. Artikeldata Utökad'!I196))</f>
        <v/>
      </c>
      <c r="BW196" s="487" t="str">
        <f aca="false">TRIM('2. Artikeldata Utökad'!D196)</f>
        <v/>
      </c>
      <c r="BX196" s="488" t="str">
        <f aca="false">LEFT('2. Artikeldata Utökad'!H196,1)</f>
        <v> </v>
      </c>
      <c r="BY196" s="488" t="str">
        <f aca="false">TRIM(LEFT('2. Artikeldata Utökad'!J196,2))</f>
        <v/>
      </c>
      <c r="BZ196" s="486" t="s">
        <v>2035</v>
      </c>
      <c r="CA196" s="497"/>
      <c r="CB196" s="497"/>
      <c r="CC196" s="497"/>
      <c r="CD196" s="497"/>
      <c r="CE196" s="497"/>
    </row>
    <row r="197" customFormat="false" ht="14.25" hidden="false" customHeight="false" outlineLevel="0" collapsed="false">
      <c r="A197" s="485" t="n">
        <v>193</v>
      </c>
      <c r="B197" s="485" t="str">
        <f aca="false">'APH KIC KIA PC'!I197</f>
        <v>Välj…</v>
      </c>
      <c r="C197" s="485" t="str">
        <f aca="false">'APH KIC KIA PC'!K197</f>
        <v>Välj…</v>
      </c>
      <c r="D197" s="486" t="n">
        <v>1</v>
      </c>
      <c r="E197" s="487" t="str">
        <f aca="false">TRIM('APH KIC KIA PC'!D197)</f>
        <v/>
      </c>
      <c r="F197" s="488" t="str">
        <f aca="false">TRIM('1. Artikeldata Grund'!E197)</f>
        <v/>
      </c>
      <c r="G197" s="489" t="s">
        <v>1925</v>
      </c>
      <c r="H197" s="497"/>
      <c r="I197" s="497"/>
      <c r="J197" s="497"/>
      <c r="K197" s="497"/>
      <c r="L197" s="497"/>
      <c r="M197" s="258" t="n">
        <f aca="false" t="array" ref="M197:M197">IF('APH KIC KIA PC'!S197&lt;&gt;"WEB",1,_xlfn.IFS('APH KIC KIA PC'!K197=Tabeller!$AH$4,'APH KIC KIA PC'!Q197,'APH KIC KIA PC'!K197=Tabeller!$AH$5,106628))</f>
        <v>1</v>
      </c>
      <c r="N197" s="490" t="str">
        <f aca="false" t="array" ref="N197:N197">TRIM(IFERROR(IF('APH KIC KIA PC'!M197=200,'2. Artikeldata Utökad'!I197,(_xlfn.IFS('APH KIC KIA PC'!K197=Tabeller!$AH$4,'1. Artikeldata Grund'!F197,AND('APH KIC KIA PC'!K197=Tabeller!$AH$5,'APH KIC KIA PC'!M197&lt;&gt;200),'APH KIC KIA PC'!D197,'APH KIC KIA PC'!M197=200,'2. Artikeldata Utökad'!I197))),""))</f>
        <v/>
      </c>
      <c r="O197" s="491" t="str">
        <f aca="false">'APH KIC KIA PC'!E197</f>
        <v/>
      </c>
      <c r="P197" s="487" t="str">
        <f aca="false">TRIM('APH KIC KIA PC'!R197)</f>
        <v/>
      </c>
      <c r="Q197" s="497"/>
      <c r="R197" s="493" t="str">
        <f aca="false" t="array" ref="R197:R197">IFERROR(_xlfn.IFS('4. Inköpsdata'!M197=25%,41,'4. Inköpsdata'!M197=12%,42,'4. Inköpsdata'!M197=6%,43,'4. Inköpsdata'!M197="Momsfritt",38),"")</f>
        <v/>
      </c>
      <c r="S197" s="486" t="str">
        <f aca="false">'APH KIC KIA PC'!S197</f>
        <v>  Välj…</v>
      </c>
      <c r="T197" s="494" t="str">
        <f aca="false">'APH KIC KIA PC'!E197</f>
        <v/>
      </c>
      <c r="U197" s="486"/>
      <c r="V197" s="497"/>
      <c r="W197" s="497"/>
      <c r="X197" s="497"/>
      <c r="Y197" s="497"/>
      <c r="Z197" s="486" t="str">
        <f aca="false">TRIM(IF('1. Artikeldata Grund'!K197="","",IF('1. Artikeldata Grund'!K197=1,_xlfn.CONCAT('1. Artikeldata Grund'!K197," ","dag"),_xlfn.CONCAT('1. Artikeldata Grund'!K197," ","dagar"))))</f>
        <v/>
      </c>
      <c r="AA197" s="486" t="str">
        <f aca="false">TRIM(IF('1. Artikeldata Grund'!L197="","",IF('1. Artikeldata Grund'!L197=1,_xlfn.CONCAT('1. Artikeldata Grund'!L197," ","dag"),_xlfn.CONCAT('1. Artikeldata Grund'!L197," ","dagar"))))</f>
        <v/>
      </c>
      <c r="AB197" s="497"/>
      <c r="AC197" s="497"/>
      <c r="AD197" s="497"/>
      <c r="AE197" s="486" t="n">
        <v>1</v>
      </c>
      <c r="AF197" s="497"/>
      <c r="AG197" s="487" t="str">
        <f aca="false">TRIM('APH KIC KIA PC'!T197)</f>
        <v/>
      </c>
      <c r="AH197" s="497"/>
      <c r="AI197" s="497"/>
      <c r="AJ197" s="497"/>
      <c r="AK197" s="497"/>
      <c r="AL197" s="497"/>
      <c r="AM197" s="497"/>
      <c r="AN197" s="497"/>
      <c r="AO197" s="497"/>
      <c r="AP197" s="497"/>
      <c r="AQ197" s="497"/>
      <c r="AR197" s="497"/>
      <c r="AS197" s="497"/>
      <c r="AT197" s="497"/>
      <c r="AU197" s="497"/>
      <c r="AV197" s="497"/>
      <c r="AW197" s="497"/>
      <c r="AX197" s="497"/>
      <c r="AY197" s="497"/>
      <c r="AZ197" s="497"/>
      <c r="BA197" s="497"/>
      <c r="BB197" s="497"/>
      <c r="BC197" s="490" t="s">
        <v>2035</v>
      </c>
      <c r="BD197" s="490" t="str">
        <f aca="false">IF('2. Artikeldata Utökad'!G197="Välj…","",LEFT('2. Artikeldata Utökad'!G197,1))</f>
        <v> </v>
      </c>
      <c r="BE197" s="497"/>
      <c r="BF197" s="497"/>
      <c r="BG197" s="497"/>
      <c r="BH197" s="497"/>
      <c r="BI197" s="497"/>
      <c r="BJ197" s="497"/>
      <c r="BK197" s="497"/>
      <c r="BL197" s="487" t="str">
        <f aca="false">TRIM(IF('APH KIC KIA PC'!S197="WEB","",'2. Artikeldata Utökad'!P197))</f>
        <v/>
      </c>
      <c r="BM197" s="487" t="str">
        <f aca="false">TRIM(IF('APH KIC KIA PC'!S197="WEB","",'2. Artikeldata Utökad'!Q197))</f>
        <v/>
      </c>
      <c r="BN197" s="487" t="str">
        <f aca="false">TRIM(IF('APH KIC KIA PC'!S197="WEB","",'2. Artikeldata Utökad'!R197))</f>
        <v/>
      </c>
      <c r="BO197" s="487" t="str">
        <f aca="false">IF('2. Artikeldata Utökad'!F197="","",'2. Artikeldata Utökad'!F197)</f>
        <v>  Välj…</v>
      </c>
      <c r="BP197" s="487" t="str">
        <f aca="false">TRIM(IF('2. Artikeldata Utökad'!E197="","",'2. Artikeldata Utökad'!E197))</f>
        <v/>
      </c>
      <c r="BQ197" s="487" t="str">
        <f aca="false">TRIM(IF('APH KIC KIA PC'!S197="WEB","",'2. Artikeldata Utökad'!S197))</f>
        <v/>
      </c>
      <c r="BR197" s="486" t="n">
        <v>1</v>
      </c>
      <c r="BS197" s="487" t="str">
        <f aca="false">TRIM(IF('APH KIC KIA PC'!S197="WEB","",'2. Artikeldata Utökad'!T197))</f>
        <v/>
      </c>
      <c r="BT197" s="497"/>
      <c r="BU197" s="497"/>
      <c r="BV197" s="487" t="str">
        <f aca="false">TRIM(IF('APH KIC KIA PC'!M197&lt;&gt;200,'APH KIC KIA PC'!D197,'2. Artikeldata Utökad'!I197))</f>
        <v/>
      </c>
      <c r="BW197" s="487" t="str">
        <f aca="false">TRIM('2. Artikeldata Utökad'!D197)</f>
        <v/>
      </c>
      <c r="BX197" s="488" t="str">
        <f aca="false">LEFT('2. Artikeldata Utökad'!H197,1)</f>
        <v> </v>
      </c>
      <c r="BY197" s="488" t="str">
        <f aca="false">TRIM(LEFT('2. Artikeldata Utökad'!J197,2))</f>
        <v/>
      </c>
      <c r="BZ197" s="486" t="s">
        <v>2035</v>
      </c>
      <c r="CA197" s="497"/>
      <c r="CB197" s="497"/>
      <c r="CC197" s="497"/>
      <c r="CD197" s="497"/>
      <c r="CE197" s="497"/>
    </row>
    <row r="198" customFormat="false" ht="14.25" hidden="false" customHeight="false" outlineLevel="0" collapsed="false">
      <c r="A198" s="496" t="n">
        <v>194</v>
      </c>
      <c r="B198" s="485" t="str">
        <f aca="false">'APH KIC KIA PC'!I198</f>
        <v>Välj…</v>
      </c>
      <c r="C198" s="485" t="str">
        <f aca="false">'APH KIC KIA PC'!K198</f>
        <v>Välj…</v>
      </c>
      <c r="D198" s="486" t="n">
        <v>1</v>
      </c>
      <c r="E198" s="487" t="str">
        <f aca="false">TRIM('APH KIC KIA PC'!D198)</f>
        <v/>
      </c>
      <c r="F198" s="488" t="str">
        <f aca="false">TRIM('1. Artikeldata Grund'!E198)</f>
        <v/>
      </c>
      <c r="G198" s="489" t="s">
        <v>1925</v>
      </c>
      <c r="H198" s="497"/>
      <c r="I198" s="497"/>
      <c r="J198" s="497"/>
      <c r="K198" s="497"/>
      <c r="L198" s="497"/>
      <c r="M198" s="258" t="n">
        <f aca="false" t="array" ref="M198:M198">IF('APH KIC KIA PC'!S198&lt;&gt;"WEB",1,_xlfn.IFS('APH KIC KIA PC'!K198=Tabeller!$AH$4,'APH KIC KIA PC'!Q198,'APH KIC KIA PC'!K198=Tabeller!$AH$5,106628))</f>
        <v>1</v>
      </c>
      <c r="N198" s="490" t="str">
        <f aca="false" t="array" ref="N198:N198">TRIM(IFERROR(IF('APH KIC KIA PC'!M198=200,'2. Artikeldata Utökad'!I198,(_xlfn.IFS('APH KIC KIA PC'!K198=Tabeller!$AH$4,'1. Artikeldata Grund'!F198,AND('APH KIC KIA PC'!K198=Tabeller!$AH$5,'APH KIC KIA PC'!M198&lt;&gt;200),'APH KIC KIA PC'!D198,'APH KIC KIA PC'!M198=200,'2. Artikeldata Utökad'!I198))),""))</f>
        <v/>
      </c>
      <c r="O198" s="491" t="str">
        <f aca="false">'APH KIC KIA PC'!E198</f>
        <v/>
      </c>
      <c r="P198" s="487" t="str">
        <f aca="false">TRIM('APH KIC KIA PC'!R198)</f>
        <v/>
      </c>
      <c r="Q198" s="497"/>
      <c r="R198" s="493" t="str">
        <f aca="false" t="array" ref="R198:R198">IFERROR(_xlfn.IFS('4. Inköpsdata'!M198=25%,41,'4. Inköpsdata'!M198=12%,42,'4. Inköpsdata'!M198=6%,43,'4. Inköpsdata'!M198="Momsfritt",38),"")</f>
        <v/>
      </c>
      <c r="S198" s="486" t="str">
        <f aca="false">'APH KIC KIA PC'!S198</f>
        <v>  Välj…</v>
      </c>
      <c r="T198" s="494" t="str">
        <f aca="false">'APH KIC KIA PC'!E198</f>
        <v/>
      </c>
      <c r="U198" s="486"/>
      <c r="V198" s="497"/>
      <c r="W198" s="497"/>
      <c r="X198" s="497"/>
      <c r="Y198" s="497"/>
      <c r="Z198" s="486" t="str">
        <f aca="false">TRIM(IF('1. Artikeldata Grund'!K198="","",IF('1. Artikeldata Grund'!K198=1,_xlfn.CONCAT('1. Artikeldata Grund'!K198," ","dag"),_xlfn.CONCAT('1. Artikeldata Grund'!K198," ","dagar"))))</f>
        <v/>
      </c>
      <c r="AA198" s="486" t="str">
        <f aca="false">TRIM(IF('1. Artikeldata Grund'!L198="","",IF('1. Artikeldata Grund'!L198=1,_xlfn.CONCAT('1. Artikeldata Grund'!L198," ","dag"),_xlfn.CONCAT('1. Artikeldata Grund'!L198," ","dagar"))))</f>
        <v/>
      </c>
      <c r="AB198" s="497"/>
      <c r="AC198" s="497"/>
      <c r="AD198" s="497"/>
      <c r="AE198" s="486" t="n">
        <v>1</v>
      </c>
      <c r="AF198" s="497"/>
      <c r="AG198" s="487" t="str">
        <f aca="false">TRIM('APH KIC KIA PC'!T198)</f>
        <v/>
      </c>
      <c r="AH198" s="497"/>
      <c r="AI198" s="497"/>
      <c r="AJ198" s="497"/>
      <c r="AK198" s="497"/>
      <c r="AL198" s="497"/>
      <c r="AM198" s="497"/>
      <c r="AN198" s="497"/>
      <c r="AO198" s="497"/>
      <c r="AP198" s="497"/>
      <c r="AQ198" s="497"/>
      <c r="AR198" s="497"/>
      <c r="AS198" s="497"/>
      <c r="AT198" s="497"/>
      <c r="AU198" s="497"/>
      <c r="AV198" s="497"/>
      <c r="AW198" s="497"/>
      <c r="AX198" s="497"/>
      <c r="AY198" s="497"/>
      <c r="AZ198" s="497"/>
      <c r="BA198" s="497"/>
      <c r="BB198" s="497"/>
      <c r="BC198" s="490" t="s">
        <v>2035</v>
      </c>
      <c r="BD198" s="490" t="str">
        <f aca="false">IF('2. Artikeldata Utökad'!G198="Välj…","",LEFT('2. Artikeldata Utökad'!G198,1))</f>
        <v> </v>
      </c>
      <c r="BE198" s="497"/>
      <c r="BF198" s="497"/>
      <c r="BG198" s="497"/>
      <c r="BH198" s="497"/>
      <c r="BI198" s="497"/>
      <c r="BJ198" s="497"/>
      <c r="BK198" s="497"/>
      <c r="BL198" s="487" t="str">
        <f aca="false">TRIM(IF('APH KIC KIA PC'!S198="WEB","",'2. Artikeldata Utökad'!P198))</f>
        <v/>
      </c>
      <c r="BM198" s="487" t="str">
        <f aca="false">TRIM(IF('APH KIC KIA PC'!S198="WEB","",'2. Artikeldata Utökad'!Q198))</f>
        <v/>
      </c>
      <c r="BN198" s="487" t="str">
        <f aca="false">TRIM(IF('APH KIC KIA PC'!S198="WEB","",'2. Artikeldata Utökad'!R198))</f>
        <v/>
      </c>
      <c r="BO198" s="487" t="str">
        <f aca="false">IF('2. Artikeldata Utökad'!F198="","",'2. Artikeldata Utökad'!F198)</f>
        <v>  Välj…</v>
      </c>
      <c r="BP198" s="487" t="str">
        <f aca="false">TRIM(IF('2. Artikeldata Utökad'!E198="","",'2. Artikeldata Utökad'!E198))</f>
        <v/>
      </c>
      <c r="BQ198" s="487" t="str">
        <f aca="false">TRIM(IF('APH KIC KIA PC'!S198="WEB","",'2. Artikeldata Utökad'!S198))</f>
        <v/>
      </c>
      <c r="BR198" s="486" t="n">
        <v>1</v>
      </c>
      <c r="BS198" s="487" t="str">
        <f aca="false">TRIM(IF('APH KIC KIA PC'!S198="WEB","",'2. Artikeldata Utökad'!T198))</f>
        <v/>
      </c>
      <c r="BT198" s="497"/>
      <c r="BU198" s="497"/>
      <c r="BV198" s="487" t="str">
        <f aca="false">TRIM(IF('APH KIC KIA PC'!M198&lt;&gt;200,'APH KIC KIA PC'!D198,'2. Artikeldata Utökad'!I198))</f>
        <v/>
      </c>
      <c r="BW198" s="487" t="str">
        <f aca="false">TRIM('2. Artikeldata Utökad'!D198)</f>
        <v/>
      </c>
      <c r="BX198" s="488" t="str">
        <f aca="false">LEFT('2. Artikeldata Utökad'!H198,1)</f>
        <v> </v>
      </c>
      <c r="BY198" s="488" t="str">
        <f aca="false">TRIM(LEFT('2. Artikeldata Utökad'!J198,2))</f>
        <v/>
      </c>
      <c r="BZ198" s="486" t="s">
        <v>2035</v>
      </c>
      <c r="CA198" s="497"/>
      <c r="CB198" s="497"/>
      <c r="CC198" s="497"/>
      <c r="CD198" s="497"/>
      <c r="CE198" s="497"/>
    </row>
    <row r="199" customFormat="false" ht="14.25" hidden="false" customHeight="false" outlineLevel="0" collapsed="false">
      <c r="A199" s="485" t="n">
        <v>195</v>
      </c>
      <c r="B199" s="485" t="str">
        <f aca="false">'APH KIC KIA PC'!I199</f>
        <v>Välj…</v>
      </c>
      <c r="C199" s="485" t="str">
        <f aca="false">'APH KIC KIA PC'!K199</f>
        <v>Välj…</v>
      </c>
      <c r="D199" s="486" t="n">
        <v>1</v>
      </c>
      <c r="E199" s="487" t="str">
        <f aca="false">TRIM('APH KIC KIA PC'!D199)</f>
        <v/>
      </c>
      <c r="F199" s="488" t="str">
        <f aca="false">TRIM('1. Artikeldata Grund'!E199)</f>
        <v/>
      </c>
      <c r="G199" s="489" t="s">
        <v>1925</v>
      </c>
      <c r="H199" s="497"/>
      <c r="I199" s="497"/>
      <c r="J199" s="497"/>
      <c r="K199" s="497"/>
      <c r="L199" s="497"/>
      <c r="M199" s="258" t="n">
        <f aca="false" t="array" ref="M199:M199">IF('APH KIC KIA PC'!S199&lt;&gt;"WEB",1,_xlfn.IFS('APH KIC KIA PC'!K199=Tabeller!$AH$4,'APH KIC KIA PC'!Q199,'APH KIC KIA PC'!K199=Tabeller!$AH$5,106628))</f>
        <v>1</v>
      </c>
      <c r="N199" s="490" t="str">
        <f aca="false" t="array" ref="N199:N199">TRIM(IFERROR(IF('APH KIC KIA PC'!M199=200,'2. Artikeldata Utökad'!I199,(_xlfn.IFS('APH KIC KIA PC'!K199=Tabeller!$AH$4,'1. Artikeldata Grund'!F199,AND('APH KIC KIA PC'!K199=Tabeller!$AH$5,'APH KIC KIA PC'!M199&lt;&gt;200),'APH KIC KIA PC'!D199,'APH KIC KIA PC'!M199=200,'2. Artikeldata Utökad'!I199))),""))</f>
        <v/>
      </c>
      <c r="O199" s="491" t="str">
        <f aca="false">'APH KIC KIA PC'!E199</f>
        <v/>
      </c>
      <c r="P199" s="487" t="str">
        <f aca="false">TRIM('APH KIC KIA PC'!R199)</f>
        <v/>
      </c>
      <c r="Q199" s="497"/>
      <c r="R199" s="493" t="str">
        <f aca="false" t="array" ref="R199:R199">IFERROR(_xlfn.IFS('4. Inköpsdata'!M199=25%,41,'4. Inköpsdata'!M199=12%,42,'4. Inköpsdata'!M199=6%,43,'4. Inköpsdata'!M199="Momsfritt",38),"")</f>
        <v/>
      </c>
      <c r="S199" s="486" t="str">
        <f aca="false">'APH KIC KIA PC'!S199</f>
        <v>  Välj…</v>
      </c>
      <c r="T199" s="494" t="str">
        <f aca="false">'APH KIC KIA PC'!E199</f>
        <v/>
      </c>
      <c r="U199" s="486"/>
      <c r="V199" s="497"/>
      <c r="W199" s="497"/>
      <c r="X199" s="497"/>
      <c r="Y199" s="497"/>
      <c r="Z199" s="486" t="str">
        <f aca="false">TRIM(IF('1. Artikeldata Grund'!K199="","",IF('1. Artikeldata Grund'!K199=1,_xlfn.CONCAT('1. Artikeldata Grund'!K199," ","dag"),_xlfn.CONCAT('1. Artikeldata Grund'!K199," ","dagar"))))</f>
        <v/>
      </c>
      <c r="AA199" s="486" t="str">
        <f aca="false">TRIM(IF('1. Artikeldata Grund'!L199="","",IF('1. Artikeldata Grund'!L199=1,_xlfn.CONCAT('1. Artikeldata Grund'!L199," ","dag"),_xlfn.CONCAT('1. Artikeldata Grund'!L199," ","dagar"))))</f>
        <v/>
      </c>
      <c r="AB199" s="497"/>
      <c r="AC199" s="497"/>
      <c r="AD199" s="497"/>
      <c r="AE199" s="486" t="n">
        <v>1</v>
      </c>
      <c r="AF199" s="497"/>
      <c r="AG199" s="487" t="str">
        <f aca="false">TRIM('APH KIC KIA PC'!T199)</f>
        <v/>
      </c>
      <c r="AH199" s="497"/>
      <c r="AI199" s="497"/>
      <c r="AJ199" s="497"/>
      <c r="AK199" s="497"/>
      <c r="AL199" s="497"/>
      <c r="AM199" s="497"/>
      <c r="AN199" s="497"/>
      <c r="AO199" s="497"/>
      <c r="AP199" s="497"/>
      <c r="AQ199" s="497"/>
      <c r="AR199" s="497"/>
      <c r="AS199" s="497"/>
      <c r="AT199" s="497"/>
      <c r="AU199" s="497"/>
      <c r="AV199" s="497"/>
      <c r="AW199" s="497"/>
      <c r="AX199" s="497"/>
      <c r="AY199" s="497"/>
      <c r="AZ199" s="497"/>
      <c r="BA199" s="497"/>
      <c r="BB199" s="497"/>
      <c r="BC199" s="490" t="s">
        <v>2035</v>
      </c>
      <c r="BD199" s="490" t="str">
        <f aca="false">IF('2. Artikeldata Utökad'!G199="Välj…","",LEFT('2. Artikeldata Utökad'!G199,1))</f>
        <v> </v>
      </c>
      <c r="BE199" s="497"/>
      <c r="BF199" s="497"/>
      <c r="BG199" s="497"/>
      <c r="BH199" s="497"/>
      <c r="BI199" s="497"/>
      <c r="BJ199" s="497"/>
      <c r="BK199" s="497"/>
      <c r="BL199" s="487" t="str">
        <f aca="false">TRIM(IF('APH KIC KIA PC'!S199="WEB","",'2. Artikeldata Utökad'!P199))</f>
        <v/>
      </c>
      <c r="BM199" s="487" t="str">
        <f aca="false">TRIM(IF('APH KIC KIA PC'!S199="WEB","",'2. Artikeldata Utökad'!Q199))</f>
        <v/>
      </c>
      <c r="BN199" s="487" t="str">
        <f aca="false">TRIM(IF('APH KIC KIA PC'!S199="WEB","",'2. Artikeldata Utökad'!R199))</f>
        <v/>
      </c>
      <c r="BO199" s="487" t="str">
        <f aca="false">IF('2. Artikeldata Utökad'!F199="","",'2. Artikeldata Utökad'!F199)</f>
        <v>  Välj…</v>
      </c>
      <c r="BP199" s="487" t="str">
        <f aca="false">TRIM(IF('2. Artikeldata Utökad'!E199="","",'2. Artikeldata Utökad'!E199))</f>
        <v/>
      </c>
      <c r="BQ199" s="487" t="str">
        <f aca="false">TRIM(IF('APH KIC KIA PC'!S199="WEB","",'2. Artikeldata Utökad'!S199))</f>
        <v/>
      </c>
      <c r="BR199" s="486" t="n">
        <v>1</v>
      </c>
      <c r="BS199" s="487" t="str">
        <f aca="false">TRIM(IF('APH KIC KIA PC'!S199="WEB","",'2. Artikeldata Utökad'!T199))</f>
        <v/>
      </c>
      <c r="BT199" s="497"/>
      <c r="BU199" s="497"/>
      <c r="BV199" s="487" t="str">
        <f aca="false">TRIM(IF('APH KIC KIA PC'!M199&lt;&gt;200,'APH KIC KIA PC'!D199,'2. Artikeldata Utökad'!I199))</f>
        <v/>
      </c>
      <c r="BW199" s="487" t="str">
        <f aca="false">TRIM('2. Artikeldata Utökad'!D199)</f>
        <v/>
      </c>
      <c r="BX199" s="488" t="str">
        <f aca="false">LEFT('2. Artikeldata Utökad'!H199,1)</f>
        <v> </v>
      </c>
      <c r="BY199" s="488" t="str">
        <f aca="false">TRIM(LEFT('2. Artikeldata Utökad'!J199,2))</f>
        <v/>
      </c>
      <c r="BZ199" s="486" t="s">
        <v>2035</v>
      </c>
      <c r="CA199" s="497"/>
      <c r="CB199" s="497"/>
      <c r="CC199" s="497"/>
      <c r="CD199" s="497"/>
      <c r="CE199" s="497"/>
    </row>
    <row r="200" customFormat="false" ht="14.25" hidden="false" customHeight="false" outlineLevel="0" collapsed="false">
      <c r="A200" s="485" t="n">
        <v>196</v>
      </c>
      <c r="B200" s="485" t="str">
        <f aca="false">'APH KIC KIA PC'!I200</f>
        <v>Välj…</v>
      </c>
      <c r="C200" s="485" t="str">
        <f aca="false">'APH KIC KIA PC'!K200</f>
        <v>Välj…</v>
      </c>
      <c r="D200" s="486" t="n">
        <v>1</v>
      </c>
      <c r="E200" s="487" t="str">
        <f aca="false">TRIM('APH KIC KIA PC'!D200)</f>
        <v/>
      </c>
      <c r="F200" s="488" t="str">
        <f aca="false">TRIM('1. Artikeldata Grund'!E200)</f>
        <v/>
      </c>
      <c r="G200" s="489" t="s">
        <v>1925</v>
      </c>
      <c r="H200" s="497"/>
      <c r="I200" s="497"/>
      <c r="J200" s="497"/>
      <c r="K200" s="497"/>
      <c r="L200" s="497"/>
      <c r="M200" s="258" t="n">
        <f aca="false" t="array" ref="M200:M200">IF('APH KIC KIA PC'!S200&lt;&gt;"WEB",1,_xlfn.IFS('APH KIC KIA PC'!K200=Tabeller!$AH$4,'APH KIC KIA PC'!Q200,'APH KIC KIA PC'!K200=Tabeller!$AH$5,106628))</f>
        <v>1</v>
      </c>
      <c r="N200" s="490" t="str">
        <f aca="false" t="array" ref="N200:N200">TRIM(IFERROR(IF('APH KIC KIA PC'!M200=200,'2. Artikeldata Utökad'!I200,(_xlfn.IFS('APH KIC KIA PC'!K200=Tabeller!$AH$4,'1. Artikeldata Grund'!F200,AND('APH KIC KIA PC'!K200=Tabeller!$AH$5,'APH KIC KIA PC'!M200&lt;&gt;200),'APH KIC KIA PC'!D200,'APH KIC KIA PC'!M200=200,'2. Artikeldata Utökad'!I200))),""))</f>
        <v/>
      </c>
      <c r="O200" s="491" t="str">
        <f aca="false">'APH KIC KIA PC'!E200</f>
        <v/>
      </c>
      <c r="P200" s="487" t="str">
        <f aca="false">TRIM('APH KIC KIA PC'!R200)</f>
        <v/>
      </c>
      <c r="Q200" s="497"/>
      <c r="R200" s="493" t="str">
        <f aca="false" t="array" ref="R200:R200">IFERROR(_xlfn.IFS('4. Inköpsdata'!M200=25%,41,'4. Inköpsdata'!M200=12%,42,'4. Inköpsdata'!M200=6%,43,'4. Inköpsdata'!M200="Momsfritt",38),"")</f>
        <v/>
      </c>
      <c r="S200" s="486" t="str">
        <f aca="false">'APH KIC KIA PC'!S200</f>
        <v>  Välj…</v>
      </c>
      <c r="T200" s="494" t="str">
        <f aca="false">'APH KIC KIA PC'!E200</f>
        <v/>
      </c>
      <c r="U200" s="486"/>
      <c r="V200" s="497"/>
      <c r="W200" s="497"/>
      <c r="X200" s="497"/>
      <c r="Y200" s="497"/>
      <c r="Z200" s="486" t="str">
        <f aca="false">TRIM(IF('1. Artikeldata Grund'!K200="","",IF('1. Artikeldata Grund'!K200=1,_xlfn.CONCAT('1. Artikeldata Grund'!K200," ","dag"),_xlfn.CONCAT('1. Artikeldata Grund'!K200," ","dagar"))))</f>
        <v/>
      </c>
      <c r="AA200" s="486" t="str">
        <f aca="false">TRIM(IF('1. Artikeldata Grund'!L200="","",IF('1. Artikeldata Grund'!L200=1,_xlfn.CONCAT('1. Artikeldata Grund'!L200," ","dag"),_xlfn.CONCAT('1. Artikeldata Grund'!L200," ","dagar"))))</f>
        <v/>
      </c>
      <c r="AB200" s="497"/>
      <c r="AC200" s="497"/>
      <c r="AD200" s="497"/>
      <c r="AE200" s="486" t="n">
        <v>1</v>
      </c>
      <c r="AF200" s="497"/>
      <c r="AG200" s="487" t="str">
        <f aca="false">TRIM('APH KIC KIA PC'!T200)</f>
        <v/>
      </c>
      <c r="AH200" s="497"/>
      <c r="AI200" s="497"/>
      <c r="AJ200" s="497"/>
      <c r="AK200" s="497"/>
      <c r="AL200" s="497"/>
      <c r="AM200" s="497"/>
      <c r="AN200" s="497"/>
      <c r="AO200" s="497"/>
      <c r="AP200" s="497"/>
      <c r="AQ200" s="497"/>
      <c r="AR200" s="497"/>
      <c r="AS200" s="497"/>
      <c r="AT200" s="497"/>
      <c r="AU200" s="497"/>
      <c r="AV200" s="497"/>
      <c r="AW200" s="497"/>
      <c r="AX200" s="497"/>
      <c r="AY200" s="497"/>
      <c r="AZ200" s="497"/>
      <c r="BA200" s="497"/>
      <c r="BB200" s="497"/>
      <c r="BC200" s="490" t="s">
        <v>2035</v>
      </c>
      <c r="BD200" s="490" t="str">
        <f aca="false">IF('2. Artikeldata Utökad'!G200="Välj…","",LEFT('2. Artikeldata Utökad'!G200,1))</f>
        <v> </v>
      </c>
      <c r="BE200" s="497"/>
      <c r="BF200" s="497"/>
      <c r="BG200" s="497"/>
      <c r="BH200" s="497"/>
      <c r="BI200" s="497"/>
      <c r="BJ200" s="497"/>
      <c r="BK200" s="497"/>
      <c r="BL200" s="487" t="str">
        <f aca="false">TRIM(IF('APH KIC KIA PC'!S200="WEB","",'2. Artikeldata Utökad'!P200))</f>
        <v/>
      </c>
      <c r="BM200" s="487" t="str">
        <f aca="false">TRIM(IF('APH KIC KIA PC'!S200="WEB","",'2. Artikeldata Utökad'!Q200))</f>
        <v/>
      </c>
      <c r="BN200" s="487" t="str">
        <f aca="false">TRIM(IF('APH KIC KIA PC'!S200="WEB","",'2. Artikeldata Utökad'!R200))</f>
        <v/>
      </c>
      <c r="BO200" s="487" t="str">
        <f aca="false">IF('2. Artikeldata Utökad'!F200="","",'2. Artikeldata Utökad'!F200)</f>
        <v>  Välj…</v>
      </c>
      <c r="BP200" s="487" t="str">
        <f aca="false">TRIM(IF('2. Artikeldata Utökad'!E200="","",'2. Artikeldata Utökad'!E200))</f>
        <v/>
      </c>
      <c r="BQ200" s="487" t="str">
        <f aca="false">TRIM(IF('APH KIC KIA PC'!S200="WEB","",'2. Artikeldata Utökad'!S200))</f>
        <v/>
      </c>
      <c r="BR200" s="486" t="n">
        <v>1</v>
      </c>
      <c r="BS200" s="487" t="str">
        <f aca="false">TRIM(IF('APH KIC KIA PC'!S200="WEB","",'2. Artikeldata Utökad'!T200))</f>
        <v/>
      </c>
      <c r="BT200" s="497"/>
      <c r="BU200" s="497"/>
      <c r="BV200" s="487" t="str">
        <f aca="false">TRIM(IF('APH KIC KIA PC'!M200&lt;&gt;200,'APH KIC KIA PC'!D200,'2. Artikeldata Utökad'!I200))</f>
        <v/>
      </c>
      <c r="BW200" s="487" t="str">
        <f aca="false">TRIM('2. Artikeldata Utökad'!D200)</f>
        <v/>
      </c>
      <c r="BX200" s="488" t="str">
        <f aca="false">LEFT('2. Artikeldata Utökad'!H200,1)</f>
        <v> </v>
      </c>
      <c r="BY200" s="488" t="str">
        <f aca="false">TRIM(LEFT('2. Artikeldata Utökad'!J200,2))</f>
        <v/>
      </c>
      <c r="BZ200" s="486" t="s">
        <v>2035</v>
      </c>
      <c r="CA200" s="497"/>
      <c r="CB200" s="497"/>
      <c r="CC200" s="497"/>
      <c r="CD200" s="497"/>
      <c r="CE200" s="497"/>
    </row>
    <row r="201" customFormat="false" ht="14.25" hidden="false" customHeight="false" outlineLevel="0" collapsed="false">
      <c r="A201" s="485" t="n">
        <v>197</v>
      </c>
      <c r="B201" s="485" t="str">
        <f aca="false">'APH KIC KIA PC'!I201</f>
        <v>Välj…</v>
      </c>
      <c r="C201" s="485" t="str">
        <f aca="false">'APH KIC KIA PC'!K201</f>
        <v>Välj…</v>
      </c>
      <c r="D201" s="486" t="n">
        <v>1</v>
      </c>
      <c r="E201" s="487" t="str">
        <f aca="false">TRIM('APH KIC KIA PC'!D201)</f>
        <v/>
      </c>
      <c r="F201" s="488" t="str">
        <f aca="false">TRIM('1. Artikeldata Grund'!E201)</f>
        <v/>
      </c>
      <c r="G201" s="489" t="s">
        <v>1925</v>
      </c>
      <c r="H201" s="497"/>
      <c r="I201" s="497"/>
      <c r="J201" s="497"/>
      <c r="K201" s="497"/>
      <c r="L201" s="497"/>
      <c r="M201" s="258" t="n">
        <f aca="false" t="array" ref="M201:M201">IF('APH KIC KIA PC'!S201&lt;&gt;"WEB",1,_xlfn.IFS('APH KIC KIA PC'!K201=Tabeller!$AH$4,'APH KIC KIA PC'!Q201,'APH KIC KIA PC'!K201=Tabeller!$AH$5,106628))</f>
        <v>1</v>
      </c>
      <c r="N201" s="490" t="str">
        <f aca="false" t="array" ref="N201:N201">TRIM(IFERROR(IF('APH KIC KIA PC'!M201=200,'2. Artikeldata Utökad'!I201,(_xlfn.IFS('APH KIC KIA PC'!K201=Tabeller!$AH$4,'1. Artikeldata Grund'!F201,AND('APH KIC KIA PC'!K201=Tabeller!$AH$5,'APH KIC KIA PC'!M201&lt;&gt;200),'APH KIC KIA PC'!D201,'APH KIC KIA PC'!M201=200,'2. Artikeldata Utökad'!I201))),""))</f>
        <v/>
      </c>
      <c r="O201" s="491" t="str">
        <f aca="false">'APH KIC KIA PC'!E201</f>
        <v/>
      </c>
      <c r="P201" s="487" t="str">
        <f aca="false">TRIM('APH KIC KIA PC'!R201)</f>
        <v/>
      </c>
      <c r="Q201" s="497"/>
      <c r="R201" s="493" t="str">
        <f aca="false" t="array" ref="R201:R201">IFERROR(_xlfn.IFS('4. Inköpsdata'!M201=25%,41,'4. Inköpsdata'!M201=12%,42,'4. Inköpsdata'!M201=6%,43,'4. Inköpsdata'!M201="Momsfritt",38),"")</f>
        <v/>
      </c>
      <c r="S201" s="486" t="str">
        <f aca="false">'APH KIC KIA PC'!S201</f>
        <v>  Välj…</v>
      </c>
      <c r="T201" s="494" t="str">
        <f aca="false">'APH KIC KIA PC'!E201</f>
        <v/>
      </c>
      <c r="U201" s="486"/>
      <c r="V201" s="497"/>
      <c r="W201" s="497"/>
      <c r="X201" s="497"/>
      <c r="Y201" s="497"/>
      <c r="Z201" s="486" t="str">
        <f aca="false">TRIM(IF('1. Artikeldata Grund'!K201="","",IF('1. Artikeldata Grund'!K201=1,_xlfn.CONCAT('1. Artikeldata Grund'!K201," ","dag"),_xlfn.CONCAT('1. Artikeldata Grund'!K201," ","dagar"))))</f>
        <v/>
      </c>
      <c r="AA201" s="486" t="str">
        <f aca="false">TRIM(IF('1. Artikeldata Grund'!L201="","",IF('1. Artikeldata Grund'!L201=1,_xlfn.CONCAT('1. Artikeldata Grund'!L201," ","dag"),_xlfn.CONCAT('1. Artikeldata Grund'!L201," ","dagar"))))</f>
        <v/>
      </c>
      <c r="AB201" s="497"/>
      <c r="AC201" s="497"/>
      <c r="AD201" s="497"/>
      <c r="AE201" s="486" t="n">
        <v>1</v>
      </c>
      <c r="AF201" s="497"/>
      <c r="AG201" s="487" t="str">
        <f aca="false">TRIM('APH KIC KIA PC'!T201)</f>
        <v/>
      </c>
      <c r="AH201" s="497"/>
      <c r="AI201" s="497"/>
      <c r="AJ201" s="497"/>
      <c r="AK201" s="497"/>
      <c r="AL201" s="497"/>
      <c r="AM201" s="497"/>
      <c r="AN201" s="497"/>
      <c r="AO201" s="497"/>
      <c r="AP201" s="497"/>
      <c r="AQ201" s="497"/>
      <c r="AR201" s="497"/>
      <c r="AS201" s="497"/>
      <c r="AT201" s="497"/>
      <c r="AU201" s="497"/>
      <c r="AV201" s="497"/>
      <c r="AW201" s="497"/>
      <c r="AX201" s="497"/>
      <c r="AY201" s="497"/>
      <c r="AZ201" s="497"/>
      <c r="BA201" s="497"/>
      <c r="BB201" s="497"/>
      <c r="BC201" s="490" t="s">
        <v>2035</v>
      </c>
      <c r="BD201" s="490" t="str">
        <f aca="false">IF('2. Artikeldata Utökad'!G201="Välj…","",LEFT('2. Artikeldata Utökad'!G201,1))</f>
        <v> </v>
      </c>
      <c r="BE201" s="497"/>
      <c r="BF201" s="497"/>
      <c r="BG201" s="497"/>
      <c r="BH201" s="497"/>
      <c r="BI201" s="497"/>
      <c r="BJ201" s="497"/>
      <c r="BK201" s="497"/>
      <c r="BL201" s="487" t="str">
        <f aca="false">TRIM(IF('APH KIC KIA PC'!S201="WEB","",'2. Artikeldata Utökad'!P201))</f>
        <v/>
      </c>
      <c r="BM201" s="487" t="str">
        <f aca="false">TRIM(IF('APH KIC KIA PC'!S201="WEB","",'2. Artikeldata Utökad'!Q201))</f>
        <v/>
      </c>
      <c r="BN201" s="487" t="str">
        <f aca="false">TRIM(IF('APH KIC KIA PC'!S201="WEB","",'2. Artikeldata Utökad'!R201))</f>
        <v/>
      </c>
      <c r="BO201" s="487" t="str">
        <f aca="false">IF('2. Artikeldata Utökad'!F201="","",'2. Artikeldata Utökad'!F201)</f>
        <v>  Välj…</v>
      </c>
      <c r="BP201" s="487" t="str">
        <f aca="false">TRIM(IF('2. Artikeldata Utökad'!E201="","",'2. Artikeldata Utökad'!E201))</f>
        <v/>
      </c>
      <c r="BQ201" s="487" t="str">
        <f aca="false">TRIM(IF('APH KIC KIA PC'!S201="WEB","",'2. Artikeldata Utökad'!S201))</f>
        <v/>
      </c>
      <c r="BR201" s="486" t="n">
        <v>1</v>
      </c>
      <c r="BS201" s="487" t="str">
        <f aca="false">TRIM(IF('APH KIC KIA PC'!S201="WEB","",'2. Artikeldata Utökad'!T201))</f>
        <v/>
      </c>
      <c r="BT201" s="497"/>
      <c r="BU201" s="497"/>
      <c r="BV201" s="487" t="str">
        <f aca="false">TRIM(IF('APH KIC KIA PC'!M201&lt;&gt;200,'APH KIC KIA PC'!D201,'2. Artikeldata Utökad'!I201))</f>
        <v/>
      </c>
      <c r="BW201" s="487" t="str">
        <f aca="false">TRIM('2. Artikeldata Utökad'!D201)</f>
        <v/>
      </c>
      <c r="BX201" s="488" t="str">
        <f aca="false">LEFT('2. Artikeldata Utökad'!H201,1)</f>
        <v> </v>
      </c>
      <c r="BY201" s="488" t="str">
        <f aca="false">TRIM(LEFT('2. Artikeldata Utökad'!J201,2))</f>
        <v/>
      </c>
      <c r="BZ201" s="486" t="s">
        <v>2035</v>
      </c>
      <c r="CA201" s="497"/>
      <c r="CB201" s="497"/>
      <c r="CC201" s="497"/>
      <c r="CD201" s="497"/>
      <c r="CE201" s="497"/>
    </row>
    <row r="202" customFormat="false" ht="14.25" hidden="false" customHeight="false" outlineLevel="0" collapsed="false">
      <c r="A202" s="485" t="n">
        <v>198</v>
      </c>
      <c r="B202" s="485" t="str">
        <f aca="false">'APH KIC KIA PC'!I202</f>
        <v>Välj…</v>
      </c>
      <c r="C202" s="485" t="str">
        <f aca="false">'APH KIC KIA PC'!K202</f>
        <v>Välj…</v>
      </c>
      <c r="D202" s="486" t="n">
        <v>1</v>
      </c>
      <c r="E202" s="487" t="str">
        <f aca="false">TRIM('APH KIC KIA PC'!D202)</f>
        <v/>
      </c>
      <c r="F202" s="488" t="str">
        <f aca="false">TRIM('1. Artikeldata Grund'!E202)</f>
        <v/>
      </c>
      <c r="G202" s="489" t="s">
        <v>1925</v>
      </c>
      <c r="H202" s="497"/>
      <c r="I202" s="497"/>
      <c r="J202" s="497"/>
      <c r="K202" s="497"/>
      <c r="L202" s="497"/>
      <c r="M202" s="258" t="n">
        <f aca="false" t="array" ref="M202:M202">IF('APH KIC KIA PC'!S202&lt;&gt;"WEB",1,_xlfn.IFS('APH KIC KIA PC'!K202=Tabeller!$AH$4,'APH KIC KIA PC'!Q202,'APH KIC KIA PC'!K202=Tabeller!$AH$5,106628))</f>
        <v>1</v>
      </c>
      <c r="N202" s="490" t="str">
        <f aca="false" t="array" ref="N202:N202">TRIM(IFERROR(IF('APH KIC KIA PC'!M202=200,'2. Artikeldata Utökad'!I202,(_xlfn.IFS('APH KIC KIA PC'!K202=Tabeller!$AH$4,'1. Artikeldata Grund'!F202,AND('APH KIC KIA PC'!K202=Tabeller!$AH$5,'APH KIC KIA PC'!M202&lt;&gt;200),'APH KIC KIA PC'!D202,'APH KIC KIA PC'!M202=200,'2. Artikeldata Utökad'!I202))),""))</f>
        <v/>
      </c>
      <c r="O202" s="491" t="str">
        <f aca="false">'APH KIC KIA PC'!E202</f>
        <v/>
      </c>
      <c r="P202" s="487" t="str">
        <f aca="false">TRIM('APH KIC KIA PC'!R202)</f>
        <v/>
      </c>
      <c r="Q202" s="497"/>
      <c r="R202" s="493" t="str">
        <f aca="false" t="array" ref="R202:R202">IFERROR(_xlfn.IFS('4. Inköpsdata'!M202=25%,41,'4. Inköpsdata'!M202=12%,42,'4. Inköpsdata'!M202=6%,43,'4. Inköpsdata'!M202="Momsfritt",38),"")</f>
        <v/>
      </c>
      <c r="S202" s="486" t="str">
        <f aca="false">'APH KIC KIA PC'!S202</f>
        <v>  Välj…</v>
      </c>
      <c r="T202" s="494" t="str">
        <f aca="false">'APH KIC KIA PC'!E202</f>
        <v/>
      </c>
      <c r="U202" s="486"/>
      <c r="V202" s="497"/>
      <c r="W202" s="497"/>
      <c r="X202" s="497"/>
      <c r="Y202" s="497"/>
      <c r="Z202" s="486" t="str">
        <f aca="false">TRIM(IF('1. Artikeldata Grund'!K202="","",IF('1. Artikeldata Grund'!K202=1,_xlfn.CONCAT('1. Artikeldata Grund'!K202," ","dag"),_xlfn.CONCAT('1. Artikeldata Grund'!K202," ","dagar"))))</f>
        <v/>
      </c>
      <c r="AA202" s="486" t="str">
        <f aca="false">TRIM(IF('1. Artikeldata Grund'!L202="","",IF('1. Artikeldata Grund'!L202=1,_xlfn.CONCAT('1. Artikeldata Grund'!L202," ","dag"),_xlfn.CONCAT('1. Artikeldata Grund'!L202," ","dagar"))))</f>
        <v/>
      </c>
      <c r="AB202" s="497"/>
      <c r="AC202" s="497"/>
      <c r="AD202" s="497"/>
      <c r="AE202" s="486" t="n">
        <v>1</v>
      </c>
      <c r="AF202" s="497"/>
      <c r="AG202" s="487" t="str">
        <f aca="false">TRIM('APH KIC KIA PC'!T202)</f>
        <v/>
      </c>
      <c r="AH202" s="497"/>
      <c r="AI202" s="497"/>
      <c r="AJ202" s="497"/>
      <c r="AK202" s="497"/>
      <c r="AL202" s="497"/>
      <c r="AM202" s="497"/>
      <c r="AN202" s="497"/>
      <c r="AO202" s="497"/>
      <c r="AP202" s="497"/>
      <c r="AQ202" s="497"/>
      <c r="AR202" s="497"/>
      <c r="AS202" s="497"/>
      <c r="AT202" s="497"/>
      <c r="AU202" s="497"/>
      <c r="AV202" s="497"/>
      <c r="AW202" s="497"/>
      <c r="AX202" s="497"/>
      <c r="AY202" s="497"/>
      <c r="AZ202" s="497"/>
      <c r="BA202" s="497"/>
      <c r="BB202" s="497"/>
      <c r="BC202" s="490" t="s">
        <v>2035</v>
      </c>
      <c r="BD202" s="490" t="str">
        <f aca="false">IF('2. Artikeldata Utökad'!G202="Välj…","",LEFT('2. Artikeldata Utökad'!G202,1))</f>
        <v> </v>
      </c>
      <c r="BE202" s="497"/>
      <c r="BF202" s="497"/>
      <c r="BG202" s="497"/>
      <c r="BH202" s="497"/>
      <c r="BI202" s="497"/>
      <c r="BJ202" s="497"/>
      <c r="BK202" s="497"/>
      <c r="BL202" s="487" t="str">
        <f aca="false">TRIM(IF('APH KIC KIA PC'!S202="WEB","",'2. Artikeldata Utökad'!P202))</f>
        <v/>
      </c>
      <c r="BM202" s="487" t="str">
        <f aca="false">TRIM(IF('APH KIC KIA PC'!S202="WEB","",'2. Artikeldata Utökad'!Q202))</f>
        <v/>
      </c>
      <c r="BN202" s="487" t="str">
        <f aca="false">TRIM(IF('APH KIC KIA PC'!S202="WEB","",'2. Artikeldata Utökad'!R202))</f>
        <v/>
      </c>
      <c r="BO202" s="487" t="str">
        <f aca="false">IF('2. Artikeldata Utökad'!F202="","",'2. Artikeldata Utökad'!F202)</f>
        <v>  Välj…</v>
      </c>
      <c r="BP202" s="487" t="str">
        <f aca="false">TRIM(IF('2. Artikeldata Utökad'!E202="","",'2. Artikeldata Utökad'!E202))</f>
        <v/>
      </c>
      <c r="BQ202" s="487" t="str">
        <f aca="false">TRIM(IF('APH KIC KIA PC'!S202="WEB","",'2. Artikeldata Utökad'!S202))</f>
        <v/>
      </c>
      <c r="BR202" s="486" t="n">
        <v>1</v>
      </c>
      <c r="BS202" s="487" t="str">
        <f aca="false">TRIM(IF('APH KIC KIA PC'!S202="WEB","",'2. Artikeldata Utökad'!T202))</f>
        <v/>
      </c>
      <c r="BT202" s="497"/>
      <c r="BU202" s="497"/>
      <c r="BV202" s="487" t="str">
        <f aca="false">TRIM(IF('APH KIC KIA PC'!M202&lt;&gt;200,'APH KIC KIA PC'!D202,'2. Artikeldata Utökad'!I202))</f>
        <v/>
      </c>
      <c r="BW202" s="487" t="str">
        <f aca="false">TRIM('2. Artikeldata Utökad'!D202)</f>
        <v/>
      </c>
      <c r="BX202" s="488" t="str">
        <f aca="false">LEFT('2. Artikeldata Utökad'!H202,1)</f>
        <v> </v>
      </c>
      <c r="BY202" s="488" t="str">
        <f aca="false">TRIM(LEFT('2. Artikeldata Utökad'!J202,2))</f>
        <v/>
      </c>
      <c r="BZ202" s="486" t="s">
        <v>2035</v>
      </c>
      <c r="CA202" s="497"/>
      <c r="CB202" s="497"/>
      <c r="CC202" s="497"/>
      <c r="CD202" s="497"/>
      <c r="CE202" s="497"/>
    </row>
    <row r="203" customFormat="false" ht="14.25" hidden="false" customHeight="false" outlineLevel="0" collapsed="false">
      <c r="A203" s="485" t="n">
        <v>199</v>
      </c>
      <c r="B203" s="485" t="str">
        <f aca="false">'APH KIC KIA PC'!I203</f>
        <v>Välj…</v>
      </c>
      <c r="C203" s="485" t="str">
        <f aca="false">'APH KIC KIA PC'!K203</f>
        <v>Välj…</v>
      </c>
      <c r="D203" s="498" t="n">
        <v>1</v>
      </c>
      <c r="E203" s="499" t="str">
        <f aca="false">TRIM('APH KIC KIA PC'!D203)</f>
        <v/>
      </c>
      <c r="F203" s="497" t="str">
        <f aca="false">TRIM('1. Artikeldata Grund'!E203)</f>
        <v/>
      </c>
      <c r="G203" s="500" t="s">
        <v>1925</v>
      </c>
      <c r="H203" s="497"/>
      <c r="I203" s="497"/>
      <c r="J203" s="497"/>
      <c r="K203" s="497"/>
      <c r="L203" s="497"/>
      <c r="M203" s="258" t="n">
        <f aca="false" t="array" ref="M203:M203">IF('APH KIC KIA PC'!S203&lt;&gt;"WEB",1,_xlfn.IFS('APH KIC KIA PC'!K203=Tabeller!$AH$4,'APH KIC KIA PC'!Q203,'APH KIC KIA PC'!K203=Tabeller!$AH$5,106628))</f>
        <v>1</v>
      </c>
      <c r="N203" s="501" t="str">
        <f aca="false" t="array" ref="N203:N203">TRIM(IFERROR(IF('APH KIC KIA PC'!M203=200,'2. Artikeldata Utökad'!I203,(_xlfn.IFS('APH KIC KIA PC'!K203=Tabeller!$AH$4,'1. Artikeldata Grund'!F203,AND('APH KIC KIA PC'!K203=Tabeller!$AH$5,'APH KIC KIA PC'!M203&lt;&gt;200),'APH KIC KIA PC'!D203,'APH KIC KIA PC'!M203=200,'2. Artikeldata Utökad'!I203))),""))</f>
        <v/>
      </c>
      <c r="O203" s="502" t="str">
        <f aca="false">'APH KIC KIA PC'!E203</f>
        <v/>
      </c>
      <c r="P203" s="499" t="str">
        <f aca="false">TRIM('APH KIC KIA PC'!R203)</f>
        <v/>
      </c>
      <c r="Q203" s="497"/>
      <c r="R203" s="493" t="str">
        <f aca="false" t="array" ref="R203:R203">IFERROR(_xlfn.IFS('4. Inköpsdata'!M203=25%,41,'4. Inköpsdata'!M203=12%,42,'4. Inköpsdata'!M203=6%,43,'4. Inköpsdata'!M203="Momsfritt",38),"")</f>
        <v/>
      </c>
      <c r="S203" s="498" t="str">
        <f aca="false">'APH KIC KIA PC'!S203</f>
        <v>  Välj…</v>
      </c>
      <c r="T203" s="503" t="str">
        <f aca="false">'APH KIC KIA PC'!E203</f>
        <v/>
      </c>
      <c r="U203" s="498"/>
      <c r="V203" s="497"/>
      <c r="W203" s="497"/>
      <c r="X203" s="497"/>
      <c r="Y203" s="497"/>
      <c r="Z203" s="486" t="str">
        <f aca="false">TRIM(IF('1. Artikeldata Grund'!K203="","",IF('1. Artikeldata Grund'!K203=1,_xlfn.CONCAT('1. Artikeldata Grund'!K203," ","dag"),_xlfn.CONCAT('1. Artikeldata Grund'!K203," ","dagar"))))</f>
        <v/>
      </c>
      <c r="AA203" s="486" t="str">
        <f aca="false">TRIM(IF('1. Artikeldata Grund'!L203="","",IF('1. Artikeldata Grund'!L203=1,_xlfn.CONCAT('1. Artikeldata Grund'!L203," ","dag"),_xlfn.CONCAT('1. Artikeldata Grund'!L203," ","dagar"))))</f>
        <v/>
      </c>
      <c r="AB203" s="497"/>
      <c r="AC203" s="497"/>
      <c r="AD203" s="497"/>
      <c r="AE203" s="498" t="n">
        <v>1</v>
      </c>
      <c r="AF203" s="497"/>
      <c r="AG203" s="499" t="str">
        <f aca="false">TRIM('APH KIC KIA PC'!T203)</f>
        <v/>
      </c>
      <c r="AH203" s="497"/>
      <c r="AI203" s="497"/>
      <c r="AJ203" s="497"/>
      <c r="AK203" s="497"/>
      <c r="AL203" s="497"/>
      <c r="AM203" s="497"/>
      <c r="AN203" s="497"/>
      <c r="AO203" s="497"/>
      <c r="AP203" s="497"/>
      <c r="AQ203" s="497"/>
      <c r="AR203" s="497"/>
      <c r="AS203" s="497"/>
      <c r="AT203" s="497"/>
      <c r="AU203" s="497"/>
      <c r="AV203" s="497"/>
      <c r="AW203" s="497"/>
      <c r="AX203" s="497"/>
      <c r="AY203" s="497"/>
      <c r="AZ203" s="497"/>
      <c r="BA203" s="497"/>
      <c r="BB203" s="497"/>
      <c r="BC203" s="490" t="s">
        <v>2035</v>
      </c>
      <c r="BD203" s="501" t="str">
        <f aca="false">IF('2. Artikeldata Utökad'!G203="Välj…","",LEFT('2. Artikeldata Utökad'!G203,1))</f>
        <v> </v>
      </c>
      <c r="BE203" s="497"/>
      <c r="BF203" s="497"/>
      <c r="BG203" s="497"/>
      <c r="BH203" s="497"/>
      <c r="BI203" s="497"/>
      <c r="BJ203" s="497"/>
      <c r="BK203" s="497"/>
      <c r="BL203" s="499" t="str">
        <f aca="false">TRIM(IF('APH KIC KIA PC'!S203="WEB","",'2. Artikeldata Utökad'!P203))</f>
        <v/>
      </c>
      <c r="BM203" s="499" t="str">
        <f aca="false">TRIM(IF('APH KIC KIA PC'!S203="WEB","",'2. Artikeldata Utökad'!Q203))</f>
        <v/>
      </c>
      <c r="BN203" s="499" t="str">
        <f aca="false">TRIM(IF('APH KIC KIA PC'!S203="WEB","",'2. Artikeldata Utökad'!R203))</f>
        <v/>
      </c>
      <c r="BO203" s="499" t="str">
        <f aca="false">IF('2. Artikeldata Utökad'!F203="","",'2. Artikeldata Utökad'!F203)</f>
        <v>  Välj…</v>
      </c>
      <c r="BP203" s="499" t="str">
        <f aca="false">TRIM(IF('2. Artikeldata Utökad'!E203="","",'2. Artikeldata Utökad'!E203))</f>
        <v/>
      </c>
      <c r="BQ203" s="499" t="str">
        <f aca="false">TRIM(IF('APH KIC KIA PC'!S203="WEB","",'2. Artikeldata Utökad'!S203))</f>
        <v/>
      </c>
      <c r="BR203" s="498" t="n">
        <v>1</v>
      </c>
      <c r="BS203" s="499" t="str">
        <f aca="false">TRIM(IF('APH KIC KIA PC'!S203="WEB","",'2. Artikeldata Utökad'!T203))</f>
        <v/>
      </c>
      <c r="BT203" s="497"/>
      <c r="BU203" s="497"/>
      <c r="BV203" s="499" t="str">
        <f aca="false">TRIM(IF('APH KIC KIA PC'!M203&lt;&gt;200,'APH KIC KIA PC'!D203,'2. Artikeldata Utökad'!I203))</f>
        <v/>
      </c>
      <c r="BW203" s="499" t="str">
        <f aca="false">TRIM('2. Artikeldata Utökad'!D203)</f>
        <v/>
      </c>
      <c r="BX203" s="497" t="str">
        <f aca="false">LEFT('2. Artikeldata Utökad'!H203,1)</f>
        <v> </v>
      </c>
      <c r="BY203" s="497" t="str">
        <f aca="false">TRIM(LEFT('2. Artikeldata Utökad'!J203,2))</f>
        <v/>
      </c>
      <c r="BZ203" s="498" t="s">
        <v>2035</v>
      </c>
      <c r="CA203" s="497"/>
      <c r="CB203" s="497"/>
      <c r="CC203" s="497"/>
      <c r="CD203" s="497"/>
      <c r="CE203" s="497"/>
    </row>
    <row r="204" customFormat="false" ht="14.25" hidden="false" customHeight="false" outlineLevel="0" collapsed="false">
      <c r="A204" s="485" t="n">
        <v>200</v>
      </c>
      <c r="B204" s="485" t="str">
        <f aca="false">'APH KIC KIA PC'!I204</f>
        <v>Välj…</v>
      </c>
      <c r="C204" s="485" t="str">
        <f aca="false">'APH KIC KIA PC'!K204</f>
        <v>Välj…</v>
      </c>
      <c r="D204" s="486" t="n">
        <v>1</v>
      </c>
      <c r="E204" s="487" t="str">
        <f aca="false">TRIM('APH KIC KIA PC'!D204)</f>
        <v/>
      </c>
      <c r="F204" s="488" t="str">
        <f aca="false">TRIM('1. Artikeldata Grund'!E204)</f>
        <v/>
      </c>
      <c r="G204" s="489" t="s">
        <v>1925</v>
      </c>
      <c r="H204" s="488"/>
      <c r="I204" s="488"/>
      <c r="J204" s="488"/>
      <c r="K204" s="488"/>
      <c r="L204" s="488"/>
      <c r="M204" s="258" t="n">
        <f aca="false" t="array" ref="M204:M204">IF('APH KIC KIA PC'!S204&lt;&gt;"WEB",1,_xlfn.IFS('APH KIC KIA PC'!K204=Tabeller!$AH$4,'APH KIC KIA PC'!Q204,'APH KIC KIA PC'!K204=Tabeller!$AH$5,106628))</f>
        <v>1</v>
      </c>
      <c r="N204" s="490" t="str">
        <f aca="false" t="array" ref="N204:N204">TRIM(IFERROR(IF('APH KIC KIA PC'!M204=200,'2. Artikeldata Utökad'!I204,(_xlfn.IFS('APH KIC KIA PC'!K204=Tabeller!$AH$4,'1. Artikeldata Grund'!F204,AND('APH KIC KIA PC'!K204=Tabeller!$AH$5,'APH KIC KIA PC'!M204&lt;&gt;200),'APH KIC KIA PC'!D204,'APH KIC KIA PC'!M204=200,'2. Artikeldata Utökad'!I204))),""))</f>
        <v/>
      </c>
      <c r="O204" s="491" t="str">
        <f aca="false">'APH KIC KIA PC'!E204</f>
        <v/>
      </c>
      <c r="P204" s="487" t="str">
        <f aca="false">TRIM('APH KIC KIA PC'!R204)</f>
        <v/>
      </c>
      <c r="Q204" s="488"/>
      <c r="R204" s="493" t="str">
        <f aca="false" t="array" ref="R204:R204">IFERROR(_xlfn.IFS('4. Inköpsdata'!M204=25%,41,'4. Inköpsdata'!M204=12%,42,'4. Inköpsdata'!M204=6%,43,'4. Inköpsdata'!M204="Momsfritt",38),"")</f>
        <v/>
      </c>
      <c r="S204" s="486" t="str">
        <f aca="false">'APH KIC KIA PC'!S204</f>
        <v>  Välj…</v>
      </c>
      <c r="T204" s="494" t="str">
        <f aca="false">'APH KIC KIA PC'!E204</f>
        <v/>
      </c>
      <c r="U204" s="486"/>
      <c r="V204" s="488"/>
      <c r="W204" s="488"/>
      <c r="X204" s="488"/>
      <c r="Y204" s="488"/>
      <c r="Z204" s="486" t="str">
        <f aca="false">TRIM(IF('1. Artikeldata Grund'!K204="","",IF('1. Artikeldata Grund'!K204=1,_xlfn.CONCAT('1. Artikeldata Grund'!K204," ","dag"),_xlfn.CONCAT('1. Artikeldata Grund'!K204," ","dagar"))))</f>
        <v/>
      </c>
      <c r="AA204" s="486" t="str">
        <f aca="false">TRIM(IF('1. Artikeldata Grund'!L204="","",IF('1. Artikeldata Grund'!L204=1,_xlfn.CONCAT('1. Artikeldata Grund'!L204," ","dag"),_xlfn.CONCAT('1. Artikeldata Grund'!L204," ","dagar"))))</f>
        <v/>
      </c>
      <c r="AB204" s="488"/>
      <c r="AC204" s="488"/>
      <c r="AD204" s="488"/>
      <c r="AE204" s="486" t="n">
        <v>1</v>
      </c>
      <c r="AF204" s="488"/>
      <c r="AG204" s="487" t="str">
        <f aca="false">TRIM('APH KIC KIA PC'!T204)</f>
        <v/>
      </c>
      <c r="AH204" s="488"/>
      <c r="AI204" s="488"/>
      <c r="AJ204" s="488"/>
      <c r="AK204" s="488"/>
      <c r="AL204" s="488"/>
      <c r="AM204" s="488"/>
      <c r="AN204" s="488"/>
      <c r="AO204" s="488"/>
      <c r="AP204" s="488"/>
      <c r="AQ204" s="488"/>
      <c r="AR204" s="488"/>
      <c r="AS204" s="488"/>
      <c r="AT204" s="488"/>
      <c r="AU204" s="488"/>
      <c r="AV204" s="488"/>
      <c r="AW204" s="488"/>
      <c r="AX204" s="488"/>
      <c r="AY204" s="488"/>
      <c r="AZ204" s="488"/>
      <c r="BA204" s="488"/>
      <c r="BB204" s="488"/>
      <c r="BC204" s="490" t="s">
        <v>2035</v>
      </c>
      <c r="BD204" s="490" t="str">
        <f aca="false">IF('2. Artikeldata Utökad'!G204="Välj…","",LEFT('2. Artikeldata Utökad'!G204,1))</f>
        <v> </v>
      </c>
      <c r="BE204" s="488"/>
      <c r="BF204" s="488"/>
      <c r="BG204" s="488"/>
      <c r="BH204" s="488"/>
      <c r="BI204" s="488"/>
      <c r="BJ204" s="488"/>
      <c r="BK204" s="488"/>
      <c r="BL204" s="487" t="str">
        <f aca="false">TRIM(IF('APH KIC KIA PC'!S204="WEB","",'2. Artikeldata Utökad'!P204))</f>
        <v/>
      </c>
      <c r="BM204" s="487" t="str">
        <f aca="false">TRIM(IF('APH KIC KIA PC'!S204="WEB","",'2. Artikeldata Utökad'!Q204))</f>
        <v/>
      </c>
      <c r="BN204" s="487" t="str">
        <f aca="false">TRIM(IF('APH KIC KIA PC'!S204="WEB","",'2. Artikeldata Utökad'!R204))</f>
        <v/>
      </c>
      <c r="BO204" s="487" t="str">
        <f aca="false">IF('2. Artikeldata Utökad'!F204="","",'2. Artikeldata Utökad'!F204)</f>
        <v>  Välj…</v>
      </c>
      <c r="BP204" s="487" t="str">
        <f aca="false">TRIM(IF('2. Artikeldata Utökad'!E204="","",'2. Artikeldata Utökad'!E204))</f>
        <v/>
      </c>
      <c r="BQ204" s="487" t="str">
        <f aca="false">TRIM(IF('APH KIC KIA PC'!S204="WEB","",'2. Artikeldata Utökad'!S204))</f>
        <v/>
      </c>
      <c r="BR204" s="486" t="n">
        <v>1</v>
      </c>
      <c r="BS204" s="487" t="str">
        <f aca="false">TRIM(IF('APH KIC KIA PC'!S204="WEB","",'2. Artikeldata Utökad'!T204))</f>
        <v/>
      </c>
      <c r="BT204" s="488"/>
      <c r="BU204" s="488"/>
      <c r="BV204" s="487" t="str">
        <f aca="false">TRIM(IF('APH KIC KIA PC'!M204&lt;&gt;200,'APH KIC KIA PC'!D204,'2. Artikeldata Utökad'!I204))</f>
        <v/>
      </c>
      <c r="BW204" s="487" t="str">
        <f aca="false">TRIM('2. Artikeldata Utökad'!D204)</f>
        <v/>
      </c>
      <c r="BX204" s="488" t="str">
        <f aca="false">LEFT('2. Artikeldata Utökad'!H204,1)</f>
        <v> </v>
      </c>
      <c r="BY204" s="488" t="str">
        <f aca="false">TRIM(LEFT('2. Artikeldata Utökad'!J204,2))</f>
        <v/>
      </c>
      <c r="BZ204" s="486" t="s">
        <v>2035</v>
      </c>
      <c r="CA204" s="488"/>
      <c r="CB204" s="488"/>
      <c r="CC204" s="488"/>
      <c r="CD204" s="488"/>
      <c r="CE204" s="488"/>
    </row>
  </sheetData>
  <sheetProtection algorithmName="SHA-512" hashValue="2wJjo1/pnb9zqJjc3Lf46dEqVpjU/ouVHB+6NnjbVMA8jcEUpYbj/eHA6rBaqrKWx45iNqxMr3LSpw9GjOBcGw==" saltValue="cYzmB+6omOm6mzwRp3lMCw==" spinCount="100000" sheet="true" sort="false" autoFilter="false"/>
  <autoFilter ref="A4:CE4"/>
  <mergeCells count="1">
    <mergeCell ref="CA2:CE2"/>
  </mergeCells>
  <printOptions headings="false" gridLines="false" gridLinesSet="true" horizontalCentered="false" verticalCentered="false"/>
  <pageMargins left="0.7" right="0.7" top="0.75" bottom="0.75" header="0.511811023622047" footer="0.511811023622047"/>
  <pageSetup paperSize="9" scale="1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204"/>
  <sheetViews>
    <sheetView showFormulas="false" showGridLines="true" showRowColHeaders="true" showZeros="true" rightToLeft="false" tabSelected="false" showOutlineSymbols="true" defaultGridColor="true" view="normal" topLeftCell="A1" colorId="64" zoomScale="80" zoomScaleNormal="80" zoomScalePageLayoutView="80" workbookViewId="0">
      <pane xSplit="3" ySplit="4" topLeftCell="M5" activePane="bottomRight" state="frozen"/>
      <selection pane="topLeft" activeCell="A1" activeCellId="0" sqref="A1"/>
      <selection pane="topRight" activeCell="M1" activeCellId="0" sqref="M1"/>
      <selection pane="bottomLeft" activeCell="A5" activeCellId="0" sqref="A5"/>
      <selection pane="bottomRight" activeCell="R5" activeCellId="0" sqref="R5"/>
    </sheetView>
  </sheetViews>
  <sheetFormatPr defaultColWidth="11.5234375" defaultRowHeight="15.75" zeroHeight="false" outlineLevelRow="0" outlineLevelCol="0"/>
  <cols>
    <col collapsed="false" customWidth="true" hidden="false" outlineLevel="0" max="3" min="1" style="48" width="10.84"/>
    <col collapsed="false" customWidth="true" hidden="false" outlineLevel="0" max="4" min="4" style="504" width="11.84"/>
    <col collapsed="false" customWidth="true" hidden="false" outlineLevel="0" max="5" min="5" style="340" width="17.47"/>
    <col collapsed="false" customWidth="true" hidden="false" outlineLevel="0" max="6" min="6" style="340" width="11.84"/>
    <col collapsed="false" customWidth="true" hidden="false" outlineLevel="0" max="7" min="7" style="419" width="16.21"/>
    <col collapsed="false" customWidth="true" hidden="false" outlineLevel="0" max="8" min="8" style="339" width="12.6"/>
    <col collapsed="false" customWidth="true" hidden="false" outlineLevel="0" max="9" min="9" style="345" width="16.55"/>
    <col collapsed="false" customWidth="true" hidden="false" outlineLevel="0" max="10" min="10" style="343" width="14.78"/>
    <col collapsed="false" customWidth="true" hidden="false" outlineLevel="0" max="11" min="11" style="341" width="14.78"/>
    <col collapsed="false" customWidth="true" hidden="false" outlineLevel="0" max="13" min="12" style="347" width="15.12"/>
    <col collapsed="false" customWidth="true" hidden="false" outlineLevel="0" max="14" min="14" style="339" width="12.43"/>
    <col collapsed="false" customWidth="true" hidden="false" outlineLevel="0" max="15" min="15" style="79" width="5.04"/>
    <col collapsed="false" customWidth="true" hidden="false" outlineLevel="0" max="16" min="16" style="48" width="11.84"/>
    <col collapsed="false" customWidth="true" hidden="false" outlineLevel="0" max="17" min="17" style="48" width="17.47"/>
    <col collapsed="false" customWidth="true" hidden="false" outlineLevel="0" max="18" min="18" style="48" width="11.84"/>
    <col collapsed="false" customWidth="true" hidden="false" outlineLevel="0" max="19" min="19" style="48" width="16.21"/>
    <col collapsed="false" customWidth="true" hidden="false" outlineLevel="0" max="20" min="20" style="48" width="12.6"/>
    <col collapsed="false" customWidth="true" hidden="false" outlineLevel="0" max="21" min="21" style="48" width="16.55"/>
    <col collapsed="false" customWidth="true" hidden="false" outlineLevel="0" max="23" min="22" style="48" width="14.78"/>
    <col collapsed="false" customWidth="true" hidden="false" outlineLevel="0" max="25" min="24" style="48" width="15.12"/>
    <col collapsed="false" customWidth="true" hidden="false" outlineLevel="0" max="26" min="26" style="48" width="12.43"/>
    <col collapsed="false" customWidth="true" hidden="false" outlineLevel="0" max="27" min="27" style="0" width="5.38"/>
    <col collapsed="false" customWidth="true" hidden="false" outlineLevel="0" max="28" min="28" style="0" width="11.84"/>
    <col collapsed="false" customWidth="true" hidden="false" outlineLevel="0" max="29" min="29" style="0" width="17.47"/>
    <col collapsed="false" customWidth="true" hidden="false" outlineLevel="0" max="30" min="30" style="0" width="11.84"/>
    <col collapsed="false" customWidth="true" hidden="false" outlineLevel="0" max="31" min="31" style="0" width="16.21"/>
    <col collapsed="false" customWidth="true" hidden="false" outlineLevel="0" max="32" min="32" style="0" width="12.6"/>
    <col collapsed="false" customWidth="true" hidden="false" outlineLevel="0" max="33" min="33" style="0" width="16.55"/>
    <col collapsed="false" customWidth="true" hidden="false" outlineLevel="0" max="35" min="34" style="0" width="14.78"/>
    <col collapsed="false" customWidth="true" hidden="false" outlineLevel="0" max="37" min="36" style="0" width="15.12"/>
    <col collapsed="false" customWidth="true" hidden="false" outlineLevel="0" max="38" min="38" style="0" width="12.43"/>
  </cols>
  <sheetData>
    <row r="1" s="49" customFormat="true" ht="14.25" hidden="false" customHeight="true" outlineLevel="0" collapsed="false">
      <c r="A1" s="505" t="s">
        <v>2205</v>
      </c>
      <c r="B1" s="505"/>
      <c r="C1" s="505"/>
      <c r="D1" s="505"/>
      <c r="E1" s="505"/>
      <c r="F1" s="505"/>
      <c r="G1" s="505"/>
      <c r="H1" s="505"/>
      <c r="I1" s="505"/>
      <c r="J1" s="505"/>
      <c r="K1" s="505"/>
      <c r="L1" s="505"/>
      <c r="M1" s="505"/>
      <c r="N1" s="505"/>
      <c r="O1" s="79"/>
      <c r="P1" s="505" t="s">
        <v>2206</v>
      </c>
      <c r="Q1" s="505"/>
      <c r="R1" s="505"/>
      <c r="S1" s="505"/>
      <c r="T1" s="505"/>
      <c r="U1" s="505"/>
      <c r="V1" s="505"/>
      <c r="W1" s="505"/>
      <c r="X1" s="505"/>
      <c r="Y1" s="505"/>
      <c r="Z1" s="505"/>
      <c r="AB1" s="505" t="s">
        <v>2207</v>
      </c>
      <c r="AC1" s="505"/>
      <c r="AD1" s="505"/>
      <c r="AE1" s="505"/>
      <c r="AF1" s="505"/>
      <c r="AG1" s="505"/>
      <c r="AH1" s="505"/>
      <c r="AI1" s="505"/>
      <c r="AJ1" s="505"/>
      <c r="AK1" s="505"/>
      <c r="AL1" s="505"/>
    </row>
    <row r="2" s="49" customFormat="true" ht="15.75" hidden="false" customHeight="false" outlineLevel="0" collapsed="false">
      <c r="A2" s="79"/>
      <c r="B2" s="79"/>
      <c r="C2" s="79"/>
      <c r="D2" s="506"/>
      <c r="E2" s="350"/>
      <c r="F2" s="350"/>
      <c r="G2" s="507"/>
      <c r="H2" s="349"/>
      <c r="I2" s="355"/>
      <c r="J2" s="353"/>
      <c r="K2" s="351"/>
      <c r="L2" s="357"/>
      <c r="M2" s="357"/>
      <c r="N2" s="349"/>
      <c r="O2" s="79"/>
      <c r="P2" s="79"/>
      <c r="Q2" s="79"/>
      <c r="R2" s="79"/>
      <c r="S2" s="79"/>
      <c r="T2" s="79"/>
      <c r="U2" s="79"/>
      <c r="V2" s="79"/>
      <c r="W2" s="79"/>
      <c r="X2" s="79"/>
      <c r="Y2" s="79"/>
      <c r="Z2" s="79"/>
    </row>
    <row r="3" s="308" customFormat="true" ht="71.25" hidden="false" customHeight="true" outlineLevel="0" collapsed="false">
      <c r="A3" s="295" t="s">
        <v>1918</v>
      </c>
      <c r="B3" s="295" t="s">
        <v>1918</v>
      </c>
      <c r="C3" s="295" t="s">
        <v>1918</v>
      </c>
      <c r="D3" s="299" t="s">
        <v>1995</v>
      </c>
      <c r="E3" s="299" t="s">
        <v>1995</v>
      </c>
      <c r="F3" s="299" t="s">
        <v>1995</v>
      </c>
      <c r="G3" s="508" t="s">
        <v>2044</v>
      </c>
      <c r="H3" s="299" t="s">
        <v>1995</v>
      </c>
      <c r="I3" s="309" t="s">
        <v>1921</v>
      </c>
      <c r="J3" s="296" t="s">
        <v>1919</v>
      </c>
      <c r="K3" s="509" t="s">
        <v>1919</v>
      </c>
      <c r="L3" s="309" t="s">
        <v>1921</v>
      </c>
      <c r="M3" s="309" t="s">
        <v>1921</v>
      </c>
      <c r="N3" s="299" t="s">
        <v>1995</v>
      </c>
      <c r="O3" s="510"/>
      <c r="P3" s="299" t="s">
        <v>1995</v>
      </c>
      <c r="Q3" s="299" t="s">
        <v>1995</v>
      </c>
      <c r="R3" s="299" t="s">
        <v>1995</v>
      </c>
      <c r="S3" s="508" t="s">
        <v>2044</v>
      </c>
      <c r="T3" s="299" t="s">
        <v>1995</v>
      </c>
      <c r="U3" s="309" t="s">
        <v>1921</v>
      </c>
      <c r="V3" s="296" t="s">
        <v>1919</v>
      </c>
      <c r="W3" s="310" t="s">
        <v>1919</v>
      </c>
      <c r="X3" s="309" t="s">
        <v>1921</v>
      </c>
      <c r="Y3" s="309" t="s">
        <v>1921</v>
      </c>
      <c r="Z3" s="299" t="s">
        <v>1995</v>
      </c>
      <c r="AB3" s="299" t="s">
        <v>1995</v>
      </c>
      <c r="AC3" s="299" t="s">
        <v>1995</v>
      </c>
      <c r="AD3" s="299" t="s">
        <v>1995</v>
      </c>
      <c r="AE3" s="508" t="s">
        <v>2044</v>
      </c>
      <c r="AF3" s="299" t="s">
        <v>1995</v>
      </c>
      <c r="AG3" s="309" t="s">
        <v>1921</v>
      </c>
      <c r="AH3" s="310" t="s">
        <v>1919</v>
      </c>
      <c r="AI3" s="310" t="s">
        <v>1919</v>
      </c>
      <c r="AJ3" s="309" t="s">
        <v>1921</v>
      </c>
      <c r="AK3" s="309" t="s">
        <v>1921</v>
      </c>
      <c r="AL3" s="299" t="s">
        <v>1995</v>
      </c>
    </row>
    <row r="4" s="308" customFormat="true" ht="12.75" hidden="false" customHeight="false" outlineLevel="0" collapsed="false">
      <c r="A4" s="309" t="s">
        <v>81</v>
      </c>
      <c r="B4" s="309" t="s">
        <v>1931</v>
      </c>
      <c r="C4" s="309" t="s">
        <v>1932</v>
      </c>
      <c r="D4" s="511" t="s">
        <v>2208</v>
      </c>
      <c r="E4" s="512" t="s">
        <v>2209</v>
      </c>
      <c r="F4" s="512" t="s">
        <v>2016</v>
      </c>
      <c r="G4" s="513"/>
      <c r="H4" s="511" t="s">
        <v>2027</v>
      </c>
      <c r="I4" s="514" t="s">
        <v>2210</v>
      </c>
      <c r="J4" s="199" t="s">
        <v>1933</v>
      </c>
      <c r="K4" s="515" t="s">
        <v>2211</v>
      </c>
      <c r="L4" s="516" t="s">
        <v>2212</v>
      </c>
      <c r="M4" s="516" t="s">
        <v>2213</v>
      </c>
      <c r="N4" s="517" t="s">
        <v>2031</v>
      </c>
      <c r="O4" s="510"/>
      <c r="P4" s="511" t="s">
        <v>2208</v>
      </c>
      <c r="Q4" s="512" t="s">
        <v>2209</v>
      </c>
      <c r="R4" s="512" t="s">
        <v>2016</v>
      </c>
      <c r="S4" s="513"/>
      <c r="T4" s="511" t="s">
        <v>2027</v>
      </c>
      <c r="U4" s="514" t="s">
        <v>2210</v>
      </c>
      <c r="V4" s="199" t="s">
        <v>1933</v>
      </c>
      <c r="W4" s="515" t="s">
        <v>2211</v>
      </c>
      <c r="X4" s="516" t="s">
        <v>2212</v>
      </c>
      <c r="Y4" s="516" t="s">
        <v>2213</v>
      </c>
      <c r="Z4" s="517" t="s">
        <v>2031</v>
      </c>
      <c r="AB4" s="511" t="s">
        <v>2208</v>
      </c>
      <c r="AC4" s="512" t="s">
        <v>2209</v>
      </c>
      <c r="AD4" s="512" t="s">
        <v>2016</v>
      </c>
      <c r="AE4" s="513"/>
      <c r="AF4" s="511" t="s">
        <v>2027</v>
      </c>
      <c r="AG4" s="514" t="s">
        <v>2210</v>
      </c>
      <c r="AH4" s="199" t="s">
        <v>1933</v>
      </c>
      <c r="AI4" s="515" t="s">
        <v>2211</v>
      </c>
      <c r="AJ4" s="516" t="s">
        <v>2212</v>
      </c>
      <c r="AK4" s="516" t="s">
        <v>2213</v>
      </c>
      <c r="AL4" s="517" t="s">
        <v>2031</v>
      </c>
    </row>
    <row r="5" s="12" customFormat="true" ht="12.75" hidden="false" customHeight="false" outlineLevel="0" collapsed="false">
      <c r="A5" s="321" t="n">
        <v>1</v>
      </c>
      <c r="B5" s="321" t="str">
        <f aca="false">'APH KIC KIA PC'!I5</f>
        <v>Välj…</v>
      </c>
      <c r="C5" s="321" t="str">
        <f aca="false">'APH KIC KIA PC'!K5</f>
        <v>Välj…</v>
      </c>
      <c r="D5" s="518" t="n">
        <v>100</v>
      </c>
      <c r="E5" s="406" t="n">
        <v>4</v>
      </c>
      <c r="F5" s="406" t="n">
        <v>1</v>
      </c>
      <c r="G5" s="438" t="str">
        <f aca="false">'APH KIC KIA PC'!E5</f>
        <v/>
      </c>
      <c r="H5" s="405" t="s">
        <v>115</v>
      </c>
      <c r="I5" s="112"/>
      <c r="J5" s="326" t="str">
        <f aca="false">TRIM('APH KIC KIA PC'!D5)</f>
        <v/>
      </c>
      <c r="K5" s="113" t="e">
        <f aca="false">IF('APH KIC KIA PC'!K5=Tabeller!$AH$4,'4. Inköpsdata'!J5,ROUND('APH KIC KIA PC'!AB5,2))</f>
        <v>#VALUE!</v>
      </c>
      <c r="L5" s="439"/>
      <c r="M5" s="439"/>
      <c r="N5" s="405" t="s">
        <v>114</v>
      </c>
      <c r="O5" s="83"/>
      <c r="P5" s="519" t="s">
        <v>2214</v>
      </c>
      <c r="Q5" s="406" t="n">
        <v>1</v>
      </c>
      <c r="R5" s="406" t="n">
        <v>1</v>
      </c>
      <c r="S5" s="438" t="str">
        <f aca="false">'APH KIC KIA PC'!E5</f>
        <v/>
      </c>
      <c r="T5" s="405" t="s">
        <v>115</v>
      </c>
      <c r="U5" s="112"/>
      <c r="V5" s="326" t="str">
        <f aca="false">TRIM('APH KIC KIA PC'!D5)</f>
        <v/>
      </c>
      <c r="W5" s="113" t="str">
        <f aca="false">IF('APH KIC KIA PC'!AC5="",'APH KIC KIA PC'!AD5,'APH KIC KIA PC'!AC5)</f>
        <v/>
      </c>
      <c r="X5" s="439"/>
      <c r="Y5" s="439"/>
      <c r="Z5" s="405" t="s">
        <v>114</v>
      </c>
      <c r="AB5" s="518" t="s">
        <v>2215</v>
      </c>
      <c r="AC5" s="406" t="n">
        <v>1</v>
      </c>
      <c r="AD5" s="406" t="n">
        <v>1</v>
      </c>
      <c r="AE5" s="438" t="str">
        <f aca="false">'APH KIC KIA PC'!E5</f>
        <v/>
      </c>
      <c r="AF5" s="405" t="s">
        <v>115</v>
      </c>
      <c r="AG5" s="112"/>
      <c r="AH5" s="326" t="str">
        <f aca="false">TRIM('APH KIC KIA PC'!D5)</f>
        <v/>
      </c>
      <c r="AI5" s="113" t="n">
        <f aca="false">'APH KIC KIA PC'!AK5</f>
        <v>0</v>
      </c>
      <c r="AJ5" s="439"/>
      <c r="AK5" s="439"/>
      <c r="AL5" s="405" t="s">
        <v>114</v>
      </c>
    </row>
    <row r="6" s="12" customFormat="true" ht="12.75" hidden="false" customHeight="false" outlineLevel="0" collapsed="false">
      <c r="A6" s="321" t="n">
        <v>2</v>
      </c>
      <c r="B6" s="321" t="str">
        <f aca="false">'APH KIC KIA PC'!I6</f>
        <v>Välj…</v>
      </c>
      <c r="C6" s="321" t="str">
        <f aca="false">'APH KIC KIA PC'!K6</f>
        <v>Välj…</v>
      </c>
      <c r="D6" s="518" t="n">
        <v>100</v>
      </c>
      <c r="E6" s="406" t="n">
        <v>4</v>
      </c>
      <c r="F6" s="406" t="n">
        <v>1</v>
      </c>
      <c r="G6" s="438" t="str">
        <f aca="false">'APH KIC KIA PC'!E6</f>
        <v/>
      </c>
      <c r="H6" s="405" t="s">
        <v>115</v>
      </c>
      <c r="I6" s="112"/>
      <c r="J6" s="326" t="str">
        <f aca="false">TRIM('APH KIC KIA PC'!D6)</f>
        <v/>
      </c>
      <c r="K6" s="113" t="e">
        <f aca="false">IF('APH KIC KIA PC'!K6=Tabeller!$AH$4,'4. Inköpsdata'!J6,ROUND('APH KIC KIA PC'!AB6,2))</f>
        <v>#VALUE!</v>
      </c>
      <c r="L6" s="439"/>
      <c r="M6" s="439"/>
      <c r="N6" s="405" t="s">
        <v>114</v>
      </c>
      <c r="O6" s="83"/>
      <c r="P6" s="519" t="s">
        <v>2214</v>
      </c>
      <c r="Q6" s="406" t="n">
        <v>1</v>
      </c>
      <c r="R6" s="406" t="n">
        <v>1</v>
      </c>
      <c r="S6" s="438" t="str">
        <f aca="false">'APH KIC KIA PC'!E6</f>
        <v/>
      </c>
      <c r="T6" s="405" t="s">
        <v>115</v>
      </c>
      <c r="U6" s="112"/>
      <c r="V6" s="326" t="str">
        <f aca="false">TRIM('APH KIC KIA PC'!D6)</f>
        <v/>
      </c>
      <c r="W6" s="113" t="str">
        <f aca="false">IF('APH KIC KIA PC'!AC6="",'APH KIC KIA PC'!AD6,'APH KIC KIA PC'!AC6)</f>
        <v/>
      </c>
      <c r="X6" s="439"/>
      <c r="Y6" s="439"/>
      <c r="Z6" s="405" t="s">
        <v>114</v>
      </c>
      <c r="AB6" s="518" t="s">
        <v>2215</v>
      </c>
      <c r="AC6" s="406" t="n">
        <v>1</v>
      </c>
      <c r="AD6" s="406" t="n">
        <v>1</v>
      </c>
      <c r="AE6" s="438" t="str">
        <f aca="false">'APH KIC KIA PC'!E6</f>
        <v/>
      </c>
      <c r="AF6" s="405" t="s">
        <v>115</v>
      </c>
      <c r="AG6" s="112"/>
      <c r="AH6" s="326" t="str">
        <f aca="false">TRIM('APH KIC KIA PC'!D6)</f>
        <v/>
      </c>
      <c r="AI6" s="113" t="n">
        <f aca="false">'APH KIC KIA PC'!AK6</f>
        <v>0</v>
      </c>
      <c r="AJ6" s="439"/>
      <c r="AK6" s="439"/>
      <c r="AL6" s="405" t="s">
        <v>114</v>
      </c>
    </row>
    <row r="7" s="12" customFormat="true" ht="12.75" hidden="false" customHeight="false" outlineLevel="0" collapsed="false">
      <c r="A7" s="321" t="n">
        <v>3</v>
      </c>
      <c r="B7" s="321" t="str">
        <f aca="false">'APH KIC KIA PC'!I7</f>
        <v>Välj…</v>
      </c>
      <c r="C7" s="321" t="str">
        <f aca="false">'APH KIC KIA PC'!K7</f>
        <v>Välj…</v>
      </c>
      <c r="D7" s="518" t="n">
        <v>100</v>
      </c>
      <c r="E7" s="406" t="n">
        <v>4</v>
      </c>
      <c r="F7" s="406" t="n">
        <v>1</v>
      </c>
      <c r="G7" s="438" t="str">
        <f aca="false">'APH KIC KIA PC'!E7</f>
        <v/>
      </c>
      <c r="H7" s="405" t="s">
        <v>115</v>
      </c>
      <c r="I7" s="112"/>
      <c r="J7" s="326" t="str">
        <f aca="false">TRIM('APH KIC KIA PC'!D7)</f>
        <v/>
      </c>
      <c r="K7" s="113" t="e">
        <f aca="false">IF('APH KIC KIA PC'!K7=Tabeller!$AH$4,'4. Inköpsdata'!J7,ROUND('APH KIC KIA PC'!AB7,2))</f>
        <v>#VALUE!</v>
      </c>
      <c r="L7" s="439"/>
      <c r="M7" s="439"/>
      <c r="N7" s="405" t="s">
        <v>114</v>
      </c>
      <c r="O7" s="83"/>
      <c r="P7" s="519" t="s">
        <v>2214</v>
      </c>
      <c r="Q7" s="406" t="n">
        <v>1</v>
      </c>
      <c r="R7" s="406" t="n">
        <v>1</v>
      </c>
      <c r="S7" s="438" t="str">
        <f aca="false">'APH KIC KIA PC'!E7</f>
        <v/>
      </c>
      <c r="T7" s="405" t="s">
        <v>115</v>
      </c>
      <c r="U7" s="112"/>
      <c r="V7" s="326" t="str">
        <f aca="false">TRIM('APH KIC KIA PC'!D7)</f>
        <v/>
      </c>
      <c r="W7" s="113" t="str">
        <f aca="false">IF('APH KIC KIA PC'!AC7="",'APH KIC KIA PC'!AD7,'APH KIC KIA PC'!AC7)</f>
        <v/>
      </c>
      <c r="X7" s="439"/>
      <c r="Y7" s="439"/>
      <c r="Z7" s="405" t="s">
        <v>114</v>
      </c>
      <c r="AB7" s="518" t="s">
        <v>2215</v>
      </c>
      <c r="AC7" s="406" t="n">
        <v>1</v>
      </c>
      <c r="AD7" s="406" t="n">
        <v>1</v>
      </c>
      <c r="AE7" s="438" t="str">
        <f aca="false">'APH KIC KIA PC'!E7</f>
        <v/>
      </c>
      <c r="AF7" s="405" t="s">
        <v>115</v>
      </c>
      <c r="AG7" s="112"/>
      <c r="AH7" s="326" t="str">
        <f aca="false">TRIM('APH KIC KIA PC'!D7)</f>
        <v/>
      </c>
      <c r="AI7" s="113" t="n">
        <f aca="false">'APH KIC KIA PC'!AK7</f>
        <v>0</v>
      </c>
      <c r="AJ7" s="439"/>
      <c r="AK7" s="439"/>
      <c r="AL7" s="405" t="s">
        <v>114</v>
      </c>
    </row>
    <row r="8" s="12" customFormat="true" ht="12.75" hidden="false" customHeight="false" outlineLevel="0" collapsed="false">
      <c r="A8" s="321" t="n">
        <v>4</v>
      </c>
      <c r="B8" s="321" t="str">
        <f aca="false">'APH KIC KIA PC'!I8</f>
        <v>Välj…</v>
      </c>
      <c r="C8" s="321" t="str">
        <f aca="false">'APH KIC KIA PC'!K8</f>
        <v>Välj…</v>
      </c>
      <c r="D8" s="518" t="n">
        <v>100</v>
      </c>
      <c r="E8" s="406" t="n">
        <v>4</v>
      </c>
      <c r="F8" s="406" t="n">
        <v>1</v>
      </c>
      <c r="G8" s="438" t="str">
        <f aca="false">'APH KIC KIA PC'!E8</f>
        <v/>
      </c>
      <c r="H8" s="405" t="s">
        <v>115</v>
      </c>
      <c r="I8" s="112"/>
      <c r="J8" s="326" t="str">
        <f aca="false">TRIM('APH KIC KIA PC'!D8)</f>
        <v/>
      </c>
      <c r="K8" s="113" t="e">
        <f aca="false">IF('APH KIC KIA PC'!K8=Tabeller!$AH$4,'4. Inköpsdata'!J8,ROUND('APH KIC KIA PC'!AB8,2))</f>
        <v>#VALUE!</v>
      </c>
      <c r="L8" s="439"/>
      <c r="M8" s="439"/>
      <c r="N8" s="405" t="s">
        <v>114</v>
      </c>
      <c r="O8" s="83"/>
      <c r="P8" s="519" t="s">
        <v>2214</v>
      </c>
      <c r="Q8" s="406" t="n">
        <v>1</v>
      </c>
      <c r="R8" s="406" t="n">
        <v>1</v>
      </c>
      <c r="S8" s="438" t="str">
        <f aca="false">'APH KIC KIA PC'!E8</f>
        <v/>
      </c>
      <c r="T8" s="405" t="s">
        <v>115</v>
      </c>
      <c r="U8" s="112"/>
      <c r="V8" s="326" t="str">
        <f aca="false">TRIM('APH KIC KIA PC'!D8)</f>
        <v/>
      </c>
      <c r="W8" s="113" t="str">
        <f aca="false">IF('APH KIC KIA PC'!AC8="",'APH KIC KIA PC'!AD8,'APH KIC KIA PC'!AC8)</f>
        <v/>
      </c>
      <c r="X8" s="439"/>
      <c r="Y8" s="439"/>
      <c r="Z8" s="405" t="s">
        <v>114</v>
      </c>
      <c r="AB8" s="518" t="s">
        <v>2215</v>
      </c>
      <c r="AC8" s="406" t="n">
        <v>1</v>
      </c>
      <c r="AD8" s="406" t="n">
        <v>1</v>
      </c>
      <c r="AE8" s="438" t="str">
        <f aca="false">'APH KIC KIA PC'!E8</f>
        <v/>
      </c>
      <c r="AF8" s="405" t="s">
        <v>115</v>
      </c>
      <c r="AG8" s="112"/>
      <c r="AH8" s="326" t="str">
        <f aca="false">TRIM('APH KIC KIA PC'!D8)</f>
        <v/>
      </c>
      <c r="AI8" s="113" t="n">
        <f aca="false">'APH KIC KIA PC'!AK8</f>
        <v>0</v>
      </c>
      <c r="AJ8" s="439"/>
      <c r="AK8" s="439"/>
      <c r="AL8" s="405" t="s">
        <v>114</v>
      </c>
    </row>
    <row r="9" s="12" customFormat="true" ht="12.75" hidden="false" customHeight="false" outlineLevel="0" collapsed="false">
      <c r="A9" s="321" t="n">
        <v>5</v>
      </c>
      <c r="B9" s="321" t="str">
        <f aca="false">'APH KIC KIA PC'!I9</f>
        <v>Välj…</v>
      </c>
      <c r="C9" s="321" t="str">
        <f aca="false">'APH KIC KIA PC'!K9</f>
        <v>Välj…</v>
      </c>
      <c r="D9" s="518" t="n">
        <v>100</v>
      </c>
      <c r="E9" s="406" t="n">
        <v>4</v>
      </c>
      <c r="F9" s="406" t="n">
        <v>1</v>
      </c>
      <c r="G9" s="438" t="str">
        <f aca="false">'APH KIC KIA PC'!E9</f>
        <v/>
      </c>
      <c r="H9" s="405" t="s">
        <v>115</v>
      </c>
      <c r="I9" s="112"/>
      <c r="J9" s="326" t="str">
        <f aca="false">TRIM('APH KIC KIA PC'!D9)</f>
        <v/>
      </c>
      <c r="K9" s="113" t="e">
        <f aca="false">IF('APH KIC KIA PC'!K9=Tabeller!$AH$4,'4. Inköpsdata'!J9,ROUND('APH KIC KIA PC'!AB9,2))</f>
        <v>#VALUE!</v>
      </c>
      <c r="L9" s="439"/>
      <c r="M9" s="439"/>
      <c r="N9" s="405" t="s">
        <v>114</v>
      </c>
      <c r="O9" s="83"/>
      <c r="P9" s="519" t="s">
        <v>2214</v>
      </c>
      <c r="Q9" s="406" t="n">
        <v>1</v>
      </c>
      <c r="R9" s="406" t="n">
        <v>1</v>
      </c>
      <c r="S9" s="438" t="str">
        <f aca="false">'APH KIC KIA PC'!E9</f>
        <v/>
      </c>
      <c r="T9" s="405" t="s">
        <v>115</v>
      </c>
      <c r="U9" s="112"/>
      <c r="V9" s="326" t="str">
        <f aca="false">TRIM('APH KIC KIA PC'!D9)</f>
        <v/>
      </c>
      <c r="W9" s="113" t="str">
        <f aca="false">IF('APH KIC KIA PC'!AC9="",'APH KIC KIA PC'!AD9,'APH KIC KIA PC'!AC9)</f>
        <v/>
      </c>
      <c r="X9" s="439"/>
      <c r="Y9" s="439"/>
      <c r="Z9" s="405" t="s">
        <v>114</v>
      </c>
      <c r="AB9" s="518" t="s">
        <v>2215</v>
      </c>
      <c r="AC9" s="406" t="n">
        <v>1</v>
      </c>
      <c r="AD9" s="406" t="n">
        <v>1</v>
      </c>
      <c r="AE9" s="438" t="str">
        <f aca="false">'APH KIC KIA PC'!E9</f>
        <v/>
      </c>
      <c r="AF9" s="405" t="s">
        <v>115</v>
      </c>
      <c r="AG9" s="112"/>
      <c r="AH9" s="326" t="str">
        <f aca="false">TRIM('APH KIC KIA PC'!D9)</f>
        <v/>
      </c>
      <c r="AI9" s="113" t="n">
        <f aca="false">'APH KIC KIA PC'!AK9</f>
        <v>0</v>
      </c>
      <c r="AJ9" s="439"/>
      <c r="AK9" s="439"/>
      <c r="AL9" s="405" t="s">
        <v>114</v>
      </c>
    </row>
    <row r="10" s="12" customFormat="true" ht="12.75" hidden="false" customHeight="false" outlineLevel="0" collapsed="false">
      <c r="A10" s="321" t="n">
        <v>6</v>
      </c>
      <c r="B10" s="321" t="str">
        <f aca="false">'APH KIC KIA PC'!I10</f>
        <v>Välj…</v>
      </c>
      <c r="C10" s="321" t="str">
        <f aca="false">'APH KIC KIA PC'!K10</f>
        <v>Välj…</v>
      </c>
      <c r="D10" s="518" t="n">
        <v>100</v>
      </c>
      <c r="E10" s="406" t="n">
        <v>4</v>
      </c>
      <c r="F10" s="406" t="n">
        <v>1</v>
      </c>
      <c r="G10" s="438" t="str">
        <f aca="false">'APH KIC KIA PC'!E10</f>
        <v/>
      </c>
      <c r="H10" s="405" t="s">
        <v>115</v>
      </c>
      <c r="I10" s="112"/>
      <c r="J10" s="326" t="str">
        <f aca="false">TRIM('APH KIC KIA PC'!D10)</f>
        <v/>
      </c>
      <c r="K10" s="113" t="e">
        <f aca="false">IF('APH KIC KIA PC'!K10=Tabeller!$AH$4,'4. Inköpsdata'!J10,ROUND('APH KIC KIA PC'!AB10,2))</f>
        <v>#VALUE!</v>
      </c>
      <c r="L10" s="439"/>
      <c r="M10" s="439"/>
      <c r="N10" s="405" t="s">
        <v>114</v>
      </c>
      <c r="O10" s="83"/>
      <c r="P10" s="519" t="s">
        <v>2214</v>
      </c>
      <c r="Q10" s="406" t="n">
        <v>1</v>
      </c>
      <c r="R10" s="406" t="n">
        <v>1</v>
      </c>
      <c r="S10" s="438" t="str">
        <f aca="false">'APH KIC KIA PC'!E10</f>
        <v/>
      </c>
      <c r="T10" s="405" t="s">
        <v>115</v>
      </c>
      <c r="U10" s="112"/>
      <c r="V10" s="326" t="str">
        <f aca="false">TRIM('APH KIC KIA PC'!D10)</f>
        <v/>
      </c>
      <c r="W10" s="113" t="str">
        <f aca="false">IF('APH KIC KIA PC'!AC10="",'APH KIC KIA PC'!AD10,'APH KIC KIA PC'!AC10)</f>
        <v/>
      </c>
      <c r="X10" s="439"/>
      <c r="Y10" s="439"/>
      <c r="Z10" s="405" t="s">
        <v>114</v>
      </c>
      <c r="AB10" s="518" t="s">
        <v>2215</v>
      </c>
      <c r="AC10" s="406" t="n">
        <v>1</v>
      </c>
      <c r="AD10" s="406" t="n">
        <v>1</v>
      </c>
      <c r="AE10" s="438" t="str">
        <f aca="false">'APH KIC KIA PC'!E10</f>
        <v/>
      </c>
      <c r="AF10" s="405" t="s">
        <v>115</v>
      </c>
      <c r="AG10" s="112"/>
      <c r="AH10" s="326" t="str">
        <f aca="false">TRIM('APH KIC KIA PC'!D10)</f>
        <v/>
      </c>
      <c r="AI10" s="113" t="n">
        <f aca="false">'APH KIC KIA PC'!AK10</f>
        <v>0</v>
      </c>
      <c r="AJ10" s="439"/>
      <c r="AK10" s="439"/>
      <c r="AL10" s="405" t="s">
        <v>114</v>
      </c>
    </row>
    <row r="11" s="12" customFormat="true" ht="12.75" hidden="false" customHeight="false" outlineLevel="0" collapsed="false">
      <c r="A11" s="321" t="n">
        <v>7</v>
      </c>
      <c r="B11" s="321" t="str">
        <f aca="false">'APH KIC KIA PC'!I11</f>
        <v>Välj…</v>
      </c>
      <c r="C11" s="321" t="str">
        <f aca="false">'APH KIC KIA PC'!K11</f>
        <v>Välj…</v>
      </c>
      <c r="D11" s="518" t="n">
        <v>100</v>
      </c>
      <c r="E11" s="406" t="n">
        <v>4</v>
      </c>
      <c r="F11" s="406" t="n">
        <v>1</v>
      </c>
      <c r="G11" s="438" t="str">
        <f aca="false">'APH KIC KIA PC'!E11</f>
        <v/>
      </c>
      <c r="H11" s="405" t="s">
        <v>115</v>
      </c>
      <c r="I11" s="112"/>
      <c r="J11" s="326" t="str">
        <f aca="false">TRIM('APH KIC KIA PC'!D11)</f>
        <v/>
      </c>
      <c r="K11" s="113" t="e">
        <f aca="false">IF('APH KIC KIA PC'!K11=Tabeller!$AH$4,'4. Inköpsdata'!J11,ROUND('APH KIC KIA PC'!AB11,2))</f>
        <v>#VALUE!</v>
      </c>
      <c r="L11" s="439"/>
      <c r="M11" s="439"/>
      <c r="N11" s="405" t="s">
        <v>114</v>
      </c>
      <c r="O11" s="83"/>
      <c r="P11" s="519" t="s">
        <v>2214</v>
      </c>
      <c r="Q11" s="406" t="n">
        <v>1</v>
      </c>
      <c r="R11" s="406" t="n">
        <v>1</v>
      </c>
      <c r="S11" s="438" t="str">
        <f aca="false">'APH KIC KIA PC'!E11</f>
        <v/>
      </c>
      <c r="T11" s="405" t="s">
        <v>115</v>
      </c>
      <c r="U11" s="112"/>
      <c r="V11" s="326" t="str">
        <f aca="false">TRIM('APH KIC KIA PC'!D11)</f>
        <v/>
      </c>
      <c r="W11" s="113" t="str">
        <f aca="false">IF('APH KIC KIA PC'!AC11="",'APH KIC KIA PC'!AD11,'APH KIC KIA PC'!AC11)</f>
        <v/>
      </c>
      <c r="X11" s="439"/>
      <c r="Y11" s="439"/>
      <c r="Z11" s="405" t="s">
        <v>114</v>
      </c>
      <c r="AB11" s="518" t="s">
        <v>2215</v>
      </c>
      <c r="AC11" s="406" t="n">
        <v>1</v>
      </c>
      <c r="AD11" s="406" t="n">
        <v>1</v>
      </c>
      <c r="AE11" s="438" t="str">
        <f aca="false">'APH KIC KIA PC'!E11</f>
        <v/>
      </c>
      <c r="AF11" s="405" t="s">
        <v>115</v>
      </c>
      <c r="AG11" s="112"/>
      <c r="AH11" s="326" t="str">
        <f aca="false">TRIM('APH KIC KIA PC'!D11)</f>
        <v/>
      </c>
      <c r="AI11" s="113" t="n">
        <f aca="false">'APH KIC KIA PC'!AK11</f>
        <v>0</v>
      </c>
      <c r="AJ11" s="439"/>
      <c r="AK11" s="439"/>
      <c r="AL11" s="405" t="s">
        <v>114</v>
      </c>
    </row>
    <row r="12" s="12" customFormat="true" ht="12.75" hidden="false" customHeight="false" outlineLevel="0" collapsed="false">
      <c r="A12" s="321" t="n">
        <v>8</v>
      </c>
      <c r="B12" s="321" t="str">
        <f aca="false">'APH KIC KIA PC'!I12</f>
        <v>Välj…</v>
      </c>
      <c r="C12" s="321" t="str">
        <f aca="false">'APH KIC KIA PC'!K12</f>
        <v>Välj…</v>
      </c>
      <c r="D12" s="518" t="n">
        <v>100</v>
      </c>
      <c r="E12" s="406" t="n">
        <v>4</v>
      </c>
      <c r="F12" s="406" t="n">
        <v>1</v>
      </c>
      <c r="G12" s="438" t="str">
        <f aca="false">'APH KIC KIA PC'!E12</f>
        <v/>
      </c>
      <c r="H12" s="405" t="s">
        <v>115</v>
      </c>
      <c r="I12" s="112"/>
      <c r="J12" s="326" t="str">
        <f aca="false">TRIM('APH KIC KIA PC'!D12)</f>
        <v/>
      </c>
      <c r="K12" s="113" t="e">
        <f aca="false">IF('APH KIC KIA PC'!K12=Tabeller!$AH$4,'4. Inköpsdata'!J12,ROUND('APH KIC KIA PC'!AB12,2))</f>
        <v>#VALUE!</v>
      </c>
      <c r="L12" s="439"/>
      <c r="M12" s="439"/>
      <c r="N12" s="405" t="s">
        <v>114</v>
      </c>
      <c r="O12" s="83"/>
      <c r="P12" s="519" t="s">
        <v>2214</v>
      </c>
      <c r="Q12" s="406" t="n">
        <v>1</v>
      </c>
      <c r="R12" s="406" t="n">
        <v>1</v>
      </c>
      <c r="S12" s="438" t="str">
        <f aca="false">'APH KIC KIA PC'!E12</f>
        <v/>
      </c>
      <c r="T12" s="405" t="s">
        <v>115</v>
      </c>
      <c r="U12" s="112"/>
      <c r="V12" s="326" t="str">
        <f aca="false">TRIM('APH KIC KIA PC'!D12)</f>
        <v/>
      </c>
      <c r="W12" s="113" t="str">
        <f aca="false">IF('APH KIC KIA PC'!AC12="",'APH KIC KIA PC'!AD12,'APH KIC KIA PC'!AC12)</f>
        <v/>
      </c>
      <c r="X12" s="439"/>
      <c r="Y12" s="439"/>
      <c r="Z12" s="405" t="s">
        <v>114</v>
      </c>
      <c r="AB12" s="518" t="s">
        <v>2215</v>
      </c>
      <c r="AC12" s="406" t="n">
        <v>1</v>
      </c>
      <c r="AD12" s="406" t="n">
        <v>1</v>
      </c>
      <c r="AE12" s="438" t="str">
        <f aca="false">'APH KIC KIA PC'!E12</f>
        <v/>
      </c>
      <c r="AF12" s="405" t="s">
        <v>115</v>
      </c>
      <c r="AG12" s="112"/>
      <c r="AH12" s="326" t="str">
        <f aca="false">TRIM('APH KIC KIA PC'!D12)</f>
        <v/>
      </c>
      <c r="AI12" s="113" t="n">
        <f aca="false">'APH KIC KIA PC'!AK12</f>
        <v>0</v>
      </c>
      <c r="AJ12" s="439"/>
      <c r="AK12" s="439"/>
      <c r="AL12" s="405" t="s">
        <v>114</v>
      </c>
    </row>
    <row r="13" s="12" customFormat="true" ht="12.75" hidden="false" customHeight="false" outlineLevel="0" collapsed="false">
      <c r="A13" s="321" t="n">
        <v>9</v>
      </c>
      <c r="B13" s="321" t="str">
        <f aca="false">'APH KIC KIA PC'!I13</f>
        <v>Välj…</v>
      </c>
      <c r="C13" s="321" t="str">
        <f aca="false">'APH KIC KIA PC'!K13</f>
        <v>Välj…</v>
      </c>
      <c r="D13" s="518" t="n">
        <v>100</v>
      </c>
      <c r="E13" s="406" t="n">
        <v>4</v>
      </c>
      <c r="F13" s="406" t="n">
        <v>1</v>
      </c>
      <c r="G13" s="438" t="str">
        <f aca="false">'APH KIC KIA PC'!E13</f>
        <v/>
      </c>
      <c r="H13" s="405" t="s">
        <v>115</v>
      </c>
      <c r="I13" s="112"/>
      <c r="J13" s="326" t="str">
        <f aca="false">TRIM('APH KIC KIA PC'!D13)</f>
        <v/>
      </c>
      <c r="K13" s="113" t="e">
        <f aca="false">IF('APH KIC KIA PC'!K13=Tabeller!$AH$4,'4. Inköpsdata'!J13,ROUND('APH KIC KIA PC'!AB13,2))</f>
        <v>#VALUE!</v>
      </c>
      <c r="L13" s="439"/>
      <c r="M13" s="439"/>
      <c r="N13" s="405" t="s">
        <v>114</v>
      </c>
      <c r="O13" s="83"/>
      <c r="P13" s="519" t="s">
        <v>2214</v>
      </c>
      <c r="Q13" s="406" t="n">
        <v>1</v>
      </c>
      <c r="R13" s="406" t="n">
        <v>1</v>
      </c>
      <c r="S13" s="438" t="str">
        <f aca="false">'APH KIC KIA PC'!E13</f>
        <v/>
      </c>
      <c r="T13" s="405" t="s">
        <v>115</v>
      </c>
      <c r="U13" s="112"/>
      <c r="V13" s="326" t="str">
        <f aca="false">TRIM('APH KIC KIA PC'!D13)</f>
        <v/>
      </c>
      <c r="W13" s="113" t="str">
        <f aca="false">IF('APH KIC KIA PC'!AC13="",'APH KIC KIA PC'!AD13,'APH KIC KIA PC'!AC13)</f>
        <v/>
      </c>
      <c r="X13" s="439"/>
      <c r="Y13" s="439"/>
      <c r="Z13" s="405" t="s">
        <v>114</v>
      </c>
      <c r="AB13" s="518" t="s">
        <v>2215</v>
      </c>
      <c r="AC13" s="406" t="n">
        <v>1</v>
      </c>
      <c r="AD13" s="406" t="n">
        <v>1</v>
      </c>
      <c r="AE13" s="438" t="str">
        <f aca="false">'APH KIC KIA PC'!E13</f>
        <v/>
      </c>
      <c r="AF13" s="405" t="s">
        <v>115</v>
      </c>
      <c r="AG13" s="112"/>
      <c r="AH13" s="326" t="str">
        <f aca="false">TRIM('APH KIC KIA PC'!D13)</f>
        <v/>
      </c>
      <c r="AI13" s="113" t="n">
        <f aca="false">'APH KIC KIA PC'!AK13</f>
        <v>0</v>
      </c>
      <c r="AJ13" s="439"/>
      <c r="AK13" s="439"/>
      <c r="AL13" s="405" t="s">
        <v>114</v>
      </c>
    </row>
    <row r="14" s="12" customFormat="true" ht="12.75" hidden="false" customHeight="false" outlineLevel="0" collapsed="false">
      <c r="A14" s="321" t="n">
        <v>10</v>
      </c>
      <c r="B14" s="321" t="str">
        <f aca="false">'APH KIC KIA PC'!I14</f>
        <v>Välj…</v>
      </c>
      <c r="C14" s="321" t="str">
        <f aca="false">'APH KIC KIA PC'!K14</f>
        <v>Välj…</v>
      </c>
      <c r="D14" s="518" t="n">
        <v>100</v>
      </c>
      <c r="E14" s="406" t="n">
        <v>4</v>
      </c>
      <c r="F14" s="406" t="n">
        <v>1</v>
      </c>
      <c r="G14" s="438" t="str">
        <f aca="false">'APH KIC KIA PC'!E14</f>
        <v/>
      </c>
      <c r="H14" s="405" t="s">
        <v>115</v>
      </c>
      <c r="I14" s="112"/>
      <c r="J14" s="326" t="str">
        <f aca="false">TRIM('APH KIC KIA PC'!D14)</f>
        <v/>
      </c>
      <c r="K14" s="113" t="e">
        <f aca="false">IF('APH KIC KIA PC'!K14=Tabeller!$AH$4,'4. Inköpsdata'!J14,ROUND('APH KIC KIA PC'!AB14,2))</f>
        <v>#VALUE!</v>
      </c>
      <c r="L14" s="439"/>
      <c r="M14" s="439"/>
      <c r="N14" s="405" t="s">
        <v>114</v>
      </c>
      <c r="O14" s="83"/>
      <c r="P14" s="519" t="s">
        <v>2214</v>
      </c>
      <c r="Q14" s="406" t="n">
        <v>1</v>
      </c>
      <c r="R14" s="406" t="n">
        <v>1</v>
      </c>
      <c r="S14" s="438" t="str">
        <f aca="false">'APH KIC KIA PC'!E14</f>
        <v/>
      </c>
      <c r="T14" s="405" t="s">
        <v>115</v>
      </c>
      <c r="U14" s="112"/>
      <c r="V14" s="326" t="str">
        <f aca="false">TRIM('APH KIC KIA PC'!D14)</f>
        <v/>
      </c>
      <c r="W14" s="113" t="str">
        <f aca="false">IF('APH KIC KIA PC'!AC14="",'APH KIC KIA PC'!AD14,'APH KIC KIA PC'!AC14)</f>
        <v/>
      </c>
      <c r="X14" s="439"/>
      <c r="Y14" s="439"/>
      <c r="Z14" s="405" t="s">
        <v>114</v>
      </c>
      <c r="AB14" s="518" t="s">
        <v>2215</v>
      </c>
      <c r="AC14" s="406" t="n">
        <v>1</v>
      </c>
      <c r="AD14" s="406" t="n">
        <v>1</v>
      </c>
      <c r="AE14" s="438" t="str">
        <f aca="false">'APH KIC KIA PC'!E14</f>
        <v/>
      </c>
      <c r="AF14" s="405" t="s">
        <v>115</v>
      </c>
      <c r="AG14" s="112"/>
      <c r="AH14" s="326" t="str">
        <f aca="false">TRIM('APH KIC KIA PC'!D14)</f>
        <v/>
      </c>
      <c r="AI14" s="113" t="n">
        <f aca="false">'APH KIC KIA PC'!AK14</f>
        <v>0</v>
      </c>
      <c r="AJ14" s="439"/>
      <c r="AK14" s="439"/>
      <c r="AL14" s="405" t="s">
        <v>114</v>
      </c>
    </row>
    <row r="15" s="12" customFormat="true" ht="12.75" hidden="false" customHeight="false" outlineLevel="0" collapsed="false">
      <c r="A15" s="321" t="n">
        <v>11</v>
      </c>
      <c r="B15" s="321" t="str">
        <f aca="false">'APH KIC KIA PC'!I15</f>
        <v>Välj…</v>
      </c>
      <c r="C15" s="321" t="str">
        <f aca="false">'APH KIC KIA PC'!K15</f>
        <v>Välj…</v>
      </c>
      <c r="D15" s="518" t="n">
        <v>100</v>
      </c>
      <c r="E15" s="406" t="n">
        <v>4</v>
      </c>
      <c r="F15" s="406" t="n">
        <v>1</v>
      </c>
      <c r="G15" s="438" t="str">
        <f aca="false">'APH KIC KIA PC'!E15</f>
        <v/>
      </c>
      <c r="H15" s="405" t="s">
        <v>115</v>
      </c>
      <c r="I15" s="112"/>
      <c r="J15" s="326" t="str">
        <f aca="false">TRIM('APH KIC KIA PC'!D15)</f>
        <v/>
      </c>
      <c r="K15" s="113" t="e">
        <f aca="false">IF('APH KIC KIA PC'!K15=Tabeller!$AH$4,'4. Inköpsdata'!J15,ROUND('APH KIC KIA PC'!AB15,2))</f>
        <v>#VALUE!</v>
      </c>
      <c r="L15" s="439"/>
      <c r="M15" s="439"/>
      <c r="N15" s="405" t="s">
        <v>114</v>
      </c>
      <c r="O15" s="83"/>
      <c r="P15" s="519" t="s">
        <v>2214</v>
      </c>
      <c r="Q15" s="406" t="n">
        <v>1</v>
      </c>
      <c r="R15" s="406" t="n">
        <v>1</v>
      </c>
      <c r="S15" s="438" t="str">
        <f aca="false">'APH KIC KIA PC'!E15</f>
        <v/>
      </c>
      <c r="T15" s="405" t="s">
        <v>115</v>
      </c>
      <c r="U15" s="112"/>
      <c r="V15" s="326" t="str">
        <f aca="false">TRIM('APH KIC KIA PC'!D15)</f>
        <v/>
      </c>
      <c r="W15" s="113" t="str">
        <f aca="false">IF('APH KIC KIA PC'!AC15="",'APH KIC KIA PC'!AD15,'APH KIC KIA PC'!AC15)</f>
        <v/>
      </c>
      <c r="X15" s="439"/>
      <c r="Y15" s="439"/>
      <c r="Z15" s="405" t="s">
        <v>114</v>
      </c>
      <c r="AB15" s="518" t="s">
        <v>2215</v>
      </c>
      <c r="AC15" s="406" t="n">
        <v>1</v>
      </c>
      <c r="AD15" s="406" t="n">
        <v>1</v>
      </c>
      <c r="AE15" s="438" t="str">
        <f aca="false">'APH KIC KIA PC'!E15</f>
        <v/>
      </c>
      <c r="AF15" s="405" t="s">
        <v>115</v>
      </c>
      <c r="AG15" s="112"/>
      <c r="AH15" s="326" t="str">
        <f aca="false">TRIM('APH KIC KIA PC'!D15)</f>
        <v/>
      </c>
      <c r="AI15" s="113" t="n">
        <f aca="false">'APH KIC KIA PC'!AK15</f>
        <v>0</v>
      </c>
      <c r="AJ15" s="439"/>
      <c r="AK15" s="439"/>
      <c r="AL15" s="405" t="s">
        <v>114</v>
      </c>
    </row>
    <row r="16" s="12" customFormat="true" ht="12.75" hidden="false" customHeight="false" outlineLevel="0" collapsed="false">
      <c r="A16" s="321" t="n">
        <v>12</v>
      </c>
      <c r="B16" s="321" t="str">
        <f aca="false">'APH KIC KIA PC'!I16</f>
        <v>Välj…</v>
      </c>
      <c r="C16" s="321" t="str">
        <f aca="false">'APH KIC KIA PC'!K16</f>
        <v>Välj…</v>
      </c>
      <c r="D16" s="518" t="n">
        <v>100</v>
      </c>
      <c r="E16" s="406" t="n">
        <v>4</v>
      </c>
      <c r="F16" s="406" t="n">
        <v>1</v>
      </c>
      <c r="G16" s="438" t="str">
        <f aca="false">'APH KIC KIA PC'!E16</f>
        <v/>
      </c>
      <c r="H16" s="405" t="s">
        <v>115</v>
      </c>
      <c r="I16" s="112"/>
      <c r="J16" s="326" t="str">
        <f aca="false">TRIM('APH KIC KIA PC'!D16)</f>
        <v/>
      </c>
      <c r="K16" s="113" t="e">
        <f aca="false">IF('APH KIC KIA PC'!K16=Tabeller!$AH$4,'4. Inköpsdata'!J16,ROUND('APH KIC KIA PC'!AB16,2))</f>
        <v>#VALUE!</v>
      </c>
      <c r="L16" s="439"/>
      <c r="M16" s="439"/>
      <c r="N16" s="405" t="s">
        <v>114</v>
      </c>
      <c r="O16" s="83"/>
      <c r="P16" s="519" t="s">
        <v>2214</v>
      </c>
      <c r="Q16" s="406" t="n">
        <v>1</v>
      </c>
      <c r="R16" s="406" t="n">
        <v>1</v>
      </c>
      <c r="S16" s="438" t="str">
        <f aca="false">'APH KIC KIA PC'!E16</f>
        <v/>
      </c>
      <c r="T16" s="405" t="s">
        <v>115</v>
      </c>
      <c r="U16" s="112"/>
      <c r="V16" s="326" t="str">
        <f aca="false">TRIM('APH KIC KIA PC'!D16)</f>
        <v/>
      </c>
      <c r="W16" s="113" t="str">
        <f aca="false">IF('APH KIC KIA PC'!AC16="",'APH KIC KIA PC'!AD16,'APH KIC KIA PC'!AC16)</f>
        <v/>
      </c>
      <c r="X16" s="439"/>
      <c r="Y16" s="439"/>
      <c r="Z16" s="405" t="s">
        <v>114</v>
      </c>
      <c r="AB16" s="518" t="s">
        <v>2215</v>
      </c>
      <c r="AC16" s="406" t="n">
        <v>1</v>
      </c>
      <c r="AD16" s="406" t="n">
        <v>1</v>
      </c>
      <c r="AE16" s="438" t="str">
        <f aca="false">'APH KIC KIA PC'!E16</f>
        <v/>
      </c>
      <c r="AF16" s="405" t="s">
        <v>115</v>
      </c>
      <c r="AG16" s="112"/>
      <c r="AH16" s="326" t="str">
        <f aca="false">TRIM('APH KIC KIA PC'!D16)</f>
        <v/>
      </c>
      <c r="AI16" s="113" t="n">
        <f aca="false">'APH KIC KIA PC'!AK16</f>
        <v>0</v>
      </c>
      <c r="AJ16" s="439"/>
      <c r="AK16" s="439"/>
      <c r="AL16" s="405" t="s">
        <v>114</v>
      </c>
    </row>
    <row r="17" s="12" customFormat="true" ht="12.75" hidden="false" customHeight="false" outlineLevel="0" collapsed="false">
      <c r="A17" s="321" t="n">
        <v>13</v>
      </c>
      <c r="B17" s="321" t="str">
        <f aca="false">'APH KIC KIA PC'!I17</f>
        <v>Välj…</v>
      </c>
      <c r="C17" s="321" t="str">
        <f aca="false">'APH KIC KIA PC'!K17</f>
        <v>Välj…</v>
      </c>
      <c r="D17" s="518" t="n">
        <v>100</v>
      </c>
      <c r="E17" s="406" t="n">
        <v>4</v>
      </c>
      <c r="F17" s="406" t="n">
        <v>1</v>
      </c>
      <c r="G17" s="438" t="str">
        <f aca="false">'APH KIC KIA PC'!E17</f>
        <v/>
      </c>
      <c r="H17" s="405" t="s">
        <v>115</v>
      </c>
      <c r="I17" s="112"/>
      <c r="J17" s="326" t="str">
        <f aca="false">TRIM('APH KIC KIA PC'!D17)</f>
        <v/>
      </c>
      <c r="K17" s="113" t="e">
        <f aca="false">IF('APH KIC KIA PC'!K17=Tabeller!$AH$4,'4. Inköpsdata'!J17,ROUND('APH KIC KIA PC'!AB17,2))</f>
        <v>#VALUE!</v>
      </c>
      <c r="L17" s="439"/>
      <c r="M17" s="439"/>
      <c r="N17" s="405" t="s">
        <v>114</v>
      </c>
      <c r="O17" s="83"/>
      <c r="P17" s="519" t="s">
        <v>2214</v>
      </c>
      <c r="Q17" s="406" t="n">
        <v>1</v>
      </c>
      <c r="R17" s="406" t="n">
        <v>1</v>
      </c>
      <c r="S17" s="438" t="str">
        <f aca="false">'APH KIC KIA PC'!E17</f>
        <v/>
      </c>
      <c r="T17" s="405" t="s">
        <v>115</v>
      </c>
      <c r="U17" s="112"/>
      <c r="V17" s="326" t="str">
        <f aca="false">TRIM('APH KIC KIA PC'!D17)</f>
        <v/>
      </c>
      <c r="W17" s="113" t="str">
        <f aca="false">IF('APH KIC KIA PC'!AC17="",'APH KIC KIA PC'!AD17,'APH KIC KIA PC'!AC17)</f>
        <v/>
      </c>
      <c r="X17" s="439"/>
      <c r="Y17" s="439"/>
      <c r="Z17" s="405" t="s">
        <v>114</v>
      </c>
      <c r="AB17" s="518" t="s">
        <v>2215</v>
      </c>
      <c r="AC17" s="406" t="n">
        <v>1</v>
      </c>
      <c r="AD17" s="406" t="n">
        <v>1</v>
      </c>
      <c r="AE17" s="438" t="str">
        <f aca="false">'APH KIC KIA PC'!E17</f>
        <v/>
      </c>
      <c r="AF17" s="405" t="s">
        <v>115</v>
      </c>
      <c r="AG17" s="112"/>
      <c r="AH17" s="326" t="str">
        <f aca="false">TRIM('APH KIC KIA PC'!D17)</f>
        <v/>
      </c>
      <c r="AI17" s="113" t="n">
        <f aca="false">'APH KIC KIA PC'!AK17</f>
        <v>0</v>
      </c>
      <c r="AJ17" s="439"/>
      <c r="AK17" s="439"/>
      <c r="AL17" s="405" t="s">
        <v>114</v>
      </c>
    </row>
    <row r="18" s="12" customFormat="true" ht="12.75" hidden="false" customHeight="false" outlineLevel="0" collapsed="false">
      <c r="A18" s="321" t="n">
        <v>14</v>
      </c>
      <c r="B18" s="321" t="str">
        <f aca="false">'APH KIC KIA PC'!I18</f>
        <v>Välj…</v>
      </c>
      <c r="C18" s="321" t="str">
        <f aca="false">'APH KIC KIA PC'!K18</f>
        <v>Välj…</v>
      </c>
      <c r="D18" s="518" t="n">
        <v>100</v>
      </c>
      <c r="E18" s="406" t="n">
        <v>4</v>
      </c>
      <c r="F18" s="406" t="n">
        <v>1</v>
      </c>
      <c r="G18" s="438" t="str">
        <f aca="false">'APH KIC KIA PC'!E18</f>
        <v/>
      </c>
      <c r="H18" s="405" t="s">
        <v>115</v>
      </c>
      <c r="I18" s="112"/>
      <c r="J18" s="326" t="str">
        <f aca="false">TRIM('APH KIC KIA PC'!D18)</f>
        <v/>
      </c>
      <c r="K18" s="113" t="e">
        <f aca="false">IF('APH KIC KIA PC'!K18=Tabeller!$AH$4,'4. Inköpsdata'!J18,ROUND('APH KIC KIA PC'!AB18,2))</f>
        <v>#VALUE!</v>
      </c>
      <c r="L18" s="439"/>
      <c r="M18" s="439"/>
      <c r="N18" s="405" t="s">
        <v>114</v>
      </c>
      <c r="O18" s="83"/>
      <c r="P18" s="519" t="s">
        <v>2214</v>
      </c>
      <c r="Q18" s="406" t="n">
        <v>1</v>
      </c>
      <c r="R18" s="406" t="n">
        <v>1</v>
      </c>
      <c r="S18" s="438" t="str">
        <f aca="false">'APH KIC KIA PC'!E18</f>
        <v/>
      </c>
      <c r="T18" s="405" t="s">
        <v>115</v>
      </c>
      <c r="U18" s="112"/>
      <c r="V18" s="326" t="str">
        <f aca="false">TRIM('APH KIC KIA PC'!D18)</f>
        <v/>
      </c>
      <c r="W18" s="113" t="str">
        <f aca="false">IF('APH KIC KIA PC'!AC18="",'APH KIC KIA PC'!AD18,'APH KIC KIA PC'!AC18)</f>
        <v/>
      </c>
      <c r="X18" s="439"/>
      <c r="Y18" s="439"/>
      <c r="Z18" s="405" t="s">
        <v>114</v>
      </c>
      <c r="AB18" s="518" t="s">
        <v>2215</v>
      </c>
      <c r="AC18" s="406" t="n">
        <v>1</v>
      </c>
      <c r="AD18" s="406" t="n">
        <v>1</v>
      </c>
      <c r="AE18" s="438" t="str">
        <f aca="false">'APH KIC KIA PC'!E18</f>
        <v/>
      </c>
      <c r="AF18" s="405" t="s">
        <v>115</v>
      </c>
      <c r="AG18" s="112"/>
      <c r="AH18" s="326" t="str">
        <f aca="false">TRIM('APH KIC KIA PC'!D18)</f>
        <v/>
      </c>
      <c r="AI18" s="113" t="n">
        <f aca="false">'APH KIC KIA PC'!AK18</f>
        <v>0</v>
      </c>
      <c r="AJ18" s="439"/>
      <c r="AK18" s="439"/>
      <c r="AL18" s="405" t="s">
        <v>114</v>
      </c>
    </row>
    <row r="19" s="12" customFormat="true" ht="12.75" hidden="false" customHeight="false" outlineLevel="0" collapsed="false">
      <c r="A19" s="321" t="n">
        <v>15</v>
      </c>
      <c r="B19" s="321" t="str">
        <f aca="false">'APH KIC KIA PC'!I19</f>
        <v>Välj…</v>
      </c>
      <c r="C19" s="321" t="str">
        <f aca="false">'APH KIC KIA PC'!K19</f>
        <v>Välj…</v>
      </c>
      <c r="D19" s="518" t="n">
        <v>100</v>
      </c>
      <c r="E19" s="406" t="n">
        <v>4</v>
      </c>
      <c r="F19" s="406" t="n">
        <v>1</v>
      </c>
      <c r="G19" s="438" t="str">
        <f aca="false">'APH KIC KIA PC'!E19</f>
        <v/>
      </c>
      <c r="H19" s="405" t="s">
        <v>115</v>
      </c>
      <c r="I19" s="112"/>
      <c r="J19" s="326" t="str">
        <f aca="false">TRIM('APH KIC KIA PC'!D19)</f>
        <v/>
      </c>
      <c r="K19" s="113" t="e">
        <f aca="false">IF('APH KIC KIA PC'!K19=Tabeller!$AH$4,'4. Inköpsdata'!J19,ROUND('APH KIC KIA PC'!AB19,2))</f>
        <v>#VALUE!</v>
      </c>
      <c r="L19" s="439"/>
      <c r="M19" s="439"/>
      <c r="N19" s="405" t="s">
        <v>114</v>
      </c>
      <c r="O19" s="83"/>
      <c r="P19" s="519" t="s">
        <v>2214</v>
      </c>
      <c r="Q19" s="406" t="n">
        <v>1</v>
      </c>
      <c r="R19" s="406" t="n">
        <v>1</v>
      </c>
      <c r="S19" s="438" t="str">
        <f aca="false">'APH KIC KIA PC'!E19</f>
        <v/>
      </c>
      <c r="T19" s="405" t="s">
        <v>115</v>
      </c>
      <c r="U19" s="112"/>
      <c r="V19" s="326" t="str">
        <f aca="false">TRIM('APH KIC KIA PC'!D19)</f>
        <v/>
      </c>
      <c r="W19" s="113" t="str">
        <f aca="false">IF('APH KIC KIA PC'!AC19="",'APH KIC KIA PC'!AD19,'APH KIC KIA PC'!AC19)</f>
        <v/>
      </c>
      <c r="X19" s="439"/>
      <c r="Y19" s="439"/>
      <c r="Z19" s="405" t="s">
        <v>114</v>
      </c>
      <c r="AB19" s="518" t="s">
        <v>2215</v>
      </c>
      <c r="AC19" s="406" t="n">
        <v>1</v>
      </c>
      <c r="AD19" s="406" t="n">
        <v>1</v>
      </c>
      <c r="AE19" s="438" t="str">
        <f aca="false">'APH KIC KIA PC'!E19</f>
        <v/>
      </c>
      <c r="AF19" s="405" t="s">
        <v>115</v>
      </c>
      <c r="AG19" s="112"/>
      <c r="AH19" s="326" t="str">
        <f aca="false">TRIM('APH KIC KIA PC'!D19)</f>
        <v/>
      </c>
      <c r="AI19" s="113" t="n">
        <f aca="false">'APH KIC KIA PC'!AK19</f>
        <v>0</v>
      </c>
      <c r="AJ19" s="439"/>
      <c r="AK19" s="439"/>
      <c r="AL19" s="405" t="s">
        <v>114</v>
      </c>
    </row>
    <row r="20" s="12" customFormat="true" ht="12.75" hidden="false" customHeight="false" outlineLevel="0" collapsed="false">
      <c r="A20" s="321" t="n">
        <v>16</v>
      </c>
      <c r="B20" s="321" t="str">
        <f aca="false">'APH KIC KIA PC'!I20</f>
        <v>Välj…</v>
      </c>
      <c r="C20" s="321" t="str">
        <f aca="false">'APH KIC KIA PC'!K20</f>
        <v>Välj…</v>
      </c>
      <c r="D20" s="518" t="n">
        <v>100</v>
      </c>
      <c r="E20" s="406" t="n">
        <v>4</v>
      </c>
      <c r="F20" s="406" t="n">
        <v>1</v>
      </c>
      <c r="G20" s="438" t="str">
        <f aca="false">'APH KIC KIA PC'!E20</f>
        <v/>
      </c>
      <c r="H20" s="405" t="s">
        <v>115</v>
      </c>
      <c r="I20" s="112"/>
      <c r="J20" s="326" t="str">
        <f aca="false">TRIM('APH KIC KIA PC'!D20)</f>
        <v/>
      </c>
      <c r="K20" s="113" t="e">
        <f aca="false">IF('APH KIC KIA PC'!K20=Tabeller!$AH$4,'4. Inköpsdata'!J20,ROUND('APH KIC KIA PC'!AB20,2))</f>
        <v>#VALUE!</v>
      </c>
      <c r="L20" s="439"/>
      <c r="M20" s="439"/>
      <c r="N20" s="405" t="s">
        <v>114</v>
      </c>
      <c r="O20" s="83"/>
      <c r="P20" s="519" t="s">
        <v>2214</v>
      </c>
      <c r="Q20" s="406" t="n">
        <v>1</v>
      </c>
      <c r="R20" s="406" t="n">
        <v>1</v>
      </c>
      <c r="S20" s="438" t="str">
        <f aca="false">'APH KIC KIA PC'!E20</f>
        <v/>
      </c>
      <c r="T20" s="405" t="s">
        <v>115</v>
      </c>
      <c r="U20" s="112"/>
      <c r="V20" s="326" t="str">
        <f aca="false">TRIM('APH KIC KIA PC'!D20)</f>
        <v/>
      </c>
      <c r="W20" s="113" t="str">
        <f aca="false">IF('APH KIC KIA PC'!AC20="",'APH KIC KIA PC'!AD20,'APH KIC KIA PC'!AC20)</f>
        <v/>
      </c>
      <c r="X20" s="439"/>
      <c r="Y20" s="439"/>
      <c r="Z20" s="405" t="s">
        <v>114</v>
      </c>
      <c r="AB20" s="518" t="s">
        <v>2215</v>
      </c>
      <c r="AC20" s="406" t="n">
        <v>1</v>
      </c>
      <c r="AD20" s="406" t="n">
        <v>1</v>
      </c>
      <c r="AE20" s="438" t="str">
        <f aca="false">'APH KIC KIA PC'!E20</f>
        <v/>
      </c>
      <c r="AF20" s="405" t="s">
        <v>115</v>
      </c>
      <c r="AG20" s="112"/>
      <c r="AH20" s="326" t="str">
        <f aca="false">TRIM('APH KIC KIA PC'!D20)</f>
        <v/>
      </c>
      <c r="AI20" s="113" t="n">
        <f aca="false">'APH KIC KIA PC'!AK20</f>
        <v>0</v>
      </c>
      <c r="AJ20" s="439"/>
      <c r="AK20" s="439"/>
      <c r="AL20" s="405" t="s">
        <v>114</v>
      </c>
    </row>
    <row r="21" s="12" customFormat="true" ht="12.75" hidden="false" customHeight="false" outlineLevel="0" collapsed="false">
      <c r="A21" s="321" t="n">
        <v>17</v>
      </c>
      <c r="B21" s="321" t="str">
        <f aca="false">'APH KIC KIA PC'!I21</f>
        <v>Välj…</v>
      </c>
      <c r="C21" s="321" t="str">
        <f aca="false">'APH KIC KIA PC'!K21</f>
        <v>Välj…</v>
      </c>
      <c r="D21" s="518" t="n">
        <v>100</v>
      </c>
      <c r="E21" s="406" t="n">
        <v>4</v>
      </c>
      <c r="F21" s="406" t="n">
        <v>1</v>
      </c>
      <c r="G21" s="438" t="str">
        <f aca="false">'APH KIC KIA PC'!E21</f>
        <v/>
      </c>
      <c r="H21" s="405" t="s">
        <v>115</v>
      </c>
      <c r="I21" s="112"/>
      <c r="J21" s="326" t="str">
        <f aca="false">TRIM('APH KIC KIA PC'!D21)</f>
        <v/>
      </c>
      <c r="K21" s="113" t="e">
        <f aca="false">IF('APH KIC KIA PC'!K21=Tabeller!$AH$4,'4. Inköpsdata'!J21,ROUND('APH KIC KIA PC'!AB21,2))</f>
        <v>#VALUE!</v>
      </c>
      <c r="L21" s="439"/>
      <c r="M21" s="439"/>
      <c r="N21" s="405" t="s">
        <v>114</v>
      </c>
      <c r="O21" s="83"/>
      <c r="P21" s="519" t="s">
        <v>2214</v>
      </c>
      <c r="Q21" s="406" t="n">
        <v>1</v>
      </c>
      <c r="R21" s="406" t="n">
        <v>1</v>
      </c>
      <c r="S21" s="438" t="str">
        <f aca="false">'APH KIC KIA PC'!E21</f>
        <v/>
      </c>
      <c r="T21" s="405" t="s">
        <v>115</v>
      </c>
      <c r="U21" s="112"/>
      <c r="V21" s="326" t="str">
        <f aca="false">TRIM('APH KIC KIA PC'!D21)</f>
        <v/>
      </c>
      <c r="W21" s="113" t="str">
        <f aca="false">IF('APH KIC KIA PC'!AC21="",'APH KIC KIA PC'!AD21,'APH KIC KIA PC'!AC21)</f>
        <v/>
      </c>
      <c r="X21" s="439"/>
      <c r="Y21" s="439"/>
      <c r="Z21" s="405" t="s">
        <v>114</v>
      </c>
      <c r="AB21" s="518" t="s">
        <v>2215</v>
      </c>
      <c r="AC21" s="406" t="n">
        <v>1</v>
      </c>
      <c r="AD21" s="406" t="n">
        <v>1</v>
      </c>
      <c r="AE21" s="438" t="str">
        <f aca="false">'APH KIC KIA PC'!E21</f>
        <v/>
      </c>
      <c r="AF21" s="405" t="s">
        <v>115</v>
      </c>
      <c r="AG21" s="112"/>
      <c r="AH21" s="326" t="str">
        <f aca="false">TRIM('APH KIC KIA PC'!D21)</f>
        <v/>
      </c>
      <c r="AI21" s="113" t="n">
        <f aca="false">'APH KIC KIA PC'!AK21</f>
        <v>0</v>
      </c>
      <c r="AJ21" s="439"/>
      <c r="AK21" s="439"/>
      <c r="AL21" s="405" t="s">
        <v>114</v>
      </c>
    </row>
    <row r="22" s="12" customFormat="true" ht="12.75" hidden="false" customHeight="false" outlineLevel="0" collapsed="false">
      <c r="A22" s="321" t="n">
        <v>18</v>
      </c>
      <c r="B22" s="321" t="str">
        <f aca="false">'APH KIC KIA PC'!I22</f>
        <v>Välj…</v>
      </c>
      <c r="C22" s="321" t="str">
        <f aca="false">'APH KIC KIA PC'!K22</f>
        <v>Välj…</v>
      </c>
      <c r="D22" s="518" t="n">
        <v>100</v>
      </c>
      <c r="E22" s="406" t="n">
        <v>4</v>
      </c>
      <c r="F22" s="406" t="n">
        <v>1</v>
      </c>
      <c r="G22" s="438" t="str">
        <f aca="false">'APH KIC KIA PC'!E22</f>
        <v/>
      </c>
      <c r="H22" s="405" t="s">
        <v>115</v>
      </c>
      <c r="I22" s="112"/>
      <c r="J22" s="326" t="str">
        <f aca="false">TRIM('APH KIC KIA PC'!D22)</f>
        <v/>
      </c>
      <c r="K22" s="113" t="e">
        <f aca="false">IF('APH KIC KIA PC'!K22=Tabeller!$AH$4,'4. Inköpsdata'!J22,ROUND('APH KIC KIA PC'!AB22,2))</f>
        <v>#VALUE!</v>
      </c>
      <c r="L22" s="439"/>
      <c r="M22" s="439"/>
      <c r="N22" s="405" t="s">
        <v>114</v>
      </c>
      <c r="O22" s="83"/>
      <c r="P22" s="519" t="s">
        <v>2214</v>
      </c>
      <c r="Q22" s="406" t="n">
        <v>1</v>
      </c>
      <c r="R22" s="406" t="n">
        <v>1</v>
      </c>
      <c r="S22" s="438" t="str">
        <f aca="false">'APH KIC KIA PC'!E22</f>
        <v/>
      </c>
      <c r="T22" s="405" t="s">
        <v>115</v>
      </c>
      <c r="U22" s="112"/>
      <c r="V22" s="326" t="str">
        <f aca="false">TRIM('APH KIC KIA PC'!D22)</f>
        <v/>
      </c>
      <c r="W22" s="113" t="str">
        <f aca="false">IF('APH KIC KIA PC'!AC22="",'APH KIC KIA PC'!AD22,'APH KIC KIA PC'!AC22)</f>
        <v/>
      </c>
      <c r="X22" s="439"/>
      <c r="Y22" s="439"/>
      <c r="Z22" s="405" t="s">
        <v>114</v>
      </c>
      <c r="AB22" s="518" t="s">
        <v>2215</v>
      </c>
      <c r="AC22" s="406" t="n">
        <v>1</v>
      </c>
      <c r="AD22" s="406" t="n">
        <v>1</v>
      </c>
      <c r="AE22" s="438" t="str">
        <f aca="false">'APH KIC KIA PC'!E22</f>
        <v/>
      </c>
      <c r="AF22" s="405" t="s">
        <v>115</v>
      </c>
      <c r="AG22" s="112"/>
      <c r="AH22" s="326" t="str">
        <f aca="false">TRIM('APH KIC KIA PC'!D22)</f>
        <v/>
      </c>
      <c r="AI22" s="113" t="n">
        <f aca="false">'APH KIC KIA PC'!AK22</f>
        <v>0</v>
      </c>
      <c r="AJ22" s="439"/>
      <c r="AK22" s="439"/>
      <c r="AL22" s="405" t="s">
        <v>114</v>
      </c>
    </row>
    <row r="23" s="12" customFormat="true" ht="12.75" hidden="false" customHeight="false" outlineLevel="0" collapsed="false">
      <c r="A23" s="321" t="n">
        <v>19</v>
      </c>
      <c r="B23" s="321" t="str">
        <f aca="false">'APH KIC KIA PC'!I23</f>
        <v>Välj…</v>
      </c>
      <c r="C23" s="321" t="str">
        <f aca="false">'APH KIC KIA PC'!K23</f>
        <v>Välj…</v>
      </c>
      <c r="D23" s="518" t="n">
        <v>100</v>
      </c>
      <c r="E23" s="406" t="n">
        <v>4</v>
      </c>
      <c r="F23" s="406" t="n">
        <v>1</v>
      </c>
      <c r="G23" s="438" t="str">
        <f aca="false">'APH KIC KIA PC'!E23</f>
        <v/>
      </c>
      <c r="H23" s="405" t="s">
        <v>115</v>
      </c>
      <c r="I23" s="112"/>
      <c r="J23" s="326" t="str">
        <f aca="false">TRIM('APH KIC KIA PC'!D23)</f>
        <v/>
      </c>
      <c r="K23" s="113" t="e">
        <f aca="false">IF('APH KIC KIA PC'!K23=Tabeller!$AH$4,'4. Inköpsdata'!J23,ROUND('APH KIC KIA PC'!AB23,2))</f>
        <v>#VALUE!</v>
      </c>
      <c r="L23" s="439"/>
      <c r="M23" s="439"/>
      <c r="N23" s="405" t="s">
        <v>114</v>
      </c>
      <c r="O23" s="83"/>
      <c r="P23" s="519" t="s">
        <v>2214</v>
      </c>
      <c r="Q23" s="406" t="n">
        <v>1</v>
      </c>
      <c r="R23" s="406" t="n">
        <v>1</v>
      </c>
      <c r="S23" s="438" t="str">
        <f aca="false">'APH KIC KIA PC'!E23</f>
        <v/>
      </c>
      <c r="T23" s="405" t="s">
        <v>115</v>
      </c>
      <c r="U23" s="112"/>
      <c r="V23" s="326" t="str">
        <f aca="false">TRIM('APH KIC KIA PC'!D23)</f>
        <v/>
      </c>
      <c r="W23" s="113" t="str">
        <f aca="false">IF('APH KIC KIA PC'!AC23="",'APH KIC KIA PC'!AD23,'APH KIC KIA PC'!AC23)</f>
        <v/>
      </c>
      <c r="X23" s="439"/>
      <c r="Y23" s="439"/>
      <c r="Z23" s="405" t="s">
        <v>114</v>
      </c>
      <c r="AB23" s="518" t="s">
        <v>2215</v>
      </c>
      <c r="AC23" s="406" t="n">
        <v>1</v>
      </c>
      <c r="AD23" s="406" t="n">
        <v>1</v>
      </c>
      <c r="AE23" s="438" t="str">
        <f aca="false">'APH KIC KIA PC'!E23</f>
        <v/>
      </c>
      <c r="AF23" s="405" t="s">
        <v>115</v>
      </c>
      <c r="AG23" s="112"/>
      <c r="AH23" s="326" t="str">
        <f aca="false">TRIM('APH KIC KIA PC'!D23)</f>
        <v/>
      </c>
      <c r="AI23" s="113" t="n">
        <f aca="false">'APH KIC KIA PC'!AK23</f>
        <v>0</v>
      </c>
      <c r="AJ23" s="439"/>
      <c r="AK23" s="439"/>
      <c r="AL23" s="405" t="s">
        <v>114</v>
      </c>
    </row>
    <row r="24" s="12" customFormat="true" ht="12.75" hidden="false" customHeight="false" outlineLevel="0" collapsed="false">
      <c r="A24" s="321" t="n">
        <v>20</v>
      </c>
      <c r="B24" s="321" t="str">
        <f aca="false">'APH KIC KIA PC'!I24</f>
        <v>Välj…</v>
      </c>
      <c r="C24" s="321" t="str">
        <f aca="false">'APH KIC KIA PC'!K24</f>
        <v>Välj…</v>
      </c>
      <c r="D24" s="518" t="n">
        <v>100</v>
      </c>
      <c r="E24" s="406" t="n">
        <v>4</v>
      </c>
      <c r="F24" s="406" t="n">
        <v>1</v>
      </c>
      <c r="G24" s="438" t="str">
        <f aca="false">'APH KIC KIA PC'!E24</f>
        <v/>
      </c>
      <c r="H24" s="405" t="s">
        <v>115</v>
      </c>
      <c r="I24" s="112"/>
      <c r="J24" s="326" t="str">
        <f aca="false">TRIM('APH KIC KIA PC'!D24)</f>
        <v/>
      </c>
      <c r="K24" s="113" t="e">
        <f aca="false">IF('APH KIC KIA PC'!K24=Tabeller!$AH$4,'4. Inköpsdata'!J24,ROUND('APH KIC KIA PC'!AB24,2))</f>
        <v>#VALUE!</v>
      </c>
      <c r="L24" s="439"/>
      <c r="M24" s="439"/>
      <c r="N24" s="405" t="s">
        <v>114</v>
      </c>
      <c r="O24" s="83"/>
      <c r="P24" s="519" t="s">
        <v>2214</v>
      </c>
      <c r="Q24" s="406" t="n">
        <v>1</v>
      </c>
      <c r="R24" s="406" t="n">
        <v>1</v>
      </c>
      <c r="S24" s="438" t="str">
        <f aca="false">'APH KIC KIA PC'!E24</f>
        <v/>
      </c>
      <c r="T24" s="405" t="s">
        <v>115</v>
      </c>
      <c r="U24" s="112"/>
      <c r="V24" s="326" t="str">
        <f aca="false">TRIM('APH KIC KIA PC'!D24)</f>
        <v/>
      </c>
      <c r="W24" s="113" t="str">
        <f aca="false">IF('APH KIC KIA PC'!AC24="",'APH KIC KIA PC'!AD24,'APH KIC KIA PC'!AC24)</f>
        <v/>
      </c>
      <c r="X24" s="439"/>
      <c r="Y24" s="439"/>
      <c r="Z24" s="405" t="s">
        <v>114</v>
      </c>
      <c r="AB24" s="518" t="s">
        <v>2215</v>
      </c>
      <c r="AC24" s="406" t="n">
        <v>1</v>
      </c>
      <c r="AD24" s="406" t="n">
        <v>1</v>
      </c>
      <c r="AE24" s="438" t="str">
        <f aca="false">'APH KIC KIA PC'!E24</f>
        <v/>
      </c>
      <c r="AF24" s="405" t="s">
        <v>115</v>
      </c>
      <c r="AG24" s="112"/>
      <c r="AH24" s="326" t="str">
        <f aca="false">TRIM('APH KIC KIA PC'!D24)</f>
        <v/>
      </c>
      <c r="AI24" s="113" t="n">
        <f aca="false">'APH KIC KIA PC'!AK24</f>
        <v>0</v>
      </c>
      <c r="AJ24" s="439"/>
      <c r="AK24" s="439"/>
      <c r="AL24" s="405" t="s">
        <v>114</v>
      </c>
    </row>
    <row r="25" s="12" customFormat="true" ht="12.75" hidden="false" customHeight="false" outlineLevel="0" collapsed="false">
      <c r="A25" s="321" t="n">
        <v>21</v>
      </c>
      <c r="B25" s="321" t="str">
        <f aca="false">'APH KIC KIA PC'!I25</f>
        <v>Välj…</v>
      </c>
      <c r="C25" s="321" t="str">
        <f aca="false">'APH KIC KIA PC'!K25</f>
        <v>Välj…</v>
      </c>
      <c r="D25" s="518" t="n">
        <v>100</v>
      </c>
      <c r="E25" s="406" t="n">
        <v>4</v>
      </c>
      <c r="F25" s="406" t="n">
        <v>1</v>
      </c>
      <c r="G25" s="438" t="str">
        <f aca="false">'APH KIC KIA PC'!E25</f>
        <v/>
      </c>
      <c r="H25" s="405" t="s">
        <v>115</v>
      </c>
      <c r="I25" s="112"/>
      <c r="J25" s="326" t="str">
        <f aca="false">TRIM('APH KIC KIA PC'!D25)</f>
        <v/>
      </c>
      <c r="K25" s="113" t="e">
        <f aca="false">IF('APH KIC KIA PC'!K25=Tabeller!$AH$4,'4. Inköpsdata'!J25,ROUND('APH KIC KIA PC'!AB25,2))</f>
        <v>#VALUE!</v>
      </c>
      <c r="L25" s="439"/>
      <c r="M25" s="439"/>
      <c r="N25" s="405" t="s">
        <v>114</v>
      </c>
      <c r="O25" s="83"/>
      <c r="P25" s="519" t="s">
        <v>2214</v>
      </c>
      <c r="Q25" s="406" t="n">
        <v>1</v>
      </c>
      <c r="R25" s="406" t="n">
        <v>1</v>
      </c>
      <c r="S25" s="438" t="str">
        <f aca="false">'APH KIC KIA PC'!E25</f>
        <v/>
      </c>
      <c r="T25" s="405" t="s">
        <v>115</v>
      </c>
      <c r="U25" s="112"/>
      <c r="V25" s="326" t="str">
        <f aca="false">TRIM('APH KIC KIA PC'!D25)</f>
        <v/>
      </c>
      <c r="W25" s="113" t="str">
        <f aca="false">IF('APH KIC KIA PC'!AC25="",'APH KIC KIA PC'!AD25,'APH KIC KIA PC'!AC25)</f>
        <v/>
      </c>
      <c r="X25" s="439"/>
      <c r="Y25" s="439"/>
      <c r="Z25" s="405" t="s">
        <v>114</v>
      </c>
      <c r="AB25" s="518" t="s">
        <v>2215</v>
      </c>
      <c r="AC25" s="406" t="n">
        <v>1</v>
      </c>
      <c r="AD25" s="406" t="n">
        <v>1</v>
      </c>
      <c r="AE25" s="438" t="str">
        <f aca="false">'APH KIC KIA PC'!E25</f>
        <v/>
      </c>
      <c r="AF25" s="405" t="s">
        <v>115</v>
      </c>
      <c r="AG25" s="112"/>
      <c r="AH25" s="326" t="str">
        <f aca="false">TRIM('APH KIC KIA PC'!D25)</f>
        <v/>
      </c>
      <c r="AI25" s="113" t="n">
        <f aca="false">'APH KIC KIA PC'!AK25</f>
        <v>0</v>
      </c>
      <c r="AJ25" s="439"/>
      <c r="AK25" s="439"/>
      <c r="AL25" s="405" t="s">
        <v>114</v>
      </c>
    </row>
    <row r="26" s="12" customFormat="true" ht="12.75" hidden="false" customHeight="false" outlineLevel="0" collapsed="false">
      <c r="A26" s="321" t="n">
        <v>22</v>
      </c>
      <c r="B26" s="321" t="str">
        <f aca="false">'APH KIC KIA PC'!I26</f>
        <v>Välj…</v>
      </c>
      <c r="C26" s="321" t="str">
        <f aca="false">'APH KIC KIA PC'!K26</f>
        <v>Välj…</v>
      </c>
      <c r="D26" s="518" t="n">
        <v>100</v>
      </c>
      <c r="E26" s="406" t="n">
        <v>4</v>
      </c>
      <c r="F26" s="406" t="n">
        <v>1</v>
      </c>
      <c r="G26" s="438" t="str">
        <f aca="false">'APH KIC KIA PC'!E26</f>
        <v/>
      </c>
      <c r="H26" s="405" t="s">
        <v>115</v>
      </c>
      <c r="I26" s="112"/>
      <c r="J26" s="326" t="str">
        <f aca="false">TRIM('APH KIC KIA PC'!D26)</f>
        <v/>
      </c>
      <c r="K26" s="113" t="e">
        <f aca="false">IF('APH KIC KIA PC'!K26=Tabeller!$AH$4,'4. Inköpsdata'!J26,ROUND('APH KIC KIA PC'!AB26,2))</f>
        <v>#VALUE!</v>
      </c>
      <c r="L26" s="439"/>
      <c r="M26" s="439"/>
      <c r="N26" s="405" t="s">
        <v>114</v>
      </c>
      <c r="O26" s="83"/>
      <c r="P26" s="519" t="s">
        <v>2214</v>
      </c>
      <c r="Q26" s="406" t="n">
        <v>1</v>
      </c>
      <c r="R26" s="406" t="n">
        <v>1</v>
      </c>
      <c r="S26" s="438" t="str">
        <f aca="false">'APH KIC KIA PC'!E26</f>
        <v/>
      </c>
      <c r="T26" s="405" t="s">
        <v>115</v>
      </c>
      <c r="U26" s="112"/>
      <c r="V26" s="326" t="str">
        <f aca="false">TRIM('APH KIC KIA PC'!D26)</f>
        <v/>
      </c>
      <c r="W26" s="113" t="str">
        <f aca="false">IF('APH KIC KIA PC'!AC26="",'APH KIC KIA PC'!AD26,'APH KIC KIA PC'!AC26)</f>
        <v/>
      </c>
      <c r="X26" s="439"/>
      <c r="Y26" s="439"/>
      <c r="Z26" s="405" t="s">
        <v>114</v>
      </c>
      <c r="AB26" s="518" t="s">
        <v>2215</v>
      </c>
      <c r="AC26" s="406" t="n">
        <v>1</v>
      </c>
      <c r="AD26" s="406" t="n">
        <v>1</v>
      </c>
      <c r="AE26" s="438" t="str">
        <f aca="false">'APH KIC KIA PC'!E26</f>
        <v/>
      </c>
      <c r="AF26" s="405" t="s">
        <v>115</v>
      </c>
      <c r="AG26" s="112"/>
      <c r="AH26" s="326" t="str">
        <f aca="false">TRIM('APH KIC KIA PC'!D26)</f>
        <v/>
      </c>
      <c r="AI26" s="113" t="n">
        <f aca="false">'APH KIC KIA PC'!AK26</f>
        <v>0</v>
      </c>
      <c r="AJ26" s="439"/>
      <c r="AK26" s="439"/>
      <c r="AL26" s="405" t="s">
        <v>114</v>
      </c>
    </row>
    <row r="27" s="12" customFormat="true" ht="12.75" hidden="false" customHeight="false" outlineLevel="0" collapsed="false">
      <c r="A27" s="321" t="n">
        <v>23</v>
      </c>
      <c r="B27" s="321" t="str">
        <f aca="false">'APH KIC KIA PC'!I27</f>
        <v>Välj…</v>
      </c>
      <c r="C27" s="321" t="str">
        <f aca="false">'APH KIC KIA PC'!K27</f>
        <v>Välj…</v>
      </c>
      <c r="D27" s="518" t="n">
        <v>100</v>
      </c>
      <c r="E27" s="406" t="n">
        <v>4</v>
      </c>
      <c r="F27" s="406" t="n">
        <v>1</v>
      </c>
      <c r="G27" s="438" t="str">
        <f aca="false">'APH KIC KIA PC'!E27</f>
        <v/>
      </c>
      <c r="H27" s="405" t="s">
        <v>115</v>
      </c>
      <c r="I27" s="112"/>
      <c r="J27" s="326" t="str">
        <f aca="false">TRIM('APH KIC KIA PC'!D27)</f>
        <v/>
      </c>
      <c r="K27" s="113" t="e">
        <f aca="false">IF('APH KIC KIA PC'!K27=Tabeller!$AH$4,'4. Inköpsdata'!J27,ROUND('APH KIC KIA PC'!AB27,2))</f>
        <v>#VALUE!</v>
      </c>
      <c r="L27" s="439"/>
      <c r="M27" s="439"/>
      <c r="N27" s="405" t="s">
        <v>114</v>
      </c>
      <c r="O27" s="83"/>
      <c r="P27" s="519" t="s">
        <v>2214</v>
      </c>
      <c r="Q27" s="406" t="n">
        <v>1</v>
      </c>
      <c r="R27" s="406" t="n">
        <v>1</v>
      </c>
      <c r="S27" s="438" t="str">
        <f aca="false">'APH KIC KIA PC'!E27</f>
        <v/>
      </c>
      <c r="T27" s="405" t="s">
        <v>115</v>
      </c>
      <c r="U27" s="112"/>
      <c r="V27" s="326" t="str">
        <f aca="false">TRIM('APH KIC KIA PC'!D27)</f>
        <v/>
      </c>
      <c r="W27" s="113" t="str">
        <f aca="false">IF('APH KIC KIA PC'!AC27="",'APH KIC KIA PC'!AD27,'APH KIC KIA PC'!AC27)</f>
        <v/>
      </c>
      <c r="X27" s="439"/>
      <c r="Y27" s="439"/>
      <c r="Z27" s="405" t="s">
        <v>114</v>
      </c>
      <c r="AB27" s="518" t="s">
        <v>2215</v>
      </c>
      <c r="AC27" s="406" t="n">
        <v>1</v>
      </c>
      <c r="AD27" s="406" t="n">
        <v>1</v>
      </c>
      <c r="AE27" s="438" t="str">
        <f aca="false">'APH KIC KIA PC'!E27</f>
        <v/>
      </c>
      <c r="AF27" s="405" t="s">
        <v>115</v>
      </c>
      <c r="AG27" s="112"/>
      <c r="AH27" s="326" t="str">
        <f aca="false">TRIM('APH KIC KIA PC'!D27)</f>
        <v/>
      </c>
      <c r="AI27" s="113" t="n">
        <f aca="false">'APH KIC KIA PC'!AK27</f>
        <v>0</v>
      </c>
      <c r="AJ27" s="439"/>
      <c r="AK27" s="439"/>
      <c r="AL27" s="405" t="s">
        <v>114</v>
      </c>
    </row>
    <row r="28" s="12" customFormat="true" ht="12.75" hidden="false" customHeight="false" outlineLevel="0" collapsed="false">
      <c r="A28" s="321" t="n">
        <v>24</v>
      </c>
      <c r="B28" s="321" t="str">
        <f aca="false">'APH KIC KIA PC'!I28</f>
        <v>Välj…</v>
      </c>
      <c r="C28" s="321" t="str">
        <f aca="false">'APH KIC KIA PC'!K28</f>
        <v>Välj…</v>
      </c>
      <c r="D28" s="518" t="n">
        <v>100</v>
      </c>
      <c r="E28" s="406" t="n">
        <v>4</v>
      </c>
      <c r="F28" s="406" t="n">
        <v>1</v>
      </c>
      <c r="G28" s="438" t="str">
        <f aca="false">'APH KIC KIA PC'!E28</f>
        <v/>
      </c>
      <c r="H28" s="405" t="s">
        <v>115</v>
      </c>
      <c r="I28" s="112"/>
      <c r="J28" s="326" t="str">
        <f aca="false">TRIM('APH KIC KIA PC'!D28)</f>
        <v/>
      </c>
      <c r="K28" s="113" t="e">
        <f aca="false">IF('APH KIC KIA PC'!K28=Tabeller!$AH$4,'4. Inköpsdata'!J28,ROUND('APH KIC KIA PC'!AB28,2))</f>
        <v>#VALUE!</v>
      </c>
      <c r="L28" s="439"/>
      <c r="M28" s="439"/>
      <c r="N28" s="405" t="s">
        <v>114</v>
      </c>
      <c r="O28" s="83"/>
      <c r="P28" s="519" t="s">
        <v>2214</v>
      </c>
      <c r="Q28" s="406" t="n">
        <v>1</v>
      </c>
      <c r="R28" s="406" t="n">
        <v>1</v>
      </c>
      <c r="S28" s="438" t="str">
        <f aca="false">'APH KIC KIA PC'!E28</f>
        <v/>
      </c>
      <c r="T28" s="405" t="s">
        <v>115</v>
      </c>
      <c r="U28" s="112"/>
      <c r="V28" s="326" t="str">
        <f aca="false">TRIM('APH KIC KIA PC'!D28)</f>
        <v/>
      </c>
      <c r="W28" s="113" t="str">
        <f aca="false">IF('APH KIC KIA PC'!AC28="",'APH KIC KIA PC'!AD28,'APH KIC KIA PC'!AC28)</f>
        <v/>
      </c>
      <c r="X28" s="439"/>
      <c r="Y28" s="439"/>
      <c r="Z28" s="405" t="s">
        <v>114</v>
      </c>
      <c r="AB28" s="518" t="s">
        <v>2215</v>
      </c>
      <c r="AC28" s="406" t="n">
        <v>1</v>
      </c>
      <c r="AD28" s="406" t="n">
        <v>1</v>
      </c>
      <c r="AE28" s="438" t="str">
        <f aca="false">'APH KIC KIA PC'!E28</f>
        <v/>
      </c>
      <c r="AF28" s="405" t="s">
        <v>115</v>
      </c>
      <c r="AG28" s="112"/>
      <c r="AH28" s="326" t="str">
        <f aca="false">TRIM('APH KIC KIA PC'!D28)</f>
        <v/>
      </c>
      <c r="AI28" s="113" t="n">
        <f aca="false">'APH KIC KIA PC'!AK28</f>
        <v>0</v>
      </c>
      <c r="AJ28" s="439"/>
      <c r="AK28" s="439"/>
      <c r="AL28" s="405" t="s">
        <v>114</v>
      </c>
    </row>
    <row r="29" s="12" customFormat="true" ht="12.75" hidden="false" customHeight="false" outlineLevel="0" collapsed="false">
      <c r="A29" s="321" t="n">
        <v>25</v>
      </c>
      <c r="B29" s="321" t="str">
        <f aca="false">'APH KIC KIA PC'!I29</f>
        <v>Välj…</v>
      </c>
      <c r="C29" s="321" t="str">
        <f aca="false">'APH KIC KIA PC'!K29</f>
        <v>Välj…</v>
      </c>
      <c r="D29" s="518" t="n">
        <v>100</v>
      </c>
      <c r="E29" s="406" t="n">
        <v>4</v>
      </c>
      <c r="F29" s="406" t="n">
        <v>1</v>
      </c>
      <c r="G29" s="438" t="str">
        <f aca="false">'APH KIC KIA PC'!E29</f>
        <v/>
      </c>
      <c r="H29" s="405" t="s">
        <v>115</v>
      </c>
      <c r="I29" s="112"/>
      <c r="J29" s="326" t="str">
        <f aca="false">TRIM('APH KIC KIA PC'!D29)</f>
        <v/>
      </c>
      <c r="K29" s="113" t="e">
        <f aca="false">IF('APH KIC KIA PC'!K29=Tabeller!$AH$4,'4. Inköpsdata'!J29,ROUND('APH KIC KIA PC'!AB29,2))</f>
        <v>#VALUE!</v>
      </c>
      <c r="L29" s="439"/>
      <c r="M29" s="439"/>
      <c r="N29" s="405" t="s">
        <v>114</v>
      </c>
      <c r="O29" s="83"/>
      <c r="P29" s="519" t="s">
        <v>2214</v>
      </c>
      <c r="Q29" s="406" t="n">
        <v>1</v>
      </c>
      <c r="R29" s="406" t="n">
        <v>1</v>
      </c>
      <c r="S29" s="438" t="str">
        <f aca="false">'APH KIC KIA PC'!E29</f>
        <v/>
      </c>
      <c r="T29" s="405" t="s">
        <v>115</v>
      </c>
      <c r="U29" s="112"/>
      <c r="V29" s="326" t="str">
        <f aca="false">TRIM('APH KIC KIA PC'!D29)</f>
        <v/>
      </c>
      <c r="W29" s="113" t="str">
        <f aca="false">IF('APH KIC KIA PC'!AC29="",'APH KIC KIA PC'!AD29,'APH KIC KIA PC'!AC29)</f>
        <v/>
      </c>
      <c r="X29" s="439"/>
      <c r="Y29" s="439"/>
      <c r="Z29" s="405" t="s">
        <v>114</v>
      </c>
      <c r="AB29" s="518" t="s">
        <v>2215</v>
      </c>
      <c r="AC29" s="406" t="n">
        <v>1</v>
      </c>
      <c r="AD29" s="406" t="n">
        <v>1</v>
      </c>
      <c r="AE29" s="438" t="str">
        <f aca="false">'APH KIC KIA PC'!E29</f>
        <v/>
      </c>
      <c r="AF29" s="405" t="s">
        <v>115</v>
      </c>
      <c r="AG29" s="112"/>
      <c r="AH29" s="326" t="str">
        <f aca="false">TRIM('APH KIC KIA PC'!D29)</f>
        <v/>
      </c>
      <c r="AI29" s="113" t="n">
        <f aca="false">'APH KIC KIA PC'!AK29</f>
        <v>0</v>
      </c>
      <c r="AJ29" s="439"/>
      <c r="AK29" s="439"/>
      <c r="AL29" s="405" t="s">
        <v>114</v>
      </c>
    </row>
    <row r="30" s="12" customFormat="true" ht="12.75" hidden="false" customHeight="false" outlineLevel="0" collapsed="false">
      <c r="A30" s="321" t="n">
        <v>26</v>
      </c>
      <c r="B30" s="321" t="str">
        <f aca="false">'APH KIC KIA PC'!I30</f>
        <v>Välj…</v>
      </c>
      <c r="C30" s="321" t="str">
        <f aca="false">'APH KIC KIA PC'!K30</f>
        <v>Välj…</v>
      </c>
      <c r="D30" s="518" t="n">
        <v>100</v>
      </c>
      <c r="E30" s="406" t="n">
        <v>4</v>
      </c>
      <c r="F30" s="406" t="n">
        <v>1</v>
      </c>
      <c r="G30" s="438" t="str">
        <f aca="false">'APH KIC KIA PC'!E30</f>
        <v/>
      </c>
      <c r="H30" s="405" t="s">
        <v>115</v>
      </c>
      <c r="I30" s="112"/>
      <c r="J30" s="326" t="str">
        <f aca="false">TRIM('APH KIC KIA PC'!D30)</f>
        <v/>
      </c>
      <c r="K30" s="113" t="e">
        <f aca="false">IF('APH KIC KIA PC'!K30=Tabeller!$AH$4,'4. Inköpsdata'!J30,ROUND('APH KIC KIA PC'!AB30,2))</f>
        <v>#VALUE!</v>
      </c>
      <c r="L30" s="439"/>
      <c r="M30" s="439"/>
      <c r="N30" s="405" t="s">
        <v>114</v>
      </c>
      <c r="O30" s="83"/>
      <c r="P30" s="519" t="s">
        <v>2214</v>
      </c>
      <c r="Q30" s="406" t="n">
        <v>1</v>
      </c>
      <c r="R30" s="406" t="n">
        <v>1</v>
      </c>
      <c r="S30" s="438" t="str">
        <f aca="false">'APH KIC KIA PC'!E30</f>
        <v/>
      </c>
      <c r="T30" s="405" t="s">
        <v>115</v>
      </c>
      <c r="U30" s="112"/>
      <c r="V30" s="326" t="str">
        <f aca="false">TRIM('APH KIC KIA PC'!D30)</f>
        <v/>
      </c>
      <c r="W30" s="113" t="str">
        <f aca="false">IF('APH KIC KIA PC'!AC30="",'APH KIC KIA PC'!AD30,'APH KIC KIA PC'!AC30)</f>
        <v/>
      </c>
      <c r="X30" s="439"/>
      <c r="Y30" s="439"/>
      <c r="Z30" s="405" t="s">
        <v>114</v>
      </c>
      <c r="AB30" s="518" t="s">
        <v>2215</v>
      </c>
      <c r="AC30" s="406" t="n">
        <v>1</v>
      </c>
      <c r="AD30" s="406" t="n">
        <v>1</v>
      </c>
      <c r="AE30" s="438" t="str">
        <f aca="false">'APH KIC KIA PC'!E30</f>
        <v/>
      </c>
      <c r="AF30" s="405" t="s">
        <v>115</v>
      </c>
      <c r="AG30" s="112"/>
      <c r="AH30" s="326" t="str">
        <f aca="false">TRIM('APH KIC KIA PC'!D30)</f>
        <v/>
      </c>
      <c r="AI30" s="113" t="n">
        <f aca="false">'APH KIC KIA PC'!AK30</f>
        <v>0</v>
      </c>
      <c r="AJ30" s="439"/>
      <c r="AK30" s="439"/>
      <c r="AL30" s="405" t="s">
        <v>114</v>
      </c>
    </row>
    <row r="31" s="12" customFormat="true" ht="12.75" hidden="false" customHeight="false" outlineLevel="0" collapsed="false">
      <c r="A31" s="321" t="n">
        <v>27</v>
      </c>
      <c r="B31" s="321" t="str">
        <f aca="false">'APH KIC KIA PC'!I31</f>
        <v>Välj…</v>
      </c>
      <c r="C31" s="321" t="str">
        <f aca="false">'APH KIC KIA PC'!K31</f>
        <v>Välj…</v>
      </c>
      <c r="D31" s="518" t="n">
        <v>100</v>
      </c>
      <c r="E31" s="406" t="n">
        <v>4</v>
      </c>
      <c r="F31" s="406" t="n">
        <v>1</v>
      </c>
      <c r="G31" s="438" t="str">
        <f aca="false">'APH KIC KIA PC'!E31</f>
        <v/>
      </c>
      <c r="H31" s="405" t="s">
        <v>115</v>
      </c>
      <c r="I31" s="112"/>
      <c r="J31" s="326" t="str">
        <f aca="false">TRIM('APH KIC KIA PC'!D31)</f>
        <v/>
      </c>
      <c r="K31" s="113" t="e">
        <f aca="false">IF('APH KIC KIA PC'!K31=Tabeller!$AH$4,'4. Inköpsdata'!J31,ROUND('APH KIC KIA PC'!AB31,2))</f>
        <v>#VALUE!</v>
      </c>
      <c r="L31" s="439"/>
      <c r="M31" s="439"/>
      <c r="N31" s="405" t="s">
        <v>114</v>
      </c>
      <c r="O31" s="83"/>
      <c r="P31" s="519" t="s">
        <v>2214</v>
      </c>
      <c r="Q31" s="406" t="n">
        <v>1</v>
      </c>
      <c r="R31" s="406" t="n">
        <v>1</v>
      </c>
      <c r="S31" s="438" t="str">
        <f aca="false">'APH KIC KIA PC'!E31</f>
        <v/>
      </c>
      <c r="T31" s="405" t="s">
        <v>115</v>
      </c>
      <c r="U31" s="112"/>
      <c r="V31" s="326" t="str">
        <f aca="false">TRIM('APH KIC KIA PC'!D31)</f>
        <v/>
      </c>
      <c r="W31" s="113" t="str">
        <f aca="false">IF('APH KIC KIA PC'!AC31="",'APH KIC KIA PC'!AD31,'APH KIC KIA PC'!AC31)</f>
        <v/>
      </c>
      <c r="X31" s="439"/>
      <c r="Y31" s="439"/>
      <c r="Z31" s="405" t="s">
        <v>114</v>
      </c>
      <c r="AB31" s="518" t="s">
        <v>2215</v>
      </c>
      <c r="AC31" s="406" t="n">
        <v>1</v>
      </c>
      <c r="AD31" s="406" t="n">
        <v>1</v>
      </c>
      <c r="AE31" s="438" t="str">
        <f aca="false">'APH KIC KIA PC'!E31</f>
        <v/>
      </c>
      <c r="AF31" s="405" t="s">
        <v>115</v>
      </c>
      <c r="AG31" s="112"/>
      <c r="AH31" s="326" t="str">
        <f aca="false">TRIM('APH KIC KIA PC'!D31)</f>
        <v/>
      </c>
      <c r="AI31" s="113" t="n">
        <f aca="false">'APH KIC KIA PC'!AK31</f>
        <v>0</v>
      </c>
      <c r="AJ31" s="439"/>
      <c r="AK31" s="439"/>
      <c r="AL31" s="405" t="s">
        <v>114</v>
      </c>
    </row>
    <row r="32" s="12" customFormat="true" ht="12.75" hidden="false" customHeight="false" outlineLevel="0" collapsed="false">
      <c r="A32" s="321" t="n">
        <v>28</v>
      </c>
      <c r="B32" s="321" t="str">
        <f aca="false">'APH KIC KIA PC'!I32</f>
        <v>Välj…</v>
      </c>
      <c r="C32" s="321" t="str">
        <f aca="false">'APH KIC KIA PC'!K32</f>
        <v>Välj…</v>
      </c>
      <c r="D32" s="518" t="n">
        <v>100</v>
      </c>
      <c r="E32" s="406" t="n">
        <v>4</v>
      </c>
      <c r="F32" s="406" t="n">
        <v>1</v>
      </c>
      <c r="G32" s="438" t="str">
        <f aca="false">'APH KIC KIA PC'!E32</f>
        <v/>
      </c>
      <c r="H32" s="405" t="s">
        <v>115</v>
      </c>
      <c r="I32" s="112"/>
      <c r="J32" s="326" t="str">
        <f aca="false">TRIM('APH KIC KIA PC'!D32)</f>
        <v/>
      </c>
      <c r="K32" s="113" t="e">
        <f aca="false">IF('APH KIC KIA PC'!K32=Tabeller!$AH$4,'4. Inköpsdata'!J32,ROUND('APH KIC KIA PC'!AB32,2))</f>
        <v>#VALUE!</v>
      </c>
      <c r="L32" s="439"/>
      <c r="M32" s="439"/>
      <c r="N32" s="405" t="s">
        <v>114</v>
      </c>
      <c r="O32" s="83"/>
      <c r="P32" s="519" t="s">
        <v>2214</v>
      </c>
      <c r="Q32" s="406" t="n">
        <v>1</v>
      </c>
      <c r="R32" s="406" t="n">
        <v>1</v>
      </c>
      <c r="S32" s="438" t="str">
        <f aca="false">'APH KIC KIA PC'!E32</f>
        <v/>
      </c>
      <c r="T32" s="405" t="s">
        <v>115</v>
      </c>
      <c r="U32" s="112"/>
      <c r="V32" s="326" t="str">
        <f aca="false">TRIM('APH KIC KIA PC'!D32)</f>
        <v/>
      </c>
      <c r="W32" s="113" t="str">
        <f aca="false">IF('APH KIC KIA PC'!AC32="",'APH KIC KIA PC'!AD32,'APH KIC KIA PC'!AC32)</f>
        <v/>
      </c>
      <c r="X32" s="439"/>
      <c r="Y32" s="439"/>
      <c r="Z32" s="405" t="s">
        <v>114</v>
      </c>
      <c r="AB32" s="518" t="s">
        <v>2215</v>
      </c>
      <c r="AC32" s="406" t="n">
        <v>1</v>
      </c>
      <c r="AD32" s="406" t="n">
        <v>1</v>
      </c>
      <c r="AE32" s="438" t="str">
        <f aca="false">'APH KIC KIA PC'!E32</f>
        <v/>
      </c>
      <c r="AF32" s="405" t="s">
        <v>115</v>
      </c>
      <c r="AG32" s="112"/>
      <c r="AH32" s="326" t="str">
        <f aca="false">TRIM('APH KIC KIA PC'!D32)</f>
        <v/>
      </c>
      <c r="AI32" s="113" t="n">
        <f aca="false">'APH KIC KIA PC'!AK32</f>
        <v>0</v>
      </c>
      <c r="AJ32" s="439"/>
      <c r="AK32" s="439"/>
      <c r="AL32" s="405" t="s">
        <v>114</v>
      </c>
    </row>
    <row r="33" s="12" customFormat="true" ht="12.75" hidden="false" customHeight="false" outlineLevel="0" collapsed="false">
      <c r="A33" s="321" t="n">
        <v>29</v>
      </c>
      <c r="B33" s="321" t="str">
        <f aca="false">'APH KIC KIA PC'!I33</f>
        <v>Välj…</v>
      </c>
      <c r="C33" s="321" t="str">
        <f aca="false">'APH KIC KIA PC'!K33</f>
        <v>Välj…</v>
      </c>
      <c r="D33" s="518" t="n">
        <v>100</v>
      </c>
      <c r="E33" s="406" t="n">
        <v>4</v>
      </c>
      <c r="F33" s="406" t="n">
        <v>1</v>
      </c>
      <c r="G33" s="438" t="str">
        <f aca="false">'APH KIC KIA PC'!E33</f>
        <v/>
      </c>
      <c r="H33" s="405" t="s">
        <v>115</v>
      </c>
      <c r="I33" s="112"/>
      <c r="J33" s="326" t="str">
        <f aca="false">TRIM('APH KIC KIA PC'!D33)</f>
        <v/>
      </c>
      <c r="K33" s="113" t="e">
        <f aca="false">IF('APH KIC KIA PC'!K33=Tabeller!$AH$4,'4. Inköpsdata'!J33,ROUND('APH KIC KIA PC'!AB33,2))</f>
        <v>#VALUE!</v>
      </c>
      <c r="L33" s="439"/>
      <c r="M33" s="439"/>
      <c r="N33" s="405" t="s">
        <v>114</v>
      </c>
      <c r="O33" s="83"/>
      <c r="P33" s="519" t="s">
        <v>2214</v>
      </c>
      <c r="Q33" s="406" t="n">
        <v>1</v>
      </c>
      <c r="R33" s="406" t="n">
        <v>1</v>
      </c>
      <c r="S33" s="438" t="str">
        <f aca="false">'APH KIC KIA PC'!E33</f>
        <v/>
      </c>
      <c r="T33" s="405" t="s">
        <v>115</v>
      </c>
      <c r="U33" s="112"/>
      <c r="V33" s="326" t="str">
        <f aca="false">TRIM('APH KIC KIA PC'!D33)</f>
        <v/>
      </c>
      <c r="W33" s="113" t="str">
        <f aca="false">IF('APH KIC KIA PC'!AC33="",'APH KIC KIA PC'!AD33,'APH KIC KIA PC'!AC33)</f>
        <v/>
      </c>
      <c r="X33" s="439"/>
      <c r="Y33" s="439"/>
      <c r="Z33" s="405" t="s">
        <v>114</v>
      </c>
      <c r="AB33" s="518" t="s">
        <v>2215</v>
      </c>
      <c r="AC33" s="406" t="n">
        <v>1</v>
      </c>
      <c r="AD33" s="406" t="n">
        <v>1</v>
      </c>
      <c r="AE33" s="438" t="str">
        <f aca="false">'APH KIC KIA PC'!E33</f>
        <v/>
      </c>
      <c r="AF33" s="405" t="s">
        <v>115</v>
      </c>
      <c r="AG33" s="112"/>
      <c r="AH33" s="326" t="str">
        <f aca="false">TRIM('APH KIC KIA PC'!D33)</f>
        <v/>
      </c>
      <c r="AI33" s="113" t="n">
        <f aca="false">'APH KIC KIA PC'!AK33</f>
        <v>0</v>
      </c>
      <c r="AJ33" s="439"/>
      <c r="AK33" s="439"/>
      <c r="AL33" s="405" t="s">
        <v>114</v>
      </c>
    </row>
    <row r="34" s="12" customFormat="true" ht="12.75" hidden="false" customHeight="false" outlineLevel="0" collapsed="false">
      <c r="A34" s="321" t="n">
        <v>30</v>
      </c>
      <c r="B34" s="321" t="str">
        <f aca="false">'APH KIC KIA PC'!I34</f>
        <v>Välj…</v>
      </c>
      <c r="C34" s="321" t="str">
        <f aca="false">'APH KIC KIA PC'!K34</f>
        <v>Välj…</v>
      </c>
      <c r="D34" s="518" t="n">
        <v>100</v>
      </c>
      <c r="E34" s="406" t="n">
        <v>4</v>
      </c>
      <c r="F34" s="406" t="n">
        <v>1</v>
      </c>
      <c r="G34" s="438" t="str">
        <f aca="false">'APH KIC KIA PC'!E34</f>
        <v/>
      </c>
      <c r="H34" s="405" t="s">
        <v>115</v>
      </c>
      <c r="I34" s="112"/>
      <c r="J34" s="326" t="str">
        <f aca="false">TRIM('APH KIC KIA PC'!D34)</f>
        <v/>
      </c>
      <c r="K34" s="113" t="e">
        <f aca="false">IF('APH KIC KIA PC'!K34=Tabeller!$AH$4,'4. Inköpsdata'!J34,ROUND('APH KIC KIA PC'!AB34,2))</f>
        <v>#VALUE!</v>
      </c>
      <c r="L34" s="439"/>
      <c r="M34" s="439"/>
      <c r="N34" s="405" t="s">
        <v>114</v>
      </c>
      <c r="O34" s="83"/>
      <c r="P34" s="519" t="s">
        <v>2214</v>
      </c>
      <c r="Q34" s="406" t="n">
        <v>1</v>
      </c>
      <c r="R34" s="406" t="n">
        <v>1</v>
      </c>
      <c r="S34" s="438" t="str">
        <f aca="false">'APH KIC KIA PC'!E34</f>
        <v/>
      </c>
      <c r="T34" s="405" t="s">
        <v>115</v>
      </c>
      <c r="U34" s="112"/>
      <c r="V34" s="326" t="str">
        <f aca="false">TRIM('APH KIC KIA PC'!D34)</f>
        <v/>
      </c>
      <c r="W34" s="113" t="str">
        <f aca="false">IF('APH KIC KIA PC'!AC34="",'APH KIC KIA PC'!AD34,'APH KIC KIA PC'!AC34)</f>
        <v/>
      </c>
      <c r="X34" s="439"/>
      <c r="Y34" s="439"/>
      <c r="Z34" s="405" t="s">
        <v>114</v>
      </c>
      <c r="AB34" s="518" t="s">
        <v>2215</v>
      </c>
      <c r="AC34" s="406" t="n">
        <v>1</v>
      </c>
      <c r="AD34" s="406" t="n">
        <v>1</v>
      </c>
      <c r="AE34" s="438" t="str">
        <f aca="false">'APH KIC KIA PC'!E34</f>
        <v/>
      </c>
      <c r="AF34" s="405" t="s">
        <v>115</v>
      </c>
      <c r="AG34" s="112"/>
      <c r="AH34" s="326" t="str">
        <f aca="false">TRIM('APH KIC KIA PC'!D34)</f>
        <v/>
      </c>
      <c r="AI34" s="113" t="n">
        <f aca="false">'APH KIC KIA PC'!AK34</f>
        <v>0</v>
      </c>
      <c r="AJ34" s="439"/>
      <c r="AK34" s="439"/>
      <c r="AL34" s="405" t="s">
        <v>114</v>
      </c>
    </row>
    <row r="35" s="12" customFormat="true" ht="12.75" hidden="false" customHeight="false" outlineLevel="0" collapsed="false">
      <c r="A35" s="321" t="n">
        <v>31</v>
      </c>
      <c r="B35" s="321" t="str">
        <f aca="false">'APH KIC KIA PC'!I35</f>
        <v>Välj…</v>
      </c>
      <c r="C35" s="321" t="str">
        <f aca="false">'APH KIC KIA PC'!K35</f>
        <v>Välj…</v>
      </c>
      <c r="D35" s="518" t="n">
        <v>100</v>
      </c>
      <c r="E35" s="406" t="n">
        <v>4</v>
      </c>
      <c r="F35" s="406" t="n">
        <v>1</v>
      </c>
      <c r="G35" s="438" t="str">
        <f aca="false">'APH KIC KIA PC'!E35</f>
        <v/>
      </c>
      <c r="H35" s="405" t="s">
        <v>115</v>
      </c>
      <c r="I35" s="112"/>
      <c r="J35" s="326" t="str">
        <f aca="false">TRIM('APH KIC KIA PC'!D35)</f>
        <v/>
      </c>
      <c r="K35" s="113" t="e">
        <f aca="false">IF('APH KIC KIA PC'!K35=Tabeller!$AH$4,'4. Inköpsdata'!J35,ROUND('APH KIC KIA PC'!AB35,2))</f>
        <v>#VALUE!</v>
      </c>
      <c r="L35" s="439"/>
      <c r="M35" s="439"/>
      <c r="N35" s="405" t="s">
        <v>114</v>
      </c>
      <c r="O35" s="83"/>
      <c r="P35" s="519" t="s">
        <v>2214</v>
      </c>
      <c r="Q35" s="406" t="n">
        <v>1</v>
      </c>
      <c r="R35" s="406" t="n">
        <v>1</v>
      </c>
      <c r="S35" s="438" t="str">
        <f aca="false">'APH KIC KIA PC'!E35</f>
        <v/>
      </c>
      <c r="T35" s="405" t="s">
        <v>115</v>
      </c>
      <c r="U35" s="112"/>
      <c r="V35" s="326" t="str">
        <f aca="false">TRIM('APH KIC KIA PC'!D35)</f>
        <v/>
      </c>
      <c r="W35" s="113" t="str">
        <f aca="false">IF('APH KIC KIA PC'!AC35="",'APH KIC KIA PC'!AD35,'APH KIC KIA PC'!AC35)</f>
        <v/>
      </c>
      <c r="X35" s="439"/>
      <c r="Y35" s="439"/>
      <c r="Z35" s="405" t="s">
        <v>114</v>
      </c>
      <c r="AB35" s="518" t="s">
        <v>2215</v>
      </c>
      <c r="AC35" s="406" t="n">
        <v>1</v>
      </c>
      <c r="AD35" s="406" t="n">
        <v>1</v>
      </c>
      <c r="AE35" s="438" t="str">
        <f aca="false">'APH KIC KIA PC'!E35</f>
        <v/>
      </c>
      <c r="AF35" s="405" t="s">
        <v>115</v>
      </c>
      <c r="AG35" s="112"/>
      <c r="AH35" s="326" t="str">
        <f aca="false">TRIM('APH KIC KIA PC'!D35)</f>
        <v/>
      </c>
      <c r="AI35" s="113" t="n">
        <f aca="false">'APH KIC KIA PC'!AK35</f>
        <v>0</v>
      </c>
      <c r="AJ35" s="439"/>
      <c r="AK35" s="439"/>
      <c r="AL35" s="405" t="s">
        <v>114</v>
      </c>
    </row>
    <row r="36" s="12" customFormat="true" ht="12.75" hidden="false" customHeight="false" outlineLevel="0" collapsed="false">
      <c r="A36" s="321" t="n">
        <v>32</v>
      </c>
      <c r="B36" s="321" t="str">
        <f aca="false">'APH KIC KIA PC'!I36</f>
        <v>Välj…</v>
      </c>
      <c r="C36" s="321" t="str">
        <f aca="false">'APH KIC KIA PC'!K36</f>
        <v>Välj…</v>
      </c>
      <c r="D36" s="518" t="n">
        <v>100</v>
      </c>
      <c r="E36" s="406" t="n">
        <v>4</v>
      </c>
      <c r="F36" s="406" t="n">
        <v>1</v>
      </c>
      <c r="G36" s="438" t="str">
        <f aca="false">'APH KIC KIA PC'!E36</f>
        <v/>
      </c>
      <c r="H36" s="405" t="s">
        <v>115</v>
      </c>
      <c r="I36" s="112"/>
      <c r="J36" s="326" t="str">
        <f aca="false">TRIM('APH KIC KIA PC'!D36)</f>
        <v/>
      </c>
      <c r="K36" s="113" t="e">
        <f aca="false">IF('APH KIC KIA PC'!K36=Tabeller!$AH$4,'4. Inköpsdata'!J36,ROUND('APH KIC KIA PC'!AB36,2))</f>
        <v>#VALUE!</v>
      </c>
      <c r="L36" s="439"/>
      <c r="M36" s="439"/>
      <c r="N36" s="405" t="s">
        <v>114</v>
      </c>
      <c r="O36" s="83"/>
      <c r="P36" s="519" t="s">
        <v>2214</v>
      </c>
      <c r="Q36" s="406" t="n">
        <v>1</v>
      </c>
      <c r="R36" s="406" t="n">
        <v>1</v>
      </c>
      <c r="S36" s="438" t="str">
        <f aca="false">'APH KIC KIA PC'!E36</f>
        <v/>
      </c>
      <c r="T36" s="405" t="s">
        <v>115</v>
      </c>
      <c r="U36" s="112"/>
      <c r="V36" s="326" t="str">
        <f aca="false">TRIM('APH KIC KIA PC'!D36)</f>
        <v/>
      </c>
      <c r="W36" s="113" t="str">
        <f aca="false">IF('APH KIC KIA PC'!AC36="",'APH KIC KIA PC'!AD36,'APH KIC KIA PC'!AC36)</f>
        <v/>
      </c>
      <c r="X36" s="439"/>
      <c r="Y36" s="439"/>
      <c r="Z36" s="405" t="s">
        <v>114</v>
      </c>
      <c r="AB36" s="518" t="s">
        <v>2215</v>
      </c>
      <c r="AC36" s="406" t="n">
        <v>1</v>
      </c>
      <c r="AD36" s="406" t="n">
        <v>1</v>
      </c>
      <c r="AE36" s="438" t="str">
        <f aca="false">'APH KIC KIA PC'!E36</f>
        <v/>
      </c>
      <c r="AF36" s="405" t="s">
        <v>115</v>
      </c>
      <c r="AG36" s="112"/>
      <c r="AH36" s="326" t="str">
        <f aca="false">TRIM('APH KIC KIA PC'!D36)</f>
        <v/>
      </c>
      <c r="AI36" s="113" t="n">
        <f aca="false">'APH KIC KIA PC'!AK36</f>
        <v>0</v>
      </c>
      <c r="AJ36" s="439"/>
      <c r="AK36" s="439"/>
      <c r="AL36" s="405" t="s">
        <v>114</v>
      </c>
    </row>
    <row r="37" s="12" customFormat="true" ht="12.75" hidden="false" customHeight="false" outlineLevel="0" collapsed="false">
      <c r="A37" s="321" t="n">
        <v>33</v>
      </c>
      <c r="B37" s="321" t="str">
        <f aca="false">'APH KIC KIA PC'!I37</f>
        <v>Välj…</v>
      </c>
      <c r="C37" s="321" t="str">
        <f aca="false">'APH KIC KIA PC'!K37</f>
        <v>Välj…</v>
      </c>
      <c r="D37" s="518" t="n">
        <v>100</v>
      </c>
      <c r="E37" s="406" t="n">
        <v>4</v>
      </c>
      <c r="F37" s="406" t="n">
        <v>1</v>
      </c>
      <c r="G37" s="438" t="str">
        <f aca="false">'APH KIC KIA PC'!E37</f>
        <v/>
      </c>
      <c r="H37" s="405" t="s">
        <v>115</v>
      </c>
      <c r="I37" s="112"/>
      <c r="J37" s="326" t="str">
        <f aca="false">TRIM('APH KIC KIA PC'!D37)</f>
        <v/>
      </c>
      <c r="K37" s="113" t="e">
        <f aca="false">IF('APH KIC KIA PC'!K37=Tabeller!$AH$4,'4. Inköpsdata'!J37,ROUND('APH KIC KIA PC'!AB37,2))</f>
        <v>#VALUE!</v>
      </c>
      <c r="L37" s="439"/>
      <c r="M37" s="439"/>
      <c r="N37" s="405" t="s">
        <v>114</v>
      </c>
      <c r="O37" s="83"/>
      <c r="P37" s="519" t="s">
        <v>2214</v>
      </c>
      <c r="Q37" s="406" t="n">
        <v>1</v>
      </c>
      <c r="R37" s="406" t="n">
        <v>1</v>
      </c>
      <c r="S37" s="438" t="str">
        <f aca="false">'APH KIC KIA PC'!E37</f>
        <v/>
      </c>
      <c r="T37" s="405" t="s">
        <v>115</v>
      </c>
      <c r="U37" s="112"/>
      <c r="V37" s="326" t="str">
        <f aca="false">TRIM('APH KIC KIA PC'!D37)</f>
        <v/>
      </c>
      <c r="W37" s="113" t="str">
        <f aca="false">IF('APH KIC KIA PC'!AC37="",'APH KIC KIA PC'!AD37,'APH KIC KIA PC'!AC37)</f>
        <v/>
      </c>
      <c r="X37" s="439"/>
      <c r="Y37" s="439"/>
      <c r="Z37" s="405" t="s">
        <v>114</v>
      </c>
      <c r="AB37" s="518" t="s">
        <v>2215</v>
      </c>
      <c r="AC37" s="406" t="n">
        <v>1</v>
      </c>
      <c r="AD37" s="406" t="n">
        <v>1</v>
      </c>
      <c r="AE37" s="438" t="str">
        <f aca="false">'APH KIC KIA PC'!E37</f>
        <v/>
      </c>
      <c r="AF37" s="405" t="s">
        <v>115</v>
      </c>
      <c r="AG37" s="112"/>
      <c r="AH37" s="326" t="str">
        <f aca="false">TRIM('APH KIC KIA PC'!D37)</f>
        <v/>
      </c>
      <c r="AI37" s="113" t="n">
        <f aca="false">'APH KIC KIA PC'!AK37</f>
        <v>0</v>
      </c>
      <c r="AJ37" s="439"/>
      <c r="AK37" s="439"/>
      <c r="AL37" s="405" t="s">
        <v>114</v>
      </c>
    </row>
    <row r="38" s="12" customFormat="true" ht="12.75" hidden="false" customHeight="false" outlineLevel="0" collapsed="false">
      <c r="A38" s="321" t="n">
        <v>34</v>
      </c>
      <c r="B38" s="321" t="str">
        <f aca="false">'APH KIC KIA PC'!I38</f>
        <v>Välj…</v>
      </c>
      <c r="C38" s="321" t="str">
        <f aca="false">'APH KIC KIA PC'!K38</f>
        <v>Välj…</v>
      </c>
      <c r="D38" s="518" t="n">
        <v>100</v>
      </c>
      <c r="E38" s="406" t="n">
        <v>4</v>
      </c>
      <c r="F38" s="406" t="n">
        <v>1</v>
      </c>
      <c r="G38" s="438" t="str">
        <f aca="false">'APH KIC KIA PC'!E38</f>
        <v/>
      </c>
      <c r="H38" s="405" t="s">
        <v>115</v>
      </c>
      <c r="I38" s="112"/>
      <c r="J38" s="326" t="str">
        <f aca="false">TRIM('APH KIC KIA PC'!D38)</f>
        <v/>
      </c>
      <c r="K38" s="113" t="e">
        <f aca="false">IF('APH KIC KIA PC'!K38=Tabeller!$AH$4,'4. Inköpsdata'!J38,ROUND('APH KIC KIA PC'!AB38,2))</f>
        <v>#VALUE!</v>
      </c>
      <c r="L38" s="439"/>
      <c r="M38" s="439"/>
      <c r="N38" s="405" t="s">
        <v>114</v>
      </c>
      <c r="O38" s="83"/>
      <c r="P38" s="519" t="s">
        <v>2214</v>
      </c>
      <c r="Q38" s="406" t="n">
        <v>1</v>
      </c>
      <c r="R38" s="406" t="n">
        <v>1</v>
      </c>
      <c r="S38" s="438" t="str">
        <f aca="false">'APH KIC KIA PC'!E38</f>
        <v/>
      </c>
      <c r="T38" s="405" t="s">
        <v>115</v>
      </c>
      <c r="U38" s="112"/>
      <c r="V38" s="326" t="str">
        <f aca="false">TRIM('APH KIC KIA PC'!D38)</f>
        <v/>
      </c>
      <c r="W38" s="113" t="str">
        <f aca="false">IF('APH KIC KIA PC'!AC38="",'APH KIC KIA PC'!AD38,'APH KIC KIA PC'!AC38)</f>
        <v/>
      </c>
      <c r="X38" s="439"/>
      <c r="Y38" s="439"/>
      <c r="Z38" s="405" t="s">
        <v>114</v>
      </c>
      <c r="AB38" s="518" t="s">
        <v>2215</v>
      </c>
      <c r="AC38" s="406" t="n">
        <v>1</v>
      </c>
      <c r="AD38" s="406" t="n">
        <v>1</v>
      </c>
      <c r="AE38" s="438" t="str">
        <f aca="false">'APH KIC KIA PC'!E38</f>
        <v/>
      </c>
      <c r="AF38" s="405" t="s">
        <v>115</v>
      </c>
      <c r="AG38" s="112"/>
      <c r="AH38" s="326" t="str">
        <f aca="false">TRIM('APH KIC KIA PC'!D38)</f>
        <v/>
      </c>
      <c r="AI38" s="113" t="n">
        <f aca="false">'APH KIC KIA PC'!AK38</f>
        <v>0</v>
      </c>
      <c r="AJ38" s="439"/>
      <c r="AK38" s="439"/>
      <c r="AL38" s="405" t="s">
        <v>114</v>
      </c>
    </row>
    <row r="39" s="12" customFormat="true" ht="12.75" hidden="false" customHeight="false" outlineLevel="0" collapsed="false">
      <c r="A39" s="321" t="n">
        <v>35</v>
      </c>
      <c r="B39" s="321" t="str">
        <f aca="false">'APH KIC KIA PC'!I39</f>
        <v>Välj…</v>
      </c>
      <c r="C39" s="321" t="str">
        <f aca="false">'APH KIC KIA PC'!K39</f>
        <v>Välj…</v>
      </c>
      <c r="D39" s="518" t="n">
        <v>100</v>
      </c>
      <c r="E39" s="406" t="n">
        <v>4</v>
      </c>
      <c r="F39" s="406" t="n">
        <v>1</v>
      </c>
      <c r="G39" s="438" t="str">
        <f aca="false">'APH KIC KIA PC'!E39</f>
        <v/>
      </c>
      <c r="H39" s="405" t="s">
        <v>115</v>
      </c>
      <c r="I39" s="112"/>
      <c r="J39" s="326" t="str">
        <f aca="false">TRIM('APH KIC KIA PC'!D39)</f>
        <v/>
      </c>
      <c r="K39" s="113" t="e">
        <f aca="false">IF('APH KIC KIA PC'!K39=Tabeller!$AH$4,'4. Inköpsdata'!J39,ROUND('APH KIC KIA PC'!AB39,2))</f>
        <v>#VALUE!</v>
      </c>
      <c r="L39" s="439"/>
      <c r="M39" s="439"/>
      <c r="N39" s="405" t="s">
        <v>114</v>
      </c>
      <c r="O39" s="83"/>
      <c r="P39" s="519" t="s">
        <v>2214</v>
      </c>
      <c r="Q39" s="406" t="n">
        <v>1</v>
      </c>
      <c r="R39" s="406" t="n">
        <v>1</v>
      </c>
      <c r="S39" s="438" t="str">
        <f aca="false">'APH KIC KIA PC'!E39</f>
        <v/>
      </c>
      <c r="T39" s="405" t="s">
        <v>115</v>
      </c>
      <c r="U39" s="112"/>
      <c r="V39" s="326" t="str">
        <f aca="false">TRIM('APH KIC KIA PC'!D39)</f>
        <v/>
      </c>
      <c r="W39" s="113" t="str">
        <f aca="false">IF('APH KIC KIA PC'!AC39="",'APH KIC KIA PC'!AD39,'APH KIC KIA PC'!AC39)</f>
        <v/>
      </c>
      <c r="X39" s="439"/>
      <c r="Y39" s="439"/>
      <c r="Z39" s="405" t="s">
        <v>114</v>
      </c>
      <c r="AB39" s="518" t="s">
        <v>2215</v>
      </c>
      <c r="AC39" s="406" t="n">
        <v>1</v>
      </c>
      <c r="AD39" s="406" t="n">
        <v>1</v>
      </c>
      <c r="AE39" s="438" t="str">
        <f aca="false">'APH KIC KIA PC'!E39</f>
        <v/>
      </c>
      <c r="AF39" s="405" t="s">
        <v>115</v>
      </c>
      <c r="AG39" s="112"/>
      <c r="AH39" s="326" t="str">
        <f aca="false">TRIM('APH KIC KIA PC'!D39)</f>
        <v/>
      </c>
      <c r="AI39" s="113" t="n">
        <f aca="false">'APH KIC KIA PC'!AK39</f>
        <v>0</v>
      </c>
      <c r="AJ39" s="439"/>
      <c r="AK39" s="439"/>
      <c r="AL39" s="405" t="s">
        <v>114</v>
      </c>
    </row>
    <row r="40" s="12" customFormat="true" ht="12.75" hidden="false" customHeight="false" outlineLevel="0" collapsed="false">
      <c r="A40" s="321" t="n">
        <v>36</v>
      </c>
      <c r="B40" s="321" t="str">
        <f aca="false">'APH KIC KIA PC'!I40</f>
        <v>Välj…</v>
      </c>
      <c r="C40" s="321" t="str">
        <f aca="false">'APH KIC KIA PC'!K40</f>
        <v>Välj…</v>
      </c>
      <c r="D40" s="518" t="n">
        <v>100</v>
      </c>
      <c r="E40" s="406" t="n">
        <v>4</v>
      </c>
      <c r="F40" s="406" t="n">
        <v>1</v>
      </c>
      <c r="G40" s="438" t="str">
        <f aca="false">'APH KIC KIA PC'!E40</f>
        <v/>
      </c>
      <c r="H40" s="405" t="s">
        <v>115</v>
      </c>
      <c r="I40" s="112"/>
      <c r="J40" s="326" t="str">
        <f aca="false">TRIM('APH KIC KIA PC'!D40)</f>
        <v/>
      </c>
      <c r="K40" s="113" t="e">
        <f aca="false">IF('APH KIC KIA PC'!K40=Tabeller!$AH$4,'4. Inköpsdata'!J40,ROUND('APH KIC KIA PC'!AB40,2))</f>
        <v>#VALUE!</v>
      </c>
      <c r="L40" s="439"/>
      <c r="M40" s="439"/>
      <c r="N40" s="405" t="s">
        <v>114</v>
      </c>
      <c r="O40" s="83"/>
      <c r="P40" s="519" t="s">
        <v>2214</v>
      </c>
      <c r="Q40" s="406" t="n">
        <v>1</v>
      </c>
      <c r="R40" s="406" t="n">
        <v>1</v>
      </c>
      <c r="S40" s="438" t="str">
        <f aca="false">'APH KIC KIA PC'!E40</f>
        <v/>
      </c>
      <c r="T40" s="405" t="s">
        <v>115</v>
      </c>
      <c r="U40" s="112"/>
      <c r="V40" s="326" t="str">
        <f aca="false">TRIM('APH KIC KIA PC'!D40)</f>
        <v/>
      </c>
      <c r="W40" s="113" t="str">
        <f aca="false">IF('APH KIC KIA PC'!AC40="",'APH KIC KIA PC'!AD40,'APH KIC KIA PC'!AC40)</f>
        <v/>
      </c>
      <c r="X40" s="439"/>
      <c r="Y40" s="439"/>
      <c r="Z40" s="405" t="s">
        <v>114</v>
      </c>
      <c r="AB40" s="518" t="s">
        <v>2215</v>
      </c>
      <c r="AC40" s="406" t="n">
        <v>1</v>
      </c>
      <c r="AD40" s="406" t="n">
        <v>1</v>
      </c>
      <c r="AE40" s="438" t="str">
        <f aca="false">'APH KIC KIA PC'!E40</f>
        <v/>
      </c>
      <c r="AF40" s="405" t="s">
        <v>115</v>
      </c>
      <c r="AG40" s="112"/>
      <c r="AH40" s="326" t="str">
        <f aca="false">TRIM('APH KIC KIA PC'!D40)</f>
        <v/>
      </c>
      <c r="AI40" s="113" t="n">
        <f aca="false">'APH KIC KIA PC'!AK40</f>
        <v>0</v>
      </c>
      <c r="AJ40" s="439"/>
      <c r="AK40" s="439"/>
      <c r="AL40" s="405" t="s">
        <v>114</v>
      </c>
    </row>
    <row r="41" s="12" customFormat="true" ht="12.75" hidden="false" customHeight="false" outlineLevel="0" collapsed="false">
      <c r="A41" s="321" t="n">
        <v>37</v>
      </c>
      <c r="B41" s="321" t="str">
        <f aca="false">'APH KIC KIA PC'!I41</f>
        <v>Välj…</v>
      </c>
      <c r="C41" s="321" t="str">
        <f aca="false">'APH KIC KIA PC'!K41</f>
        <v>Välj…</v>
      </c>
      <c r="D41" s="518" t="n">
        <v>100</v>
      </c>
      <c r="E41" s="406" t="n">
        <v>4</v>
      </c>
      <c r="F41" s="406" t="n">
        <v>1</v>
      </c>
      <c r="G41" s="438" t="str">
        <f aca="false">'APH KIC KIA PC'!E41</f>
        <v/>
      </c>
      <c r="H41" s="405" t="s">
        <v>115</v>
      </c>
      <c r="I41" s="112"/>
      <c r="J41" s="326" t="str">
        <f aca="false">TRIM('APH KIC KIA PC'!D41)</f>
        <v/>
      </c>
      <c r="K41" s="113" t="e">
        <f aca="false">IF('APH KIC KIA PC'!K41=Tabeller!$AH$4,'4. Inköpsdata'!J41,ROUND('APH KIC KIA PC'!AB41,2))</f>
        <v>#VALUE!</v>
      </c>
      <c r="L41" s="439"/>
      <c r="M41" s="439"/>
      <c r="N41" s="405" t="s">
        <v>114</v>
      </c>
      <c r="O41" s="83"/>
      <c r="P41" s="519" t="s">
        <v>2214</v>
      </c>
      <c r="Q41" s="406" t="n">
        <v>1</v>
      </c>
      <c r="R41" s="406" t="n">
        <v>1</v>
      </c>
      <c r="S41" s="438" t="str">
        <f aca="false">'APH KIC KIA PC'!E41</f>
        <v/>
      </c>
      <c r="T41" s="405" t="s">
        <v>115</v>
      </c>
      <c r="U41" s="112"/>
      <c r="V41" s="326" t="str">
        <f aca="false">TRIM('APH KIC KIA PC'!D41)</f>
        <v/>
      </c>
      <c r="W41" s="113" t="str">
        <f aca="false">IF('APH KIC KIA PC'!AC41="",'APH KIC KIA PC'!AD41,'APH KIC KIA PC'!AC41)</f>
        <v/>
      </c>
      <c r="X41" s="439"/>
      <c r="Y41" s="439"/>
      <c r="Z41" s="405" t="s">
        <v>114</v>
      </c>
      <c r="AB41" s="518" t="s">
        <v>2215</v>
      </c>
      <c r="AC41" s="406" t="n">
        <v>1</v>
      </c>
      <c r="AD41" s="406" t="n">
        <v>1</v>
      </c>
      <c r="AE41" s="438" t="str">
        <f aca="false">'APH KIC KIA PC'!E41</f>
        <v/>
      </c>
      <c r="AF41" s="405" t="s">
        <v>115</v>
      </c>
      <c r="AG41" s="112"/>
      <c r="AH41" s="326" t="str">
        <f aca="false">TRIM('APH KIC KIA PC'!D41)</f>
        <v/>
      </c>
      <c r="AI41" s="113" t="n">
        <f aca="false">'APH KIC KIA PC'!AK41</f>
        <v>0</v>
      </c>
      <c r="AJ41" s="439"/>
      <c r="AK41" s="439"/>
      <c r="AL41" s="405" t="s">
        <v>114</v>
      </c>
    </row>
    <row r="42" s="12" customFormat="true" ht="12.75" hidden="false" customHeight="false" outlineLevel="0" collapsed="false">
      <c r="A42" s="321" t="n">
        <v>38</v>
      </c>
      <c r="B42" s="321" t="str">
        <f aca="false">'APH KIC KIA PC'!I42</f>
        <v>Välj…</v>
      </c>
      <c r="C42" s="321" t="str">
        <f aca="false">'APH KIC KIA PC'!K42</f>
        <v>Välj…</v>
      </c>
      <c r="D42" s="518" t="n">
        <v>100</v>
      </c>
      <c r="E42" s="406" t="n">
        <v>4</v>
      </c>
      <c r="F42" s="406" t="n">
        <v>1</v>
      </c>
      <c r="G42" s="438" t="str">
        <f aca="false">'APH KIC KIA PC'!E42</f>
        <v/>
      </c>
      <c r="H42" s="405" t="s">
        <v>115</v>
      </c>
      <c r="I42" s="112"/>
      <c r="J42" s="326" t="str">
        <f aca="false">TRIM('APH KIC KIA PC'!D42)</f>
        <v/>
      </c>
      <c r="K42" s="113" t="e">
        <f aca="false">IF('APH KIC KIA PC'!K42=Tabeller!$AH$4,'4. Inköpsdata'!J42,ROUND('APH KIC KIA PC'!AB42,2))</f>
        <v>#VALUE!</v>
      </c>
      <c r="L42" s="439"/>
      <c r="M42" s="439"/>
      <c r="N42" s="405" t="s">
        <v>114</v>
      </c>
      <c r="O42" s="83"/>
      <c r="P42" s="519" t="s">
        <v>2214</v>
      </c>
      <c r="Q42" s="406" t="n">
        <v>1</v>
      </c>
      <c r="R42" s="406" t="n">
        <v>1</v>
      </c>
      <c r="S42" s="438" t="str">
        <f aca="false">'APH KIC KIA PC'!E42</f>
        <v/>
      </c>
      <c r="T42" s="405" t="s">
        <v>115</v>
      </c>
      <c r="U42" s="112"/>
      <c r="V42" s="326" t="str">
        <f aca="false">TRIM('APH KIC KIA PC'!D42)</f>
        <v/>
      </c>
      <c r="W42" s="113" t="str">
        <f aca="false">IF('APH KIC KIA PC'!AC42="",'APH KIC KIA PC'!AD42,'APH KIC KIA PC'!AC42)</f>
        <v/>
      </c>
      <c r="X42" s="439"/>
      <c r="Y42" s="439"/>
      <c r="Z42" s="405" t="s">
        <v>114</v>
      </c>
      <c r="AB42" s="518" t="s">
        <v>2215</v>
      </c>
      <c r="AC42" s="406" t="n">
        <v>1</v>
      </c>
      <c r="AD42" s="406" t="n">
        <v>1</v>
      </c>
      <c r="AE42" s="438" t="str">
        <f aca="false">'APH KIC KIA PC'!E42</f>
        <v/>
      </c>
      <c r="AF42" s="405" t="s">
        <v>115</v>
      </c>
      <c r="AG42" s="112"/>
      <c r="AH42" s="326" t="str">
        <f aca="false">TRIM('APH KIC KIA PC'!D42)</f>
        <v/>
      </c>
      <c r="AI42" s="113" t="n">
        <f aca="false">'APH KIC KIA PC'!AK42</f>
        <v>0</v>
      </c>
      <c r="AJ42" s="439"/>
      <c r="AK42" s="439"/>
      <c r="AL42" s="405" t="s">
        <v>114</v>
      </c>
    </row>
    <row r="43" s="12" customFormat="true" ht="12.75" hidden="false" customHeight="false" outlineLevel="0" collapsed="false">
      <c r="A43" s="321" t="n">
        <v>39</v>
      </c>
      <c r="B43" s="321" t="str">
        <f aca="false">'APH KIC KIA PC'!I43</f>
        <v>Välj…</v>
      </c>
      <c r="C43" s="321" t="str">
        <f aca="false">'APH KIC KIA PC'!K43</f>
        <v>Välj…</v>
      </c>
      <c r="D43" s="518" t="n">
        <v>100</v>
      </c>
      <c r="E43" s="406" t="n">
        <v>4</v>
      </c>
      <c r="F43" s="406" t="n">
        <v>1</v>
      </c>
      <c r="G43" s="438" t="str">
        <f aca="false">'APH KIC KIA PC'!E43</f>
        <v/>
      </c>
      <c r="H43" s="405" t="s">
        <v>115</v>
      </c>
      <c r="I43" s="112"/>
      <c r="J43" s="326" t="str">
        <f aca="false">TRIM('APH KIC KIA PC'!D43)</f>
        <v/>
      </c>
      <c r="K43" s="113" t="e">
        <f aca="false">IF('APH KIC KIA PC'!K43=Tabeller!$AH$4,'4. Inköpsdata'!J43,ROUND('APH KIC KIA PC'!AB43,2))</f>
        <v>#VALUE!</v>
      </c>
      <c r="L43" s="439"/>
      <c r="M43" s="439"/>
      <c r="N43" s="405" t="s">
        <v>114</v>
      </c>
      <c r="O43" s="83"/>
      <c r="P43" s="519" t="s">
        <v>2214</v>
      </c>
      <c r="Q43" s="406" t="n">
        <v>1</v>
      </c>
      <c r="R43" s="406" t="n">
        <v>1</v>
      </c>
      <c r="S43" s="438" t="str">
        <f aca="false">'APH KIC KIA PC'!E43</f>
        <v/>
      </c>
      <c r="T43" s="405" t="s">
        <v>115</v>
      </c>
      <c r="U43" s="112"/>
      <c r="V43" s="326" t="str">
        <f aca="false">TRIM('APH KIC KIA PC'!D43)</f>
        <v/>
      </c>
      <c r="W43" s="113" t="str">
        <f aca="false">IF('APH KIC KIA PC'!AC43="",'APH KIC KIA PC'!AD43,'APH KIC KIA PC'!AC43)</f>
        <v/>
      </c>
      <c r="X43" s="439"/>
      <c r="Y43" s="439"/>
      <c r="Z43" s="405" t="s">
        <v>114</v>
      </c>
      <c r="AB43" s="518" t="s">
        <v>2215</v>
      </c>
      <c r="AC43" s="406" t="n">
        <v>1</v>
      </c>
      <c r="AD43" s="406" t="n">
        <v>1</v>
      </c>
      <c r="AE43" s="438" t="str">
        <f aca="false">'APH KIC KIA PC'!E43</f>
        <v/>
      </c>
      <c r="AF43" s="405" t="s">
        <v>115</v>
      </c>
      <c r="AG43" s="112"/>
      <c r="AH43" s="326" t="str">
        <f aca="false">TRIM('APH KIC KIA PC'!D43)</f>
        <v/>
      </c>
      <c r="AI43" s="113" t="n">
        <f aca="false">'APH KIC KIA PC'!AK43</f>
        <v>0</v>
      </c>
      <c r="AJ43" s="439"/>
      <c r="AK43" s="439"/>
      <c r="AL43" s="405" t="s">
        <v>114</v>
      </c>
    </row>
    <row r="44" s="12" customFormat="true" ht="12.75" hidden="false" customHeight="false" outlineLevel="0" collapsed="false">
      <c r="A44" s="321" t="n">
        <v>40</v>
      </c>
      <c r="B44" s="321" t="str">
        <f aca="false">'APH KIC KIA PC'!I44</f>
        <v>Välj…</v>
      </c>
      <c r="C44" s="321" t="str">
        <f aca="false">'APH KIC KIA PC'!K44</f>
        <v>Välj…</v>
      </c>
      <c r="D44" s="518" t="n">
        <v>100</v>
      </c>
      <c r="E44" s="406" t="n">
        <v>4</v>
      </c>
      <c r="F44" s="406" t="n">
        <v>1</v>
      </c>
      <c r="G44" s="438" t="str">
        <f aca="false">'APH KIC KIA PC'!E44</f>
        <v/>
      </c>
      <c r="H44" s="405" t="s">
        <v>115</v>
      </c>
      <c r="I44" s="112"/>
      <c r="J44" s="326" t="str">
        <f aca="false">TRIM('APH KIC KIA PC'!D44)</f>
        <v/>
      </c>
      <c r="K44" s="113" t="e">
        <f aca="false">IF('APH KIC KIA PC'!K44=Tabeller!$AH$4,'4. Inköpsdata'!J44,ROUND('APH KIC KIA PC'!AB44,2))</f>
        <v>#VALUE!</v>
      </c>
      <c r="L44" s="439"/>
      <c r="M44" s="439"/>
      <c r="N44" s="405" t="s">
        <v>114</v>
      </c>
      <c r="O44" s="83"/>
      <c r="P44" s="519" t="s">
        <v>2214</v>
      </c>
      <c r="Q44" s="406" t="n">
        <v>1</v>
      </c>
      <c r="R44" s="406" t="n">
        <v>1</v>
      </c>
      <c r="S44" s="438" t="str">
        <f aca="false">'APH KIC KIA PC'!E44</f>
        <v/>
      </c>
      <c r="T44" s="405" t="s">
        <v>115</v>
      </c>
      <c r="U44" s="112"/>
      <c r="V44" s="520" t="str">
        <f aca="false">TRIM('APH KIC KIA PC'!D44)</f>
        <v/>
      </c>
      <c r="W44" s="113" t="str">
        <f aca="false">IF('APH KIC KIA PC'!AC44="",'APH KIC KIA PC'!AD44,'APH KIC KIA PC'!AC44)</f>
        <v/>
      </c>
      <c r="X44" s="439"/>
      <c r="Y44" s="439"/>
      <c r="Z44" s="405" t="s">
        <v>114</v>
      </c>
      <c r="AB44" s="518" t="s">
        <v>2215</v>
      </c>
      <c r="AC44" s="406" t="n">
        <v>1</v>
      </c>
      <c r="AD44" s="406" t="n">
        <v>1</v>
      </c>
      <c r="AE44" s="438" t="str">
        <f aca="false">'APH KIC KIA PC'!E44</f>
        <v/>
      </c>
      <c r="AF44" s="405" t="s">
        <v>115</v>
      </c>
      <c r="AG44" s="112"/>
      <c r="AH44" s="326" t="str">
        <f aca="false">TRIM('APH KIC KIA PC'!D44)</f>
        <v/>
      </c>
      <c r="AI44" s="113" t="n">
        <f aca="false">'APH KIC KIA PC'!AK44</f>
        <v>0</v>
      </c>
      <c r="AJ44" s="439"/>
      <c r="AK44" s="439"/>
      <c r="AL44" s="405" t="s">
        <v>114</v>
      </c>
    </row>
    <row r="45" customFormat="false" ht="14.25" hidden="false" customHeight="false" outlineLevel="0" collapsed="false">
      <c r="A45" s="321" t="n">
        <v>41</v>
      </c>
      <c r="B45" s="321" t="str">
        <f aca="false">'APH KIC KIA PC'!I45</f>
        <v>Välj…</v>
      </c>
      <c r="C45" s="321" t="str">
        <f aca="false">'APH KIC KIA PC'!K45</f>
        <v>Välj…</v>
      </c>
      <c r="D45" s="518" t="n">
        <v>100</v>
      </c>
      <c r="E45" s="406" t="n">
        <v>4</v>
      </c>
      <c r="F45" s="406" t="n">
        <v>1</v>
      </c>
      <c r="G45" s="438" t="str">
        <f aca="false">'APH KIC KIA PC'!E45</f>
        <v/>
      </c>
      <c r="H45" s="405" t="s">
        <v>115</v>
      </c>
      <c r="I45" s="112"/>
      <c r="J45" s="326" t="str">
        <f aca="false">TRIM('APH KIC KIA PC'!D45)</f>
        <v/>
      </c>
      <c r="K45" s="113" t="e">
        <f aca="false">IF('APH KIC KIA PC'!K45=Tabeller!$AH$4,'4. Inköpsdata'!J45,ROUND('APH KIC KIA PC'!AB45,2))</f>
        <v>#VALUE!</v>
      </c>
      <c r="L45" s="439"/>
      <c r="M45" s="439"/>
      <c r="N45" s="405" t="s">
        <v>114</v>
      </c>
      <c r="O45" s="83"/>
      <c r="P45" s="519" t="s">
        <v>2214</v>
      </c>
      <c r="Q45" s="406" t="n">
        <v>1</v>
      </c>
      <c r="R45" s="406" t="n">
        <v>1</v>
      </c>
      <c r="S45" s="438" t="str">
        <f aca="false">'APH KIC KIA PC'!E45</f>
        <v/>
      </c>
      <c r="T45" s="405" t="s">
        <v>115</v>
      </c>
      <c r="U45" s="112"/>
      <c r="V45" s="520" t="str">
        <f aca="false">TRIM('APH KIC KIA PC'!D45)</f>
        <v/>
      </c>
      <c r="W45" s="113" t="str">
        <f aca="false">IF('APH KIC KIA PC'!AC45="",'APH KIC KIA PC'!AD45,'APH KIC KIA PC'!AC45)</f>
        <v/>
      </c>
      <c r="X45" s="439"/>
      <c r="Y45" s="439"/>
      <c r="Z45" s="405" t="s">
        <v>114</v>
      </c>
      <c r="AA45" s="12"/>
      <c r="AB45" s="518" t="s">
        <v>2215</v>
      </c>
      <c r="AC45" s="406" t="n">
        <v>1</v>
      </c>
      <c r="AD45" s="406" t="n">
        <v>1</v>
      </c>
      <c r="AE45" s="438" t="str">
        <f aca="false">'APH KIC KIA PC'!E45</f>
        <v/>
      </c>
      <c r="AF45" s="405" t="s">
        <v>115</v>
      </c>
      <c r="AG45" s="112"/>
      <c r="AH45" s="326" t="str">
        <f aca="false">TRIM('APH KIC KIA PC'!D45)</f>
        <v/>
      </c>
      <c r="AI45" s="113" t="n">
        <f aca="false">'APH KIC KIA PC'!AK45</f>
        <v>0</v>
      </c>
      <c r="AJ45" s="439"/>
      <c r="AK45" s="439"/>
      <c r="AL45" s="405" t="s">
        <v>114</v>
      </c>
    </row>
    <row r="46" customFormat="false" ht="14.25" hidden="false" customHeight="false" outlineLevel="0" collapsed="false">
      <c r="A46" s="321" t="n">
        <v>42</v>
      </c>
      <c r="B46" s="321" t="str">
        <f aca="false">'APH KIC KIA PC'!I46</f>
        <v>Välj…</v>
      </c>
      <c r="C46" s="321" t="str">
        <f aca="false">'APH KIC KIA PC'!K46</f>
        <v>Välj…</v>
      </c>
      <c r="D46" s="518" t="n">
        <v>100</v>
      </c>
      <c r="E46" s="406" t="n">
        <v>4</v>
      </c>
      <c r="F46" s="406" t="n">
        <v>1</v>
      </c>
      <c r="G46" s="438" t="str">
        <f aca="false">'APH KIC KIA PC'!E46</f>
        <v/>
      </c>
      <c r="H46" s="405" t="s">
        <v>115</v>
      </c>
      <c r="I46" s="112"/>
      <c r="J46" s="326" t="str">
        <f aca="false">TRIM('APH KIC KIA PC'!D46)</f>
        <v/>
      </c>
      <c r="K46" s="113" t="e">
        <f aca="false">IF('APH KIC KIA PC'!K46=Tabeller!$AH$4,'4. Inköpsdata'!J46,ROUND('APH KIC KIA PC'!AB46,2))</f>
        <v>#VALUE!</v>
      </c>
      <c r="L46" s="439"/>
      <c r="M46" s="439"/>
      <c r="N46" s="405" t="s">
        <v>114</v>
      </c>
      <c r="O46" s="83"/>
      <c r="P46" s="519" t="s">
        <v>2214</v>
      </c>
      <c r="Q46" s="406" t="n">
        <v>1</v>
      </c>
      <c r="R46" s="406" t="n">
        <v>1</v>
      </c>
      <c r="S46" s="438" t="str">
        <f aca="false">'APH KIC KIA PC'!E46</f>
        <v/>
      </c>
      <c r="T46" s="405" t="s">
        <v>115</v>
      </c>
      <c r="U46" s="112"/>
      <c r="V46" s="520" t="str">
        <f aca="false">TRIM('APH KIC KIA PC'!D46)</f>
        <v/>
      </c>
      <c r="W46" s="113" t="str">
        <f aca="false">IF('APH KIC KIA PC'!AC46="",'APH KIC KIA PC'!AD46,'APH KIC KIA PC'!AC46)</f>
        <v/>
      </c>
      <c r="X46" s="439"/>
      <c r="Y46" s="439"/>
      <c r="Z46" s="405" t="s">
        <v>114</v>
      </c>
      <c r="AA46" s="12"/>
      <c r="AB46" s="518" t="s">
        <v>2215</v>
      </c>
      <c r="AC46" s="406" t="n">
        <v>1</v>
      </c>
      <c r="AD46" s="406" t="n">
        <v>1</v>
      </c>
      <c r="AE46" s="438" t="str">
        <f aca="false">'APH KIC KIA PC'!E46</f>
        <v/>
      </c>
      <c r="AF46" s="405" t="s">
        <v>115</v>
      </c>
      <c r="AG46" s="112"/>
      <c r="AH46" s="326" t="str">
        <f aca="false">TRIM('APH KIC KIA PC'!D46)</f>
        <v/>
      </c>
      <c r="AI46" s="113" t="n">
        <f aca="false">'APH KIC KIA PC'!AK46</f>
        <v>0</v>
      </c>
      <c r="AJ46" s="439"/>
      <c r="AK46" s="439"/>
      <c r="AL46" s="405" t="s">
        <v>114</v>
      </c>
    </row>
    <row r="47" customFormat="false" ht="14.25" hidden="false" customHeight="false" outlineLevel="0" collapsed="false">
      <c r="A47" s="321" t="n">
        <v>43</v>
      </c>
      <c r="B47" s="321" t="str">
        <f aca="false">'APH KIC KIA PC'!I47</f>
        <v>Välj…</v>
      </c>
      <c r="C47" s="321" t="str">
        <f aca="false">'APH KIC KIA PC'!K47</f>
        <v>Välj…</v>
      </c>
      <c r="D47" s="518" t="n">
        <v>100</v>
      </c>
      <c r="E47" s="406" t="n">
        <v>4</v>
      </c>
      <c r="F47" s="406" t="n">
        <v>1</v>
      </c>
      <c r="G47" s="438" t="str">
        <f aca="false">'APH KIC KIA PC'!E47</f>
        <v/>
      </c>
      <c r="H47" s="405" t="s">
        <v>115</v>
      </c>
      <c r="I47" s="112"/>
      <c r="J47" s="326" t="str">
        <f aca="false">TRIM('APH KIC KIA PC'!D47)</f>
        <v/>
      </c>
      <c r="K47" s="113" t="e">
        <f aca="false">IF('APH KIC KIA PC'!K47=Tabeller!$AH$4,'4. Inköpsdata'!J47,ROUND('APH KIC KIA PC'!AB47,2))</f>
        <v>#VALUE!</v>
      </c>
      <c r="L47" s="439"/>
      <c r="M47" s="439"/>
      <c r="N47" s="405" t="s">
        <v>114</v>
      </c>
      <c r="O47" s="83"/>
      <c r="P47" s="519" t="s">
        <v>2214</v>
      </c>
      <c r="Q47" s="406" t="n">
        <v>1</v>
      </c>
      <c r="R47" s="406" t="n">
        <v>1</v>
      </c>
      <c r="S47" s="438" t="str">
        <f aca="false">'APH KIC KIA PC'!E47</f>
        <v/>
      </c>
      <c r="T47" s="405" t="s">
        <v>115</v>
      </c>
      <c r="U47" s="112"/>
      <c r="V47" s="520" t="str">
        <f aca="false">TRIM('APH KIC KIA PC'!D47)</f>
        <v/>
      </c>
      <c r="W47" s="113" t="str">
        <f aca="false">IF('APH KIC KIA PC'!AC47="",'APH KIC KIA PC'!AD47,'APH KIC KIA PC'!AC47)</f>
        <v/>
      </c>
      <c r="X47" s="439"/>
      <c r="Y47" s="439"/>
      <c r="Z47" s="405" t="s">
        <v>114</v>
      </c>
      <c r="AA47" s="12"/>
      <c r="AB47" s="518" t="s">
        <v>2215</v>
      </c>
      <c r="AC47" s="406" t="n">
        <v>1</v>
      </c>
      <c r="AD47" s="406" t="n">
        <v>1</v>
      </c>
      <c r="AE47" s="438" t="str">
        <f aca="false">'APH KIC KIA PC'!E47</f>
        <v/>
      </c>
      <c r="AF47" s="405" t="s">
        <v>115</v>
      </c>
      <c r="AG47" s="112"/>
      <c r="AH47" s="326" t="str">
        <f aca="false">TRIM('APH KIC KIA PC'!D47)</f>
        <v/>
      </c>
      <c r="AI47" s="113" t="n">
        <f aca="false">'APH KIC KIA PC'!AK47</f>
        <v>0</v>
      </c>
      <c r="AJ47" s="439"/>
      <c r="AK47" s="439"/>
      <c r="AL47" s="405" t="s">
        <v>114</v>
      </c>
    </row>
    <row r="48" customFormat="false" ht="14.25" hidden="false" customHeight="false" outlineLevel="0" collapsed="false">
      <c r="A48" s="321" t="n">
        <v>44</v>
      </c>
      <c r="B48" s="321" t="str">
        <f aca="false">'APH KIC KIA PC'!I48</f>
        <v>Välj…</v>
      </c>
      <c r="C48" s="321" t="str">
        <f aca="false">'APH KIC KIA PC'!K48</f>
        <v>Välj…</v>
      </c>
      <c r="D48" s="518" t="n">
        <v>100</v>
      </c>
      <c r="E48" s="406" t="n">
        <v>4</v>
      </c>
      <c r="F48" s="406" t="n">
        <v>1</v>
      </c>
      <c r="G48" s="438" t="str">
        <f aca="false">'APH KIC KIA PC'!E48</f>
        <v/>
      </c>
      <c r="H48" s="405" t="s">
        <v>115</v>
      </c>
      <c r="I48" s="112"/>
      <c r="J48" s="326" t="str">
        <f aca="false">TRIM('APH KIC KIA PC'!D48)</f>
        <v/>
      </c>
      <c r="K48" s="113" t="e">
        <f aca="false">IF('APH KIC KIA PC'!K48=Tabeller!$AH$4,'4. Inköpsdata'!J48,ROUND('APH KIC KIA PC'!AB48,2))</f>
        <v>#VALUE!</v>
      </c>
      <c r="L48" s="439"/>
      <c r="M48" s="439"/>
      <c r="N48" s="405" t="s">
        <v>114</v>
      </c>
      <c r="O48" s="83"/>
      <c r="P48" s="519" t="s">
        <v>2214</v>
      </c>
      <c r="Q48" s="406" t="n">
        <v>1</v>
      </c>
      <c r="R48" s="406" t="n">
        <v>1</v>
      </c>
      <c r="S48" s="438" t="str">
        <f aca="false">'APH KIC KIA PC'!E48</f>
        <v/>
      </c>
      <c r="T48" s="405" t="s">
        <v>115</v>
      </c>
      <c r="U48" s="112"/>
      <c r="V48" s="520" t="str">
        <f aca="false">TRIM('APH KIC KIA PC'!D48)</f>
        <v/>
      </c>
      <c r="W48" s="113" t="str">
        <f aca="false">IF('APH KIC KIA PC'!AC48="",'APH KIC KIA PC'!AD48,'APH KIC KIA PC'!AC48)</f>
        <v/>
      </c>
      <c r="X48" s="439"/>
      <c r="Y48" s="439"/>
      <c r="Z48" s="405" t="s">
        <v>114</v>
      </c>
      <c r="AA48" s="12"/>
      <c r="AB48" s="518" t="s">
        <v>2215</v>
      </c>
      <c r="AC48" s="406" t="n">
        <v>1</v>
      </c>
      <c r="AD48" s="406" t="n">
        <v>1</v>
      </c>
      <c r="AE48" s="438" t="str">
        <f aca="false">'APH KIC KIA PC'!E48</f>
        <v/>
      </c>
      <c r="AF48" s="405" t="s">
        <v>115</v>
      </c>
      <c r="AG48" s="112"/>
      <c r="AH48" s="326" t="str">
        <f aca="false">TRIM('APH KIC KIA PC'!D48)</f>
        <v/>
      </c>
      <c r="AI48" s="113" t="n">
        <f aca="false">'APH KIC KIA PC'!AK48</f>
        <v>0</v>
      </c>
      <c r="AJ48" s="439"/>
      <c r="AK48" s="439"/>
      <c r="AL48" s="405" t="s">
        <v>114</v>
      </c>
    </row>
    <row r="49" customFormat="false" ht="14.25" hidden="false" customHeight="false" outlineLevel="0" collapsed="false">
      <c r="A49" s="321" t="n">
        <v>45</v>
      </c>
      <c r="B49" s="321" t="str">
        <f aca="false">'APH KIC KIA PC'!I49</f>
        <v>Välj…</v>
      </c>
      <c r="C49" s="321" t="str">
        <f aca="false">'APH KIC KIA PC'!K49</f>
        <v>Välj…</v>
      </c>
      <c r="D49" s="518" t="n">
        <v>100</v>
      </c>
      <c r="E49" s="406" t="n">
        <v>4</v>
      </c>
      <c r="F49" s="406" t="n">
        <v>1</v>
      </c>
      <c r="G49" s="438" t="str">
        <f aca="false">'APH KIC KIA PC'!E49</f>
        <v/>
      </c>
      <c r="H49" s="405" t="s">
        <v>115</v>
      </c>
      <c r="I49" s="112"/>
      <c r="J49" s="326" t="str">
        <f aca="false">TRIM('APH KIC KIA PC'!D49)</f>
        <v/>
      </c>
      <c r="K49" s="113" t="e">
        <f aca="false">IF('APH KIC KIA PC'!K49=Tabeller!$AH$4,'4. Inköpsdata'!J49,ROUND('APH KIC KIA PC'!AB49,2))</f>
        <v>#VALUE!</v>
      </c>
      <c r="L49" s="439"/>
      <c r="M49" s="439"/>
      <c r="N49" s="405" t="s">
        <v>114</v>
      </c>
      <c r="O49" s="83"/>
      <c r="P49" s="519" t="s">
        <v>2214</v>
      </c>
      <c r="Q49" s="406" t="n">
        <v>1</v>
      </c>
      <c r="R49" s="406" t="n">
        <v>1</v>
      </c>
      <c r="S49" s="438" t="str">
        <f aca="false">'APH KIC KIA PC'!E49</f>
        <v/>
      </c>
      <c r="T49" s="405" t="s">
        <v>115</v>
      </c>
      <c r="U49" s="112"/>
      <c r="V49" s="520" t="str">
        <f aca="false">TRIM('APH KIC KIA PC'!D49)</f>
        <v/>
      </c>
      <c r="W49" s="113" t="str">
        <f aca="false">IF('APH KIC KIA PC'!AC49="",'APH KIC KIA PC'!AD49,'APH KIC KIA PC'!AC49)</f>
        <v/>
      </c>
      <c r="X49" s="439"/>
      <c r="Y49" s="439"/>
      <c r="Z49" s="405" t="s">
        <v>114</v>
      </c>
      <c r="AA49" s="12"/>
      <c r="AB49" s="518" t="s">
        <v>2215</v>
      </c>
      <c r="AC49" s="406" t="n">
        <v>1</v>
      </c>
      <c r="AD49" s="406" t="n">
        <v>1</v>
      </c>
      <c r="AE49" s="438" t="str">
        <f aca="false">'APH KIC KIA PC'!E49</f>
        <v/>
      </c>
      <c r="AF49" s="405" t="s">
        <v>115</v>
      </c>
      <c r="AG49" s="112"/>
      <c r="AH49" s="326" t="str">
        <f aca="false">TRIM('APH KIC KIA PC'!D49)</f>
        <v/>
      </c>
      <c r="AI49" s="113" t="n">
        <f aca="false">'APH KIC KIA PC'!AK49</f>
        <v>0</v>
      </c>
      <c r="AJ49" s="439"/>
      <c r="AK49" s="439"/>
      <c r="AL49" s="405" t="s">
        <v>114</v>
      </c>
    </row>
    <row r="50" customFormat="false" ht="14.25" hidden="false" customHeight="false" outlineLevel="0" collapsed="false">
      <c r="A50" s="321" t="n">
        <v>46</v>
      </c>
      <c r="B50" s="321" t="str">
        <f aca="false">'APH KIC KIA PC'!I50</f>
        <v>Välj…</v>
      </c>
      <c r="C50" s="321" t="str">
        <f aca="false">'APH KIC KIA PC'!K50</f>
        <v>Välj…</v>
      </c>
      <c r="D50" s="518" t="n">
        <v>100</v>
      </c>
      <c r="E50" s="406" t="n">
        <v>4</v>
      </c>
      <c r="F50" s="406" t="n">
        <v>1</v>
      </c>
      <c r="G50" s="438" t="str">
        <f aca="false">'APH KIC KIA PC'!E50</f>
        <v/>
      </c>
      <c r="H50" s="405" t="s">
        <v>115</v>
      </c>
      <c r="I50" s="112"/>
      <c r="J50" s="326" t="str">
        <f aca="false">TRIM('APH KIC KIA PC'!D50)</f>
        <v/>
      </c>
      <c r="K50" s="113" t="e">
        <f aca="false">IF('APH KIC KIA PC'!K50=Tabeller!$AH$4,'4. Inköpsdata'!J50,ROUND('APH KIC KIA PC'!AB50,2))</f>
        <v>#VALUE!</v>
      </c>
      <c r="L50" s="439"/>
      <c r="M50" s="439"/>
      <c r="N50" s="405" t="s">
        <v>114</v>
      </c>
      <c r="O50" s="83"/>
      <c r="P50" s="519" t="s">
        <v>2214</v>
      </c>
      <c r="Q50" s="406" t="n">
        <v>1</v>
      </c>
      <c r="R50" s="406" t="n">
        <v>1</v>
      </c>
      <c r="S50" s="438" t="str">
        <f aca="false">'APH KIC KIA PC'!E50</f>
        <v/>
      </c>
      <c r="T50" s="405" t="s">
        <v>115</v>
      </c>
      <c r="U50" s="112"/>
      <c r="V50" s="520" t="str">
        <f aca="false">TRIM('APH KIC KIA PC'!D50)</f>
        <v/>
      </c>
      <c r="W50" s="113" t="str">
        <f aca="false">IF('APH KIC KIA PC'!AC50="",'APH KIC KIA PC'!AD50,'APH KIC KIA PC'!AC50)</f>
        <v/>
      </c>
      <c r="X50" s="439"/>
      <c r="Y50" s="439"/>
      <c r="Z50" s="405" t="s">
        <v>114</v>
      </c>
      <c r="AA50" s="12"/>
      <c r="AB50" s="518" t="s">
        <v>2215</v>
      </c>
      <c r="AC50" s="406" t="n">
        <v>1</v>
      </c>
      <c r="AD50" s="406" t="n">
        <v>1</v>
      </c>
      <c r="AE50" s="438" t="str">
        <f aca="false">'APH KIC KIA PC'!E50</f>
        <v/>
      </c>
      <c r="AF50" s="405" t="s">
        <v>115</v>
      </c>
      <c r="AG50" s="112"/>
      <c r="AH50" s="326" t="str">
        <f aca="false">TRIM('APH KIC KIA PC'!D50)</f>
        <v/>
      </c>
      <c r="AI50" s="113" t="n">
        <f aca="false">'APH KIC KIA PC'!AK50</f>
        <v>0</v>
      </c>
      <c r="AJ50" s="439"/>
      <c r="AK50" s="439"/>
      <c r="AL50" s="405" t="s">
        <v>114</v>
      </c>
    </row>
    <row r="51" customFormat="false" ht="14.25" hidden="false" customHeight="false" outlineLevel="0" collapsed="false">
      <c r="A51" s="321" t="n">
        <v>47</v>
      </c>
      <c r="B51" s="321" t="str">
        <f aca="false">'APH KIC KIA PC'!I51</f>
        <v>Välj…</v>
      </c>
      <c r="C51" s="321" t="str">
        <f aca="false">'APH KIC KIA PC'!K51</f>
        <v>Välj…</v>
      </c>
      <c r="D51" s="518" t="n">
        <v>100</v>
      </c>
      <c r="E51" s="406" t="n">
        <v>4</v>
      </c>
      <c r="F51" s="406" t="n">
        <v>1</v>
      </c>
      <c r="G51" s="438" t="str">
        <f aca="false">'APH KIC KIA PC'!E51</f>
        <v/>
      </c>
      <c r="H51" s="405" t="s">
        <v>115</v>
      </c>
      <c r="I51" s="112"/>
      <c r="J51" s="326" t="str">
        <f aca="false">TRIM('APH KIC KIA PC'!D51)</f>
        <v/>
      </c>
      <c r="K51" s="113" t="e">
        <f aca="false">IF('APH KIC KIA PC'!K51=Tabeller!$AH$4,'4. Inköpsdata'!J51,ROUND('APH KIC KIA PC'!AB51,2))</f>
        <v>#VALUE!</v>
      </c>
      <c r="L51" s="439"/>
      <c r="M51" s="439"/>
      <c r="N51" s="405" t="s">
        <v>114</v>
      </c>
      <c r="O51" s="83"/>
      <c r="P51" s="519" t="s">
        <v>2214</v>
      </c>
      <c r="Q51" s="406" t="n">
        <v>1</v>
      </c>
      <c r="R51" s="406" t="n">
        <v>1</v>
      </c>
      <c r="S51" s="438" t="str">
        <f aca="false">'APH KIC KIA PC'!E51</f>
        <v/>
      </c>
      <c r="T51" s="405" t="s">
        <v>115</v>
      </c>
      <c r="U51" s="112"/>
      <c r="V51" s="520" t="str">
        <f aca="false">TRIM('APH KIC KIA PC'!D51)</f>
        <v/>
      </c>
      <c r="W51" s="113" t="str">
        <f aca="false">IF('APH KIC KIA PC'!AC51="",'APH KIC KIA PC'!AD51,'APH KIC KIA PC'!AC51)</f>
        <v/>
      </c>
      <c r="X51" s="439"/>
      <c r="Y51" s="439"/>
      <c r="Z51" s="405" t="s">
        <v>114</v>
      </c>
      <c r="AA51" s="12"/>
      <c r="AB51" s="518" t="s">
        <v>2215</v>
      </c>
      <c r="AC51" s="406" t="n">
        <v>1</v>
      </c>
      <c r="AD51" s="406" t="n">
        <v>1</v>
      </c>
      <c r="AE51" s="438" t="str">
        <f aca="false">'APH KIC KIA PC'!E51</f>
        <v/>
      </c>
      <c r="AF51" s="405" t="s">
        <v>115</v>
      </c>
      <c r="AG51" s="112"/>
      <c r="AH51" s="326" t="str">
        <f aca="false">TRIM('APH KIC KIA PC'!D51)</f>
        <v/>
      </c>
      <c r="AI51" s="113" t="n">
        <f aca="false">'APH KIC KIA PC'!AK51</f>
        <v>0</v>
      </c>
      <c r="AJ51" s="439"/>
      <c r="AK51" s="439"/>
      <c r="AL51" s="405" t="s">
        <v>114</v>
      </c>
    </row>
    <row r="52" customFormat="false" ht="14.25" hidden="false" customHeight="false" outlineLevel="0" collapsed="false">
      <c r="A52" s="321" t="n">
        <v>48</v>
      </c>
      <c r="B52" s="321" t="str">
        <f aca="false">'APH KIC KIA PC'!I52</f>
        <v>Välj…</v>
      </c>
      <c r="C52" s="321" t="str">
        <f aca="false">'APH KIC KIA PC'!K52</f>
        <v>Välj…</v>
      </c>
      <c r="D52" s="518" t="n">
        <v>100</v>
      </c>
      <c r="E52" s="406" t="n">
        <v>4</v>
      </c>
      <c r="F52" s="406" t="n">
        <v>1</v>
      </c>
      <c r="G52" s="438" t="str">
        <f aca="false">'APH KIC KIA PC'!E52</f>
        <v/>
      </c>
      <c r="H52" s="405" t="s">
        <v>115</v>
      </c>
      <c r="I52" s="112"/>
      <c r="J52" s="326" t="str">
        <f aca="false">TRIM('APH KIC KIA PC'!D52)</f>
        <v/>
      </c>
      <c r="K52" s="113" t="e">
        <f aca="false">IF('APH KIC KIA PC'!K52=Tabeller!$AH$4,'4. Inköpsdata'!J52,ROUND('APH KIC KIA PC'!AB52,2))</f>
        <v>#VALUE!</v>
      </c>
      <c r="L52" s="439"/>
      <c r="M52" s="439"/>
      <c r="N52" s="405" t="s">
        <v>114</v>
      </c>
      <c r="O52" s="83"/>
      <c r="P52" s="519" t="s">
        <v>2214</v>
      </c>
      <c r="Q52" s="406" t="n">
        <v>1</v>
      </c>
      <c r="R52" s="406" t="n">
        <v>1</v>
      </c>
      <c r="S52" s="438" t="str">
        <f aca="false">'APH KIC KIA PC'!E52</f>
        <v/>
      </c>
      <c r="T52" s="405" t="s">
        <v>115</v>
      </c>
      <c r="U52" s="112"/>
      <c r="V52" s="520" t="str">
        <f aca="false">TRIM('APH KIC KIA PC'!D52)</f>
        <v/>
      </c>
      <c r="W52" s="113" t="str">
        <f aca="false">IF('APH KIC KIA PC'!AC52="",'APH KIC KIA PC'!AD52,'APH KIC KIA PC'!AC52)</f>
        <v/>
      </c>
      <c r="X52" s="439"/>
      <c r="Y52" s="439"/>
      <c r="Z52" s="405" t="s">
        <v>114</v>
      </c>
      <c r="AA52" s="12"/>
      <c r="AB52" s="518" t="s">
        <v>2215</v>
      </c>
      <c r="AC52" s="406" t="n">
        <v>1</v>
      </c>
      <c r="AD52" s="406" t="n">
        <v>1</v>
      </c>
      <c r="AE52" s="438" t="str">
        <f aca="false">'APH KIC KIA PC'!E52</f>
        <v/>
      </c>
      <c r="AF52" s="405" t="s">
        <v>115</v>
      </c>
      <c r="AG52" s="112"/>
      <c r="AH52" s="326" t="str">
        <f aca="false">TRIM('APH KIC KIA PC'!D52)</f>
        <v/>
      </c>
      <c r="AI52" s="113" t="n">
        <f aca="false">'APH KIC KIA PC'!AK52</f>
        <v>0</v>
      </c>
      <c r="AJ52" s="439"/>
      <c r="AK52" s="439"/>
      <c r="AL52" s="405" t="s">
        <v>114</v>
      </c>
    </row>
    <row r="53" customFormat="false" ht="14.25" hidden="false" customHeight="false" outlineLevel="0" collapsed="false">
      <c r="A53" s="321" t="n">
        <v>49</v>
      </c>
      <c r="B53" s="321" t="str">
        <f aca="false">'APH KIC KIA PC'!I53</f>
        <v>Välj…</v>
      </c>
      <c r="C53" s="321" t="str">
        <f aca="false">'APH KIC KIA PC'!K53</f>
        <v>Välj…</v>
      </c>
      <c r="D53" s="518" t="n">
        <v>100</v>
      </c>
      <c r="E53" s="406" t="n">
        <v>4</v>
      </c>
      <c r="F53" s="406" t="n">
        <v>1</v>
      </c>
      <c r="G53" s="438" t="str">
        <f aca="false">'APH KIC KIA PC'!E53</f>
        <v/>
      </c>
      <c r="H53" s="405" t="s">
        <v>115</v>
      </c>
      <c r="I53" s="112"/>
      <c r="J53" s="326" t="str">
        <f aca="false">TRIM('APH KIC KIA PC'!D53)</f>
        <v/>
      </c>
      <c r="K53" s="113" t="e">
        <f aca="false">IF('APH KIC KIA PC'!K53=Tabeller!$AH$4,'4. Inköpsdata'!J53,ROUND('APH KIC KIA PC'!AB53,2))</f>
        <v>#VALUE!</v>
      </c>
      <c r="L53" s="439"/>
      <c r="M53" s="439"/>
      <c r="N53" s="405" t="s">
        <v>114</v>
      </c>
      <c r="O53" s="83"/>
      <c r="P53" s="519" t="s">
        <v>2214</v>
      </c>
      <c r="Q53" s="406" t="n">
        <v>1</v>
      </c>
      <c r="R53" s="406" t="n">
        <v>1</v>
      </c>
      <c r="S53" s="438" t="str">
        <f aca="false">'APH KIC KIA PC'!E53</f>
        <v/>
      </c>
      <c r="T53" s="405" t="s">
        <v>115</v>
      </c>
      <c r="U53" s="112"/>
      <c r="V53" s="520" t="str">
        <f aca="false">TRIM('APH KIC KIA PC'!D53)</f>
        <v/>
      </c>
      <c r="W53" s="113" t="str">
        <f aca="false">IF('APH KIC KIA PC'!AC53="",'APH KIC KIA PC'!AD53,'APH KIC KIA PC'!AC53)</f>
        <v/>
      </c>
      <c r="X53" s="439"/>
      <c r="Y53" s="439"/>
      <c r="Z53" s="405" t="s">
        <v>114</v>
      </c>
      <c r="AA53" s="12"/>
      <c r="AB53" s="518" t="s">
        <v>2215</v>
      </c>
      <c r="AC53" s="406" t="n">
        <v>1</v>
      </c>
      <c r="AD53" s="406" t="n">
        <v>1</v>
      </c>
      <c r="AE53" s="438" t="str">
        <f aca="false">'APH KIC KIA PC'!E53</f>
        <v/>
      </c>
      <c r="AF53" s="405" t="s">
        <v>115</v>
      </c>
      <c r="AG53" s="112"/>
      <c r="AH53" s="326" t="str">
        <f aca="false">TRIM('APH KIC KIA PC'!D53)</f>
        <v/>
      </c>
      <c r="AI53" s="113" t="n">
        <f aca="false">'APH KIC KIA PC'!AK53</f>
        <v>0</v>
      </c>
      <c r="AJ53" s="439"/>
      <c r="AK53" s="439"/>
      <c r="AL53" s="405" t="s">
        <v>114</v>
      </c>
    </row>
    <row r="54" customFormat="false" ht="14.25" hidden="false" customHeight="false" outlineLevel="0" collapsed="false">
      <c r="A54" s="321" t="n">
        <v>50</v>
      </c>
      <c r="B54" s="321" t="str">
        <f aca="false">'APH KIC KIA PC'!I54</f>
        <v>Välj…</v>
      </c>
      <c r="C54" s="321" t="str">
        <f aca="false">'APH KIC KIA PC'!K54</f>
        <v>Välj…</v>
      </c>
      <c r="D54" s="518" t="n">
        <v>100</v>
      </c>
      <c r="E54" s="406" t="n">
        <v>4</v>
      </c>
      <c r="F54" s="406" t="n">
        <v>1</v>
      </c>
      <c r="G54" s="438" t="str">
        <f aca="false">'APH KIC KIA PC'!E54</f>
        <v/>
      </c>
      <c r="H54" s="405" t="s">
        <v>115</v>
      </c>
      <c r="I54" s="112"/>
      <c r="J54" s="326" t="str">
        <f aca="false">TRIM('APH KIC KIA PC'!D54)</f>
        <v/>
      </c>
      <c r="K54" s="113" t="e">
        <f aca="false">IF('APH KIC KIA PC'!K54=Tabeller!$AH$4,'4. Inköpsdata'!J54,ROUND('APH KIC KIA PC'!AB54,2))</f>
        <v>#VALUE!</v>
      </c>
      <c r="L54" s="439"/>
      <c r="M54" s="439"/>
      <c r="N54" s="405" t="s">
        <v>114</v>
      </c>
      <c r="O54" s="83"/>
      <c r="P54" s="519" t="s">
        <v>2214</v>
      </c>
      <c r="Q54" s="406" t="n">
        <v>1</v>
      </c>
      <c r="R54" s="406" t="n">
        <v>1</v>
      </c>
      <c r="S54" s="438" t="str">
        <f aca="false">'APH KIC KIA PC'!E54</f>
        <v/>
      </c>
      <c r="T54" s="405" t="s">
        <v>115</v>
      </c>
      <c r="U54" s="112"/>
      <c r="V54" s="520" t="str">
        <f aca="false">TRIM('APH KIC KIA PC'!D54)</f>
        <v/>
      </c>
      <c r="W54" s="113" t="str">
        <f aca="false">IF('APH KIC KIA PC'!AC54="",'APH KIC KIA PC'!AD54,'APH KIC KIA PC'!AC54)</f>
        <v/>
      </c>
      <c r="X54" s="439"/>
      <c r="Y54" s="439"/>
      <c r="Z54" s="405" t="s">
        <v>114</v>
      </c>
      <c r="AA54" s="12"/>
      <c r="AB54" s="518" t="s">
        <v>2215</v>
      </c>
      <c r="AC54" s="406" t="n">
        <v>1</v>
      </c>
      <c r="AD54" s="406" t="n">
        <v>1</v>
      </c>
      <c r="AE54" s="438" t="str">
        <f aca="false">'APH KIC KIA PC'!E54</f>
        <v/>
      </c>
      <c r="AF54" s="405" t="s">
        <v>115</v>
      </c>
      <c r="AG54" s="112"/>
      <c r="AH54" s="326" t="str">
        <f aca="false">TRIM('APH KIC KIA PC'!D54)</f>
        <v/>
      </c>
      <c r="AI54" s="113" t="n">
        <f aca="false">'APH KIC KIA PC'!AK54</f>
        <v>0</v>
      </c>
      <c r="AJ54" s="439"/>
      <c r="AK54" s="439"/>
      <c r="AL54" s="405" t="s">
        <v>114</v>
      </c>
    </row>
    <row r="55" customFormat="false" ht="14.25" hidden="false" customHeight="false" outlineLevel="0" collapsed="false">
      <c r="A55" s="321" t="n">
        <v>51</v>
      </c>
      <c r="B55" s="321" t="str">
        <f aca="false">'APH KIC KIA PC'!I55</f>
        <v>Välj…</v>
      </c>
      <c r="C55" s="321" t="str">
        <f aca="false">'APH KIC KIA PC'!K55</f>
        <v>Välj…</v>
      </c>
      <c r="D55" s="518" t="n">
        <v>100</v>
      </c>
      <c r="E55" s="406" t="n">
        <v>4</v>
      </c>
      <c r="F55" s="406" t="n">
        <v>1</v>
      </c>
      <c r="G55" s="438" t="str">
        <f aca="false">'APH KIC KIA PC'!E55</f>
        <v/>
      </c>
      <c r="H55" s="405" t="s">
        <v>115</v>
      </c>
      <c r="I55" s="112"/>
      <c r="J55" s="326" t="str">
        <f aca="false">TRIM('APH KIC KIA PC'!D55)</f>
        <v/>
      </c>
      <c r="K55" s="113" t="e">
        <f aca="false">IF('APH KIC KIA PC'!K55=Tabeller!$AH$4,'4. Inköpsdata'!J55,ROUND('APH KIC KIA PC'!AB55,2))</f>
        <v>#VALUE!</v>
      </c>
      <c r="L55" s="439"/>
      <c r="M55" s="439"/>
      <c r="N55" s="405" t="s">
        <v>114</v>
      </c>
      <c r="O55" s="83"/>
      <c r="P55" s="519" t="s">
        <v>2214</v>
      </c>
      <c r="Q55" s="406" t="n">
        <v>1</v>
      </c>
      <c r="R55" s="406" t="n">
        <v>1</v>
      </c>
      <c r="S55" s="438" t="str">
        <f aca="false">'APH KIC KIA PC'!E55</f>
        <v/>
      </c>
      <c r="T55" s="405" t="s">
        <v>115</v>
      </c>
      <c r="U55" s="112"/>
      <c r="V55" s="520" t="str">
        <f aca="false">TRIM('APH KIC KIA PC'!D55)</f>
        <v/>
      </c>
      <c r="W55" s="113" t="str">
        <f aca="false">IF('APH KIC KIA PC'!AC55="",'APH KIC KIA PC'!AD55,'APH KIC KIA PC'!AC55)</f>
        <v/>
      </c>
      <c r="X55" s="439"/>
      <c r="Y55" s="439"/>
      <c r="Z55" s="405" t="s">
        <v>114</v>
      </c>
      <c r="AA55" s="12"/>
      <c r="AB55" s="518" t="s">
        <v>2215</v>
      </c>
      <c r="AC55" s="406" t="n">
        <v>1</v>
      </c>
      <c r="AD55" s="406" t="n">
        <v>1</v>
      </c>
      <c r="AE55" s="438" t="str">
        <f aca="false">'APH KIC KIA PC'!E55</f>
        <v/>
      </c>
      <c r="AF55" s="405" t="s">
        <v>115</v>
      </c>
      <c r="AG55" s="112"/>
      <c r="AH55" s="326" t="str">
        <f aca="false">TRIM('APH KIC KIA PC'!D55)</f>
        <v/>
      </c>
      <c r="AI55" s="113" t="n">
        <f aca="false">'APH KIC KIA PC'!AK55</f>
        <v>0</v>
      </c>
      <c r="AJ55" s="439"/>
      <c r="AK55" s="439"/>
      <c r="AL55" s="405" t="s">
        <v>114</v>
      </c>
    </row>
    <row r="56" customFormat="false" ht="14.25" hidden="false" customHeight="false" outlineLevel="0" collapsed="false">
      <c r="A56" s="321" t="n">
        <v>52</v>
      </c>
      <c r="B56" s="321" t="str">
        <f aca="false">'APH KIC KIA PC'!I56</f>
        <v>Välj…</v>
      </c>
      <c r="C56" s="321" t="str">
        <f aca="false">'APH KIC KIA PC'!K56</f>
        <v>Välj…</v>
      </c>
      <c r="D56" s="518" t="n">
        <v>100</v>
      </c>
      <c r="E56" s="406" t="n">
        <v>4</v>
      </c>
      <c r="F56" s="406" t="n">
        <v>1</v>
      </c>
      <c r="G56" s="438" t="str">
        <f aca="false">'APH KIC KIA PC'!E56</f>
        <v/>
      </c>
      <c r="H56" s="405" t="s">
        <v>115</v>
      </c>
      <c r="I56" s="112"/>
      <c r="J56" s="326" t="str">
        <f aca="false">TRIM('APH KIC KIA PC'!D56)</f>
        <v/>
      </c>
      <c r="K56" s="113" t="e">
        <f aca="false">IF('APH KIC KIA PC'!K56=Tabeller!$AH$4,'4. Inköpsdata'!J56,ROUND('APH KIC KIA PC'!AB56,2))</f>
        <v>#VALUE!</v>
      </c>
      <c r="L56" s="439"/>
      <c r="M56" s="439"/>
      <c r="N56" s="405" t="s">
        <v>114</v>
      </c>
      <c r="O56" s="83"/>
      <c r="P56" s="519" t="s">
        <v>2214</v>
      </c>
      <c r="Q56" s="406" t="n">
        <v>1</v>
      </c>
      <c r="R56" s="406" t="n">
        <v>1</v>
      </c>
      <c r="S56" s="438" t="str">
        <f aca="false">'APH KIC KIA PC'!E56</f>
        <v/>
      </c>
      <c r="T56" s="405" t="s">
        <v>115</v>
      </c>
      <c r="U56" s="112"/>
      <c r="V56" s="520" t="str">
        <f aca="false">TRIM('APH KIC KIA PC'!D56)</f>
        <v/>
      </c>
      <c r="W56" s="113" t="str">
        <f aca="false">IF('APH KIC KIA PC'!AC56="",'APH KIC KIA PC'!AD56,'APH KIC KIA PC'!AC56)</f>
        <v/>
      </c>
      <c r="X56" s="439"/>
      <c r="Y56" s="439"/>
      <c r="Z56" s="405" t="s">
        <v>114</v>
      </c>
      <c r="AA56" s="12"/>
      <c r="AB56" s="518" t="s">
        <v>2215</v>
      </c>
      <c r="AC56" s="406" t="n">
        <v>1</v>
      </c>
      <c r="AD56" s="406" t="n">
        <v>1</v>
      </c>
      <c r="AE56" s="438" t="str">
        <f aca="false">'APH KIC KIA PC'!E56</f>
        <v/>
      </c>
      <c r="AF56" s="405" t="s">
        <v>115</v>
      </c>
      <c r="AG56" s="112"/>
      <c r="AH56" s="326" t="str">
        <f aca="false">TRIM('APH KIC KIA PC'!D56)</f>
        <v/>
      </c>
      <c r="AI56" s="113" t="n">
        <f aca="false">'APH KIC KIA PC'!AK56</f>
        <v>0</v>
      </c>
      <c r="AJ56" s="439"/>
      <c r="AK56" s="439"/>
      <c r="AL56" s="405" t="s">
        <v>114</v>
      </c>
    </row>
    <row r="57" customFormat="false" ht="14.25" hidden="false" customHeight="false" outlineLevel="0" collapsed="false">
      <c r="A57" s="321" t="n">
        <v>53</v>
      </c>
      <c r="B57" s="321" t="str">
        <f aca="false">'APH KIC KIA PC'!I57</f>
        <v>Välj…</v>
      </c>
      <c r="C57" s="321" t="str">
        <f aca="false">'APH KIC KIA PC'!K57</f>
        <v>Välj…</v>
      </c>
      <c r="D57" s="518" t="n">
        <v>100</v>
      </c>
      <c r="E57" s="406" t="n">
        <v>4</v>
      </c>
      <c r="F57" s="406" t="n">
        <v>1</v>
      </c>
      <c r="G57" s="438" t="str">
        <f aca="false">'APH KIC KIA PC'!E57</f>
        <v/>
      </c>
      <c r="H57" s="405" t="s">
        <v>115</v>
      </c>
      <c r="I57" s="112"/>
      <c r="J57" s="326" t="str">
        <f aca="false">TRIM('APH KIC KIA PC'!D57)</f>
        <v/>
      </c>
      <c r="K57" s="113" t="e">
        <f aca="false">IF('APH KIC KIA PC'!K57=Tabeller!$AH$4,'4. Inköpsdata'!J57,ROUND('APH KIC KIA PC'!AB57,2))</f>
        <v>#VALUE!</v>
      </c>
      <c r="L57" s="439"/>
      <c r="M57" s="439"/>
      <c r="N57" s="405" t="s">
        <v>114</v>
      </c>
      <c r="O57" s="83"/>
      <c r="P57" s="519" t="s">
        <v>2214</v>
      </c>
      <c r="Q57" s="406" t="n">
        <v>1</v>
      </c>
      <c r="R57" s="406" t="n">
        <v>1</v>
      </c>
      <c r="S57" s="438" t="str">
        <f aca="false">'APH KIC KIA PC'!E57</f>
        <v/>
      </c>
      <c r="T57" s="405" t="s">
        <v>115</v>
      </c>
      <c r="U57" s="112"/>
      <c r="V57" s="520" t="str">
        <f aca="false">TRIM('APH KIC KIA PC'!D57)</f>
        <v/>
      </c>
      <c r="W57" s="113" t="str">
        <f aca="false">IF('APH KIC KIA PC'!AC57="",'APH KIC KIA PC'!AD57,'APH KIC KIA PC'!AC57)</f>
        <v/>
      </c>
      <c r="X57" s="439"/>
      <c r="Y57" s="439"/>
      <c r="Z57" s="405" t="s">
        <v>114</v>
      </c>
      <c r="AA57" s="12"/>
      <c r="AB57" s="518" t="s">
        <v>2215</v>
      </c>
      <c r="AC57" s="406" t="n">
        <v>1</v>
      </c>
      <c r="AD57" s="406" t="n">
        <v>1</v>
      </c>
      <c r="AE57" s="438" t="str">
        <f aca="false">'APH KIC KIA PC'!E57</f>
        <v/>
      </c>
      <c r="AF57" s="405" t="s">
        <v>115</v>
      </c>
      <c r="AG57" s="112"/>
      <c r="AH57" s="326" t="str">
        <f aca="false">TRIM('APH KIC KIA PC'!D57)</f>
        <v/>
      </c>
      <c r="AI57" s="113" t="n">
        <f aca="false">'APH KIC KIA PC'!AK57</f>
        <v>0</v>
      </c>
      <c r="AJ57" s="439"/>
      <c r="AK57" s="439"/>
      <c r="AL57" s="405" t="s">
        <v>114</v>
      </c>
    </row>
    <row r="58" customFormat="false" ht="14.25" hidden="false" customHeight="false" outlineLevel="0" collapsed="false">
      <c r="A58" s="321" t="n">
        <v>54</v>
      </c>
      <c r="B58" s="321" t="str">
        <f aca="false">'APH KIC KIA PC'!I58</f>
        <v>Välj…</v>
      </c>
      <c r="C58" s="321" t="str">
        <f aca="false">'APH KIC KIA PC'!K58</f>
        <v>Välj…</v>
      </c>
      <c r="D58" s="518" t="n">
        <v>100</v>
      </c>
      <c r="E58" s="406" t="n">
        <v>4</v>
      </c>
      <c r="F58" s="406" t="n">
        <v>1</v>
      </c>
      <c r="G58" s="438" t="str">
        <f aca="false">'APH KIC KIA PC'!E58</f>
        <v/>
      </c>
      <c r="H58" s="405" t="s">
        <v>115</v>
      </c>
      <c r="I58" s="112"/>
      <c r="J58" s="326" t="str">
        <f aca="false">TRIM('APH KIC KIA PC'!D58)</f>
        <v/>
      </c>
      <c r="K58" s="113" t="e">
        <f aca="false">IF('APH KIC KIA PC'!K58=Tabeller!$AH$4,'4. Inköpsdata'!J58,ROUND('APH KIC KIA PC'!AB58,2))</f>
        <v>#VALUE!</v>
      </c>
      <c r="L58" s="439"/>
      <c r="M58" s="439"/>
      <c r="N58" s="405" t="s">
        <v>114</v>
      </c>
      <c r="O58" s="83"/>
      <c r="P58" s="519" t="s">
        <v>2214</v>
      </c>
      <c r="Q58" s="406" t="n">
        <v>1</v>
      </c>
      <c r="R58" s="406" t="n">
        <v>1</v>
      </c>
      <c r="S58" s="438" t="str">
        <f aca="false">'APH KIC KIA PC'!E58</f>
        <v/>
      </c>
      <c r="T58" s="405" t="s">
        <v>115</v>
      </c>
      <c r="U58" s="112"/>
      <c r="V58" s="520" t="str">
        <f aca="false">TRIM('APH KIC KIA PC'!D58)</f>
        <v/>
      </c>
      <c r="W58" s="113" t="str">
        <f aca="false">IF('APH KIC KIA PC'!AC58="",'APH KIC KIA PC'!AD58,'APH KIC KIA PC'!AC58)</f>
        <v/>
      </c>
      <c r="X58" s="439"/>
      <c r="Y58" s="439"/>
      <c r="Z58" s="405" t="s">
        <v>114</v>
      </c>
      <c r="AA58" s="12"/>
      <c r="AB58" s="518" t="s">
        <v>2215</v>
      </c>
      <c r="AC58" s="406" t="n">
        <v>1</v>
      </c>
      <c r="AD58" s="406" t="n">
        <v>1</v>
      </c>
      <c r="AE58" s="438" t="str">
        <f aca="false">'APH KIC KIA PC'!E58</f>
        <v/>
      </c>
      <c r="AF58" s="405" t="s">
        <v>115</v>
      </c>
      <c r="AG58" s="112"/>
      <c r="AH58" s="326" t="str">
        <f aca="false">TRIM('APH KIC KIA PC'!D58)</f>
        <v/>
      </c>
      <c r="AI58" s="113" t="n">
        <f aca="false">'APH KIC KIA PC'!AK58</f>
        <v>0</v>
      </c>
      <c r="AJ58" s="439"/>
      <c r="AK58" s="439"/>
      <c r="AL58" s="405" t="s">
        <v>114</v>
      </c>
    </row>
    <row r="59" customFormat="false" ht="14.25" hidden="false" customHeight="false" outlineLevel="0" collapsed="false">
      <c r="A59" s="321" t="n">
        <v>55</v>
      </c>
      <c r="B59" s="321" t="str">
        <f aca="false">'APH KIC KIA PC'!I59</f>
        <v>Välj…</v>
      </c>
      <c r="C59" s="321" t="str">
        <f aca="false">'APH KIC KIA PC'!K59</f>
        <v>Välj…</v>
      </c>
      <c r="D59" s="518" t="n">
        <v>100</v>
      </c>
      <c r="E59" s="406" t="n">
        <v>4</v>
      </c>
      <c r="F59" s="406" t="n">
        <v>1</v>
      </c>
      <c r="G59" s="438" t="str">
        <f aca="false">'APH KIC KIA PC'!E59</f>
        <v/>
      </c>
      <c r="H59" s="405" t="s">
        <v>115</v>
      </c>
      <c r="I59" s="112"/>
      <c r="J59" s="326" t="str">
        <f aca="false">TRIM('APH KIC KIA PC'!D59)</f>
        <v/>
      </c>
      <c r="K59" s="113" t="e">
        <f aca="false">IF('APH KIC KIA PC'!K59=Tabeller!$AH$4,'4. Inköpsdata'!J59,ROUND('APH KIC KIA PC'!AB59,2))</f>
        <v>#VALUE!</v>
      </c>
      <c r="L59" s="439"/>
      <c r="M59" s="439"/>
      <c r="N59" s="405" t="s">
        <v>114</v>
      </c>
      <c r="O59" s="83"/>
      <c r="P59" s="519" t="s">
        <v>2214</v>
      </c>
      <c r="Q59" s="406" t="n">
        <v>1</v>
      </c>
      <c r="R59" s="406" t="n">
        <v>1</v>
      </c>
      <c r="S59" s="438" t="str">
        <f aca="false">'APH KIC KIA PC'!E59</f>
        <v/>
      </c>
      <c r="T59" s="405" t="s">
        <v>115</v>
      </c>
      <c r="U59" s="112"/>
      <c r="V59" s="520" t="str">
        <f aca="false">TRIM('APH KIC KIA PC'!D59)</f>
        <v/>
      </c>
      <c r="W59" s="113" t="str">
        <f aca="false">IF('APH KIC KIA PC'!AC59="",'APH KIC KIA PC'!AD59,'APH KIC KIA PC'!AC59)</f>
        <v/>
      </c>
      <c r="X59" s="439"/>
      <c r="Y59" s="439"/>
      <c r="Z59" s="405" t="s">
        <v>114</v>
      </c>
      <c r="AA59" s="12"/>
      <c r="AB59" s="518" t="s">
        <v>2215</v>
      </c>
      <c r="AC59" s="406" t="n">
        <v>1</v>
      </c>
      <c r="AD59" s="406" t="n">
        <v>1</v>
      </c>
      <c r="AE59" s="438" t="str">
        <f aca="false">'APH KIC KIA PC'!E59</f>
        <v/>
      </c>
      <c r="AF59" s="405" t="s">
        <v>115</v>
      </c>
      <c r="AG59" s="112"/>
      <c r="AH59" s="326" t="str">
        <f aca="false">TRIM('APH KIC KIA PC'!D59)</f>
        <v/>
      </c>
      <c r="AI59" s="113" t="n">
        <f aca="false">'APH KIC KIA PC'!AK59</f>
        <v>0</v>
      </c>
      <c r="AJ59" s="439"/>
      <c r="AK59" s="439"/>
      <c r="AL59" s="405" t="s">
        <v>114</v>
      </c>
    </row>
    <row r="60" customFormat="false" ht="14.25" hidden="false" customHeight="false" outlineLevel="0" collapsed="false">
      <c r="A60" s="321" t="n">
        <v>56</v>
      </c>
      <c r="B60" s="321" t="str">
        <f aca="false">'APH KIC KIA PC'!I60</f>
        <v>Välj…</v>
      </c>
      <c r="C60" s="321" t="str">
        <f aca="false">'APH KIC KIA PC'!K60</f>
        <v>Välj…</v>
      </c>
      <c r="D60" s="518" t="n">
        <v>100</v>
      </c>
      <c r="E60" s="406" t="n">
        <v>4</v>
      </c>
      <c r="F60" s="406" t="n">
        <v>1</v>
      </c>
      <c r="G60" s="438" t="str">
        <f aca="false">'APH KIC KIA PC'!E60</f>
        <v/>
      </c>
      <c r="H60" s="405" t="s">
        <v>115</v>
      </c>
      <c r="I60" s="112"/>
      <c r="J60" s="326" t="str">
        <f aca="false">TRIM('APH KIC KIA PC'!D60)</f>
        <v/>
      </c>
      <c r="K60" s="113" t="e">
        <f aca="false">IF('APH KIC KIA PC'!K60=Tabeller!$AH$4,'4. Inköpsdata'!J60,ROUND('APH KIC KIA PC'!AB60,2))</f>
        <v>#VALUE!</v>
      </c>
      <c r="L60" s="439"/>
      <c r="M60" s="439"/>
      <c r="N60" s="405" t="s">
        <v>114</v>
      </c>
      <c r="O60" s="83"/>
      <c r="P60" s="519" t="s">
        <v>2214</v>
      </c>
      <c r="Q60" s="406" t="n">
        <v>1</v>
      </c>
      <c r="R60" s="406" t="n">
        <v>1</v>
      </c>
      <c r="S60" s="438" t="str">
        <f aca="false">'APH KIC KIA PC'!E60</f>
        <v/>
      </c>
      <c r="T60" s="405" t="s">
        <v>115</v>
      </c>
      <c r="U60" s="112"/>
      <c r="V60" s="520" t="str">
        <f aca="false">TRIM('APH KIC KIA PC'!D60)</f>
        <v/>
      </c>
      <c r="W60" s="113" t="str">
        <f aca="false">IF('APH KIC KIA PC'!AC60="",'APH KIC KIA PC'!AD60,'APH KIC KIA PC'!AC60)</f>
        <v/>
      </c>
      <c r="X60" s="439"/>
      <c r="Y60" s="439"/>
      <c r="Z60" s="405" t="s">
        <v>114</v>
      </c>
      <c r="AA60" s="12"/>
      <c r="AB60" s="518" t="s">
        <v>2215</v>
      </c>
      <c r="AC60" s="406" t="n">
        <v>1</v>
      </c>
      <c r="AD60" s="406" t="n">
        <v>1</v>
      </c>
      <c r="AE60" s="438" t="str">
        <f aca="false">'APH KIC KIA PC'!E60</f>
        <v/>
      </c>
      <c r="AF60" s="405" t="s">
        <v>115</v>
      </c>
      <c r="AG60" s="112"/>
      <c r="AH60" s="326" t="str">
        <f aca="false">TRIM('APH KIC KIA PC'!D60)</f>
        <v/>
      </c>
      <c r="AI60" s="113" t="n">
        <f aca="false">'APH KIC KIA PC'!AK60</f>
        <v>0</v>
      </c>
      <c r="AJ60" s="439"/>
      <c r="AK60" s="439"/>
      <c r="AL60" s="405" t="s">
        <v>114</v>
      </c>
    </row>
    <row r="61" customFormat="false" ht="14.25" hidden="false" customHeight="false" outlineLevel="0" collapsed="false">
      <c r="A61" s="321" t="n">
        <v>57</v>
      </c>
      <c r="B61" s="321" t="str">
        <f aca="false">'APH KIC KIA PC'!I61</f>
        <v>Välj…</v>
      </c>
      <c r="C61" s="321" t="str">
        <f aca="false">'APH KIC KIA PC'!K61</f>
        <v>Välj…</v>
      </c>
      <c r="D61" s="518" t="n">
        <v>100</v>
      </c>
      <c r="E61" s="406" t="n">
        <v>4</v>
      </c>
      <c r="F61" s="406" t="n">
        <v>1</v>
      </c>
      <c r="G61" s="438" t="str">
        <f aca="false">'APH KIC KIA PC'!E61</f>
        <v/>
      </c>
      <c r="H61" s="405" t="s">
        <v>115</v>
      </c>
      <c r="I61" s="112"/>
      <c r="J61" s="326" t="str">
        <f aca="false">TRIM('APH KIC KIA PC'!D61)</f>
        <v/>
      </c>
      <c r="K61" s="113" t="e">
        <f aca="false">IF('APH KIC KIA PC'!K61=Tabeller!$AH$4,'4. Inköpsdata'!J61,ROUND('APH KIC KIA PC'!AB61,2))</f>
        <v>#VALUE!</v>
      </c>
      <c r="L61" s="439"/>
      <c r="M61" s="439"/>
      <c r="N61" s="405" t="s">
        <v>114</v>
      </c>
      <c r="O61" s="83"/>
      <c r="P61" s="519" t="s">
        <v>2214</v>
      </c>
      <c r="Q61" s="406" t="n">
        <v>1</v>
      </c>
      <c r="R61" s="406" t="n">
        <v>1</v>
      </c>
      <c r="S61" s="438" t="str">
        <f aca="false">'APH KIC KIA PC'!E61</f>
        <v/>
      </c>
      <c r="T61" s="405" t="s">
        <v>115</v>
      </c>
      <c r="U61" s="112"/>
      <c r="V61" s="520" t="str">
        <f aca="false">TRIM('APH KIC KIA PC'!D61)</f>
        <v/>
      </c>
      <c r="W61" s="113" t="str">
        <f aca="false">IF('APH KIC KIA PC'!AC61="",'APH KIC KIA PC'!AD61,'APH KIC KIA PC'!AC61)</f>
        <v/>
      </c>
      <c r="X61" s="439"/>
      <c r="Y61" s="439"/>
      <c r="Z61" s="405" t="s">
        <v>114</v>
      </c>
      <c r="AA61" s="12"/>
      <c r="AB61" s="518" t="s">
        <v>2215</v>
      </c>
      <c r="AC61" s="406" t="n">
        <v>1</v>
      </c>
      <c r="AD61" s="406" t="n">
        <v>1</v>
      </c>
      <c r="AE61" s="438" t="str">
        <f aca="false">'APH KIC KIA PC'!E61</f>
        <v/>
      </c>
      <c r="AF61" s="405" t="s">
        <v>115</v>
      </c>
      <c r="AG61" s="112"/>
      <c r="AH61" s="326" t="str">
        <f aca="false">TRIM('APH KIC KIA PC'!D61)</f>
        <v/>
      </c>
      <c r="AI61" s="113" t="n">
        <f aca="false">'APH KIC KIA PC'!AK61</f>
        <v>0</v>
      </c>
      <c r="AJ61" s="439"/>
      <c r="AK61" s="439"/>
      <c r="AL61" s="405" t="s">
        <v>114</v>
      </c>
    </row>
    <row r="62" customFormat="false" ht="14.25" hidden="false" customHeight="false" outlineLevel="0" collapsed="false">
      <c r="A62" s="321" t="n">
        <v>58</v>
      </c>
      <c r="B62" s="321" t="str">
        <f aca="false">'APH KIC KIA PC'!I62</f>
        <v>Välj…</v>
      </c>
      <c r="C62" s="321" t="str">
        <f aca="false">'APH KIC KIA PC'!K62</f>
        <v>Välj…</v>
      </c>
      <c r="D62" s="518" t="n">
        <v>100</v>
      </c>
      <c r="E62" s="406" t="n">
        <v>4</v>
      </c>
      <c r="F62" s="406" t="n">
        <v>1</v>
      </c>
      <c r="G62" s="438" t="str">
        <f aca="false">'APH KIC KIA PC'!E62</f>
        <v/>
      </c>
      <c r="H62" s="405" t="s">
        <v>115</v>
      </c>
      <c r="I62" s="112"/>
      <c r="J62" s="326" t="str">
        <f aca="false">TRIM('APH KIC KIA PC'!D62)</f>
        <v/>
      </c>
      <c r="K62" s="113" t="e">
        <f aca="false">IF('APH KIC KIA PC'!K62=Tabeller!$AH$4,'4. Inköpsdata'!J62,ROUND('APH KIC KIA PC'!AB62,2))</f>
        <v>#VALUE!</v>
      </c>
      <c r="L62" s="439"/>
      <c r="M62" s="439"/>
      <c r="N62" s="405" t="s">
        <v>114</v>
      </c>
      <c r="O62" s="83"/>
      <c r="P62" s="519" t="s">
        <v>2214</v>
      </c>
      <c r="Q62" s="406" t="n">
        <v>1</v>
      </c>
      <c r="R62" s="406" t="n">
        <v>1</v>
      </c>
      <c r="S62" s="438" t="str">
        <f aca="false">'APH KIC KIA PC'!E62</f>
        <v/>
      </c>
      <c r="T62" s="405" t="s">
        <v>115</v>
      </c>
      <c r="U62" s="112"/>
      <c r="V62" s="520" t="str">
        <f aca="false">TRIM('APH KIC KIA PC'!D62)</f>
        <v/>
      </c>
      <c r="W62" s="113" t="str">
        <f aca="false">IF('APH KIC KIA PC'!AC62="",'APH KIC KIA PC'!AD62,'APH KIC KIA PC'!AC62)</f>
        <v/>
      </c>
      <c r="X62" s="439"/>
      <c r="Y62" s="439"/>
      <c r="Z62" s="405" t="s">
        <v>114</v>
      </c>
      <c r="AA62" s="12"/>
      <c r="AB62" s="518" t="s">
        <v>2215</v>
      </c>
      <c r="AC62" s="406" t="n">
        <v>1</v>
      </c>
      <c r="AD62" s="406" t="n">
        <v>1</v>
      </c>
      <c r="AE62" s="438" t="str">
        <f aca="false">'APH KIC KIA PC'!E62</f>
        <v/>
      </c>
      <c r="AF62" s="405" t="s">
        <v>115</v>
      </c>
      <c r="AG62" s="112"/>
      <c r="AH62" s="326" t="str">
        <f aca="false">TRIM('APH KIC KIA PC'!D62)</f>
        <v/>
      </c>
      <c r="AI62" s="113" t="n">
        <f aca="false">'APH KIC KIA PC'!AK62</f>
        <v>0</v>
      </c>
      <c r="AJ62" s="439"/>
      <c r="AK62" s="439"/>
      <c r="AL62" s="405" t="s">
        <v>114</v>
      </c>
    </row>
    <row r="63" customFormat="false" ht="14.25" hidden="false" customHeight="false" outlineLevel="0" collapsed="false">
      <c r="A63" s="321" t="n">
        <v>59</v>
      </c>
      <c r="B63" s="321" t="str">
        <f aca="false">'APH KIC KIA PC'!I63</f>
        <v>Välj…</v>
      </c>
      <c r="C63" s="321" t="str">
        <f aca="false">'APH KIC KIA PC'!K63</f>
        <v>Välj…</v>
      </c>
      <c r="D63" s="518" t="n">
        <v>100</v>
      </c>
      <c r="E63" s="406" t="n">
        <v>4</v>
      </c>
      <c r="F63" s="406" t="n">
        <v>1</v>
      </c>
      <c r="G63" s="438" t="str">
        <f aca="false">'APH KIC KIA PC'!E63</f>
        <v/>
      </c>
      <c r="H63" s="405" t="s">
        <v>115</v>
      </c>
      <c r="I63" s="112"/>
      <c r="J63" s="326" t="str">
        <f aca="false">TRIM('APH KIC KIA PC'!D63)</f>
        <v/>
      </c>
      <c r="K63" s="113" t="e">
        <f aca="false">IF('APH KIC KIA PC'!K63=Tabeller!$AH$4,'4. Inköpsdata'!J63,ROUND('APH KIC KIA PC'!AB63,2))</f>
        <v>#VALUE!</v>
      </c>
      <c r="L63" s="439"/>
      <c r="M63" s="439"/>
      <c r="N63" s="405" t="s">
        <v>114</v>
      </c>
      <c r="O63" s="83"/>
      <c r="P63" s="519" t="s">
        <v>2214</v>
      </c>
      <c r="Q63" s="406" t="n">
        <v>1</v>
      </c>
      <c r="R63" s="406" t="n">
        <v>1</v>
      </c>
      <c r="S63" s="438" t="str">
        <f aca="false">'APH KIC KIA PC'!E63</f>
        <v/>
      </c>
      <c r="T63" s="405" t="s">
        <v>115</v>
      </c>
      <c r="U63" s="112"/>
      <c r="V63" s="520" t="str">
        <f aca="false">TRIM('APH KIC KIA PC'!D63)</f>
        <v/>
      </c>
      <c r="W63" s="113" t="str">
        <f aca="false">IF('APH KIC KIA PC'!AC63="",'APH KIC KIA PC'!AD63,'APH KIC KIA PC'!AC63)</f>
        <v/>
      </c>
      <c r="X63" s="439"/>
      <c r="Y63" s="439"/>
      <c r="Z63" s="405" t="s">
        <v>114</v>
      </c>
      <c r="AA63" s="12"/>
      <c r="AB63" s="518" t="s">
        <v>2215</v>
      </c>
      <c r="AC63" s="406" t="n">
        <v>1</v>
      </c>
      <c r="AD63" s="406" t="n">
        <v>1</v>
      </c>
      <c r="AE63" s="438" t="str">
        <f aca="false">'APH KIC KIA PC'!E63</f>
        <v/>
      </c>
      <c r="AF63" s="405" t="s">
        <v>115</v>
      </c>
      <c r="AG63" s="112"/>
      <c r="AH63" s="326" t="str">
        <f aca="false">TRIM('APH KIC KIA PC'!D63)</f>
        <v/>
      </c>
      <c r="AI63" s="113" t="n">
        <f aca="false">'APH KIC KIA PC'!AK63</f>
        <v>0</v>
      </c>
      <c r="AJ63" s="439"/>
      <c r="AK63" s="439"/>
      <c r="AL63" s="405" t="s">
        <v>114</v>
      </c>
    </row>
    <row r="64" customFormat="false" ht="14.25" hidden="false" customHeight="false" outlineLevel="0" collapsed="false">
      <c r="A64" s="321" t="n">
        <v>60</v>
      </c>
      <c r="B64" s="321" t="str">
        <f aca="false">'APH KIC KIA PC'!I64</f>
        <v>Välj…</v>
      </c>
      <c r="C64" s="321" t="str">
        <f aca="false">'APH KIC KIA PC'!K64</f>
        <v>Välj…</v>
      </c>
      <c r="D64" s="518" t="n">
        <v>100</v>
      </c>
      <c r="E64" s="406" t="n">
        <v>4</v>
      </c>
      <c r="F64" s="406" t="n">
        <v>1</v>
      </c>
      <c r="G64" s="438" t="str">
        <f aca="false">'APH KIC KIA PC'!E64</f>
        <v/>
      </c>
      <c r="H64" s="405" t="s">
        <v>115</v>
      </c>
      <c r="I64" s="112"/>
      <c r="J64" s="326" t="str">
        <f aca="false">TRIM('APH KIC KIA PC'!D64)</f>
        <v/>
      </c>
      <c r="K64" s="113" t="e">
        <f aca="false">IF('APH KIC KIA PC'!K64=Tabeller!$AH$4,'4. Inköpsdata'!J64,ROUND('APH KIC KIA PC'!AB64,2))</f>
        <v>#VALUE!</v>
      </c>
      <c r="L64" s="439"/>
      <c r="M64" s="439"/>
      <c r="N64" s="405" t="s">
        <v>114</v>
      </c>
      <c r="O64" s="83"/>
      <c r="P64" s="519" t="s">
        <v>2214</v>
      </c>
      <c r="Q64" s="406" t="n">
        <v>1</v>
      </c>
      <c r="R64" s="406" t="n">
        <v>1</v>
      </c>
      <c r="S64" s="438" t="str">
        <f aca="false">'APH KIC KIA PC'!E64</f>
        <v/>
      </c>
      <c r="T64" s="405" t="s">
        <v>115</v>
      </c>
      <c r="U64" s="112"/>
      <c r="V64" s="520" t="str">
        <f aca="false">TRIM('APH KIC KIA PC'!D64)</f>
        <v/>
      </c>
      <c r="W64" s="113" t="str">
        <f aca="false">IF('APH KIC KIA PC'!AC64="",'APH KIC KIA PC'!AD64,'APH KIC KIA PC'!AC64)</f>
        <v/>
      </c>
      <c r="X64" s="439"/>
      <c r="Y64" s="439"/>
      <c r="Z64" s="405" t="s">
        <v>114</v>
      </c>
      <c r="AA64" s="12"/>
      <c r="AB64" s="518" t="s">
        <v>2215</v>
      </c>
      <c r="AC64" s="406" t="n">
        <v>1</v>
      </c>
      <c r="AD64" s="406" t="n">
        <v>1</v>
      </c>
      <c r="AE64" s="438" t="str">
        <f aca="false">'APH KIC KIA PC'!E64</f>
        <v/>
      </c>
      <c r="AF64" s="405" t="s">
        <v>115</v>
      </c>
      <c r="AG64" s="112"/>
      <c r="AH64" s="326" t="str">
        <f aca="false">TRIM('APH KIC KIA PC'!D64)</f>
        <v/>
      </c>
      <c r="AI64" s="113" t="n">
        <f aca="false">'APH KIC KIA PC'!AK64</f>
        <v>0</v>
      </c>
      <c r="AJ64" s="439"/>
      <c r="AK64" s="439"/>
      <c r="AL64" s="405" t="s">
        <v>114</v>
      </c>
    </row>
    <row r="65" customFormat="false" ht="14.25" hidden="false" customHeight="false" outlineLevel="0" collapsed="false">
      <c r="A65" s="321" t="n">
        <v>61</v>
      </c>
      <c r="B65" s="321" t="str">
        <f aca="false">'APH KIC KIA PC'!I65</f>
        <v>Välj…</v>
      </c>
      <c r="C65" s="321" t="str">
        <f aca="false">'APH KIC KIA PC'!K65</f>
        <v>Välj…</v>
      </c>
      <c r="D65" s="518" t="n">
        <v>100</v>
      </c>
      <c r="E65" s="406" t="n">
        <v>4</v>
      </c>
      <c r="F65" s="406" t="n">
        <v>1</v>
      </c>
      <c r="G65" s="438" t="str">
        <f aca="false">'APH KIC KIA PC'!E65</f>
        <v/>
      </c>
      <c r="H65" s="405" t="s">
        <v>115</v>
      </c>
      <c r="I65" s="112"/>
      <c r="J65" s="326" t="str">
        <f aca="false">TRIM('APH KIC KIA PC'!D65)</f>
        <v/>
      </c>
      <c r="K65" s="113" t="e">
        <f aca="false">IF('APH KIC KIA PC'!K65=Tabeller!$AH$4,'4. Inköpsdata'!J65,ROUND('APH KIC KIA PC'!AB65,2))</f>
        <v>#VALUE!</v>
      </c>
      <c r="L65" s="439"/>
      <c r="M65" s="439"/>
      <c r="N65" s="405" t="s">
        <v>114</v>
      </c>
      <c r="O65" s="83"/>
      <c r="P65" s="519" t="s">
        <v>2214</v>
      </c>
      <c r="Q65" s="406" t="n">
        <v>1</v>
      </c>
      <c r="R65" s="406" t="n">
        <v>1</v>
      </c>
      <c r="S65" s="438" t="str">
        <f aca="false">'APH KIC KIA PC'!E65</f>
        <v/>
      </c>
      <c r="T65" s="405" t="s">
        <v>115</v>
      </c>
      <c r="U65" s="112"/>
      <c r="V65" s="520" t="str">
        <f aca="false">TRIM('APH KIC KIA PC'!D65)</f>
        <v/>
      </c>
      <c r="W65" s="113" t="str">
        <f aca="false">IF('APH KIC KIA PC'!AC65="",'APH KIC KIA PC'!AD65,'APH KIC KIA PC'!AC65)</f>
        <v/>
      </c>
      <c r="X65" s="439"/>
      <c r="Y65" s="439"/>
      <c r="Z65" s="405" t="s">
        <v>114</v>
      </c>
      <c r="AA65" s="12"/>
      <c r="AB65" s="518" t="s">
        <v>2215</v>
      </c>
      <c r="AC65" s="406" t="n">
        <v>1</v>
      </c>
      <c r="AD65" s="406" t="n">
        <v>1</v>
      </c>
      <c r="AE65" s="438" t="str">
        <f aca="false">'APH KIC KIA PC'!E65</f>
        <v/>
      </c>
      <c r="AF65" s="405" t="s">
        <v>115</v>
      </c>
      <c r="AG65" s="112"/>
      <c r="AH65" s="326" t="str">
        <f aca="false">TRIM('APH KIC KIA PC'!D65)</f>
        <v/>
      </c>
      <c r="AI65" s="113" t="n">
        <f aca="false">'APH KIC KIA PC'!AK65</f>
        <v>0</v>
      </c>
      <c r="AJ65" s="439"/>
      <c r="AK65" s="439"/>
      <c r="AL65" s="405" t="s">
        <v>114</v>
      </c>
    </row>
    <row r="66" customFormat="false" ht="14.25" hidden="false" customHeight="false" outlineLevel="0" collapsed="false">
      <c r="A66" s="321" t="n">
        <v>62</v>
      </c>
      <c r="B66" s="321" t="str">
        <f aca="false">'APH KIC KIA PC'!I66</f>
        <v>Välj…</v>
      </c>
      <c r="C66" s="321" t="str">
        <f aca="false">'APH KIC KIA PC'!K66</f>
        <v>Välj…</v>
      </c>
      <c r="D66" s="518" t="n">
        <v>100</v>
      </c>
      <c r="E66" s="406" t="n">
        <v>4</v>
      </c>
      <c r="F66" s="406" t="n">
        <v>1</v>
      </c>
      <c r="G66" s="438" t="str">
        <f aca="false">'APH KIC KIA PC'!E66</f>
        <v/>
      </c>
      <c r="H66" s="405" t="s">
        <v>115</v>
      </c>
      <c r="I66" s="112"/>
      <c r="J66" s="326" t="str">
        <f aca="false">TRIM('APH KIC KIA PC'!D66)</f>
        <v/>
      </c>
      <c r="K66" s="113" t="e">
        <f aca="false">IF('APH KIC KIA PC'!K66=Tabeller!$AH$4,'4. Inköpsdata'!J66,ROUND('APH KIC KIA PC'!AB66,2))</f>
        <v>#VALUE!</v>
      </c>
      <c r="L66" s="439"/>
      <c r="M66" s="439"/>
      <c r="N66" s="405" t="s">
        <v>114</v>
      </c>
      <c r="O66" s="83"/>
      <c r="P66" s="519" t="s">
        <v>2214</v>
      </c>
      <c r="Q66" s="406" t="n">
        <v>1</v>
      </c>
      <c r="R66" s="406" t="n">
        <v>1</v>
      </c>
      <c r="S66" s="438" t="str">
        <f aca="false">'APH KIC KIA PC'!E66</f>
        <v/>
      </c>
      <c r="T66" s="405" t="s">
        <v>115</v>
      </c>
      <c r="U66" s="112"/>
      <c r="V66" s="520" t="str">
        <f aca="false">TRIM('APH KIC KIA PC'!D66)</f>
        <v/>
      </c>
      <c r="W66" s="113" t="str">
        <f aca="false">IF('APH KIC KIA PC'!AC66="",'APH KIC KIA PC'!AD66,'APH KIC KIA PC'!AC66)</f>
        <v/>
      </c>
      <c r="X66" s="439"/>
      <c r="Y66" s="439"/>
      <c r="Z66" s="405" t="s">
        <v>114</v>
      </c>
      <c r="AA66" s="12"/>
      <c r="AB66" s="518" t="s">
        <v>2215</v>
      </c>
      <c r="AC66" s="406" t="n">
        <v>1</v>
      </c>
      <c r="AD66" s="406" t="n">
        <v>1</v>
      </c>
      <c r="AE66" s="438" t="str">
        <f aca="false">'APH KIC KIA PC'!E66</f>
        <v/>
      </c>
      <c r="AF66" s="405" t="s">
        <v>115</v>
      </c>
      <c r="AG66" s="112"/>
      <c r="AH66" s="326" t="str">
        <f aca="false">TRIM('APH KIC KIA PC'!D66)</f>
        <v/>
      </c>
      <c r="AI66" s="113" t="n">
        <f aca="false">'APH KIC KIA PC'!AK66</f>
        <v>0</v>
      </c>
      <c r="AJ66" s="439"/>
      <c r="AK66" s="439"/>
      <c r="AL66" s="405" t="s">
        <v>114</v>
      </c>
    </row>
    <row r="67" customFormat="false" ht="14.25" hidden="false" customHeight="false" outlineLevel="0" collapsed="false">
      <c r="A67" s="321" t="n">
        <v>63</v>
      </c>
      <c r="B67" s="321" t="str">
        <f aca="false">'APH KIC KIA PC'!I67</f>
        <v>Välj…</v>
      </c>
      <c r="C67" s="321" t="str">
        <f aca="false">'APH KIC KIA PC'!K67</f>
        <v>Välj…</v>
      </c>
      <c r="D67" s="518" t="n">
        <v>100</v>
      </c>
      <c r="E67" s="406" t="n">
        <v>4</v>
      </c>
      <c r="F67" s="406" t="n">
        <v>1</v>
      </c>
      <c r="G67" s="438" t="str">
        <f aca="false">'APH KIC KIA PC'!E67</f>
        <v/>
      </c>
      <c r="H67" s="405" t="s">
        <v>115</v>
      </c>
      <c r="I67" s="112"/>
      <c r="J67" s="326" t="str">
        <f aca="false">TRIM('APH KIC KIA PC'!D67)</f>
        <v/>
      </c>
      <c r="K67" s="113" t="e">
        <f aca="false">IF('APH KIC KIA PC'!K67=Tabeller!$AH$4,'4. Inköpsdata'!J67,ROUND('APH KIC KIA PC'!AB67,2))</f>
        <v>#VALUE!</v>
      </c>
      <c r="L67" s="439"/>
      <c r="M67" s="439"/>
      <c r="N67" s="405" t="s">
        <v>114</v>
      </c>
      <c r="O67" s="83"/>
      <c r="P67" s="519" t="s">
        <v>2214</v>
      </c>
      <c r="Q67" s="406" t="n">
        <v>1</v>
      </c>
      <c r="R67" s="406" t="n">
        <v>1</v>
      </c>
      <c r="S67" s="438" t="str">
        <f aca="false">'APH KIC KIA PC'!E67</f>
        <v/>
      </c>
      <c r="T67" s="405" t="s">
        <v>115</v>
      </c>
      <c r="U67" s="112"/>
      <c r="V67" s="520" t="str">
        <f aca="false">TRIM('APH KIC KIA PC'!D67)</f>
        <v/>
      </c>
      <c r="W67" s="113" t="str">
        <f aca="false">IF('APH KIC KIA PC'!AC67="",'APH KIC KIA PC'!AD67,'APH KIC KIA PC'!AC67)</f>
        <v/>
      </c>
      <c r="X67" s="439"/>
      <c r="Y67" s="439"/>
      <c r="Z67" s="405" t="s">
        <v>114</v>
      </c>
      <c r="AA67" s="12"/>
      <c r="AB67" s="518" t="s">
        <v>2215</v>
      </c>
      <c r="AC67" s="406" t="n">
        <v>1</v>
      </c>
      <c r="AD67" s="406" t="n">
        <v>1</v>
      </c>
      <c r="AE67" s="438" t="str">
        <f aca="false">'APH KIC KIA PC'!E67</f>
        <v/>
      </c>
      <c r="AF67" s="405" t="s">
        <v>115</v>
      </c>
      <c r="AG67" s="112"/>
      <c r="AH67" s="326" t="str">
        <f aca="false">TRIM('APH KIC KIA PC'!D67)</f>
        <v/>
      </c>
      <c r="AI67" s="113" t="n">
        <f aca="false">'APH KIC KIA PC'!AK67</f>
        <v>0</v>
      </c>
      <c r="AJ67" s="439"/>
      <c r="AK67" s="439"/>
      <c r="AL67" s="405" t="s">
        <v>114</v>
      </c>
    </row>
    <row r="68" customFormat="false" ht="14.25" hidden="false" customHeight="false" outlineLevel="0" collapsed="false">
      <c r="A68" s="321" t="n">
        <v>64</v>
      </c>
      <c r="B68" s="321" t="str">
        <f aca="false">'APH KIC KIA PC'!I68</f>
        <v>Välj…</v>
      </c>
      <c r="C68" s="321" t="str">
        <f aca="false">'APH KIC KIA PC'!K68</f>
        <v>Välj…</v>
      </c>
      <c r="D68" s="518" t="n">
        <v>100</v>
      </c>
      <c r="E68" s="406" t="n">
        <v>4</v>
      </c>
      <c r="F68" s="406" t="n">
        <v>1</v>
      </c>
      <c r="G68" s="438" t="str">
        <f aca="false">'APH KIC KIA PC'!E68</f>
        <v/>
      </c>
      <c r="H68" s="405" t="s">
        <v>115</v>
      </c>
      <c r="I68" s="112"/>
      <c r="J68" s="326" t="str">
        <f aca="false">TRIM('APH KIC KIA PC'!D68)</f>
        <v/>
      </c>
      <c r="K68" s="113" t="e">
        <f aca="false">IF('APH KIC KIA PC'!K68=Tabeller!$AH$4,'4. Inköpsdata'!J68,ROUND('APH KIC KIA PC'!AB68,2))</f>
        <v>#VALUE!</v>
      </c>
      <c r="L68" s="439"/>
      <c r="M68" s="439"/>
      <c r="N68" s="405" t="s">
        <v>114</v>
      </c>
      <c r="O68" s="83"/>
      <c r="P68" s="519" t="s">
        <v>2214</v>
      </c>
      <c r="Q68" s="406" t="n">
        <v>1</v>
      </c>
      <c r="R68" s="406" t="n">
        <v>1</v>
      </c>
      <c r="S68" s="438" t="str">
        <f aca="false">'APH KIC KIA PC'!E68</f>
        <v/>
      </c>
      <c r="T68" s="405" t="s">
        <v>115</v>
      </c>
      <c r="U68" s="112"/>
      <c r="V68" s="520" t="str">
        <f aca="false">TRIM('APH KIC KIA PC'!D68)</f>
        <v/>
      </c>
      <c r="W68" s="113" t="str">
        <f aca="false">IF('APH KIC KIA PC'!AC68="",'APH KIC KIA PC'!AD68,'APH KIC KIA PC'!AC68)</f>
        <v/>
      </c>
      <c r="X68" s="439"/>
      <c r="Y68" s="439"/>
      <c r="Z68" s="405" t="s">
        <v>114</v>
      </c>
      <c r="AA68" s="12"/>
      <c r="AB68" s="518" t="s">
        <v>2215</v>
      </c>
      <c r="AC68" s="406" t="n">
        <v>1</v>
      </c>
      <c r="AD68" s="406" t="n">
        <v>1</v>
      </c>
      <c r="AE68" s="438" t="str">
        <f aca="false">'APH KIC KIA PC'!E68</f>
        <v/>
      </c>
      <c r="AF68" s="405" t="s">
        <v>115</v>
      </c>
      <c r="AG68" s="112"/>
      <c r="AH68" s="326" t="str">
        <f aca="false">TRIM('APH KIC KIA PC'!D68)</f>
        <v/>
      </c>
      <c r="AI68" s="113" t="n">
        <f aca="false">'APH KIC KIA PC'!AK68</f>
        <v>0</v>
      </c>
      <c r="AJ68" s="439"/>
      <c r="AK68" s="439"/>
      <c r="AL68" s="405" t="s">
        <v>114</v>
      </c>
    </row>
    <row r="69" customFormat="false" ht="14.25" hidden="false" customHeight="false" outlineLevel="0" collapsed="false">
      <c r="A69" s="321" t="n">
        <v>65</v>
      </c>
      <c r="B69" s="321" t="str">
        <f aca="false">'APH KIC KIA PC'!I69</f>
        <v>Välj…</v>
      </c>
      <c r="C69" s="321" t="str">
        <f aca="false">'APH KIC KIA PC'!K69</f>
        <v>Välj…</v>
      </c>
      <c r="D69" s="518" t="n">
        <v>100</v>
      </c>
      <c r="E69" s="406" t="n">
        <v>4</v>
      </c>
      <c r="F69" s="406" t="n">
        <v>1</v>
      </c>
      <c r="G69" s="438" t="str">
        <f aca="false">'APH KIC KIA PC'!E69</f>
        <v/>
      </c>
      <c r="H69" s="405" t="s">
        <v>115</v>
      </c>
      <c r="I69" s="112"/>
      <c r="J69" s="326" t="str">
        <f aca="false">TRIM('APH KIC KIA PC'!D69)</f>
        <v/>
      </c>
      <c r="K69" s="113" t="e">
        <f aca="false">IF('APH KIC KIA PC'!K69=Tabeller!$AH$4,'4. Inköpsdata'!J69,ROUND('APH KIC KIA PC'!AB69,2))</f>
        <v>#VALUE!</v>
      </c>
      <c r="L69" s="439"/>
      <c r="M69" s="439"/>
      <c r="N69" s="405" t="s">
        <v>114</v>
      </c>
      <c r="O69" s="83"/>
      <c r="P69" s="519" t="s">
        <v>2214</v>
      </c>
      <c r="Q69" s="406" t="n">
        <v>1</v>
      </c>
      <c r="R69" s="406" t="n">
        <v>1</v>
      </c>
      <c r="S69" s="438" t="str">
        <f aca="false">'APH KIC KIA PC'!E69</f>
        <v/>
      </c>
      <c r="T69" s="405" t="s">
        <v>115</v>
      </c>
      <c r="U69" s="112"/>
      <c r="V69" s="520" t="str">
        <f aca="false">TRIM('APH KIC KIA PC'!D69)</f>
        <v/>
      </c>
      <c r="W69" s="113" t="str">
        <f aca="false">IF('APH KIC KIA PC'!AC69="",'APH KIC KIA PC'!AD69,'APH KIC KIA PC'!AC69)</f>
        <v/>
      </c>
      <c r="X69" s="439"/>
      <c r="Y69" s="439"/>
      <c r="Z69" s="405" t="s">
        <v>114</v>
      </c>
      <c r="AA69" s="12"/>
      <c r="AB69" s="518" t="s">
        <v>2215</v>
      </c>
      <c r="AC69" s="406" t="n">
        <v>1</v>
      </c>
      <c r="AD69" s="406" t="n">
        <v>1</v>
      </c>
      <c r="AE69" s="438" t="str">
        <f aca="false">'APH KIC KIA PC'!E69</f>
        <v/>
      </c>
      <c r="AF69" s="405" t="s">
        <v>115</v>
      </c>
      <c r="AG69" s="112"/>
      <c r="AH69" s="326" t="str">
        <f aca="false">TRIM('APH KIC KIA PC'!D69)</f>
        <v/>
      </c>
      <c r="AI69" s="113" t="n">
        <f aca="false">'APH KIC KIA PC'!AK69</f>
        <v>0</v>
      </c>
      <c r="AJ69" s="439"/>
      <c r="AK69" s="439"/>
      <c r="AL69" s="405" t="s">
        <v>114</v>
      </c>
    </row>
    <row r="70" customFormat="false" ht="14.25" hidden="false" customHeight="false" outlineLevel="0" collapsed="false">
      <c r="A70" s="321" t="n">
        <v>66</v>
      </c>
      <c r="B70" s="321" t="str">
        <f aca="false">'APH KIC KIA PC'!I70</f>
        <v>Välj…</v>
      </c>
      <c r="C70" s="321" t="str">
        <f aca="false">'APH KIC KIA PC'!K70</f>
        <v>Välj…</v>
      </c>
      <c r="D70" s="518" t="n">
        <v>100</v>
      </c>
      <c r="E70" s="406" t="n">
        <v>4</v>
      </c>
      <c r="F70" s="406" t="n">
        <v>1</v>
      </c>
      <c r="G70" s="438" t="str">
        <f aca="false">'APH KIC KIA PC'!E70</f>
        <v/>
      </c>
      <c r="H70" s="405" t="s">
        <v>115</v>
      </c>
      <c r="I70" s="112"/>
      <c r="J70" s="326" t="str">
        <f aca="false">TRIM('APH KIC KIA PC'!D70)</f>
        <v/>
      </c>
      <c r="K70" s="113" t="e">
        <f aca="false">IF('APH KIC KIA PC'!K70=Tabeller!$AH$4,'4. Inköpsdata'!J70,ROUND('APH KIC KIA PC'!AB70,2))</f>
        <v>#VALUE!</v>
      </c>
      <c r="L70" s="439"/>
      <c r="M70" s="439"/>
      <c r="N70" s="405" t="s">
        <v>114</v>
      </c>
      <c r="O70" s="83"/>
      <c r="P70" s="519" t="s">
        <v>2214</v>
      </c>
      <c r="Q70" s="406" t="n">
        <v>1</v>
      </c>
      <c r="R70" s="406" t="n">
        <v>1</v>
      </c>
      <c r="S70" s="438" t="str">
        <f aca="false">'APH KIC KIA PC'!E70</f>
        <v/>
      </c>
      <c r="T70" s="405" t="s">
        <v>115</v>
      </c>
      <c r="U70" s="112"/>
      <c r="V70" s="520" t="str">
        <f aca="false">TRIM('APH KIC KIA PC'!D70)</f>
        <v/>
      </c>
      <c r="W70" s="113" t="str">
        <f aca="false">IF('APH KIC KIA PC'!AC70="",'APH KIC KIA PC'!AD70,'APH KIC KIA PC'!AC70)</f>
        <v/>
      </c>
      <c r="X70" s="439"/>
      <c r="Y70" s="439"/>
      <c r="Z70" s="405" t="s">
        <v>114</v>
      </c>
      <c r="AA70" s="12"/>
      <c r="AB70" s="518" t="s">
        <v>2215</v>
      </c>
      <c r="AC70" s="406" t="n">
        <v>1</v>
      </c>
      <c r="AD70" s="406" t="n">
        <v>1</v>
      </c>
      <c r="AE70" s="438" t="str">
        <f aca="false">'APH KIC KIA PC'!E70</f>
        <v/>
      </c>
      <c r="AF70" s="405" t="s">
        <v>115</v>
      </c>
      <c r="AG70" s="112"/>
      <c r="AH70" s="326" t="str">
        <f aca="false">TRIM('APH KIC KIA PC'!D70)</f>
        <v/>
      </c>
      <c r="AI70" s="113" t="n">
        <f aca="false">'APH KIC KIA PC'!AK70</f>
        <v>0</v>
      </c>
      <c r="AJ70" s="439"/>
      <c r="AK70" s="439"/>
      <c r="AL70" s="405" t="s">
        <v>114</v>
      </c>
    </row>
    <row r="71" customFormat="false" ht="14.25" hidden="false" customHeight="false" outlineLevel="0" collapsed="false">
      <c r="A71" s="321" t="n">
        <v>67</v>
      </c>
      <c r="B71" s="321" t="str">
        <f aca="false">'APH KIC KIA PC'!I71</f>
        <v>Välj…</v>
      </c>
      <c r="C71" s="321" t="str">
        <f aca="false">'APH KIC KIA PC'!K71</f>
        <v>Välj…</v>
      </c>
      <c r="D71" s="518" t="n">
        <v>100</v>
      </c>
      <c r="E71" s="406" t="n">
        <v>4</v>
      </c>
      <c r="F71" s="406" t="n">
        <v>1</v>
      </c>
      <c r="G71" s="438" t="str">
        <f aca="false">'APH KIC KIA PC'!E71</f>
        <v/>
      </c>
      <c r="H71" s="405" t="s">
        <v>115</v>
      </c>
      <c r="I71" s="112"/>
      <c r="J71" s="326" t="str">
        <f aca="false">TRIM('APH KIC KIA PC'!D71)</f>
        <v/>
      </c>
      <c r="K71" s="113" t="e">
        <f aca="false">IF('APH KIC KIA PC'!K71=Tabeller!$AH$4,'4. Inköpsdata'!J71,ROUND('APH KIC KIA PC'!AB71,2))</f>
        <v>#VALUE!</v>
      </c>
      <c r="L71" s="439"/>
      <c r="M71" s="439"/>
      <c r="N71" s="405" t="s">
        <v>114</v>
      </c>
      <c r="O71" s="83"/>
      <c r="P71" s="519" t="s">
        <v>2214</v>
      </c>
      <c r="Q71" s="406" t="n">
        <v>1</v>
      </c>
      <c r="R71" s="406" t="n">
        <v>1</v>
      </c>
      <c r="S71" s="438" t="str">
        <f aca="false">'APH KIC KIA PC'!E71</f>
        <v/>
      </c>
      <c r="T71" s="405" t="s">
        <v>115</v>
      </c>
      <c r="U71" s="112"/>
      <c r="V71" s="520" t="str">
        <f aca="false">TRIM('APH KIC KIA PC'!D71)</f>
        <v/>
      </c>
      <c r="W71" s="113" t="str">
        <f aca="false">IF('APH KIC KIA PC'!AC71="",'APH KIC KIA PC'!AD71,'APH KIC KIA PC'!AC71)</f>
        <v/>
      </c>
      <c r="X71" s="439"/>
      <c r="Y71" s="439"/>
      <c r="Z71" s="405" t="s">
        <v>114</v>
      </c>
      <c r="AA71" s="12"/>
      <c r="AB71" s="518" t="s">
        <v>2215</v>
      </c>
      <c r="AC71" s="406" t="n">
        <v>1</v>
      </c>
      <c r="AD71" s="406" t="n">
        <v>1</v>
      </c>
      <c r="AE71" s="438" t="str">
        <f aca="false">'APH KIC KIA PC'!E71</f>
        <v/>
      </c>
      <c r="AF71" s="405" t="s">
        <v>115</v>
      </c>
      <c r="AG71" s="112"/>
      <c r="AH71" s="326" t="str">
        <f aca="false">TRIM('APH KIC KIA PC'!D71)</f>
        <v/>
      </c>
      <c r="AI71" s="113" t="n">
        <f aca="false">'APH KIC KIA PC'!AK71</f>
        <v>0</v>
      </c>
      <c r="AJ71" s="439"/>
      <c r="AK71" s="439"/>
      <c r="AL71" s="405" t="s">
        <v>114</v>
      </c>
    </row>
    <row r="72" customFormat="false" ht="14.25" hidden="false" customHeight="false" outlineLevel="0" collapsed="false">
      <c r="A72" s="321" t="n">
        <v>68</v>
      </c>
      <c r="B72" s="321" t="str">
        <f aca="false">'APH KIC KIA PC'!I72</f>
        <v>Välj…</v>
      </c>
      <c r="C72" s="321" t="str">
        <f aca="false">'APH KIC KIA PC'!K72</f>
        <v>Välj…</v>
      </c>
      <c r="D72" s="518" t="n">
        <v>100</v>
      </c>
      <c r="E72" s="406" t="n">
        <v>4</v>
      </c>
      <c r="F72" s="406" t="n">
        <v>1</v>
      </c>
      <c r="G72" s="438" t="str">
        <f aca="false">'APH KIC KIA PC'!E72</f>
        <v/>
      </c>
      <c r="H72" s="405" t="s">
        <v>115</v>
      </c>
      <c r="I72" s="112"/>
      <c r="J72" s="326" t="str">
        <f aca="false">TRIM('APH KIC KIA PC'!D72)</f>
        <v/>
      </c>
      <c r="K72" s="113" t="e">
        <f aca="false">IF('APH KIC KIA PC'!K72=Tabeller!$AH$4,'4. Inköpsdata'!J72,ROUND('APH KIC KIA PC'!AB72,2))</f>
        <v>#VALUE!</v>
      </c>
      <c r="L72" s="439"/>
      <c r="M72" s="439"/>
      <c r="N72" s="405" t="s">
        <v>114</v>
      </c>
      <c r="O72" s="83"/>
      <c r="P72" s="519" t="s">
        <v>2214</v>
      </c>
      <c r="Q72" s="406" t="n">
        <v>1</v>
      </c>
      <c r="R72" s="406" t="n">
        <v>1</v>
      </c>
      <c r="S72" s="438" t="str">
        <f aca="false">'APH KIC KIA PC'!E72</f>
        <v/>
      </c>
      <c r="T72" s="405" t="s">
        <v>115</v>
      </c>
      <c r="U72" s="112"/>
      <c r="V72" s="520" t="str">
        <f aca="false">TRIM('APH KIC KIA PC'!D72)</f>
        <v/>
      </c>
      <c r="W72" s="113" t="str">
        <f aca="false">IF('APH KIC KIA PC'!AC72="",'APH KIC KIA PC'!AD72,'APH KIC KIA PC'!AC72)</f>
        <v/>
      </c>
      <c r="X72" s="439"/>
      <c r="Y72" s="439"/>
      <c r="Z72" s="405" t="s">
        <v>114</v>
      </c>
      <c r="AA72" s="12"/>
      <c r="AB72" s="518" t="s">
        <v>2215</v>
      </c>
      <c r="AC72" s="406" t="n">
        <v>1</v>
      </c>
      <c r="AD72" s="406" t="n">
        <v>1</v>
      </c>
      <c r="AE72" s="438" t="str">
        <f aca="false">'APH KIC KIA PC'!E72</f>
        <v/>
      </c>
      <c r="AF72" s="405" t="s">
        <v>115</v>
      </c>
      <c r="AG72" s="112"/>
      <c r="AH72" s="326" t="str">
        <f aca="false">TRIM('APH KIC KIA PC'!D72)</f>
        <v/>
      </c>
      <c r="AI72" s="113" t="n">
        <f aca="false">'APH KIC KIA PC'!AK72</f>
        <v>0</v>
      </c>
      <c r="AJ72" s="439"/>
      <c r="AK72" s="439"/>
      <c r="AL72" s="405" t="s">
        <v>114</v>
      </c>
    </row>
    <row r="73" customFormat="false" ht="14.25" hidden="false" customHeight="false" outlineLevel="0" collapsed="false">
      <c r="A73" s="321" t="n">
        <v>69</v>
      </c>
      <c r="B73" s="321" t="str">
        <f aca="false">'APH KIC KIA PC'!I73</f>
        <v>Välj…</v>
      </c>
      <c r="C73" s="321" t="str">
        <f aca="false">'APH KIC KIA PC'!K73</f>
        <v>Välj…</v>
      </c>
      <c r="D73" s="518" t="n">
        <v>100</v>
      </c>
      <c r="E73" s="406" t="n">
        <v>4</v>
      </c>
      <c r="F73" s="406" t="n">
        <v>1</v>
      </c>
      <c r="G73" s="438" t="str">
        <f aca="false">'APH KIC KIA PC'!E73</f>
        <v/>
      </c>
      <c r="H73" s="405" t="s">
        <v>115</v>
      </c>
      <c r="I73" s="112"/>
      <c r="J73" s="326" t="str">
        <f aca="false">TRIM('APH KIC KIA PC'!D73)</f>
        <v/>
      </c>
      <c r="K73" s="113" t="e">
        <f aca="false">IF('APH KIC KIA PC'!K73=Tabeller!$AH$4,'4. Inköpsdata'!J73,ROUND('APH KIC KIA PC'!AB73,2))</f>
        <v>#VALUE!</v>
      </c>
      <c r="L73" s="439"/>
      <c r="M73" s="439"/>
      <c r="N73" s="405" t="s">
        <v>114</v>
      </c>
      <c r="O73" s="83"/>
      <c r="P73" s="519" t="s">
        <v>2214</v>
      </c>
      <c r="Q73" s="406" t="n">
        <v>1</v>
      </c>
      <c r="R73" s="406" t="n">
        <v>1</v>
      </c>
      <c r="S73" s="438" t="str">
        <f aca="false">'APH KIC KIA PC'!E73</f>
        <v/>
      </c>
      <c r="T73" s="405" t="s">
        <v>115</v>
      </c>
      <c r="U73" s="112"/>
      <c r="V73" s="520" t="str">
        <f aca="false">TRIM('APH KIC KIA PC'!D73)</f>
        <v/>
      </c>
      <c r="W73" s="113" t="str">
        <f aca="false">IF('APH KIC KIA PC'!AC73="",'APH KIC KIA PC'!AD73,'APH KIC KIA PC'!AC73)</f>
        <v/>
      </c>
      <c r="X73" s="439"/>
      <c r="Y73" s="439"/>
      <c r="Z73" s="405" t="s">
        <v>114</v>
      </c>
      <c r="AA73" s="12"/>
      <c r="AB73" s="518" t="s">
        <v>2215</v>
      </c>
      <c r="AC73" s="406" t="n">
        <v>1</v>
      </c>
      <c r="AD73" s="406" t="n">
        <v>1</v>
      </c>
      <c r="AE73" s="438" t="str">
        <f aca="false">'APH KIC KIA PC'!E73</f>
        <v/>
      </c>
      <c r="AF73" s="405" t="s">
        <v>115</v>
      </c>
      <c r="AG73" s="112"/>
      <c r="AH73" s="326" t="str">
        <f aca="false">TRIM('APH KIC KIA PC'!D73)</f>
        <v/>
      </c>
      <c r="AI73" s="113" t="n">
        <f aca="false">'APH KIC KIA PC'!AK73</f>
        <v>0</v>
      </c>
      <c r="AJ73" s="439"/>
      <c r="AK73" s="439"/>
      <c r="AL73" s="405" t="s">
        <v>114</v>
      </c>
    </row>
    <row r="74" customFormat="false" ht="14.25" hidden="false" customHeight="false" outlineLevel="0" collapsed="false">
      <c r="A74" s="321" t="n">
        <v>70</v>
      </c>
      <c r="B74" s="321" t="str">
        <f aca="false">'APH KIC KIA PC'!I74</f>
        <v>Välj…</v>
      </c>
      <c r="C74" s="321" t="str">
        <f aca="false">'APH KIC KIA PC'!K74</f>
        <v>Välj…</v>
      </c>
      <c r="D74" s="518" t="n">
        <v>100</v>
      </c>
      <c r="E74" s="406" t="n">
        <v>4</v>
      </c>
      <c r="F74" s="406" t="n">
        <v>1</v>
      </c>
      <c r="G74" s="438" t="str">
        <f aca="false">'APH KIC KIA PC'!E74</f>
        <v/>
      </c>
      <c r="H74" s="405" t="s">
        <v>115</v>
      </c>
      <c r="I74" s="112"/>
      <c r="J74" s="326" t="str">
        <f aca="false">TRIM('APH KIC KIA PC'!D74)</f>
        <v/>
      </c>
      <c r="K74" s="113" t="e">
        <f aca="false">IF('APH KIC KIA PC'!K74=Tabeller!$AH$4,'4. Inköpsdata'!J74,ROUND('APH KIC KIA PC'!AB74,2))</f>
        <v>#VALUE!</v>
      </c>
      <c r="L74" s="439"/>
      <c r="M74" s="439"/>
      <c r="N74" s="405" t="s">
        <v>114</v>
      </c>
      <c r="O74" s="83"/>
      <c r="P74" s="519" t="s">
        <v>2214</v>
      </c>
      <c r="Q74" s="406" t="n">
        <v>1</v>
      </c>
      <c r="R74" s="406" t="n">
        <v>1</v>
      </c>
      <c r="S74" s="438" t="str">
        <f aca="false">'APH KIC KIA PC'!E74</f>
        <v/>
      </c>
      <c r="T74" s="405" t="s">
        <v>115</v>
      </c>
      <c r="U74" s="112"/>
      <c r="V74" s="520" t="str">
        <f aca="false">TRIM('APH KIC KIA PC'!D74)</f>
        <v/>
      </c>
      <c r="W74" s="113" t="str">
        <f aca="false">IF('APH KIC KIA PC'!AC74="",'APH KIC KIA PC'!AD74,'APH KIC KIA PC'!AC74)</f>
        <v/>
      </c>
      <c r="X74" s="439"/>
      <c r="Y74" s="439"/>
      <c r="Z74" s="405" t="s">
        <v>114</v>
      </c>
      <c r="AA74" s="12"/>
      <c r="AB74" s="518" t="s">
        <v>2215</v>
      </c>
      <c r="AC74" s="406" t="n">
        <v>1</v>
      </c>
      <c r="AD74" s="406" t="n">
        <v>1</v>
      </c>
      <c r="AE74" s="438" t="str">
        <f aca="false">'APH KIC KIA PC'!E74</f>
        <v/>
      </c>
      <c r="AF74" s="405" t="s">
        <v>115</v>
      </c>
      <c r="AG74" s="112"/>
      <c r="AH74" s="326" t="str">
        <f aca="false">TRIM('APH KIC KIA PC'!D74)</f>
        <v/>
      </c>
      <c r="AI74" s="113" t="n">
        <f aca="false">'APH KIC KIA PC'!AK74</f>
        <v>0</v>
      </c>
      <c r="AJ74" s="439"/>
      <c r="AK74" s="439"/>
      <c r="AL74" s="405" t="s">
        <v>114</v>
      </c>
    </row>
    <row r="75" customFormat="false" ht="14.25" hidden="false" customHeight="false" outlineLevel="0" collapsed="false">
      <c r="A75" s="321" t="n">
        <v>71</v>
      </c>
      <c r="B75" s="321" t="str">
        <f aca="false">'APH KIC KIA PC'!I75</f>
        <v>Välj…</v>
      </c>
      <c r="C75" s="321" t="str">
        <f aca="false">'APH KIC KIA PC'!K75</f>
        <v>Välj…</v>
      </c>
      <c r="D75" s="518" t="n">
        <v>100</v>
      </c>
      <c r="E75" s="406" t="n">
        <v>4</v>
      </c>
      <c r="F75" s="406" t="n">
        <v>1</v>
      </c>
      <c r="G75" s="438" t="str">
        <f aca="false">'APH KIC KIA PC'!E75</f>
        <v/>
      </c>
      <c r="H75" s="405" t="s">
        <v>115</v>
      </c>
      <c r="I75" s="112"/>
      <c r="J75" s="326" t="str">
        <f aca="false">TRIM('APH KIC KIA PC'!D75)</f>
        <v/>
      </c>
      <c r="K75" s="113" t="e">
        <f aca="false">IF('APH KIC KIA PC'!K75=Tabeller!$AH$4,'4. Inköpsdata'!J75,ROUND('APH KIC KIA PC'!AB75,2))</f>
        <v>#VALUE!</v>
      </c>
      <c r="L75" s="439"/>
      <c r="M75" s="439"/>
      <c r="N75" s="405" t="s">
        <v>114</v>
      </c>
      <c r="O75" s="83"/>
      <c r="P75" s="519" t="s">
        <v>2214</v>
      </c>
      <c r="Q75" s="406" t="n">
        <v>1</v>
      </c>
      <c r="R75" s="406" t="n">
        <v>1</v>
      </c>
      <c r="S75" s="438" t="str">
        <f aca="false">'APH KIC KIA PC'!E75</f>
        <v/>
      </c>
      <c r="T75" s="405" t="s">
        <v>115</v>
      </c>
      <c r="U75" s="112"/>
      <c r="V75" s="520" t="str">
        <f aca="false">TRIM('APH KIC KIA PC'!D75)</f>
        <v/>
      </c>
      <c r="W75" s="113" t="str">
        <f aca="false">IF('APH KIC KIA PC'!AC75="",'APH KIC KIA PC'!AD75,'APH KIC KIA PC'!AC75)</f>
        <v/>
      </c>
      <c r="X75" s="439"/>
      <c r="Y75" s="439"/>
      <c r="Z75" s="405" t="s">
        <v>114</v>
      </c>
      <c r="AA75" s="12"/>
      <c r="AB75" s="518" t="s">
        <v>2215</v>
      </c>
      <c r="AC75" s="406" t="n">
        <v>1</v>
      </c>
      <c r="AD75" s="406" t="n">
        <v>1</v>
      </c>
      <c r="AE75" s="438" t="str">
        <f aca="false">'APH KIC KIA PC'!E75</f>
        <v/>
      </c>
      <c r="AF75" s="405" t="s">
        <v>115</v>
      </c>
      <c r="AG75" s="112"/>
      <c r="AH75" s="326" t="str">
        <f aca="false">TRIM('APH KIC KIA PC'!D75)</f>
        <v/>
      </c>
      <c r="AI75" s="113" t="n">
        <f aca="false">'APH KIC KIA PC'!AK75</f>
        <v>0</v>
      </c>
      <c r="AJ75" s="439"/>
      <c r="AK75" s="439"/>
      <c r="AL75" s="405" t="s">
        <v>114</v>
      </c>
    </row>
    <row r="76" customFormat="false" ht="14.25" hidden="false" customHeight="false" outlineLevel="0" collapsed="false">
      <c r="A76" s="321" t="n">
        <v>72</v>
      </c>
      <c r="B76" s="321" t="str">
        <f aca="false">'APH KIC KIA PC'!I76</f>
        <v>Välj…</v>
      </c>
      <c r="C76" s="321" t="str">
        <f aca="false">'APH KIC KIA PC'!K76</f>
        <v>Välj…</v>
      </c>
      <c r="D76" s="518" t="n">
        <v>100</v>
      </c>
      <c r="E76" s="406" t="n">
        <v>4</v>
      </c>
      <c r="F76" s="406" t="n">
        <v>1</v>
      </c>
      <c r="G76" s="438" t="str">
        <f aca="false">'APH KIC KIA PC'!E76</f>
        <v/>
      </c>
      <c r="H76" s="405" t="s">
        <v>115</v>
      </c>
      <c r="I76" s="112"/>
      <c r="J76" s="326" t="str">
        <f aca="false">TRIM('APH KIC KIA PC'!D76)</f>
        <v/>
      </c>
      <c r="K76" s="113" t="e">
        <f aca="false">IF('APH KIC KIA PC'!K76=Tabeller!$AH$4,'4. Inköpsdata'!J76,ROUND('APH KIC KIA PC'!AB76,2))</f>
        <v>#VALUE!</v>
      </c>
      <c r="L76" s="439"/>
      <c r="M76" s="439"/>
      <c r="N76" s="405" t="s">
        <v>114</v>
      </c>
      <c r="O76" s="83"/>
      <c r="P76" s="519" t="s">
        <v>2214</v>
      </c>
      <c r="Q76" s="406" t="n">
        <v>1</v>
      </c>
      <c r="R76" s="406" t="n">
        <v>1</v>
      </c>
      <c r="S76" s="438" t="str">
        <f aca="false">'APH KIC KIA PC'!E76</f>
        <v/>
      </c>
      <c r="T76" s="405" t="s">
        <v>115</v>
      </c>
      <c r="U76" s="112"/>
      <c r="V76" s="520" t="str">
        <f aca="false">TRIM('APH KIC KIA PC'!D76)</f>
        <v/>
      </c>
      <c r="W76" s="113" t="str">
        <f aca="false">IF('APH KIC KIA PC'!AC76="",'APH KIC KIA PC'!AD76,'APH KIC KIA PC'!AC76)</f>
        <v/>
      </c>
      <c r="X76" s="439"/>
      <c r="Y76" s="439"/>
      <c r="Z76" s="405" t="s">
        <v>114</v>
      </c>
      <c r="AA76" s="12"/>
      <c r="AB76" s="518" t="s">
        <v>2215</v>
      </c>
      <c r="AC76" s="406" t="n">
        <v>1</v>
      </c>
      <c r="AD76" s="406" t="n">
        <v>1</v>
      </c>
      <c r="AE76" s="438" t="str">
        <f aca="false">'APH KIC KIA PC'!E76</f>
        <v/>
      </c>
      <c r="AF76" s="405" t="s">
        <v>115</v>
      </c>
      <c r="AG76" s="112"/>
      <c r="AH76" s="326" t="str">
        <f aca="false">TRIM('APH KIC KIA PC'!D76)</f>
        <v/>
      </c>
      <c r="AI76" s="113" t="n">
        <f aca="false">'APH KIC KIA PC'!AK76</f>
        <v>0</v>
      </c>
      <c r="AJ76" s="439"/>
      <c r="AK76" s="439"/>
      <c r="AL76" s="405" t="s">
        <v>114</v>
      </c>
    </row>
    <row r="77" customFormat="false" ht="14.25" hidden="false" customHeight="false" outlineLevel="0" collapsed="false">
      <c r="A77" s="321" t="n">
        <v>73</v>
      </c>
      <c r="B77" s="321" t="str">
        <f aca="false">'APH KIC KIA PC'!I77</f>
        <v>Välj…</v>
      </c>
      <c r="C77" s="321" t="str">
        <f aca="false">'APH KIC KIA PC'!K77</f>
        <v>Välj…</v>
      </c>
      <c r="D77" s="518" t="n">
        <v>100</v>
      </c>
      <c r="E77" s="406" t="n">
        <v>4</v>
      </c>
      <c r="F77" s="406" t="n">
        <v>1</v>
      </c>
      <c r="G77" s="438" t="str">
        <f aca="false">'APH KIC KIA PC'!E77</f>
        <v/>
      </c>
      <c r="H77" s="405" t="s">
        <v>115</v>
      </c>
      <c r="I77" s="112"/>
      <c r="J77" s="326" t="str">
        <f aca="false">TRIM('APH KIC KIA PC'!D77)</f>
        <v/>
      </c>
      <c r="K77" s="113" t="e">
        <f aca="false">IF('APH KIC KIA PC'!K77=Tabeller!$AH$4,'4. Inköpsdata'!J77,ROUND('APH KIC KIA PC'!AB77,2))</f>
        <v>#VALUE!</v>
      </c>
      <c r="L77" s="439"/>
      <c r="M77" s="439"/>
      <c r="N77" s="405" t="s">
        <v>114</v>
      </c>
      <c r="O77" s="83"/>
      <c r="P77" s="519" t="s">
        <v>2214</v>
      </c>
      <c r="Q77" s="406" t="n">
        <v>1</v>
      </c>
      <c r="R77" s="406" t="n">
        <v>1</v>
      </c>
      <c r="S77" s="438" t="str">
        <f aca="false">'APH KIC KIA PC'!E77</f>
        <v/>
      </c>
      <c r="T77" s="405" t="s">
        <v>115</v>
      </c>
      <c r="U77" s="112"/>
      <c r="V77" s="520" t="str">
        <f aca="false">TRIM('APH KIC KIA PC'!D77)</f>
        <v/>
      </c>
      <c r="W77" s="113" t="str">
        <f aca="false">IF('APH KIC KIA PC'!AC77="",'APH KIC KIA PC'!AD77,'APH KIC KIA PC'!AC77)</f>
        <v/>
      </c>
      <c r="X77" s="439"/>
      <c r="Y77" s="439"/>
      <c r="Z77" s="405" t="s">
        <v>114</v>
      </c>
      <c r="AA77" s="12"/>
      <c r="AB77" s="518" t="s">
        <v>2215</v>
      </c>
      <c r="AC77" s="406" t="n">
        <v>1</v>
      </c>
      <c r="AD77" s="406" t="n">
        <v>1</v>
      </c>
      <c r="AE77" s="438" t="str">
        <f aca="false">'APH KIC KIA PC'!E77</f>
        <v/>
      </c>
      <c r="AF77" s="405" t="s">
        <v>115</v>
      </c>
      <c r="AG77" s="112"/>
      <c r="AH77" s="326" t="str">
        <f aca="false">TRIM('APH KIC KIA PC'!D77)</f>
        <v/>
      </c>
      <c r="AI77" s="113" t="n">
        <f aca="false">'APH KIC KIA PC'!AK77</f>
        <v>0</v>
      </c>
      <c r="AJ77" s="439"/>
      <c r="AK77" s="439"/>
      <c r="AL77" s="405" t="s">
        <v>114</v>
      </c>
    </row>
    <row r="78" customFormat="false" ht="14.25" hidden="false" customHeight="false" outlineLevel="0" collapsed="false">
      <c r="A78" s="321" t="n">
        <v>74</v>
      </c>
      <c r="B78" s="321" t="str">
        <f aca="false">'APH KIC KIA PC'!I78</f>
        <v>Välj…</v>
      </c>
      <c r="C78" s="321" t="str">
        <f aca="false">'APH KIC KIA PC'!K78</f>
        <v>Välj…</v>
      </c>
      <c r="D78" s="518" t="n">
        <v>100</v>
      </c>
      <c r="E78" s="406" t="n">
        <v>4</v>
      </c>
      <c r="F78" s="406" t="n">
        <v>1</v>
      </c>
      <c r="G78" s="438" t="str">
        <f aca="false">'APH KIC KIA PC'!E78</f>
        <v/>
      </c>
      <c r="H78" s="405" t="s">
        <v>115</v>
      </c>
      <c r="I78" s="112"/>
      <c r="J78" s="326" t="str">
        <f aca="false">TRIM('APH KIC KIA PC'!D78)</f>
        <v/>
      </c>
      <c r="K78" s="113" t="e">
        <f aca="false">IF('APH KIC KIA PC'!K78=Tabeller!$AH$4,'4. Inköpsdata'!J78,ROUND('APH KIC KIA PC'!AB78,2))</f>
        <v>#VALUE!</v>
      </c>
      <c r="L78" s="439"/>
      <c r="M78" s="439"/>
      <c r="N78" s="405" t="s">
        <v>114</v>
      </c>
      <c r="O78" s="83"/>
      <c r="P78" s="519" t="s">
        <v>2214</v>
      </c>
      <c r="Q78" s="406" t="n">
        <v>1</v>
      </c>
      <c r="R78" s="406" t="n">
        <v>1</v>
      </c>
      <c r="S78" s="438" t="str">
        <f aca="false">'APH KIC KIA PC'!E78</f>
        <v/>
      </c>
      <c r="T78" s="405" t="s">
        <v>115</v>
      </c>
      <c r="U78" s="112"/>
      <c r="V78" s="520" t="str">
        <f aca="false">TRIM('APH KIC KIA PC'!D78)</f>
        <v/>
      </c>
      <c r="W78" s="113" t="str">
        <f aca="false">IF('APH KIC KIA PC'!AC78="",'APH KIC KIA PC'!AD78,'APH KIC KIA PC'!AC78)</f>
        <v/>
      </c>
      <c r="X78" s="439"/>
      <c r="Y78" s="439"/>
      <c r="Z78" s="405" t="s">
        <v>114</v>
      </c>
      <c r="AA78" s="12"/>
      <c r="AB78" s="518" t="s">
        <v>2215</v>
      </c>
      <c r="AC78" s="406" t="n">
        <v>1</v>
      </c>
      <c r="AD78" s="406" t="n">
        <v>1</v>
      </c>
      <c r="AE78" s="438" t="str">
        <f aca="false">'APH KIC KIA PC'!E78</f>
        <v/>
      </c>
      <c r="AF78" s="405" t="s">
        <v>115</v>
      </c>
      <c r="AG78" s="112"/>
      <c r="AH78" s="326" t="str">
        <f aca="false">TRIM('APH KIC KIA PC'!D78)</f>
        <v/>
      </c>
      <c r="AI78" s="113" t="n">
        <f aca="false">'APH KIC KIA PC'!AK78</f>
        <v>0</v>
      </c>
      <c r="AJ78" s="439"/>
      <c r="AK78" s="439"/>
      <c r="AL78" s="405" t="s">
        <v>114</v>
      </c>
    </row>
    <row r="79" customFormat="false" ht="14.25" hidden="false" customHeight="false" outlineLevel="0" collapsed="false">
      <c r="A79" s="321" t="n">
        <v>75</v>
      </c>
      <c r="B79" s="321" t="str">
        <f aca="false">'APH KIC KIA PC'!I79</f>
        <v>Välj…</v>
      </c>
      <c r="C79" s="321" t="str">
        <f aca="false">'APH KIC KIA PC'!K79</f>
        <v>Välj…</v>
      </c>
      <c r="D79" s="518" t="n">
        <v>100</v>
      </c>
      <c r="E79" s="406" t="n">
        <v>4</v>
      </c>
      <c r="F79" s="406" t="n">
        <v>1</v>
      </c>
      <c r="G79" s="438" t="str">
        <f aca="false">'APH KIC KIA PC'!E79</f>
        <v/>
      </c>
      <c r="H79" s="405" t="s">
        <v>115</v>
      </c>
      <c r="I79" s="112"/>
      <c r="J79" s="326" t="str">
        <f aca="false">TRIM('APH KIC KIA PC'!D79)</f>
        <v/>
      </c>
      <c r="K79" s="113" t="e">
        <f aca="false">IF('APH KIC KIA PC'!K79=Tabeller!$AH$4,'4. Inköpsdata'!J79,ROUND('APH KIC KIA PC'!AB79,2))</f>
        <v>#VALUE!</v>
      </c>
      <c r="L79" s="439"/>
      <c r="M79" s="439"/>
      <c r="N79" s="405" t="s">
        <v>114</v>
      </c>
      <c r="O79" s="83"/>
      <c r="P79" s="519" t="s">
        <v>2214</v>
      </c>
      <c r="Q79" s="406" t="n">
        <v>1</v>
      </c>
      <c r="R79" s="406" t="n">
        <v>1</v>
      </c>
      <c r="S79" s="438" t="str">
        <f aca="false">'APH KIC KIA PC'!E79</f>
        <v/>
      </c>
      <c r="T79" s="405" t="s">
        <v>115</v>
      </c>
      <c r="U79" s="112"/>
      <c r="V79" s="520" t="str">
        <f aca="false">TRIM('APH KIC KIA PC'!D79)</f>
        <v/>
      </c>
      <c r="W79" s="113" t="str">
        <f aca="false">IF('APH KIC KIA PC'!AC79="",'APH KIC KIA PC'!AD79,'APH KIC KIA PC'!AC79)</f>
        <v/>
      </c>
      <c r="X79" s="439"/>
      <c r="Y79" s="439"/>
      <c r="Z79" s="405" t="s">
        <v>114</v>
      </c>
      <c r="AA79" s="12"/>
      <c r="AB79" s="518" t="s">
        <v>2215</v>
      </c>
      <c r="AC79" s="406" t="n">
        <v>1</v>
      </c>
      <c r="AD79" s="406" t="n">
        <v>1</v>
      </c>
      <c r="AE79" s="438" t="str">
        <f aca="false">'APH KIC KIA PC'!E79</f>
        <v/>
      </c>
      <c r="AF79" s="405" t="s">
        <v>115</v>
      </c>
      <c r="AG79" s="112"/>
      <c r="AH79" s="326" t="str">
        <f aca="false">TRIM('APH KIC KIA PC'!D79)</f>
        <v/>
      </c>
      <c r="AI79" s="113" t="n">
        <f aca="false">'APH KIC KIA PC'!AK79</f>
        <v>0</v>
      </c>
      <c r="AJ79" s="439"/>
      <c r="AK79" s="439"/>
      <c r="AL79" s="405" t="s">
        <v>114</v>
      </c>
    </row>
    <row r="80" customFormat="false" ht="14.25" hidden="false" customHeight="false" outlineLevel="0" collapsed="false">
      <c r="A80" s="321" t="n">
        <v>76</v>
      </c>
      <c r="B80" s="321" t="str">
        <f aca="false">'APH KIC KIA PC'!I80</f>
        <v>Välj…</v>
      </c>
      <c r="C80" s="321" t="str">
        <f aca="false">'APH KIC KIA PC'!K80</f>
        <v>Välj…</v>
      </c>
      <c r="D80" s="518" t="n">
        <v>100</v>
      </c>
      <c r="E80" s="406" t="n">
        <v>4</v>
      </c>
      <c r="F80" s="406" t="n">
        <v>1</v>
      </c>
      <c r="G80" s="438" t="str">
        <f aca="false">'APH KIC KIA PC'!E80</f>
        <v/>
      </c>
      <c r="H80" s="405" t="s">
        <v>115</v>
      </c>
      <c r="I80" s="112"/>
      <c r="J80" s="326" t="str">
        <f aca="false">TRIM('APH KIC KIA PC'!D80)</f>
        <v/>
      </c>
      <c r="K80" s="113" t="e">
        <f aca="false">IF('APH KIC KIA PC'!K80=Tabeller!$AH$4,'4. Inköpsdata'!J80,ROUND('APH KIC KIA PC'!AB80,2))</f>
        <v>#VALUE!</v>
      </c>
      <c r="L80" s="439"/>
      <c r="M80" s="439"/>
      <c r="N80" s="405" t="s">
        <v>114</v>
      </c>
      <c r="O80" s="83"/>
      <c r="P80" s="519" t="s">
        <v>2214</v>
      </c>
      <c r="Q80" s="406" t="n">
        <v>1</v>
      </c>
      <c r="R80" s="406" t="n">
        <v>1</v>
      </c>
      <c r="S80" s="438" t="str">
        <f aca="false">'APH KIC KIA PC'!E80</f>
        <v/>
      </c>
      <c r="T80" s="405" t="s">
        <v>115</v>
      </c>
      <c r="U80" s="112"/>
      <c r="V80" s="520" t="str">
        <f aca="false">TRIM('APH KIC KIA PC'!D80)</f>
        <v/>
      </c>
      <c r="W80" s="113" t="str">
        <f aca="false">IF('APH KIC KIA PC'!AC80="",'APH KIC KIA PC'!AD80,'APH KIC KIA PC'!AC80)</f>
        <v/>
      </c>
      <c r="X80" s="439"/>
      <c r="Y80" s="439"/>
      <c r="Z80" s="405" t="s">
        <v>114</v>
      </c>
      <c r="AA80" s="12"/>
      <c r="AB80" s="518" t="s">
        <v>2215</v>
      </c>
      <c r="AC80" s="406" t="n">
        <v>1</v>
      </c>
      <c r="AD80" s="406" t="n">
        <v>1</v>
      </c>
      <c r="AE80" s="438" t="str">
        <f aca="false">'APH KIC KIA PC'!E80</f>
        <v/>
      </c>
      <c r="AF80" s="405" t="s">
        <v>115</v>
      </c>
      <c r="AG80" s="112"/>
      <c r="AH80" s="326" t="str">
        <f aca="false">TRIM('APH KIC KIA PC'!D80)</f>
        <v/>
      </c>
      <c r="AI80" s="113" t="n">
        <f aca="false">'APH KIC KIA PC'!AK80</f>
        <v>0</v>
      </c>
      <c r="AJ80" s="439"/>
      <c r="AK80" s="439"/>
      <c r="AL80" s="405" t="s">
        <v>114</v>
      </c>
    </row>
    <row r="81" customFormat="false" ht="14.25" hidden="false" customHeight="false" outlineLevel="0" collapsed="false">
      <c r="A81" s="321" t="n">
        <v>77</v>
      </c>
      <c r="B81" s="321" t="str">
        <f aca="false">'APH KIC KIA PC'!I81</f>
        <v>Välj…</v>
      </c>
      <c r="C81" s="321" t="str">
        <f aca="false">'APH KIC KIA PC'!K81</f>
        <v>Välj…</v>
      </c>
      <c r="D81" s="518" t="n">
        <v>100</v>
      </c>
      <c r="E81" s="406" t="n">
        <v>4</v>
      </c>
      <c r="F81" s="406" t="n">
        <v>1</v>
      </c>
      <c r="G81" s="438" t="str">
        <f aca="false">'APH KIC KIA PC'!E81</f>
        <v/>
      </c>
      <c r="H81" s="405" t="s">
        <v>115</v>
      </c>
      <c r="I81" s="112"/>
      <c r="J81" s="326" t="str">
        <f aca="false">TRIM('APH KIC KIA PC'!D81)</f>
        <v/>
      </c>
      <c r="K81" s="113" t="e">
        <f aca="false">IF('APH KIC KIA PC'!K81=Tabeller!$AH$4,'4. Inköpsdata'!J81,ROUND('APH KIC KIA PC'!AB81,2))</f>
        <v>#VALUE!</v>
      </c>
      <c r="L81" s="439"/>
      <c r="M81" s="439"/>
      <c r="N81" s="405" t="s">
        <v>114</v>
      </c>
      <c r="O81" s="83"/>
      <c r="P81" s="519" t="s">
        <v>2214</v>
      </c>
      <c r="Q81" s="406" t="n">
        <v>1</v>
      </c>
      <c r="R81" s="406" t="n">
        <v>1</v>
      </c>
      <c r="S81" s="438" t="str">
        <f aca="false">'APH KIC KIA PC'!E81</f>
        <v/>
      </c>
      <c r="T81" s="405" t="s">
        <v>115</v>
      </c>
      <c r="U81" s="112"/>
      <c r="V81" s="520" t="str">
        <f aca="false">TRIM('APH KIC KIA PC'!D81)</f>
        <v/>
      </c>
      <c r="W81" s="113" t="str">
        <f aca="false">IF('APH KIC KIA PC'!AC81="",'APH KIC KIA PC'!AD81,'APH KIC KIA PC'!AC81)</f>
        <v/>
      </c>
      <c r="X81" s="439"/>
      <c r="Y81" s="439"/>
      <c r="Z81" s="405" t="s">
        <v>114</v>
      </c>
      <c r="AA81" s="12"/>
      <c r="AB81" s="518" t="s">
        <v>2215</v>
      </c>
      <c r="AC81" s="406" t="n">
        <v>1</v>
      </c>
      <c r="AD81" s="406" t="n">
        <v>1</v>
      </c>
      <c r="AE81" s="438" t="str">
        <f aca="false">'APH KIC KIA PC'!E81</f>
        <v/>
      </c>
      <c r="AF81" s="405" t="s">
        <v>115</v>
      </c>
      <c r="AG81" s="112"/>
      <c r="AH81" s="326" t="str">
        <f aca="false">TRIM('APH KIC KIA PC'!D81)</f>
        <v/>
      </c>
      <c r="AI81" s="113" t="n">
        <f aca="false">'APH KIC KIA PC'!AK81</f>
        <v>0</v>
      </c>
      <c r="AJ81" s="439"/>
      <c r="AK81" s="439"/>
      <c r="AL81" s="405" t="s">
        <v>114</v>
      </c>
    </row>
    <row r="82" customFormat="false" ht="14.25" hidden="false" customHeight="false" outlineLevel="0" collapsed="false">
      <c r="A82" s="321" t="n">
        <v>78</v>
      </c>
      <c r="B82" s="321" t="str">
        <f aca="false">'APH KIC KIA PC'!I82</f>
        <v>Välj…</v>
      </c>
      <c r="C82" s="321" t="str">
        <f aca="false">'APH KIC KIA PC'!K82</f>
        <v>Välj…</v>
      </c>
      <c r="D82" s="518" t="n">
        <v>100</v>
      </c>
      <c r="E82" s="406" t="n">
        <v>4</v>
      </c>
      <c r="F82" s="406" t="n">
        <v>1</v>
      </c>
      <c r="G82" s="438" t="str">
        <f aca="false">'APH KIC KIA PC'!E82</f>
        <v/>
      </c>
      <c r="H82" s="405" t="s">
        <v>115</v>
      </c>
      <c r="I82" s="112"/>
      <c r="J82" s="326" t="str">
        <f aca="false">TRIM('APH KIC KIA PC'!D82)</f>
        <v/>
      </c>
      <c r="K82" s="113" t="e">
        <f aca="false">IF('APH KIC KIA PC'!K82=Tabeller!$AH$4,'4. Inköpsdata'!J82,ROUND('APH KIC KIA PC'!AB82,2))</f>
        <v>#VALUE!</v>
      </c>
      <c r="L82" s="439"/>
      <c r="M82" s="439"/>
      <c r="N82" s="405" t="s">
        <v>114</v>
      </c>
      <c r="O82" s="83"/>
      <c r="P82" s="519" t="s">
        <v>2214</v>
      </c>
      <c r="Q82" s="406" t="n">
        <v>1</v>
      </c>
      <c r="R82" s="406" t="n">
        <v>1</v>
      </c>
      <c r="S82" s="438" t="str">
        <f aca="false">'APH KIC KIA PC'!E82</f>
        <v/>
      </c>
      <c r="T82" s="405" t="s">
        <v>115</v>
      </c>
      <c r="U82" s="112"/>
      <c r="V82" s="520" t="str">
        <f aca="false">TRIM('APH KIC KIA PC'!D82)</f>
        <v/>
      </c>
      <c r="W82" s="113" t="str">
        <f aca="false">IF('APH KIC KIA PC'!AC82="",'APH KIC KIA PC'!AD82,'APH KIC KIA PC'!AC82)</f>
        <v/>
      </c>
      <c r="X82" s="439"/>
      <c r="Y82" s="439"/>
      <c r="Z82" s="405" t="s">
        <v>114</v>
      </c>
      <c r="AA82" s="12"/>
      <c r="AB82" s="518" t="s">
        <v>2215</v>
      </c>
      <c r="AC82" s="406" t="n">
        <v>1</v>
      </c>
      <c r="AD82" s="406" t="n">
        <v>1</v>
      </c>
      <c r="AE82" s="438" t="str">
        <f aca="false">'APH KIC KIA PC'!E82</f>
        <v/>
      </c>
      <c r="AF82" s="405" t="s">
        <v>115</v>
      </c>
      <c r="AG82" s="112"/>
      <c r="AH82" s="326" t="str">
        <f aca="false">TRIM('APH KIC KIA PC'!D82)</f>
        <v/>
      </c>
      <c r="AI82" s="113" t="n">
        <f aca="false">'APH KIC KIA PC'!AK82</f>
        <v>0</v>
      </c>
      <c r="AJ82" s="439"/>
      <c r="AK82" s="439"/>
      <c r="AL82" s="405" t="s">
        <v>114</v>
      </c>
    </row>
    <row r="83" customFormat="false" ht="14.25" hidden="false" customHeight="false" outlineLevel="0" collapsed="false">
      <c r="A83" s="321" t="n">
        <v>79</v>
      </c>
      <c r="B83" s="321" t="str">
        <f aca="false">'APH KIC KIA PC'!I83</f>
        <v>Välj…</v>
      </c>
      <c r="C83" s="321" t="str">
        <f aca="false">'APH KIC KIA PC'!K83</f>
        <v>Välj…</v>
      </c>
      <c r="D83" s="518" t="n">
        <v>100</v>
      </c>
      <c r="E83" s="406" t="n">
        <v>4</v>
      </c>
      <c r="F83" s="406" t="n">
        <v>1</v>
      </c>
      <c r="G83" s="438" t="str">
        <f aca="false">'APH KIC KIA PC'!E83</f>
        <v/>
      </c>
      <c r="H83" s="405" t="s">
        <v>115</v>
      </c>
      <c r="I83" s="112"/>
      <c r="J83" s="326" t="str">
        <f aca="false">TRIM('APH KIC KIA PC'!D83)</f>
        <v/>
      </c>
      <c r="K83" s="113" t="e">
        <f aca="false">IF('APH KIC KIA PC'!K83=Tabeller!$AH$4,'4. Inköpsdata'!J83,ROUND('APH KIC KIA PC'!AB83,2))</f>
        <v>#VALUE!</v>
      </c>
      <c r="L83" s="439"/>
      <c r="M83" s="439"/>
      <c r="N83" s="405" t="s">
        <v>114</v>
      </c>
      <c r="O83" s="83"/>
      <c r="P83" s="519" t="s">
        <v>2214</v>
      </c>
      <c r="Q83" s="406" t="n">
        <v>1</v>
      </c>
      <c r="R83" s="406" t="n">
        <v>1</v>
      </c>
      <c r="S83" s="438" t="str">
        <f aca="false">'APH KIC KIA PC'!E83</f>
        <v/>
      </c>
      <c r="T83" s="405" t="s">
        <v>115</v>
      </c>
      <c r="U83" s="112"/>
      <c r="V83" s="520" t="str">
        <f aca="false">TRIM('APH KIC KIA PC'!D83)</f>
        <v/>
      </c>
      <c r="W83" s="113" t="str">
        <f aca="false">IF('APH KIC KIA PC'!AC83="",'APH KIC KIA PC'!AD83,'APH KIC KIA PC'!AC83)</f>
        <v/>
      </c>
      <c r="X83" s="439"/>
      <c r="Y83" s="439"/>
      <c r="Z83" s="405" t="s">
        <v>114</v>
      </c>
      <c r="AA83" s="12"/>
      <c r="AB83" s="518" t="s">
        <v>2215</v>
      </c>
      <c r="AC83" s="406" t="n">
        <v>1</v>
      </c>
      <c r="AD83" s="406" t="n">
        <v>1</v>
      </c>
      <c r="AE83" s="438" t="str">
        <f aca="false">'APH KIC KIA PC'!E83</f>
        <v/>
      </c>
      <c r="AF83" s="405" t="s">
        <v>115</v>
      </c>
      <c r="AG83" s="112"/>
      <c r="AH83" s="326" t="str">
        <f aca="false">TRIM('APH KIC KIA PC'!D83)</f>
        <v/>
      </c>
      <c r="AI83" s="113" t="n">
        <f aca="false">'APH KIC KIA PC'!AK83</f>
        <v>0</v>
      </c>
      <c r="AJ83" s="439"/>
      <c r="AK83" s="439"/>
      <c r="AL83" s="405" t="s">
        <v>114</v>
      </c>
    </row>
    <row r="84" customFormat="false" ht="14.25" hidden="false" customHeight="false" outlineLevel="0" collapsed="false">
      <c r="A84" s="321" t="n">
        <v>80</v>
      </c>
      <c r="B84" s="321" t="str">
        <f aca="false">'APH KIC KIA PC'!I84</f>
        <v>Välj…</v>
      </c>
      <c r="C84" s="321" t="str">
        <f aca="false">'APH KIC KIA PC'!K84</f>
        <v>Välj…</v>
      </c>
      <c r="D84" s="518" t="n">
        <v>100</v>
      </c>
      <c r="E84" s="406" t="n">
        <v>4</v>
      </c>
      <c r="F84" s="406" t="n">
        <v>1</v>
      </c>
      <c r="G84" s="438" t="str">
        <f aca="false">'APH KIC KIA PC'!E84</f>
        <v/>
      </c>
      <c r="H84" s="405" t="s">
        <v>115</v>
      </c>
      <c r="I84" s="112"/>
      <c r="J84" s="326" t="str">
        <f aca="false">TRIM('APH KIC KIA PC'!D84)</f>
        <v/>
      </c>
      <c r="K84" s="113" t="e">
        <f aca="false">IF('APH KIC KIA PC'!K84=Tabeller!$AH$4,'4. Inköpsdata'!J84,ROUND('APH KIC KIA PC'!AB84,2))</f>
        <v>#VALUE!</v>
      </c>
      <c r="L84" s="439"/>
      <c r="M84" s="439"/>
      <c r="N84" s="405" t="s">
        <v>114</v>
      </c>
      <c r="O84" s="83"/>
      <c r="P84" s="519" t="s">
        <v>2214</v>
      </c>
      <c r="Q84" s="406" t="n">
        <v>1</v>
      </c>
      <c r="R84" s="406" t="n">
        <v>1</v>
      </c>
      <c r="S84" s="438" t="str">
        <f aca="false">'APH KIC KIA PC'!E84</f>
        <v/>
      </c>
      <c r="T84" s="405" t="s">
        <v>115</v>
      </c>
      <c r="U84" s="112"/>
      <c r="V84" s="520" t="str">
        <f aca="false">TRIM('APH KIC KIA PC'!D84)</f>
        <v/>
      </c>
      <c r="W84" s="113" t="str">
        <f aca="false">IF('APH KIC KIA PC'!AC84="",'APH KIC KIA PC'!AD84,'APH KIC KIA PC'!AC84)</f>
        <v/>
      </c>
      <c r="X84" s="439"/>
      <c r="Y84" s="439"/>
      <c r="Z84" s="405" t="s">
        <v>114</v>
      </c>
      <c r="AA84" s="12"/>
      <c r="AB84" s="518" t="s">
        <v>2215</v>
      </c>
      <c r="AC84" s="406" t="n">
        <v>1</v>
      </c>
      <c r="AD84" s="406" t="n">
        <v>1</v>
      </c>
      <c r="AE84" s="438" t="str">
        <f aca="false">'APH KIC KIA PC'!E84</f>
        <v/>
      </c>
      <c r="AF84" s="405" t="s">
        <v>115</v>
      </c>
      <c r="AG84" s="112"/>
      <c r="AH84" s="326" t="str">
        <f aca="false">TRIM('APH KIC KIA PC'!D84)</f>
        <v/>
      </c>
      <c r="AI84" s="113" t="n">
        <f aca="false">'APH KIC KIA PC'!AK84</f>
        <v>0</v>
      </c>
      <c r="AJ84" s="439"/>
      <c r="AK84" s="439"/>
      <c r="AL84" s="405" t="s">
        <v>114</v>
      </c>
    </row>
    <row r="85" customFormat="false" ht="14.25" hidden="false" customHeight="false" outlineLevel="0" collapsed="false">
      <c r="A85" s="321" t="n">
        <v>81</v>
      </c>
      <c r="B85" s="321" t="str">
        <f aca="false">'APH KIC KIA PC'!I85</f>
        <v>Välj…</v>
      </c>
      <c r="C85" s="321" t="str">
        <f aca="false">'APH KIC KIA PC'!K85</f>
        <v>Välj…</v>
      </c>
      <c r="D85" s="518" t="n">
        <v>100</v>
      </c>
      <c r="E85" s="406" t="n">
        <v>4</v>
      </c>
      <c r="F85" s="406" t="n">
        <v>1</v>
      </c>
      <c r="G85" s="438" t="str">
        <f aca="false">'APH KIC KIA PC'!E85</f>
        <v/>
      </c>
      <c r="H85" s="405" t="s">
        <v>115</v>
      </c>
      <c r="I85" s="112"/>
      <c r="J85" s="326" t="str">
        <f aca="false">TRIM('APH KIC KIA PC'!D85)</f>
        <v/>
      </c>
      <c r="K85" s="113" t="e">
        <f aca="false">IF('APH KIC KIA PC'!K85=Tabeller!$AH$4,'4. Inköpsdata'!J85,ROUND('APH KIC KIA PC'!AB85,2))</f>
        <v>#VALUE!</v>
      </c>
      <c r="L85" s="439"/>
      <c r="M85" s="439"/>
      <c r="N85" s="405" t="s">
        <v>114</v>
      </c>
      <c r="O85" s="83"/>
      <c r="P85" s="519" t="s">
        <v>2214</v>
      </c>
      <c r="Q85" s="406" t="n">
        <v>1</v>
      </c>
      <c r="R85" s="406" t="n">
        <v>1</v>
      </c>
      <c r="S85" s="438" t="str">
        <f aca="false">'APH KIC KIA PC'!E85</f>
        <v/>
      </c>
      <c r="T85" s="405" t="s">
        <v>115</v>
      </c>
      <c r="U85" s="112"/>
      <c r="V85" s="520" t="str">
        <f aca="false">TRIM('APH KIC KIA PC'!D85)</f>
        <v/>
      </c>
      <c r="W85" s="113" t="str">
        <f aca="false">IF('APH KIC KIA PC'!AC85="",'APH KIC KIA PC'!AD85,'APH KIC KIA PC'!AC85)</f>
        <v/>
      </c>
      <c r="X85" s="439"/>
      <c r="Y85" s="439"/>
      <c r="Z85" s="405" t="s">
        <v>114</v>
      </c>
      <c r="AA85" s="12"/>
      <c r="AB85" s="518" t="s">
        <v>2215</v>
      </c>
      <c r="AC85" s="406" t="n">
        <v>1</v>
      </c>
      <c r="AD85" s="406" t="n">
        <v>1</v>
      </c>
      <c r="AE85" s="438" t="str">
        <f aca="false">'APH KIC KIA PC'!E85</f>
        <v/>
      </c>
      <c r="AF85" s="405" t="s">
        <v>115</v>
      </c>
      <c r="AG85" s="112"/>
      <c r="AH85" s="326" t="str">
        <f aca="false">TRIM('APH KIC KIA PC'!D85)</f>
        <v/>
      </c>
      <c r="AI85" s="113" t="n">
        <f aca="false">'APH KIC KIA PC'!AK85</f>
        <v>0</v>
      </c>
      <c r="AJ85" s="439"/>
      <c r="AK85" s="439"/>
      <c r="AL85" s="405" t="s">
        <v>114</v>
      </c>
    </row>
    <row r="86" customFormat="false" ht="14.25" hidden="false" customHeight="false" outlineLevel="0" collapsed="false">
      <c r="A86" s="321" t="n">
        <v>82</v>
      </c>
      <c r="B86" s="321" t="str">
        <f aca="false">'APH KIC KIA PC'!I86</f>
        <v>Välj…</v>
      </c>
      <c r="C86" s="321" t="str">
        <f aca="false">'APH KIC KIA PC'!K86</f>
        <v>Välj…</v>
      </c>
      <c r="D86" s="518" t="n">
        <v>100</v>
      </c>
      <c r="E86" s="406" t="n">
        <v>4</v>
      </c>
      <c r="F86" s="406" t="n">
        <v>1</v>
      </c>
      <c r="G86" s="438" t="str">
        <f aca="false">'APH KIC KIA PC'!E86</f>
        <v/>
      </c>
      <c r="H86" s="405" t="s">
        <v>115</v>
      </c>
      <c r="I86" s="112"/>
      <c r="J86" s="326" t="str">
        <f aca="false">TRIM('APH KIC KIA PC'!D86)</f>
        <v/>
      </c>
      <c r="K86" s="113" t="e">
        <f aca="false">IF('APH KIC KIA PC'!K86=Tabeller!$AH$4,'4. Inköpsdata'!J86,ROUND('APH KIC KIA PC'!AB86,2))</f>
        <v>#VALUE!</v>
      </c>
      <c r="L86" s="439"/>
      <c r="M86" s="439"/>
      <c r="N86" s="405" t="s">
        <v>114</v>
      </c>
      <c r="O86" s="83"/>
      <c r="P86" s="519" t="s">
        <v>2214</v>
      </c>
      <c r="Q86" s="406" t="n">
        <v>1</v>
      </c>
      <c r="R86" s="406" t="n">
        <v>1</v>
      </c>
      <c r="S86" s="438" t="str">
        <f aca="false">'APH KIC KIA PC'!E86</f>
        <v/>
      </c>
      <c r="T86" s="405" t="s">
        <v>115</v>
      </c>
      <c r="U86" s="112"/>
      <c r="V86" s="520" t="str">
        <f aca="false">TRIM('APH KIC KIA PC'!D86)</f>
        <v/>
      </c>
      <c r="W86" s="113" t="str">
        <f aca="false">IF('APH KIC KIA PC'!AC86="",'APH KIC KIA PC'!AD86,'APH KIC KIA PC'!AC86)</f>
        <v/>
      </c>
      <c r="X86" s="439"/>
      <c r="Y86" s="439"/>
      <c r="Z86" s="405" t="s">
        <v>114</v>
      </c>
      <c r="AA86" s="12"/>
      <c r="AB86" s="518" t="s">
        <v>2215</v>
      </c>
      <c r="AC86" s="406" t="n">
        <v>1</v>
      </c>
      <c r="AD86" s="406" t="n">
        <v>1</v>
      </c>
      <c r="AE86" s="438" t="str">
        <f aca="false">'APH KIC KIA PC'!E86</f>
        <v/>
      </c>
      <c r="AF86" s="405" t="s">
        <v>115</v>
      </c>
      <c r="AG86" s="112"/>
      <c r="AH86" s="326" t="str">
        <f aca="false">TRIM('APH KIC KIA PC'!D86)</f>
        <v/>
      </c>
      <c r="AI86" s="113" t="n">
        <f aca="false">'APH KIC KIA PC'!AK86</f>
        <v>0</v>
      </c>
      <c r="AJ86" s="439"/>
      <c r="AK86" s="439"/>
      <c r="AL86" s="405" t="s">
        <v>114</v>
      </c>
    </row>
    <row r="87" customFormat="false" ht="14.25" hidden="false" customHeight="false" outlineLevel="0" collapsed="false">
      <c r="A87" s="321" t="n">
        <v>83</v>
      </c>
      <c r="B87" s="321" t="str">
        <f aca="false">'APH KIC KIA PC'!I87</f>
        <v>Välj…</v>
      </c>
      <c r="C87" s="321" t="str">
        <f aca="false">'APH KIC KIA PC'!K87</f>
        <v>Välj…</v>
      </c>
      <c r="D87" s="518" t="n">
        <v>100</v>
      </c>
      <c r="E87" s="406" t="n">
        <v>4</v>
      </c>
      <c r="F87" s="406" t="n">
        <v>1</v>
      </c>
      <c r="G87" s="438" t="str">
        <f aca="false">'APH KIC KIA PC'!E87</f>
        <v/>
      </c>
      <c r="H87" s="405" t="s">
        <v>115</v>
      </c>
      <c r="I87" s="112"/>
      <c r="J87" s="326" t="str">
        <f aca="false">TRIM('APH KIC KIA PC'!D87)</f>
        <v/>
      </c>
      <c r="K87" s="113" t="e">
        <f aca="false">IF('APH KIC KIA PC'!K87=Tabeller!$AH$4,'4. Inköpsdata'!J87,ROUND('APH KIC KIA PC'!AB87,2))</f>
        <v>#VALUE!</v>
      </c>
      <c r="L87" s="439"/>
      <c r="M87" s="439"/>
      <c r="N87" s="405" t="s">
        <v>114</v>
      </c>
      <c r="O87" s="83"/>
      <c r="P87" s="519" t="s">
        <v>2214</v>
      </c>
      <c r="Q87" s="406" t="n">
        <v>1</v>
      </c>
      <c r="R87" s="406" t="n">
        <v>1</v>
      </c>
      <c r="S87" s="438" t="str">
        <f aca="false">'APH KIC KIA PC'!E87</f>
        <v/>
      </c>
      <c r="T87" s="405" t="s">
        <v>115</v>
      </c>
      <c r="U87" s="112"/>
      <c r="V87" s="520" t="str">
        <f aca="false">TRIM('APH KIC KIA PC'!D87)</f>
        <v/>
      </c>
      <c r="W87" s="113" t="str">
        <f aca="false">IF('APH KIC KIA PC'!AC87="",'APH KIC KIA PC'!AD87,'APH KIC KIA PC'!AC87)</f>
        <v/>
      </c>
      <c r="X87" s="439"/>
      <c r="Y87" s="439"/>
      <c r="Z87" s="405" t="s">
        <v>114</v>
      </c>
      <c r="AA87" s="12"/>
      <c r="AB87" s="518" t="s">
        <v>2215</v>
      </c>
      <c r="AC87" s="406" t="n">
        <v>1</v>
      </c>
      <c r="AD87" s="406" t="n">
        <v>1</v>
      </c>
      <c r="AE87" s="438" t="str">
        <f aca="false">'APH KIC KIA PC'!E87</f>
        <v/>
      </c>
      <c r="AF87" s="405" t="s">
        <v>115</v>
      </c>
      <c r="AG87" s="112"/>
      <c r="AH87" s="326" t="str">
        <f aca="false">TRIM('APH KIC KIA PC'!D87)</f>
        <v/>
      </c>
      <c r="AI87" s="113" t="n">
        <f aca="false">'APH KIC KIA PC'!AK87</f>
        <v>0</v>
      </c>
      <c r="AJ87" s="439"/>
      <c r="AK87" s="439"/>
      <c r="AL87" s="405" t="s">
        <v>114</v>
      </c>
    </row>
    <row r="88" customFormat="false" ht="14.25" hidden="false" customHeight="false" outlineLevel="0" collapsed="false">
      <c r="A88" s="321" t="n">
        <v>84</v>
      </c>
      <c r="B88" s="321" t="str">
        <f aca="false">'APH KIC KIA PC'!I88</f>
        <v>Välj…</v>
      </c>
      <c r="C88" s="321" t="str">
        <f aca="false">'APH KIC KIA PC'!K88</f>
        <v>Välj…</v>
      </c>
      <c r="D88" s="518" t="n">
        <v>100</v>
      </c>
      <c r="E88" s="406" t="n">
        <v>4</v>
      </c>
      <c r="F88" s="406" t="n">
        <v>1</v>
      </c>
      <c r="G88" s="438" t="str">
        <f aca="false">'APH KIC KIA PC'!E88</f>
        <v/>
      </c>
      <c r="H88" s="405" t="s">
        <v>115</v>
      </c>
      <c r="I88" s="112"/>
      <c r="J88" s="326" t="str">
        <f aca="false">TRIM('APH KIC KIA PC'!D88)</f>
        <v/>
      </c>
      <c r="K88" s="113" t="e">
        <f aca="false">IF('APH KIC KIA PC'!K88=Tabeller!$AH$4,'4. Inköpsdata'!J88,ROUND('APH KIC KIA PC'!AB88,2))</f>
        <v>#VALUE!</v>
      </c>
      <c r="L88" s="439"/>
      <c r="M88" s="439"/>
      <c r="N88" s="405" t="s">
        <v>114</v>
      </c>
      <c r="O88" s="83"/>
      <c r="P88" s="519" t="s">
        <v>2214</v>
      </c>
      <c r="Q88" s="406" t="n">
        <v>1</v>
      </c>
      <c r="R88" s="406" t="n">
        <v>1</v>
      </c>
      <c r="S88" s="438" t="str">
        <f aca="false">'APH KIC KIA PC'!E88</f>
        <v/>
      </c>
      <c r="T88" s="405" t="s">
        <v>115</v>
      </c>
      <c r="U88" s="112"/>
      <c r="V88" s="520" t="str">
        <f aca="false">TRIM('APH KIC KIA PC'!D88)</f>
        <v/>
      </c>
      <c r="W88" s="113" t="str">
        <f aca="false">IF('APH KIC KIA PC'!AC88="",'APH KIC KIA PC'!AD88,'APH KIC KIA PC'!AC88)</f>
        <v/>
      </c>
      <c r="X88" s="439"/>
      <c r="Y88" s="439"/>
      <c r="Z88" s="405" t="s">
        <v>114</v>
      </c>
      <c r="AA88" s="12"/>
      <c r="AB88" s="518" t="s">
        <v>2215</v>
      </c>
      <c r="AC88" s="406" t="n">
        <v>1</v>
      </c>
      <c r="AD88" s="406" t="n">
        <v>1</v>
      </c>
      <c r="AE88" s="438" t="str">
        <f aca="false">'APH KIC KIA PC'!E88</f>
        <v/>
      </c>
      <c r="AF88" s="405" t="s">
        <v>115</v>
      </c>
      <c r="AG88" s="112"/>
      <c r="AH88" s="326" t="str">
        <f aca="false">TRIM('APH KIC KIA PC'!D88)</f>
        <v/>
      </c>
      <c r="AI88" s="113" t="n">
        <f aca="false">'APH KIC KIA PC'!AK88</f>
        <v>0</v>
      </c>
      <c r="AJ88" s="439"/>
      <c r="AK88" s="439"/>
      <c r="AL88" s="405" t="s">
        <v>114</v>
      </c>
    </row>
    <row r="89" customFormat="false" ht="14.25" hidden="false" customHeight="false" outlineLevel="0" collapsed="false">
      <c r="A89" s="321" t="n">
        <v>85</v>
      </c>
      <c r="B89" s="321" t="str">
        <f aca="false">'APH KIC KIA PC'!I89</f>
        <v>Välj…</v>
      </c>
      <c r="C89" s="321" t="str">
        <f aca="false">'APH KIC KIA PC'!K89</f>
        <v>Välj…</v>
      </c>
      <c r="D89" s="518" t="n">
        <v>100</v>
      </c>
      <c r="E89" s="406" t="n">
        <v>4</v>
      </c>
      <c r="F89" s="406" t="n">
        <v>1</v>
      </c>
      <c r="G89" s="438" t="str">
        <f aca="false">'APH KIC KIA PC'!E89</f>
        <v/>
      </c>
      <c r="H89" s="405" t="s">
        <v>115</v>
      </c>
      <c r="I89" s="112"/>
      <c r="J89" s="326" t="str">
        <f aca="false">TRIM('APH KIC KIA PC'!D89)</f>
        <v/>
      </c>
      <c r="K89" s="113" t="e">
        <f aca="false">IF('APH KIC KIA PC'!K89=Tabeller!$AH$4,'4. Inköpsdata'!J89,ROUND('APH KIC KIA PC'!AB89,2))</f>
        <v>#VALUE!</v>
      </c>
      <c r="L89" s="439"/>
      <c r="M89" s="439"/>
      <c r="N89" s="405" t="s">
        <v>114</v>
      </c>
      <c r="O89" s="83"/>
      <c r="P89" s="519" t="s">
        <v>2214</v>
      </c>
      <c r="Q89" s="406" t="n">
        <v>1</v>
      </c>
      <c r="R89" s="406" t="n">
        <v>1</v>
      </c>
      <c r="S89" s="438" t="str">
        <f aca="false">'APH KIC KIA PC'!E89</f>
        <v/>
      </c>
      <c r="T89" s="405" t="s">
        <v>115</v>
      </c>
      <c r="U89" s="112"/>
      <c r="V89" s="520" t="str">
        <f aca="false">TRIM('APH KIC KIA PC'!D89)</f>
        <v/>
      </c>
      <c r="W89" s="113" t="str">
        <f aca="false">IF('APH KIC KIA PC'!AC89="",'APH KIC KIA PC'!AD89,'APH KIC KIA PC'!AC89)</f>
        <v/>
      </c>
      <c r="X89" s="439"/>
      <c r="Y89" s="439"/>
      <c r="Z89" s="405" t="s">
        <v>114</v>
      </c>
      <c r="AA89" s="12"/>
      <c r="AB89" s="518" t="s">
        <v>2215</v>
      </c>
      <c r="AC89" s="406" t="n">
        <v>1</v>
      </c>
      <c r="AD89" s="406" t="n">
        <v>1</v>
      </c>
      <c r="AE89" s="438" t="str">
        <f aca="false">'APH KIC KIA PC'!E89</f>
        <v/>
      </c>
      <c r="AF89" s="405" t="s">
        <v>115</v>
      </c>
      <c r="AG89" s="112"/>
      <c r="AH89" s="326" t="str">
        <f aca="false">TRIM('APH KIC KIA PC'!D89)</f>
        <v/>
      </c>
      <c r="AI89" s="113" t="n">
        <f aca="false">'APH KIC KIA PC'!AK89</f>
        <v>0</v>
      </c>
      <c r="AJ89" s="439"/>
      <c r="AK89" s="439"/>
      <c r="AL89" s="405" t="s">
        <v>114</v>
      </c>
    </row>
    <row r="90" customFormat="false" ht="14.25" hidden="false" customHeight="false" outlineLevel="0" collapsed="false">
      <c r="A90" s="321" t="n">
        <v>86</v>
      </c>
      <c r="B90" s="321" t="str">
        <f aca="false">'APH KIC KIA PC'!I90</f>
        <v>Välj…</v>
      </c>
      <c r="C90" s="321" t="str">
        <f aca="false">'APH KIC KIA PC'!K90</f>
        <v>Välj…</v>
      </c>
      <c r="D90" s="518" t="n">
        <v>100</v>
      </c>
      <c r="E90" s="406" t="n">
        <v>4</v>
      </c>
      <c r="F90" s="406" t="n">
        <v>1</v>
      </c>
      <c r="G90" s="438" t="str">
        <f aca="false">'APH KIC KIA PC'!E90</f>
        <v/>
      </c>
      <c r="H90" s="405" t="s">
        <v>115</v>
      </c>
      <c r="I90" s="112"/>
      <c r="J90" s="326" t="str">
        <f aca="false">TRIM('APH KIC KIA PC'!D90)</f>
        <v/>
      </c>
      <c r="K90" s="113" t="e">
        <f aca="false">IF('APH KIC KIA PC'!K90=Tabeller!$AH$4,'4. Inköpsdata'!J90,ROUND('APH KIC KIA PC'!AB90,2))</f>
        <v>#VALUE!</v>
      </c>
      <c r="L90" s="439"/>
      <c r="M90" s="439"/>
      <c r="N90" s="405" t="s">
        <v>114</v>
      </c>
      <c r="O90" s="83"/>
      <c r="P90" s="519" t="s">
        <v>2214</v>
      </c>
      <c r="Q90" s="406" t="n">
        <v>1</v>
      </c>
      <c r="R90" s="406" t="n">
        <v>1</v>
      </c>
      <c r="S90" s="438" t="str">
        <f aca="false">'APH KIC KIA PC'!E90</f>
        <v/>
      </c>
      <c r="T90" s="405" t="s">
        <v>115</v>
      </c>
      <c r="U90" s="112"/>
      <c r="V90" s="520" t="str">
        <f aca="false">TRIM('APH KIC KIA PC'!D90)</f>
        <v/>
      </c>
      <c r="W90" s="113" t="str">
        <f aca="false">IF('APH KIC KIA PC'!AC90="",'APH KIC KIA PC'!AD90,'APH KIC KIA PC'!AC90)</f>
        <v/>
      </c>
      <c r="X90" s="439"/>
      <c r="Y90" s="439"/>
      <c r="Z90" s="405" t="s">
        <v>114</v>
      </c>
      <c r="AA90" s="12"/>
      <c r="AB90" s="518" t="s">
        <v>2215</v>
      </c>
      <c r="AC90" s="406" t="n">
        <v>1</v>
      </c>
      <c r="AD90" s="406" t="n">
        <v>1</v>
      </c>
      <c r="AE90" s="438" t="str">
        <f aca="false">'APH KIC KIA PC'!E90</f>
        <v/>
      </c>
      <c r="AF90" s="405" t="s">
        <v>115</v>
      </c>
      <c r="AG90" s="112"/>
      <c r="AH90" s="326" t="str">
        <f aca="false">TRIM('APH KIC KIA PC'!D90)</f>
        <v/>
      </c>
      <c r="AI90" s="113" t="n">
        <f aca="false">'APH KIC KIA PC'!AK90</f>
        <v>0</v>
      </c>
      <c r="AJ90" s="439"/>
      <c r="AK90" s="439"/>
      <c r="AL90" s="405" t="s">
        <v>114</v>
      </c>
    </row>
    <row r="91" customFormat="false" ht="14.25" hidden="false" customHeight="false" outlineLevel="0" collapsed="false">
      <c r="A91" s="321" t="n">
        <v>87</v>
      </c>
      <c r="B91" s="321" t="str">
        <f aca="false">'APH KIC KIA PC'!I91</f>
        <v>Välj…</v>
      </c>
      <c r="C91" s="321" t="str">
        <f aca="false">'APH KIC KIA PC'!K91</f>
        <v>Välj…</v>
      </c>
      <c r="D91" s="518" t="n">
        <v>100</v>
      </c>
      <c r="E91" s="406" t="n">
        <v>4</v>
      </c>
      <c r="F91" s="406" t="n">
        <v>1</v>
      </c>
      <c r="G91" s="438" t="str">
        <f aca="false">'APH KIC KIA PC'!E91</f>
        <v/>
      </c>
      <c r="H91" s="405" t="s">
        <v>115</v>
      </c>
      <c r="I91" s="112"/>
      <c r="J91" s="326" t="str">
        <f aca="false">TRIM('APH KIC KIA PC'!D91)</f>
        <v/>
      </c>
      <c r="K91" s="113" t="e">
        <f aca="false">IF('APH KIC KIA PC'!K91=Tabeller!$AH$4,'4. Inköpsdata'!J91,ROUND('APH KIC KIA PC'!AB91,2))</f>
        <v>#VALUE!</v>
      </c>
      <c r="L91" s="439"/>
      <c r="M91" s="439"/>
      <c r="N91" s="405" t="s">
        <v>114</v>
      </c>
      <c r="O91" s="83"/>
      <c r="P91" s="519" t="s">
        <v>2214</v>
      </c>
      <c r="Q91" s="406" t="n">
        <v>1</v>
      </c>
      <c r="R91" s="406" t="n">
        <v>1</v>
      </c>
      <c r="S91" s="438" t="str">
        <f aca="false">'APH KIC KIA PC'!E91</f>
        <v/>
      </c>
      <c r="T91" s="405" t="s">
        <v>115</v>
      </c>
      <c r="U91" s="112"/>
      <c r="V91" s="520" t="str">
        <f aca="false">TRIM('APH KIC KIA PC'!D91)</f>
        <v/>
      </c>
      <c r="W91" s="113" t="str">
        <f aca="false">IF('APH KIC KIA PC'!AC91="",'APH KIC KIA PC'!AD91,'APH KIC KIA PC'!AC91)</f>
        <v/>
      </c>
      <c r="X91" s="439"/>
      <c r="Y91" s="439"/>
      <c r="Z91" s="405" t="s">
        <v>114</v>
      </c>
      <c r="AA91" s="12"/>
      <c r="AB91" s="518" t="s">
        <v>2215</v>
      </c>
      <c r="AC91" s="406" t="n">
        <v>1</v>
      </c>
      <c r="AD91" s="406" t="n">
        <v>1</v>
      </c>
      <c r="AE91" s="438" t="str">
        <f aca="false">'APH KIC KIA PC'!E91</f>
        <v/>
      </c>
      <c r="AF91" s="405" t="s">
        <v>115</v>
      </c>
      <c r="AG91" s="112"/>
      <c r="AH91" s="326" t="str">
        <f aca="false">TRIM('APH KIC KIA PC'!D91)</f>
        <v/>
      </c>
      <c r="AI91" s="113" t="n">
        <f aca="false">'APH KIC KIA PC'!AK91</f>
        <v>0</v>
      </c>
      <c r="AJ91" s="439"/>
      <c r="AK91" s="439"/>
      <c r="AL91" s="405" t="s">
        <v>114</v>
      </c>
    </row>
    <row r="92" customFormat="false" ht="14.25" hidden="false" customHeight="false" outlineLevel="0" collapsed="false">
      <c r="A92" s="321" t="n">
        <v>88</v>
      </c>
      <c r="B92" s="321" t="str">
        <f aca="false">'APH KIC KIA PC'!I92</f>
        <v>Välj…</v>
      </c>
      <c r="C92" s="321" t="str">
        <f aca="false">'APH KIC KIA PC'!K92</f>
        <v>Välj…</v>
      </c>
      <c r="D92" s="518" t="n">
        <v>100</v>
      </c>
      <c r="E92" s="406" t="n">
        <v>4</v>
      </c>
      <c r="F92" s="406" t="n">
        <v>1</v>
      </c>
      <c r="G92" s="438" t="str">
        <f aca="false">'APH KIC KIA PC'!E92</f>
        <v/>
      </c>
      <c r="H92" s="405" t="s">
        <v>115</v>
      </c>
      <c r="I92" s="112"/>
      <c r="J92" s="326" t="str">
        <f aca="false">TRIM('APH KIC KIA PC'!D92)</f>
        <v/>
      </c>
      <c r="K92" s="113" t="e">
        <f aca="false">IF('APH KIC KIA PC'!K92=Tabeller!$AH$4,'4. Inköpsdata'!J92,ROUND('APH KIC KIA PC'!AB92,2))</f>
        <v>#VALUE!</v>
      </c>
      <c r="L92" s="439"/>
      <c r="M92" s="439"/>
      <c r="N92" s="405" t="s">
        <v>114</v>
      </c>
      <c r="O92" s="83"/>
      <c r="P92" s="519" t="s">
        <v>2214</v>
      </c>
      <c r="Q92" s="406" t="n">
        <v>1</v>
      </c>
      <c r="R92" s="406" t="n">
        <v>1</v>
      </c>
      <c r="S92" s="438" t="str">
        <f aca="false">'APH KIC KIA PC'!E92</f>
        <v/>
      </c>
      <c r="T92" s="405" t="s">
        <v>115</v>
      </c>
      <c r="U92" s="112"/>
      <c r="V92" s="520" t="str">
        <f aca="false">TRIM('APH KIC KIA PC'!D92)</f>
        <v/>
      </c>
      <c r="W92" s="113" t="str">
        <f aca="false">IF('APH KIC KIA PC'!AC92="",'APH KIC KIA PC'!AD92,'APH KIC KIA PC'!AC92)</f>
        <v/>
      </c>
      <c r="X92" s="439"/>
      <c r="Y92" s="439"/>
      <c r="Z92" s="405" t="s">
        <v>114</v>
      </c>
      <c r="AA92" s="12"/>
      <c r="AB92" s="518" t="s">
        <v>2215</v>
      </c>
      <c r="AC92" s="406" t="n">
        <v>1</v>
      </c>
      <c r="AD92" s="406" t="n">
        <v>1</v>
      </c>
      <c r="AE92" s="438" t="str">
        <f aca="false">'APH KIC KIA PC'!E92</f>
        <v/>
      </c>
      <c r="AF92" s="405" t="s">
        <v>115</v>
      </c>
      <c r="AG92" s="112"/>
      <c r="AH92" s="326" t="str">
        <f aca="false">TRIM('APH KIC KIA PC'!D92)</f>
        <v/>
      </c>
      <c r="AI92" s="113" t="n">
        <f aca="false">'APH KIC KIA PC'!AK92</f>
        <v>0</v>
      </c>
      <c r="AJ92" s="439"/>
      <c r="AK92" s="439"/>
      <c r="AL92" s="405" t="s">
        <v>114</v>
      </c>
    </row>
    <row r="93" customFormat="false" ht="14.25" hidden="false" customHeight="false" outlineLevel="0" collapsed="false">
      <c r="A93" s="321" t="n">
        <v>89</v>
      </c>
      <c r="B93" s="321" t="str">
        <f aca="false">'APH KIC KIA PC'!I93</f>
        <v>Välj…</v>
      </c>
      <c r="C93" s="321" t="str">
        <f aca="false">'APH KIC KIA PC'!K93</f>
        <v>Välj…</v>
      </c>
      <c r="D93" s="518" t="n">
        <v>100</v>
      </c>
      <c r="E93" s="406" t="n">
        <v>4</v>
      </c>
      <c r="F93" s="406" t="n">
        <v>1</v>
      </c>
      <c r="G93" s="438" t="str">
        <f aca="false">'APH KIC KIA PC'!E93</f>
        <v/>
      </c>
      <c r="H93" s="405" t="s">
        <v>115</v>
      </c>
      <c r="I93" s="112"/>
      <c r="J93" s="326" t="str">
        <f aca="false">TRIM('APH KIC KIA PC'!D93)</f>
        <v/>
      </c>
      <c r="K93" s="113" t="e">
        <f aca="false">IF('APH KIC KIA PC'!K93=Tabeller!$AH$4,'4. Inköpsdata'!J93,ROUND('APH KIC KIA PC'!AB93,2))</f>
        <v>#VALUE!</v>
      </c>
      <c r="L93" s="439"/>
      <c r="M93" s="439"/>
      <c r="N93" s="405" t="s">
        <v>114</v>
      </c>
      <c r="O93" s="83"/>
      <c r="P93" s="519" t="s">
        <v>2214</v>
      </c>
      <c r="Q93" s="406" t="n">
        <v>1</v>
      </c>
      <c r="R93" s="406" t="n">
        <v>1</v>
      </c>
      <c r="S93" s="438" t="str">
        <f aca="false">'APH KIC KIA PC'!E93</f>
        <v/>
      </c>
      <c r="T93" s="405" t="s">
        <v>115</v>
      </c>
      <c r="U93" s="112"/>
      <c r="V93" s="520" t="str">
        <f aca="false">TRIM('APH KIC KIA PC'!D93)</f>
        <v/>
      </c>
      <c r="W93" s="113" t="str">
        <f aca="false">IF('APH KIC KIA PC'!AC93="",'APH KIC KIA PC'!AD93,'APH KIC KIA PC'!AC93)</f>
        <v/>
      </c>
      <c r="X93" s="439"/>
      <c r="Y93" s="439"/>
      <c r="Z93" s="405" t="s">
        <v>114</v>
      </c>
      <c r="AA93" s="12"/>
      <c r="AB93" s="518" t="s">
        <v>2215</v>
      </c>
      <c r="AC93" s="406" t="n">
        <v>1</v>
      </c>
      <c r="AD93" s="406" t="n">
        <v>1</v>
      </c>
      <c r="AE93" s="438" t="str">
        <f aca="false">'APH KIC KIA PC'!E93</f>
        <v/>
      </c>
      <c r="AF93" s="405" t="s">
        <v>115</v>
      </c>
      <c r="AG93" s="112"/>
      <c r="AH93" s="326" t="str">
        <f aca="false">TRIM('APH KIC KIA PC'!D93)</f>
        <v/>
      </c>
      <c r="AI93" s="113" t="n">
        <f aca="false">'APH KIC KIA PC'!AK93</f>
        <v>0</v>
      </c>
      <c r="AJ93" s="439"/>
      <c r="AK93" s="439"/>
      <c r="AL93" s="405" t="s">
        <v>114</v>
      </c>
    </row>
    <row r="94" customFormat="false" ht="14.25" hidden="false" customHeight="false" outlineLevel="0" collapsed="false">
      <c r="A94" s="321" t="n">
        <v>90</v>
      </c>
      <c r="B94" s="321" t="str">
        <f aca="false">'APH KIC KIA PC'!I94</f>
        <v>Välj…</v>
      </c>
      <c r="C94" s="321" t="str">
        <f aca="false">'APH KIC KIA PC'!K94</f>
        <v>Välj…</v>
      </c>
      <c r="D94" s="518" t="n">
        <v>100</v>
      </c>
      <c r="E94" s="406" t="n">
        <v>4</v>
      </c>
      <c r="F94" s="406" t="n">
        <v>1</v>
      </c>
      <c r="G94" s="438" t="str">
        <f aca="false">'APH KIC KIA PC'!E94</f>
        <v/>
      </c>
      <c r="H94" s="405" t="s">
        <v>115</v>
      </c>
      <c r="I94" s="112"/>
      <c r="J94" s="326" t="str">
        <f aca="false">TRIM('APH KIC KIA PC'!D94)</f>
        <v/>
      </c>
      <c r="K94" s="113" t="e">
        <f aca="false">IF('APH KIC KIA PC'!K94=Tabeller!$AH$4,'4. Inköpsdata'!J94,ROUND('APH KIC KIA PC'!AB94,2))</f>
        <v>#VALUE!</v>
      </c>
      <c r="L94" s="439"/>
      <c r="M94" s="439"/>
      <c r="N94" s="405" t="s">
        <v>114</v>
      </c>
      <c r="O94" s="83"/>
      <c r="P94" s="519" t="s">
        <v>2214</v>
      </c>
      <c r="Q94" s="406" t="n">
        <v>1</v>
      </c>
      <c r="R94" s="406" t="n">
        <v>1</v>
      </c>
      <c r="S94" s="438" t="str">
        <f aca="false">'APH KIC KIA PC'!E94</f>
        <v/>
      </c>
      <c r="T94" s="405" t="s">
        <v>115</v>
      </c>
      <c r="U94" s="112"/>
      <c r="V94" s="520" t="str">
        <f aca="false">TRIM('APH KIC KIA PC'!D94)</f>
        <v/>
      </c>
      <c r="W94" s="113" t="str">
        <f aca="false">IF('APH KIC KIA PC'!AC94="",'APH KIC KIA PC'!AD94,'APH KIC KIA PC'!AC94)</f>
        <v/>
      </c>
      <c r="X94" s="439"/>
      <c r="Y94" s="439"/>
      <c r="Z94" s="405" t="s">
        <v>114</v>
      </c>
      <c r="AA94" s="12"/>
      <c r="AB94" s="518" t="s">
        <v>2215</v>
      </c>
      <c r="AC94" s="406" t="n">
        <v>1</v>
      </c>
      <c r="AD94" s="406" t="n">
        <v>1</v>
      </c>
      <c r="AE94" s="438" t="str">
        <f aca="false">'APH KIC KIA PC'!E94</f>
        <v/>
      </c>
      <c r="AF94" s="405" t="s">
        <v>115</v>
      </c>
      <c r="AG94" s="112"/>
      <c r="AH94" s="326" t="str">
        <f aca="false">TRIM('APH KIC KIA PC'!D94)</f>
        <v/>
      </c>
      <c r="AI94" s="113" t="n">
        <f aca="false">'APH KIC KIA PC'!AK94</f>
        <v>0</v>
      </c>
      <c r="AJ94" s="439"/>
      <c r="AK94" s="439"/>
      <c r="AL94" s="405" t="s">
        <v>114</v>
      </c>
    </row>
    <row r="95" customFormat="false" ht="14.25" hidden="false" customHeight="false" outlineLevel="0" collapsed="false">
      <c r="A95" s="321" t="n">
        <v>91</v>
      </c>
      <c r="B95" s="321" t="str">
        <f aca="false">'APH KIC KIA PC'!I95</f>
        <v>Välj…</v>
      </c>
      <c r="C95" s="321" t="str">
        <f aca="false">'APH KIC KIA PC'!K95</f>
        <v>Välj…</v>
      </c>
      <c r="D95" s="518" t="n">
        <v>100</v>
      </c>
      <c r="E95" s="406" t="n">
        <v>4</v>
      </c>
      <c r="F95" s="406" t="n">
        <v>1</v>
      </c>
      <c r="G95" s="438" t="str">
        <f aca="false">'APH KIC KIA PC'!E95</f>
        <v/>
      </c>
      <c r="H95" s="405" t="s">
        <v>115</v>
      </c>
      <c r="I95" s="112"/>
      <c r="J95" s="326" t="str">
        <f aca="false">TRIM('APH KIC KIA PC'!D95)</f>
        <v/>
      </c>
      <c r="K95" s="113" t="e">
        <f aca="false">IF('APH KIC KIA PC'!K95=Tabeller!$AH$4,'4. Inköpsdata'!J95,ROUND('APH KIC KIA PC'!AB95,2))</f>
        <v>#VALUE!</v>
      </c>
      <c r="L95" s="439"/>
      <c r="M95" s="439"/>
      <c r="N95" s="405" t="s">
        <v>114</v>
      </c>
      <c r="O95" s="83"/>
      <c r="P95" s="519" t="s">
        <v>2214</v>
      </c>
      <c r="Q95" s="406" t="n">
        <v>1</v>
      </c>
      <c r="R95" s="406" t="n">
        <v>1</v>
      </c>
      <c r="S95" s="438" t="str">
        <f aca="false">'APH KIC KIA PC'!E95</f>
        <v/>
      </c>
      <c r="T95" s="405" t="s">
        <v>115</v>
      </c>
      <c r="U95" s="112"/>
      <c r="V95" s="520" t="str">
        <f aca="false">TRIM('APH KIC KIA PC'!D95)</f>
        <v/>
      </c>
      <c r="W95" s="113" t="str">
        <f aca="false">IF('APH KIC KIA PC'!AC95="",'APH KIC KIA PC'!AD95,'APH KIC KIA PC'!AC95)</f>
        <v/>
      </c>
      <c r="X95" s="439"/>
      <c r="Y95" s="439"/>
      <c r="Z95" s="405" t="s">
        <v>114</v>
      </c>
      <c r="AA95" s="12"/>
      <c r="AB95" s="518" t="s">
        <v>2215</v>
      </c>
      <c r="AC95" s="406" t="n">
        <v>1</v>
      </c>
      <c r="AD95" s="406" t="n">
        <v>1</v>
      </c>
      <c r="AE95" s="438" t="str">
        <f aca="false">'APH KIC KIA PC'!E95</f>
        <v/>
      </c>
      <c r="AF95" s="405" t="s">
        <v>115</v>
      </c>
      <c r="AG95" s="112"/>
      <c r="AH95" s="326" t="str">
        <f aca="false">TRIM('APH KIC KIA PC'!D95)</f>
        <v/>
      </c>
      <c r="AI95" s="113" t="n">
        <f aca="false">'APH KIC KIA PC'!AK95</f>
        <v>0</v>
      </c>
      <c r="AJ95" s="439"/>
      <c r="AK95" s="439"/>
      <c r="AL95" s="405" t="s">
        <v>114</v>
      </c>
    </row>
    <row r="96" customFormat="false" ht="14.25" hidden="false" customHeight="false" outlineLevel="0" collapsed="false">
      <c r="A96" s="321" t="n">
        <v>92</v>
      </c>
      <c r="B96" s="321" t="str">
        <f aca="false">'APH KIC KIA PC'!I96</f>
        <v>Välj…</v>
      </c>
      <c r="C96" s="321" t="str">
        <f aca="false">'APH KIC KIA PC'!K96</f>
        <v>Välj…</v>
      </c>
      <c r="D96" s="518" t="n">
        <v>100</v>
      </c>
      <c r="E96" s="406" t="n">
        <v>4</v>
      </c>
      <c r="F96" s="406" t="n">
        <v>1</v>
      </c>
      <c r="G96" s="438" t="str">
        <f aca="false">'APH KIC KIA PC'!E96</f>
        <v/>
      </c>
      <c r="H96" s="405" t="s">
        <v>115</v>
      </c>
      <c r="I96" s="112"/>
      <c r="J96" s="326" t="str">
        <f aca="false">TRIM('APH KIC KIA PC'!D96)</f>
        <v/>
      </c>
      <c r="K96" s="113" t="e">
        <f aca="false">IF('APH KIC KIA PC'!K96=Tabeller!$AH$4,'4. Inköpsdata'!J96,ROUND('APH KIC KIA PC'!AB96,2))</f>
        <v>#VALUE!</v>
      </c>
      <c r="L96" s="439"/>
      <c r="M96" s="439"/>
      <c r="N96" s="405" t="s">
        <v>114</v>
      </c>
      <c r="O96" s="83"/>
      <c r="P96" s="519" t="s">
        <v>2214</v>
      </c>
      <c r="Q96" s="406" t="n">
        <v>1</v>
      </c>
      <c r="R96" s="406" t="n">
        <v>1</v>
      </c>
      <c r="S96" s="438" t="str">
        <f aca="false">'APH KIC KIA PC'!E96</f>
        <v/>
      </c>
      <c r="T96" s="405" t="s">
        <v>115</v>
      </c>
      <c r="U96" s="112"/>
      <c r="V96" s="520" t="str">
        <f aca="false">TRIM('APH KIC KIA PC'!D96)</f>
        <v/>
      </c>
      <c r="W96" s="113" t="str">
        <f aca="false">IF('APH KIC KIA PC'!AC96="",'APH KIC KIA PC'!AD96,'APH KIC KIA PC'!AC96)</f>
        <v/>
      </c>
      <c r="X96" s="439"/>
      <c r="Y96" s="439"/>
      <c r="Z96" s="405" t="s">
        <v>114</v>
      </c>
      <c r="AA96" s="12"/>
      <c r="AB96" s="518" t="s">
        <v>2215</v>
      </c>
      <c r="AC96" s="406" t="n">
        <v>1</v>
      </c>
      <c r="AD96" s="406" t="n">
        <v>1</v>
      </c>
      <c r="AE96" s="438" t="str">
        <f aca="false">'APH KIC KIA PC'!E96</f>
        <v/>
      </c>
      <c r="AF96" s="405" t="s">
        <v>115</v>
      </c>
      <c r="AG96" s="112"/>
      <c r="AH96" s="326" t="str">
        <f aca="false">TRIM('APH KIC KIA PC'!D96)</f>
        <v/>
      </c>
      <c r="AI96" s="113" t="n">
        <f aca="false">'APH KIC KIA PC'!AK96</f>
        <v>0</v>
      </c>
      <c r="AJ96" s="439"/>
      <c r="AK96" s="439"/>
      <c r="AL96" s="405" t="s">
        <v>114</v>
      </c>
    </row>
    <row r="97" customFormat="false" ht="14.25" hidden="false" customHeight="false" outlineLevel="0" collapsed="false">
      <c r="A97" s="321" t="n">
        <v>93</v>
      </c>
      <c r="B97" s="321" t="str">
        <f aca="false">'APH KIC KIA PC'!I97</f>
        <v>Välj…</v>
      </c>
      <c r="C97" s="321" t="str">
        <f aca="false">'APH KIC KIA PC'!K97</f>
        <v>Välj…</v>
      </c>
      <c r="D97" s="518" t="n">
        <v>100</v>
      </c>
      <c r="E97" s="406" t="n">
        <v>4</v>
      </c>
      <c r="F97" s="406" t="n">
        <v>1</v>
      </c>
      <c r="G97" s="438" t="str">
        <f aca="false">'APH KIC KIA PC'!E97</f>
        <v/>
      </c>
      <c r="H97" s="405" t="s">
        <v>115</v>
      </c>
      <c r="I97" s="112"/>
      <c r="J97" s="326" t="str">
        <f aca="false">TRIM('APH KIC KIA PC'!D97)</f>
        <v/>
      </c>
      <c r="K97" s="113" t="e">
        <f aca="false">IF('APH KIC KIA PC'!K97=Tabeller!$AH$4,'4. Inköpsdata'!J97,ROUND('APH KIC KIA PC'!AB97,2))</f>
        <v>#VALUE!</v>
      </c>
      <c r="L97" s="439"/>
      <c r="M97" s="439"/>
      <c r="N97" s="405" t="s">
        <v>114</v>
      </c>
      <c r="O97" s="83"/>
      <c r="P97" s="519" t="s">
        <v>2214</v>
      </c>
      <c r="Q97" s="406" t="n">
        <v>1</v>
      </c>
      <c r="R97" s="406" t="n">
        <v>1</v>
      </c>
      <c r="S97" s="438" t="str">
        <f aca="false">'APH KIC KIA PC'!E97</f>
        <v/>
      </c>
      <c r="T97" s="405" t="s">
        <v>115</v>
      </c>
      <c r="U97" s="112"/>
      <c r="V97" s="520" t="str">
        <f aca="false">TRIM('APH KIC KIA PC'!D97)</f>
        <v/>
      </c>
      <c r="W97" s="113" t="str">
        <f aca="false">IF('APH KIC KIA PC'!AC97="",'APH KIC KIA PC'!AD97,'APH KIC KIA PC'!AC97)</f>
        <v/>
      </c>
      <c r="X97" s="439"/>
      <c r="Y97" s="439"/>
      <c r="Z97" s="405" t="s">
        <v>114</v>
      </c>
      <c r="AA97" s="12"/>
      <c r="AB97" s="518" t="s">
        <v>2215</v>
      </c>
      <c r="AC97" s="406" t="n">
        <v>1</v>
      </c>
      <c r="AD97" s="406" t="n">
        <v>1</v>
      </c>
      <c r="AE97" s="438" t="str">
        <f aca="false">'APH KIC KIA PC'!E97</f>
        <v/>
      </c>
      <c r="AF97" s="405" t="s">
        <v>115</v>
      </c>
      <c r="AG97" s="112"/>
      <c r="AH97" s="326" t="str">
        <f aca="false">TRIM('APH KIC KIA PC'!D97)</f>
        <v/>
      </c>
      <c r="AI97" s="113" t="n">
        <f aca="false">'APH KIC KIA PC'!AK97</f>
        <v>0</v>
      </c>
      <c r="AJ97" s="439"/>
      <c r="AK97" s="439"/>
      <c r="AL97" s="405" t="s">
        <v>114</v>
      </c>
    </row>
    <row r="98" customFormat="false" ht="14.25" hidden="false" customHeight="false" outlineLevel="0" collapsed="false">
      <c r="A98" s="321" t="n">
        <v>94</v>
      </c>
      <c r="B98" s="321" t="str">
        <f aca="false">'APH KIC KIA PC'!I98</f>
        <v>Välj…</v>
      </c>
      <c r="C98" s="321" t="str">
        <f aca="false">'APH KIC KIA PC'!K98</f>
        <v>Välj…</v>
      </c>
      <c r="D98" s="518" t="n">
        <v>100</v>
      </c>
      <c r="E98" s="406" t="n">
        <v>4</v>
      </c>
      <c r="F98" s="406" t="n">
        <v>1</v>
      </c>
      <c r="G98" s="438" t="str">
        <f aca="false">'APH KIC KIA PC'!E98</f>
        <v/>
      </c>
      <c r="H98" s="405" t="s">
        <v>115</v>
      </c>
      <c r="I98" s="112"/>
      <c r="J98" s="326" t="str">
        <f aca="false">TRIM('APH KIC KIA PC'!D98)</f>
        <v/>
      </c>
      <c r="K98" s="113" t="e">
        <f aca="false">IF('APH KIC KIA PC'!K98=Tabeller!$AH$4,'4. Inköpsdata'!J98,ROUND('APH KIC KIA PC'!AB98,2))</f>
        <v>#VALUE!</v>
      </c>
      <c r="L98" s="439"/>
      <c r="M98" s="439"/>
      <c r="N98" s="405" t="s">
        <v>114</v>
      </c>
      <c r="O98" s="83"/>
      <c r="P98" s="519" t="s">
        <v>2214</v>
      </c>
      <c r="Q98" s="406" t="n">
        <v>1</v>
      </c>
      <c r="R98" s="406" t="n">
        <v>1</v>
      </c>
      <c r="S98" s="438" t="str">
        <f aca="false">'APH KIC KIA PC'!E98</f>
        <v/>
      </c>
      <c r="T98" s="405" t="s">
        <v>115</v>
      </c>
      <c r="U98" s="112"/>
      <c r="V98" s="520" t="str">
        <f aca="false">TRIM('APH KIC KIA PC'!D98)</f>
        <v/>
      </c>
      <c r="W98" s="113" t="str">
        <f aca="false">IF('APH KIC KIA PC'!AC98="",'APH KIC KIA PC'!AD98,'APH KIC KIA PC'!AC98)</f>
        <v/>
      </c>
      <c r="X98" s="439"/>
      <c r="Y98" s="439"/>
      <c r="Z98" s="405" t="s">
        <v>114</v>
      </c>
      <c r="AA98" s="12"/>
      <c r="AB98" s="518" t="s">
        <v>2215</v>
      </c>
      <c r="AC98" s="406" t="n">
        <v>1</v>
      </c>
      <c r="AD98" s="406" t="n">
        <v>1</v>
      </c>
      <c r="AE98" s="438" t="str">
        <f aca="false">'APH KIC KIA PC'!E98</f>
        <v/>
      </c>
      <c r="AF98" s="405" t="s">
        <v>115</v>
      </c>
      <c r="AG98" s="112"/>
      <c r="AH98" s="326" t="str">
        <f aca="false">TRIM('APH KIC KIA PC'!D98)</f>
        <v/>
      </c>
      <c r="AI98" s="113" t="n">
        <f aca="false">'APH KIC KIA PC'!AK98</f>
        <v>0</v>
      </c>
      <c r="AJ98" s="439"/>
      <c r="AK98" s="439"/>
      <c r="AL98" s="405" t="s">
        <v>114</v>
      </c>
    </row>
    <row r="99" customFormat="false" ht="14.25" hidden="false" customHeight="false" outlineLevel="0" collapsed="false">
      <c r="A99" s="321" t="n">
        <v>95</v>
      </c>
      <c r="B99" s="321" t="str">
        <f aca="false">'APH KIC KIA PC'!I99</f>
        <v>Välj…</v>
      </c>
      <c r="C99" s="321" t="str">
        <f aca="false">'APH KIC KIA PC'!K99</f>
        <v>Välj…</v>
      </c>
      <c r="D99" s="518" t="n">
        <v>100</v>
      </c>
      <c r="E99" s="406" t="n">
        <v>4</v>
      </c>
      <c r="F99" s="406" t="n">
        <v>1</v>
      </c>
      <c r="G99" s="438" t="str">
        <f aca="false">'APH KIC KIA PC'!E99</f>
        <v/>
      </c>
      <c r="H99" s="405" t="s">
        <v>115</v>
      </c>
      <c r="I99" s="112"/>
      <c r="J99" s="326" t="str">
        <f aca="false">TRIM('APH KIC KIA PC'!D99)</f>
        <v/>
      </c>
      <c r="K99" s="113" t="e">
        <f aca="false">IF('APH KIC KIA PC'!K99=Tabeller!$AH$4,'4. Inköpsdata'!J99,ROUND('APH KIC KIA PC'!AB99,2))</f>
        <v>#VALUE!</v>
      </c>
      <c r="L99" s="439"/>
      <c r="M99" s="439"/>
      <c r="N99" s="405" t="s">
        <v>114</v>
      </c>
      <c r="O99" s="83"/>
      <c r="P99" s="519" t="s">
        <v>2214</v>
      </c>
      <c r="Q99" s="406" t="n">
        <v>1</v>
      </c>
      <c r="R99" s="406" t="n">
        <v>1</v>
      </c>
      <c r="S99" s="438" t="str">
        <f aca="false">'APH KIC KIA PC'!E99</f>
        <v/>
      </c>
      <c r="T99" s="405" t="s">
        <v>115</v>
      </c>
      <c r="U99" s="112"/>
      <c r="V99" s="520" t="str">
        <f aca="false">TRIM('APH KIC KIA PC'!D99)</f>
        <v/>
      </c>
      <c r="W99" s="113" t="str">
        <f aca="false">IF('APH KIC KIA PC'!AC99="",'APH KIC KIA PC'!AD99,'APH KIC KIA PC'!AC99)</f>
        <v/>
      </c>
      <c r="X99" s="439"/>
      <c r="Y99" s="439"/>
      <c r="Z99" s="405" t="s">
        <v>114</v>
      </c>
      <c r="AA99" s="12"/>
      <c r="AB99" s="518" t="s">
        <v>2215</v>
      </c>
      <c r="AC99" s="406" t="n">
        <v>1</v>
      </c>
      <c r="AD99" s="406" t="n">
        <v>1</v>
      </c>
      <c r="AE99" s="438" t="str">
        <f aca="false">'APH KIC KIA PC'!E99</f>
        <v/>
      </c>
      <c r="AF99" s="405" t="s">
        <v>115</v>
      </c>
      <c r="AG99" s="112"/>
      <c r="AH99" s="326" t="str">
        <f aca="false">TRIM('APH KIC KIA PC'!D99)</f>
        <v/>
      </c>
      <c r="AI99" s="113" t="n">
        <f aca="false">'APH KIC KIA PC'!AK99</f>
        <v>0</v>
      </c>
      <c r="AJ99" s="439"/>
      <c r="AK99" s="439"/>
      <c r="AL99" s="405" t="s">
        <v>114</v>
      </c>
    </row>
    <row r="100" customFormat="false" ht="14.25" hidden="false" customHeight="false" outlineLevel="0" collapsed="false">
      <c r="A100" s="321" t="n">
        <v>96</v>
      </c>
      <c r="B100" s="321" t="str">
        <f aca="false">'APH KIC KIA PC'!I100</f>
        <v>Välj…</v>
      </c>
      <c r="C100" s="321" t="str">
        <f aca="false">'APH KIC KIA PC'!K100</f>
        <v>Välj…</v>
      </c>
      <c r="D100" s="518" t="n">
        <v>100</v>
      </c>
      <c r="E100" s="406" t="n">
        <v>4</v>
      </c>
      <c r="F100" s="406" t="n">
        <v>1</v>
      </c>
      <c r="G100" s="438" t="str">
        <f aca="false">'APH KIC KIA PC'!E100</f>
        <v/>
      </c>
      <c r="H100" s="405" t="s">
        <v>115</v>
      </c>
      <c r="I100" s="112"/>
      <c r="J100" s="326" t="str">
        <f aca="false">TRIM('APH KIC KIA PC'!D100)</f>
        <v/>
      </c>
      <c r="K100" s="113" t="e">
        <f aca="false">IF('APH KIC KIA PC'!K100=Tabeller!$AH$4,'4. Inköpsdata'!J100,ROUND('APH KIC KIA PC'!AB100,2))</f>
        <v>#VALUE!</v>
      </c>
      <c r="L100" s="439"/>
      <c r="M100" s="439"/>
      <c r="N100" s="405" t="s">
        <v>114</v>
      </c>
      <c r="O100" s="83"/>
      <c r="P100" s="519" t="s">
        <v>2214</v>
      </c>
      <c r="Q100" s="406" t="n">
        <v>1</v>
      </c>
      <c r="R100" s="406" t="n">
        <v>1</v>
      </c>
      <c r="S100" s="438" t="str">
        <f aca="false">'APH KIC KIA PC'!E100</f>
        <v/>
      </c>
      <c r="T100" s="405" t="s">
        <v>115</v>
      </c>
      <c r="U100" s="112"/>
      <c r="V100" s="520" t="str">
        <f aca="false">TRIM('APH KIC KIA PC'!D100)</f>
        <v/>
      </c>
      <c r="W100" s="113" t="str">
        <f aca="false">IF('APH KIC KIA PC'!AC100="",'APH KIC KIA PC'!AD100,'APH KIC KIA PC'!AC100)</f>
        <v/>
      </c>
      <c r="X100" s="439"/>
      <c r="Y100" s="439"/>
      <c r="Z100" s="405" t="s">
        <v>114</v>
      </c>
      <c r="AA100" s="12"/>
      <c r="AB100" s="518" t="s">
        <v>2215</v>
      </c>
      <c r="AC100" s="406" t="n">
        <v>1</v>
      </c>
      <c r="AD100" s="406" t="n">
        <v>1</v>
      </c>
      <c r="AE100" s="438" t="str">
        <f aca="false">'APH KIC KIA PC'!E100</f>
        <v/>
      </c>
      <c r="AF100" s="405" t="s">
        <v>115</v>
      </c>
      <c r="AG100" s="112"/>
      <c r="AH100" s="326" t="str">
        <f aca="false">TRIM('APH KIC KIA PC'!D100)</f>
        <v/>
      </c>
      <c r="AI100" s="113" t="n">
        <f aca="false">'APH KIC KIA PC'!AK100</f>
        <v>0</v>
      </c>
      <c r="AJ100" s="439"/>
      <c r="AK100" s="439"/>
      <c r="AL100" s="405" t="s">
        <v>114</v>
      </c>
    </row>
    <row r="101" customFormat="false" ht="14.25" hidden="false" customHeight="false" outlineLevel="0" collapsed="false">
      <c r="A101" s="321" t="n">
        <v>97</v>
      </c>
      <c r="B101" s="321" t="str">
        <f aca="false">'APH KIC KIA PC'!I101</f>
        <v>Välj…</v>
      </c>
      <c r="C101" s="321" t="str">
        <f aca="false">'APH KIC KIA PC'!K101</f>
        <v>Välj…</v>
      </c>
      <c r="D101" s="518" t="n">
        <v>100</v>
      </c>
      <c r="E101" s="406" t="n">
        <v>4</v>
      </c>
      <c r="F101" s="406" t="n">
        <v>1</v>
      </c>
      <c r="G101" s="438" t="str">
        <f aca="false">'APH KIC KIA PC'!E101</f>
        <v/>
      </c>
      <c r="H101" s="405" t="s">
        <v>115</v>
      </c>
      <c r="I101" s="112"/>
      <c r="J101" s="326" t="str">
        <f aca="false">TRIM('APH KIC KIA PC'!D101)</f>
        <v/>
      </c>
      <c r="K101" s="113" t="e">
        <f aca="false">IF('APH KIC KIA PC'!K101=Tabeller!$AH$4,'4. Inköpsdata'!J101,ROUND('APH KIC KIA PC'!AB101,2))</f>
        <v>#VALUE!</v>
      </c>
      <c r="L101" s="439"/>
      <c r="M101" s="439"/>
      <c r="N101" s="405" t="s">
        <v>114</v>
      </c>
      <c r="O101" s="83"/>
      <c r="P101" s="519" t="s">
        <v>2214</v>
      </c>
      <c r="Q101" s="406" t="n">
        <v>1</v>
      </c>
      <c r="R101" s="406" t="n">
        <v>1</v>
      </c>
      <c r="S101" s="438" t="str">
        <f aca="false">'APH KIC KIA PC'!E101</f>
        <v/>
      </c>
      <c r="T101" s="405" t="s">
        <v>115</v>
      </c>
      <c r="U101" s="112"/>
      <c r="V101" s="520" t="str">
        <f aca="false">TRIM('APH KIC KIA PC'!D101)</f>
        <v/>
      </c>
      <c r="W101" s="113" t="str">
        <f aca="false">IF('APH KIC KIA PC'!AC101="",'APH KIC KIA PC'!AD101,'APH KIC KIA PC'!AC101)</f>
        <v/>
      </c>
      <c r="X101" s="439"/>
      <c r="Y101" s="439"/>
      <c r="Z101" s="405" t="s">
        <v>114</v>
      </c>
      <c r="AA101" s="12"/>
      <c r="AB101" s="518" t="s">
        <v>2215</v>
      </c>
      <c r="AC101" s="406" t="n">
        <v>1</v>
      </c>
      <c r="AD101" s="406" t="n">
        <v>1</v>
      </c>
      <c r="AE101" s="438" t="str">
        <f aca="false">'APH KIC KIA PC'!E101</f>
        <v/>
      </c>
      <c r="AF101" s="405" t="s">
        <v>115</v>
      </c>
      <c r="AG101" s="112"/>
      <c r="AH101" s="326" t="str">
        <f aca="false">TRIM('APH KIC KIA PC'!D101)</f>
        <v/>
      </c>
      <c r="AI101" s="113" t="n">
        <f aca="false">'APH KIC KIA PC'!AK101</f>
        <v>0</v>
      </c>
      <c r="AJ101" s="439"/>
      <c r="AK101" s="439"/>
      <c r="AL101" s="405" t="s">
        <v>114</v>
      </c>
    </row>
    <row r="102" customFormat="false" ht="14.25" hidden="false" customHeight="false" outlineLevel="0" collapsed="false">
      <c r="A102" s="321" t="n">
        <v>98</v>
      </c>
      <c r="B102" s="321" t="str">
        <f aca="false">'APH KIC KIA PC'!I102</f>
        <v>Välj…</v>
      </c>
      <c r="C102" s="321" t="str">
        <f aca="false">'APH KIC KIA PC'!K102</f>
        <v>Välj…</v>
      </c>
      <c r="D102" s="518" t="n">
        <v>100</v>
      </c>
      <c r="E102" s="406" t="n">
        <v>4</v>
      </c>
      <c r="F102" s="406" t="n">
        <v>1</v>
      </c>
      <c r="G102" s="438" t="str">
        <f aca="false">'APH KIC KIA PC'!E102</f>
        <v/>
      </c>
      <c r="H102" s="405" t="s">
        <v>115</v>
      </c>
      <c r="I102" s="112"/>
      <c r="J102" s="326" t="str">
        <f aca="false">TRIM('APH KIC KIA PC'!D102)</f>
        <v/>
      </c>
      <c r="K102" s="113" t="e">
        <f aca="false">IF('APH KIC KIA PC'!K102=Tabeller!$AH$4,'4. Inköpsdata'!J102,ROUND('APH KIC KIA PC'!AB102,2))</f>
        <v>#VALUE!</v>
      </c>
      <c r="L102" s="439"/>
      <c r="M102" s="439"/>
      <c r="N102" s="405" t="s">
        <v>114</v>
      </c>
      <c r="O102" s="83"/>
      <c r="P102" s="519" t="s">
        <v>2214</v>
      </c>
      <c r="Q102" s="406" t="n">
        <v>1</v>
      </c>
      <c r="R102" s="406" t="n">
        <v>1</v>
      </c>
      <c r="S102" s="438" t="str">
        <f aca="false">'APH KIC KIA PC'!E102</f>
        <v/>
      </c>
      <c r="T102" s="405" t="s">
        <v>115</v>
      </c>
      <c r="U102" s="112"/>
      <c r="V102" s="520" t="str">
        <f aca="false">TRIM('APH KIC KIA PC'!D102)</f>
        <v/>
      </c>
      <c r="W102" s="113" t="str">
        <f aca="false">IF('APH KIC KIA PC'!AC102="",'APH KIC KIA PC'!AD102,'APH KIC KIA PC'!AC102)</f>
        <v/>
      </c>
      <c r="X102" s="439"/>
      <c r="Y102" s="439"/>
      <c r="Z102" s="405" t="s">
        <v>114</v>
      </c>
      <c r="AA102" s="12"/>
      <c r="AB102" s="518" t="s">
        <v>2215</v>
      </c>
      <c r="AC102" s="406" t="n">
        <v>1</v>
      </c>
      <c r="AD102" s="406" t="n">
        <v>1</v>
      </c>
      <c r="AE102" s="438" t="str">
        <f aca="false">'APH KIC KIA PC'!E102</f>
        <v/>
      </c>
      <c r="AF102" s="405" t="s">
        <v>115</v>
      </c>
      <c r="AG102" s="112"/>
      <c r="AH102" s="326" t="str">
        <f aca="false">TRIM('APH KIC KIA PC'!D102)</f>
        <v/>
      </c>
      <c r="AI102" s="113" t="n">
        <f aca="false">'APH KIC KIA PC'!AK102</f>
        <v>0</v>
      </c>
      <c r="AJ102" s="439"/>
      <c r="AK102" s="439"/>
      <c r="AL102" s="405" t="s">
        <v>114</v>
      </c>
    </row>
    <row r="103" customFormat="false" ht="14.25" hidden="false" customHeight="false" outlineLevel="0" collapsed="false">
      <c r="A103" s="321" t="n">
        <v>99</v>
      </c>
      <c r="B103" s="321" t="str">
        <f aca="false">'APH KIC KIA PC'!I103</f>
        <v>Välj…</v>
      </c>
      <c r="C103" s="321" t="str">
        <f aca="false">'APH KIC KIA PC'!K103</f>
        <v>Välj…</v>
      </c>
      <c r="D103" s="518" t="n">
        <v>100</v>
      </c>
      <c r="E103" s="406" t="n">
        <v>4</v>
      </c>
      <c r="F103" s="406" t="n">
        <v>1</v>
      </c>
      <c r="G103" s="438" t="str">
        <f aca="false">'APH KIC KIA PC'!E103</f>
        <v/>
      </c>
      <c r="H103" s="405" t="s">
        <v>115</v>
      </c>
      <c r="I103" s="112"/>
      <c r="J103" s="326" t="str">
        <f aca="false">TRIM('APH KIC KIA PC'!D103)</f>
        <v/>
      </c>
      <c r="K103" s="113" t="e">
        <f aca="false">IF('APH KIC KIA PC'!K103=Tabeller!$AH$4,'4. Inköpsdata'!J103,ROUND('APH KIC KIA PC'!AB103,2))</f>
        <v>#VALUE!</v>
      </c>
      <c r="L103" s="439"/>
      <c r="M103" s="439"/>
      <c r="N103" s="405" t="s">
        <v>114</v>
      </c>
      <c r="O103" s="83"/>
      <c r="P103" s="519" t="s">
        <v>2214</v>
      </c>
      <c r="Q103" s="406" t="n">
        <v>1</v>
      </c>
      <c r="R103" s="406" t="n">
        <v>1</v>
      </c>
      <c r="S103" s="438" t="str">
        <f aca="false">'APH KIC KIA PC'!E103</f>
        <v/>
      </c>
      <c r="T103" s="405" t="s">
        <v>115</v>
      </c>
      <c r="U103" s="112"/>
      <c r="V103" s="520" t="str">
        <f aca="false">TRIM('APH KIC KIA PC'!D103)</f>
        <v/>
      </c>
      <c r="W103" s="113" t="str">
        <f aca="false">IF('APH KIC KIA PC'!AC103="",'APH KIC KIA PC'!AD103,'APH KIC KIA PC'!AC103)</f>
        <v/>
      </c>
      <c r="X103" s="439"/>
      <c r="Y103" s="439"/>
      <c r="Z103" s="405" t="s">
        <v>114</v>
      </c>
      <c r="AA103" s="12"/>
      <c r="AB103" s="518" t="s">
        <v>2215</v>
      </c>
      <c r="AC103" s="406" t="n">
        <v>1</v>
      </c>
      <c r="AD103" s="406" t="n">
        <v>1</v>
      </c>
      <c r="AE103" s="438" t="str">
        <f aca="false">'APH KIC KIA PC'!E103</f>
        <v/>
      </c>
      <c r="AF103" s="405" t="s">
        <v>115</v>
      </c>
      <c r="AG103" s="112"/>
      <c r="AH103" s="326" t="str">
        <f aca="false">TRIM('APH KIC KIA PC'!D103)</f>
        <v/>
      </c>
      <c r="AI103" s="113" t="n">
        <f aca="false">'APH KIC KIA PC'!AK103</f>
        <v>0</v>
      </c>
      <c r="AJ103" s="439"/>
      <c r="AK103" s="439"/>
      <c r="AL103" s="405" t="s">
        <v>114</v>
      </c>
    </row>
    <row r="104" customFormat="false" ht="14.25" hidden="false" customHeight="false" outlineLevel="0" collapsed="false">
      <c r="A104" s="321" t="n">
        <v>100</v>
      </c>
      <c r="B104" s="321" t="str">
        <f aca="false">'APH KIC KIA PC'!I104</f>
        <v>Välj…</v>
      </c>
      <c r="C104" s="321" t="str">
        <f aca="false">'APH KIC KIA PC'!K104</f>
        <v>Välj…</v>
      </c>
      <c r="D104" s="518" t="n">
        <v>100</v>
      </c>
      <c r="E104" s="406" t="n">
        <v>4</v>
      </c>
      <c r="F104" s="406" t="n">
        <v>1</v>
      </c>
      <c r="G104" s="438" t="str">
        <f aca="false">'APH KIC KIA PC'!E104</f>
        <v/>
      </c>
      <c r="H104" s="405" t="s">
        <v>115</v>
      </c>
      <c r="I104" s="112"/>
      <c r="J104" s="326" t="str">
        <f aca="false">TRIM('APH KIC KIA PC'!D104)</f>
        <v/>
      </c>
      <c r="K104" s="113" t="e">
        <f aca="false">IF('APH KIC KIA PC'!K104=Tabeller!$AH$4,'4. Inköpsdata'!J104,ROUND('APH KIC KIA PC'!AB104,2))</f>
        <v>#VALUE!</v>
      </c>
      <c r="L104" s="439"/>
      <c r="M104" s="439"/>
      <c r="N104" s="405" t="s">
        <v>114</v>
      </c>
      <c r="O104" s="83"/>
      <c r="P104" s="519" t="s">
        <v>2214</v>
      </c>
      <c r="Q104" s="406" t="n">
        <v>1</v>
      </c>
      <c r="R104" s="406" t="n">
        <v>1</v>
      </c>
      <c r="S104" s="438" t="str">
        <f aca="false">'APH KIC KIA PC'!E104</f>
        <v/>
      </c>
      <c r="T104" s="405" t="s">
        <v>115</v>
      </c>
      <c r="U104" s="112"/>
      <c r="V104" s="520" t="str">
        <f aca="false">TRIM('APH KIC KIA PC'!D104)</f>
        <v/>
      </c>
      <c r="W104" s="113" t="str">
        <f aca="false">IF('APH KIC KIA PC'!AC104="",'APH KIC KIA PC'!AD104,'APH KIC KIA PC'!AC104)</f>
        <v/>
      </c>
      <c r="X104" s="439"/>
      <c r="Y104" s="439"/>
      <c r="Z104" s="405" t="s">
        <v>114</v>
      </c>
      <c r="AA104" s="12"/>
      <c r="AB104" s="518" t="s">
        <v>2215</v>
      </c>
      <c r="AC104" s="406" t="n">
        <v>1</v>
      </c>
      <c r="AD104" s="406" t="n">
        <v>1</v>
      </c>
      <c r="AE104" s="438" t="str">
        <f aca="false">'APH KIC KIA PC'!E104</f>
        <v/>
      </c>
      <c r="AF104" s="405" t="s">
        <v>115</v>
      </c>
      <c r="AG104" s="112"/>
      <c r="AH104" s="326" t="str">
        <f aca="false">TRIM('APH KIC KIA PC'!D104)</f>
        <v/>
      </c>
      <c r="AI104" s="113" t="n">
        <f aca="false">'APH KIC KIA PC'!AK104</f>
        <v>0</v>
      </c>
      <c r="AJ104" s="439"/>
      <c r="AK104" s="439"/>
      <c r="AL104" s="405" t="s">
        <v>114</v>
      </c>
    </row>
    <row r="105" customFormat="false" ht="14.25" hidden="false" customHeight="false" outlineLevel="0" collapsed="false">
      <c r="A105" s="321" t="n">
        <v>101</v>
      </c>
      <c r="B105" s="321" t="str">
        <f aca="false">'APH KIC KIA PC'!I105</f>
        <v>Välj…</v>
      </c>
      <c r="C105" s="321" t="str">
        <f aca="false">'APH KIC KIA PC'!K105</f>
        <v>Välj…</v>
      </c>
      <c r="D105" s="518" t="n">
        <v>100</v>
      </c>
      <c r="E105" s="406" t="n">
        <v>4</v>
      </c>
      <c r="F105" s="406" t="n">
        <v>1</v>
      </c>
      <c r="G105" s="438" t="str">
        <f aca="false">'APH KIC KIA PC'!E105</f>
        <v/>
      </c>
      <c r="H105" s="405" t="s">
        <v>115</v>
      </c>
      <c r="I105" s="112"/>
      <c r="J105" s="326" t="str">
        <f aca="false">TRIM('APH KIC KIA PC'!D105)</f>
        <v/>
      </c>
      <c r="K105" s="113" t="e">
        <f aca="false">IF('APH KIC KIA PC'!K105=Tabeller!$AH$4,'4. Inköpsdata'!J105,ROUND('APH KIC KIA PC'!AB105,2))</f>
        <v>#VALUE!</v>
      </c>
      <c r="L105" s="439"/>
      <c r="M105" s="439"/>
      <c r="N105" s="405" t="s">
        <v>114</v>
      </c>
      <c r="O105" s="83"/>
      <c r="P105" s="519" t="s">
        <v>2214</v>
      </c>
      <c r="Q105" s="406" t="n">
        <v>1</v>
      </c>
      <c r="R105" s="406" t="n">
        <v>1</v>
      </c>
      <c r="S105" s="438" t="str">
        <f aca="false">'APH KIC KIA PC'!E105</f>
        <v/>
      </c>
      <c r="T105" s="405" t="s">
        <v>115</v>
      </c>
      <c r="U105" s="112"/>
      <c r="V105" s="520" t="str">
        <f aca="false">TRIM('APH KIC KIA PC'!D105)</f>
        <v/>
      </c>
      <c r="W105" s="113" t="str">
        <f aca="false">IF('APH KIC KIA PC'!AC105="",'APH KIC KIA PC'!AD105,'APH KIC KIA PC'!AC105)</f>
        <v/>
      </c>
      <c r="X105" s="439"/>
      <c r="Y105" s="439"/>
      <c r="Z105" s="405" t="s">
        <v>114</v>
      </c>
      <c r="AA105" s="12"/>
      <c r="AB105" s="518" t="s">
        <v>2215</v>
      </c>
      <c r="AC105" s="406" t="n">
        <v>1</v>
      </c>
      <c r="AD105" s="406" t="n">
        <v>1</v>
      </c>
      <c r="AE105" s="438" t="str">
        <f aca="false">'APH KIC KIA PC'!E105</f>
        <v/>
      </c>
      <c r="AF105" s="405" t="s">
        <v>115</v>
      </c>
      <c r="AG105" s="112"/>
      <c r="AH105" s="326" t="str">
        <f aca="false">TRIM('APH KIC KIA PC'!D105)</f>
        <v/>
      </c>
      <c r="AI105" s="113" t="n">
        <f aca="false">'APH KIC KIA PC'!AK105</f>
        <v>0</v>
      </c>
      <c r="AJ105" s="439"/>
      <c r="AK105" s="439"/>
      <c r="AL105" s="405" t="s">
        <v>114</v>
      </c>
    </row>
    <row r="106" customFormat="false" ht="14.25" hidden="false" customHeight="false" outlineLevel="0" collapsed="false">
      <c r="A106" s="321" t="n">
        <v>102</v>
      </c>
      <c r="B106" s="321" t="str">
        <f aca="false">'APH KIC KIA PC'!I106</f>
        <v>Välj…</v>
      </c>
      <c r="C106" s="321" t="str">
        <f aca="false">'APH KIC KIA PC'!K106</f>
        <v>Välj…</v>
      </c>
      <c r="D106" s="518" t="n">
        <v>100</v>
      </c>
      <c r="E106" s="406" t="n">
        <v>4</v>
      </c>
      <c r="F106" s="406" t="n">
        <v>1</v>
      </c>
      <c r="G106" s="438" t="str">
        <f aca="false">'APH KIC KIA PC'!E106</f>
        <v/>
      </c>
      <c r="H106" s="405" t="s">
        <v>115</v>
      </c>
      <c r="I106" s="112"/>
      <c r="J106" s="326" t="str">
        <f aca="false">TRIM('APH KIC KIA PC'!D106)</f>
        <v/>
      </c>
      <c r="K106" s="113" t="e">
        <f aca="false">IF('APH KIC KIA PC'!K106=Tabeller!$AH$4,'4. Inköpsdata'!J106,ROUND('APH KIC KIA PC'!AB106,2))</f>
        <v>#VALUE!</v>
      </c>
      <c r="L106" s="439"/>
      <c r="M106" s="439"/>
      <c r="N106" s="405" t="s">
        <v>114</v>
      </c>
      <c r="O106" s="83"/>
      <c r="P106" s="519" t="s">
        <v>2214</v>
      </c>
      <c r="Q106" s="406" t="n">
        <v>1</v>
      </c>
      <c r="R106" s="406" t="n">
        <v>1</v>
      </c>
      <c r="S106" s="438" t="str">
        <f aca="false">'APH KIC KIA PC'!E106</f>
        <v/>
      </c>
      <c r="T106" s="405" t="s">
        <v>115</v>
      </c>
      <c r="U106" s="112"/>
      <c r="V106" s="520" t="str">
        <f aca="false">TRIM('APH KIC KIA PC'!D106)</f>
        <v/>
      </c>
      <c r="W106" s="113" t="str">
        <f aca="false">IF('APH KIC KIA PC'!AC106="",'APH KIC KIA PC'!AD106,'APH KIC KIA PC'!AC106)</f>
        <v/>
      </c>
      <c r="X106" s="439"/>
      <c r="Y106" s="439"/>
      <c r="Z106" s="405" t="s">
        <v>114</v>
      </c>
      <c r="AA106" s="12"/>
      <c r="AB106" s="518" t="s">
        <v>2215</v>
      </c>
      <c r="AC106" s="406" t="n">
        <v>1</v>
      </c>
      <c r="AD106" s="406" t="n">
        <v>1</v>
      </c>
      <c r="AE106" s="438" t="str">
        <f aca="false">'APH KIC KIA PC'!E106</f>
        <v/>
      </c>
      <c r="AF106" s="405" t="s">
        <v>115</v>
      </c>
      <c r="AG106" s="112"/>
      <c r="AH106" s="326" t="str">
        <f aca="false">TRIM('APH KIC KIA PC'!D106)</f>
        <v/>
      </c>
      <c r="AI106" s="113" t="n">
        <f aca="false">'APH KIC KIA PC'!AK106</f>
        <v>0</v>
      </c>
      <c r="AJ106" s="439"/>
      <c r="AK106" s="439"/>
      <c r="AL106" s="405" t="s">
        <v>114</v>
      </c>
    </row>
    <row r="107" customFormat="false" ht="14.25" hidden="false" customHeight="false" outlineLevel="0" collapsed="false">
      <c r="A107" s="321" t="n">
        <v>103</v>
      </c>
      <c r="B107" s="321" t="str">
        <f aca="false">'APH KIC KIA PC'!I107</f>
        <v>Välj…</v>
      </c>
      <c r="C107" s="321" t="str">
        <f aca="false">'APH KIC KIA PC'!K107</f>
        <v>Välj…</v>
      </c>
      <c r="D107" s="518" t="n">
        <v>100</v>
      </c>
      <c r="E107" s="406" t="n">
        <v>4</v>
      </c>
      <c r="F107" s="406" t="n">
        <v>1</v>
      </c>
      <c r="G107" s="438" t="str">
        <f aca="false">'APH KIC KIA PC'!E107</f>
        <v/>
      </c>
      <c r="H107" s="405" t="s">
        <v>115</v>
      </c>
      <c r="I107" s="112"/>
      <c r="J107" s="326" t="str">
        <f aca="false">TRIM('APH KIC KIA PC'!D107)</f>
        <v/>
      </c>
      <c r="K107" s="113" t="e">
        <f aca="false">IF('APH KIC KIA PC'!K107=Tabeller!$AH$4,'4. Inköpsdata'!J107,ROUND('APH KIC KIA PC'!AB107,2))</f>
        <v>#VALUE!</v>
      </c>
      <c r="L107" s="439"/>
      <c r="M107" s="439"/>
      <c r="N107" s="405" t="s">
        <v>114</v>
      </c>
      <c r="O107" s="83"/>
      <c r="P107" s="519" t="s">
        <v>2214</v>
      </c>
      <c r="Q107" s="406" t="n">
        <v>1</v>
      </c>
      <c r="R107" s="406" t="n">
        <v>1</v>
      </c>
      <c r="S107" s="438" t="str">
        <f aca="false">'APH KIC KIA PC'!E107</f>
        <v/>
      </c>
      <c r="T107" s="405" t="s">
        <v>115</v>
      </c>
      <c r="U107" s="112"/>
      <c r="V107" s="520" t="str">
        <f aca="false">TRIM('APH KIC KIA PC'!D107)</f>
        <v/>
      </c>
      <c r="W107" s="113" t="str">
        <f aca="false">IF('APH KIC KIA PC'!AC107="",'APH KIC KIA PC'!AD107,'APH KIC KIA PC'!AC107)</f>
        <v/>
      </c>
      <c r="X107" s="439"/>
      <c r="Y107" s="439"/>
      <c r="Z107" s="405" t="s">
        <v>114</v>
      </c>
      <c r="AA107" s="12"/>
      <c r="AB107" s="518" t="s">
        <v>2215</v>
      </c>
      <c r="AC107" s="406" t="n">
        <v>1</v>
      </c>
      <c r="AD107" s="406" t="n">
        <v>1</v>
      </c>
      <c r="AE107" s="438" t="str">
        <f aca="false">'APH KIC KIA PC'!E107</f>
        <v/>
      </c>
      <c r="AF107" s="405" t="s">
        <v>115</v>
      </c>
      <c r="AG107" s="112"/>
      <c r="AH107" s="326" t="str">
        <f aca="false">TRIM('APH KIC KIA PC'!D107)</f>
        <v/>
      </c>
      <c r="AI107" s="113" t="n">
        <f aca="false">'APH KIC KIA PC'!AK107</f>
        <v>0</v>
      </c>
      <c r="AJ107" s="439"/>
      <c r="AK107" s="439"/>
      <c r="AL107" s="405" t="s">
        <v>114</v>
      </c>
    </row>
    <row r="108" customFormat="false" ht="14.25" hidden="false" customHeight="false" outlineLevel="0" collapsed="false">
      <c r="A108" s="321" t="n">
        <v>104</v>
      </c>
      <c r="B108" s="321" t="str">
        <f aca="false">'APH KIC KIA PC'!I108</f>
        <v>Välj…</v>
      </c>
      <c r="C108" s="321" t="str">
        <f aca="false">'APH KIC KIA PC'!K108</f>
        <v>Välj…</v>
      </c>
      <c r="D108" s="518" t="n">
        <v>100</v>
      </c>
      <c r="E108" s="406" t="n">
        <v>4</v>
      </c>
      <c r="F108" s="406" t="n">
        <v>1</v>
      </c>
      <c r="G108" s="438" t="str">
        <f aca="false">'APH KIC KIA PC'!E108</f>
        <v/>
      </c>
      <c r="H108" s="405" t="s">
        <v>115</v>
      </c>
      <c r="I108" s="112"/>
      <c r="J108" s="326" t="str">
        <f aca="false">TRIM('APH KIC KIA PC'!D108)</f>
        <v/>
      </c>
      <c r="K108" s="113" t="e">
        <f aca="false">IF('APH KIC KIA PC'!K108=Tabeller!$AH$4,'4. Inköpsdata'!J108,ROUND('APH KIC KIA PC'!AB108,2))</f>
        <v>#VALUE!</v>
      </c>
      <c r="L108" s="439"/>
      <c r="M108" s="439"/>
      <c r="N108" s="405" t="s">
        <v>114</v>
      </c>
      <c r="O108" s="83"/>
      <c r="P108" s="519" t="s">
        <v>2214</v>
      </c>
      <c r="Q108" s="406" t="n">
        <v>1</v>
      </c>
      <c r="R108" s="406" t="n">
        <v>1</v>
      </c>
      <c r="S108" s="438" t="str">
        <f aca="false">'APH KIC KIA PC'!E108</f>
        <v/>
      </c>
      <c r="T108" s="405" t="s">
        <v>115</v>
      </c>
      <c r="U108" s="112"/>
      <c r="V108" s="520" t="str">
        <f aca="false">TRIM('APH KIC KIA PC'!D108)</f>
        <v/>
      </c>
      <c r="W108" s="113" t="str">
        <f aca="false">IF('APH KIC KIA PC'!AC108="",'APH KIC KIA PC'!AD108,'APH KIC KIA PC'!AC108)</f>
        <v/>
      </c>
      <c r="X108" s="439"/>
      <c r="Y108" s="439"/>
      <c r="Z108" s="405" t="s">
        <v>114</v>
      </c>
      <c r="AA108" s="12"/>
      <c r="AB108" s="518" t="s">
        <v>2215</v>
      </c>
      <c r="AC108" s="406" t="n">
        <v>1</v>
      </c>
      <c r="AD108" s="406" t="n">
        <v>1</v>
      </c>
      <c r="AE108" s="438" t="str">
        <f aca="false">'APH KIC KIA PC'!E108</f>
        <v/>
      </c>
      <c r="AF108" s="405" t="s">
        <v>115</v>
      </c>
      <c r="AG108" s="112"/>
      <c r="AH108" s="326" t="str">
        <f aca="false">TRIM('APH KIC KIA PC'!D108)</f>
        <v/>
      </c>
      <c r="AI108" s="113" t="n">
        <f aca="false">'APH KIC KIA PC'!AK108</f>
        <v>0</v>
      </c>
      <c r="AJ108" s="439"/>
      <c r="AK108" s="439"/>
      <c r="AL108" s="405" t="s">
        <v>114</v>
      </c>
    </row>
    <row r="109" customFormat="false" ht="14.25" hidden="false" customHeight="false" outlineLevel="0" collapsed="false">
      <c r="A109" s="321" t="n">
        <v>105</v>
      </c>
      <c r="B109" s="321" t="str">
        <f aca="false">'APH KIC KIA PC'!I109</f>
        <v>Välj…</v>
      </c>
      <c r="C109" s="321" t="str">
        <f aca="false">'APH KIC KIA PC'!K109</f>
        <v>Välj…</v>
      </c>
      <c r="D109" s="518" t="n">
        <v>100</v>
      </c>
      <c r="E109" s="406" t="n">
        <v>4</v>
      </c>
      <c r="F109" s="406" t="n">
        <v>1</v>
      </c>
      <c r="G109" s="438" t="str">
        <f aca="false">'APH KIC KIA PC'!E109</f>
        <v/>
      </c>
      <c r="H109" s="405" t="s">
        <v>115</v>
      </c>
      <c r="I109" s="112"/>
      <c r="J109" s="326" t="str">
        <f aca="false">TRIM('APH KIC KIA PC'!D109)</f>
        <v/>
      </c>
      <c r="K109" s="113" t="e">
        <f aca="false">IF('APH KIC KIA PC'!K109=Tabeller!$AH$4,'4. Inköpsdata'!J109,ROUND('APH KIC KIA PC'!AB109,2))</f>
        <v>#VALUE!</v>
      </c>
      <c r="L109" s="439"/>
      <c r="M109" s="439"/>
      <c r="N109" s="405" t="s">
        <v>114</v>
      </c>
      <c r="O109" s="83"/>
      <c r="P109" s="519" t="s">
        <v>2214</v>
      </c>
      <c r="Q109" s="406" t="n">
        <v>1</v>
      </c>
      <c r="R109" s="406" t="n">
        <v>1</v>
      </c>
      <c r="S109" s="438" t="str">
        <f aca="false">'APH KIC KIA PC'!E109</f>
        <v/>
      </c>
      <c r="T109" s="405" t="s">
        <v>115</v>
      </c>
      <c r="U109" s="112"/>
      <c r="V109" s="520" t="str">
        <f aca="false">TRIM('APH KIC KIA PC'!D109)</f>
        <v/>
      </c>
      <c r="W109" s="113" t="str">
        <f aca="false">IF('APH KIC KIA PC'!AC109="",'APH KIC KIA PC'!AD109,'APH KIC KIA PC'!AC109)</f>
        <v/>
      </c>
      <c r="X109" s="439"/>
      <c r="Y109" s="439"/>
      <c r="Z109" s="405" t="s">
        <v>114</v>
      </c>
      <c r="AA109" s="12"/>
      <c r="AB109" s="518" t="s">
        <v>2215</v>
      </c>
      <c r="AC109" s="406" t="n">
        <v>1</v>
      </c>
      <c r="AD109" s="406" t="n">
        <v>1</v>
      </c>
      <c r="AE109" s="438" t="str">
        <f aca="false">'APH KIC KIA PC'!E109</f>
        <v/>
      </c>
      <c r="AF109" s="405" t="s">
        <v>115</v>
      </c>
      <c r="AG109" s="112"/>
      <c r="AH109" s="326" t="str">
        <f aca="false">TRIM('APH KIC KIA PC'!D109)</f>
        <v/>
      </c>
      <c r="AI109" s="113" t="n">
        <f aca="false">'APH KIC KIA PC'!AK109</f>
        <v>0</v>
      </c>
      <c r="AJ109" s="439"/>
      <c r="AK109" s="439"/>
      <c r="AL109" s="405" t="s">
        <v>114</v>
      </c>
    </row>
    <row r="110" customFormat="false" ht="14.25" hidden="false" customHeight="false" outlineLevel="0" collapsed="false">
      <c r="A110" s="321" t="n">
        <v>106</v>
      </c>
      <c r="B110" s="321" t="str">
        <f aca="false">'APH KIC KIA PC'!I110</f>
        <v>Välj…</v>
      </c>
      <c r="C110" s="321" t="str">
        <f aca="false">'APH KIC KIA PC'!K110</f>
        <v>Välj…</v>
      </c>
      <c r="D110" s="518" t="n">
        <v>100</v>
      </c>
      <c r="E110" s="406" t="n">
        <v>4</v>
      </c>
      <c r="F110" s="406" t="n">
        <v>1</v>
      </c>
      <c r="G110" s="438" t="str">
        <f aca="false">'APH KIC KIA PC'!E110</f>
        <v/>
      </c>
      <c r="H110" s="405" t="s">
        <v>115</v>
      </c>
      <c r="I110" s="112"/>
      <c r="J110" s="326" t="str">
        <f aca="false">TRIM('APH KIC KIA PC'!D110)</f>
        <v/>
      </c>
      <c r="K110" s="113" t="e">
        <f aca="false">IF('APH KIC KIA PC'!K110=Tabeller!$AH$4,'4. Inköpsdata'!J110,ROUND('APH KIC KIA PC'!AB110,2))</f>
        <v>#VALUE!</v>
      </c>
      <c r="L110" s="439"/>
      <c r="M110" s="439"/>
      <c r="N110" s="405" t="s">
        <v>114</v>
      </c>
      <c r="O110" s="83"/>
      <c r="P110" s="519" t="s">
        <v>2214</v>
      </c>
      <c r="Q110" s="406" t="n">
        <v>1</v>
      </c>
      <c r="R110" s="406" t="n">
        <v>1</v>
      </c>
      <c r="S110" s="438" t="str">
        <f aca="false">'APH KIC KIA PC'!E110</f>
        <v/>
      </c>
      <c r="T110" s="405" t="s">
        <v>115</v>
      </c>
      <c r="U110" s="112"/>
      <c r="V110" s="520" t="str">
        <f aca="false">TRIM('APH KIC KIA PC'!D110)</f>
        <v/>
      </c>
      <c r="W110" s="113" t="str">
        <f aca="false">IF('APH KIC KIA PC'!AC110="",'APH KIC KIA PC'!AD110,'APH KIC KIA PC'!AC110)</f>
        <v/>
      </c>
      <c r="X110" s="439"/>
      <c r="Y110" s="439"/>
      <c r="Z110" s="405" t="s">
        <v>114</v>
      </c>
      <c r="AA110" s="12"/>
      <c r="AB110" s="518" t="s">
        <v>2215</v>
      </c>
      <c r="AC110" s="406" t="n">
        <v>1</v>
      </c>
      <c r="AD110" s="406" t="n">
        <v>1</v>
      </c>
      <c r="AE110" s="438" t="str">
        <f aca="false">'APH KIC KIA PC'!E110</f>
        <v/>
      </c>
      <c r="AF110" s="405" t="s">
        <v>115</v>
      </c>
      <c r="AG110" s="112"/>
      <c r="AH110" s="326" t="str">
        <f aca="false">TRIM('APH KIC KIA PC'!D110)</f>
        <v/>
      </c>
      <c r="AI110" s="113" t="n">
        <f aca="false">'APH KIC KIA PC'!AK110</f>
        <v>0</v>
      </c>
      <c r="AJ110" s="439"/>
      <c r="AK110" s="439"/>
      <c r="AL110" s="405" t="s">
        <v>114</v>
      </c>
    </row>
    <row r="111" customFormat="false" ht="14.25" hidden="false" customHeight="false" outlineLevel="0" collapsed="false">
      <c r="A111" s="321" t="n">
        <v>107</v>
      </c>
      <c r="B111" s="321" t="str">
        <f aca="false">'APH KIC KIA PC'!I111</f>
        <v>Välj…</v>
      </c>
      <c r="C111" s="321" t="str">
        <f aca="false">'APH KIC KIA PC'!K111</f>
        <v>Välj…</v>
      </c>
      <c r="D111" s="518" t="n">
        <v>100</v>
      </c>
      <c r="E111" s="406" t="n">
        <v>4</v>
      </c>
      <c r="F111" s="406" t="n">
        <v>1</v>
      </c>
      <c r="G111" s="438" t="str">
        <f aca="false">'APH KIC KIA PC'!E111</f>
        <v/>
      </c>
      <c r="H111" s="405" t="s">
        <v>115</v>
      </c>
      <c r="I111" s="112"/>
      <c r="J111" s="326" t="str">
        <f aca="false">TRIM('APH KIC KIA PC'!D111)</f>
        <v/>
      </c>
      <c r="K111" s="113" t="e">
        <f aca="false">IF('APH KIC KIA PC'!K111=Tabeller!$AH$4,'4. Inköpsdata'!J111,ROUND('APH KIC KIA PC'!AB111,2))</f>
        <v>#VALUE!</v>
      </c>
      <c r="L111" s="439"/>
      <c r="M111" s="439"/>
      <c r="N111" s="405" t="s">
        <v>114</v>
      </c>
      <c r="O111" s="83"/>
      <c r="P111" s="519" t="s">
        <v>2214</v>
      </c>
      <c r="Q111" s="406" t="n">
        <v>1</v>
      </c>
      <c r="R111" s="406" t="n">
        <v>1</v>
      </c>
      <c r="S111" s="438" t="str">
        <f aca="false">'APH KIC KIA PC'!E111</f>
        <v/>
      </c>
      <c r="T111" s="405" t="s">
        <v>115</v>
      </c>
      <c r="U111" s="112"/>
      <c r="V111" s="520" t="str">
        <f aca="false">TRIM('APH KIC KIA PC'!D111)</f>
        <v/>
      </c>
      <c r="W111" s="113" t="str">
        <f aca="false">IF('APH KIC KIA PC'!AC111="",'APH KIC KIA PC'!AD111,'APH KIC KIA PC'!AC111)</f>
        <v/>
      </c>
      <c r="X111" s="439"/>
      <c r="Y111" s="439"/>
      <c r="Z111" s="405" t="s">
        <v>114</v>
      </c>
      <c r="AA111" s="12"/>
      <c r="AB111" s="518" t="s">
        <v>2215</v>
      </c>
      <c r="AC111" s="406" t="n">
        <v>1</v>
      </c>
      <c r="AD111" s="406" t="n">
        <v>1</v>
      </c>
      <c r="AE111" s="438" t="str">
        <f aca="false">'APH KIC KIA PC'!E111</f>
        <v/>
      </c>
      <c r="AF111" s="405" t="s">
        <v>115</v>
      </c>
      <c r="AG111" s="112"/>
      <c r="AH111" s="326" t="str">
        <f aca="false">TRIM('APH KIC KIA PC'!D111)</f>
        <v/>
      </c>
      <c r="AI111" s="113" t="n">
        <f aca="false">'APH KIC KIA PC'!AK111</f>
        <v>0</v>
      </c>
      <c r="AJ111" s="439"/>
      <c r="AK111" s="439"/>
      <c r="AL111" s="405" t="s">
        <v>114</v>
      </c>
    </row>
    <row r="112" customFormat="false" ht="14.25" hidden="false" customHeight="false" outlineLevel="0" collapsed="false">
      <c r="A112" s="321" t="n">
        <v>108</v>
      </c>
      <c r="B112" s="321" t="str">
        <f aca="false">'APH KIC KIA PC'!I112</f>
        <v>Välj…</v>
      </c>
      <c r="C112" s="321" t="str">
        <f aca="false">'APH KIC KIA PC'!K112</f>
        <v>Välj…</v>
      </c>
      <c r="D112" s="518" t="n">
        <v>100</v>
      </c>
      <c r="E112" s="406" t="n">
        <v>4</v>
      </c>
      <c r="F112" s="406" t="n">
        <v>1</v>
      </c>
      <c r="G112" s="438" t="str">
        <f aca="false">'APH KIC KIA PC'!E112</f>
        <v/>
      </c>
      <c r="H112" s="405" t="s">
        <v>115</v>
      </c>
      <c r="I112" s="112"/>
      <c r="J112" s="326" t="str">
        <f aca="false">TRIM('APH KIC KIA PC'!D112)</f>
        <v/>
      </c>
      <c r="K112" s="113" t="e">
        <f aca="false">IF('APH KIC KIA PC'!K112=Tabeller!$AH$4,'4. Inköpsdata'!J112,ROUND('APH KIC KIA PC'!AB112,2))</f>
        <v>#VALUE!</v>
      </c>
      <c r="L112" s="439"/>
      <c r="M112" s="439"/>
      <c r="N112" s="405" t="s">
        <v>114</v>
      </c>
      <c r="O112" s="83"/>
      <c r="P112" s="519" t="s">
        <v>2214</v>
      </c>
      <c r="Q112" s="406" t="n">
        <v>1</v>
      </c>
      <c r="R112" s="406" t="n">
        <v>1</v>
      </c>
      <c r="S112" s="438" t="str">
        <f aca="false">'APH KIC KIA PC'!E112</f>
        <v/>
      </c>
      <c r="T112" s="405" t="s">
        <v>115</v>
      </c>
      <c r="U112" s="112"/>
      <c r="V112" s="520" t="str">
        <f aca="false">TRIM('APH KIC KIA PC'!D112)</f>
        <v/>
      </c>
      <c r="W112" s="113" t="str">
        <f aca="false">IF('APH KIC KIA PC'!AC112="",'APH KIC KIA PC'!AD112,'APH KIC KIA PC'!AC112)</f>
        <v/>
      </c>
      <c r="X112" s="439"/>
      <c r="Y112" s="439"/>
      <c r="Z112" s="405" t="s">
        <v>114</v>
      </c>
      <c r="AA112" s="12"/>
      <c r="AB112" s="518" t="s">
        <v>2215</v>
      </c>
      <c r="AC112" s="406" t="n">
        <v>1</v>
      </c>
      <c r="AD112" s="406" t="n">
        <v>1</v>
      </c>
      <c r="AE112" s="438" t="str">
        <f aca="false">'APH KIC KIA PC'!E112</f>
        <v/>
      </c>
      <c r="AF112" s="405" t="s">
        <v>115</v>
      </c>
      <c r="AG112" s="112"/>
      <c r="AH112" s="326" t="str">
        <f aca="false">TRIM('APH KIC KIA PC'!D112)</f>
        <v/>
      </c>
      <c r="AI112" s="113" t="n">
        <f aca="false">'APH KIC KIA PC'!AK112</f>
        <v>0</v>
      </c>
      <c r="AJ112" s="439"/>
      <c r="AK112" s="439"/>
      <c r="AL112" s="405" t="s">
        <v>114</v>
      </c>
    </row>
    <row r="113" customFormat="false" ht="14.25" hidden="false" customHeight="false" outlineLevel="0" collapsed="false">
      <c r="A113" s="321" t="n">
        <v>109</v>
      </c>
      <c r="B113" s="321" t="str">
        <f aca="false">'APH KIC KIA PC'!I113</f>
        <v>Välj…</v>
      </c>
      <c r="C113" s="321" t="str">
        <f aca="false">'APH KIC KIA PC'!K113</f>
        <v>Välj…</v>
      </c>
      <c r="D113" s="518" t="n">
        <v>100</v>
      </c>
      <c r="E113" s="406" t="n">
        <v>4</v>
      </c>
      <c r="F113" s="406" t="n">
        <v>1</v>
      </c>
      <c r="G113" s="438" t="str">
        <f aca="false">'APH KIC KIA PC'!E113</f>
        <v/>
      </c>
      <c r="H113" s="405" t="s">
        <v>115</v>
      </c>
      <c r="I113" s="112"/>
      <c r="J113" s="326" t="str">
        <f aca="false">TRIM('APH KIC KIA PC'!D113)</f>
        <v/>
      </c>
      <c r="K113" s="113" t="e">
        <f aca="false">IF('APH KIC KIA PC'!K113=Tabeller!$AH$4,'4. Inköpsdata'!J113,ROUND('APH KIC KIA PC'!AB113,2))</f>
        <v>#VALUE!</v>
      </c>
      <c r="L113" s="439"/>
      <c r="M113" s="439"/>
      <c r="N113" s="405" t="s">
        <v>114</v>
      </c>
      <c r="O113" s="83"/>
      <c r="P113" s="519" t="s">
        <v>2214</v>
      </c>
      <c r="Q113" s="406" t="n">
        <v>1</v>
      </c>
      <c r="R113" s="406" t="n">
        <v>1</v>
      </c>
      <c r="S113" s="438" t="str">
        <f aca="false">'APH KIC KIA PC'!E113</f>
        <v/>
      </c>
      <c r="T113" s="405" t="s">
        <v>115</v>
      </c>
      <c r="U113" s="112"/>
      <c r="V113" s="520" t="str">
        <f aca="false">TRIM('APH KIC KIA PC'!D113)</f>
        <v/>
      </c>
      <c r="W113" s="113" t="str">
        <f aca="false">IF('APH KIC KIA PC'!AC113="",'APH KIC KIA PC'!AD113,'APH KIC KIA PC'!AC113)</f>
        <v/>
      </c>
      <c r="X113" s="439"/>
      <c r="Y113" s="439"/>
      <c r="Z113" s="405" t="s">
        <v>114</v>
      </c>
      <c r="AA113" s="12"/>
      <c r="AB113" s="518" t="s">
        <v>2215</v>
      </c>
      <c r="AC113" s="406" t="n">
        <v>1</v>
      </c>
      <c r="AD113" s="406" t="n">
        <v>1</v>
      </c>
      <c r="AE113" s="438" t="str">
        <f aca="false">'APH KIC KIA PC'!E113</f>
        <v/>
      </c>
      <c r="AF113" s="405" t="s">
        <v>115</v>
      </c>
      <c r="AG113" s="112"/>
      <c r="AH113" s="326" t="str">
        <f aca="false">TRIM('APH KIC KIA PC'!D113)</f>
        <v/>
      </c>
      <c r="AI113" s="113" t="n">
        <f aca="false">'APH KIC KIA PC'!AK113</f>
        <v>0</v>
      </c>
      <c r="AJ113" s="439"/>
      <c r="AK113" s="439"/>
      <c r="AL113" s="405" t="s">
        <v>114</v>
      </c>
    </row>
    <row r="114" customFormat="false" ht="14.25" hidden="false" customHeight="false" outlineLevel="0" collapsed="false">
      <c r="A114" s="321" t="n">
        <v>110</v>
      </c>
      <c r="B114" s="321" t="str">
        <f aca="false">'APH KIC KIA PC'!I114</f>
        <v>Välj…</v>
      </c>
      <c r="C114" s="321" t="str">
        <f aca="false">'APH KIC KIA PC'!K114</f>
        <v>Välj…</v>
      </c>
      <c r="D114" s="518" t="n">
        <v>100</v>
      </c>
      <c r="E114" s="406" t="n">
        <v>4</v>
      </c>
      <c r="F114" s="406" t="n">
        <v>1</v>
      </c>
      <c r="G114" s="438" t="str">
        <f aca="false">'APH KIC KIA PC'!E114</f>
        <v/>
      </c>
      <c r="H114" s="405" t="s">
        <v>115</v>
      </c>
      <c r="I114" s="112"/>
      <c r="J114" s="326" t="str">
        <f aca="false">TRIM('APH KIC KIA PC'!D114)</f>
        <v/>
      </c>
      <c r="K114" s="113" t="e">
        <f aca="false">IF('APH KIC KIA PC'!K114=Tabeller!$AH$4,'4. Inköpsdata'!J114,ROUND('APH KIC KIA PC'!AB114,2))</f>
        <v>#VALUE!</v>
      </c>
      <c r="L114" s="439"/>
      <c r="M114" s="439"/>
      <c r="N114" s="405" t="s">
        <v>114</v>
      </c>
      <c r="O114" s="83"/>
      <c r="P114" s="519" t="s">
        <v>2214</v>
      </c>
      <c r="Q114" s="406" t="n">
        <v>1</v>
      </c>
      <c r="R114" s="406" t="n">
        <v>1</v>
      </c>
      <c r="S114" s="438" t="str">
        <f aca="false">'APH KIC KIA PC'!E114</f>
        <v/>
      </c>
      <c r="T114" s="405" t="s">
        <v>115</v>
      </c>
      <c r="U114" s="112"/>
      <c r="V114" s="520" t="str">
        <f aca="false">TRIM('APH KIC KIA PC'!D114)</f>
        <v/>
      </c>
      <c r="W114" s="113" t="str">
        <f aca="false">IF('APH KIC KIA PC'!AC114="",'APH KIC KIA PC'!AD114,'APH KIC KIA PC'!AC114)</f>
        <v/>
      </c>
      <c r="X114" s="439"/>
      <c r="Y114" s="439"/>
      <c r="Z114" s="405" t="s">
        <v>114</v>
      </c>
      <c r="AA114" s="12"/>
      <c r="AB114" s="518" t="s">
        <v>2215</v>
      </c>
      <c r="AC114" s="406" t="n">
        <v>1</v>
      </c>
      <c r="AD114" s="406" t="n">
        <v>1</v>
      </c>
      <c r="AE114" s="438" t="str">
        <f aca="false">'APH KIC KIA PC'!E114</f>
        <v/>
      </c>
      <c r="AF114" s="405" t="s">
        <v>115</v>
      </c>
      <c r="AG114" s="112"/>
      <c r="AH114" s="326" t="str">
        <f aca="false">TRIM('APH KIC KIA PC'!D114)</f>
        <v/>
      </c>
      <c r="AI114" s="113" t="n">
        <f aca="false">'APH KIC KIA PC'!AK114</f>
        <v>0</v>
      </c>
      <c r="AJ114" s="439"/>
      <c r="AK114" s="439"/>
      <c r="AL114" s="405" t="s">
        <v>114</v>
      </c>
    </row>
    <row r="115" customFormat="false" ht="14.25" hidden="false" customHeight="false" outlineLevel="0" collapsed="false">
      <c r="A115" s="321" t="n">
        <v>111</v>
      </c>
      <c r="B115" s="321" t="str">
        <f aca="false">'APH KIC KIA PC'!I115</f>
        <v>Välj…</v>
      </c>
      <c r="C115" s="321" t="str">
        <f aca="false">'APH KIC KIA PC'!K115</f>
        <v>Välj…</v>
      </c>
      <c r="D115" s="518" t="n">
        <v>100</v>
      </c>
      <c r="E115" s="406" t="n">
        <v>4</v>
      </c>
      <c r="F115" s="406" t="n">
        <v>1</v>
      </c>
      <c r="G115" s="438" t="str">
        <f aca="false">'APH KIC KIA PC'!E115</f>
        <v/>
      </c>
      <c r="H115" s="405" t="s">
        <v>115</v>
      </c>
      <c r="I115" s="112"/>
      <c r="J115" s="326" t="str">
        <f aca="false">TRIM('APH KIC KIA PC'!D115)</f>
        <v/>
      </c>
      <c r="K115" s="113" t="e">
        <f aca="false">IF('APH KIC KIA PC'!K115=Tabeller!$AH$4,'4. Inköpsdata'!J115,ROUND('APH KIC KIA PC'!AB115,2))</f>
        <v>#VALUE!</v>
      </c>
      <c r="L115" s="439"/>
      <c r="M115" s="439"/>
      <c r="N115" s="405" t="s">
        <v>114</v>
      </c>
      <c r="O115" s="83"/>
      <c r="P115" s="519" t="s">
        <v>2214</v>
      </c>
      <c r="Q115" s="406" t="n">
        <v>1</v>
      </c>
      <c r="R115" s="406" t="n">
        <v>1</v>
      </c>
      <c r="S115" s="438" t="str">
        <f aca="false">'APH KIC KIA PC'!E115</f>
        <v/>
      </c>
      <c r="T115" s="405" t="s">
        <v>115</v>
      </c>
      <c r="U115" s="112"/>
      <c r="V115" s="520" t="str">
        <f aca="false">TRIM('APH KIC KIA PC'!D115)</f>
        <v/>
      </c>
      <c r="W115" s="113" t="str">
        <f aca="false">IF('APH KIC KIA PC'!AC115="",'APH KIC KIA PC'!AD115,'APH KIC KIA PC'!AC115)</f>
        <v/>
      </c>
      <c r="X115" s="439"/>
      <c r="Y115" s="439"/>
      <c r="Z115" s="405" t="s">
        <v>114</v>
      </c>
      <c r="AA115" s="12"/>
      <c r="AB115" s="518" t="s">
        <v>2215</v>
      </c>
      <c r="AC115" s="406" t="n">
        <v>1</v>
      </c>
      <c r="AD115" s="406" t="n">
        <v>1</v>
      </c>
      <c r="AE115" s="438" t="str">
        <f aca="false">'APH KIC KIA PC'!E115</f>
        <v/>
      </c>
      <c r="AF115" s="405" t="s">
        <v>115</v>
      </c>
      <c r="AG115" s="112"/>
      <c r="AH115" s="326" t="str">
        <f aca="false">TRIM('APH KIC KIA PC'!D115)</f>
        <v/>
      </c>
      <c r="AI115" s="113" t="n">
        <f aca="false">'APH KIC KIA PC'!AK115</f>
        <v>0</v>
      </c>
      <c r="AJ115" s="439"/>
      <c r="AK115" s="439"/>
      <c r="AL115" s="405" t="s">
        <v>114</v>
      </c>
    </row>
    <row r="116" customFormat="false" ht="14.25" hidden="false" customHeight="false" outlineLevel="0" collapsed="false">
      <c r="A116" s="321" t="n">
        <v>112</v>
      </c>
      <c r="B116" s="321" t="str">
        <f aca="false">'APH KIC KIA PC'!I116</f>
        <v>Välj…</v>
      </c>
      <c r="C116" s="321" t="str">
        <f aca="false">'APH KIC KIA PC'!K116</f>
        <v>Välj…</v>
      </c>
      <c r="D116" s="518" t="n">
        <v>100</v>
      </c>
      <c r="E116" s="406" t="n">
        <v>4</v>
      </c>
      <c r="F116" s="406" t="n">
        <v>1</v>
      </c>
      <c r="G116" s="438" t="str">
        <f aca="false">'APH KIC KIA PC'!E116</f>
        <v/>
      </c>
      <c r="H116" s="405" t="s">
        <v>115</v>
      </c>
      <c r="I116" s="112"/>
      <c r="J116" s="326" t="str">
        <f aca="false">TRIM('APH KIC KIA PC'!D116)</f>
        <v/>
      </c>
      <c r="K116" s="113" t="e">
        <f aca="false">IF('APH KIC KIA PC'!K116=Tabeller!$AH$4,'4. Inköpsdata'!J116,ROUND('APH KIC KIA PC'!AB116,2))</f>
        <v>#VALUE!</v>
      </c>
      <c r="L116" s="439"/>
      <c r="M116" s="439"/>
      <c r="N116" s="405" t="s">
        <v>114</v>
      </c>
      <c r="O116" s="83"/>
      <c r="P116" s="519" t="s">
        <v>2214</v>
      </c>
      <c r="Q116" s="406" t="n">
        <v>1</v>
      </c>
      <c r="R116" s="406" t="n">
        <v>1</v>
      </c>
      <c r="S116" s="438" t="str">
        <f aca="false">'APH KIC KIA PC'!E116</f>
        <v/>
      </c>
      <c r="T116" s="405" t="s">
        <v>115</v>
      </c>
      <c r="U116" s="112"/>
      <c r="V116" s="520" t="str">
        <f aca="false">TRIM('APH KIC KIA PC'!D116)</f>
        <v/>
      </c>
      <c r="W116" s="113" t="str">
        <f aca="false">IF('APH KIC KIA PC'!AC116="",'APH KIC KIA PC'!AD116,'APH KIC KIA PC'!AC116)</f>
        <v/>
      </c>
      <c r="X116" s="439"/>
      <c r="Y116" s="439"/>
      <c r="Z116" s="405" t="s">
        <v>114</v>
      </c>
      <c r="AA116" s="12"/>
      <c r="AB116" s="518" t="s">
        <v>2215</v>
      </c>
      <c r="AC116" s="406" t="n">
        <v>1</v>
      </c>
      <c r="AD116" s="406" t="n">
        <v>1</v>
      </c>
      <c r="AE116" s="438" t="str">
        <f aca="false">'APH KIC KIA PC'!E116</f>
        <v/>
      </c>
      <c r="AF116" s="405" t="s">
        <v>115</v>
      </c>
      <c r="AG116" s="112"/>
      <c r="AH116" s="326" t="str">
        <f aca="false">TRIM('APH KIC KIA PC'!D116)</f>
        <v/>
      </c>
      <c r="AI116" s="113" t="n">
        <f aca="false">'APH KIC KIA PC'!AK116</f>
        <v>0</v>
      </c>
      <c r="AJ116" s="439"/>
      <c r="AK116" s="439"/>
      <c r="AL116" s="405" t="s">
        <v>114</v>
      </c>
    </row>
    <row r="117" customFormat="false" ht="14.25" hidden="false" customHeight="false" outlineLevel="0" collapsed="false">
      <c r="A117" s="321" t="n">
        <v>113</v>
      </c>
      <c r="B117" s="321" t="str">
        <f aca="false">'APH KIC KIA PC'!I117</f>
        <v>Välj…</v>
      </c>
      <c r="C117" s="321" t="str">
        <f aca="false">'APH KIC KIA PC'!K117</f>
        <v>Välj…</v>
      </c>
      <c r="D117" s="518" t="n">
        <v>100</v>
      </c>
      <c r="E117" s="406" t="n">
        <v>4</v>
      </c>
      <c r="F117" s="406" t="n">
        <v>1</v>
      </c>
      <c r="G117" s="438" t="str">
        <f aca="false">'APH KIC KIA PC'!E117</f>
        <v/>
      </c>
      <c r="H117" s="405" t="s">
        <v>115</v>
      </c>
      <c r="I117" s="112"/>
      <c r="J117" s="326" t="str">
        <f aca="false">TRIM('APH KIC KIA PC'!D117)</f>
        <v/>
      </c>
      <c r="K117" s="113" t="e">
        <f aca="false">IF('APH KIC KIA PC'!K117=Tabeller!$AH$4,'4. Inköpsdata'!J117,ROUND('APH KIC KIA PC'!AB117,2))</f>
        <v>#VALUE!</v>
      </c>
      <c r="L117" s="439"/>
      <c r="M117" s="439"/>
      <c r="N117" s="405" t="s">
        <v>114</v>
      </c>
      <c r="O117" s="83"/>
      <c r="P117" s="519" t="s">
        <v>2214</v>
      </c>
      <c r="Q117" s="406" t="n">
        <v>1</v>
      </c>
      <c r="R117" s="406" t="n">
        <v>1</v>
      </c>
      <c r="S117" s="438" t="str">
        <f aca="false">'APH KIC KIA PC'!E117</f>
        <v/>
      </c>
      <c r="T117" s="405" t="s">
        <v>115</v>
      </c>
      <c r="U117" s="112"/>
      <c r="V117" s="520" t="str">
        <f aca="false">TRIM('APH KIC KIA PC'!D117)</f>
        <v/>
      </c>
      <c r="W117" s="113" t="str">
        <f aca="false">IF('APH KIC KIA PC'!AC117="",'APH KIC KIA PC'!AD117,'APH KIC KIA PC'!AC117)</f>
        <v/>
      </c>
      <c r="X117" s="439"/>
      <c r="Y117" s="439"/>
      <c r="Z117" s="405" t="s">
        <v>114</v>
      </c>
      <c r="AA117" s="12"/>
      <c r="AB117" s="518" t="s">
        <v>2215</v>
      </c>
      <c r="AC117" s="406" t="n">
        <v>1</v>
      </c>
      <c r="AD117" s="406" t="n">
        <v>1</v>
      </c>
      <c r="AE117" s="438" t="str">
        <f aca="false">'APH KIC KIA PC'!E117</f>
        <v/>
      </c>
      <c r="AF117" s="405" t="s">
        <v>115</v>
      </c>
      <c r="AG117" s="112"/>
      <c r="AH117" s="326" t="str">
        <f aca="false">TRIM('APH KIC KIA PC'!D117)</f>
        <v/>
      </c>
      <c r="AI117" s="113" t="n">
        <f aca="false">'APH KIC KIA PC'!AK117</f>
        <v>0</v>
      </c>
      <c r="AJ117" s="439"/>
      <c r="AK117" s="439"/>
      <c r="AL117" s="405" t="s">
        <v>114</v>
      </c>
    </row>
    <row r="118" customFormat="false" ht="14.25" hidden="false" customHeight="false" outlineLevel="0" collapsed="false">
      <c r="A118" s="321" t="n">
        <v>114</v>
      </c>
      <c r="B118" s="321" t="str">
        <f aca="false">'APH KIC KIA PC'!I118</f>
        <v>Välj…</v>
      </c>
      <c r="C118" s="321" t="str">
        <f aca="false">'APH KIC KIA PC'!K118</f>
        <v>Välj…</v>
      </c>
      <c r="D118" s="518" t="n">
        <v>100</v>
      </c>
      <c r="E118" s="406" t="n">
        <v>4</v>
      </c>
      <c r="F118" s="406" t="n">
        <v>1</v>
      </c>
      <c r="G118" s="438" t="str">
        <f aca="false">'APH KIC KIA PC'!E118</f>
        <v/>
      </c>
      <c r="H118" s="405" t="s">
        <v>115</v>
      </c>
      <c r="I118" s="112"/>
      <c r="J118" s="326" t="str">
        <f aca="false">TRIM('APH KIC KIA PC'!D118)</f>
        <v/>
      </c>
      <c r="K118" s="113" t="e">
        <f aca="false">IF('APH KIC KIA PC'!K118=Tabeller!$AH$4,'4. Inköpsdata'!J118,ROUND('APH KIC KIA PC'!AB118,2))</f>
        <v>#VALUE!</v>
      </c>
      <c r="L118" s="439"/>
      <c r="M118" s="439"/>
      <c r="N118" s="405" t="s">
        <v>114</v>
      </c>
      <c r="O118" s="83"/>
      <c r="P118" s="519" t="s">
        <v>2214</v>
      </c>
      <c r="Q118" s="406" t="n">
        <v>1</v>
      </c>
      <c r="R118" s="406" t="n">
        <v>1</v>
      </c>
      <c r="S118" s="438" t="str">
        <f aca="false">'APH KIC KIA PC'!E118</f>
        <v/>
      </c>
      <c r="T118" s="405" t="s">
        <v>115</v>
      </c>
      <c r="U118" s="112"/>
      <c r="V118" s="520" t="str">
        <f aca="false">TRIM('APH KIC KIA PC'!D118)</f>
        <v/>
      </c>
      <c r="W118" s="113" t="str">
        <f aca="false">IF('APH KIC KIA PC'!AC118="",'APH KIC KIA PC'!AD118,'APH KIC KIA PC'!AC118)</f>
        <v/>
      </c>
      <c r="X118" s="439"/>
      <c r="Y118" s="439"/>
      <c r="Z118" s="405" t="s">
        <v>114</v>
      </c>
      <c r="AA118" s="12"/>
      <c r="AB118" s="518" t="s">
        <v>2215</v>
      </c>
      <c r="AC118" s="406" t="n">
        <v>1</v>
      </c>
      <c r="AD118" s="406" t="n">
        <v>1</v>
      </c>
      <c r="AE118" s="438" t="str">
        <f aca="false">'APH KIC KIA PC'!E118</f>
        <v/>
      </c>
      <c r="AF118" s="405" t="s">
        <v>115</v>
      </c>
      <c r="AG118" s="112"/>
      <c r="AH118" s="326" t="str">
        <f aca="false">TRIM('APH KIC KIA PC'!D118)</f>
        <v/>
      </c>
      <c r="AI118" s="113" t="n">
        <f aca="false">'APH KIC KIA PC'!AK118</f>
        <v>0</v>
      </c>
      <c r="AJ118" s="439"/>
      <c r="AK118" s="439"/>
      <c r="AL118" s="405" t="s">
        <v>114</v>
      </c>
    </row>
    <row r="119" customFormat="false" ht="14.25" hidden="false" customHeight="false" outlineLevel="0" collapsed="false">
      <c r="A119" s="321" t="n">
        <v>115</v>
      </c>
      <c r="B119" s="321" t="str">
        <f aca="false">'APH KIC KIA PC'!I119</f>
        <v>Välj…</v>
      </c>
      <c r="C119" s="321" t="str">
        <f aca="false">'APH KIC KIA PC'!K119</f>
        <v>Välj…</v>
      </c>
      <c r="D119" s="518" t="n">
        <v>100</v>
      </c>
      <c r="E119" s="406" t="n">
        <v>4</v>
      </c>
      <c r="F119" s="406" t="n">
        <v>1</v>
      </c>
      <c r="G119" s="438" t="str">
        <f aca="false">'APH KIC KIA PC'!E119</f>
        <v/>
      </c>
      <c r="H119" s="405" t="s">
        <v>115</v>
      </c>
      <c r="I119" s="112"/>
      <c r="J119" s="326" t="str">
        <f aca="false">TRIM('APH KIC KIA PC'!D119)</f>
        <v/>
      </c>
      <c r="K119" s="113" t="e">
        <f aca="false">IF('APH KIC KIA PC'!K119=Tabeller!$AH$4,'4. Inköpsdata'!J119,ROUND('APH KIC KIA PC'!AB119,2))</f>
        <v>#VALUE!</v>
      </c>
      <c r="L119" s="439"/>
      <c r="M119" s="439"/>
      <c r="N119" s="405" t="s">
        <v>114</v>
      </c>
      <c r="O119" s="83"/>
      <c r="P119" s="519" t="s">
        <v>2214</v>
      </c>
      <c r="Q119" s="406" t="n">
        <v>1</v>
      </c>
      <c r="R119" s="406" t="n">
        <v>1</v>
      </c>
      <c r="S119" s="438" t="str">
        <f aca="false">'APH KIC KIA PC'!E119</f>
        <v/>
      </c>
      <c r="T119" s="405" t="s">
        <v>115</v>
      </c>
      <c r="U119" s="112"/>
      <c r="V119" s="520" t="str">
        <f aca="false">TRIM('APH KIC KIA PC'!D119)</f>
        <v/>
      </c>
      <c r="W119" s="113" t="str">
        <f aca="false">IF('APH KIC KIA PC'!AC119="",'APH KIC KIA PC'!AD119,'APH KIC KIA PC'!AC119)</f>
        <v/>
      </c>
      <c r="X119" s="439"/>
      <c r="Y119" s="439"/>
      <c r="Z119" s="405" t="s">
        <v>114</v>
      </c>
      <c r="AA119" s="12"/>
      <c r="AB119" s="518" t="s">
        <v>2215</v>
      </c>
      <c r="AC119" s="406" t="n">
        <v>1</v>
      </c>
      <c r="AD119" s="406" t="n">
        <v>1</v>
      </c>
      <c r="AE119" s="438" t="str">
        <f aca="false">'APH KIC KIA PC'!E119</f>
        <v/>
      </c>
      <c r="AF119" s="405" t="s">
        <v>115</v>
      </c>
      <c r="AG119" s="112"/>
      <c r="AH119" s="326" t="str">
        <f aca="false">TRIM('APH KIC KIA PC'!D119)</f>
        <v/>
      </c>
      <c r="AI119" s="113" t="n">
        <f aca="false">'APH KIC KIA PC'!AK119</f>
        <v>0</v>
      </c>
      <c r="AJ119" s="439"/>
      <c r="AK119" s="439"/>
      <c r="AL119" s="405" t="s">
        <v>114</v>
      </c>
    </row>
    <row r="120" customFormat="false" ht="14.25" hidden="false" customHeight="false" outlineLevel="0" collapsed="false">
      <c r="A120" s="321" t="n">
        <v>116</v>
      </c>
      <c r="B120" s="321" t="str">
        <f aca="false">'APH KIC KIA PC'!I120</f>
        <v>Välj…</v>
      </c>
      <c r="C120" s="321" t="str">
        <f aca="false">'APH KIC KIA PC'!K120</f>
        <v>Välj…</v>
      </c>
      <c r="D120" s="518" t="n">
        <v>100</v>
      </c>
      <c r="E120" s="406" t="n">
        <v>4</v>
      </c>
      <c r="F120" s="406" t="n">
        <v>1</v>
      </c>
      <c r="G120" s="438" t="str">
        <f aca="false">'APH KIC KIA PC'!E120</f>
        <v/>
      </c>
      <c r="H120" s="405" t="s">
        <v>115</v>
      </c>
      <c r="I120" s="112"/>
      <c r="J120" s="326" t="str">
        <f aca="false">TRIM('APH KIC KIA PC'!D120)</f>
        <v/>
      </c>
      <c r="K120" s="113" t="e">
        <f aca="false">IF('APH KIC KIA PC'!K120=Tabeller!$AH$4,'4. Inköpsdata'!J120,ROUND('APH KIC KIA PC'!AB120,2))</f>
        <v>#VALUE!</v>
      </c>
      <c r="L120" s="439"/>
      <c r="M120" s="439"/>
      <c r="N120" s="405" t="s">
        <v>114</v>
      </c>
      <c r="O120" s="83"/>
      <c r="P120" s="519" t="s">
        <v>2214</v>
      </c>
      <c r="Q120" s="406" t="n">
        <v>1</v>
      </c>
      <c r="R120" s="406" t="n">
        <v>1</v>
      </c>
      <c r="S120" s="438" t="str">
        <f aca="false">'APH KIC KIA PC'!E120</f>
        <v/>
      </c>
      <c r="T120" s="405" t="s">
        <v>115</v>
      </c>
      <c r="U120" s="112"/>
      <c r="V120" s="520" t="str">
        <f aca="false">TRIM('APH KIC KIA PC'!D120)</f>
        <v/>
      </c>
      <c r="W120" s="113" t="str">
        <f aca="false">IF('APH KIC KIA PC'!AC120="",'APH KIC KIA PC'!AD120,'APH KIC KIA PC'!AC120)</f>
        <v/>
      </c>
      <c r="X120" s="439"/>
      <c r="Y120" s="439"/>
      <c r="Z120" s="405" t="s">
        <v>114</v>
      </c>
      <c r="AA120" s="12"/>
      <c r="AB120" s="518" t="s">
        <v>2215</v>
      </c>
      <c r="AC120" s="406" t="n">
        <v>1</v>
      </c>
      <c r="AD120" s="406" t="n">
        <v>1</v>
      </c>
      <c r="AE120" s="438" t="str">
        <f aca="false">'APH KIC KIA PC'!E120</f>
        <v/>
      </c>
      <c r="AF120" s="405" t="s">
        <v>115</v>
      </c>
      <c r="AG120" s="112"/>
      <c r="AH120" s="326" t="str">
        <f aca="false">TRIM('APH KIC KIA PC'!D120)</f>
        <v/>
      </c>
      <c r="AI120" s="113" t="n">
        <f aca="false">'APH KIC KIA PC'!AK120</f>
        <v>0</v>
      </c>
      <c r="AJ120" s="439"/>
      <c r="AK120" s="439"/>
      <c r="AL120" s="405" t="s">
        <v>114</v>
      </c>
    </row>
    <row r="121" customFormat="false" ht="14.25" hidden="false" customHeight="false" outlineLevel="0" collapsed="false">
      <c r="A121" s="321" t="n">
        <v>117</v>
      </c>
      <c r="B121" s="321" t="str">
        <f aca="false">'APH KIC KIA PC'!I121</f>
        <v>Välj…</v>
      </c>
      <c r="C121" s="321" t="str">
        <f aca="false">'APH KIC KIA PC'!K121</f>
        <v>Välj…</v>
      </c>
      <c r="D121" s="518" t="n">
        <v>100</v>
      </c>
      <c r="E121" s="406" t="n">
        <v>4</v>
      </c>
      <c r="F121" s="406" t="n">
        <v>1</v>
      </c>
      <c r="G121" s="438" t="str">
        <f aca="false">'APH KIC KIA PC'!E121</f>
        <v/>
      </c>
      <c r="H121" s="405" t="s">
        <v>115</v>
      </c>
      <c r="I121" s="112"/>
      <c r="J121" s="326" t="str">
        <f aca="false">TRIM('APH KIC KIA PC'!D121)</f>
        <v/>
      </c>
      <c r="K121" s="113" t="e">
        <f aca="false">IF('APH KIC KIA PC'!K121=Tabeller!$AH$4,'4. Inköpsdata'!J121,ROUND('APH KIC KIA PC'!AB121,2))</f>
        <v>#VALUE!</v>
      </c>
      <c r="L121" s="439"/>
      <c r="M121" s="439"/>
      <c r="N121" s="405" t="s">
        <v>114</v>
      </c>
      <c r="O121" s="83"/>
      <c r="P121" s="519" t="s">
        <v>2214</v>
      </c>
      <c r="Q121" s="406" t="n">
        <v>1</v>
      </c>
      <c r="R121" s="406" t="n">
        <v>1</v>
      </c>
      <c r="S121" s="438" t="str">
        <f aca="false">'APH KIC KIA PC'!E121</f>
        <v/>
      </c>
      <c r="T121" s="405" t="s">
        <v>115</v>
      </c>
      <c r="U121" s="112"/>
      <c r="V121" s="520" t="str">
        <f aca="false">TRIM('APH KIC KIA PC'!D121)</f>
        <v/>
      </c>
      <c r="W121" s="113" t="str">
        <f aca="false">IF('APH KIC KIA PC'!AC121="",'APH KIC KIA PC'!AD121,'APH KIC KIA PC'!AC121)</f>
        <v/>
      </c>
      <c r="X121" s="439"/>
      <c r="Y121" s="439"/>
      <c r="Z121" s="405" t="s">
        <v>114</v>
      </c>
      <c r="AA121" s="12"/>
      <c r="AB121" s="518" t="s">
        <v>2215</v>
      </c>
      <c r="AC121" s="406" t="n">
        <v>1</v>
      </c>
      <c r="AD121" s="406" t="n">
        <v>1</v>
      </c>
      <c r="AE121" s="438" t="str">
        <f aca="false">'APH KIC KIA PC'!E121</f>
        <v/>
      </c>
      <c r="AF121" s="405" t="s">
        <v>115</v>
      </c>
      <c r="AG121" s="112"/>
      <c r="AH121" s="326" t="str">
        <f aca="false">TRIM('APH KIC KIA PC'!D121)</f>
        <v/>
      </c>
      <c r="AI121" s="113" t="n">
        <f aca="false">'APH KIC KIA PC'!AK121</f>
        <v>0</v>
      </c>
      <c r="AJ121" s="439"/>
      <c r="AK121" s="439"/>
      <c r="AL121" s="405" t="s">
        <v>114</v>
      </c>
    </row>
    <row r="122" customFormat="false" ht="14.25" hidden="false" customHeight="false" outlineLevel="0" collapsed="false">
      <c r="A122" s="321" t="n">
        <v>118</v>
      </c>
      <c r="B122" s="321" t="str">
        <f aca="false">'APH KIC KIA PC'!I122</f>
        <v>Välj…</v>
      </c>
      <c r="C122" s="321" t="str">
        <f aca="false">'APH KIC KIA PC'!K122</f>
        <v>Välj…</v>
      </c>
      <c r="D122" s="518" t="n">
        <v>100</v>
      </c>
      <c r="E122" s="406" t="n">
        <v>4</v>
      </c>
      <c r="F122" s="406" t="n">
        <v>1</v>
      </c>
      <c r="G122" s="438" t="str">
        <f aca="false">'APH KIC KIA PC'!E122</f>
        <v/>
      </c>
      <c r="H122" s="405" t="s">
        <v>115</v>
      </c>
      <c r="I122" s="112"/>
      <c r="J122" s="326" t="str">
        <f aca="false">TRIM('APH KIC KIA PC'!D122)</f>
        <v/>
      </c>
      <c r="K122" s="113" t="e">
        <f aca="false">IF('APH KIC KIA PC'!K122=Tabeller!$AH$4,'4. Inköpsdata'!J122,ROUND('APH KIC KIA PC'!AB122,2))</f>
        <v>#VALUE!</v>
      </c>
      <c r="L122" s="439"/>
      <c r="M122" s="439"/>
      <c r="N122" s="405" t="s">
        <v>114</v>
      </c>
      <c r="O122" s="83"/>
      <c r="P122" s="519" t="s">
        <v>2214</v>
      </c>
      <c r="Q122" s="406" t="n">
        <v>1</v>
      </c>
      <c r="R122" s="406" t="n">
        <v>1</v>
      </c>
      <c r="S122" s="438" t="str">
        <f aca="false">'APH KIC KIA PC'!E122</f>
        <v/>
      </c>
      <c r="T122" s="405" t="s">
        <v>115</v>
      </c>
      <c r="U122" s="112"/>
      <c r="V122" s="520" t="str">
        <f aca="false">TRIM('APH KIC KIA PC'!D122)</f>
        <v/>
      </c>
      <c r="W122" s="113" t="str">
        <f aca="false">IF('APH KIC KIA PC'!AC122="",'APH KIC KIA PC'!AD122,'APH KIC KIA PC'!AC122)</f>
        <v/>
      </c>
      <c r="X122" s="439"/>
      <c r="Y122" s="439"/>
      <c r="Z122" s="405" t="s">
        <v>114</v>
      </c>
      <c r="AA122" s="12"/>
      <c r="AB122" s="518" t="s">
        <v>2215</v>
      </c>
      <c r="AC122" s="406" t="n">
        <v>1</v>
      </c>
      <c r="AD122" s="406" t="n">
        <v>1</v>
      </c>
      <c r="AE122" s="438" t="str">
        <f aca="false">'APH KIC KIA PC'!E122</f>
        <v/>
      </c>
      <c r="AF122" s="405" t="s">
        <v>115</v>
      </c>
      <c r="AG122" s="112"/>
      <c r="AH122" s="326" t="str">
        <f aca="false">TRIM('APH KIC KIA PC'!D122)</f>
        <v/>
      </c>
      <c r="AI122" s="113" t="n">
        <f aca="false">'APH KIC KIA PC'!AK122</f>
        <v>0</v>
      </c>
      <c r="AJ122" s="439"/>
      <c r="AK122" s="439"/>
      <c r="AL122" s="405" t="s">
        <v>114</v>
      </c>
    </row>
    <row r="123" customFormat="false" ht="14.25" hidden="false" customHeight="false" outlineLevel="0" collapsed="false">
      <c r="A123" s="321" t="n">
        <v>119</v>
      </c>
      <c r="B123" s="321" t="str">
        <f aca="false">'APH KIC KIA PC'!I123</f>
        <v>Välj…</v>
      </c>
      <c r="C123" s="321" t="str">
        <f aca="false">'APH KIC KIA PC'!K123</f>
        <v>Välj…</v>
      </c>
      <c r="D123" s="518" t="n">
        <v>100</v>
      </c>
      <c r="E123" s="406" t="n">
        <v>4</v>
      </c>
      <c r="F123" s="406" t="n">
        <v>1</v>
      </c>
      <c r="G123" s="438" t="str">
        <f aca="false">'APH KIC KIA PC'!E123</f>
        <v/>
      </c>
      <c r="H123" s="405" t="s">
        <v>115</v>
      </c>
      <c r="I123" s="112"/>
      <c r="J123" s="326" t="str">
        <f aca="false">TRIM('APH KIC KIA PC'!D123)</f>
        <v/>
      </c>
      <c r="K123" s="113" t="e">
        <f aca="false">IF('APH KIC KIA PC'!K123=Tabeller!$AH$4,'4. Inköpsdata'!J123,ROUND('APH KIC KIA PC'!AB123,2))</f>
        <v>#VALUE!</v>
      </c>
      <c r="L123" s="439"/>
      <c r="M123" s="439"/>
      <c r="N123" s="405" t="s">
        <v>114</v>
      </c>
      <c r="O123" s="83"/>
      <c r="P123" s="519" t="s">
        <v>2214</v>
      </c>
      <c r="Q123" s="406" t="n">
        <v>1</v>
      </c>
      <c r="R123" s="406" t="n">
        <v>1</v>
      </c>
      <c r="S123" s="438" t="str">
        <f aca="false">'APH KIC KIA PC'!E123</f>
        <v/>
      </c>
      <c r="T123" s="405" t="s">
        <v>115</v>
      </c>
      <c r="U123" s="112"/>
      <c r="V123" s="520" t="str">
        <f aca="false">TRIM('APH KIC KIA PC'!D123)</f>
        <v/>
      </c>
      <c r="W123" s="113" t="str">
        <f aca="false">IF('APH KIC KIA PC'!AC123="",'APH KIC KIA PC'!AD123,'APH KIC KIA PC'!AC123)</f>
        <v/>
      </c>
      <c r="X123" s="439"/>
      <c r="Y123" s="439"/>
      <c r="Z123" s="405" t="s">
        <v>114</v>
      </c>
      <c r="AA123" s="12"/>
      <c r="AB123" s="518" t="s">
        <v>2215</v>
      </c>
      <c r="AC123" s="406" t="n">
        <v>1</v>
      </c>
      <c r="AD123" s="406" t="n">
        <v>1</v>
      </c>
      <c r="AE123" s="438" t="str">
        <f aca="false">'APH KIC KIA PC'!E123</f>
        <v/>
      </c>
      <c r="AF123" s="405" t="s">
        <v>115</v>
      </c>
      <c r="AG123" s="112"/>
      <c r="AH123" s="326" t="str">
        <f aca="false">TRIM('APH KIC KIA PC'!D123)</f>
        <v/>
      </c>
      <c r="AI123" s="113" t="n">
        <f aca="false">'APH KIC KIA PC'!AK123</f>
        <v>0</v>
      </c>
      <c r="AJ123" s="439"/>
      <c r="AK123" s="439"/>
      <c r="AL123" s="405" t="s">
        <v>114</v>
      </c>
    </row>
    <row r="124" customFormat="false" ht="14.25" hidden="false" customHeight="false" outlineLevel="0" collapsed="false">
      <c r="A124" s="321" t="n">
        <v>120</v>
      </c>
      <c r="B124" s="321" t="str">
        <f aca="false">'APH KIC KIA PC'!I124</f>
        <v>Välj…</v>
      </c>
      <c r="C124" s="321" t="str">
        <f aca="false">'APH KIC KIA PC'!K124</f>
        <v>Välj…</v>
      </c>
      <c r="D124" s="518" t="n">
        <v>100</v>
      </c>
      <c r="E124" s="406" t="n">
        <v>4</v>
      </c>
      <c r="F124" s="406" t="n">
        <v>1</v>
      </c>
      <c r="G124" s="438" t="str">
        <f aca="false">'APH KIC KIA PC'!E124</f>
        <v/>
      </c>
      <c r="H124" s="405" t="s">
        <v>115</v>
      </c>
      <c r="I124" s="112"/>
      <c r="J124" s="326" t="str">
        <f aca="false">TRIM('APH KIC KIA PC'!D124)</f>
        <v/>
      </c>
      <c r="K124" s="113" t="e">
        <f aca="false">IF('APH KIC KIA PC'!K124=Tabeller!$AH$4,'4. Inköpsdata'!J124,ROUND('APH KIC KIA PC'!AB124,2))</f>
        <v>#VALUE!</v>
      </c>
      <c r="L124" s="439"/>
      <c r="M124" s="439"/>
      <c r="N124" s="405" t="s">
        <v>114</v>
      </c>
      <c r="O124" s="83"/>
      <c r="P124" s="519" t="s">
        <v>2214</v>
      </c>
      <c r="Q124" s="406" t="n">
        <v>1</v>
      </c>
      <c r="R124" s="406" t="n">
        <v>1</v>
      </c>
      <c r="S124" s="438" t="str">
        <f aca="false">'APH KIC KIA PC'!E124</f>
        <v/>
      </c>
      <c r="T124" s="405" t="s">
        <v>115</v>
      </c>
      <c r="U124" s="112"/>
      <c r="V124" s="520" t="str">
        <f aca="false">TRIM('APH KIC KIA PC'!D124)</f>
        <v/>
      </c>
      <c r="W124" s="113" t="str">
        <f aca="false">IF('APH KIC KIA PC'!AC124="",'APH KIC KIA PC'!AD124,'APH KIC KIA PC'!AC124)</f>
        <v/>
      </c>
      <c r="X124" s="439"/>
      <c r="Y124" s="439"/>
      <c r="Z124" s="405" t="s">
        <v>114</v>
      </c>
      <c r="AA124" s="12"/>
      <c r="AB124" s="518" t="s">
        <v>2215</v>
      </c>
      <c r="AC124" s="406" t="n">
        <v>1</v>
      </c>
      <c r="AD124" s="406" t="n">
        <v>1</v>
      </c>
      <c r="AE124" s="438" t="str">
        <f aca="false">'APH KIC KIA PC'!E124</f>
        <v/>
      </c>
      <c r="AF124" s="405" t="s">
        <v>115</v>
      </c>
      <c r="AG124" s="112"/>
      <c r="AH124" s="326" t="str">
        <f aca="false">TRIM('APH KIC KIA PC'!D124)</f>
        <v/>
      </c>
      <c r="AI124" s="113" t="n">
        <f aca="false">'APH KIC KIA PC'!AK124</f>
        <v>0</v>
      </c>
      <c r="AJ124" s="439"/>
      <c r="AK124" s="439"/>
      <c r="AL124" s="405" t="s">
        <v>114</v>
      </c>
    </row>
    <row r="125" customFormat="false" ht="14.25" hidden="false" customHeight="false" outlineLevel="0" collapsed="false">
      <c r="A125" s="321" t="n">
        <v>121</v>
      </c>
      <c r="B125" s="321" t="str">
        <f aca="false">'APH KIC KIA PC'!I125</f>
        <v>Välj…</v>
      </c>
      <c r="C125" s="321" t="str">
        <f aca="false">'APH KIC KIA PC'!K125</f>
        <v>Välj…</v>
      </c>
      <c r="D125" s="518" t="n">
        <v>100</v>
      </c>
      <c r="E125" s="406" t="n">
        <v>4</v>
      </c>
      <c r="F125" s="406" t="n">
        <v>1</v>
      </c>
      <c r="G125" s="438" t="str">
        <f aca="false">'APH KIC KIA PC'!E125</f>
        <v/>
      </c>
      <c r="H125" s="405" t="s">
        <v>115</v>
      </c>
      <c r="I125" s="112"/>
      <c r="J125" s="326" t="str">
        <f aca="false">TRIM('APH KIC KIA PC'!D125)</f>
        <v/>
      </c>
      <c r="K125" s="113" t="e">
        <f aca="false">IF('APH KIC KIA PC'!K125=Tabeller!$AH$4,'4. Inköpsdata'!J125,ROUND('APH KIC KIA PC'!AB125,2))</f>
        <v>#VALUE!</v>
      </c>
      <c r="L125" s="439"/>
      <c r="M125" s="439"/>
      <c r="N125" s="405" t="s">
        <v>114</v>
      </c>
      <c r="O125" s="83"/>
      <c r="P125" s="519" t="s">
        <v>2214</v>
      </c>
      <c r="Q125" s="406" t="n">
        <v>1</v>
      </c>
      <c r="R125" s="406" t="n">
        <v>1</v>
      </c>
      <c r="S125" s="438" t="str">
        <f aca="false">'APH KIC KIA PC'!E125</f>
        <v/>
      </c>
      <c r="T125" s="405" t="s">
        <v>115</v>
      </c>
      <c r="U125" s="112"/>
      <c r="V125" s="520" t="str">
        <f aca="false">TRIM('APH KIC KIA PC'!D125)</f>
        <v/>
      </c>
      <c r="W125" s="113" t="str">
        <f aca="false">IF('APH KIC KIA PC'!AC125="",'APH KIC KIA PC'!AD125,'APH KIC KIA PC'!AC125)</f>
        <v/>
      </c>
      <c r="X125" s="439"/>
      <c r="Y125" s="439"/>
      <c r="Z125" s="405" t="s">
        <v>114</v>
      </c>
      <c r="AA125" s="12"/>
      <c r="AB125" s="518" t="s">
        <v>2215</v>
      </c>
      <c r="AC125" s="406" t="n">
        <v>1</v>
      </c>
      <c r="AD125" s="406" t="n">
        <v>1</v>
      </c>
      <c r="AE125" s="438" t="str">
        <f aca="false">'APH KIC KIA PC'!E125</f>
        <v/>
      </c>
      <c r="AF125" s="405" t="s">
        <v>115</v>
      </c>
      <c r="AG125" s="112"/>
      <c r="AH125" s="326" t="str">
        <f aca="false">TRIM('APH KIC KIA PC'!D125)</f>
        <v/>
      </c>
      <c r="AI125" s="113" t="n">
        <f aca="false">'APH KIC KIA PC'!AK125</f>
        <v>0</v>
      </c>
      <c r="AJ125" s="439"/>
      <c r="AK125" s="439"/>
      <c r="AL125" s="405" t="s">
        <v>114</v>
      </c>
    </row>
    <row r="126" customFormat="false" ht="14.25" hidden="false" customHeight="false" outlineLevel="0" collapsed="false">
      <c r="A126" s="321" t="n">
        <v>122</v>
      </c>
      <c r="B126" s="321" t="str">
        <f aca="false">'APH KIC KIA PC'!I126</f>
        <v>Välj…</v>
      </c>
      <c r="C126" s="321" t="str">
        <f aca="false">'APH KIC KIA PC'!K126</f>
        <v>Välj…</v>
      </c>
      <c r="D126" s="518" t="n">
        <v>100</v>
      </c>
      <c r="E126" s="406" t="n">
        <v>4</v>
      </c>
      <c r="F126" s="406" t="n">
        <v>1</v>
      </c>
      <c r="G126" s="438" t="str">
        <f aca="false">'APH KIC KIA PC'!E126</f>
        <v/>
      </c>
      <c r="H126" s="405" t="s">
        <v>115</v>
      </c>
      <c r="I126" s="112"/>
      <c r="J126" s="326" t="str">
        <f aca="false">TRIM('APH KIC KIA PC'!D126)</f>
        <v/>
      </c>
      <c r="K126" s="113" t="e">
        <f aca="false">IF('APH KIC KIA PC'!K126=Tabeller!$AH$4,'4. Inköpsdata'!J126,ROUND('APH KIC KIA PC'!AB126,2))</f>
        <v>#VALUE!</v>
      </c>
      <c r="L126" s="439"/>
      <c r="M126" s="439"/>
      <c r="N126" s="405" t="s">
        <v>114</v>
      </c>
      <c r="O126" s="83"/>
      <c r="P126" s="519" t="s">
        <v>2214</v>
      </c>
      <c r="Q126" s="406" t="n">
        <v>1</v>
      </c>
      <c r="R126" s="406" t="n">
        <v>1</v>
      </c>
      <c r="S126" s="438" t="str">
        <f aca="false">'APH KIC KIA PC'!E126</f>
        <v/>
      </c>
      <c r="T126" s="405" t="s">
        <v>115</v>
      </c>
      <c r="U126" s="112"/>
      <c r="V126" s="520" t="str">
        <f aca="false">TRIM('APH KIC KIA PC'!D126)</f>
        <v/>
      </c>
      <c r="W126" s="113" t="str">
        <f aca="false">IF('APH KIC KIA PC'!AC126="",'APH KIC KIA PC'!AD126,'APH KIC KIA PC'!AC126)</f>
        <v/>
      </c>
      <c r="X126" s="439"/>
      <c r="Y126" s="439"/>
      <c r="Z126" s="405" t="s">
        <v>114</v>
      </c>
      <c r="AA126" s="12"/>
      <c r="AB126" s="518" t="s">
        <v>2215</v>
      </c>
      <c r="AC126" s="406" t="n">
        <v>1</v>
      </c>
      <c r="AD126" s="406" t="n">
        <v>1</v>
      </c>
      <c r="AE126" s="438" t="str">
        <f aca="false">'APH KIC KIA PC'!E126</f>
        <v/>
      </c>
      <c r="AF126" s="405" t="s">
        <v>115</v>
      </c>
      <c r="AG126" s="112"/>
      <c r="AH126" s="326" t="str">
        <f aca="false">TRIM('APH KIC KIA PC'!D126)</f>
        <v/>
      </c>
      <c r="AI126" s="113" t="n">
        <f aca="false">'APH KIC KIA PC'!AK126</f>
        <v>0</v>
      </c>
      <c r="AJ126" s="439"/>
      <c r="AK126" s="439"/>
      <c r="AL126" s="405" t="s">
        <v>114</v>
      </c>
    </row>
    <row r="127" customFormat="false" ht="14.25" hidden="false" customHeight="false" outlineLevel="0" collapsed="false">
      <c r="A127" s="321" t="n">
        <v>123</v>
      </c>
      <c r="B127" s="321" t="str">
        <f aca="false">'APH KIC KIA PC'!I127</f>
        <v>Välj…</v>
      </c>
      <c r="C127" s="321" t="str">
        <f aca="false">'APH KIC KIA PC'!K127</f>
        <v>Välj…</v>
      </c>
      <c r="D127" s="518" t="n">
        <v>100</v>
      </c>
      <c r="E127" s="406" t="n">
        <v>4</v>
      </c>
      <c r="F127" s="406" t="n">
        <v>1</v>
      </c>
      <c r="G127" s="438" t="str">
        <f aca="false">'APH KIC KIA PC'!E127</f>
        <v/>
      </c>
      <c r="H127" s="405" t="s">
        <v>115</v>
      </c>
      <c r="I127" s="112"/>
      <c r="J127" s="326" t="str">
        <f aca="false">TRIM('APH KIC KIA PC'!D127)</f>
        <v/>
      </c>
      <c r="K127" s="113" t="e">
        <f aca="false">IF('APH KIC KIA PC'!K127=Tabeller!$AH$4,'4. Inköpsdata'!J127,ROUND('APH KIC KIA PC'!AB127,2))</f>
        <v>#VALUE!</v>
      </c>
      <c r="L127" s="439"/>
      <c r="M127" s="439"/>
      <c r="N127" s="405" t="s">
        <v>114</v>
      </c>
      <c r="O127" s="83"/>
      <c r="P127" s="519" t="s">
        <v>2214</v>
      </c>
      <c r="Q127" s="406" t="n">
        <v>1</v>
      </c>
      <c r="R127" s="406" t="n">
        <v>1</v>
      </c>
      <c r="S127" s="438" t="str">
        <f aca="false">'APH KIC KIA PC'!E127</f>
        <v/>
      </c>
      <c r="T127" s="405" t="s">
        <v>115</v>
      </c>
      <c r="U127" s="112"/>
      <c r="V127" s="520" t="str">
        <f aca="false">TRIM('APH KIC KIA PC'!D127)</f>
        <v/>
      </c>
      <c r="W127" s="113" t="str">
        <f aca="false">IF('APH KIC KIA PC'!AC127="",'APH KIC KIA PC'!AD127,'APH KIC KIA PC'!AC127)</f>
        <v/>
      </c>
      <c r="X127" s="439"/>
      <c r="Y127" s="439"/>
      <c r="Z127" s="405" t="s">
        <v>114</v>
      </c>
      <c r="AA127" s="12"/>
      <c r="AB127" s="518" t="s">
        <v>2215</v>
      </c>
      <c r="AC127" s="406" t="n">
        <v>1</v>
      </c>
      <c r="AD127" s="406" t="n">
        <v>1</v>
      </c>
      <c r="AE127" s="438" t="str">
        <f aca="false">'APH KIC KIA PC'!E127</f>
        <v/>
      </c>
      <c r="AF127" s="405" t="s">
        <v>115</v>
      </c>
      <c r="AG127" s="112"/>
      <c r="AH127" s="326" t="str">
        <f aca="false">TRIM('APH KIC KIA PC'!D127)</f>
        <v/>
      </c>
      <c r="AI127" s="113" t="n">
        <f aca="false">'APH KIC KIA PC'!AK127</f>
        <v>0</v>
      </c>
      <c r="AJ127" s="439"/>
      <c r="AK127" s="439"/>
      <c r="AL127" s="405" t="s">
        <v>114</v>
      </c>
    </row>
    <row r="128" customFormat="false" ht="14.25" hidden="false" customHeight="false" outlineLevel="0" collapsed="false">
      <c r="A128" s="321" t="n">
        <v>124</v>
      </c>
      <c r="B128" s="321" t="str">
        <f aca="false">'APH KIC KIA PC'!I128</f>
        <v>Välj…</v>
      </c>
      <c r="C128" s="321" t="str">
        <f aca="false">'APH KIC KIA PC'!K128</f>
        <v>Välj…</v>
      </c>
      <c r="D128" s="518" t="n">
        <v>100</v>
      </c>
      <c r="E128" s="406" t="n">
        <v>4</v>
      </c>
      <c r="F128" s="406" t="n">
        <v>1</v>
      </c>
      <c r="G128" s="438" t="str">
        <f aca="false">'APH KIC KIA PC'!E128</f>
        <v/>
      </c>
      <c r="H128" s="405" t="s">
        <v>115</v>
      </c>
      <c r="I128" s="112"/>
      <c r="J128" s="326" t="str">
        <f aca="false">TRIM('APH KIC KIA PC'!D128)</f>
        <v/>
      </c>
      <c r="K128" s="113" t="e">
        <f aca="false">IF('APH KIC KIA PC'!K128=Tabeller!$AH$4,'4. Inköpsdata'!J128,ROUND('APH KIC KIA PC'!AB128,2))</f>
        <v>#VALUE!</v>
      </c>
      <c r="L128" s="439"/>
      <c r="M128" s="439"/>
      <c r="N128" s="405" t="s">
        <v>114</v>
      </c>
      <c r="O128" s="83"/>
      <c r="P128" s="519" t="s">
        <v>2214</v>
      </c>
      <c r="Q128" s="406" t="n">
        <v>1</v>
      </c>
      <c r="R128" s="406" t="n">
        <v>1</v>
      </c>
      <c r="S128" s="438" t="str">
        <f aca="false">'APH KIC KIA PC'!E128</f>
        <v/>
      </c>
      <c r="T128" s="405" t="s">
        <v>115</v>
      </c>
      <c r="U128" s="112"/>
      <c r="V128" s="520" t="str">
        <f aca="false">TRIM('APH KIC KIA PC'!D128)</f>
        <v/>
      </c>
      <c r="W128" s="113" t="str">
        <f aca="false">IF('APH KIC KIA PC'!AC128="",'APH KIC KIA PC'!AD128,'APH KIC KIA PC'!AC128)</f>
        <v/>
      </c>
      <c r="X128" s="439"/>
      <c r="Y128" s="439"/>
      <c r="Z128" s="405" t="s">
        <v>114</v>
      </c>
      <c r="AA128" s="12"/>
      <c r="AB128" s="518" t="s">
        <v>2215</v>
      </c>
      <c r="AC128" s="406" t="n">
        <v>1</v>
      </c>
      <c r="AD128" s="406" t="n">
        <v>1</v>
      </c>
      <c r="AE128" s="438" t="str">
        <f aca="false">'APH KIC KIA PC'!E128</f>
        <v/>
      </c>
      <c r="AF128" s="405" t="s">
        <v>115</v>
      </c>
      <c r="AG128" s="112"/>
      <c r="AH128" s="326" t="str">
        <f aca="false">TRIM('APH KIC KIA PC'!D128)</f>
        <v/>
      </c>
      <c r="AI128" s="113" t="n">
        <f aca="false">'APH KIC KIA PC'!AK128</f>
        <v>0</v>
      </c>
      <c r="AJ128" s="439"/>
      <c r="AK128" s="439"/>
      <c r="AL128" s="405" t="s">
        <v>114</v>
      </c>
    </row>
    <row r="129" customFormat="false" ht="14.25" hidden="false" customHeight="false" outlineLevel="0" collapsed="false">
      <c r="A129" s="321" t="n">
        <v>125</v>
      </c>
      <c r="B129" s="321" t="str">
        <f aca="false">'APH KIC KIA PC'!I129</f>
        <v>Välj…</v>
      </c>
      <c r="C129" s="321" t="str">
        <f aca="false">'APH KIC KIA PC'!K129</f>
        <v>Välj…</v>
      </c>
      <c r="D129" s="518" t="n">
        <v>100</v>
      </c>
      <c r="E129" s="406" t="n">
        <v>4</v>
      </c>
      <c r="F129" s="406" t="n">
        <v>1</v>
      </c>
      <c r="G129" s="438" t="str">
        <f aca="false">'APH KIC KIA PC'!E129</f>
        <v/>
      </c>
      <c r="H129" s="405" t="s">
        <v>115</v>
      </c>
      <c r="I129" s="112"/>
      <c r="J129" s="326" t="str">
        <f aca="false">TRIM('APH KIC KIA PC'!D129)</f>
        <v/>
      </c>
      <c r="K129" s="113" t="e">
        <f aca="false">IF('APH KIC KIA PC'!K129=Tabeller!$AH$4,'4. Inköpsdata'!J129,ROUND('APH KIC KIA PC'!AB129,2))</f>
        <v>#VALUE!</v>
      </c>
      <c r="L129" s="439"/>
      <c r="M129" s="439"/>
      <c r="N129" s="405" t="s">
        <v>114</v>
      </c>
      <c r="O129" s="83"/>
      <c r="P129" s="519" t="s">
        <v>2214</v>
      </c>
      <c r="Q129" s="406" t="n">
        <v>1</v>
      </c>
      <c r="R129" s="406" t="n">
        <v>1</v>
      </c>
      <c r="S129" s="438" t="str">
        <f aca="false">'APH KIC KIA PC'!E129</f>
        <v/>
      </c>
      <c r="T129" s="405" t="s">
        <v>115</v>
      </c>
      <c r="U129" s="112"/>
      <c r="V129" s="520" t="str">
        <f aca="false">TRIM('APH KIC KIA PC'!D129)</f>
        <v/>
      </c>
      <c r="W129" s="113" t="str">
        <f aca="false">IF('APH KIC KIA PC'!AC129="",'APH KIC KIA PC'!AD129,'APH KIC KIA PC'!AC129)</f>
        <v/>
      </c>
      <c r="X129" s="439"/>
      <c r="Y129" s="439"/>
      <c r="Z129" s="405" t="s">
        <v>114</v>
      </c>
      <c r="AA129" s="12"/>
      <c r="AB129" s="518" t="s">
        <v>2215</v>
      </c>
      <c r="AC129" s="406" t="n">
        <v>1</v>
      </c>
      <c r="AD129" s="406" t="n">
        <v>1</v>
      </c>
      <c r="AE129" s="438" t="str">
        <f aca="false">'APH KIC KIA PC'!E129</f>
        <v/>
      </c>
      <c r="AF129" s="405" t="s">
        <v>115</v>
      </c>
      <c r="AG129" s="112"/>
      <c r="AH129" s="326" t="str">
        <f aca="false">TRIM('APH KIC KIA PC'!D129)</f>
        <v/>
      </c>
      <c r="AI129" s="113" t="n">
        <f aca="false">'APH KIC KIA PC'!AK129</f>
        <v>0</v>
      </c>
      <c r="AJ129" s="439"/>
      <c r="AK129" s="439"/>
      <c r="AL129" s="405" t="s">
        <v>114</v>
      </c>
    </row>
    <row r="130" customFormat="false" ht="14.25" hidden="false" customHeight="false" outlineLevel="0" collapsed="false">
      <c r="A130" s="321" t="n">
        <v>126</v>
      </c>
      <c r="B130" s="321" t="str">
        <f aca="false">'APH KIC KIA PC'!I130</f>
        <v>Välj…</v>
      </c>
      <c r="C130" s="321" t="str">
        <f aca="false">'APH KIC KIA PC'!K130</f>
        <v>Välj…</v>
      </c>
      <c r="D130" s="518" t="n">
        <v>100</v>
      </c>
      <c r="E130" s="406" t="n">
        <v>4</v>
      </c>
      <c r="F130" s="406" t="n">
        <v>1</v>
      </c>
      <c r="G130" s="438" t="str">
        <f aca="false">'APH KIC KIA PC'!E130</f>
        <v/>
      </c>
      <c r="H130" s="405" t="s">
        <v>115</v>
      </c>
      <c r="I130" s="112"/>
      <c r="J130" s="326" t="str">
        <f aca="false">TRIM('APH KIC KIA PC'!D130)</f>
        <v/>
      </c>
      <c r="K130" s="113" t="e">
        <f aca="false">IF('APH KIC KIA PC'!K130=Tabeller!$AH$4,'4. Inköpsdata'!J130,ROUND('APH KIC KIA PC'!AB130,2))</f>
        <v>#VALUE!</v>
      </c>
      <c r="L130" s="439"/>
      <c r="M130" s="439"/>
      <c r="N130" s="405" t="s">
        <v>114</v>
      </c>
      <c r="O130" s="83"/>
      <c r="P130" s="519" t="s">
        <v>2214</v>
      </c>
      <c r="Q130" s="406" t="n">
        <v>1</v>
      </c>
      <c r="R130" s="406" t="n">
        <v>1</v>
      </c>
      <c r="S130" s="438" t="str">
        <f aca="false">'APH KIC KIA PC'!E130</f>
        <v/>
      </c>
      <c r="T130" s="405" t="s">
        <v>115</v>
      </c>
      <c r="U130" s="112"/>
      <c r="V130" s="520" t="str">
        <f aca="false">TRIM('APH KIC KIA PC'!D130)</f>
        <v/>
      </c>
      <c r="W130" s="113" t="str">
        <f aca="false">IF('APH KIC KIA PC'!AC130="",'APH KIC KIA PC'!AD130,'APH KIC KIA PC'!AC130)</f>
        <v/>
      </c>
      <c r="X130" s="439"/>
      <c r="Y130" s="439"/>
      <c r="Z130" s="405" t="s">
        <v>114</v>
      </c>
      <c r="AA130" s="12"/>
      <c r="AB130" s="518" t="s">
        <v>2215</v>
      </c>
      <c r="AC130" s="406" t="n">
        <v>1</v>
      </c>
      <c r="AD130" s="406" t="n">
        <v>1</v>
      </c>
      <c r="AE130" s="438" t="str">
        <f aca="false">'APH KIC KIA PC'!E130</f>
        <v/>
      </c>
      <c r="AF130" s="405" t="s">
        <v>115</v>
      </c>
      <c r="AG130" s="112"/>
      <c r="AH130" s="326" t="str">
        <f aca="false">TRIM('APH KIC KIA PC'!D130)</f>
        <v/>
      </c>
      <c r="AI130" s="113" t="n">
        <f aca="false">'APH KIC KIA PC'!AK130</f>
        <v>0</v>
      </c>
      <c r="AJ130" s="439"/>
      <c r="AK130" s="439"/>
      <c r="AL130" s="405" t="s">
        <v>114</v>
      </c>
    </row>
    <row r="131" customFormat="false" ht="14.25" hidden="false" customHeight="false" outlineLevel="0" collapsed="false">
      <c r="A131" s="321" t="n">
        <v>127</v>
      </c>
      <c r="B131" s="321" t="str">
        <f aca="false">'APH KIC KIA PC'!I131</f>
        <v>Välj…</v>
      </c>
      <c r="C131" s="321" t="str">
        <f aca="false">'APH KIC KIA PC'!K131</f>
        <v>Välj…</v>
      </c>
      <c r="D131" s="518" t="n">
        <v>100</v>
      </c>
      <c r="E131" s="406" t="n">
        <v>4</v>
      </c>
      <c r="F131" s="406" t="n">
        <v>1</v>
      </c>
      <c r="G131" s="438" t="str">
        <f aca="false">'APH KIC KIA PC'!E131</f>
        <v/>
      </c>
      <c r="H131" s="405" t="s">
        <v>115</v>
      </c>
      <c r="I131" s="112"/>
      <c r="J131" s="326" t="str">
        <f aca="false">TRIM('APH KIC KIA PC'!D131)</f>
        <v/>
      </c>
      <c r="K131" s="113" t="e">
        <f aca="false">IF('APH KIC KIA PC'!K131=Tabeller!$AH$4,'4. Inköpsdata'!J131,ROUND('APH KIC KIA PC'!AB131,2))</f>
        <v>#VALUE!</v>
      </c>
      <c r="L131" s="439"/>
      <c r="M131" s="439"/>
      <c r="N131" s="405" t="s">
        <v>114</v>
      </c>
      <c r="O131" s="83"/>
      <c r="P131" s="519" t="s">
        <v>2214</v>
      </c>
      <c r="Q131" s="406" t="n">
        <v>1</v>
      </c>
      <c r="R131" s="406" t="n">
        <v>1</v>
      </c>
      <c r="S131" s="438" t="str">
        <f aca="false">'APH KIC KIA PC'!E131</f>
        <v/>
      </c>
      <c r="T131" s="405" t="s">
        <v>115</v>
      </c>
      <c r="U131" s="112"/>
      <c r="V131" s="520" t="str">
        <f aca="false">TRIM('APH KIC KIA PC'!D131)</f>
        <v/>
      </c>
      <c r="W131" s="113" t="str">
        <f aca="false">IF('APH KIC KIA PC'!AC131="",'APH KIC KIA PC'!AD131,'APH KIC KIA PC'!AC131)</f>
        <v/>
      </c>
      <c r="X131" s="439"/>
      <c r="Y131" s="439"/>
      <c r="Z131" s="405" t="s">
        <v>114</v>
      </c>
      <c r="AA131" s="12"/>
      <c r="AB131" s="518" t="s">
        <v>2215</v>
      </c>
      <c r="AC131" s="406" t="n">
        <v>1</v>
      </c>
      <c r="AD131" s="406" t="n">
        <v>1</v>
      </c>
      <c r="AE131" s="438" t="str">
        <f aca="false">'APH KIC KIA PC'!E131</f>
        <v/>
      </c>
      <c r="AF131" s="405" t="s">
        <v>115</v>
      </c>
      <c r="AG131" s="112"/>
      <c r="AH131" s="326" t="str">
        <f aca="false">TRIM('APH KIC KIA PC'!D131)</f>
        <v/>
      </c>
      <c r="AI131" s="113" t="n">
        <f aca="false">'APH KIC KIA PC'!AK131</f>
        <v>0</v>
      </c>
      <c r="AJ131" s="439"/>
      <c r="AK131" s="439"/>
      <c r="AL131" s="405" t="s">
        <v>114</v>
      </c>
    </row>
    <row r="132" customFormat="false" ht="14.25" hidden="false" customHeight="false" outlineLevel="0" collapsed="false">
      <c r="A132" s="321" t="n">
        <v>128</v>
      </c>
      <c r="B132" s="321" t="str">
        <f aca="false">'APH KIC KIA PC'!I132</f>
        <v>Välj…</v>
      </c>
      <c r="C132" s="321" t="str">
        <f aca="false">'APH KIC KIA PC'!K132</f>
        <v>Välj…</v>
      </c>
      <c r="D132" s="518" t="n">
        <v>100</v>
      </c>
      <c r="E132" s="406" t="n">
        <v>4</v>
      </c>
      <c r="F132" s="406" t="n">
        <v>1</v>
      </c>
      <c r="G132" s="438" t="str">
        <f aca="false">'APH KIC KIA PC'!E132</f>
        <v/>
      </c>
      <c r="H132" s="405" t="s">
        <v>115</v>
      </c>
      <c r="I132" s="112"/>
      <c r="J132" s="326" t="str">
        <f aca="false">TRIM('APH KIC KIA PC'!D132)</f>
        <v/>
      </c>
      <c r="K132" s="113" t="e">
        <f aca="false">IF('APH KIC KIA PC'!K132=Tabeller!$AH$4,'4. Inköpsdata'!J132,ROUND('APH KIC KIA PC'!AB132,2))</f>
        <v>#VALUE!</v>
      </c>
      <c r="L132" s="439"/>
      <c r="M132" s="439"/>
      <c r="N132" s="405" t="s">
        <v>114</v>
      </c>
      <c r="O132" s="83"/>
      <c r="P132" s="519" t="s">
        <v>2214</v>
      </c>
      <c r="Q132" s="406" t="n">
        <v>1</v>
      </c>
      <c r="R132" s="406" t="n">
        <v>1</v>
      </c>
      <c r="S132" s="438" t="str">
        <f aca="false">'APH KIC KIA PC'!E132</f>
        <v/>
      </c>
      <c r="T132" s="405" t="s">
        <v>115</v>
      </c>
      <c r="U132" s="112"/>
      <c r="V132" s="520" t="str">
        <f aca="false">TRIM('APH KIC KIA PC'!D132)</f>
        <v/>
      </c>
      <c r="W132" s="113" t="str">
        <f aca="false">IF('APH KIC KIA PC'!AC132="",'APH KIC KIA PC'!AD132,'APH KIC KIA PC'!AC132)</f>
        <v/>
      </c>
      <c r="X132" s="439"/>
      <c r="Y132" s="439"/>
      <c r="Z132" s="405" t="s">
        <v>114</v>
      </c>
      <c r="AA132" s="12"/>
      <c r="AB132" s="518" t="s">
        <v>2215</v>
      </c>
      <c r="AC132" s="406" t="n">
        <v>1</v>
      </c>
      <c r="AD132" s="406" t="n">
        <v>1</v>
      </c>
      <c r="AE132" s="438" t="str">
        <f aca="false">'APH KIC KIA PC'!E132</f>
        <v/>
      </c>
      <c r="AF132" s="405" t="s">
        <v>115</v>
      </c>
      <c r="AG132" s="112"/>
      <c r="AH132" s="326" t="str">
        <f aca="false">TRIM('APH KIC KIA PC'!D132)</f>
        <v/>
      </c>
      <c r="AI132" s="113" t="n">
        <f aca="false">'APH KIC KIA PC'!AK132</f>
        <v>0</v>
      </c>
      <c r="AJ132" s="439"/>
      <c r="AK132" s="439"/>
      <c r="AL132" s="405" t="s">
        <v>114</v>
      </c>
    </row>
    <row r="133" customFormat="false" ht="14.25" hidden="false" customHeight="false" outlineLevel="0" collapsed="false">
      <c r="A133" s="321" t="n">
        <v>129</v>
      </c>
      <c r="B133" s="321" t="str">
        <f aca="false">'APH KIC KIA PC'!I133</f>
        <v>Välj…</v>
      </c>
      <c r="C133" s="321" t="str">
        <f aca="false">'APH KIC KIA PC'!K133</f>
        <v>Välj…</v>
      </c>
      <c r="D133" s="518" t="n">
        <v>100</v>
      </c>
      <c r="E133" s="406" t="n">
        <v>4</v>
      </c>
      <c r="F133" s="406" t="n">
        <v>1</v>
      </c>
      <c r="G133" s="438" t="str">
        <f aca="false">'APH KIC KIA PC'!E133</f>
        <v/>
      </c>
      <c r="H133" s="405" t="s">
        <v>115</v>
      </c>
      <c r="I133" s="112"/>
      <c r="J133" s="326" t="str">
        <f aca="false">TRIM('APH KIC KIA PC'!D133)</f>
        <v/>
      </c>
      <c r="K133" s="113" t="e">
        <f aca="false">IF('APH KIC KIA PC'!K133=Tabeller!$AH$4,'4. Inköpsdata'!J133,ROUND('APH KIC KIA PC'!AB133,2))</f>
        <v>#VALUE!</v>
      </c>
      <c r="L133" s="439"/>
      <c r="M133" s="439"/>
      <c r="N133" s="405" t="s">
        <v>114</v>
      </c>
      <c r="O133" s="83"/>
      <c r="P133" s="519" t="s">
        <v>2214</v>
      </c>
      <c r="Q133" s="406" t="n">
        <v>1</v>
      </c>
      <c r="R133" s="406" t="n">
        <v>1</v>
      </c>
      <c r="S133" s="438" t="str">
        <f aca="false">'APH KIC KIA PC'!E133</f>
        <v/>
      </c>
      <c r="T133" s="405" t="s">
        <v>115</v>
      </c>
      <c r="U133" s="112"/>
      <c r="V133" s="520" t="str">
        <f aca="false">TRIM('APH KIC KIA PC'!D133)</f>
        <v/>
      </c>
      <c r="W133" s="113" t="str">
        <f aca="false">IF('APH KIC KIA PC'!AC133="",'APH KIC KIA PC'!AD133,'APH KIC KIA PC'!AC133)</f>
        <v/>
      </c>
      <c r="X133" s="439"/>
      <c r="Y133" s="439"/>
      <c r="Z133" s="405" t="s">
        <v>114</v>
      </c>
      <c r="AA133" s="12"/>
      <c r="AB133" s="518" t="s">
        <v>2215</v>
      </c>
      <c r="AC133" s="406" t="n">
        <v>1</v>
      </c>
      <c r="AD133" s="406" t="n">
        <v>1</v>
      </c>
      <c r="AE133" s="438" t="str">
        <f aca="false">'APH KIC KIA PC'!E133</f>
        <v/>
      </c>
      <c r="AF133" s="405" t="s">
        <v>115</v>
      </c>
      <c r="AG133" s="112"/>
      <c r="AH133" s="326" t="str">
        <f aca="false">TRIM('APH KIC KIA PC'!D133)</f>
        <v/>
      </c>
      <c r="AI133" s="113" t="n">
        <f aca="false">'APH KIC KIA PC'!AK133</f>
        <v>0</v>
      </c>
      <c r="AJ133" s="439"/>
      <c r="AK133" s="439"/>
      <c r="AL133" s="405" t="s">
        <v>114</v>
      </c>
    </row>
    <row r="134" customFormat="false" ht="14.25" hidden="false" customHeight="false" outlineLevel="0" collapsed="false">
      <c r="A134" s="321" t="n">
        <v>130</v>
      </c>
      <c r="B134" s="321" t="str">
        <f aca="false">'APH KIC KIA PC'!I134</f>
        <v>Välj…</v>
      </c>
      <c r="C134" s="321" t="str">
        <f aca="false">'APH KIC KIA PC'!K134</f>
        <v>Välj…</v>
      </c>
      <c r="D134" s="518" t="n">
        <v>100</v>
      </c>
      <c r="E134" s="406" t="n">
        <v>4</v>
      </c>
      <c r="F134" s="406" t="n">
        <v>1</v>
      </c>
      <c r="G134" s="438" t="str">
        <f aca="false">'APH KIC KIA PC'!E134</f>
        <v/>
      </c>
      <c r="H134" s="405" t="s">
        <v>115</v>
      </c>
      <c r="I134" s="112"/>
      <c r="J134" s="326" t="str">
        <f aca="false">TRIM('APH KIC KIA PC'!D134)</f>
        <v/>
      </c>
      <c r="K134" s="113" t="e">
        <f aca="false">IF('APH KIC KIA PC'!K134=Tabeller!$AH$4,'4. Inköpsdata'!J134,ROUND('APH KIC KIA PC'!AB134,2))</f>
        <v>#VALUE!</v>
      </c>
      <c r="L134" s="439"/>
      <c r="M134" s="439"/>
      <c r="N134" s="405" t="s">
        <v>114</v>
      </c>
      <c r="O134" s="83"/>
      <c r="P134" s="519" t="s">
        <v>2214</v>
      </c>
      <c r="Q134" s="406" t="n">
        <v>1</v>
      </c>
      <c r="R134" s="406" t="n">
        <v>1</v>
      </c>
      <c r="S134" s="438" t="str">
        <f aca="false">'APH KIC KIA PC'!E134</f>
        <v/>
      </c>
      <c r="T134" s="405" t="s">
        <v>115</v>
      </c>
      <c r="U134" s="112"/>
      <c r="V134" s="520" t="str">
        <f aca="false">TRIM('APH KIC KIA PC'!D134)</f>
        <v/>
      </c>
      <c r="W134" s="113" t="str">
        <f aca="false">IF('APH KIC KIA PC'!AC134="",'APH KIC KIA PC'!AD134,'APH KIC KIA PC'!AC134)</f>
        <v/>
      </c>
      <c r="X134" s="439"/>
      <c r="Y134" s="439"/>
      <c r="Z134" s="405" t="s">
        <v>114</v>
      </c>
      <c r="AA134" s="12"/>
      <c r="AB134" s="518" t="s">
        <v>2215</v>
      </c>
      <c r="AC134" s="406" t="n">
        <v>1</v>
      </c>
      <c r="AD134" s="406" t="n">
        <v>1</v>
      </c>
      <c r="AE134" s="438" t="str">
        <f aca="false">'APH KIC KIA PC'!E134</f>
        <v/>
      </c>
      <c r="AF134" s="405" t="s">
        <v>115</v>
      </c>
      <c r="AG134" s="112"/>
      <c r="AH134" s="326" t="str">
        <f aca="false">TRIM('APH KIC KIA PC'!D134)</f>
        <v/>
      </c>
      <c r="AI134" s="113" t="n">
        <f aca="false">'APH KIC KIA PC'!AK134</f>
        <v>0</v>
      </c>
      <c r="AJ134" s="439"/>
      <c r="AK134" s="439"/>
      <c r="AL134" s="405" t="s">
        <v>114</v>
      </c>
    </row>
    <row r="135" customFormat="false" ht="14.25" hidden="false" customHeight="false" outlineLevel="0" collapsed="false">
      <c r="A135" s="321" t="n">
        <v>131</v>
      </c>
      <c r="B135" s="321" t="str">
        <f aca="false">'APH KIC KIA PC'!I135</f>
        <v>Välj…</v>
      </c>
      <c r="C135" s="321" t="str">
        <f aca="false">'APH KIC KIA PC'!K135</f>
        <v>Välj…</v>
      </c>
      <c r="D135" s="518" t="n">
        <v>100</v>
      </c>
      <c r="E135" s="406" t="n">
        <v>4</v>
      </c>
      <c r="F135" s="406" t="n">
        <v>1</v>
      </c>
      <c r="G135" s="438" t="str">
        <f aca="false">'APH KIC KIA PC'!E135</f>
        <v/>
      </c>
      <c r="H135" s="405" t="s">
        <v>115</v>
      </c>
      <c r="I135" s="112"/>
      <c r="J135" s="326" t="str">
        <f aca="false">TRIM('APH KIC KIA PC'!D135)</f>
        <v/>
      </c>
      <c r="K135" s="113" t="e">
        <f aca="false">IF('APH KIC KIA PC'!K135=Tabeller!$AH$4,'4. Inköpsdata'!J135,ROUND('APH KIC KIA PC'!AB135,2))</f>
        <v>#VALUE!</v>
      </c>
      <c r="L135" s="439"/>
      <c r="M135" s="439"/>
      <c r="N135" s="405" t="s">
        <v>114</v>
      </c>
      <c r="O135" s="83"/>
      <c r="P135" s="519" t="s">
        <v>2214</v>
      </c>
      <c r="Q135" s="406" t="n">
        <v>1</v>
      </c>
      <c r="R135" s="406" t="n">
        <v>1</v>
      </c>
      <c r="S135" s="438" t="str">
        <f aca="false">'APH KIC KIA PC'!E135</f>
        <v/>
      </c>
      <c r="T135" s="405" t="s">
        <v>115</v>
      </c>
      <c r="U135" s="112"/>
      <c r="V135" s="520" t="str">
        <f aca="false">TRIM('APH KIC KIA PC'!D135)</f>
        <v/>
      </c>
      <c r="W135" s="113" t="str">
        <f aca="false">IF('APH KIC KIA PC'!AC135="",'APH KIC KIA PC'!AD135,'APH KIC KIA PC'!AC135)</f>
        <v/>
      </c>
      <c r="X135" s="439"/>
      <c r="Y135" s="439"/>
      <c r="Z135" s="405" t="s">
        <v>114</v>
      </c>
      <c r="AA135" s="12"/>
      <c r="AB135" s="518" t="s">
        <v>2215</v>
      </c>
      <c r="AC135" s="406" t="n">
        <v>1</v>
      </c>
      <c r="AD135" s="406" t="n">
        <v>1</v>
      </c>
      <c r="AE135" s="438" t="str">
        <f aca="false">'APH KIC KIA PC'!E135</f>
        <v/>
      </c>
      <c r="AF135" s="405" t="s">
        <v>115</v>
      </c>
      <c r="AG135" s="112"/>
      <c r="AH135" s="326" t="str">
        <f aca="false">TRIM('APH KIC KIA PC'!D135)</f>
        <v/>
      </c>
      <c r="AI135" s="113" t="n">
        <f aca="false">'APH KIC KIA PC'!AK135</f>
        <v>0</v>
      </c>
      <c r="AJ135" s="439"/>
      <c r="AK135" s="439"/>
      <c r="AL135" s="405" t="s">
        <v>114</v>
      </c>
    </row>
    <row r="136" customFormat="false" ht="14.25" hidden="false" customHeight="false" outlineLevel="0" collapsed="false">
      <c r="A136" s="321" t="n">
        <v>132</v>
      </c>
      <c r="B136" s="321" t="str">
        <f aca="false">'APH KIC KIA PC'!I136</f>
        <v>Välj…</v>
      </c>
      <c r="C136" s="321" t="str">
        <f aca="false">'APH KIC KIA PC'!K136</f>
        <v>Välj…</v>
      </c>
      <c r="D136" s="518" t="n">
        <v>100</v>
      </c>
      <c r="E136" s="406" t="n">
        <v>4</v>
      </c>
      <c r="F136" s="406" t="n">
        <v>1</v>
      </c>
      <c r="G136" s="438" t="str">
        <f aca="false">'APH KIC KIA PC'!E136</f>
        <v/>
      </c>
      <c r="H136" s="405" t="s">
        <v>115</v>
      </c>
      <c r="I136" s="112"/>
      <c r="J136" s="326" t="str">
        <f aca="false">TRIM('APH KIC KIA PC'!D136)</f>
        <v/>
      </c>
      <c r="K136" s="113" t="e">
        <f aca="false">IF('APH KIC KIA PC'!K136=Tabeller!$AH$4,'4. Inköpsdata'!J136,ROUND('APH KIC KIA PC'!AB136,2))</f>
        <v>#VALUE!</v>
      </c>
      <c r="L136" s="439"/>
      <c r="M136" s="439"/>
      <c r="N136" s="405" t="s">
        <v>114</v>
      </c>
      <c r="O136" s="83"/>
      <c r="P136" s="519" t="s">
        <v>2214</v>
      </c>
      <c r="Q136" s="406" t="n">
        <v>1</v>
      </c>
      <c r="R136" s="406" t="n">
        <v>1</v>
      </c>
      <c r="S136" s="438" t="str">
        <f aca="false">'APH KIC KIA PC'!E136</f>
        <v/>
      </c>
      <c r="T136" s="405" t="s">
        <v>115</v>
      </c>
      <c r="U136" s="112"/>
      <c r="V136" s="520" t="str">
        <f aca="false">TRIM('APH KIC KIA PC'!D136)</f>
        <v/>
      </c>
      <c r="W136" s="113" t="str">
        <f aca="false">IF('APH KIC KIA PC'!AC136="",'APH KIC KIA PC'!AD136,'APH KIC KIA PC'!AC136)</f>
        <v/>
      </c>
      <c r="X136" s="439"/>
      <c r="Y136" s="439"/>
      <c r="Z136" s="405" t="s">
        <v>114</v>
      </c>
      <c r="AA136" s="12"/>
      <c r="AB136" s="518" t="s">
        <v>2215</v>
      </c>
      <c r="AC136" s="406" t="n">
        <v>1</v>
      </c>
      <c r="AD136" s="406" t="n">
        <v>1</v>
      </c>
      <c r="AE136" s="438" t="str">
        <f aca="false">'APH KIC KIA PC'!E136</f>
        <v/>
      </c>
      <c r="AF136" s="405" t="s">
        <v>115</v>
      </c>
      <c r="AG136" s="112"/>
      <c r="AH136" s="326" t="str">
        <f aca="false">TRIM('APH KIC KIA PC'!D136)</f>
        <v/>
      </c>
      <c r="AI136" s="113" t="n">
        <f aca="false">'APH KIC KIA PC'!AK136</f>
        <v>0</v>
      </c>
      <c r="AJ136" s="439"/>
      <c r="AK136" s="439"/>
      <c r="AL136" s="405" t="s">
        <v>114</v>
      </c>
    </row>
    <row r="137" customFormat="false" ht="14.25" hidden="false" customHeight="false" outlineLevel="0" collapsed="false">
      <c r="A137" s="321" t="n">
        <v>133</v>
      </c>
      <c r="B137" s="321" t="str">
        <f aca="false">'APH KIC KIA PC'!I137</f>
        <v>Välj…</v>
      </c>
      <c r="C137" s="321" t="str">
        <f aca="false">'APH KIC KIA PC'!K137</f>
        <v>Välj…</v>
      </c>
      <c r="D137" s="518" t="n">
        <v>100</v>
      </c>
      <c r="E137" s="406" t="n">
        <v>4</v>
      </c>
      <c r="F137" s="406" t="n">
        <v>1</v>
      </c>
      <c r="G137" s="438" t="str">
        <f aca="false">'APH KIC KIA PC'!E137</f>
        <v/>
      </c>
      <c r="H137" s="405" t="s">
        <v>115</v>
      </c>
      <c r="I137" s="112"/>
      <c r="J137" s="326" t="str">
        <f aca="false">TRIM('APH KIC KIA PC'!D137)</f>
        <v/>
      </c>
      <c r="K137" s="113" t="e">
        <f aca="false">IF('APH KIC KIA PC'!K137=Tabeller!$AH$4,'4. Inköpsdata'!J137,ROUND('APH KIC KIA PC'!AB137,2))</f>
        <v>#VALUE!</v>
      </c>
      <c r="L137" s="439"/>
      <c r="M137" s="439"/>
      <c r="N137" s="405" t="s">
        <v>114</v>
      </c>
      <c r="O137" s="83"/>
      <c r="P137" s="519" t="s">
        <v>2214</v>
      </c>
      <c r="Q137" s="406" t="n">
        <v>1</v>
      </c>
      <c r="R137" s="406" t="n">
        <v>1</v>
      </c>
      <c r="S137" s="438" t="str">
        <f aca="false">'APH KIC KIA PC'!E137</f>
        <v/>
      </c>
      <c r="T137" s="405" t="s">
        <v>115</v>
      </c>
      <c r="U137" s="112"/>
      <c r="V137" s="520" t="str">
        <f aca="false">TRIM('APH KIC KIA PC'!D137)</f>
        <v/>
      </c>
      <c r="W137" s="113" t="str">
        <f aca="false">IF('APH KIC KIA PC'!AC137="",'APH KIC KIA PC'!AD137,'APH KIC KIA PC'!AC137)</f>
        <v/>
      </c>
      <c r="X137" s="439"/>
      <c r="Y137" s="439"/>
      <c r="Z137" s="405" t="s">
        <v>114</v>
      </c>
      <c r="AA137" s="12"/>
      <c r="AB137" s="518" t="s">
        <v>2215</v>
      </c>
      <c r="AC137" s="406" t="n">
        <v>1</v>
      </c>
      <c r="AD137" s="406" t="n">
        <v>1</v>
      </c>
      <c r="AE137" s="438" t="str">
        <f aca="false">'APH KIC KIA PC'!E137</f>
        <v/>
      </c>
      <c r="AF137" s="405" t="s">
        <v>115</v>
      </c>
      <c r="AG137" s="112"/>
      <c r="AH137" s="326" t="str">
        <f aca="false">TRIM('APH KIC KIA PC'!D137)</f>
        <v/>
      </c>
      <c r="AI137" s="113" t="n">
        <f aca="false">'APH KIC KIA PC'!AK137</f>
        <v>0</v>
      </c>
      <c r="AJ137" s="439"/>
      <c r="AK137" s="439"/>
      <c r="AL137" s="405" t="s">
        <v>114</v>
      </c>
    </row>
    <row r="138" customFormat="false" ht="14.25" hidden="false" customHeight="false" outlineLevel="0" collapsed="false">
      <c r="A138" s="321" t="n">
        <v>134</v>
      </c>
      <c r="B138" s="321" t="str">
        <f aca="false">'APH KIC KIA PC'!I138</f>
        <v>Välj…</v>
      </c>
      <c r="C138" s="321" t="str">
        <f aca="false">'APH KIC KIA PC'!K138</f>
        <v>Välj…</v>
      </c>
      <c r="D138" s="518" t="n">
        <v>100</v>
      </c>
      <c r="E138" s="406" t="n">
        <v>4</v>
      </c>
      <c r="F138" s="406" t="n">
        <v>1</v>
      </c>
      <c r="G138" s="438" t="str">
        <f aca="false">'APH KIC KIA PC'!E138</f>
        <v/>
      </c>
      <c r="H138" s="405" t="s">
        <v>115</v>
      </c>
      <c r="I138" s="112"/>
      <c r="J138" s="326" t="str">
        <f aca="false">TRIM('APH KIC KIA PC'!D138)</f>
        <v/>
      </c>
      <c r="K138" s="113" t="e">
        <f aca="false">IF('APH KIC KIA PC'!K138=Tabeller!$AH$4,'4. Inköpsdata'!J138,ROUND('APH KIC KIA PC'!AB138,2))</f>
        <v>#VALUE!</v>
      </c>
      <c r="L138" s="439"/>
      <c r="M138" s="439"/>
      <c r="N138" s="405" t="s">
        <v>114</v>
      </c>
      <c r="O138" s="83"/>
      <c r="P138" s="519" t="s">
        <v>2214</v>
      </c>
      <c r="Q138" s="406" t="n">
        <v>1</v>
      </c>
      <c r="R138" s="406" t="n">
        <v>1</v>
      </c>
      <c r="S138" s="438" t="str">
        <f aca="false">'APH KIC KIA PC'!E138</f>
        <v/>
      </c>
      <c r="T138" s="405" t="s">
        <v>115</v>
      </c>
      <c r="U138" s="112"/>
      <c r="V138" s="520" t="str">
        <f aca="false">TRIM('APH KIC KIA PC'!D138)</f>
        <v/>
      </c>
      <c r="W138" s="113" t="str">
        <f aca="false">IF('APH KIC KIA PC'!AC138="",'APH KIC KIA PC'!AD138,'APH KIC KIA PC'!AC138)</f>
        <v/>
      </c>
      <c r="X138" s="439"/>
      <c r="Y138" s="439"/>
      <c r="Z138" s="405" t="s">
        <v>114</v>
      </c>
      <c r="AA138" s="12"/>
      <c r="AB138" s="518" t="s">
        <v>2215</v>
      </c>
      <c r="AC138" s="406" t="n">
        <v>1</v>
      </c>
      <c r="AD138" s="406" t="n">
        <v>1</v>
      </c>
      <c r="AE138" s="438" t="str">
        <f aca="false">'APH KIC KIA PC'!E138</f>
        <v/>
      </c>
      <c r="AF138" s="405" t="s">
        <v>115</v>
      </c>
      <c r="AG138" s="112"/>
      <c r="AH138" s="326" t="str">
        <f aca="false">TRIM('APH KIC KIA PC'!D138)</f>
        <v/>
      </c>
      <c r="AI138" s="113" t="n">
        <f aca="false">'APH KIC KIA PC'!AK138</f>
        <v>0</v>
      </c>
      <c r="AJ138" s="439"/>
      <c r="AK138" s="439"/>
      <c r="AL138" s="405" t="s">
        <v>114</v>
      </c>
    </row>
    <row r="139" customFormat="false" ht="14.25" hidden="false" customHeight="false" outlineLevel="0" collapsed="false">
      <c r="A139" s="321" t="n">
        <v>135</v>
      </c>
      <c r="B139" s="321" t="str">
        <f aca="false">'APH KIC KIA PC'!I139</f>
        <v>Välj…</v>
      </c>
      <c r="C139" s="321" t="str">
        <f aca="false">'APH KIC KIA PC'!K139</f>
        <v>Välj…</v>
      </c>
      <c r="D139" s="518" t="n">
        <v>100</v>
      </c>
      <c r="E139" s="406" t="n">
        <v>4</v>
      </c>
      <c r="F139" s="406" t="n">
        <v>1</v>
      </c>
      <c r="G139" s="438" t="str">
        <f aca="false">'APH KIC KIA PC'!E139</f>
        <v/>
      </c>
      <c r="H139" s="405" t="s">
        <v>115</v>
      </c>
      <c r="I139" s="112"/>
      <c r="J139" s="326" t="str">
        <f aca="false">TRIM('APH KIC KIA PC'!D139)</f>
        <v/>
      </c>
      <c r="K139" s="113" t="e">
        <f aca="false">IF('APH KIC KIA PC'!K139=Tabeller!$AH$4,'4. Inköpsdata'!J139,ROUND('APH KIC KIA PC'!AB139,2))</f>
        <v>#VALUE!</v>
      </c>
      <c r="L139" s="439"/>
      <c r="M139" s="439"/>
      <c r="N139" s="405" t="s">
        <v>114</v>
      </c>
      <c r="O139" s="83"/>
      <c r="P139" s="519" t="s">
        <v>2214</v>
      </c>
      <c r="Q139" s="406" t="n">
        <v>1</v>
      </c>
      <c r="R139" s="406" t="n">
        <v>1</v>
      </c>
      <c r="S139" s="438" t="str">
        <f aca="false">'APH KIC KIA PC'!E139</f>
        <v/>
      </c>
      <c r="T139" s="405" t="s">
        <v>115</v>
      </c>
      <c r="U139" s="112"/>
      <c r="V139" s="520" t="str">
        <f aca="false">TRIM('APH KIC KIA PC'!D139)</f>
        <v/>
      </c>
      <c r="W139" s="113" t="str">
        <f aca="false">IF('APH KIC KIA PC'!AC139="",'APH KIC KIA PC'!AD139,'APH KIC KIA PC'!AC139)</f>
        <v/>
      </c>
      <c r="X139" s="439"/>
      <c r="Y139" s="439"/>
      <c r="Z139" s="405" t="s">
        <v>114</v>
      </c>
      <c r="AA139" s="12"/>
      <c r="AB139" s="518" t="s">
        <v>2215</v>
      </c>
      <c r="AC139" s="406" t="n">
        <v>1</v>
      </c>
      <c r="AD139" s="406" t="n">
        <v>1</v>
      </c>
      <c r="AE139" s="438" t="str">
        <f aca="false">'APH KIC KIA PC'!E139</f>
        <v/>
      </c>
      <c r="AF139" s="405" t="s">
        <v>115</v>
      </c>
      <c r="AG139" s="112"/>
      <c r="AH139" s="326" t="str">
        <f aca="false">TRIM('APH KIC KIA PC'!D139)</f>
        <v/>
      </c>
      <c r="AI139" s="113" t="n">
        <f aca="false">'APH KIC KIA PC'!AK139</f>
        <v>0</v>
      </c>
      <c r="AJ139" s="439"/>
      <c r="AK139" s="439"/>
      <c r="AL139" s="405" t="s">
        <v>114</v>
      </c>
    </row>
    <row r="140" customFormat="false" ht="14.25" hidden="false" customHeight="false" outlineLevel="0" collapsed="false">
      <c r="A140" s="321" t="n">
        <v>136</v>
      </c>
      <c r="B140" s="321" t="str">
        <f aca="false">'APH KIC KIA PC'!I140</f>
        <v>Välj…</v>
      </c>
      <c r="C140" s="321" t="str">
        <f aca="false">'APH KIC KIA PC'!K140</f>
        <v>Välj…</v>
      </c>
      <c r="D140" s="518" t="n">
        <v>100</v>
      </c>
      <c r="E140" s="406" t="n">
        <v>4</v>
      </c>
      <c r="F140" s="406" t="n">
        <v>1</v>
      </c>
      <c r="G140" s="438" t="str">
        <f aca="false">'APH KIC KIA PC'!E140</f>
        <v/>
      </c>
      <c r="H140" s="405" t="s">
        <v>115</v>
      </c>
      <c r="I140" s="112"/>
      <c r="J140" s="326" t="str">
        <f aca="false">TRIM('APH KIC KIA PC'!D140)</f>
        <v/>
      </c>
      <c r="K140" s="113" t="e">
        <f aca="false">IF('APH KIC KIA PC'!K140=Tabeller!$AH$4,'4. Inköpsdata'!J140,ROUND('APH KIC KIA PC'!AB140,2))</f>
        <v>#VALUE!</v>
      </c>
      <c r="L140" s="439"/>
      <c r="M140" s="439"/>
      <c r="N140" s="405" t="s">
        <v>114</v>
      </c>
      <c r="O140" s="83"/>
      <c r="P140" s="519" t="s">
        <v>2214</v>
      </c>
      <c r="Q140" s="406" t="n">
        <v>1</v>
      </c>
      <c r="R140" s="406" t="n">
        <v>1</v>
      </c>
      <c r="S140" s="438" t="str">
        <f aca="false">'APH KIC KIA PC'!E140</f>
        <v/>
      </c>
      <c r="T140" s="405" t="s">
        <v>115</v>
      </c>
      <c r="U140" s="112"/>
      <c r="V140" s="520" t="str">
        <f aca="false">TRIM('APH KIC KIA PC'!D140)</f>
        <v/>
      </c>
      <c r="W140" s="113" t="str">
        <f aca="false">IF('APH KIC KIA PC'!AC140="",'APH KIC KIA PC'!AD140,'APH KIC KIA PC'!AC140)</f>
        <v/>
      </c>
      <c r="X140" s="439"/>
      <c r="Y140" s="439"/>
      <c r="Z140" s="405" t="s">
        <v>114</v>
      </c>
      <c r="AA140" s="12"/>
      <c r="AB140" s="518" t="s">
        <v>2215</v>
      </c>
      <c r="AC140" s="406" t="n">
        <v>1</v>
      </c>
      <c r="AD140" s="406" t="n">
        <v>1</v>
      </c>
      <c r="AE140" s="438" t="str">
        <f aca="false">'APH KIC KIA PC'!E140</f>
        <v/>
      </c>
      <c r="AF140" s="405" t="s">
        <v>115</v>
      </c>
      <c r="AG140" s="112"/>
      <c r="AH140" s="326" t="str">
        <f aca="false">TRIM('APH KIC KIA PC'!D140)</f>
        <v/>
      </c>
      <c r="AI140" s="113" t="n">
        <f aca="false">'APH KIC KIA PC'!AK140</f>
        <v>0</v>
      </c>
      <c r="AJ140" s="439"/>
      <c r="AK140" s="439"/>
      <c r="AL140" s="405" t="s">
        <v>114</v>
      </c>
    </row>
    <row r="141" customFormat="false" ht="14.25" hidden="false" customHeight="false" outlineLevel="0" collapsed="false">
      <c r="A141" s="321" t="n">
        <v>137</v>
      </c>
      <c r="B141" s="321" t="str">
        <f aca="false">'APH KIC KIA PC'!I141</f>
        <v>Välj…</v>
      </c>
      <c r="C141" s="321" t="str">
        <f aca="false">'APH KIC KIA PC'!K141</f>
        <v>Välj…</v>
      </c>
      <c r="D141" s="518" t="n">
        <v>100</v>
      </c>
      <c r="E141" s="406" t="n">
        <v>4</v>
      </c>
      <c r="F141" s="406" t="n">
        <v>1</v>
      </c>
      <c r="G141" s="438" t="str">
        <f aca="false">'APH KIC KIA PC'!E141</f>
        <v/>
      </c>
      <c r="H141" s="405" t="s">
        <v>115</v>
      </c>
      <c r="I141" s="112"/>
      <c r="J141" s="326" t="str">
        <f aca="false">TRIM('APH KIC KIA PC'!D141)</f>
        <v/>
      </c>
      <c r="K141" s="113" t="e">
        <f aca="false">IF('APH KIC KIA PC'!K141=Tabeller!$AH$4,'4. Inköpsdata'!J141,ROUND('APH KIC KIA PC'!AB141,2))</f>
        <v>#VALUE!</v>
      </c>
      <c r="L141" s="439"/>
      <c r="M141" s="439"/>
      <c r="N141" s="405" t="s">
        <v>114</v>
      </c>
      <c r="O141" s="83"/>
      <c r="P141" s="519" t="s">
        <v>2214</v>
      </c>
      <c r="Q141" s="406" t="n">
        <v>1</v>
      </c>
      <c r="R141" s="406" t="n">
        <v>1</v>
      </c>
      <c r="S141" s="438" t="str">
        <f aca="false">'APH KIC KIA PC'!E141</f>
        <v/>
      </c>
      <c r="T141" s="405" t="s">
        <v>115</v>
      </c>
      <c r="U141" s="112"/>
      <c r="V141" s="520" t="str">
        <f aca="false">TRIM('APH KIC KIA PC'!D141)</f>
        <v/>
      </c>
      <c r="W141" s="113" t="str">
        <f aca="false">IF('APH KIC KIA PC'!AC141="",'APH KIC KIA PC'!AD141,'APH KIC KIA PC'!AC141)</f>
        <v/>
      </c>
      <c r="X141" s="439"/>
      <c r="Y141" s="439"/>
      <c r="Z141" s="405" t="s">
        <v>114</v>
      </c>
      <c r="AA141" s="12"/>
      <c r="AB141" s="518" t="s">
        <v>2215</v>
      </c>
      <c r="AC141" s="406" t="n">
        <v>1</v>
      </c>
      <c r="AD141" s="406" t="n">
        <v>1</v>
      </c>
      <c r="AE141" s="438" t="str">
        <f aca="false">'APH KIC KIA PC'!E141</f>
        <v/>
      </c>
      <c r="AF141" s="405" t="s">
        <v>115</v>
      </c>
      <c r="AG141" s="112"/>
      <c r="AH141" s="326" t="str">
        <f aca="false">TRIM('APH KIC KIA PC'!D141)</f>
        <v/>
      </c>
      <c r="AI141" s="113" t="n">
        <f aca="false">'APH KIC KIA PC'!AK141</f>
        <v>0</v>
      </c>
      <c r="AJ141" s="439"/>
      <c r="AK141" s="439"/>
      <c r="AL141" s="405" t="s">
        <v>114</v>
      </c>
    </row>
    <row r="142" customFormat="false" ht="14.25" hidden="false" customHeight="false" outlineLevel="0" collapsed="false">
      <c r="A142" s="321" t="n">
        <v>138</v>
      </c>
      <c r="B142" s="321" t="str">
        <f aca="false">'APH KIC KIA PC'!I142</f>
        <v>Välj…</v>
      </c>
      <c r="C142" s="321" t="str">
        <f aca="false">'APH KIC KIA PC'!K142</f>
        <v>Välj…</v>
      </c>
      <c r="D142" s="518" t="n">
        <v>100</v>
      </c>
      <c r="E142" s="406" t="n">
        <v>4</v>
      </c>
      <c r="F142" s="406" t="n">
        <v>1</v>
      </c>
      <c r="G142" s="438" t="str">
        <f aca="false">'APH KIC KIA PC'!E142</f>
        <v/>
      </c>
      <c r="H142" s="405" t="s">
        <v>115</v>
      </c>
      <c r="I142" s="112"/>
      <c r="J142" s="326" t="str">
        <f aca="false">TRIM('APH KIC KIA PC'!D142)</f>
        <v/>
      </c>
      <c r="K142" s="113" t="e">
        <f aca="false">IF('APH KIC KIA PC'!K142=Tabeller!$AH$4,'4. Inköpsdata'!J142,ROUND('APH KIC KIA PC'!AB142,2))</f>
        <v>#VALUE!</v>
      </c>
      <c r="L142" s="439"/>
      <c r="M142" s="439"/>
      <c r="N142" s="405" t="s">
        <v>114</v>
      </c>
      <c r="O142" s="83"/>
      <c r="P142" s="519" t="s">
        <v>2214</v>
      </c>
      <c r="Q142" s="406" t="n">
        <v>1</v>
      </c>
      <c r="R142" s="406" t="n">
        <v>1</v>
      </c>
      <c r="S142" s="438" t="str">
        <f aca="false">'APH KIC KIA PC'!E142</f>
        <v/>
      </c>
      <c r="T142" s="405" t="s">
        <v>115</v>
      </c>
      <c r="U142" s="112"/>
      <c r="V142" s="520" t="str">
        <f aca="false">TRIM('APH KIC KIA PC'!D142)</f>
        <v/>
      </c>
      <c r="W142" s="113" t="str">
        <f aca="false">IF('APH KIC KIA PC'!AC142="",'APH KIC KIA PC'!AD142,'APH KIC KIA PC'!AC142)</f>
        <v/>
      </c>
      <c r="X142" s="439"/>
      <c r="Y142" s="439"/>
      <c r="Z142" s="405" t="s">
        <v>114</v>
      </c>
      <c r="AA142" s="12"/>
      <c r="AB142" s="518" t="s">
        <v>2215</v>
      </c>
      <c r="AC142" s="406" t="n">
        <v>1</v>
      </c>
      <c r="AD142" s="406" t="n">
        <v>1</v>
      </c>
      <c r="AE142" s="438" t="str">
        <f aca="false">'APH KIC KIA PC'!E142</f>
        <v/>
      </c>
      <c r="AF142" s="405" t="s">
        <v>115</v>
      </c>
      <c r="AG142" s="112"/>
      <c r="AH142" s="326" t="str">
        <f aca="false">TRIM('APH KIC KIA PC'!D142)</f>
        <v/>
      </c>
      <c r="AI142" s="113" t="n">
        <f aca="false">'APH KIC KIA PC'!AK142</f>
        <v>0</v>
      </c>
      <c r="AJ142" s="439"/>
      <c r="AK142" s="439"/>
      <c r="AL142" s="405" t="s">
        <v>114</v>
      </c>
    </row>
    <row r="143" customFormat="false" ht="14.25" hidden="false" customHeight="false" outlineLevel="0" collapsed="false">
      <c r="A143" s="321" t="n">
        <v>139</v>
      </c>
      <c r="B143" s="321" t="str">
        <f aca="false">'APH KIC KIA PC'!I143</f>
        <v>Välj…</v>
      </c>
      <c r="C143" s="321" t="str">
        <f aca="false">'APH KIC KIA PC'!K143</f>
        <v>Välj…</v>
      </c>
      <c r="D143" s="518" t="n">
        <v>100</v>
      </c>
      <c r="E143" s="406" t="n">
        <v>4</v>
      </c>
      <c r="F143" s="406" t="n">
        <v>1</v>
      </c>
      <c r="G143" s="438" t="str">
        <f aca="false">'APH KIC KIA PC'!E143</f>
        <v/>
      </c>
      <c r="H143" s="405" t="s">
        <v>115</v>
      </c>
      <c r="I143" s="112"/>
      <c r="J143" s="326" t="str">
        <f aca="false">TRIM('APH KIC KIA PC'!D143)</f>
        <v/>
      </c>
      <c r="K143" s="113" t="e">
        <f aca="false">IF('APH KIC KIA PC'!K143=Tabeller!$AH$4,'4. Inköpsdata'!J143,ROUND('APH KIC KIA PC'!AB143,2))</f>
        <v>#VALUE!</v>
      </c>
      <c r="L143" s="439"/>
      <c r="M143" s="439"/>
      <c r="N143" s="405" t="s">
        <v>114</v>
      </c>
      <c r="O143" s="83"/>
      <c r="P143" s="519" t="s">
        <v>2214</v>
      </c>
      <c r="Q143" s="406" t="n">
        <v>1</v>
      </c>
      <c r="R143" s="406" t="n">
        <v>1</v>
      </c>
      <c r="S143" s="438" t="str">
        <f aca="false">'APH KIC KIA PC'!E143</f>
        <v/>
      </c>
      <c r="T143" s="405" t="s">
        <v>115</v>
      </c>
      <c r="U143" s="112"/>
      <c r="V143" s="520" t="str">
        <f aca="false">TRIM('APH KIC KIA PC'!D143)</f>
        <v/>
      </c>
      <c r="W143" s="113" t="str">
        <f aca="false">IF('APH KIC KIA PC'!AC143="",'APH KIC KIA PC'!AD143,'APH KIC KIA PC'!AC143)</f>
        <v/>
      </c>
      <c r="X143" s="439"/>
      <c r="Y143" s="439"/>
      <c r="Z143" s="405" t="s">
        <v>114</v>
      </c>
      <c r="AA143" s="12"/>
      <c r="AB143" s="518" t="s">
        <v>2215</v>
      </c>
      <c r="AC143" s="406" t="n">
        <v>1</v>
      </c>
      <c r="AD143" s="406" t="n">
        <v>1</v>
      </c>
      <c r="AE143" s="438" t="str">
        <f aca="false">'APH KIC KIA PC'!E143</f>
        <v/>
      </c>
      <c r="AF143" s="405" t="s">
        <v>115</v>
      </c>
      <c r="AG143" s="112"/>
      <c r="AH143" s="326" t="str">
        <f aca="false">TRIM('APH KIC KIA PC'!D143)</f>
        <v/>
      </c>
      <c r="AI143" s="113" t="n">
        <f aca="false">'APH KIC KIA PC'!AK143</f>
        <v>0</v>
      </c>
      <c r="AJ143" s="439"/>
      <c r="AK143" s="439"/>
      <c r="AL143" s="405" t="s">
        <v>114</v>
      </c>
    </row>
    <row r="144" customFormat="false" ht="14.25" hidden="false" customHeight="false" outlineLevel="0" collapsed="false">
      <c r="A144" s="321" t="n">
        <v>140</v>
      </c>
      <c r="B144" s="321" t="str">
        <f aca="false">'APH KIC KIA PC'!I144</f>
        <v>Välj…</v>
      </c>
      <c r="C144" s="321" t="str">
        <f aca="false">'APH KIC KIA PC'!K144</f>
        <v>Välj…</v>
      </c>
      <c r="D144" s="518" t="n">
        <v>100</v>
      </c>
      <c r="E144" s="406" t="n">
        <v>4</v>
      </c>
      <c r="F144" s="406" t="n">
        <v>1</v>
      </c>
      <c r="G144" s="438" t="str">
        <f aca="false">'APH KIC KIA PC'!E144</f>
        <v/>
      </c>
      <c r="H144" s="405" t="s">
        <v>115</v>
      </c>
      <c r="I144" s="112"/>
      <c r="J144" s="326" t="str">
        <f aca="false">TRIM('APH KIC KIA PC'!D144)</f>
        <v/>
      </c>
      <c r="K144" s="113" t="e">
        <f aca="false">IF('APH KIC KIA PC'!K144=Tabeller!$AH$4,'4. Inköpsdata'!J144,ROUND('APH KIC KIA PC'!AB144,2))</f>
        <v>#VALUE!</v>
      </c>
      <c r="L144" s="439"/>
      <c r="M144" s="439"/>
      <c r="N144" s="405" t="s">
        <v>114</v>
      </c>
      <c r="O144" s="83"/>
      <c r="P144" s="519" t="s">
        <v>2214</v>
      </c>
      <c r="Q144" s="406" t="n">
        <v>1</v>
      </c>
      <c r="R144" s="406" t="n">
        <v>1</v>
      </c>
      <c r="S144" s="438" t="str">
        <f aca="false">'APH KIC KIA PC'!E144</f>
        <v/>
      </c>
      <c r="T144" s="405" t="s">
        <v>115</v>
      </c>
      <c r="U144" s="112"/>
      <c r="V144" s="520" t="str">
        <f aca="false">TRIM('APH KIC KIA PC'!D144)</f>
        <v/>
      </c>
      <c r="W144" s="113" t="str">
        <f aca="false">IF('APH KIC KIA PC'!AC144="",'APH KIC KIA PC'!AD144,'APH KIC KIA PC'!AC144)</f>
        <v/>
      </c>
      <c r="X144" s="439"/>
      <c r="Y144" s="439"/>
      <c r="Z144" s="405" t="s">
        <v>114</v>
      </c>
      <c r="AA144" s="12"/>
      <c r="AB144" s="518" t="s">
        <v>2215</v>
      </c>
      <c r="AC144" s="406" t="n">
        <v>1</v>
      </c>
      <c r="AD144" s="406" t="n">
        <v>1</v>
      </c>
      <c r="AE144" s="438" t="str">
        <f aca="false">'APH KIC KIA PC'!E144</f>
        <v/>
      </c>
      <c r="AF144" s="405" t="s">
        <v>115</v>
      </c>
      <c r="AG144" s="112"/>
      <c r="AH144" s="326" t="str">
        <f aca="false">TRIM('APH KIC KIA PC'!D144)</f>
        <v/>
      </c>
      <c r="AI144" s="113" t="n">
        <f aca="false">'APH KIC KIA PC'!AK144</f>
        <v>0</v>
      </c>
      <c r="AJ144" s="439"/>
      <c r="AK144" s="439"/>
      <c r="AL144" s="405" t="s">
        <v>114</v>
      </c>
    </row>
    <row r="145" customFormat="false" ht="14.25" hidden="false" customHeight="false" outlineLevel="0" collapsed="false">
      <c r="A145" s="321" t="n">
        <v>141</v>
      </c>
      <c r="B145" s="321" t="str">
        <f aca="false">'APH KIC KIA PC'!I145</f>
        <v>Välj…</v>
      </c>
      <c r="C145" s="321" t="str">
        <f aca="false">'APH KIC KIA PC'!K145</f>
        <v>Välj…</v>
      </c>
      <c r="D145" s="518" t="n">
        <v>100</v>
      </c>
      <c r="E145" s="406" t="n">
        <v>4</v>
      </c>
      <c r="F145" s="406" t="n">
        <v>1</v>
      </c>
      <c r="G145" s="438" t="str">
        <f aca="false">'APH KIC KIA PC'!E145</f>
        <v/>
      </c>
      <c r="H145" s="405" t="s">
        <v>115</v>
      </c>
      <c r="I145" s="112"/>
      <c r="J145" s="326" t="str">
        <f aca="false">TRIM('APH KIC KIA PC'!D145)</f>
        <v/>
      </c>
      <c r="K145" s="113" t="e">
        <f aca="false">IF('APH KIC KIA PC'!K145=Tabeller!$AH$4,'4. Inköpsdata'!J145,ROUND('APH KIC KIA PC'!AB145,2))</f>
        <v>#VALUE!</v>
      </c>
      <c r="L145" s="439"/>
      <c r="M145" s="439"/>
      <c r="N145" s="405" t="s">
        <v>114</v>
      </c>
      <c r="O145" s="83"/>
      <c r="P145" s="519" t="s">
        <v>2214</v>
      </c>
      <c r="Q145" s="406" t="n">
        <v>1</v>
      </c>
      <c r="R145" s="406" t="n">
        <v>1</v>
      </c>
      <c r="S145" s="438" t="str">
        <f aca="false">'APH KIC KIA PC'!E145</f>
        <v/>
      </c>
      <c r="T145" s="405" t="s">
        <v>115</v>
      </c>
      <c r="U145" s="112"/>
      <c r="V145" s="520" t="str">
        <f aca="false">TRIM('APH KIC KIA PC'!D145)</f>
        <v/>
      </c>
      <c r="W145" s="113" t="str">
        <f aca="false">IF('APH KIC KIA PC'!AC145="",'APH KIC KIA PC'!AD145,'APH KIC KIA PC'!AC145)</f>
        <v/>
      </c>
      <c r="X145" s="439"/>
      <c r="Y145" s="439"/>
      <c r="Z145" s="405" t="s">
        <v>114</v>
      </c>
      <c r="AA145" s="12"/>
      <c r="AB145" s="518" t="s">
        <v>2215</v>
      </c>
      <c r="AC145" s="406" t="n">
        <v>1</v>
      </c>
      <c r="AD145" s="406" t="n">
        <v>1</v>
      </c>
      <c r="AE145" s="438" t="str">
        <f aca="false">'APH KIC KIA PC'!E145</f>
        <v/>
      </c>
      <c r="AF145" s="405" t="s">
        <v>115</v>
      </c>
      <c r="AG145" s="112"/>
      <c r="AH145" s="326" t="str">
        <f aca="false">TRIM('APH KIC KIA PC'!D145)</f>
        <v/>
      </c>
      <c r="AI145" s="113" t="n">
        <f aca="false">'APH KIC KIA PC'!AK145</f>
        <v>0</v>
      </c>
      <c r="AJ145" s="439"/>
      <c r="AK145" s="439"/>
      <c r="AL145" s="405" t="s">
        <v>114</v>
      </c>
    </row>
    <row r="146" customFormat="false" ht="14.25" hidden="false" customHeight="false" outlineLevel="0" collapsed="false">
      <c r="A146" s="321" t="n">
        <v>142</v>
      </c>
      <c r="B146" s="321" t="str">
        <f aca="false">'APH KIC KIA PC'!I146</f>
        <v>Välj…</v>
      </c>
      <c r="C146" s="321" t="str">
        <f aca="false">'APH KIC KIA PC'!K146</f>
        <v>Välj…</v>
      </c>
      <c r="D146" s="518" t="n">
        <v>100</v>
      </c>
      <c r="E146" s="406" t="n">
        <v>4</v>
      </c>
      <c r="F146" s="406" t="n">
        <v>1</v>
      </c>
      <c r="G146" s="438" t="str">
        <f aca="false">'APH KIC KIA PC'!E146</f>
        <v/>
      </c>
      <c r="H146" s="405" t="s">
        <v>115</v>
      </c>
      <c r="I146" s="112"/>
      <c r="J146" s="326" t="str">
        <f aca="false">TRIM('APH KIC KIA PC'!D146)</f>
        <v/>
      </c>
      <c r="K146" s="113" t="e">
        <f aca="false">IF('APH KIC KIA PC'!K146=Tabeller!$AH$4,'4. Inköpsdata'!J146,ROUND('APH KIC KIA PC'!AB146,2))</f>
        <v>#VALUE!</v>
      </c>
      <c r="L146" s="439"/>
      <c r="M146" s="439"/>
      <c r="N146" s="405" t="s">
        <v>114</v>
      </c>
      <c r="O146" s="83"/>
      <c r="P146" s="519" t="s">
        <v>2214</v>
      </c>
      <c r="Q146" s="406" t="n">
        <v>1</v>
      </c>
      <c r="R146" s="406" t="n">
        <v>1</v>
      </c>
      <c r="S146" s="438" t="str">
        <f aca="false">'APH KIC KIA PC'!E146</f>
        <v/>
      </c>
      <c r="T146" s="405" t="s">
        <v>115</v>
      </c>
      <c r="U146" s="112"/>
      <c r="V146" s="520" t="str">
        <f aca="false">TRIM('APH KIC KIA PC'!D146)</f>
        <v/>
      </c>
      <c r="W146" s="113" t="str">
        <f aca="false">IF('APH KIC KIA PC'!AC146="",'APH KIC KIA PC'!AD146,'APH KIC KIA PC'!AC146)</f>
        <v/>
      </c>
      <c r="X146" s="439"/>
      <c r="Y146" s="439"/>
      <c r="Z146" s="405" t="s">
        <v>114</v>
      </c>
      <c r="AA146" s="12"/>
      <c r="AB146" s="518" t="s">
        <v>2215</v>
      </c>
      <c r="AC146" s="406" t="n">
        <v>1</v>
      </c>
      <c r="AD146" s="406" t="n">
        <v>1</v>
      </c>
      <c r="AE146" s="438" t="str">
        <f aca="false">'APH KIC KIA PC'!E146</f>
        <v/>
      </c>
      <c r="AF146" s="405" t="s">
        <v>115</v>
      </c>
      <c r="AG146" s="112"/>
      <c r="AH146" s="326" t="str">
        <f aca="false">TRIM('APH KIC KIA PC'!D146)</f>
        <v/>
      </c>
      <c r="AI146" s="113" t="n">
        <f aca="false">'APH KIC KIA PC'!AK146</f>
        <v>0</v>
      </c>
      <c r="AJ146" s="439"/>
      <c r="AK146" s="439"/>
      <c r="AL146" s="405" t="s">
        <v>114</v>
      </c>
    </row>
    <row r="147" customFormat="false" ht="14.25" hidden="false" customHeight="false" outlineLevel="0" collapsed="false">
      <c r="A147" s="321" t="n">
        <v>143</v>
      </c>
      <c r="B147" s="321" t="str">
        <f aca="false">'APH KIC KIA PC'!I147</f>
        <v>Välj…</v>
      </c>
      <c r="C147" s="321" t="str">
        <f aca="false">'APH KIC KIA PC'!K147</f>
        <v>Välj…</v>
      </c>
      <c r="D147" s="518" t="n">
        <v>100</v>
      </c>
      <c r="E147" s="406" t="n">
        <v>4</v>
      </c>
      <c r="F147" s="406" t="n">
        <v>1</v>
      </c>
      <c r="G147" s="438" t="str">
        <f aca="false">'APH KIC KIA PC'!E147</f>
        <v/>
      </c>
      <c r="H147" s="405" t="s">
        <v>115</v>
      </c>
      <c r="I147" s="112"/>
      <c r="J147" s="326" t="str">
        <f aca="false">TRIM('APH KIC KIA PC'!D147)</f>
        <v/>
      </c>
      <c r="K147" s="113" t="e">
        <f aca="false">IF('APH KIC KIA PC'!K147=Tabeller!$AH$4,'4. Inköpsdata'!J147,ROUND('APH KIC KIA PC'!AB147,2))</f>
        <v>#VALUE!</v>
      </c>
      <c r="L147" s="439"/>
      <c r="M147" s="439"/>
      <c r="N147" s="405" t="s">
        <v>114</v>
      </c>
      <c r="O147" s="83"/>
      <c r="P147" s="519" t="s">
        <v>2214</v>
      </c>
      <c r="Q147" s="406" t="n">
        <v>1</v>
      </c>
      <c r="R147" s="406" t="n">
        <v>1</v>
      </c>
      <c r="S147" s="438" t="str">
        <f aca="false">'APH KIC KIA PC'!E147</f>
        <v/>
      </c>
      <c r="T147" s="405" t="s">
        <v>115</v>
      </c>
      <c r="U147" s="112"/>
      <c r="V147" s="520" t="str">
        <f aca="false">TRIM('APH KIC KIA PC'!D147)</f>
        <v/>
      </c>
      <c r="W147" s="113" t="str">
        <f aca="false">IF('APH KIC KIA PC'!AC147="",'APH KIC KIA PC'!AD147,'APH KIC KIA PC'!AC147)</f>
        <v/>
      </c>
      <c r="X147" s="439"/>
      <c r="Y147" s="439"/>
      <c r="Z147" s="405" t="s">
        <v>114</v>
      </c>
      <c r="AA147" s="12"/>
      <c r="AB147" s="518" t="s">
        <v>2215</v>
      </c>
      <c r="AC147" s="406" t="n">
        <v>1</v>
      </c>
      <c r="AD147" s="406" t="n">
        <v>1</v>
      </c>
      <c r="AE147" s="438" t="str">
        <f aca="false">'APH KIC KIA PC'!E147</f>
        <v/>
      </c>
      <c r="AF147" s="405" t="s">
        <v>115</v>
      </c>
      <c r="AG147" s="112"/>
      <c r="AH147" s="326" t="str">
        <f aca="false">TRIM('APH KIC KIA PC'!D147)</f>
        <v/>
      </c>
      <c r="AI147" s="113" t="n">
        <f aca="false">'APH KIC KIA PC'!AK147</f>
        <v>0</v>
      </c>
      <c r="AJ147" s="439"/>
      <c r="AK147" s="439"/>
      <c r="AL147" s="405" t="s">
        <v>114</v>
      </c>
    </row>
    <row r="148" customFormat="false" ht="14.25" hidden="false" customHeight="false" outlineLevel="0" collapsed="false">
      <c r="A148" s="321" t="n">
        <v>144</v>
      </c>
      <c r="B148" s="321" t="str">
        <f aca="false">'APH KIC KIA PC'!I148</f>
        <v>Välj…</v>
      </c>
      <c r="C148" s="321" t="str">
        <f aca="false">'APH KIC KIA PC'!K148</f>
        <v>Välj…</v>
      </c>
      <c r="D148" s="518" t="n">
        <v>100</v>
      </c>
      <c r="E148" s="406" t="n">
        <v>4</v>
      </c>
      <c r="F148" s="406" t="n">
        <v>1</v>
      </c>
      <c r="G148" s="438" t="str">
        <f aca="false">'APH KIC KIA PC'!E148</f>
        <v/>
      </c>
      <c r="H148" s="405" t="s">
        <v>115</v>
      </c>
      <c r="I148" s="112"/>
      <c r="J148" s="326" t="str">
        <f aca="false">TRIM('APH KIC KIA PC'!D148)</f>
        <v/>
      </c>
      <c r="K148" s="113" t="e">
        <f aca="false">IF('APH KIC KIA PC'!K148=Tabeller!$AH$4,'4. Inköpsdata'!J148,ROUND('APH KIC KIA PC'!AB148,2))</f>
        <v>#VALUE!</v>
      </c>
      <c r="L148" s="439"/>
      <c r="M148" s="439"/>
      <c r="N148" s="405" t="s">
        <v>114</v>
      </c>
      <c r="O148" s="83"/>
      <c r="P148" s="519" t="s">
        <v>2214</v>
      </c>
      <c r="Q148" s="406" t="n">
        <v>1</v>
      </c>
      <c r="R148" s="406" t="n">
        <v>1</v>
      </c>
      <c r="S148" s="438" t="str">
        <f aca="false">'APH KIC KIA PC'!E148</f>
        <v/>
      </c>
      <c r="T148" s="405" t="s">
        <v>115</v>
      </c>
      <c r="U148" s="112"/>
      <c r="V148" s="520" t="str">
        <f aca="false">TRIM('APH KIC KIA PC'!D148)</f>
        <v/>
      </c>
      <c r="W148" s="113" t="str">
        <f aca="false">IF('APH KIC KIA PC'!AC148="",'APH KIC KIA PC'!AD148,'APH KIC KIA PC'!AC148)</f>
        <v/>
      </c>
      <c r="X148" s="439"/>
      <c r="Y148" s="439"/>
      <c r="Z148" s="405" t="s">
        <v>114</v>
      </c>
      <c r="AA148" s="12"/>
      <c r="AB148" s="518" t="s">
        <v>2215</v>
      </c>
      <c r="AC148" s="406" t="n">
        <v>1</v>
      </c>
      <c r="AD148" s="406" t="n">
        <v>1</v>
      </c>
      <c r="AE148" s="438" t="str">
        <f aca="false">'APH KIC KIA PC'!E148</f>
        <v/>
      </c>
      <c r="AF148" s="405" t="s">
        <v>115</v>
      </c>
      <c r="AG148" s="112"/>
      <c r="AH148" s="326" t="str">
        <f aca="false">TRIM('APH KIC KIA PC'!D148)</f>
        <v/>
      </c>
      <c r="AI148" s="113" t="n">
        <f aca="false">'APH KIC KIA PC'!AK148</f>
        <v>0</v>
      </c>
      <c r="AJ148" s="439"/>
      <c r="AK148" s="439"/>
      <c r="AL148" s="405" t="s">
        <v>114</v>
      </c>
    </row>
    <row r="149" customFormat="false" ht="14.25" hidden="false" customHeight="false" outlineLevel="0" collapsed="false">
      <c r="A149" s="321" t="n">
        <v>145</v>
      </c>
      <c r="B149" s="321" t="str">
        <f aca="false">'APH KIC KIA PC'!I149</f>
        <v>Välj…</v>
      </c>
      <c r="C149" s="321" t="str">
        <f aca="false">'APH KIC KIA PC'!K149</f>
        <v>Välj…</v>
      </c>
      <c r="D149" s="518" t="n">
        <v>100</v>
      </c>
      <c r="E149" s="406" t="n">
        <v>4</v>
      </c>
      <c r="F149" s="406" t="n">
        <v>1</v>
      </c>
      <c r="G149" s="438" t="str">
        <f aca="false">'APH KIC KIA PC'!E149</f>
        <v/>
      </c>
      <c r="H149" s="405" t="s">
        <v>115</v>
      </c>
      <c r="I149" s="112"/>
      <c r="J149" s="326" t="str">
        <f aca="false">TRIM('APH KIC KIA PC'!D149)</f>
        <v/>
      </c>
      <c r="K149" s="113" t="e">
        <f aca="false">IF('APH KIC KIA PC'!K149=Tabeller!$AH$4,'4. Inköpsdata'!J149,ROUND('APH KIC KIA PC'!AB149,2))</f>
        <v>#VALUE!</v>
      </c>
      <c r="L149" s="439"/>
      <c r="M149" s="439"/>
      <c r="N149" s="405" t="s">
        <v>114</v>
      </c>
      <c r="O149" s="83"/>
      <c r="P149" s="519" t="s">
        <v>2214</v>
      </c>
      <c r="Q149" s="406" t="n">
        <v>1</v>
      </c>
      <c r="R149" s="406" t="n">
        <v>1</v>
      </c>
      <c r="S149" s="438" t="str">
        <f aca="false">'APH KIC KIA PC'!E149</f>
        <v/>
      </c>
      <c r="T149" s="405" t="s">
        <v>115</v>
      </c>
      <c r="U149" s="112"/>
      <c r="V149" s="520" t="str">
        <f aca="false">TRIM('APH KIC KIA PC'!D149)</f>
        <v/>
      </c>
      <c r="W149" s="113" t="str">
        <f aca="false">IF('APH KIC KIA PC'!AC149="",'APH KIC KIA PC'!AD149,'APH KIC KIA PC'!AC149)</f>
        <v/>
      </c>
      <c r="X149" s="439"/>
      <c r="Y149" s="439"/>
      <c r="Z149" s="405" t="s">
        <v>114</v>
      </c>
      <c r="AA149" s="12"/>
      <c r="AB149" s="518" t="s">
        <v>2215</v>
      </c>
      <c r="AC149" s="406" t="n">
        <v>1</v>
      </c>
      <c r="AD149" s="406" t="n">
        <v>1</v>
      </c>
      <c r="AE149" s="438" t="str">
        <f aca="false">'APH KIC KIA PC'!E149</f>
        <v/>
      </c>
      <c r="AF149" s="405" t="s">
        <v>115</v>
      </c>
      <c r="AG149" s="112"/>
      <c r="AH149" s="326" t="str">
        <f aca="false">TRIM('APH KIC KIA PC'!D149)</f>
        <v/>
      </c>
      <c r="AI149" s="113" t="n">
        <f aca="false">'APH KIC KIA PC'!AK149</f>
        <v>0</v>
      </c>
      <c r="AJ149" s="439"/>
      <c r="AK149" s="439"/>
      <c r="AL149" s="405" t="s">
        <v>114</v>
      </c>
    </row>
    <row r="150" customFormat="false" ht="14.25" hidden="false" customHeight="false" outlineLevel="0" collapsed="false">
      <c r="A150" s="321" t="n">
        <v>146</v>
      </c>
      <c r="B150" s="321" t="str">
        <f aca="false">'APH KIC KIA PC'!I150</f>
        <v>Välj…</v>
      </c>
      <c r="C150" s="321" t="str">
        <f aca="false">'APH KIC KIA PC'!K150</f>
        <v>Välj…</v>
      </c>
      <c r="D150" s="518" t="n">
        <v>100</v>
      </c>
      <c r="E150" s="406" t="n">
        <v>4</v>
      </c>
      <c r="F150" s="406" t="n">
        <v>1</v>
      </c>
      <c r="G150" s="438" t="str">
        <f aca="false">'APH KIC KIA PC'!E150</f>
        <v/>
      </c>
      <c r="H150" s="405" t="s">
        <v>115</v>
      </c>
      <c r="I150" s="112"/>
      <c r="J150" s="326" t="str">
        <f aca="false">TRIM('APH KIC KIA PC'!D150)</f>
        <v/>
      </c>
      <c r="K150" s="113" t="e">
        <f aca="false">IF('APH KIC KIA PC'!K150=Tabeller!$AH$4,'4. Inköpsdata'!J150,ROUND('APH KIC KIA PC'!AB150,2))</f>
        <v>#VALUE!</v>
      </c>
      <c r="L150" s="439"/>
      <c r="M150" s="439"/>
      <c r="N150" s="405" t="s">
        <v>114</v>
      </c>
      <c r="O150" s="83"/>
      <c r="P150" s="519" t="s">
        <v>2214</v>
      </c>
      <c r="Q150" s="406" t="n">
        <v>1</v>
      </c>
      <c r="R150" s="406" t="n">
        <v>1</v>
      </c>
      <c r="S150" s="438" t="str">
        <f aca="false">'APH KIC KIA PC'!E150</f>
        <v/>
      </c>
      <c r="T150" s="405" t="s">
        <v>115</v>
      </c>
      <c r="U150" s="112"/>
      <c r="V150" s="520" t="str">
        <f aca="false">TRIM('APH KIC KIA PC'!D150)</f>
        <v/>
      </c>
      <c r="W150" s="113" t="str">
        <f aca="false">IF('APH KIC KIA PC'!AC150="",'APH KIC KIA PC'!AD150,'APH KIC KIA PC'!AC150)</f>
        <v/>
      </c>
      <c r="X150" s="439"/>
      <c r="Y150" s="439"/>
      <c r="Z150" s="405" t="s">
        <v>114</v>
      </c>
      <c r="AA150" s="12"/>
      <c r="AB150" s="518" t="s">
        <v>2215</v>
      </c>
      <c r="AC150" s="406" t="n">
        <v>1</v>
      </c>
      <c r="AD150" s="406" t="n">
        <v>1</v>
      </c>
      <c r="AE150" s="438" t="str">
        <f aca="false">'APH KIC KIA PC'!E150</f>
        <v/>
      </c>
      <c r="AF150" s="405" t="s">
        <v>115</v>
      </c>
      <c r="AG150" s="112"/>
      <c r="AH150" s="326" t="str">
        <f aca="false">TRIM('APH KIC KIA PC'!D150)</f>
        <v/>
      </c>
      <c r="AI150" s="113" t="n">
        <f aca="false">'APH KIC KIA PC'!AK150</f>
        <v>0</v>
      </c>
      <c r="AJ150" s="439"/>
      <c r="AK150" s="439"/>
      <c r="AL150" s="405" t="s">
        <v>114</v>
      </c>
    </row>
    <row r="151" customFormat="false" ht="14.25" hidden="false" customHeight="false" outlineLevel="0" collapsed="false">
      <c r="A151" s="321" t="n">
        <v>147</v>
      </c>
      <c r="B151" s="321" t="str">
        <f aca="false">'APH KIC KIA PC'!I151</f>
        <v>Välj…</v>
      </c>
      <c r="C151" s="321" t="str">
        <f aca="false">'APH KIC KIA PC'!K151</f>
        <v>Välj…</v>
      </c>
      <c r="D151" s="518" t="n">
        <v>100</v>
      </c>
      <c r="E151" s="406" t="n">
        <v>4</v>
      </c>
      <c r="F151" s="406" t="n">
        <v>1</v>
      </c>
      <c r="G151" s="438" t="str">
        <f aca="false">'APH KIC KIA PC'!E151</f>
        <v/>
      </c>
      <c r="H151" s="405" t="s">
        <v>115</v>
      </c>
      <c r="I151" s="112"/>
      <c r="J151" s="326" t="str">
        <f aca="false">TRIM('APH KIC KIA PC'!D151)</f>
        <v/>
      </c>
      <c r="K151" s="113" t="e">
        <f aca="false">IF('APH KIC KIA PC'!K151=Tabeller!$AH$4,'4. Inköpsdata'!J151,ROUND('APH KIC KIA PC'!AB151,2))</f>
        <v>#VALUE!</v>
      </c>
      <c r="L151" s="439"/>
      <c r="M151" s="439"/>
      <c r="N151" s="405" t="s">
        <v>114</v>
      </c>
      <c r="O151" s="83"/>
      <c r="P151" s="519" t="s">
        <v>2214</v>
      </c>
      <c r="Q151" s="406" t="n">
        <v>1</v>
      </c>
      <c r="R151" s="406" t="n">
        <v>1</v>
      </c>
      <c r="S151" s="438" t="str">
        <f aca="false">'APH KIC KIA PC'!E151</f>
        <v/>
      </c>
      <c r="T151" s="405" t="s">
        <v>115</v>
      </c>
      <c r="U151" s="112"/>
      <c r="V151" s="520" t="str">
        <f aca="false">TRIM('APH KIC KIA PC'!D151)</f>
        <v/>
      </c>
      <c r="W151" s="113" t="str">
        <f aca="false">IF('APH KIC KIA PC'!AC151="",'APH KIC KIA PC'!AD151,'APH KIC KIA PC'!AC151)</f>
        <v/>
      </c>
      <c r="X151" s="439"/>
      <c r="Y151" s="439"/>
      <c r="Z151" s="405" t="s">
        <v>114</v>
      </c>
      <c r="AA151" s="12"/>
      <c r="AB151" s="518" t="s">
        <v>2215</v>
      </c>
      <c r="AC151" s="406" t="n">
        <v>1</v>
      </c>
      <c r="AD151" s="406" t="n">
        <v>1</v>
      </c>
      <c r="AE151" s="438" t="str">
        <f aca="false">'APH KIC KIA PC'!E151</f>
        <v/>
      </c>
      <c r="AF151" s="405" t="s">
        <v>115</v>
      </c>
      <c r="AG151" s="112"/>
      <c r="AH151" s="326" t="str">
        <f aca="false">TRIM('APH KIC KIA PC'!D151)</f>
        <v/>
      </c>
      <c r="AI151" s="113" t="n">
        <f aca="false">'APH KIC KIA PC'!AK151</f>
        <v>0</v>
      </c>
      <c r="AJ151" s="439"/>
      <c r="AK151" s="439"/>
      <c r="AL151" s="405" t="s">
        <v>114</v>
      </c>
    </row>
    <row r="152" customFormat="false" ht="14.25" hidden="false" customHeight="false" outlineLevel="0" collapsed="false">
      <c r="A152" s="321" t="n">
        <v>148</v>
      </c>
      <c r="B152" s="321" t="str">
        <f aca="false">'APH KIC KIA PC'!I152</f>
        <v>Välj…</v>
      </c>
      <c r="C152" s="321" t="str">
        <f aca="false">'APH KIC KIA PC'!K152</f>
        <v>Välj…</v>
      </c>
      <c r="D152" s="518" t="n">
        <v>100</v>
      </c>
      <c r="E152" s="406" t="n">
        <v>4</v>
      </c>
      <c r="F152" s="406" t="n">
        <v>1</v>
      </c>
      <c r="G152" s="438" t="str">
        <f aca="false">'APH KIC KIA PC'!E152</f>
        <v/>
      </c>
      <c r="H152" s="405" t="s">
        <v>115</v>
      </c>
      <c r="I152" s="112"/>
      <c r="J152" s="326" t="str">
        <f aca="false">TRIM('APH KIC KIA PC'!D152)</f>
        <v/>
      </c>
      <c r="K152" s="113" t="e">
        <f aca="false">IF('APH KIC KIA PC'!K152=Tabeller!$AH$4,'4. Inköpsdata'!J152,ROUND('APH KIC KIA PC'!AB152,2))</f>
        <v>#VALUE!</v>
      </c>
      <c r="L152" s="439"/>
      <c r="M152" s="439"/>
      <c r="N152" s="405" t="s">
        <v>114</v>
      </c>
      <c r="O152" s="83"/>
      <c r="P152" s="519" t="s">
        <v>2214</v>
      </c>
      <c r="Q152" s="406" t="n">
        <v>1</v>
      </c>
      <c r="R152" s="406" t="n">
        <v>1</v>
      </c>
      <c r="S152" s="438" t="str">
        <f aca="false">'APH KIC KIA PC'!E152</f>
        <v/>
      </c>
      <c r="T152" s="405" t="s">
        <v>115</v>
      </c>
      <c r="U152" s="112"/>
      <c r="V152" s="520" t="str">
        <f aca="false">TRIM('APH KIC KIA PC'!D152)</f>
        <v/>
      </c>
      <c r="W152" s="113" t="str">
        <f aca="false">IF('APH KIC KIA PC'!AC152="",'APH KIC KIA PC'!AD152,'APH KIC KIA PC'!AC152)</f>
        <v/>
      </c>
      <c r="X152" s="439"/>
      <c r="Y152" s="439"/>
      <c r="Z152" s="405" t="s">
        <v>114</v>
      </c>
      <c r="AA152" s="12"/>
      <c r="AB152" s="518" t="s">
        <v>2215</v>
      </c>
      <c r="AC152" s="406" t="n">
        <v>1</v>
      </c>
      <c r="AD152" s="406" t="n">
        <v>1</v>
      </c>
      <c r="AE152" s="438" t="str">
        <f aca="false">'APH KIC KIA PC'!E152</f>
        <v/>
      </c>
      <c r="AF152" s="405" t="s">
        <v>115</v>
      </c>
      <c r="AG152" s="112"/>
      <c r="AH152" s="326" t="str">
        <f aca="false">TRIM('APH KIC KIA PC'!D152)</f>
        <v/>
      </c>
      <c r="AI152" s="113" t="n">
        <f aca="false">'APH KIC KIA PC'!AK152</f>
        <v>0</v>
      </c>
      <c r="AJ152" s="439"/>
      <c r="AK152" s="439"/>
      <c r="AL152" s="405" t="s">
        <v>114</v>
      </c>
    </row>
    <row r="153" customFormat="false" ht="14.25" hidden="false" customHeight="false" outlineLevel="0" collapsed="false">
      <c r="A153" s="321" t="n">
        <v>149</v>
      </c>
      <c r="B153" s="321" t="str">
        <f aca="false">'APH KIC KIA PC'!I153</f>
        <v>Välj…</v>
      </c>
      <c r="C153" s="321" t="str">
        <f aca="false">'APH KIC KIA PC'!K153</f>
        <v>Välj…</v>
      </c>
      <c r="D153" s="518" t="n">
        <v>100</v>
      </c>
      <c r="E153" s="406" t="n">
        <v>4</v>
      </c>
      <c r="F153" s="406" t="n">
        <v>1</v>
      </c>
      <c r="G153" s="438" t="str">
        <f aca="false">'APH KIC KIA PC'!E153</f>
        <v/>
      </c>
      <c r="H153" s="405" t="s">
        <v>115</v>
      </c>
      <c r="I153" s="112"/>
      <c r="J153" s="326" t="str">
        <f aca="false">TRIM('APH KIC KIA PC'!D153)</f>
        <v/>
      </c>
      <c r="K153" s="113" t="e">
        <f aca="false">IF('APH KIC KIA PC'!K153=Tabeller!$AH$4,'4. Inköpsdata'!J153,ROUND('APH KIC KIA PC'!AB153,2))</f>
        <v>#VALUE!</v>
      </c>
      <c r="L153" s="439"/>
      <c r="M153" s="439"/>
      <c r="N153" s="405" t="s">
        <v>114</v>
      </c>
      <c r="O153" s="83"/>
      <c r="P153" s="519" t="s">
        <v>2214</v>
      </c>
      <c r="Q153" s="406" t="n">
        <v>1</v>
      </c>
      <c r="R153" s="406" t="n">
        <v>1</v>
      </c>
      <c r="S153" s="438" t="str">
        <f aca="false">'APH KIC KIA PC'!E153</f>
        <v/>
      </c>
      <c r="T153" s="405" t="s">
        <v>115</v>
      </c>
      <c r="U153" s="112"/>
      <c r="V153" s="520" t="str">
        <f aca="false">TRIM('APH KIC KIA PC'!D153)</f>
        <v/>
      </c>
      <c r="W153" s="113" t="str">
        <f aca="false">IF('APH KIC KIA PC'!AC153="",'APH KIC KIA PC'!AD153,'APH KIC KIA PC'!AC153)</f>
        <v/>
      </c>
      <c r="X153" s="439"/>
      <c r="Y153" s="439"/>
      <c r="Z153" s="405" t="s">
        <v>114</v>
      </c>
      <c r="AA153" s="12"/>
      <c r="AB153" s="518" t="s">
        <v>2215</v>
      </c>
      <c r="AC153" s="406" t="n">
        <v>1</v>
      </c>
      <c r="AD153" s="406" t="n">
        <v>1</v>
      </c>
      <c r="AE153" s="438" t="str">
        <f aca="false">'APH KIC KIA PC'!E153</f>
        <v/>
      </c>
      <c r="AF153" s="405" t="s">
        <v>115</v>
      </c>
      <c r="AG153" s="112"/>
      <c r="AH153" s="326" t="str">
        <f aca="false">TRIM('APH KIC KIA PC'!D153)</f>
        <v/>
      </c>
      <c r="AI153" s="113" t="n">
        <f aca="false">'APH KIC KIA PC'!AK153</f>
        <v>0</v>
      </c>
      <c r="AJ153" s="439"/>
      <c r="AK153" s="439"/>
      <c r="AL153" s="405" t="s">
        <v>114</v>
      </c>
    </row>
    <row r="154" customFormat="false" ht="14.25" hidden="false" customHeight="false" outlineLevel="0" collapsed="false">
      <c r="A154" s="321" t="n">
        <v>150</v>
      </c>
      <c r="B154" s="321" t="str">
        <f aca="false">'APH KIC KIA PC'!I154</f>
        <v>Välj…</v>
      </c>
      <c r="C154" s="321" t="str">
        <f aca="false">'APH KIC KIA PC'!K154</f>
        <v>Välj…</v>
      </c>
      <c r="D154" s="518" t="n">
        <v>100</v>
      </c>
      <c r="E154" s="406" t="n">
        <v>4</v>
      </c>
      <c r="F154" s="406" t="n">
        <v>1</v>
      </c>
      <c r="G154" s="438" t="str">
        <f aca="false">'APH KIC KIA PC'!E154</f>
        <v/>
      </c>
      <c r="H154" s="405" t="s">
        <v>115</v>
      </c>
      <c r="I154" s="112"/>
      <c r="J154" s="326" t="str">
        <f aca="false">TRIM('APH KIC KIA PC'!D154)</f>
        <v/>
      </c>
      <c r="K154" s="113" t="e">
        <f aca="false">IF('APH KIC KIA PC'!K154=Tabeller!$AH$4,'4. Inköpsdata'!J154,ROUND('APH KIC KIA PC'!AB154,2))</f>
        <v>#VALUE!</v>
      </c>
      <c r="L154" s="439"/>
      <c r="M154" s="439"/>
      <c r="N154" s="405" t="s">
        <v>114</v>
      </c>
      <c r="O154" s="83"/>
      <c r="P154" s="519" t="s">
        <v>2214</v>
      </c>
      <c r="Q154" s="406" t="n">
        <v>1</v>
      </c>
      <c r="R154" s="406" t="n">
        <v>1</v>
      </c>
      <c r="S154" s="438" t="str">
        <f aca="false">'APH KIC KIA PC'!E154</f>
        <v/>
      </c>
      <c r="T154" s="405" t="s">
        <v>115</v>
      </c>
      <c r="U154" s="112"/>
      <c r="V154" s="520" t="str">
        <f aca="false">TRIM('APH KIC KIA PC'!D154)</f>
        <v/>
      </c>
      <c r="W154" s="113" t="str">
        <f aca="false">IF('APH KIC KIA PC'!AC154="",'APH KIC KIA PC'!AD154,'APH KIC KIA PC'!AC154)</f>
        <v/>
      </c>
      <c r="X154" s="439"/>
      <c r="Y154" s="439"/>
      <c r="Z154" s="405" t="s">
        <v>114</v>
      </c>
      <c r="AA154" s="12"/>
      <c r="AB154" s="518" t="s">
        <v>2215</v>
      </c>
      <c r="AC154" s="406" t="n">
        <v>1</v>
      </c>
      <c r="AD154" s="406" t="n">
        <v>1</v>
      </c>
      <c r="AE154" s="438" t="str">
        <f aca="false">'APH KIC KIA PC'!E154</f>
        <v/>
      </c>
      <c r="AF154" s="405" t="s">
        <v>115</v>
      </c>
      <c r="AG154" s="112"/>
      <c r="AH154" s="326" t="str">
        <f aca="false">TRIM('APH KIC KIA PC'!D154)</f>
        <v/>
      </c>
      <c r="AI154" s="113" t="n">
        <f aca="false">'APH KIC KIA PC'!AK154</f>
        <v>0</v>
      </c>
      <c r="AJ154" s="439"/>
      <c r="AK154" s="439"/>
      <c r="AL154" s="405" t="s">
        <v>114</v>
      </c>
    </row>
    <row r="155" customFormat="false" ht="14.25" hidden="false" customHeight="false" outlineLevel="0" collapsed="false">
      <c r="A155" s="321" t="n">
        <v>151</v>
      </c>
      <c r="B155" s="321" t="str">
        <f aca="false">'APH KIC KIA PC'!I155</f>
        <v>Välj…</v>
      </c>
      <c r="C155" s="321" t="str">
        <f aca="false">'APH KIC KIA PC'!K155</f>
        <v>Välj…</v>
      </c>
      <c r="D155" s="518" t="n">
        <v>100</v>
      </c>
      <c r="E155" s="406" t="n">
        <v>4</v>
      </c>
      <c r="F155" s="406" t="n">
        <v>1</v>
      </c>
      <c r="G155" s="438" t="str">
        <f aca="false">'APH KIC KIA PC'!E155</f>
        <v/>
      </c>
      <c r="H155" s="405" t="s">
        <v>115</v>
      </c>
      <c r="I155" s="112"/>
      <c r="J155" s="326" t="str">
        <f aca="false">TRIM('APH KIC KIA PC'!D155)</f>
        <v/>
      </c>
      <c r="K155" s="113" t="e">
        <f aca="false">IF('APH KIC KIA PC'!K155=Tabeller!$AH$4,'4. Inköpsdata'!J155,ROUND('APH KIC KIA PC'!AB155,2))</f>
        <v>#VALUE!</v>
      </c>
      <c r="L155" s="439"/>
      <c r="M155" s="439"/>
      <c r="N155" s="405" t="s">
        <v>114</v>
      </c>
      <c r="O155" s="83"/>
      <c r="P155" s="519" t="s">
        <v>2214</v>
      </c>
      <c r="Q155" s="406" t="n">
        <v>1</v>
      </c>
      <c r="R155" s="406" t="n">
        <v>1</v>
      </c>
      <c r="S155" s="438" t="str">
        <f aca="false">'APH KIC KIA PC'!E155</f>
        <v/>
      </c>
      <c r="T155" s="405" t="s">
        <v>115</v>
      </c>
      <c r="U155" s="112"/>
      <c r="V155" s="520" t="str">
        <f aca="false">TRIM('APH KIC KIA PC'!D155)</f>
        <v/>
      </c>
      <c r="W155" s="113" t="str">
        <f aca="false">IF('APH KIC KIA PC'!AC155="",'APH KIC KIA PC'!AD155,'APH KIC KIA PC'!AC155)</f>
        <v/>
      </c>
      <c r="X155" s="439"/>
      <c r="Y155" s="439"/>
      <c r="Z155" s="405" t="s">
        <v>114</v>
      </c>
      <c r="AA155" s="12"/>
      <c r="AB155" s="518" t="s">
        <v>2215</v>
      </c>
      <c r="AC155" s="406" t="n">
        <v>1</v>
      </c>
      <c r="AD155" s="406" t="n">
        <v>1</v>
      </c>
      <c r="AE155" s="438" t="str">
        <f aca="false">'APH KIC KIA PC'!E155</f>
        <v/>
      </c>
      <c r="AF155" s="405" t="s">
        <v>115</v>
      </c>
      <c r="AG155" s="112"/>
      <c r="AH155" s="326" t="str">
        <f aca="false">TRIM('APH KIC KIA PC'!D155)</f>
        <v/>
      </c>
      <c r="AI155" s="113" t="n">
        <f aca="false">'APH KIC KIA PC'!AK155</f>
        <v>0</v>
      </c>
      <c r="AJ155" s="439"/>
      <c r="AK155" s="439"/>
      <c r="AL155" s="405" t="s">
        <v>114</v>
      </c>
    </row>
    <row r="156" customFormat="false" ht="14.25" hidden="false" customHeight="false" outlineLevel="0" collapsed="false">
      <c r="A156" s="321" t="n">
        <v>152</v>
      </c>
      <c r="B156" s="321" t="str">
        <f aca="false">'APH KIC KIA PC'!I156</f>
        <v>Välj…</v>
      </c>
      <c r="C156" s="321" t="str">
        <f aca="false">'APH KIC KIA PC'!K156</f>
        <v>Välj…</v>
      </c>
      <c r="D156" s="518" t="n">
        <v>100</v>
      </c>
      <c r="E156" s="406" t="n">
        <v>4</v>
      </c>
      <c r="F156" s="406" t="n">
        <v>1</v>
      </c>
      <c r="G156" s="438" t="str">
        <f aca="false">'APH KIC KIA PC'!E156</f>
        <v/>
      </c>
      <c r="H156" s="405" t="s">
        <v>115</v>
      </c>
      <c r="I156" s="112"/>
      <c r="J156" s="326" t="str">
        <f aca="false">TRIM('APH KIC KIA PC'!D156)</f>
        <v/>
      </c>
      <c r="K156" s="113" t="e">
        <f aca="false">IF('APH KIC KIA PC'!K156=Tabeller!$AH$4,'4. Inköpsdata'!J156,ROUND('APH KIC KIA PC'!AB156,2))</f>
        <v>#VALUE!</v>
      </c>
      <c r="L156" s="439"/>
      <c r="M156" s="439"/>
      <c r="N156" s="405" t="s">
        <v>114</v>
      </c>
      <c r="O156" s="83"/>
      <c r="P156" s="519" t="s">
        <v>2214</v>
      </c>
      <c r="Q156" s="406" t="n">
        <v>1</v>
      </c>
      <c r="R156" s="406" t="n">
        <v>1</v>
      </c>
      <c r="S156" s="438" t="str">
        <f aca="false">'APH KIC KIA PC'!E156</f>
        <v/>
      </c>
      <c r="T156" s="405" t="s">
        <v>115</v>
      </c>
      <c r="U156" s="112"/>
      <c r="V156" s="520" t="str">
        <f aca="false">TRIM('APH KIC KIA PC'!D156)</f>
        <v/>
      </c>
      <c r="W156" s="113" t="str">
        <f aca="false">IF('APH KIC KIA PC'!AC156="",'APH KIC KIA PC'!AD156,'APH KIC KIA PC'!AC156)</f>
        <v/>
      </c>
      <c r="X156" s="439"/>
      <c r="Y156" s="439"/>
      <c r="Z156" s="405" t="s">
        <v>114</v>
      </c>
      <c r="AA156" s="12"/>
      <c r="AB156" s="518" t="s">
        <v>2215</v>
      </c>
      <c r="AC156" s="406" t="n">
        <v>1</v>
      </c>
      <c r="AD156" s="406" t="n">
        <v>1</v>
      </c>
      <c r="AE156" s="438" t="str">
        <f aca="false">'APH KIC KIA PC'!E156</f>
        <v/>
      </c>
      <c r="AF156" s="405" t="s">
        <v>115</v>
      </c>
      <c r="AG156" s="112"/>
      <c r="AH156" s="326" t="str">
        <f aca="false">TRIM('APH KIC KIA PC'!D156)</f>
        <v/>
      </c>
      <c r="AI156" s="113" t="n">
        <f aca="false">'APH KIC KIA PC'!AK156</f>
        <v>0</v>
      </c>
      <c r="AJ156" s="439"/>
      <c r="AK156" s="439"/>
      <c r="AL156" s="405" t="s">
        <v>114</v>
      </c>
    </row>
    <row r="157" customFormat="false" ht="14.25" hidden="false" customHeight="false" outlineLevel="0" collapsed="false">
      <c r="A157" s="321" t="n">
        <v>153</v>
      </c>
      <c r="B157" s="321" t="str">
        <f aca="false">'APH KIC KIA PC'!I157</f>
        <v>Välj…</v>
      </c>
      <c r="C157" s="321" t="str">
        <f aca="false">'APH KIC KIA PC'!K157</f>
        <v>Välj…</v>
      </c>
      <c r="D157" s="518" t="n">
        <v>100</v>
      </c>
      <c r="E157" s="406" t="n">
        <v>4</v>
      </c>
      <c r="F157" s="406" t="n">
        <v>1</v>
      </c>
      <c r="G157" s="438" t="str">
        <f aca="false">'APH KIC KIA PC'!E157</f>
        <v/>
      </c>
      <c r="H157" s="405" t="s">
        <v>115</v>
      </c>
      <c r="I157" s="112"/>
      <c r="J157" s="326" t="str">
        <f aca="false">TRIM('APH KIC KIA PC'!D157)</f>
        <v/>
      </c>
      <c r="K157" s="113" t="e">
        <f aca="false">IF('APH KIC KIA PC'!K157=Tabeller!$AH$4,'4. Inköpsdata'!J157,ROUND('APH KIC KIA PC'!AB157,2))</f>
        <v>#VALUE!</v>
      </c>
      <c r="L157" s="439"/>
      <c r="M157" s="439"/>
      <c r="N157" s="405" t="s">
        <v>114</v>
      </c>
      <c r="O157" s="83"/>
      <c r="P157" s="519" t="s">
        <v>2214</v>
      </c>
      <c r="Q157" s="406" t="n">
        <v>1</v>
      </c>
      <c r="R157" s="406" t="n">
        <v>1</v>
      </c>
      <c r="S157" s="438" t="str">
        <f aca="false">'APH KIC KIA PC'!E157</f>
        <v/>
      </c>
      <c r="T157" s="405" t="s">
        <v>115</v>
      </c>
      <c r="U157" s="112"/>
      <c r="V157" s="520" t="str">
        <f aca="false">TRIM('APH KIC KIA PC'!D157)</f>
        <v/>
      </c>
      <c r="W157" s="113" t="str">
        <f aca="false">IF('APH KIC KIA PC'!AC157="",'APH KIC KIA PC'!AD157,'APH KIC KIA PC'!AC157)</f>
        <v/>
      </c>
      <c r="X157" s="439"/>
      <c r="Y157" s="439"/>
      <c r="Z157" s="405" t="s">
        <v>114</v>
      </c>
      <c r="AA157" s="12"/>
      <c r="AB157" s="518" t="s">
        <v>2215</v>
      </c>
      <c r="AC157" s="406" t="n">
        <v>1</v>
      </c>
      <c r="AD157" s="406" t="n">
        <v>1</v>
      </c>
      <c r="AE157" s="438" t="str">
        <f aca="false">'APH KIC KIA PC'!E157</f>
        <v/>
      </c>
      <c r="AF157" s="405" t="s">
        <v>115</v>
      </c>
      <c r="AG157" s="112"/>
      <c r="AH157" s="326" t="str">
        <f aca="false">TRIM('APH KIC KIA PC'!D157)</f>
        <v/>
      </c>
      <c r="AI157" s="113" t="n">
        <f aca="false">'APH KIC KIA PC'!AK157</f>
        <v>0</v>
      </c>
      <c r="AJ157" s="439"/>
      <c r="AK157" s="439"/>
      <c r="AL157" s="405" t="s">
        <v>114</v>
      </c>
    </row>
    <row r="158" customFormat="false" ht="14.25" hidden="false" customHeight="false" outlineLevel="0" collapsed="false">
      <c r="A158" s="321" t="n">
        <v>154</v>
      </c>
      <c r="B158" s="321" t="str">
        <f aca="false">'APH KIC KIA PC'!I158</f>
        <v>Välj…</v>
      </c>
      <c r="C158" s="321" t="str">
        <f aca="false">'APH KIC KIA PC'!K158</f>
        <v>Välj…</v>
      </c>
      <c r="D158" s="518" t="n">
        <v>100</v>
      </c>
      <c r="E158" s="406" t="n">
        <v>4</v>
      </c>
      <c r="F158" s="406" t="n">
        <v>1</v>
      </c>
      <c r="G158" s="438" t="str">
        <f aca="false">'APH KIC KIA PC'!E158</f>
        <v/>
      </c>
      <c r="H158" s="405" t="s">
        <v>115</v>
      </c>
      <c r="I158" s="112"/>
      <c r="J158" s="326" t="str">
        <f aca="false">TRIM('APH KIC KIA PC'!D158)</f>
        <v/>
      </c>
      <c r="K158" s="113" t="e">
        <f aca="false">IF('APH KIC KIA PC'!K158=Tabeller!$AH$4,'4. Inköpsdata'!J158,ROUND('APH KIC KIA PC'!AB158,2))</f>
        <v>#VALUE!</v>
      </c>
      <c r="L158" s="439"/>
      <c r="M158" s="439"/>
      <c r="N158" s="405" t="s">
        <v>114</v>
      </c>
      <c r="O158" s="83"/>
      <c r="P158" s="519" t="s">
        <v>2214</v>
      </c>
      <c r="Q158" s="406" t="n">
        <v>1</v>
      </c>
      <c r="R158" s="406" t="n">
        <v>1</v>
      </c>
      <c r="S158" s="438" t="str">
        <f aca="false">'APH KIC KIA PC'!E158</f>
        <v/>
      </c>
      <c r="T158" s="405" t="s">
        <v>115</v>
      </c>
      <c r="U158" s="112"/>
      <c r="V158" s="520" t="str">
        <f aca="false">TRIM('APH KIC KIA PC'!D158)</f>
        <v/>
      </c>
      <c r="W158" s="113" t="str">
        <f aca="false">IF('APH KIC KIA PC'!AC158="",'APH KIC KIA PC'!AD158,'APH KIC KIA PC'!AC158)</f>
        <v/>
      </c>
      <c r="X158" s="439"/>
      <c r="Y158" s="439"/>
      <c r="Z158" s="405" t="s">
        <v>114</v>
      </c>
      <c r="AA158" s="12"/>
      <c r="AB158" s="518" t="s">
        <v>2215</v>
      </c>
      <c r="AC158" s="406" t="n">
        <v>1</v>
      </c>
      <c r="AD158" s="406" t="n">
        <v>1</v>
      </c>
      <c r="AE158" s="438" t="str">
        <f aca="false">'APH KIC KIA PC'!E158</f>
        <v/>
      </c>
      <c r="AF158" s="405" t="s">
        <v>115</v>
      </c>
      <c r="AG158" s="112"/>
      <c r="AH158" s="326" t="str">
        <f aca="false">TRIM('APH KIC KIA PC'!D158)</f>
        <v/>
      </c>
      <c r="AI158" s="113" t="n">
        <f aca="false">'APH KIC KIA PC'!AK158</f>
        <v>0</v>
      </c>
      <c r="AJ158" s="439"/>
      <c r="AK158" s="439"/>
      <c r="AL158" s="405" t="s">
        <v>114</v>
      </c>
    </row>
    <row r="159" customFormat="false" ht="14.25" hidden="false" customHeight="false" outlineLevel="0" collapsed="false">
      <c r="A159" s="321" t="n">
        <v>155</v>
      </c>
      <c r="B159" s="321" t="str">
        <f aca="false">'APH KIC KIA PC'!I159</f>
        <v>Välj…</v>
      </c>
      <c r="C159" s="321" t="str">
        <f aca="false">'APH KIC KIA PC'!K159</f>
        <v>Välj…</v>
      </c>
      <c r="D159" s="518" t="n">
        <v>100</v>
      </c>
      <c r="E159" s="406" t="n">
        <v>4</v>
      </c>
      <c r="F159" s="406" t="n">
        <v>1</v>
      </c>
      <c r="G159" s="438" t="str">
        <f aca="false">'APH KIC KIA PC'!E159</f>
        <v/>
      </c>
      <c r="H159" s="405" t="s">
        <v>115</v>
      </c>
      <c r="I159" s="112"/>
      <c r="J159" s="326" t="str">
        <f aca="false">TRIM('APH KIC KIA PC'!D159)</f>
        <v/>
      </c>
      <c r="K159" s="113" t="e">
        <f aca="false">IF('APH KIC KIA PC'!K159=Tabeller!$AH$4,'4. Inköpsdata'!J159,ROUND('APH KIC KIA PC'!AB159,2))</f>
        <v>#VALUE!</v>
      </c>
      <c r="L159" s="439"/>
      <c r="M159" s="439"/>
      <c r="N159" s="405" t="s">
        <v>114</v>
      </c>
      <c r="O159" s="83"/>
      <c r="P159" s="519" t="s">
        <v>2214</v>
      </c>
      <c r="Q159" s="406" t="n">
        <v>1</v>
      </c>
      <c r="R159" s="406" t="n">
        <v>1</v>
      </c>
      <c r="S159" s="438" t="str">
        <f aca="false">'APH KIC KIA PC'!E159</f>
        <v/>
      </c>
      <c r="T159" s="405" t="s">
        <v>115</v>
      </c>
      <c r="U159" s="112"/>
      <c r="V159" s="520" t="str">
        <f aca="false">TRIM('APH KIC KIA PC'!D159)</f>
        <v/>
      </c>
      <c r="W159" s="113" t="str">
        <f aca="false">IF('APH KIC KIA PC'!AC159="",'APH KIC KIA PC'!AD159,'APH KIC KIA PC'!AC159)</f>
        <v/>
      </c>
      <c r="X159" s="439"/>
      <c r="Y159" s="439"/>
      <c r="Z159" s="405" t="s">
        <v>114</v>
      </c>
      <c r="AA159" s="12"/>
      <c r="AB159" s="518" t="s">
        <v>2215</v>
      </c>
      <c r="AC159" s="406" t="n">
        <v>1</v>
      </c>
      <c r="AD159" s="406" t="n">
        <v>1</v>
      </c>
      <c r="AE159" s="438" t="str">
        <f aca="false">'APH KIC KIA PC'!E159</f>
        <v/>
      </c>
      <c r="AF159" s="405" t="s">
        <v>115</v>
      </c>
      <c r="AG159" s="112"/>
      <c r="AH159" s="326" t="str">
        <f aca="false">TRIM('APH KIC KIA PC'!D159)</f>
        <v/>
      </c>
      <c r="AI159" s="113" t="n">
        <f aca="false">'APH KIC KIA PC'!AK159</f>
        <v>0</v>
      </c>
      <c r="AJ159" s="439"/>
      <c r="AK159" s="439"/>
      <c r="AL159" s="405" t="s">
        <v>114</v>
      </c>
    </row>
    <row r="160" customFormat="false" ht="14.25" hidden="false" customHeight="false" outlineLevel="0" collapsed="false">
      <c r="A160" s="321" t="n">
        <v>156</v>
      </c>
      <c r="B160" s="321" t="str">
        <f aca="false">'APH KIC KIA PC'!I160</f>
        <v>Välj…</v>
      </c>
      <c r="C160" s="321" t="str">
        <f aca="false">'APH KIC KIA PC'!K160</f>
        <v>Välj…</v>
      </c>
      <c r="D160" s="518" t="n">
        <v>100</v>
      </c>
      <c r="E160" s="406" t="n">
        <v>4</v>
      </c>
      <c r="F160" s="406" t="n">
        <v>1</v>
      </c>
      <c r="G160" s="438" t="str">
        <f aca="false">'APH KIC KIA PC'!E160</f>
        <v/>
      </c>
      <c r="H160" s="405" t="s">
        <v>115</v>
      </c>
      <c r="I160" s="112"/>
      <c r="J160" s="326" t="str">
        <f aca="false">TRIM('APH KIC KIA PC'!D160)</f>
        <v/>
      </c>
      <c r="K160" s="113" t="e">
        <f aca="false">IF('APH KIC KIA PC'!K160=Tabeller!$AH$4,'4. Inköpsdata'!J160,ROUND('APH KIC KIA PC'!AB160,2))</f>
        <v>#VALUE!</v>
      </c>
      <c r="L160" s="439"/>
      <c r="M160" s="439"/>
      <c r="N160" s="405" t="s">
        <v>114</v>
      </c>
      <c r="O160" s="83"/>
      <c r="P160" s="519" t="s">
        <v>2214</v>
      </c>
      <c r="Q160" s="406" t="n">
        <v>1</v>
      </c>
      <c r="R160" s="406" t="n">
        <v>1</v>
      </c>
      <c r="S160" s="438" t="str">
        <f aca="false">'APH KIC KIA PC'!E160</f>
        <v/>
      </c>
      <c r="T160" s="405" t="s">
        <v>115</v>
      </c>
      <c r="U160" s="112"/>
      <c r="V160" s="520" t="str">
        <f aca="false">TRIM('APH KIC KIA PC'!D160)</f>
        <v/>
      </c>
      <c r="W160" s="113" t="str">
        <f aca="false">IF('APH KIC KIA PC'!AC160="",'APH KIC KIA PC'!AD160,'APH KIC KIA PC'!AC160)</f>
        <v/>
      </c>
      <c r="X160" s="439"/>
      <c r="Y160" s="439"/>
      <c r="Z160" s="405" t="s">
        <v>114</v>
      </c>
      <c r="AA160" s="12"/>
      <c r="AB160" s="518" t="s">
        <v>2215</v>
      </c>
      <c r="AC160" s="406" t="n">
        <v>1</v>
      </c>
      <c r="AD160" s="406" t="n">
        <v>1</v>
      </c>
      <c r="AE160" s="438" t="str">
        <f aca="false">'APH KIC KIA PC'!E160</f>
        <v/>
      </c>
      <c r="AF160" s="405" t="s">
        <v>115</v>
      </c>
      <c r="AG160" s="112"/>
      <c r="AH160" s="326" t="str">
        <f aca="false">TRIM('APH KIC KIA PC'!D160)</f>
        <v/>
      </c>
      <c r="AI160" s="113" t="n">
        <f aca="false">'APH KIC KIA PC'!AK160</f>
        <v>0</v>
      </c>
      <c r="AJ160" s="439"/>
      <c r="AK160" s="439"/>
      <c r="AL160" s="405" t="s">
        <v>114</v>
      </c>
    </row>
    <row r="161" customFormat="false" ht="14.25" hidden="false" customHeight="false" outlineLevel="0" collapsed="false">
      <c r="A161" s="321" t="n">
        <v>157</v>
      </c>
      <c r="B161" s="321" t="str">
        <f aca="false">'APH KIC KIA PC'!I161</f>
        <v>Välj…</v>
      </c>
      <c r="C161" s="321" t="str">
        <f aca="false">'APH KIC KIA PC'!K161</f>
        <v>Välj…</v>
      </c>
      <c r="D161" s="518" t="n">
        <v>100</v>
      </c>
      <c r="E161" s="406" t="n">
        <v>4</v>
      </c>
      <c r="F161" s="406" t="n">
        <v>1</v>
      </c>
      <c r="G161" s="438" t="str">
        <f aca="false">'APH KIC KIA PC'!E161</f>
        <v/>
      </c>
      <c r="H161" s="405" t="s">
        <v>115</v>
      </c>
      <c r="I161" s="112"/>
      <c r="J161" s="326" t="str">
        <f aca="false">TRIM('APH KIC KIA PC'!D161)</f>
        <v/>
      </c>
      <c r="K161" s="113" t="e">
        <f aca="false">IF('APH KIC KIA PC'!K161=Tabeller!$AH$4,'4. Inköpsdata'!J161,ROUND('APH KIC KIA PC'!AB161,2))</f>
        <v>#VALUE!</v>
      </c>
      <c r="L161" s="439"/>
      <c r="M161" s="439"/>
      <c r="N161" s="405" t="s">
        <v>114</v>
      </c>
      <c r="O161" s="83"/>
      <c r="P161" s="519" t="s">
        <v>2214</v>
      </c>
      <c r="Q161" s="406" t="n">
        <v>1</v>
      </c>
      <c r="R161" s="406" t="n">
        <v>1</v>
      </c>
      <c r="S161" s="438" t="str">
        <f aca="false">'APH KIC KIA PC'!E161</f>
        <v/>
      </c>
      <c r="T161" s="405" t="s">
        <v>115</v>
      </c>
      <c r="U161" s="112"/>
      <c r="V161" s="520" t="str">
        <f aca="false">TRIM('APH KIC KIA PC'!D161)</f>
        <v/>
      </c>
      <c r="W161" s="113" t="str">
        <f aca="false">IF('APH KIC KIA PC'!AC161="",'APH KIC KIA PC'!AD161,'APH KIC KIA PC'!AC161)</f>
        <v/>
      </c>
      <c r="X161" s="439"/>
      <c r="Y161" s="439"/>
      <c r="Z161" s="405" t="s">
        <v>114</v>
      </c>
      <c r="AA161" s="12"/>
      <c r="AB161" s="518" t="s">
        <v>2215</v>
      </c>
      <c r="AC161" s="406" t="n">
        <v>1</v>
      </c>
      <c r="AD161" s="406" t="n">
        <v>1</v>
      </c>
      <c r="AE161" s="438" t="str">
        <f aca="false">'APH KIC KIA PC'!E161</f>
        <v/>
      </c>
      <c r="AF161" s="405" t="s">
        <v>115</v>
      </c>
      <c r="AG161" s="112"/>
      <c r="AH161" s="326" t="str">
        <f aca="false">TRIM('APH KIC KIA PC'!D161)</f>
        <v/>
      </c>
      <c r="AI161" s="113" t="n">
        <f aca="false">'APH KIC KIA PC'!AK161</f>
        <v>0</v>
      </c>
      <c r="AJ161" s="439"/>
      <c r="AK161" s="439"/>
      <c r="AL161" s="405" t="s">
        <v>114</v>
      </c>
    </row>
    <row r="162" customFormat="false" ht="14.25" hidden="false" customHeight="false" outlineLevel="0" collapsed="false">
      <c r="A162" s="321" t="n">
        <v>158</v>
      </c>
      <c r="B162" s="321" t="str">
        <f aca="false">'APH KIC KIA PC'!I162</f>
        <v>Välj…</v>
      </c>
      <c r="C162" s="321" t="str">
        <f aca="false">'APH KIC KIA PC'!K162</f>
        <v>Välj…</v>
      </c>
      <c r="D162" s="518" t="n">
        <v>100</v>
      </c>
      <c r="E162" s="406" t="n">
        <v>4</v>
      </c>
      <c r="F162" s="406" t="n">
        <v>1</v>
      </c>
      <c r="G162" s="438" t="str">
        <f aca="false">'APH KIC KIA PC'!E162</f>
        <v/>
      </c>
      <c r="H162" s="405" t="s">
        <v>115</v>
      </c>
      <c r="I162" s="112"/>
      <c r="J162" s="326" t="str">
        <f aca="false">TRIM('APH KIC KIA PC'!D162)</f>
        <v/>
      </c>
      <c r="K162" s="113" t="e">
        <f aca="false">IF('APH KIC KIA PC'!K162=Tabeller!$AH$4,'4. Inköpsdata'!J162,ROUND('APH KIC KIA PC'!AB162,2))</f>
        <v>#VALUE!</v>
      </c>
      <c r="L162" s="439"/>
      <c r="M162" s="439"/>
      <c r="N162" s="405" t="s">
        <v>114</v>
      </c>
      <c r="O162" s="83"/>
      <c r="P162" s="519" t="s">
        <v>2214</v>
      </c>
      <c r="Q162" s="406" t="n">
        <v>1</v>
      </c>
      <c r="R162" s="406" t="n">
        <v>1</v>
      </c>
      <c r="S162" s="438" t="str">
        <f aca="false">'APH KIC KIA PC'!E162</f>
        <v/>
      </c>
      <c r="T162" s="405" t="s">
        <v>115</v>
      </c>
      <c r="U162" s="112"/>
      <c r="V162" s="520" t="str">
        <f aca="false">TRIM('APH KIC KIA PC'!D162)</f>
        <v/>
      </c>
      <c r="W162" s="113" t="str">
        <f aca="false">IF('APH KIC KIA PC'!AC162="",'APH KIC KIA PC'!AD162,'APH KIC KIA PC'!AC162)</f>
        <v/>
      </c>
      <c r="X162" s="439"/>
      <c r="Y162" s="439"/>
      <c r="Z162" s="405" t="s">
        <v>114</v>
      </c>
      <c r="AA162" s="12"/>
      <c r="AB162" s="518" t="s">
        <v>2215</v>
      </c>
      <c r="AC162" s="406" t="n">
        <v>1</v>
      </c>
      <c r="AD162" s="406" t="n">
        <v>1</v>
      </c>
      <c r="AE162" s="438" t="str">
        <f aca="false">'APH KIC KIA PC'!E162</f>
        <v/>
      </c>
      <c r="AF162" s="405" t="s">
        <v>115</v>
      </c>
      <c r="AG162" s="112"/>
      <c r="AH162" s="326" t="str">
        <f aca="false">TRIM('APH KIC KIA PC'!D162)</f>
        <v/>
      </c>
      <c r="AI162" s="113" t="n">
        <f aca="false">'APH KIC KIA PC'!AK162</f>
        <v>0</v>
      </c>
      <c r="AJ162" s="439"/>
      <c r="AK162" s="439"/>
      <c r="AL162" s="405" t="s">
        <v>114</v>
      </c>
    </row>
    <row r="163" customFormat="false" ht="14.25" hidden="false" customHeight="false" outlineLevel="0" collapsed="false">
      <c r="A163" s="321" t="n">
        <v>159</v>
      </c>
      <c r="B163" s="321" t="str">
        <f aca="false">'APH KIC KIA PC'!I163</f>
        <v>Välj…</v>
      </c>
      <c r="C163" s="321" t="str">
        <f aca="false">'APH KIC KIA PC'!K163</f>
        <v>Välj…</v>
      </c>
      <c r="D163" s="518" t="n">
        <v>100</v>
      </c>
      <c r="E163" s="406" t="n">
        <v>4</v>
      </c>
      <c r="F163" s="406" t="n">
        <v>1</v>
      </c>
      <c r="G163" s="438" t="str">
        <f aca="false">'APH KIC KIA PC'!E163</f>
        <v/>
      </c>
      <c r="H163" s="405" t="s">
        <v>115</v>
      </c>
      <c r="I163" s="112"/>
      <c r="J163" s="326" t="str">
        <f aca="false">TRIM('APH KIC KIA PC'!D163)</f>
        <v/>
      </c>
      <c r="K163" s="113" t="e">
        <f aca="false">IF('APH KIC KIA PC'!K163=Tabeller!$AH$4,'4. Inköpsdata'!J163,ROUND('APH KIC KIA PC'!AB163,2))</f>
        <v>#VALUE!</v>
      </c>
      <c r="L163" s="439"/>
      <c r="M163" s="439"/>
      <c r="N163" s="405" t="s">
        <v>114</v>
      </c>
      <c r="O163" s="83"/>
      <c r="P163" s="519" t="s">
        <v>2214</v>
      </c>
      <c r="Q163" s="406" t="n">
        <v>1</v>
      </c>
      <c r="R163" s="406" t="n">
        <v>1</v>
      </c>
      <c r="S163" s="438" t="str">
        <f aca="false">'APH KIC KIA PC'!E163</f>
        <v/>
      </c>
      <c r="T163" s="405" t="s">
        <v>115</v>
      </c>
      <c r="U163" s="112"/>
      <c r="V163" s="520" t="str">
        <f aca="false">TRIM('APH KIC KIA PC'!D163)</f>
        <v/>
      </c>
      <c r="W163" s="113" t="str">
        <f aca="false">IF('APH KIC KIA PC'!AC163="",'APH KIC KIA PC'!AD163,'APH KIC KIA PC'!AC163)</f>
        <v/>
      </c>
      <c r="X163" s="439"/>
      <c r="Y163" s="439"/>
      <c r="Z163" s="405" t="s">
        <v>114</v>
      </c>
      <c r="AA163" s="12"/>
      <c r="AB163" s="518" t="s">
        <v>2215</v>
      </c>
      <c r="AC163" s="406" t="n">
        <v>1</v>
      </c>
      <c r="AD163" s="406" t="n">
        <v>1</v>
      </c>
      <c r="AE163" s="438" t="str">
        <f aca="false">'APH KIC KIA PC'!E163</f>
        <v/>
      </c>
      <c r="AF163" s="405" t="s">
        <v>115</v>
      </c>
      <c r="AG163" s="112"/>
      <c r="AH163" s="326" t="str">
        <f aca="false">TRIM('APH KIC KIA PC'!D163)</f>
        <v/>
      </c>
      <c r="AI163" s="113" t="n">
        <f aca="false">'APH KIC KIA PC'!AK163</f>
        <v>0</v>
      </c>
      <c r="AJ163" s="439"/>
      <c r="AK163" s="439"/>
      <c r="AL163" s="405" t="s">
        <v>114</v>
      </c>
    </row>
    <row r="164" customFormat="false" ht="14.25" hidden="false" customHeight="false" outlineLevel="0" collapsed="false">
      <c r="A164" s="321" t="n">
        <v>160</v>
      </c>
      <c r="B164" s="321" t="str">
        <f aca="false">'APH KIC KIA PC'!I164</f>
        <v>Välj…</v>
      </c>
      <c r="C164" s="321" t="str">
        <f aca="false">'APH KIC KIA PC'!K164</f>
        <v>Välj…</v>
      </c>
      <c r="D164" s="518" t="n">
        <v>100</v>
      </c>
      <c r="E164" s="406" t="n">
        <v>4</v>
      </c>
      <c r="F164" s="406" t="n">
        <v>1</v>
      </c>
      <c r="G164" s="438" t="str">
        <f aca="false">'APH KIC KIA PC'!E164</f>
        <v/>
      </c>
      <c r="H164" s="405" t="s">
        <v>115</v>
      </c>
      <c r="I164" s="112"/>
      <c r="J164" s="326" t="str">
        <f aca="false">TRIM('APH KIC KIA PC'!D164)</f>
        <v/>
      </c>
      <c r="K164" s="113" t="e">
        <f aca="false">IF('APH KIC KIA PC'!K164=Tabeller!$AH$4,'4. Inköpsdata'!J164,ROUND('APH KIC KIA PC'!AB164,2))</f>
        <v>#VALUE!</v>
      </c>
      <c r="L164" s="439"/>
      <c r="M164" s="439"/>
      <c r="N164" s="405" t="s">
        <v>114</v>
      </c>
      <c r="O164" s="83"/>
      <c r="P164" s="519" t="s">
        <v>2214</v>
      </c>
      <c r="Q164" s="406" t="n">
        <v>1</v>
      </c>
      <c r="R164" s="406" t="n">
        <v>1</v>
      </c>
      <c r="S164" s="438" t="str">
        <f aca="false">'APH KIC KIA PC'!E164</f>
        <v/>
      </c>
      <c r="T164" s="405" t="s">
        <v>115</v>
      </c>
      <c r="U164" s="112"/>
      <c r="V164" s="520" t="str">
        <f aca="false">TRIM('APH KIC KIA PC'!D164)</f>
        <v/>
      </c>
      <c r="W164" s="113" t="str">
        <f aca="false">IF('APH KIC KIA PC'!AC164="",'APH KIC KIA PC'!AD164,'APH KIC KIA PC'!AC164)</f>
        <v/>
      </c>
      <c r="X164" s="439"/>
      <c r="Y164" s="439"/>
      <c r="Z164" s="405" t="s">
        <v>114</v>
      </c>
      <c r="AA164" s="12"/>
      <c r="AB164" s="518" t="s">
        <v>2215</v>
      </c>
      <c r="AC164" s="406" t="n">
        <v>1</v>
      </c>
      <c r="AD164" s="406" t="n">
        <v>1</v>
      </c>
      <c r="AE164" s="438" t="str">
        <f aca="false">'APH KIC KIA PC'!E164</f>
        <v/>
      </c>
      <c r="AF164" s="405" t="s">
        <v>115</v>
      </c>
      <c r="AG164" s="112"/>
      <c r="AH164" s="326" t="str">
        <f aca="false">TRIM('APH KIC KIA PC'!D164)</f>
        <v/>
      </c>
      <c r="AI164" s="113" t="n">
        <f aca="false">'APH KIC KIA PC'!AK164</f>
        <v>0</v>
      </c>
      <c r="AJ164" s="439"/>
      <c r="AK164" s="439"/>
      <c r="AL164" s="405" t="s">
        <v>114</v>
      </c>
    </row>
    <row r="165" customFormat="false" ht="14.25" hidden="false" customHeight="false" outlineLevel="0" collapsed="false">
      <c r="A165" s="321" t="n">
        <v>161</v>
      </c>
      <c r="B165" s="321" t="str">
        <f aca="false">'APH KIC KIA PC'!I165</f>
        <v>Välj…</v>
      </c>
      <c r="C165" s="321" t="str">
        <f aca="false">'APH KIC KIA PC'!K165</f>
        <v>Välj…</v>
      </c>
      <c r="D165" s="518" t="n">
        <v>100</v>
      </c>
      <c r="E165" s="406" t="n">
        <v>4</v>
      </c>
      <c r="F165" s="406" t="n">
        <v>1</v>
      </c>
      <c r="G165" s="438" t="str">
        <f aca="false">'APH KIC KIA PC'!E165</f>
        <v/>
      </c>
      <c r="H165" s="405" t="s">
        <v>115</v>
      </c>
      <c r="I165" s="112"/>
      <c r="J165" s="326" t="str">
        <f aca="false">TRIM('APH KIC KIA PC'!D165)</f>
        <v/>
      </c>
      <c r="K165" s="113" t="e">
        <f aca="false">IF('APH KIC KIA PC'!K165=Tabeller!$AH$4,'4. Inköpsdata'!J165,ROUND('APH KIC KIA PC'!AB165,2))</f>
        <v>#VALUE!</v>
      </c>
      <c r="L165" s="439"/>
      <c r="M165" s="439"/>
      <c r="N165" s="405" t="s">
        <v>114</v>
      </c>
      <c r="O165" s="83"/>
      <c r="P165" s="519" t="s">
        <v>2214</v>
      </c>
      <c r="Q165" s="406" t="n">
        <v>1</v>
      </c>
      <c r="R165" s="406" t="n">
        <v>1</v>
      </c>
      <c r="S165" s="438" t="str">
        <f aca="false">'APH KIC KIA PC'!E165</f>
        <v/>
      </c>
      <c r="T165" s="405" t="s">
        <v>115</v>
      </c>
      <c r="U165" s="112"/>
      <c r="V165" s="520" t="str">
        <f aca="false">TRIM('APH KIC KIA PC'!D165)</f>
        <v/>
      </c>
      <c r="W165" s="113" t="str">
        <f aca="false">IF('APH KIC KIA PC'!AC165="",'APH KIC KIA PC'!AD165,'APH KIC KIA PC'!AC165)</f>
        <v/>
      </c>
      <c r="X165" s="439"/>
      <c r="Y165" s="439"/>
      <c r="Z165" s="405" t="s">
        <v>114</v>
      </c>
      <c r="AA165" s="12"/>
      <c r="AB165" s="518" t="s">
        <v>2215</v>
      </c>
      <c r="AC165" s="406" t="n">
        <v>1</v>
      </c>
      <c r="AD165" s="406" t="n">
        <v>1</v>
      </c>
      <c r="AE165" s="438" t="str">
        <f aca="false">'APH KIC KIA PC'!E165</f>
        <v/>
      </c>
      <c r="AF165" s="405" t="s">
        <v>115</v>
      </c>
      <c r="AG165" s="112"/>
      <c r="AH165" s="326" t="str">
        <f aca="false">TRIM('APH KIC KIA PC'!D165)</f>
        <v/>
      </c>
      <c r="AI165" s="113" t="n">
        <f aca="false">'APH KIC KIA PC'!AK165</f>
        <v>0</v>
      </c>
      <c r="AJ165" s="439"/>
      <c r="AK165" s="439"/>
      <c r="AL165" s="405" t="s">
        <v>114</v>
      </c>
    </row>
    <row r="166" customFormat="false" ht="14.25" hidden="false" customHeight="false" outlineLevel="0" collapsed="false">
      <c r="A166" s="321" t="n">
        <v>162</v>
      </c>
      <c r="B166" s="321" t="str">
        <f aca="false">'APH KIC KIA PC'!I166</f>
        <v>Välj…</v>
      </c>
      <c r="C166" s="321" t="str">
        <f aca="false">'APH KIC KIA PC'!K166</f>
        <v>Välj…</v>
      </c>
      <c r="D166" s="518" t="n">
        <v>100</v>
      </c>
      <c r="E166" s="406" t="n">
        <v>4</v>
      </c>
      <c r="F166" s="406" t="n">
        <v>1</v>
      </c>
      <c r="G166" s="438" t="str">
        <f aca="false">'APH KIC KIA PC'!E166</f>
        <v/>
      </c>
      <c r="H166" s="405" t="s">
        <v>115</v>
      </c>
      <c r="I166" s="112"/>
      <c r="J166" s="326" t="str">
        <f aca="false">TRIM('APH KIC KIA PC'!D166)</f>
        <v/>
      </c>
      <c r="K166" s="113" t="e">
        <f aca="false">IF('APH KIC KIA PC'!K166=Tabeller!$AH$4,'4. Inköpsdata'!J166,ROUND('APH KIC KIA PC'!AB166,2))</f>
        <v>#VALUE!</v>
      </c>
      <c r="L166" s="439"/>
      <c r="M166" s="439"/>
      <c r="N166" s="405" t="s">
        <v>114</v>
      </c>
      <c r="O166" s="83"/>
      <c r="P166" s="519" t="s">
        <v>2214</v>
      </c>
      <c r="Q166" s="406" t="n">
        <v>1</v>
      </c>
      <c r="R166" s="406" t="n">
        <v>1</v>
      </c>
      <c r="S166" s="438" t="str">
        <f aca="false">'APH KIC KIA PC'!E166</f>
        <v/>
      </c>
      <c r="T166" s="405" t="s">
        <v>115</v>
      </c>
      <c r="U166" s="112"/>
      <c r="V166" s="520" t="str">
        <f aca="false">TRIM('APH KIC KIA PC'!D166)</f>
        <v/>
      </c>
      <c r="W166" s="113" t="str">
        <f aca="false">IF('APH KIC KIA PC'!AC166="",'APH KIC KIA PC'!AD166,'APH KIC KIA PC'!AC166)</f>
        <v/>
      </c>
      <c r="X166" s="439"/>
      <c r="Y166" s="439"/>
      <c r="Z166" s="405" t="s">
        <v>114</v>
      </c>
      <c r="AA166" s="12"/>
      <c r="AB166" s="518" t="s">
        <v>2215</v>
      </c>
      <c r="AC166" s="406" t="n">
        <v>1</v>
      </c>
      <c r="AD166" s="406" t="n">
        <v>1</v>
      </c>
      <c r="AE166" s="438" t="str">
        <f aca="false">'APH KIC KIA PC'!E166</f>
        <v/>
      </c>
      <c r="AF166" s="405" t="s">
        <v>115</v>
      </c>
      <c r="AG166" s="112"/>
      <c r="AH166" s="326" t="str">
        <f aca="false">TRIM('APH KIC KIA PC'!D166)</f>
        <v/>
      </c>
      <c r="AI166" s="113" t="n">
        <f aca="false">'APH KIC KIA PC'!AK166</f>
        <v>0</v>
      </c>
      <c r="AJ166" s="439"/>
      <c r="AK166" s="439"/>
      <c r="AL166" s="405" t="s">
        <v>114</v>
      </c>
    </row>
    <row r="167" customFormat="false" ht="14.25" hidden="false" customHeight="false" outlineLevel="0" collapsed="false">
      <c r="A167" s="321" t="n">
        <v>163</v>
      </c>
      <c r="B167" s="321" t="str">
        <f aca="false">'APH KIC KIA PC'!I167</f>
        <v>Välj…</v>
      </c>
      <c r="C167" s="321" t="str">
        <f aca="false">'APH KIC KIA PC'!K167</f>
        <v>Välj…</v>
      </c>
      <c r="D167" s="518" t="n">
        <v>100</v>
      </c>
      <c r="E167" s="406" t="n">
        <v>4</v>
      </c>
      <c r="F167" s="406" t="n">
        <v>1</v>
      </c>
      <c r="G167" s="438" t="str">
        <f aca="false">'APH KIC KIA PC'!E167</f>
        <v/>
      </c>
      <c r="H167" s="405" t="s">
        <v>115</v>
      </c>
      <c r="I167" s="112"/>
      <c r="J167" s="326" t="str">
        <f aca="false">TRIM('APH KIC KIA PC'!D167)</f>
        <v/>
      </c>
      <c r="K167" s="113" t="e">
        <f aca="false">IF('APH KIC KIA PC'!K167=Tabeller!$AH$4,'4. Inköpsdata'!J167,ROUND('APH KIC KIA PC'!AB167,2))</f>
        <v>#VALUE!</v>
      </c>
      <c r="L167" s="439"/>
      <c r="M167" s="439"/>
      <c r="N167" s="405" t="s">
        <v>114</v>
      </c>
      <c r="O167" s="83"/>
      <c r="P167" s="519" t="s">
        <v>2214</v>
      </c>
      <c r="Q167" s="406" t="n">
        <v>1</v>
      </c>
      <c r="R167" s="406" t="n">
        <v>1</v>
      </c>
      <c r="S167" s="438" t="str">
        <f aca="false">'APH KIC KIA PC'!E167</f>
        <v/>
      </c>
      <c r="T167" s="405" t="s">
        <v>115</v>
      </c>
      <c r="U167" s="112"/>
      <c r="V167" s="520" t="str">
        <f aca="false">TRIM('APH KIC KIA PC'!D167)</f>
        <v/>
      </c>
      <c r="W167" s="113" t="str">
        <f aca="false">IF('APH KIC KIA PC'!AC167="",'APH KIC KIA PC'!AD167,'APH KIC KIA PC'!AC167)</f>
        <v/>
      </c>
      <c r="X167" s="439"/>
      <c r="Y167" s="439"/>
      <c r="Z167" s="405" t="s">
        <v>114</v>
      </c>
      <c r="AA167" s="12"/>
      <c r="AB167" s="518" t="s">
        <v>2215</v>
      </c>
      <c r="AC167" s="406" t="n">
        <v>1</v>
      </c>
      <c r="AD167" s="406" t="n">
        <v>1</v>
      </c>
      <c r="AE167" s="438" t="str">
        <f aca="false">'APH KIC KIA PC'!E167</f>
        <v/>
      </c>
      <c r="AF167" s="405" t="s">
        <v>115</v>
      </c>
      <c r="AG167" s="112"/>
      <c r="AH167" s="326" t="str">
        <f aca="false">TRIM('APH KIC KIA PC'!D167)</f>
        <v/>
      </c>
      <c r="AI167" s="113" t="n">
        <f aca="false">'APH KIC KIA PC'!AK167</f>
        <v>0</v>
      </c>
      <c r="AJ167" s="439"/>
      <c r="AK167" s="439"/>
      <c r="AL167" s="405" t="s">
        <v>114</v>
      </c>
    </row>
    <row r="168" customFormat="false" ht="14.25" hidden="false" customHeight="false" outlineLevel="0" collapsed="false">
      <c r="A168" s="321" t="n">
        <v>164</v>
      </c>
      <c r="B168" s="321" t="str">
        <f aca="false">'APH KIC KIA PC'!I168</f>
        <v>Välj…</v>
      </c>
      <c r="C168" s="321" t="str">
        <f aca="false">'APH KIC KIA PC'!K168</f>
        <v>Välj…</v>
      </c>
      <c r="D168" s="518" t="n">
        <v>100</v>
      </c>
      <c r="E168" s="406" t="n">
        <v>4</v>
      </c>
      <c r="F168" s="406" t="n">
        <v>1</v>
      </c>
      <c r="G168" s="438" t="str">
        <f aca="false">'APH KIC KIA PC'!E168</f>
        <v/>
      </c>
      <c r="H168" s="405" t="s">
        <v>115</v>
      </c>
      <c r="I168" s="112"/>
      <c r="J168" s="326" t="str">
        <f aca="false">TRIM('APH KIC KIA PC'!D168)</f>
        <v/>
      </c>
      <c r="K168" s="113" t="e">
        <f aca="false">IF('APH KIC KIA PC'!K168=Tabeller!$AH$4,'4. Inköpsdata'!J168,ROUND('APH KIC KIA PC'!AB168,2))</f>
        <v>#VALUE!</v>
      </c>
      <c r="L168" s="439"/>
      <c r="M168" s="439"/>
      <c r="N168" s="405" t="s">
        <v>114</v>
      </c>
      <c r="O168" s="83"/>
      <c r="P168" s="519" t="s">
        <v>2214</v>
      </c>
      <c r="Q168" s="406" t="n">
        <v>1</v>
      </c>
      <c r="R168" s="406" t="n">
        <v>1</v>
      </c>
      <c r="S168" s="438" t="str">
        <f aca="false">'APH KIC KIA PC'!E168</f>
        <v/>
      </c>
      <c r="T168" s="405" t="s">
        <v>115</v>
      </c>
      <c r="U168" s="112"/>
      <c r="V168" s="520" t="str">
        <f aca="false">TRIM('APH KIC KIA PC'!D168)</f>
        <v/>
      </c>
      <c r="W168" s="113" t="str">
        <f aca="false">IF('APH KIC KIA PC'!AC168="",'APH KIC KIA PC'!AD168,'APH KIC KIA PC'!AC168)</f>
        <v/>
      </c>
      <c r="X168" s="439"/>
      <c r="Y168" s="439"/>
      <c r="Z168" s="405" t="s">
        <v>114</v>
      </c>
      <c r="AA168" s="12"/>
      <c r="AB168" s="518" t="s">
        <v>2215</v>
      </c>
      <c r="AC168" s="406" t="n">
        <v>1</v>
      </c>
      <c r="AD168" s="406" t="n">
        <v>1</v>
      </c>
      <c r="AE168" s="438" t="str">
        <f aca="false">'APH KIC KIA PC'!E168</f>
        <v/>
      </c>
      <c r="AF168" s="405" t="s">
        <v>115</v>
      </c>
      <c r="AG168" s="112"/>
      <c r="AH168" s="326" t="str">
        <f aca="false">TRIM('APH KIC KIA PC'!D168)</f>
        <v/>
      </c>
      <c r="AI168" s="113" t="n">
        <f aca="false">'APH KIC KIA PC'!AK168</f>
        <v>0</v>
      </c>
      <c r="AJ168" s="439"/>
      <c r="AK168" s="439"/>
      <c r="AL168" s="405" t="s">
        <v>114</v>
      </c>
    </row>
    <row r="169" customFormat="false" ht="14.25" hidden="false" customHeight="false" outlineLevel="0" collapsed="false">
      <c r="A169" s="321" t="n">
        <v>165</v>
      </c>
      <c r="B169" s="321" t="str">
        <f aca="false">'APH KIC KIA PC'!I169</f>
        <v>Välj…</v>
      </c>
      <c r="C169" s="321" t="str">
        <f aca="false">'APH KIC KIA PC'!K169</f>
        <v>Välj…</v>
      </c>
      <c r="D169" s="518" t="n">
        <v>100</v>
      </c>
      <c r="E169" s="406" t="n">
        <v>4</v>
      </c>
      <c r="F169" s="406" t="n">
        <v>1</v>
      </c>
      <c r="G169" s="438" t="str">
        <f aca="false">'APH KIC KIA PC'!E169</f>
        <v/>
      </c>
      <c r="H169" s="405" t="s">
        <v>115</v>
      </c>
      <c r="I169" s="112"/>
      <c r="J169" s="326" t="str">
        <f aca="false">TRIM('APH KIC KIA PC'!D169)</f>
        <v/>
      </c>
      <c r="K169" s="113" t="e">
        <f aca="false">IF('APH KIC KIA PC'!K169=Tabeller!$AH$4,'4. Inköpsdata'!J169,ROUND('APH KIC KIA PC'!AB169,2))</f>
        <v>#VALUE!</v>
      </c>
      <c r="L169" s="439"/>
      <c r="M169" s="439"/>
      <c r="N169" s="405" t="s">
        <v>114</v>
      </c>
      <c r="O169" s="83"/>
      <c r="P169" s="519" t="s">
        <v>2214</v>
      </c>
      <c r="Q169" s="406" t="n">
        <v>1</v>
      </c>
      <c r="R169" s="406" t="n">
        <v>1</v>
      </c>
      <c r="S169" s="438" t="str">
        <f aca="false">'APH KIC KIA PC'!E169</f>
        <v/>
      </c>
      <c r="T169" s="405" t="s">
        <v>115</v>
      </c>
      <c r="U169" s="112"/>
      <c r="V169" s="520" t="str">
        <f aca="false">TRIM('APH KIC KIA PC'!D169)</f>
        <v/>
      </c>
      <c r="W169" s="113" t="str">
        <f aca="false">IF('APH KIC KIA PC'!AC169="",'APH KIC KIA PC'!AD169,'APH KIC KIA PC'!AC169)</f>
        <v/>
      </c>
      <c r="X169" s="439"/>
      <c r="Y169" s="439"/>
      <c r="Z169" s="405" t="s">
        <v>114</v>
      </c>
      <c r="AA169" s="12"/>
      <c r="AB169" s="518" t="s">
        <v>2215</v>
      </c>
      <c r="AC169" s="406" t="n">
        <v>1</v>
      </c>
      <c r="AD169" s="406" t="n">
        <v>1</v>
      </c>
      <c r="AE169" s="438" t="str">
        <f aca="false">'APH KIC KIA PC'!E169</f>
        <v/>
      </c>
      <c r="AF169" s="405" t="s">
        <v>115</v>
      </c>
      <c r="AG169" s="112"/>
      <c r="AH169" s="326" t="str">
        <f aca="false">TRIM('APH KIC KIA PC'!D169)</f>
        <v/>
      </c>
      <c r="AI169" s="113" t="n">
        <f aca="false">'APH KIC KIA PC'!AK169</f>
        <v>0</v>
      </c>
      <c r="AJ169" s="439"/>
      <c r="AK169" s="439"/>
      <c r="AL169" s="405" t="s">
        <v>114</v>
      </c>
    </row>
    <row r="170" customFormat="false" ht="14.25" hidden="false" customHeight="false" outlineLevel="0" collapsed="false">
      <c r="A170" s="321" t="n">
        <v>166</v>
      </c>
      <c r="B170" s="321" t="str">
        <f aca="false">'APH KIC KIA PC'!I170</f>
        <v>Välj…</v>
      </c>
      <c r="C170" s="321" t="str">
        <f aca="false">'APH KIC KIA PC'!K170</f>
        <v>Välj…</v>
      </c>
      <c r="D170" s="518" t="n">
        <v>100</v>
      </c>
      <c r="E170" s="406" t="n">
        <v>4</v>
      </c>
      <c r="F170" s="406" t="n">
        <v>1</v>
      </c>
      <c r="G170" s="438" t="str">
        <f aca="false">'APH KIC KIA PC'!E170</f>
        <v/>
      </c>
      <c r="H170" s="405" t="s">
        <v>115</v>
      </c>
      <c r="I170" s="112"/>
      <c r="J170" s="326" t="str">
        <f aca="false">TRIM('APH KIC KIA PC'!D170)</f>
        <v/>
      </c>
      <c r="K170" s="113" t="e">
        <f aca="false">IF('APH KIC KIA PC'!K170=Tabeller!$AH$4,'4. Inköpsdata'!J170,ROUND('APH KIC KIA PC'!AB170,2))</f>
        <v>#VALUE!</v>
      </c>
      <c r="L170" s="439"/>
      <c r="M170" s="439"/>
      <c r="N170" s="405" t="s">
        <v>114</v>
      </c>
      <c r="O170" s="83"/>
      <c r="P170" s="519" t="s">
        <v>2214</v>
      </c>
      <c r="Q170" s="406" t="n">
        <v>1</v>
      </c>
      <c r="R170" s="406" t="n">
        <v>1</v>
      </c>
      <c r="S170" s="438" t="str">
        <f aca="false">'APH KIC KIA PC'!E170</f>
        <v/>
      </c>
      <c r="T170" s="405" t="s">
        <v>115</v>
      </c>
      <c r="U170" s="112"/>
      <c r="V170" s="520" t="str">
        <f aca="false">TRIM('APH KIC KIA PC'!D170)</f>
        <v/>
      </c>
      <c r="W170" s="113" t="str">
        <f aca="false">IF('APH KIC KIA PC'!AC170="",'APH KIC KIA PC'!AD170,'APH KIC KIA PC'!AC170)</f>
        <v/>
      </c>
      <c r="X170" s="439"/>
      <c r="Y170" s="439"/>
      <c r="Z170" s="405" t="s">
        <v>114</v>
      </c>
      <c r="AA170" s="12"/>
      <c r="AB170" s="518" t="s">
        <v>2215</v>
      </c>
      <c r="AC170" s="406" t="n">
        <v>1</v>
      </c>
      <c r="AD170" s="406" t="n">
        <v>1</v>
      </c>
      <c r="AE170" s="438" t="str">
        <f aca="false">'APH KIC KIA PC'!E170</f>
        <v/>
      </c>
      <c r="AF170" s="405" t="s">
        <v>115</v>
      </c>
      <c r="AG170" s="112"/>
      <c r="AH170" s="326" t="str">
        <f aca="false">TRIM('APH KIC KIA PC'!D170)</f>
        <v/>
      </c>
      <c r="AI170" s="113" t="n">
        <f aca="false">'APH KIC KIA PC'!AK170</f>
        <v>0</v>
      </c>
      <c r="AJ170" s="439"/>
      <c r="AK170" s="439"/>
      <c r="AL170" s="405" t="s">
        <v>114</v>
      </c>
    </row>
    <row r="171" customFormat="false" ht="14.25" hidden="false" customHeight="false" outlineLevel="0" collapsed="false">
      <c r="A171" s="321" t="n">
        <v>167</v>
      </c>
      <c r="B171" s="321" t="str">
        <f aca="false">'APH KIC KIA PC'!I171</f>
        <v>Välj…</v>
      </c>
      <c r="C171" s="321" t="str">
        <f aca="false">'APH KIC KIA PC'!K171</f>
        <v>Välj…</v>
      </c>
      <c r="D171" s="518" t="n">
        <v>100</v>
      </c>
      <c r="E171" s="406" t="n">
        <v>4</v>
      </c>
      <c r="F171" s="406" t="n">
        <v>1</v>
      </c>
      <c r="G171" s="438" t="str">
        <f aca="false">'APH KIC KIA PC'!E171</f>
        <v/>
      </c>
      <c r="H171" s="405" t="s">
        <v>115</v>
      </c>
      <c r="I171" s="112"/>
      <c r="J171" s="326" t="str">
        <f aca="false">TRIM('APH KIC KIA PC'!D171)</f>
        <v/>
      </c>
      <c r="K171" s="113" t="e">
        <f aca="false">IF('APH KIC KIA PC'!K171=Tabeller!$AH$4,'4. Inköpsdata'!J171,ROUND('APH KIC KIA PC'!AB171,2))</f>
        <v>#VALUE!</v>
      </c>
      <c r="L171" s="439"/>
      <c r="M171" s="439"/>
      <c r="N171" s="405" t="s">
        <v>114</v>
      </c>
      <c r="O171" s="83"/>
      <c r="P171" s="519" t="s">
        <v>2214</v>
      </c>
      <c r="Q171" s="406" t="n">
        <v>1</v>
      </c>
      <c r="R171" s="406" t="n">
        <v>1</v>
      </c>
      <c r="S171" s="438" t="str">
        <f aca="false">'APH KIC KIA PC'!E171</f>
        <v/>
      </c>
      <c r="T171" s="405" t="s">
        <v>115</v>
      </c>
      <c r="U171" s="112"/>
      <c r="V171" s="520" t="str">
        <f aca="false">TRIM('APH KIC KIA PC'!D171)</f>
        <v/>
      </c>
      <c r="W171" s="113" t="str">
        <f aca="false">IF('APH KIC KIA PC'!AC171="",'APH KIC KIA PC'!AD171,'APH KIC KIA PC'!AC171)</f>
        <v/>
      </c>
      <c r="X171" s="439"/>
      <c r="Y171" s="439"/>
      <c r="Z171" s="405" t="s">
        <v>114</v>
      </c>
      <c r="AA171" s="12"/>
      <c r="AB171" s="518" t="s">
        <v>2215</v>
      </c>
      <c r="AC171" s="406" t="n">
        <v>1</v>
      </c>
      <c r="AD171" s="406" t="n">
        <v>1</v>
      </c>
      <c r="AE171" s="438" t="str">
        <f aca="false">'APH KIC KIA PC'!E171</f>
        <v/>
      </c>
      <c r="AF171" s="405" t="s">
        <v>115</v>
      </c>
      <c r="AG171" s="112"/>
      <c r="AH171" s="326" t="str">
        <f aca="false">TRIM('APH KIC KIA PC'!D171)</f>
        <v/>
      </c>
      <c r="AI171" s="113" t="n">
        <f aca="false">'APH KIC KIA PC'!AK171</f>
        <v>0</v>
      </c>
      <c r="AJ171" s="439"/>
      <c r="AK171" s="439"/>
      <c r="AL171" s="405" t="s">
        <v>114</v>
      </c>
    </row>
    <row r="172" customFormat="false" ht="14.25" hidden="false" customHeight="false" outlineLevel="0" collapsed="false">
      <c r="A172" s="321" t="n">
        <v>168</v>
      </c>
      <c r="B172" s="321" t="str">
        <f aca="false">'APH KIC KIA PC'!I172</f>
        <v>Välj…</v>
      </c>
      <c r="C172" s="321" t="str">
        <f aca="false">'APH KIC KIA PC'!K172</f>
        <v>Välj…</v>
      </c>
      <c r="D172" s="518" t="n">
        <v>100</v>
      </c>
      <c r="E172" s="406" t="n">
        <v>4</v>
      </c>
      <c r="F172" s="406" t="n">
        <v>1</v>
      </c>
      <c r="G172" s="438" t="str">
        <f aca="false">'APH KIC KIA PC'!E172</f>
        <v/>
      </c>
      <c r="H172" s="405" t="s">
        <v>115</v>
      </c>
      <c r="I172" s="112"/>
      <c r="J172" s="326" t="str">
        <f aca="false">TRIM('APH KIC KIA PC'!D172)</f>
        <v/>
      </c>
      <c r="K172" s="113" t="e">
        <f aca="false">IF('APH KIC KIA PC'!K172=Tabeller!$AH$4,'4. Inköpsdata'!J172,ROUND('APH KIC KIA PC'!AB172,2))</f>
        <v>#VALUE!</v>
      </c>
      <c r="L172" s="439"/>
      <c r="M172" s="439"/>
      <c r="N172" s="405" t="s">
        <v>114</v>
      </c>
      <c r="O172" s="83"/>
      <c r="P172" s="519" t="s">
        <v>2214</v>
      </c>
      <c r="Q172" s="406" t="n">
        <v>1</v>
      </c>
      <c r="R172" s="406" t="n">
        <v>1</v>
      </c>
      <c r="S172" s="438" t="str">
        <f aca="false">'APH KIC KIA PC'!E172</f>
        <v/>
      </c>
      <c r="T172" s="405" t="s">
        <v>115</v>
      </c>
      <c r="U172" s="112"/>
      <c r="V172" s="520" t="str">
        <f aca="false">TRIM('APH KIC KIA PC'!D172)</f>
        <v/>
      </c>
      <c r="W172" s="113" t="str">
        <f aca="false">IF('APH KIC KIA PC'!AC172="",'APH KIC KIA PC'!AD172,'APH KIC KIA PC'!AC172)</f>
        <v/>
      </c>
      <c r="X172" s="439"/>
      <c r="Y172" s="439"/>
      <c r="Z172" s="405" t="s">
        <v>114</v>
      </c>
      <c r="AA172" s="12"/>
      <c r="AB172" s="518" t="s">
        <v>2215</v>
      </c>
      <c r="AC172" s="406" t="n">
        <v>1</v>
      </c>
      <c r="AD172" s="406" t="n">
        <v>1</v>
      </c>
      <c r="AE172" s="438" t="str">
        <f aca="false">'APH KIC KIA PC'!E172</f>
        <v/>
      </c>
      <c r="AF172" s="405" t="s">
        <v>115</v>
      </c>
      <c r="AG172" s="112"/>
      <c r="AH172" s="326" t="str">
        <f aca="false">TRIM('APH KIC KIA PC'!D172)</f>
        <v/>
      </c>
      <c r="AI172" s="113" t="n">
        <f aca="false">'APH KIC KIA PC'!AK172</f>
        <v>0</v>
      </c>
      <c r="AJ172" s="439"/>
      <c r="AK172" s="439"/>
      <c r="AL172" s="405" t="s">
        <v>114</v>
      </c>
    </row>
    <row r="173" customFormat="false" ht="14.25" hidden="false" customHeight="false" outlineLevel="0" collapsed="false">
      <c r="A173" s="321" t="n">
        <v>169</v>
      </c>
      <c r="B173" s="321" t="str">
        <f aca="false">'APH KIC KIA PC'!I173</f>
        <v>Välj…</v>
      </c>
      <c r="C173" s="321" t="str">
        <f aca="false">'APH KIC KIA PC'!K173</f>
        <v>Välj…</v>
      </c>
      <c r="D173" s="518" t="n">
        <v>100</v>
      </c>
      <c r="E173" s="406" t="n">
        <v>4</v>
      </c>
      <c r="F173" s="406" t="n">
        <v>1</v>
      </c>
      <c r="G173" s="438" t="str">
        <f aca="false">'APH KIC KIA PC'!E173</f>
        <v/>
      </c>
      <c r="H173" s="405" t="s">
        <v>115</v>
      </c>
      <c r="I173" s="112"/>
      <c r="J173" s="326" t="str">
        <f aca="false">TRIM('APH KIC KIA PC'!D173)</f>
        <v/>
      </c>
      <c r="K173" s="113" t="e">
        <f aca="false">IF('APH KIC KIA PC'!K173=Tabeller!$AH$4,'4. Inköpsdata'!J173,ROUND('APH KIC KIA PC'!AB173,2))</f>
        <v>#VALUE!</v>
      </c>
      <c r="L173" s="439"/>
      <c r="M173" s="439"/>
      <c r="N173" s="405" t="s">
        <v>114</v>
      </c>
      <c r="O173" s="83"/>
      <c r="P173" s="519" t="s">
        <v>2214</v>
      </c>
      <c r="Q173" s="406" t="n">
        <v>1</v>
      </c>
      <c r="R173" s="406" t="n">
        <v>1</v>
      </c>
      <c r="S173" s="438" t="str">
        <f aca="false">'APH KIC KIA PC'!E173</f>
        <v/>
      </c>
      <c r="T173" s="405" t="s">
        <v>115</v>
      </c>
      <c r="U173" s="112"/>
      <c r="V173" s="520" t="str">
        <f aca="false">TRIM('APH KIC KIA PC'!D173)</f>
        <v/>
      </c>
      <c r="W173" s="113" t="str">
        <f aca="false">IF('APH KIC KIA PC'!AC173="",'APH KIC KIA PC'!AD173,'APH KIC KIA PC'!AC173)</f>
        <v/>
      </c>
      <c r="X173" s="439"/>
      <c r="Y173" s="439"/>
      <c r="Z173" s="405" t="s">
        <v>114</v>
      </c>
      <c r="AA173" s="12"/>
      <c r="AB173" s="518" t="s">
        <v>2215</v>
      </c>
      <c r="AC173" s="406" t="n">
        <v>1</v>
      </c>
      <c r="AD173" s="406" t="n">
        <v>1</v>
      </c>
      <c r="AE173" s="438" t="str">
        <f aca="false">'APH KIC KIA PC'!E173</f>
        <v/>
      </c>
      <c r="AF173" s="405" t="s">
        <v>115</v>
      </c>
      <c r="AG173" s="112"/>
      <c r="AH173" s="326" t="str">
        <f aca="false">TRIM('APH KIC KIA PC'!D173)</f>
        <v/>
      </c>
      <c r="AI173" s="113" t="n">
        <f aca="false">'APH KIC KIA PC'!AK173</f>
        <v>0</v>
      </c>
      <c r="AJ173" s="439"/>
      <c r="AK173" s="439"/>
      <c r="AL173" s="405" t="s">
        <v>114</v>
      </c>
    </row>
    <row r="174" customFormat="false" ht="14.25" hidden="false" customHeight="false" outlineLevel="0" collapsed="false">
      <c r="A174" s="321" t="n">
        <v>170</v>
      </c>
      <c r="B174" s="321" t="str">
        <f aca="false">'APH KIC KIA PC'!I174</f>
        <v>Välj…</v>
      </c>
      <c r="C174" s="321" t="str">
        <f aca="false">'APH KIC KIA PC'!K174</f>
        <v>Välj…</v>
      </c>
      <c r="D174" s="518" t="n">
        <v>100</v>
      </c>
      <c r="E174" s="406" t="n">
        <v>4</v>
      </c>
      <c r="F174" s="406" t="n">
        <v>1</v>
      </c>
      <c r="G174" s="438" t="str">
        <f aca="false">'APH KIC KIA PC'!E174</f>
        <v/>
      </c>
      <c r="H174" s="405" t="s">
        <v>115</v>
      </c>
      <c r="I174" s="112"/>
      <c r="J174" s="326" t="str">
        <f aca="false">TRIM('APH KIC KIA PC'!D174)</f>
        <v/>
      </c>
      <c r="K174" s="113" t="e">
        <f aca="false">IF('APH KIC KIA PC'!K174=Tabeller!$AH$4,'4. Inköpsdata'!J174,ROUND('APH KIC KIA PC'!AB174,2))</f>
        <v>#VALUE!</v>
      </c>
      <c r="L174" s="439"/>
      <c r="M174" s="439"/>
      <c r="N174" s="405" t="s">
        <v>114</v>
      </c>
      <c r="O174" s="83"/>
      <c r="P174" s="519" t="s">
        <v>2214</v>
      </c>
      <c r="Q174" s="406" t="n">
        <v>1</v>
      </c>
      <c r="R174" s="406" t="n">
        <v>1</v>
      </c>
      <c r="S174" s="438" t="str">
        <f aca="false">'APH KIC KIA PC'!E174</f>
        <v/>
      </c>
      <c r="T174" s="405" t="s">
        <v>115</v>
      </c>
      <c r="U174" s="112"/>
      <c r="V174" s="520" t="str">
        <f aca="false">TRIM('APH KIC KIA PC'!D174)</f>
        <v/>
      </c>
      <c r="W174" s="113" t="str">
        <f aca="false">IF('APH KIC KIA PC'!AC174="",'APH KIC KIA PC'!AD174,'APH KIC KIA PC'!AC174)</f>
        <v/>
      </c>
      <c r="X174" s="439"/>
      <c r="Y174" s="439"/>
      <c r="Z174" s="405" t="s">
        <v>114</v>
      </c>
      <c r="AA174" s="12"/>
      <c r="AB174" s="518" t="s">
        <v>2215</v>
      </c>
      <c r="AC174" s="406" t="n">
        <v>1</v>
      </c>
      <c r="AD174" s="406" t="n">
        <v>1</v>
      </c>
      <c r="AE174" s="438" t="str">
        <f aca="false">'APH KIC KIA PC'!E174</f>
        <v/>
      </c>
      <c r="AF174" s="405" t="s">
        <v>115</v>
      </c>
      <c r="AG174" s="112"/>
      <c r="AH174" s="326" t="str">
        <f aca="false">TRIM('APH KIC KIA PC'!D174)</f>
        <v/>
      </c>
      <c r="AI174" s="113" t="n">
        <f aca="false">'APH KIC KIA PC'!AK174</f>
        <v>0</v>
      </c>
      <c r="AJ174" s="439"/>
      <c r="AK174" s="439"/>
      <c r="AL174" s="405" t="s">
        <v>114</v>
      </c>
    </row>
    <row r="175" customFormat="false" ht="14.25" hidden="false" customHeight="false" outlineLevel="0" collapsed="false">
      <c r="A175" s="321" t="n">
        <v>171</v>
      </c>
      <c r="B175" s="321" t="str">
        <f aca="false">'APH KIC KIA PC'!I175</f>
        <v>Välj…</v>
      </c>
      <c r="C175" s="321" t="str">
        <f aca="false">'APH KIC KIA PC'!K175</f>
        <v>Välj…</v>
      </c>
      <c r="D175" s="518" t="n">
        <v>100</v>
      </c>
      <c r="E175" s="406" t="n">
        <v>4</v>
      </c>
      <c r="F175" s="406" t="n">
        <v>1</v>
      </c>
      <c r="G175" s="438" t="str">
        <f aca="false">'APH KIC KIA PC'!E175</f>
        <v/>
      </c>
      <c r="H175" s="405" t="s">
        <v>115</v>
      </c>
      <c r="I175" s="112"/>
      <c r="J175" s="326" t="str">
        <f aca="false">TRIM('APH KIC KIA PC'!D175)</f>
        <v/>
      </c>
      <c r="K175" s="113" t="e">
        <f aca="false">IF('APH KIC KIA PC'!K175=Tabeller!$AH$4,'4. Inköpsdata'!J175,ROUND('APH KIC KIA PC'!AB175,2))</f>
        <v>#VALUE!</v>
      </c>
      <c r="L175" s="439"/>
      <c r="M175" s="439"/>
      <c r="N175" s="405" t="s">
        <v>114</v>
      </c>
      <c r="O175" s="83"/>
      <c r="P175" s="519" t="s">
        <v>2214</v>
      </c>
      <c r="Q175" s="406" t="n">
        <v>1</v>
      </c>
      <c r="R175" s="406" t="n">
        <v>1</v>
      </c>
      <c r="S175" s="438" t="str">
        <f aca="false">'APH KIC KIA PC'!E175</f>
        <v/>
      </c>
      <c r="T175" s="405" t="s">
        <v>115</v>
      </c>
      <c r="U175" s="112"/>
      <c r="V175" s="520" t="str">
        <f aca="false">TRIM('APH KIC KIA PC'!D175)</f>
        <v/>
      </c>
      <c r="W175" s="113" t="str">
        <f aca="false">IF('APH KIC KIA PC'!AC175="",'APH KIC KIA PC'!AD175,'APH KIC KIA PC'!AC175)</f>
        <v/>
      </c>
      <c r="X175" s="439"/>
      <c r="Y175" s="439"/>
      <c r="Z175" s="405" t="s">
        <v>114</v>
      </c>
      <c r="AA175" s="12"/>
      <c r="AB175" s="518" t="s">
        <v>2215</v>
      </c>
      <c r="AC175" s="406" t="n">
        <v>1</v>
      </c>
      <c r="AD175" s="406" t="n">
        <v>1</v>
      </c>
      <c r="AE175" s="438" t="str">
        <f aca="false">'APH KIC KIA PC'!E175</f>
        <v/>
      </c>
      <c r="AF175" s="405" t="s">
        <v>115</v>
      </c>
      <c r="AG175" s="112"/>
      <c r="AH175" s="326" t="str">
        <f aca="false">TRIM('APH KIC KIA PC'!D175)</f>
        <v/>
      </c>
      <c r="AI175" s="113" t="n">
        <f aca="false">'APH KIC KIA PC'!AK175</f>
        <v>0</v>
      </c>
      <c r="AJ175" s="439"/>
      <c r="AK175" s="439"/>
      <c r="AL175" s="405" t="s">
        <v>114</v>
      </c>
    </row>
    <row r="176" customFormat="false" ht="14.25" hidden="false" customHeight="false" outlineLevel="0" collapsed="false">
      <c r="A176" s="321" t="n">
        <v>172</v>
      </c>
      <c r="B176" s="321" t="str">
        <f aca="false">'APH KIC KIA PC'!I176</f>
        <v>Välj…</v>
      </c>
      <c r="C176" s="321" t="str">
        <f aca="false">'APH KIC KIA PC'!K176</f>
        <v>Välj…</v>
      </c>
      <c r="D176" s="518" t="n">
        <v>100</v>
      </c>
      <c r="E176" s="406" t="n">
        <v>4</v>
      </c>
      <c r="F176" s="406" t="n">
        <v>1</v>
      </c>
      <c r="G176" s="438" t="str">
        <f aca="false">'APH KIC KIA PC'!E176</f>
        <v/>
      </c>
      <c r="H176" s="405" t="s">
        <v>115</v>
      </c>
      <c r="I176" s="112"/>
      <c r="J176" s="326" t="str">
        <f aca="false">TRIM('APH KIC KIA PC'!D176)</f>
        <v/>
      </c>
      <c r="K176" s="113" t="e">
        <f aca="false">IF('APH KIC KIA PC'!K176=Tabeller!$AH$4,'4. Inköpsdata'!J176,ROUND('APH KIC KIA PC'!AB176,2))</f>
        <v>#VALUE!</v>
      </c>
      <c r="L176" s="439"/>
      <c r="M176" s="439"/>
      <c r="N176" s="405" t="s">
        <v>114</v>
      </c>
      <c r="O176" s="83"/>
      <c r="P176" s="519" t="s">
        <v>2214</v>
      </c>
      <c r="Q176" s="406" t="n">
        <v>1</v>
      </c>
      <c r="R176" s="406" t="n">
        <v>1</v>
      </c>
      <c r="S176" s="438" t="str">
        <f aca="false">'APH KIC KIA PC'!E176</f>
        <v/>
      </c>
      <c r="T176" s="405" t="s">
        <v>115</v>
      </c>
      <c r="U176" s="112"/>
      <c r="V176" s="520" t="str">
        <f aca="false">TRIM('APH KIC KIA PC'!D176)</f>
        <v/>
      </c>
      <c r="W176" s="113" t="str">
        <f aca="false">IF('APH KIC KIA PC'!AC176="",'APH KIC KIA PC'!AD176,'APH KIC KIA PC'!AC176)</f>
        <v/>
      </c>
      <c r="X176" s="439"/>
      <c r="Y176" s="439"/>
      <c r="Z176" s="405" t="s">
        <v>114</v>
      </c>
      <c r="AA176" s="12"/>
      <c r="AB176" s="518" t="s">
        <v>2215</v>
      </c>
      <c r="AC176" s="406" t="n">
        <v>1</v>
      </c>
      <c r="AD176" s="406" t="n">
        <v>1</v>
      </c>
      <c r="AE176" s="438" t="str">
        <f aca="false">'APH KIC KIA PC'!E176</f>
        <v/>
      </c>
      <c r="AF176" s="405" t="s">
        <v>115</v>
      </c>
      <c r="AG176" s="112"/>
      <c r="AH176" s="326" t="str">
        <f aca="false">TRIM('APH KIC KIA PC'!D176)</f>
        <v/>
      </c>
      <c r="AI176" s="113" t="n">
        <f aca="false">'APH KIC KIA PC'!AK176</f>
        <v>0</v>
      </c>
      <c r="AJ176" s="439"/>
      <c r="AK176" s="439"/>
      <c r="AL176" s="405" t="s">
        <v>114</v>
      </c>
    </row>
    <row r="177" customFormat="false" ht="14.25" hidden="false" customHeight="false" outlineLevel="0" collapsed="false">
      <c r="A177" s="321" t="n">
        <v>173</v>
      </c>
      <c r="B177" s="321" t="str">
        <f aca="false">'APH KIC KIA PC'!I177</f>
        <v>Välj…</v>
      </c>
      <c r="C177" s="321" t="str">
        <f aca="false">'APH KIC KIA PC'!K177</f>
        <v>Välj…</v>
      </c>
      <c r="D177" s="518" t="n">
        <v>100</v>
      </c>
      <c r="E177" s="406" t="n">
        <v>4</v>
      </c>
      <c r="F177" s="406" t="n">
        <v>1</v>
      </c>
      <c r="G177" s="438" t="str">
        <f aca="false">'APH KIC KIA PC'!E177</f>
        <v/>
      </c>
      <c r="H177" s="405" t="s">
        <v>115</v>
      </c>
      <c r="I177" s="112"/>
      <c r="J177" s="326" t="str">
        <f aca="false">TRIM('APH KIC KIA PC'!D177)</f>
        <v/>
      </c>
      <c r="K177" s="113" t="e">
        <f aca="false">IF('APH KIC KIA PC'!K177=Tabeller!$AH$4,'4. Inköpsdata'!J177,ROUND('APH KIC KIA PC'!AB177,2))</f>
        <v>#VALUE!</v>
      </c>
      <c r="L177" s="439"/>
      <c r="M177" s="439"/>
      <c r="N177" s="405" t="s">
        <v>114</v>
      </c>
      <c r="O177" s="83"/>
      <c r="P177" s="519" t="s">
        <v>2214</v>
      </c>
      <c r="Q177" s="406" t="n">
        <v>1</v>
      </c>
      <c r="R177" s="406" t="n">
        <v>1</v>
      </c>
      <c r="S177" s="438" t="str">
        <f aca="false">'APH KIC KIA PC'!E177</f>
        <v/>
      </c>
      <c r="T177" s="405" t="s">
        <v>115</v>
      </c>
      <c r="U177" s="112"/>
      <c r="V177" s="520" t="str">
        <f aca="false">TRIM('APH KIC KIA PC'!D177)</f>
        <v/>
      </c>
      <c r="W177" s="113" t="str">
        <f aca="false">IF('APH KIC KIA PC'!AC177="",'APH KIC KIA PC'!AD177,'APH KIC KIA PC'!AC177)</f>
        <v/>
      </c>
      <c r="X177" s="439"/>
      <c r="Y177" s="439"/>
      <c r="Z177" s="405" t="s">
        <v>114</v>
      </c>
      <c r="AA177" s="12"/>
      <c r="AB177" s="518" t="s">
        <v>2215</v>
      </c>
      <c r="AC177" s="406" t="n">
        <v>1</v>
      </c>
      <c r="AD177" s="406" t="n">
        <v>1</v>
      </c>
      <c r="AE177" s="438" t="str">
        <f aca="false">'APH KIC KIA PC'!E177</f>
        <v/>
      </c>
      <c r="AF177" s="405" t="s">
        <v>115</v>
      </c>
      <c r="AG177" s="112"/>
      <c r="AH177" s="326" t="str">
        <f aca="false">TRIM('APH KIC KIA PC'!D177)</f>
        <v/>
      </c>
      <c r="AI177" s="113" t="n">
        <f aca="false">'APH KIC KIA PC'!AK177</f>
        <v>0</v>
      </c>
      <c r="AJ177" s="439"/>
      <c r="AK177" s="439"/>
      <c r="AL177" s="405" t="s">
        <v>114</v>
      </c>
    </row>
    <row r="178" customFormat="false" ht="14.25" hidden="false" customHeight="false" outlineLevel="0" collapsed="false">
      <c r="A178" s="321" t="n">
        <v>174</v>
      </c>
      <c r="B178" s="321" t="str">
        <f aca="false">'APH KIC KIA PC'!I178</f>
        <v>Välj…</v>
      </c>
      <c r="C178" s="321" t="str">
        <f aca="false">'APH KIC KIA PC'!K178</f>
        <v>Välj…</v>
      </c>
      <c r="D178" s="518" t="n">
        <v>100</v>
      </c>
      <c r="E178" s="406" t="n">
        <v>4</v>
      </c>
      <c r="F178" s="406" t="n">
        <v>1</v>
      </c>
      <c r="G178" s="438" t="str">
        <f aca="false">'APH KIC KIA PC'!E178</f>
        <v/>
      </c>
      <c r="H178" s="405" t="s">
        <v>115</v>
      </c>
      <c r="I178" s="112"/>
      <c r="J178" s="326" t="str">
        <f aca="false">TRIM('APH KIC KIA PC'!D178)</f>
        <v/>
      </c>
      <c r="K178" s="113" t="e">
        <f aca="false">IF('APH KIC KIA PC'!K178=Tabeller!$AH$4,'4. Inköpsdata'!J178,ROUND('APH KIC KIA PC'!AB178,2))</f>
        <v>#VALUE!</v>
      </c>
      <c r="L178" s="439"/>
      <c r="M178" s="439"/>
      <c r="N178" s="405" t="s">
        <v>114</v>
      </c>
      <c r="O178" s="83"/>
      <c r="P178" s="519" t="s">
        <v>2214</v>
      </c>
      <c r="Q178" s="406" t="n">
        <v>1</v>
      </c>
      <c r="R178" s="406" t="n">
        <v>1</v>
      </c>
      <c r="S178" s="438" t="str">
        <f aca="false">'APH KIC KIA PC'!E178</f>
        <v/>
      </c>
      <c r="T178" s="405" t="s">
        <v>115</v>
      </c>
      <c r="U178" s="112"/>
      <c r="V178" s="520" t="str">
        <f aca="false">TRIM('APH KIC KIA PC'!D178)</f>
        <v/>
      </c>
      <c r="W178" s="113" t="str">
        <f aca="false">IF('APH KIC KIA PC'!AC178="",'APH KIC KIA PC'!AD178,'APH KIC KIA PC'!AC178)</f>
        <v/>
      </c>
      <c r="X178" s="439"/>
      <c r="Y178" s="439"/>
      <c r="Z178" s="405" t="s">
        <v>114</v>
      </c>
      <c r="AA178" s="12"/>
      <c r="AB178" s="518" t="s">
        <v>2215</v>
      </c>
      <c r="AC178" s="406" t="n">
        <v>1</v>
      </c>
      <c r="AD178" s="406" t="n">
        <v>1</v>
      </c>
      <c r="AE178" s="438" t="str">
        <f aca="false">'APH KIC KIA PC'!E178</f>
        <v/>
      </c>
      <c r="AF178" s="405" t="s">
        <v>115</v>
      </c>
      <c r="AG178" s="112"/>
      <c r="AH178" s="326" t="str">
        <f aca="false">TRIM('APH KIC KIA PC'!D178)</f>
        <v/>
      </c>
      <c r="AI178" s="113" t="n">
        <f aca="false">'APH KIC KIA PC'!AK178</f>
        <v>0</v>
      </c>
      <c r="AJ178" s="439"/>
      <c r="AK178" s="439"/>
      <c r="AL178" s="405" t="s">
        <v>114</v>
      </c>
    </row>
    <row r="179" customFormat="false" ht="14.25" hidden="false" customHeight="false" outlineLevel="0" collapsed="false">
      <c r="A179" s="321" t="n">
        <v>175</v>
      </c>
      <c r="B179" s="321" t="str">
        <f aca="false">'APH KIC KIA PC'!I179</f>
        <v>Välj…</v>
      </c>
      <c r="C179" s="321" t="str">
        <f aca="false">'APH KIC KIA PC'!K179</f>
        <v>Välj…</v>
      </c>
      <c r="D179" s="518" t="n">
        <v>100</v>
      </c>
      <c r="E179" s="406" t="n">
        <v>4</v>
      </c>
      <c r="F179" s="406" t="n">
        <v>1</v>
      </c>
      <c r="G179" s="438" t="str">
        <f aca="false">'APH KIC KIA PC'!E179</f>
        <v/>
      </c>
      <c r="H179" s="405" t="s">
        <v>115</v>
      </c>
      <c r="I179" s="112"/>
      <c r="J179" s="326" t="str">
        <f aca="false">TRIM('APH KIC KIA PC'!D179)</f>
        <v/>
      </c>
      <c r="K179" s="113" t="e">
        <f aca="false">IF('APH KIC KIA PC'!K179=Tabeller!$AH$4,'4. Inköpsdata'!J179,ROUND('APH KIC KIA PC'!AB179,2))</f>
        <v>#VALUE!</v>
      </c>
      <c r="L179" s="439"/>
      <c r="M179" s="439"/>
      <c r="N179" s="405" t="s">
        <v>114</v>
      </c>
      <c r="O179" s="83"/>
      <c r="P179" s="519" t="s">
        <v>2214</v>
      </c>
      <c r="Q179" s="406" t="n">
        <v>1</v>
      </c>
      <c r="R179" s="406" t="n">
        <v>1</v>
      </c>
      <c r="S179" s="438" t="str">
        <f aca="false">'APH KIC KIA PC'!E179</f>
        <v/>
      </c>
      <c r="T179" s="405" t="s">
        <v>115</v>
      </c>
      <c r="U179" s="112"/>
      <c r="V179" s="520" t="str">
        <f aca="false">TRIM('APH KIC KIA PC'!D179)</f>
        <v/>
      </c>
      <c r="W179" s="113" t="str">
        <f aca="false">IF('APH KIC KIA PC'!AC179="",'APH KIC KIA PC'!AD179,'APH KIC KIA PC'!AC179)</f>
        <v/>
      </c>
      <c r="X179" s="439"/>
      <c r="Y179" s="439"/>
      <c r="Z179" s="405" t="s">
        <v>114</v>
      </c>
      <c r="AA179" s="12"/>
      <c r="AB179" s="518" t="s">
        <v>2215</v>
      </c>
      <c r="AC179" s="406" t="n">
        <v>1</v>
      </c>
      <c r="AD179" s="406" t="n">
        <v>1</v>
      </c>
      <c r="AE179" s="438" t="str">
        <f aca="false">'APH KIC KIA PC'!E179</f>
        <v/>
      </c>
      <c r="AF179" s="405" t="s">
        <v>115</v>
      </c>
      <c r="AG179" s="112"/>
      <c r="AH179" s="326" t="str">
        <f aca="false">TRIM('APH KIC KIA PC'!D179)</f>
        <v/>
      </c>
      <c r="AI179" s="113" t="n">
        <f aca="false">'APH KIC KIA PC'!AK179</f>
        <v>0</v>
      </c>
      <c r="AJ179" s="439"/>
      <c r="AK179" s="439"/>
      <c r="AL179" s="405" t="s">
        <v>114</v>
      </c>
    </row>
    <row r="180" customFormat="false" ht="14.25" hidden="false" customHeight="false" outlineLevel="0" collapsed="false">
      <c r="A180" s="321" t="n">
        <v>176</v>
      </c>
      <c r="B180" s="321" t="str">
        <f aca="false">'APH KIC KIA PC'!I180</f>
        <v>Välj…</v>
      </c>
      <c r="C180" s="321" t="str">
        <f aca="false">'APH KIC KIA PC'!K180</f>
        <v>Välj…</v>
      </c>
      <c r="D180" s="518" t="n">
        <v>100</v>
      </c>
      <c r="E180" s="406" t="n">
        <v>4</v>
      </c>
      <c r="F180" s="406" t="n">
        <v>1</v>
      </c>
      <c r="G180" s="438" t="str">
        <f aca="false">'APH KIC KIA PC'!E180</f>
        <v/>
      </c>
      <c r="H180" s="405" t="s">
        <v>115</v>
      </c>
      <c r="I180" s="112"/>
      <c r="J180" s="326" t="str">
        <f aca="false">TRIM('APH KIC KIA PC'!D180)</f>
        <v/>
      </c>
      <c r="K180" s="113" t="e">
        <f aca="false">IF('APH KIC KIA PC'!K180=Tabeller!$AH$4,'4. Inköpsdata'!J180,ROUND('APH KIC KIA PC'!AB180,2))</f>
        <v>#VALUE!</v>
      </c>
      <c r="L180" s="439"/>
      <c r="M180" s="439"/>
      <c r="N180" s="405" t="s">
        <v>114</v>
      </c>
      <c r="O180" s="83"/>
      <c r="P180" s="519" t="s">
        <v>2214</v>
      </c>
      <c r="Q180" s="406" t="n">
        <v>1</v>
      </c>
      <c r="R180" s="406" t="n">
        <v>1</v>
      </c>
      <c r="S180" s="438" t="str">
        <f aca="false">'APH KIC KIA PC'!E180</f>
        <v/>
      </c>
      <c r="T180" s="405" t="s">
        <v>115</v>
      </c>
      <c r="U180" s="112"/>
      <c r="V180" s="520" t="str">
        <f aca="false">TRIM('APH KIC KIA PC'!D180)</f>
        <v/>
      </c>
      <c r="W180" s="113" t="str">
        <f aca="false">IF('APH KIC KIA PC'!AC180="",'APH KIC KIA PC'!AD180,'APH KIC KIA PC'!AC180)</f>
        <v/>
      </c>
      <c r="X180" s="439"/>
      <c r="Y180" s="439"/>
      <c r="Z180" s="405" t="s">
        <v>114</v>
      </c>
      <c r="AA180" s="12"/>
      <c r="AB180" s="518" t="s">
        <v>2215</v>
      </c>
      <c r="AC180" s="406" t="n">
        <v>1</v>
      </c>
      <c r="AD180" s="406" t="n">
        <v>1</v>
      </c>
      <c r="AE180" s="438" t="str">
        <f aca="false">'APH KIC KIA PC'!E180</f>
        <v/>
      </c>
      <c r="AF180" s="405" t="s">
        <v>115</v>
      </c>
      <c r="AG180" s="112"/>
      <c r="AH180" s="326" t="str">
        <f aca="false">TRIM('APH KIC KIA PC'!D180)</f>
        <v/>
      </c>
      <c r="AI180" s="113" t="n">
        <f aca="false">'APH KIC KIA PC'!AK180</f>
        <v>0</v>
      </c>
      <c r="AJ180" s="439"/>
      <c r="AK180" s="439"/>
      <c r="AL180" s="405" t="s">
        <v>114</v>
      </c>
    </row>
    <row r="181" customFormat="false" ht="14.25" hidden="false" customHeight="false" outlineLevel="0" collapsed="false">
      <c r="A181" s="321" t="n">
        <v>177</v>
      </c>
      <c r="B181" s="321" t="str">
        <f aca="false">'APH KIC KIA PC'!I181</f>
        <v>Välj…</v>
      </c>
      <c r="C181" s="321" t="str">
        <f aca="false">'APH KIC KIA PC'!K181</f>
        <v>Välj…</v>
      </c>
      <c r="D181" s="518" t="n">
        <v>100</v>
      </c>
      <c r="E181" s="406" t="n">
        <v>4</v>
      </c>
      <c r="F181" s="406" t="n">
        <v>1</v>
      </c>
      <c r="G181" s="438" t="str">
        <f aca="false">'APH KIC KIA PC'!E181</f>
        <v/>
      </c>
      <c r="H181" s="405" t="s">
        <v>115</v>
      </c>
      <c r="I181" s="112"/>
      <c r="J181" s="326" t="str">
        <f aca="false">TRIM('APH KIC KIA PC'!D181)</f>
        <v/>
      </c>
      <c r="K181" s="113" t="e">
        <f aca="false">IF('APH KIC KIA PC'!K181=Tabeller!$AH$4,'4. Inköpsdata'!J181,ROUND('APH KIC KIA PC'!AB181,2))</f>
        <v>#VALUE!</v>
      </c>
      <c r="L181" s="439"/>
      <c r="M181" s="439"/>
      <c r="N181" s="405" t="s">
        <v>114</v>
      </c>
      <c r="O181" s="83"/>
      <c r="P181" s="519" t="s">
        <v>2214</v>
      </c>
      <c r="Q181" s="406" t="n">
        <v>1</v>
      </c>
      <c r="R181" s="406" t="n">
        <v>1</v>
      </c>
      <c r="S181" s="438" t="str">
        <f aca="false">'APH KIC KIA PC'!E181</f>
        <v/>
      </c>
      <c r="T181" s="405" t="s">
        <v>115</v>
      </c>
      <c r="U181" s="112"/>
      <c r="V181" s="520" t="str">
        <f aca="false">TRIM('APH KIC KIA PC'!D181)</f>
        <v/>
      </c>
      <c r="W181" s="113" t="str">
        <f aca="false">IF('APH KIC KIA PC'!AC181="",'APH KIC KIA PC'!AD181,'APH KIC KIA PC'!AC181)</f>
        <v/>
      </c>
      <c r="X181" s="439"/>
      <c r="Y181" s="439"/>
      <c r="Z181" s="405" t="s">
        <v>114</v>
      </c>
      <c r="AA181" s="12"/>
      <c r="AB181" s="518" t="s">
        <v>2215</v>
      </c>
      <c r="AC181" s="406" t="n">
        <v>1</v>
      </c>
      <c r="AD181" s="406" t="n">
        <v>1</v>
      </c>
      <c r="AE181" s="438" t="str">
        <f aca="false">'APH KIC KIA PC'!E181</f>
        <v/>
      </c>
      <c r="AF181" s="405" t="s">
        <v>115</v>
      </c>
      <c r="AG181" s="112"/>
      <c r="AH181" s="326" t="str">
        <f aca="false">TRIM('APH KIC KIA PC'!D181)</f>
        <v/>
      </c>
      <c r="AI181" s="113" t="n">
        <f aca="false">'APH KIC KIA PC'!AK181</f>
        <v>0</v>
      </c>
      <c r="AJ181" s="439"/>
      <c r="AK181" s="439"/>
      <c r="AL181" s="405" t="s">
        <v>114</v>
      </c>
    </row>
    <row r="182" customFormat="false" ht="14.25" hidden="false" customHeight="false" outlineLevel="0" collapsed="false">
      <c r="A182" s="321" t="n">
        <v>178</v>
      </c>
      <c r="B182" s="321" t="str">
        <f aca="false">'APH KIC KIA PC'!I182</f>
        <v>Välj…</v>
      </c>
      <c r="C182" s="321" t="str">
        <f aca="false">'APH KIC KIA PC'!K182</f>
        <v>Välj…</v>
      </c>
      <c r="D182" s="518" t="n">
        <v>100</v>
      </c>
      <c r="E182" s="406" t="n">
        <v>4</v>
      </c>
      <c r="F182" s="406" t="n">
        <v>1</v>
      </c>
      <c r="G182" s="438" t="str">
        <f aca="false">'APH KIC KIA PC'!E182</f>
        <v/>
      </c>
      <c r="H182" s="405" t="s">
        <v>115</v>
      </c>
      <c r="I182" s="112"/>
      <c r="J182" s="326" t="str">
        <f aca="false">TRIM('APH KIC KIA PC'!D182)</f>
        <v/>
      </c>
      <c r="K182" s="113" t="e">
        <f aca="false">IF('APH KIC KIA PC'!K182=Tabeller!$AH$4,'4. Inköpsdata'!J182,ROUND('APH KIC KIA PC'!AB182,2))</f>
        <v>#VALUE!</v>
      </c>
      <c r="L182" s="439"/>
      <c r="M182" s="439"/>
      <c r="N182" s="405" t="s">
        <v>114</v>
      </c>
      <c r="O182" s="83"/>
      <c r="P182" s="519" t="s">
        <v>2214</v>
      </c>
      <c r="Q182" s="406" t="n">
        <v>1</v>
      </c>
      <c r="R182" s="406" t="n">
        <v>1</v>
      </c>
      <c r="S182" s="438" t="str">
        <f aca="false">'APH KIC KIA PC'!E182</f>
        <v/>
      </c>
      <c r="T182" s="405" t="s">
        <v>115</v>
      </c>
      <c r="U182" s="112"/>
      <c r="V182" s="520" t="str">
        <f aca="false">TRIM('APH KIC KIA PC'!D182)</f>
        <v/>
      </c>
      <c r="W182" s="113" t="str">
        <f aca="false">IF('APH KIC KIA PC'!AC182="",'APH KIC KIA PC'!AD182,'APH KIC KIA PC'!AC182)</f>
        <v/>
      </c>
      <c r="X182" s="439"/>
      <c r="Y182" s="439"/>
      <c r="Z182" s="405" t="s">
        <v>114</v>
      </c>
      <c r="AA182" s="12"/>
      <c r="AB182" s="518" t="s">
        <v>2215</v>
      </c>
      <c r="AC182" s="406" t="n">
        <v>1</v>
      </c>
      <c r="AD182" s="406" t="n">
        <v>1</v>
      </c>
      <c r="AE182" s="438" t="str">
        <f aca="false">'APH KIC KIA PC'!E182</f>
        <v/>
      </c>
      <c r="AF182" s="405" t="s">
        <v>115</v>
      </c>
      <c r="AG182" s="112"/>
      <c r="AH182" s="326" t="str">
        <f aca="false">TRIM('APH KIC KIA PC'!D182)</f>
        <v/>
      </c>
      <c r="AI182" s="113" t="n">
        <f aca="false">'APH KIC KIA PC'!AK182</f>
        <v>0</v>
      </c>
      <c r="AJ182" s="439"/>
      <c r="AK182" s="439"/>
      <c r="AL182" s="405" t="s">
        <v>114</v>
      </c>
    </row>
    <row r="183" customFormat="false" ht="14.25" hidden="false" customHeight="false" outlineLevel="0" collapsed="false">
      <c r="A183" s="321" t="n">
        <v>179</v>
      </c>
      <c r="B183" s="321" t="str">
        <f aca="false">'APH KIC KIA PC'!I183</f>
        <v>Välj…</v>
      </c>
      <c r="C183" s="321" t="str">
        <f aca="false">'APH KIC KIA PC'!K183</f>
        <v>Välj…</v>
      </c>
      <c r="D183" s="518" t="n">
        <v>100</v>
      </c>
      <c r="E183" s="406" t="n">
        <v>4</v>
      </c>
      <c r="F183" s="406" t="n">
        <v>1</v>
      </c>
      <c r="G183" s="438" t="str">
        <f aca="false">'APH KIC KIA PC'!E183</f>
        <v/>
      </c>
      <c r="H183" s="405" t="s">
        <v>115</v>
      </c>
      <c r="I183" s="112"/>
      <c r="J183" s="326" t="str">
        <f aca="false">TRIM('APH KIC KIA PC'!D183)</f>
        <v/>
      </c>
      <c r="K183" s="113" t="e">
        <f aca="false">IF('APH KIC KIA PC'!K183=Tabeller!$AH$4,'4. Inköpsdata'!J183,ROUND('APH KIC KIA PC'!AB183,2))</f>
        <v>#VALUE!</v>
      </c>
      <c r="L183" s="439"/>
      <c r="M183" s="439"/>
      <c r="N183" s="405" t="s">
        <v>114</v>
      </c>
      <c r="O183" s="83"/>
      <c r="P183" s="519" t="s">
        <v>2214</v>
      </c>
      <c r="Q183" s="406" t="n">
        <v>1</v>
      </c>
      <c r="R183" s="406" t="n">
        <v>1</v>
      </c>
      <c r="S183" s="438" t="str">
        <f aca="false">'APH KIC KIA PC'!E183</f>
        <v/>
      </c>
      <c r="T183" s="405" t="s">
        <v>115</v>
      </c>
      <c r="U183" s="112"/>
      <c r="V183" s="520" t="str">
        <f aca="false">TRIM('APH KIC KIA PC'!D183)</f>
        <v/>
      </c>
      <c r="W183" s="113" t="str">
        <f aca="false">IF('APH KIC KIA PC'!AC183="",'APH KIC KIA PC'!AD183,'APH KIC KIA PC'!AC183)</f>
        <v/>
      </c>
      <c r="X183" s="439"/>
      <c r="Y183" s="439"/>
      <c r="Z183" s="405" t="s">
        <v>114</v>
      </c>
      <c r="AA183" s="12"/>
      <c r="AB183" s="518" t="s">
        <v>2215</v>
      </c>
      <c r="AC183" s="406" t="n">
        <v>1</v>
      </c>
      <c r="AD183" s="406" t="n">
        <v>1</v>
      </c>
      <c r="AE183" s="438" t="str">
        <f aca="false">'APH KIC KIA PC'!E183</f>
        <v/>
      </c>
      <c r="AF183" s="405" t="s">
        <v>115</v>
      </c>
      <c r="AG183" s="112"/>
      <c r="AH183" s="326" t="str">
        <f aca="false">TRIM('APH KIC KIA PC'!D183)</f>
        <v/>
      </c>
      <c r="AI183" s="113" t="n">
        <f aca="false">'APH KIC KIA PC'!AK183</f>
        <v>0</v>
      </c>
      <c r="AJ183" s="439"/>
      <c r="AK183" s="439"/>
      <c r="AL183" s="405" t="s">
        <v>114</v>
      </c>
    </row>
    <row r="184" customFormat="false" ht="14.25" hidden="false" customHeight="false" outlineLevel="0" collapsed="false">
      <c r="A184" s="321" t="n">
        <v>180</v>
      </c>
      <c r="B184" s="321" t="str">
        <f aca="false">'APH KIC KIA PC'!I184</f>
        <v>Välj…</v>
      </c>
      <c r="C184" s="321" t="str">
        <f aca="false">'APH KIC KIA PC'!K184</f>
        <v>Välj…</v>
      </c>
      <c r="D184" s="518" t="n">
        <v>100</v>
      </c>
      <c r="E184" s="406" t="n">
        <v>4</v>
      </c>
      <c r="F184" s="406" t="n">
        <v>1</v>
      </c>
      <c r="G184" s="438" t="str">
        <f aca="false">'APH KIC KIA PC'!E184</f>
        <v/>
      </c>
      <c r="H184" s="405" t="s">
        <v>115</v>
      </c>
      <c r="I184" s="112"/>
      <c r="J184" s="326" t="str">
        <f aca="false">TRIM('APH KIC KIA PC'!D184)</f>
        <v/>
      </c>
      <c r="K184" s="113" t="e">
        <f aca="false">IF('APH KIC KIA PC'!K184=Tabeller!$AH$4,'4. Inköpsdata'!J184,ROUND('APH KIC KIA PC'!AB184,2))</f>
        <v>#VALUE!</v>
      </c>
      <c r="L184" s="439"/>
      <c r="M184" s="439"/>
      <c r="N184" s="405" t="s">
        <v>114</v>
      </c>
      <c r="O184" s="83"/>
      <c r="P184" s="519" t="s">
        <v>2214</v>
      </c>
      <c r="Q184" s="406" t="n">
        <v>1</v>
      </c>
      <c r="R184" s="406" t="n">
        <v>1</v>
      </c>
      <c r="S184" s="438" t="str">
        <f aca="false">'APH KIC KIA PC'!E184</f>
        <v/>
      </c>
      <c r="T184" s="405" t="s">
        <v>115</v>
      </c>
      <c r="U184" s="112"/>
      <c r="V184" s="520" t="str">
        <f aca="false">TRIM('APH KIC KIA PC'!D184)</f>
        <v/>
      </c>
      <c r="W184" s="113" t="str">
        <f aca="false">IF('APH KIC KIA PC'!AC184="",'APH KIC KIA PC'!AD184,'APH KIC KIA PC'!AC184)</f>
        <v/>
      </c>
      <c r="X184" s="439"/>
      <c r="Y184" s="439"/>
      <c r="Z184" s="405" t="s">
        <v>114</v>
      </c>
      <c r="AA184" s="12"/>
      <c r="AB184" s="518" t="s">
        <v>2215</v>
      </c>
      <c r="AC184" s="406" t="n">
        <v>1</v>
      </c>
      <c r="AD184" s="406" t="n">
        <v>1</v>
      </c>
      <c r="AE184" s="438" t="str">
        <f aca="false">'APH KIC KIA PC'!E184</f>
        <v/>
      </c>
      <c r="AF184" s="405" t="s">
        <v>115</v>
      </c>
      <c r="AG184" s="112"/>
      <c r="AH184" s="326" t="str">
        <f aca="false">TRIM('APH KIC KIA PC'!D184)</f>
        <v/>
      </c>
      <c r="AI184" s="113" t="n">
        <f aca="false">'APH KIC KIA PC'!AK184</f>
        <v>0</v>
      </c>
      <c r="AJ184" s="439"/>
      <c r="AK184" s="439"/>
      <c r="AL184" s="405" t="s">
        <v>114</v>
      </c>
    </row>
    <row r="185" customFormat="false" ht="14.25" hidden="false" customHeight="false" outlineLevel="0" collapsed="false">
      <c r="A185" s="321" t="n">
        <v>181</v>
      </c>
      <c r="B185" s="321" t="str">
        <f aca="false">'APH KIC KIA PC'!I185</f>
        <v>Välj…</v>
      </c>
      <c r="C185" s="321" t="str">
        <f aca="false">'APH KIC KIA PC'!K185</f>
        <v>Välj…</v>
      </c>
      <c r="D185" s="518" t="n">
        <v>100</v>
      </c>
      <c r="E185" s="406" t="n">
        <v>4</v>
      </c>
      <c r="F185" s="406" t="n">
        <v>1</v>
      </c>
      <c r="G185" s="438" t="str">
        <f aca="false">'APH KIC KIA PC'!E185</f>
        <v/>
      </c>
      <c r="H185" s="405" t="s">
        <v>115</v>
      </c>
      <c r="I185" s="112"/>
      <c r="J185" s="326" t="str">
        <f aca="false">TRIM('APH KIC KIA PC'!D185)</f>
        <v/>
      </c>
      <c r="K185" s="113" t="e">
        <f aca="false">IF('APH KIC KIA PC'!K185=Tabeller!$AH$4,'4. Inköpsdata'!J185,ROUND('APH KIC KIA PC'!AB185,2))</f>
        <v>#VALUE!</v>
      </c>
      <c r="L185" s="439"/>
      <c r="M185" s="439"/>
      <c r="N185" s="405" t="s">
        <v>114</v>
      </c>
      <c r="O185" s="83"/>
      <c r="P185" s="519" t="s">
        <v>2214</v>
      </c>
      <c r="Q185" s="406" t="n">
        <v>1</v>
      </c>
      <c r="R185" s="406" t="n">
        <v>1</v>
      </c>
      <c r="S185" s="438" t="str">
        <f aca="false">'APH KIC KIA PC'!E185</f>
        <v/>
      </c>
      <c r="T185" s="405" t="s">
        <v>115</v>
      </c>
      <c r="U185" s="112"/>
      <c r="V185" s="520" t="str">
        <f aca="false">TRIM('APH KIC KIA PC'!D185)</f>
        <v/>
      </c>
      <c r="W185" s="113" t="str">
        <f aca="false">IF('APH KIC KIA PC'!AC185="",'APH KIC KIA PC'!AD185,'APH KIC KIA PC'!AC185)</f>
        <v/>
      </c>
      <c r="X185" s="439"/>
      <c r="Y185" s="439"/>
      <c r="Z185" s="405" t="s">
        <v>114</v>
      </c>
      <c r="AA185" s="12"/>
      <c r="AB185" s="518" t="s">
        <v>2215</v>
      </c>
      <c r="AC185" s="406" t="n">
        <v>1</v>
      </c>
      <c r="AD185" s="406" t="n">
        <v>1</v>
      </c>
      <c r="AE185" s="438" t="str">
        <f aca="false">'APH KIC KIA PC'!E185</f>
        <v/>
      </c>
      <c r="AF185" s="405" t="s">
        <v>115</v>
      </c>
      <c r="AG185" s="112"/>
      <c r="AH185" s="326" t="str">
        <f aca="false">TRIM('APH KIC KIA PC'!D185)</f>
        <v/>
      </c>
      <c r="AI185" s="113" t="n">
        <f aca="false">'APH KIC KIA PC'!AK185</f>
        <v>0</v>
      </c>
      <c r="AJ185" s="439"/>
      <c r="AK185" s="439"/>
      <c r="AL185" s="405" t="s">
        <v>114</v>
      </c>
    </row>
    <row r="186" customFormat="false" ht="14.25" hidden="false" customHeight="false" outlineLevel="0" collapsed="false">
      <c r="A186" s="321" t="n">
        <v>182</v>
      </c>
      <c r="B186" s="321" t="str">
        <f aca="false">'APH KIC KIA PC'!I186</f>
        <v>Välj…</v>
      </c>
      <c r="C186" s="321" t="str">
        <f aca="false">'APH KIC KIA PC'!K186</f>
        <v>Välj…</v>
      </c>
      <c r="D186" s="518" t="n">
        <v>100</v>
      </c>
      <c r="E186" s="406" t="n">
        <v>4</v>
      </c>
      <c r="F186" s="406" t="n">
        <v>1</v>
      </c>
      <c r="G186" s="438" t="str">
        <f aca="false">'APH KIC KIA PC'!E186</f>
        <v/>
      </c>
      <c r="H186" s="405" t="s">
        <v>115</v>
      </c>
      <c r="I186" s="112"/>
      <c r="J186" s="326" t="str">
        <f aca="false">TRIM('APH KIC KIA PC'!D186)</f>
        <v/>
      </c>
      <c r="K186" s="113" t="e">
        <f aca="false">IF('APH KIC KIA PC'!K186=Tabeller!$AH$4,'4. Inköpsdata'!J186,ROUND('APH KIC KIA PC'!AB186,2))</f>
        <v>#VALUE!</v>
      </c>
      <c r="L186" s="439"/>
      <c r="M186" s="439"/>
      <c r="N186" s="405" t="s">
        <v>114</v>
      </c>
      <c r="O186" s="83"/>
      <c r="P186" s="519" t="s">
        <v>2214</v>
      </c>
      <c r="Q186" s="406" t="n">
        <v>1</v>
      </c>
      <c r="R186" s="406" t="n">
        <v>1</v>
      </c>
      <c r="S186" s="438" t="str">
        <f aca="false">'APH KIC KIA PC'!E186</f>
        <v/>
      </c>
      <c r="T186" s="405" t="s">
        <v>115</v>
      </c>
      <c r="U186" s="112"/>
      <c r="V186" s="520" t="str">
        <f aca="false">TRIM('APH KIC KIA PC'!D186)</f>
        <v/>
      </c>
      <c r="W186" s="113" t="str">
        <f aca="false">IF('APH KIC KIA PC'!AC186="",'APH KIC KIA PC'!AD186,'APH KIC KIA PC'!AC186)</f>
        <v/>
      </c>
      <c r="X186" s="439"/>
      <c r="Y186" s="439"/>
      <c r="Z186" s="405" t="s">
        <v>114</v>
      </c>
      <c r="AA186" s="12"/>
      <c r="AB186" s="518" t="s">
        <v>2215</v>
      </c>
      <c r="AC186" s="406" t="n">
        <v>1</v>
      </c>
      <c r="AD186" s="406" t="n">
        <v>1</v>
      </c>
      <c r="AE186" s="438" t="str">
        <f aca="false">'APH KIC KIA PC'!E186</f>
        <v/>
      </c>
      <c r="AF186" s="405" t="s">
        <v>115</v>
      </c>
      <c r="AG186" s="112"/>
      <c r="AH186" s="326" t="str">
        <f aca="false">TRIM('APH KIC KIA PC'!D186)</f>
        <v/>
      </c>
      <c r="AI186" s="113" t="n">
        <f aca="false">'APH KIC KIA PC'!AK186</f>
        <v>0</v>
      </c>
      <c r="AJ186" s="439"/>
      <c r="AK186" s="439"/>
      <c r="AL186" s="405" t="s">
        <v>114</v>
      </c>
    </row>
    <row r="187" customFormat="false" ht="14.25" hidden="false" customHeight="false" outlineLevel="0" collapsed="false">
      <c r="A187" s="321" t="n">
        <v>183</v>
      </c>
      <c r="B187" s="321" t="str">
        <f aca="false">'APH KIC KIA PC'!I187</f>
        <v>Välj…</v>
      </c>
      <c r="C187" s="321" t="str">
        <f aca="false">'APH KIC KIA PC'!K187</f>
        <v>Välj…</v>
      </c>
      <c r="D187" s="518" t="n">
        <v>100</v>
      </c>
      <c r="E187" s="406" t="n">
        <v>4</v>
      </c>
      <c r="F187" s="406" t="n">
        <v>1</v>
      </c>
      <c r="G187" s="438" t="str">
        <f aca="false">'APH KIC KIA PC'!E187</f>
        <v/>
      </c>
      <c r="H187" s="405" t="s">
        <v>115</v>
      </c>
      <c r="I187" s="112"/>
      <c r="J187" s="326" t="str">
        <f aca="false">TRIM('APH KIC KIA PC'!D187)</f>
        <v/>
      </c>
      <c r="K187" s="113" t="e">
        <f aca="false">IF('APH KIC KIA PC'!K187=Tabeller!$AH$4,'4. Inköpsdata'!J187,ROUND('APH KIC KIA PC'!AB187,2))</f>
        <v>#VALUE!</v>
      </c>
      <c r="L187" s="439"/>
      <c r="M187" s="439"/>
      <c r="N187" s="405" t="s">
        <v>114</v>
      </c>
      <c r="O187" s="83"/>
      <c r="P187" s="519" t="s">
        <v>2214</v>
      </c>
      <c r="Q187" s="406" t="n">
        <v>1</v>
      </c>
      <c r="R187" s="406" t="n">
        <v>1</v>
      </c>
      <c r="S187" s="438" t="str">
        <f aca="false">'APH KIC KIA PC'!E187</f>
        <v/>
      </c>
      <c r="T187" s="405" t="s">
        <v>115</v>
      </c>
      <c r="U187" s="112"/>
      <c r="V187" s="520" t="str">
        <f aca="false">TRIM('APH KIC KIA PC'!D187)</f>
        <v/>
      </c>
      <c r="W187" s="113" t="str">
        <f aca="false">IF('APH KIC KIA PC'!AC187="",'APH KIC KIA PC'!AD187,'APH KIC KIA PC'!AC187)</f>
        <v/>
      </c>
      <c r="X187" s="439"/>
      <c r="Y187" s="439"/>
      <c r="Z187" s="405" t="s">
        <v>114</v>
      </c>
      <c r="AA187" s="12"/>
      <c r="AB187" s="518" t="s">
        <v>2215</v>
      </c>
      <c r="AC187" s="406" t="n">
        <v>1</v>
      </c>
      <c r="AD187" s="406" t="n">
        <v>1</v>
      </c>
      <c r="AE187" s="438" t="str">
        <f aca="false">'APH KIC KIA PC'!E187</f>
        <v/>
      </c>
      <c r="AF187" s="405" t="s">
        <v>115</v>
      </c>
      <c r="AG187" s="112"/>
      <c r="AH187" s="326" t="str">
        <f aca="false">TRIM('APH KIC KIA PC'!D187)</f>
        <v/>
      </c>
      <c r="AI187" s="113" t="n">
        <f aca="false">'APH KIC KIA PC'!AK187</f>
        <v>0</v>
      </c>
      <c r="AJ187" s="439"/>
      <c r="AK187" s="439"/>
      <c r="AL187" s="405" t="s">
        <v>114</v>
      </c>
    </row>
    <row r="188" customFormat="false" ht="14.25" hidden="false" customHeight="false" outlineLevel="0" collapsed="false">
      <c r="A188" s="321" t="n">
        <v>184</v>
      </c>
      <c r="B188" s="321" t="str">
        <f aca="false">'APH KIC KIA PC'!I188</f>
        <v>Välj…</v>
      </c>
      <c r="C188" s="321" t="str">
        <f aca="false">'APH KIC KIA PC'!K188</f>
        <v>Välj…</v>
      </c>
      <c r="D188" s="518" t="n">
        <v>100</v>
      </c>
      <c r="E188" s="406" t="n">
        <v>4</v>
      </c>
      <c r="F188" s="406" t="n">
        <v>1</v>
      </c>
      <c r="G188" s="438" t="str">
        <f aca="false">'APH KIC KIA PC'!E188</f>
        <v/>
      </c>
      <c r="H188" s="405" t="s">
        <v>115</v>
      </c>
      <c r="I188" s="112"/>
      <c r="J188" s="326" t="str">
        <f aca="false">TRIM('APH KIC KIA PC'!D188)</f>
        <v/>
      </c>
      <c r="K188" s="113" t="e">
        <f aca="false">IF('APH KIC KIA PC'!K188=Tabeller!$AH$4,'4. Inköpsdata'!J188,ROUND('APH KIC KIA PC'!AB188,2))</f>
        <v>#VALUE!</v>
      </c>
      <c r="L188" s="439"/>
      <c r="M188" s="439"/>
      <c r="N188" s="405" t="s">
        <v>114</v>
      </c>
      <c r="O188" s="83"/>
      <c r="P188" s="519" t="s">
        <v>2214</v>
      </c>
      <c r="Q188" s="406" t="n">
        <v>1</v>
      </c>
      <c r="R188" s="406" t="n">
        <v>1</v>
      </c>
      <c r="S188" s="438" t="str">
        <f aca="false">'APH KIC KIA PC'!E188</f>
        <v/>
      </c>
      <c r="T188" s="405" t="s">
        <v>115</v>
      </c>
      <c r="U188" s="112"/>
      <c r="V188" s="520" t="str">
        <f aca="false">TRIM('APH KIC KIA PC'!D188)</f>
        <v/>
      </c>
      <c r="W188" s="113" t="str">
        <f aca="false">IF('APH KIC KIA PC'!AC188="",'APH KIC KIA PC'!AD188,'APH KIC KIA PC'!AC188)</f>
        <v/>
      </c>
      <c r="X188" s="439"/>
      <c r="Y188" s="439"/>
      <c r="Z188" s="405" t="s">
        <v>114</v>
      </c>
      <c r="AA188" s="12"/>
      <c r="AB188" s="518" t="s">
        <v>2215</v>
      </c>
      <c r="AC188" s="406" t="n">
        <v>1</v>
      </c>
      <c r="AD188" s="406" t="n">
        <v>1</v>
      </c>
      <c r="AE188" s="438" t="str">
        <f aca="false">'APH KIC KIA PC'!E188</f>
        <v/>
      </c>
      <c r="AF188" s="405" t="s">
        <v>115</v>
      </c>
      <c r="AG188" s="112"/>
      <c r="AH188" s="326" t="str">
        <f aca="false">TRIM('APH KIC KIA PC'!D188)</f>
        <v/>
      </c>
      <c r="AI188" s="113" t="n">
        <f aca="false">'APH KIC KIA PC'!AK188</f>
        <v>0</v>
      </c>
      <c r="AJ188" s="439"/>
      <c r="AK188" s="439"/>
      <c r="AL188" s="405" t="s">
        <v>114</v>
      </c>
    </row>
    <row r="189" customFormat="false" ht="14.25" hidden="false" customHeight="false" outlineLevel="0" collapsed="false">
      <c r="A189" s="321" t="n">
        <v>185</v>
      </c>
      <c r="B189" s="321" t="str">
        <f aca="false">'APH KIC KIA PC'!I189</f>
        <v>Välj…</v>
      </c>
      <c r="C189" s="321" t="str">
        <f aca="false">'APH KIC KIA PC'!K189</f>
        <v>Välj…</v>
      </c>
      <c r="D189" s="518" t="n">
        <v>100</v>
      </c>
      <c r="E189" s="406" t="n">
        <v>4</v>
      </c>
      <c r="F189" s="406" t="n">
        <v>1</v>
      </c>
      <c r="G189" s="438" t="str">
        <f aca="false">'APH KIC KIA PC'!E189</f>
        <v/>
      </c>
      <c r="H189" s="405" t="s">
        <v>115</v>
      </c>
      <c r="I189" s="112"/>
      <c r="J189" s="326" t="str">
        <f aca="false">TRIM('APH KIC KIA PC'!D189)</f>
        <v/>
      </c>
      <c r="K189" s="113" t="e">
        <f aca="false">IF('APH KIC KIA PC'!K189=Tabeller!$AH$4,'4. Inköpsdata'!J189,ROUND('APH KIC KIA PC'!AB189,2))</f>
        <v>#VALUE!</v>
      </c>
      <c r="L189" s="439"/>
      <c r="M189" s="439"/>
      <c r="N189" s="405" t="s">
        <v>114</v>
      </c>
      <c r="O189" s="83"/>
      <c r="P189" s="519" t="s">
        <v>2214</v>
      </c>
      <c r="Q189" s="406" t="n">
        <v>1</v>
      </c>
      <c r="R189" s="406" t="n">
        <v>1</v>
      </c>
      <c r="S189" s="438" t="str">
        <f aca="false">'APH KIC KIA PC'!E189</f>
        <v/>
      </c>
      <c r="T189" s="405" t="s">
        <v>115</v>
      </c>
      <c r="U189" s="112"/>
      <c r="V189" s="520" t="str">
        <f aca="false">TRIM('APH KIC KIA PC'!D189)</f>
        <v/>
      </c>
      <c r="W189" s="113" t="str">
        <f aca="false">IF('APH KIC KIA PC'!AC189="",'APH KIC KIA PC'!AD189,'APH KIC KIA PC'!AC189)</f>
        <v/>
      </c>
      <c r="X189" s="439"/>
      <c r="Y189" s="439"/>
      <c r="Z189" s="405" t="s">
        <v>114</v>
      </c>
      <c r="AA189" s="12"/>
      <c r="AB189" s="518" t="s">
        <v>2215</v>
      </c>
      <c r="AC189" s="406" t="n">
        <v>1</v>
      </c>
      <c r="AD189" s="406" t="n">
        <v>1</v>
      </c>
      <c r="AE189" s="438" t="str">
        <f aca="false">'APH KIC KIA PC'!E189</f>
        <v/>
      </c>
      <c r="AF189" s="405" t="s">
        <v>115</v>
      </c>
      <c r="AG189" s="112"/>
      <c r="AH189" s="326" t="str">
        <f aca="false">TRIM('APH KIC KIA PC'!D189)</f>
        <v/>
      </c>
      <c r="AI189" s="113" t="n">
        <f aca="false">'APH KIC KIA PC'!AK189</f>
        <v>0</v>
      </c>
      <c r="AJ189" s="439"/>
      <c r="AK189" s="439"/>
      <c r="AL189" s="405" t="s">
        <v>114</v>
      </c>
    </row>
    <row r="190" customFormat="false" ht="14.25" hidden="false" customHeight="false" outlineLevel="0" collapsed="false">
      <c r="A190" s="321" t="n">
        <v>186</v>
      </c>
      <c r="B190" s="321" t="str">
        <f aca="false">'APH KIC KIA PC'!I190</f>
        <v>Välj…</v>
      </c>
      <c r="C190" s="321" t="str">
        <f aca="false">'APH KIC KIA PC'!K190</f>
        <v>Välj…</v>
      </c>
      <c r="D190" s="518" t="n">
        <v>100</v>
      </c>
      <c r="E190" s="406" t="n">
        <v>4</v>
      </c>
      <c r="F190" s="406" t="n">
        <v>1</v>
      </c>
      <c r="G190" s="438" t="str">
        <f aca="false">'APH KIC KIA PC'!E190</f>
        <v/>
      </c>
      <c r="H190" s="405" t="s">
        <v>115</v>
      </c>
      <c r="I190" s="112"/>
      <c r="J190" s="326" t="str">
        <f aca="false">TRIM('APH KIC KIA PC'!D190)</f>
        <v/>
      </c>
      <c r="K190" s="113" t="e">
        <f aca="false">IF('APH KIC KIA PC'!K190=Tabeller!$AH$4,'4. Inköpsdata'!J190,ROUND('APH KIC KIA PC'!AB190,2))</f>
        <v>#VALUE!</v>
      </c>
      <c r="L190" s="439"/>
      <c r="M190" s="439"/>
      <c r="N190" s="405" t="s">
        <v>114</v>
      </c>
      <c r="O190" s="83"/>
      <c r="P190" s="519" t="s">
        <v>2214</v>
      </c>
      <c r="Q190" s="406" t="n">
        <v>1</v>
      </c>
      <c r="R190" s="406" t="n">
        <v>1</v>
      </c>
      <c r="S190" s="438" t="str">
        <f aca="false">'APH KIC KIA PC'!E190</f>
        <v/>
      </c>
      <c r="T190" s="405" t="s">
        <v>115</v>
      </c>
      <c r="U190" s="112"/>
      <c r="V190" s="520" t="str">
        <f aca="false">TRIM('APH KIC KIA PC'!D190)</f>
        <v/>
      </c>
      <c r="W190" s="113" t="str">
        <f aca="false">IF('APH KIC KIA PC'!AC190="",'APH KIC KIA PC'!AD190,'APH KIC KIA PC'!AC190)</f>
        <v/>
      </c>
      <c r="X190" s="439"/>
      <c r="Y190" s="439"/>
      <c r="Z190" s="405" t="s">
        <v>114</v>
      </c>
      <c r="AA190" s="12"/>
      <c r="AB190" s="518" t="s">
        <v>2215</v>
      </c>
      <c r="AC190" s="406" t="n">
        <v>1</v>
      </c>
      <c r="AD190" s="406" t="n">
        <v>1</v>
      </c>
      <c r="AE190" s="438" t="str">
        <f aca="false">'APH KIC KIA PC'!E190</f>
        <v/>
      </c>
      <c r="AF190" s="405" t="s">
        <v>115</v>
      </c>
      <c r="AG190" s="112"/>
      <c r="AH190" s="326" t="str">
        <f aca="false">TRIM('APH KIC KIA PC'!D190)</f>
        <v/>
      </c>
      <c r="AI190" s="113" t="n">
        <f aca="false">'APH KIC KIA PC'!AK190</f>
        <v>0</v>
      </c>
      <c r="AJ190" s="439"/>
      <c r="AK190" s="439"/>
      <c r="AL190" s="405" t="s">
        <v>114</v>
      </c>
    </row>
    <row r="191" customFormat="false" ht="14.25" hidden="false" customHeight="false" outlineLevel="0" collapsed="false">
      <c r="A191" s="321" t="n">
        <v>187</v>
      </c>
      <c r="B191" s="321" t="str">
        <f aca="false">'APH KIC KIA PC'!I191</f>
        <v>Välj…</v>
      </c>
      <c r="C191" s="321" t="str">
        <f aca="false">'APH KIC KIA PC'!K191</f>
        <v>Välj…</v>
      </c>
      <c r="D191" s="518" t="n">
        <v>100</v>
      </c>
      <c r="E191" s="406" t="n">
        <v>4</v>
      </c>
      <c r="F191" s="406" t="n">
        <v>1</v>
      </c>
      <c r="G191" s="438" t="str">
        <f aca="false">'APH KIC KIA PC'!E191</f>
        <v/>
      </c>
      <c r="H191" s="405" t="s">
        <v>115</v>
      </c>
      <c r="I191" s="112"/>
      <c r="J191" s="326" t="str">
        <f aca="false">TRIM('APH KIC KIA PC'!D191)</f>
        <v/>
      </c>
      <c r="K191" s="113" t="e">
        <f aca="false">IF('APH KIC KIA PC'!K191=Tabeller!$AH$4,'4. Inköpsdata'!J191,ROUND('APH KIC KIA PC'!AB191,2))</f>
        <v>#VALUE!</v>
      </c>
      <c r="L191" s="439"/>
      <c r="M191" s="439"/>
      <c r="N191" s="405" t="s">
        <v>114</v>
      </c>
      <c r="O191" s="83"/>
      <c r="P191" s="519" t="s">
        <v>2214</v>
      </c>
      <c r="Q191" s="406" t="n">
        <v>1</v>
      </c>
      <c r="R191" s="406" t="n">
        <v>1</v>
      </c>
      <c r="S191" s="438" t="str">
        <f aca="false">'APH KIC KIA PC'!E191</f>
        <v/>
      </c>
      <c r="T191" s="405" t="s">
        <v>115</v>
      </c>
      <c r="U191" s="112"/>
      <c r="V191" s="520" t="str">
        <f aca="false">TRIM('APH KIC KIA PC'!D191)</f>
        <v/>
      </c>
      <c r="W191" s="113" t="str">
        <f aca="false">IF('APH KIC KIA PC'!AC191="",'APH KIC KIA PC'!AD191,'APH KIC KIA PC'!AC191)</f>
        <v/>
      </c>
      <c r="X191" s="439"/>
      <c r="Y191" s="439"/>
      <c r="Z191" s="405" t="s">
        <v>114</v>
      </c>
      <c r="AA191" s="12"/>
      <c r="AB191" s="518" t="s">
        <v>2215</v>
      </c>
      <c r="AC191" s="406" t="n">
        <v>1</v>
      </c>
      <c r="AD191" s="406" t="n">
        <v>1</v>
      </c>
      <c r="AE191" s="438" t="str">
        <f aca="false">'APH KIC KIA PC'!E191</f>
        <v/>
      </c>
      <c r="AF191" s="405" t="s">
        <v>115</v>
      </c>
      <c r="AG191" s="112"/>
      <c r="AH191" s="326" t="str">
        <f aca="false">TRIM('APH KIC KIA PC'!D191)</f>
        <v/>
      </c>
      <c r="AI191" s="113" t="n">
        <f aca="false">'APH KIC KIA PC'!AK191</f>
        <v>0</v>
      </c>
      <c r="AJ191" s="439"/>
      <c r="AK191" s="439"/>
      <c r="AL191" s="405" t="s">
        <v>114</v>
      </c>
    </row>
    <row r="192" customFormat="false" ht="14.25" hidden="false" customHeight="false" outlineLevel="0" collapsed="false">
      <c r="A192" s="321" t="n">
        <v>188</v>
      </c>
      <c r="B192" s="321" t="str">
        <f aca="false">'APH KIC KIA PC'!I192</f>
        <v>Välj…</v>
      </c>
      <c r="C192" s="321" t="str">
        <f aca="false">'APH KIC KIA PC'!K192</f>
        <v>Välj…</v>
      </c>
      <c r="D192" s="518" t="n">
        <v>100</v>
      </c>
      <c r="E192" s="406" t="n">
        <v>4</v>
      </c>
      <c r="F192" s="406" t="n">
        <v>1</v>
      </c>
      <c r="G192" s="438" t="str">
        <f aca="false">'APH KIC KIA PC'!E192</f>
        <v/>
      </c>
      <c r="H192" s="405" t="s">
        <v>115</v>
      </c>
      <c r="I192" s="112"/>
      <c r="J192" s="326" t="str">
        <f aca="false">TRIM('APH KIC KIA PC'!D192)</f>
        <v/>
      </c>
      <c r="K192" s="113" t="e">
        <f aca="false">IF('APH KIC KIA PC'!K192=Tabeller!$AH$4,'4. Inköpsdata'!J192,ROUND('APH KIC KIA PC'!AB192,2))</f>
        <v>#VALUE!</v>
      </c>
      <c r="L192" s="439"/>
      <c r="M192" s="439"/>
      <c r="N192" s="405" t="s">
        <v>114</v>
      </c>
      <c r="O192" s="83"/>
      <c r="P192" s="519" t="s">
        <v>2214</v>
      </c>
      <c r="Q192" s="406" t="n">
        <v>1</v>
      </c>
      <c r="R192" s="406" t="n">
        <v>1</v>
      </c>
      <c r="S192" s="438" t="str">
        <f aca="false">'APH KIC KIA PC'!E192</f>
        <v/>
      </c>
      <c r="T192" s="405" t="s">
        <v>115</v>
      </c>
      <c r="U192" s="112"/>
      <c r="V192" s="520" t="str">
        <f aca="false">TRIM('APH KIC KIA PC'!D192)</f>
        <v/>
      </c>
      <c r="W192" s="113" t="str">
        <f aca="false">IF('APH KIC KIA PC'!AC192="",'APH KIC KIA PC'!AD192,'APH KIC KIA PC'!AC192)</f>
        <v/>
      </c>
      <c r="X192" s="439"/>
      <c r="Y192" s="439"/>
      <c r="Z192" s="405" t="s">
        <v>114</v>
      </c>
      <c r="AA192" s="12"/>
      <c r="AB192" s="518" t="s">
        <v>2215</v>
      </c>
      <c r="AC192" s="406" t="n">
        <v>1</v>
      </c>
      <c r="AD192" s="406" t="n">
        <v>1</v>
      </c>
      <c r="AE192" s="438" t="str">
        <f aca="false">'APH KIC KIA PC'!E192</f>
        <v/>
      </c>
      <c r="AF192" s="405" t="s">
        <v>115</v>
      </c>
      <c r="AG192" s="112"/>
      <c r="AH192" s="326" t="str">
        <f aca="false">TRIM('APH KIC KIA PC'!D192)</f>
        <v/>
      </c>
      <c r="AI192" s="113" t="n">
        <f aca="false">'APH KIC KIA PC'!AK192</f>
        <v>0</v>
      </c>
      <c r="AJ192" s="439"/>
      <c r="AK192" s="439"/>
      <c r="AL192" s="405" t="s">
        <v>114</v>
      </c>
    </row>
    <row r="193" customFormat="false" ht="14.25" hidden="false" customHeight="false" outlineLevel="0" collapsed="false">
      <c r="A193" s="321" t="n">
        <v>189</v>
      </c>
      <c r="B193" s="321" t="str">
        <f aca="false">'APH KIC KIA PC'!I193</f>
        <v>Välj…</v>
      </c>
      <c r="C193" s="321" t="str">
        <f aca="false">'APH KIC KIA PC'!K193</f>
        <v>Välj…</v>
      </c>
      <c r="D193" s="518" t="n">
        <v>100</v>
      </c>
      <c r="E193" s="406" t="n">
        <v>4</v>
      </c>
      <c r="F193" s="406" t="n">
        <v>1</v>
      </c>
      <c r="G193" s="438" t="str">
        <f aca="false">'APH KIC KIA PC'!E193</f>
        <v/>
      </c>
      <c r="H193" s="405" t="s">
        <v>115</v>
      </c>
      <c r="I193" s="112"/>
      <c r="J193" s="326" t="str">
        <f aca="false">TRIM('APH KIC KIA PC'!D193)</f>
        <v/>
      </c>
      <c r="K193" s="113" t="e">
        <f aca="false">IF('APH KIC KIA PC'!K193=Tabeller!$AH$4,'4. Inköpsdata'!J193,ROUND('APH KIC KIA PC'!AB193,2))</f>
        <v>#VALUE!</v>
      </c>
      <c r="L193" s="439"/>
      <c r="M193" s="439"/>
      <c r="N193" s="405" t="s">
        <v>114</v>
      </c>
      <c r="O193" s="83"/>
      <c r="P193" s="519" t="s">
        <v>2214</v>
      </c>
      <c r="Q193" s="406" t="n">
        <v>1</v>
      </c>
      <c r="R193" s="406" t="n">
        <v>1</v>
      </c>
      <c r="S193" s="438" t="str">
        <f aca="false">'APH KIC KIA PC'!E193</f>
        <v/>
      </c>
      <c r="T193" s="405" t="s">
        <v>115</v>
      </c>
      <c r="U193" s="112"/>
      <c r="V193" s="520" t="str">
        <f aca="false">TRIM('APH KIC KIA PC'!D193)</f>
        <v/>
      </c>
      <c r="W193" s="113" t="str">
        <f aca="false">IF('APH KIC KIA PC'!AC193="",'APH KIC KIA PC'!AD193,'APH KIC KIA PC'!AC193)</f>
        <v/>
      </c>
      <c r="X193" s="439"/>
      <c r="Y193" s="439"/>
      <c r="Z193" s="405" t="s">
        <v>114</v>
      </c>
      <c r="AA193" s="12"/>
      <c r="AB193" s="518" t="s">
        <v>2215</v>
      </c>
      <c r="AC193" s="406" t="n">
        <v>1</v>
      </c>
      <c r="AD193" s="406" t="n">
        <v>1</v>
      </c>
      <c r="AE193" s="438" t="str">
        <f aca="false">'APH KIC KIA PC'!E193</f>
        <v/>
      </c>
      <c r="AF193" s="405" t="s">
        <v>115</v>
      </c>
      <c r="AG193" s="112"/>
      <c r="AH193" s="326" t="str">
        <f aca="false">TRIM('APH KIC KIA PC'!D193)</f>
        <v/>
      </c>
      <c r="AI193" s="113" t="n">
        <f aca="false">'APH KIC KIA PC'!AK193</f>
        <v>0</v>
      </c>
      <c r="AJ193" s="439"/>
      <c r="AK193" s="439"/>
      <c r="AL193" s="405" t="s">
        <v>114</v>
      </c>
    </row>
    <row r="194" customFormat="false" ht="14.25" hidden="false" customHeight="false" outlineLevel="0" collapsed="false">
      <c r="A194" s="321" t="n">
        <v>190</v>
      </c>
      <c r="B194" s="321" t="str">
        <f aca="false">'APH KIC KIA PC'!I194</f>
        <v>Välj…</v>
      </c>
      <c r="C194" s="321" t="str">
        <f aca="false">'APH KIC KIA PC'!K194</f>
        <v>Välj…</v>
      </c>
      <c r="D194" s="518" t="n">
        <v>100</v>
      </c>
      <c r="E194" s="406" t="n">
        <v>4</v>
      </c>
      <c r="F194" s="406" t="n">
        <v>1</v>
      </c>
      <c r="G194" s="438" t="str">
        <f aca="false">'APH KIC KIA PC'!E194</f>
        <v/>
      </c>
      <c r="H194" s="405" t="s">
        <v>115</v>
      </c>
      <c r="I194" s="112"/>
      <c r="J194" s="326" t="str">
        <f aca="false">TRIM('APH KIC KIA PC'!D194)</f>
        <v/>
      </c>
      <c r="K194" s="113" t="e">
        <f aca="false">IF('APH KIC KIA PC'!K194=Tabeller!$AH$4,'4. Inköpsdata'!J194,ROUND('APH KIC KIA PC'!AB194,2))</f>
        <v>#VALUE!</v>
      </c>
      <c r="L194" s="439"/>
      <c r="M194" s="439"/>
      <c r="N194" s="405" t="s">
        <v>114</v>
      </c>
      <c r="O194" s="83"/>
      <c r="P194" s="519" t="s">
        <v>2214</v>
      </c>
      <c r="Q194" s="406" t="n">
        <v>1</v>
      </c>
      <c r="R194" s="406" t="n">
        <v>1</v>
      </c>
      <c r="S194" s="438" t="str">
        <f aca="false">'APH KIC KIA PC'!E194</f>
        <v/>
      </c>
      <c r="T194" s="405" t="s">
        <v>115</v>
      </c>
      <c r="U194" s="112"/>
      <c r="V194" s="520" t="str">
        <f aca="false">TRIM('APH KIC KIA PC'!D194)</f>
        <v/>
      </c>
      <c r="W194" s="113" t="str">
        <f aca="false">IF('APH KIC KIA PC'!AC194="",'APH KIC KIA PC'!AD194,'APH KIC KIA PC'!AC194)</f>
        <v/>
      </c>
      <c r="X194" s="439"/>
      <c r="Y194" s="439"/>
      <c r="Z194" s="405" t="s">
        <v>114</v>
      </c>
      <c r="AA194" s="12"/>
      <c r="AB194" s="518" t="s">
        <v>2215</v>
      </c>
      <c r="AC194" s="406" t="n">
        <v>1</v>
      </c>
      <c r="AD194" s="406" t="n">
        <v>1</v>
      </c>
      <c r="AE194" s="438" t="str">
        <f aca="false">'APH KIC KIA PC'!E194</f>
        <v/>
      </c>
      <c r="AF194" s="405" t="s">
        <v>115</v>
      </c>
      <c r="AG194" s="112"/>
      <c r="AH194" s="326" t="str">
        <f aca="false">TRIM('APH KIC KIA PC'!D194)</f>
        <v/>
      </c>
      <c r="AI194" s="113" t="n">
        <f aca="false">'APH KIC KIA PC'!AK194</f>
        <v>0</v>
      </c>
      <c r="AJ194" s="439"/>
      <c r="AK194" s="439"/>
      <c r="AL194" s="405" t="s">
        <v>114</v>
      </c>
    </row>
    <row r="195" customFormat="false" ht="14.25" hidden="false" customHeight="false" outlineLevel="0" collapsed="false">
      <c r="A195" s="321" t="n">
        <v>191</v>
      </c>
      <c r="B195" s="321" t="str">
        <f aca="false">'APH KIC KIA PC'!I195</f>
        <v>Välj…</v>
      </c>
      <c r="C195" s="321" t="str">
        <f aca="false">'APH KIC KIA PC'!K195</f>
        <v>Välj…</v>
      </c>
      <c r="D195" s="518" t="n">
        <v>100</v>
      </c>
      <c r="E195" s="406" t="n">
        <v>4</v>
      </c>
      <c r="F195" s="406" t="n">
        <v>1</v>
      </c>
      <c r="G195" s="438" t="str">
        <f aca="false">'APH KIC KIA PC'!E195</f>
        <v/>
      </c>
      <c r="H195" s="405" t="s">
        <v>115</v>
      </c>
      <c r="I195" s="112"/>
      <c r="J195" s="326" t="str">
        <f aca="false">TRIM('APH KIC KIA PC'!D195)</f>
        <v/>
      </c>
      <c r="K195" s="113" t="e">
        <f aca="false">IF('APH KIC KIA PC'!K195=Tabeller!$AH$4,'4. Inköpsdata'!J195,ROUND('APH KIC KIA PC'!AB195,2))</f>
        <v>#VALUE!</v>
      </c>
      <c r="L195" s="439"/>
      <c r="M195" s="439"/>
      <c r="N195" s="405" t="s">
        <v>114</v>
      </c>
      <c r="O195" s="83"/>
      <c r="P195" s="519" t="s">
        <v>2214</v>
      </c>
      <c r="Q195" s="406" t="n">
        <v>1</v>
      </c>
      <c r="R195" s="406" t="n">
        <v>1</v>
      </c>
      <c r="S195" s="438" t="str">
        <f aca="false">'APH KIC KIA PC'!E195</f>
        <v/>
      </c>
      <c r="T195" s="405" t="s">
        <v>115</v>
      </c>
      <c r="U195" s="112"/>
      <c r="V195" s="520" t="str">
        <f aca="false">TRIM('APH KIC KIA PC'!D195)</f>
        <v/>
      </c>
      <c r="W195" s="113" t="str">
        <f aca="false">IF('APH KIC KIA PC'!AC195="",'APH KIC KIA PC'!AD195,'APH KIC KIA PC'!AC195)</f>
        <v/>
      </c>
      <c r="X195" s="439"/>
      <c r="Y195" s="439"/>
      <c r="Z195" s="405" t="s">
        <v>114</v>
      </c>
      <c r="AA195" s="12"/>
      <c r="AB195" s="518" t="s">
        <v>2215</v>
      </c>
      <c r="AC195" s="406" t="n">
        <v>1</v>
      </c>
      <c r="AD195" s="406" t="n">
        <v>1</v>
      </c>
      <c r="AE195" s="438" t="str">
        <f aca="false">'APH KIC KIA PC'!E195</f>
        <v/>
      </c>
      <c r="AF195" s="405" t="s">
        <v>115</v>
      </c>
      <c r="AG195" s="112"/>
      <c r="AH195" s="326" t="str">
        <f aca="false">TRIM('APH KIC KIA PC'!D195)</f>
        <v/>
      </c>
      <c r="AI195" s="113" t="n">
        <f aca="false">'APH KIC KIA PC'!AK195</f>
        <v>0</v>
      </c>
      <c r="AJ195" s="439"/>
      <c r="AK195" s="439"/>
      <c r="AL195" s="405" t="s">
        <v>114</v>
      </c>
    </row>
    <row r="196" customFormat="false" ht="14.25" hidden="false" customHeight="false" outlineLevel="0" collapsed="false">
      <c r="A196" s="321" t="n">
        <v>192</v>
      </c>
      <c r="B196" s="321" t="str">
        <f aca="false">'APH KIC KIA PC'!I196</f>
        <v>Välj…</v>
      </c>
      <c r="C196" s="321" t="str">
        <f aca="false">'APH KIC KIA PC'!K196</f>
        <v>Välj…</v>
      </c>
      <c r="D196" s="518" t="n">
        <v>100</v>
      </c>
      <c r="E196" s="406" t="n">
        <v>4</v>
      </c>
      <c r="F196" s="406" t="n">
        <v>1</v>
      </c>
      <c r="G196" s="438" t="str">
        <f aca="false">'APH KIC KIA PC'!E196</f>
        <v/>
      </c>
      <c r="H196" s="405" t="s">
        <v>115</v>
      </c>
      <c r="I196" s="112"/>
      <c r="J196" s="326" t="str">
        <f aca="false">TRIM('APH KIC KIA PC'!D196)</f>
        <v/>
      </c>
      <c r="K196" s="113" t="e">
        <f aca="false">IF('APH KIC KIA PC'!K196=Tabeller!$AH$4,'4. Inköpsdata'!J196,ROUND('APH KIC KIA PC'!AB196,2))</f>
        <v>#VALUE!</v>
      </c>
      <c r="L196" s="439"/>
      <c r="M196" s="439"/>
      <c r="N196" s="405" t="s">
        <v>114</v>
      </c>
      <c r="O196" s="83"/>
      <c r="P196" s="519" t="s">
        <v>2214</v>
      </c>
      <c r="Q196" s="406" t="n">
        <v>1</v>
      </c>
      <c r="R196" s="406" t="n">
        <v>1</v>
      </c>
      <c r="S196" s="438" t="str">
        <f aca="false">'APH KIC KIA PC'!E196</f>
        <v/>
      </c>
      <c r="T196" s="405" t="s">
        <v>115</v>
      </c>
      <c r="U196" s="112"/>
      <c r="V196" s="520" t="str">
        <f aca="false">TRIM('APH KIC KIA PC'!D196)</f>
        <v/>
      </c>
      <c r="W196" s="113" t="str">
        <f aca="false">IF('APH KIC KIA PC'!AC196="",'APH KIC KIA PC'!AD196,'APH KIC KIA PC'!AC196)</f>
        <v/>
      </c>
      <c r="X196" s="439"/>
      <c r="Y196" s="439"/>
      <c r="Z196" s="405" t="s">
        <v>114</v>
      </c>
      <c r="AA196" s="12"/>
      <c r="AB196" s="518" t="s">
        <v>2215</v>
      </c>
      <c r="AC196" s="406" t="n">
        <v>1</v>
      </c>
      <c r="AD196" s="406" t="n">
        <v>1</v>
      </c>
      <c r="AE196" s="438" t="str">
        <f aca="false">'APH KIC KIA PC'!E196</f>
        <v/>
      </c>
      <c r="AF196" s="405" t="s">
        <v>115</v>
      </c>
      <c r="AG196" s="112"/>
      <c r="AH196" s="326" t="str">
        <f aca="false">TRIM('APH KIC KIA PC'!D196)</f>
        <v/>
      </c>
      <c r="AI196" s="113" t="n">
        <f aca="false">'APH KIC KIA PC'!AK196</f>
        <v>0</v>
      </c>
      <c r="AJ196" s="439"/>
      <c r="AK196" s="439"/>
      <c r="AL196" s="405" t="s">
        <v>114</v>
      </c>
    </row>
    <row r="197" customFormat="false" ht="14.25" hidden="false" customHeight="false" outlineLevel="0" collapsed="false">
      <c r="A197" s="321" t="n">
        <v>193</v>
      </c>
      <c r="B197" s="321" t="str">
        <f aca="false">'APH KIC KIA PC'!I197</f>
        <v>Välj…</v>
      </c>
      <c r="C197" s="321" t="str">
        <f aca="false">'APH KIC KIA PC'!K197</f>
        <v>Välj…</v>
      </c>
      <c r="D197" s="518" t="n">
        <v>100</v>
      </c>
      <c r="E197" s="406" t="n">
        <v>4</v>
      </c>
      <c r="F197" s="406" t="n">
        <v>1</v>
      </c>
      <c r="G197" s="438" t="str">
        <f aca="false">'APH KIC KIA PC'!E197</f>
        <v/>
      </c>
      <c r="H197" s="405" t="s">
        <v>115</v>
      </c>
      <c r="I197" s="112"/>
      <c r="J197" s="326" t="str">
        <f aca="false">TRIM('APH KIC KIA PC'!D197)</f>
        <v/>
      </c>
      <c r="K197" s="113" t="e">
        <f aca="false">IF('APH KIC KIA PC'!K197=Tabeller!$AH$4,'4. Inköpsdata'!J197,ROUND('APH KIC KIA PC'!AB197,2))</f>
        <v>#VALUE!</v>
      </c>
      <c r="L197" s="439"/>
      <c r="M197" s="439"/>
      <c r="N197" s="405" t="s">
        <v>114</v>
      </c>
      <c r="O197" s="83"/>
      <c r="P197" s="519" t="s">
        <v>2214</v>
      </c>
      <c r="Q197" s="406" t="n">
        <v>1</v>
      </c>
      <c r="R197" s="406" t="n">
        <v>1</v>
      </c>
      <c r="S197" s="438" t="str">
        <f aca="false">'APH KIC KIA PC'!E197</f>
        <v/>
      </c>
      <c r="T197" s="405" t="s">
        <v>115</v>
      </c>
      <c r="U197" s="112"/>
      <c r="V197" s="520" t="str">
        <f aca="false">TRIM('APH KIC KIA PC'!D197)</f>
        <v/>
      </c>
      <c r="W197" s="113" t="str">
        <f aca="false">IF('APH KIC KIA PC'!AC197="",'APH KIC KIA PC'!AD197,'APH KIC KIA PC'!AC197)</f>
        <v/>
      </c>
      <c r="X197" s="439"/>
      <c r="Y197" s="439"/>
      <c r="Z197" s="405" t="s">
        <v>114</v>
      </c>
      <c r="AA197" s="12"/>
      <c r="AB197" s="518" t="s">
        <v>2215</v>
      </c>
      <c r="AC197" s="406" t="n">
        <v>1</v>
      </c>
      <c r="AD197" s="406" t="n">
        <v>1</v>
      </c>
      <c r="AE197" s="438" t="str">
        <f aca="false">'APH KIC KIA PC'!E197</f>
        <v/>
      </c>
      <c r="AF197" s="405" t="s">
        <v>115</v>
      </c>
      <c r="AG197" s="112"/>
      <c r="AH197" s="326" t="str">
        <f aca="false">TRIM('APH KIC KIA PC'!D197)</f>
        <v/>
      </c>
      <c r="AI197" s="113" t="n">
        <f aca="false">'APH KIC KIA PC'!AK197</f>
        <v>0</v>
      </c>
      <c r="AJ197" s="439"/>
      <c r="AK197" s="439"/>
      <c r="AL197" s="405" t="s">
        <v>114</v>
      </c>
    </row>
    <row r="198" customFormat="false" ht="14.25" hidden="false" customHeight="false" outlineLevel="0" collapsed="false">
      <c r="A198" s="321" t="n">
        <v>194</v>
      </c>
      <c r="B198" s="321" t="str">
        <f aca="false">'APH KIC KIA PC'!I198</f>
        <v>Välj…</v>
      </c>
      <c r="C198" s="321" t="str">
        <f aca="false">'APH KIC KIA PC'!K198</f>
        <v>Välj…</v>
      </c>
      <c r="D198" s="518" t="n">
        <v>100</v>
      </c>
      <c r="E198" s="406" t="n">
        <v>4</v>
      </c>
      <c r="F198" s="406" t="n">
        <v>1</v>
      </c>
      <c r="G198" s="438" t="str">
        <f aca="false">'APH KIC KIA PC'!E198</f>
        <v/>
      </c>
      <c r="H198" s="405" t="s">
        <v>115</v>
      </c>
      <c r="I198" s="112"/>
      <c r="J198" s="326" t="str">
        <f aca="false">TRIM('APH KIC KIA PC'!D198)</f>
        <v/>
      </c>
      <c r="K198" s="113" t="e">
        <f aca="false">IF('APH KIC KIA PC'!K198=Tabeller!$AH$4,'4. Inköpsdata'!J198,ROUND('APH KIC KIA PC'!AB198,2))</f>
        <v>#VALUE!</v>
      </c>
      <c r="L198" s="439"/>
      <c r="M198" s="439"/>
      <c r="N198" s="405" t="s">
        <v>114</v>
      </c>
      <c r="O198" s="83"/>
      <c r="P198" s="519" t="s">
        <v>2214</v>
      </c>
      <c r="Q198" s="406" t="n">
        <v>1</v>
      </c>
      <c r="R198" s="406" t="n">
        <v>1</v>
      </c>
      <c r="S198" s="438" t="str">
        <f aca="false">'APH KIC KIA PC'!E198</f>
        <v/>
      </c>
      <c r="T198" s="405" t="s">
        <v>115</v>
      </c>
      <c r="U198" s="112"/>
      <c r="V198" s="520" t="str">
        <f aca="false">TRIM('APH KIC KIA PC'!D198)</f>
        <v/>
      </c>
      <c r="W198" s="113" t="str">
        <f aca="false">IF('APH KIC KIA PC'!AC198="",'APH KIC KIA PC'!AD198,'APH KIC KIA PC'!AC198)</f>
        <v/>
      </c>
      <c r="X198" s="439"/>
      <c r="Y198" s="439"/>
      <c r="Z198" s="405" t="s">
        <v>114</v>
      </c>
      <c r="AA198" s="12"/>
      <c r="AB198" s="518" t="s">
        <v>2215</v>
      </c>
      <c r="AC198" s="406" t="n">
        <v>1</v>
      </c>
      <c r="AD198" s="406" t="n">
        <v>1</v>
      </c>
      <c r="AE198" s="438" t="str">
        <f aca="false">'APH KIC KIA PC'!E198</f>
        <v/>
      </c>
      <c r="AF198" s="405" t="s">
        <v>115</v>
      </c>
      <c r="AG198" s="112"/>
      <c r="AH198" s="326" t="str">
        <f aca="false">TRIM('APH KIC KIA PC'!D198)</f>
        <v/>
      </c>
      <c r="AI198" s="113" t="n">
        <f aca="false">'APH KIC KIA PC'!AK198</f>
        <v>0</v>
      </c>
      <c r="AJ198" s="439"/>
      <c r="AK198" s="439"/>
      <c r="AL198" s="405" t="s">
        <v>114</v>
      </c>
    </row>
    <row r="199" customFormat="false" ht="14.25" hidden="false" customHeight="false" outlineLevel="0" collapsed="false">
      <c r="A199" s="321" t="n">
        <v>195</v>
      </c>
      <c r="B199" s="321" t="str">
        <f aca="false">'APH KIC KIA PC'!I199</f>
        <v>Välj…</v>
      </c>
      <c r="C199" s="321" t="str">
        <f aca="false">'APH KIC KIA PC'!K199</f>
        <v>Välj…</v>
      </c>
      <c r="D199" s="518" t="n">
        <v>100</v>
      </c>
      <c r="E199" s="406" t="n">
        <v>4</v>
      </c>
      <c r="F199" s="406" t="n">
        <v>1</v>
      </c>
      <c r="G199" s="438" t="str">
        <f aca="false">'APH KIC KIA PC'!E199</f>
        <v/>
      </c>
      <c r="H199" s="405" t="s">
        <v>115</v>
      </c>
      <c r="I199" s="112"/>
      <c r="J199" s="326" t="str">
        <f aca="false">TRIM('APH KIC KIA PC'!D199)</f>
        <v/>
      </c>
      <c r="K199" s="113" t="e">
        <f aca="false">IF('APH KIC KIA PC'!K199=Tabeller!$AH$4,'4. Inköpsdata'!J199,ROUND('APH KIC KIA PC'!AB199,2))</f>
        <v>#VALUE!</v>
      </c>
      <c r="L199" s="439"/>
      <c r="M199" s="439"/>
      <c r="N199" s="405" t="s">
        <v>114</v>
      </c>
      <c r="O199" s="83"/>
      <c r="P199" s="519" t="s">
        <v>2214</v>
      </c>
      <c r="Q199" s="406" t="n">
        <v>1</v>
      </c>
      <c r="R199" s="406" t="n">
        <v>1</v>
      </c>
      <c r="S199" s="438" t="str">
        <f aca="false">'APH KIC KIA PC'!E199</f>
        <v/>
      </c>
      <c r="T199" s="405" t="s">
        <v>115</v>
      </c>
      <c r="U199" s="112"/>
      <c r="V199" s="520" t="str">
        <f aca="false">TRIM('APH KIC KIA PC'!D199)</f>
        <v/>
      </c>
      <c r="W199" s="113" t="str">
        <f aca="false">IF('APH KIC KIA PC'!AC199="",'APH KIC KIA PC'!AD199,'APH KIC KIA PC'!AC199)</f>
        <v/>
      </c>
      <c r="X199" s="439"/>
      <c r="Y199" s="439"/>
      <c r="Z199" s="405" t="s">
        <v>114</v>
      </c>
      <c r="AA199" s="12"/>
      <c r="AB199" s="518" t="s">
        <v>2215</v>
      </c>
      <c r="AC199" s="406" t="n">
        <v>1</v>
      </c>
      <c r="AD199" s="406" t="n">
        <v>1</v>
      </c>
      <c r="AE199" s="438" t="str">
        <f aca="false">'APH KIC KIA PC'!E199</f>
        <v/>
      </c>
      <c r="AF199" s="405" t="s">
        <v>115</v>
      </c>
      <c r="AG199" s="112"/>
      <c r="AH199" s="326" t="str">
        <f aca="false">TRIM('APH KIC KIA PC'!D199)</f>
        <v/>
      </c>
      <c r="AI199" s="113" t="n">
        <f aca="false">'APH KIC KIA PC'!AK199</f>
        <v>0</v>
      </c>
      <c r="AJ199" s="439"/>
      <c r="AK199" s="439"/>
      <c r="AL199" s="405" t="s">
        <v>114</v>
      </c>
    </row>
    <row r="200" customFormat="false" ht="14.25" hidden="false" customHeight="false" outlineLevel="0" collapsed="false">
      <c r="A200" s="321" t="n">
        <v>196</v>
      </c>
      <c r="B200" s="321" t="str">
        <f aca="false">'APH KIC KIA PC'!I200</f>
        <v>Välj…</v>
      </c>
      <c r="C200" s="321" t="str">
        <f aca="false">'APH KIC KIA PC'!K200</f>
        <v>Välj…</v>
      </c>
      <c r="D200" s="518" t="n">
        <v>100</v>
      </c>
      <c r="E200" s="406" t="n">
        <v>4</v>
      </c>
      <c r="F200" s="406" t="n">
        <v>1</v>
      </c>
      <c r="G200" s="438" t="str">
        <f aca="false">'APH KIC KIA PC'!E200</f>
        <v/>
      </c>
      <c r="H200" s="405" t="s">
        <v>115</v>
      </c>
      <c r="I200" s="112"/>
      <c r="J200" s="326" t="str">
        <f aca="false">TRIM('APH KIC KIA PC'!D200)</f>
        <v/>
      </c>
      <c r="K200" s="113" t="e">
        <f aca="false">IF('APH KIC KIA PC'!K200=Tabeller!$AH$4,'4. Inköpsdata'!J200,ROUND('APH KIC KIA PC'!AB200,2))</f>
        <v>#VALUE!</v>
      </c>
      <c r="L200" s="439"/>
      <c r="M200" s="439"/>
      <c r="N200" s="405" t="s">
        <v>114</v>
      </c>
      <c r="O200" s="83"/>
      <c r="P200" s="519" t="s">
        <v>2214</v>
      </c>
      <c r="Q200" s="406" t="n">
        <v>1</v>
      </c>
      <c r="R200" s="406" t="n">
        <v>1</v>
      </c>
      <c r="S200" s="438" t="str">
        <f aca="false">'APH KIC KIA PC'!E200</f>
        <v/>
      </c>
      <c r="T200" s="405" t="s">
        <v>115</v>
      </c>
      <c r="U200" s="112"/>
      <c r="V200" s="520" t="str">
        <f aca="false">TRIM('APH KIC KIA PC'!D200)</f>
        <v/>
      </c>
      <c r="W200" s="113" t="str">
        <f aca="false">IF('APH KIC KIA PC'!AC200="",'APH KIC KIA PC'!AD200,'APH KIC KIA PC'!AC200)</f>
        <v/>
      </c>
      <c r="X200" s="439"/>
      <c r="Y200" s="439"/>
      <c r="Z200" s="405" t="s">
        <v>114</v>
      </c>
      <c r="AA200" s="12"/>
      <c r="AB200" s="518" t="s">
        <v>2215</v>
      </c>
      <c r="AC200" s="406" t="n">
        <v>1</v>
      </c>
      <c r="AD200" s="406" t="n">
        <v>1</v>
      </c>
      <c r="AE200" s="438" t="str">
        <f aca="false">'APH KIC KIA PC'!E200</f>
        <v/>
      </c>
      <c r="AF200" s="405" t="s">
        <v>115</v>
      </c>
      <c r="AG200" s="112"/>
      <c r="AH200" s="326" t="str">
        <f aca="false">TRIM('APH KIC KIA PC'!D200)</f>
        <v/>
      </c>
      <c r="AI200" s="113" t="n">
        <f aca="false">'APH KIC KIA PC'!AK200</f>
        <v>0</v>
      </c>
      <c r="AJ200" s="439"/>
      <c r="AK200" s="439"/>
      <c r="AL200" s="405" t="s">
        <v>114</v>
      </c>
    </row>
    <row r="201" customFormat="false" ht="14.25" hidden="false" customHeight="false" outlineLevel="0" collapsed="false">
      <c r="A201" s="321" t="n">
        <v>197</v>
      </c>
      <c r="B201" s="321" t="str">
        <f aca="false">'APH KIC KIA PC'!I201</f>
        <v>Välj…</v>
      </c>
      <c r="C201" s="321" t="str">
        <f aca="false">'APH KIC KIA PC'!K201</f>
        <v>Välj…</v>
      </c>
      <c r="D201" s="518" t="n">
        <v>100</v>
      </c>
      <c r="E201" s="406" t="n">
        <v>4</v>
      </c>
      <c r="F201" s="406" t="n">
        <v>1</v>
      </c>
      <c r="G201" s="438" t="str">
        <f aca="false">'APH KIC KIA PC'!E201</f>
        <v/>
      </c>
      <c r="H201" s="405" t="s">
        <v>115</v>
      </c>
      <c r="I201" s="112"/>
      <c r="J201" s="326" t="str">
        <f aca="false">TRIM('APH KIC KIA PC'!D201)</f>
        <v/>
      </c>
      <c r="K201" s="113" t="e">
        <f aca="false">IF('APH KIC KIA PC'!K201=Tabeller!$AH$4,'4. Inköpsdata'!J201,ROUND('APH KIC KIA PC'!AB201,2))</f>
        <v>#VALUE!</v>
      </c>
      <c r="L201" s="439"/>
      <c r="M201" s="439"/>
      <c r="N201" s="405" t="s">
        <v>114</v>
      </c>
      <c r="O201" s="83"/>
      <c r="P201" s="519" t="s">
        <v>2214</v>
      </c>
      <c r="Q201" s="406" t="n">
        <v>1</v>
      </c>
      <c r="R201" s="406" t="n">
        <v>1</v>
      </c>
      <c r="S201" s="438" t="str">
        <f aca="false">'APH KIC KIA PC'!E201</f>
        <v/>
      </c>
      <c r="T201" s="405" t="s">
        <v>115</v>
      </c>
      <c r="U201" s="112"/>
      <c r="V201" s="520" t="str">
        <f aca="false">TRIM('APH KIC KIA PC'!D201)</f>
        <v/>
      </c>
      <c r="W201" s="113" t="str">
        <f aca="false">IF('APH KIC KIA PC'!AC201="",'APH KIC KIA PC'!AD201,'APH KIC KIA PC'!AC201)</f>
        <v/>
      </c>
      <c r="X201" s="439"/>
      <c r="Y201" s="439"/>
      <c r="Z201" s="405" t="s">
        <v>114</v>
      </c>
      <c r="AA201" s="12"/>
      <c r="AB201" s="518" t="s">
        <v>2215</v>
      </c>
      <c r="AC201" s="406" t="n">
        <v>1</v>
      </c>
      <c r="AD201" s="406" t="n">
        <v>1</v>
      </c>
      <c r="AE201" s="438" t="str">
        <f aca="false">'APH KIC KIA PC'!E201</f>
        <v/>
      </c>
      <c r="AF201" s="405" t="s">
        <v>115</v>
      </c>
      <c r="AG201" s="112"/>
      <c r="AH201" s="326" t="str">
        <f aca="false">TRIM('APH KIC KIA PC'!D201)</f>
        <v/>
      </c>
      <c r="AI201" s="113" t="n">
        <f aca="false">'APH KIC KIA PC'!AK201</f>
        <v>0</v>
      </c>
      <c r="AJ201" s="439"/>
      <c r="AK201" s="439"/>
      <c r="AL201" s="405" t="s">
        <v>114</v>
      </c>
    </row>
    <row r="202" customFormat="false" ht="14.25" hidden="false" customHeight="false" outlineLevel="0" collapsed="false">
      <c r="A202" s="321" t="n">
        <v>198</v>
      </c>
      <c r="B202" s="321" t="str">
        <f aca="false">'APH KIC KIA PC'!I202</f>
        <v>Välj…</v>
      </c>
      <c r="C202" s="321" t="str">
        <f aca="false">'APH KIC KIA PC'!K202</f>
        <v>Välj…</v>
      </c>
      <c r="D202" s="518" t="n">
        <v>100</v>
      </c>
      <c r="E202" s="406" t="n">
        <v>4</v>
      </c>
      <c r="F202" s="406" t="n">
        <v>1</v>
      </c>
      <c r="G202" s="438" t="str">
        <f aca="false">'APH KIC KIA PC'!E202</f>
        <v/>
      </c>
      <c r="H202" s="405" t="s">
        <v>115</v>
      </c>
      <c r="I202" s="112"/>
      <c r="J202" s="326" t="str">
        <f aca="false">TRIM('APH KIC KIA PC'!D202)</f>
        <v/>
      </c>
      <c r="K202" s="113" t="e">
        <f aca="false">IF('APH KIC KIA PC'!K202=Tabeller!$AH$4,'4. Inköpsdata'!J202,ROUND('APH KIC KIA PC'!AB202,2))</f>
        <v>#VALUE!</v>
      </c>
      <c r="L202" s="439"/>
      <c r="M202" s="439"/>
      <c r="N202" s="405" t="s">
        <v>114</v>
      </c>
      <c r="O202" s="83"/>
      <c r="P202" s="519" t="s">
        <v>2214</v>
      </c>
      <c r="Q202" s="406" t="n">
        <v>1</v>
      </c>
      <c r="R202" s="406" t="n">
        <v>1</v>
      </c>
      <c r="S202" s="438" t="str">
        <f aca="false">'APH KIC KIA PC'!E202</f>
        <v/>
      </c>
      <c r="T202" s="405" t="s">
        <v>115</v>
      </c>
      <c r="U202" s="112"/>
      <c r="V202" s="520" t="str">
        <f aca="false">TRIM('APH KIC KIA PC'!D202)</f>
        <v/>
      </c>
      <c r="W202" s="113" t="str">
        <f aca="false">IF('APH KIC KIA PC'!AC202="",'APH KIC KIA PC'!AD202,'APH KIC KIA PC'!AC202)</f>
        <v/>
      </c>
      <c r="X202" s="439"/>
      <c r="Y202" s="439"/>
      <c r="Z202" s="405" t="s">
        <v>114</v>
      </c>
      <c r="AA202" s="12"/>
      <c r="AB202" s="518" t="s">
        <v>2215</v>
      </c>
      <c r="AC202" s="406" t="n">
        <v>1</v>
      </c>
      <c r="AD202" s="406" t="n">
        <v>1</v>
      </c>
      <c r="AE202" s="438" t="str">
        <f aca="false">'APH KIC KIA PC'!E202</f>
        <v/>
      </c>
      <c r="AF202" s="405" t="s">
        <v>115</v>
      </c>
      <c r="AG202" s="112"/>
      <c r="AH202" s="326" t="str">
        <f aca="false">TRIM('APH KIC KIA PC'!D202)</f>
        <v/>
      </c>
      <c r="AI202" s="113" t="n">
        <f aca="false">'APH KIC KIA PC'!AK202</f>
        <v>0</v>
      </c>
      <c r="AJ202" s="439"/>
      <c r="AK202" s="439"/>
      <c r="AL202" s="405" t="s">
        <v>114</v>
      </c>
    </row>
    <row r="203" customFormat="false" ht="14.25" hidden="false" customHeight="false" outlineLevel="0" collapsed="false">
      <c r="A203" s="321" t="n">
        <v>199</v>
      </c>
      <c r="B203" s="321" t="str">
        <f aca="false">'APH KIC KIA PC'!I203</f>
        <v>Välj…</v>
      </c>
      <c r="C203" s="321" t="str">
        <f aca="false">'APH KIC KIA PC'!K203</f>
        <v>Välj…</v>
      </c>
      <c r="D203" s="518" t="n">
        <v>100</v>
      </c>
      <c r="E203" s="406" t="n">
        <v>4</v>
      </c>
      <c r="F203" s="406" t="n">
        <v>1</v>
      </c>
      <c r="G203" s="438" t="str">
        <f aca="false">'APH KIC KIA PC'!E203</f>
        <v/>
      </c>
      <c r="H203" s="405" t="s">
        <v>115</v>
      </c>
      <c r="I203" s="112"/>
      <c r="J203" s="326" t="str">
        <f aca="false">TRIM('APH KIC KIA PC'!D203)</f>
        <v/>
      </c>
      <c r="K203" s="113" t="e">
        <f aca="false">IF('APH KIC KIA PC'!K203=Tabeller!$AH$4,'4. Inköpsdata'!J203,ROUND('APH KIC KIA PC'!AB203,2))</f>
        <v>#VALUE!</v>
      </c>
      <c r="L203" s="439"/>
      <c r="M203" s="439"/>
      <c r="N203" s="405" t="s">
        <v>114</v>
      </c>
      <c r="O203" s="83"/>
      <c r="P203" s="519" t="s">
        <v>2214</v>
      </c>
      <c r="Q203" s="406" t="n">
        <v>1</v>
      </c>
      <c r="R203" s="406" t="n">
        <v>1</v>
      </c>
      <c r="S203" s="438" t="str">
        <f aca="false">'APH KIC KIA PC'!E203</f>
        <v/>
      </c>
      <c r="T203" s="405" t="s">
        <v>115</v>
      </c>
      <c r="U203" s="112"/>
      <c r="V203" s="520" t="str">
        <f aca="false">TRIM('APH KIC KIA PC'!D203)</f>
        <v/>
      </c>
      <c r="W203" s="113" t="str">
        <f aca="false">IF('APH KIC KIA PC'!AC203="",'APH KIC KIA PC'!AD203,'APH KIC KIA PC'!AC203)</f>
        <v/>
      </c>
      <c r="X203" s="439"/>
      <c r="Y203" s="439"/>
      <c r="Z203" s="405" t="s">
        <v>114</v>
      </c>
      <c r="AA203" s="12"/>
      <c r="AB203" s="518" t="s">
        <v>2215</v>
      </c>
      <c r="AC203" s="406" t="n">
        <v>1</v>
      </c>
      <c r="AD203" s="406" t="n">
        <v>1</v>
      </c>
      <c r="AE203" s="438" t="str">
        <f aca="false">'APH KIC KIA PC'!E203</f>
        <v/>
      </c>
      <c r="AF203" s="405" t="s">
        <v>115</v>
      </c>
      <c r="AG203" s="112"/>
      <c r="AH203" s="326" t="str">
        <f aca="false">TRIM('APH KIC KIA PC'!D203)</f>
        <v/>
      </c>
      <c r="AI203" s="113" t="n">
        <f aca="false">'APH KIC KIA PC'!AK203</f>
        <v>0</v>
      </c>
      <c r="AJ203" s="439"/>
      <c r="AK203" s="439"/>
      <c r="AL203" s="405" t="s">
        <v>114</v>
      </c>
    </row>
    <row r="204" customFormat="false" ht="14.25" hidden="false" customHeight="false" outlineLevel="0" collapsed="false">
      <c r="A204" s="321" t="n">
        <v>200</v>
      </c>
      <c r="B204" s="321" t="str">
        <f aca="false">'APH KIC KIA PC'!I204</f>
        <v>Välj…</v>
      </c>
      <c r="C204" s="321" t="str">
        <f aca="false">'APH KIC KIA PC'!K204</f>
        <v>Välj…</v>
      </c>
      <c r="D204" s="518" t="n">
        <v>100</v>
      </c>
      <c r="E204" s="406" t="n">
        <v>4</v>
      </c>
      <c r="F204" s="406" t="n">
        <v>1</v>
      </c>
      <c r="G204" s="438" t="str">
        <f aca="false">'APH KIC KIA PC'!E204</f>
        <v/>
      </c>
      <c r="H204" s="405" t="s">
        <v>115</v>
      </c>
      <c r="I204" s="112"/>
      <c r="J204" s="326" t="str">
        <f aca="false">TRIM('APH KIC KIA PC'!D204)</f>
        <v/>
      </c>
      <c r="K204" s="113" t="e">
        <f aca="false">IF('APH KIC KIA PC'!K204=Tabeller!$AH$4,'4. Inköpsdata'!J204,ROUND('APH KIC KIA PC'!AB204,2))</f>
        <v>#VALUE!</v>
      </c>
      <c r="L204" s="439"/>
      <c r="M204" s="439"/>
      <c r="N204" s="405" t="s">
        <v>114</v>
      </c>
      <c r="O204" s="83"/>
      <c r="P204" s="519" t="s">
        <v>2214</v>
      </c>
      <c r="Q204" s="406" t="n">
        <v>1</v>
      </c>
      <c r="R204" s="406" t="n">
        <v>1</v>
      </c>
      <c r="S204" s="438" t="str">
        <f aca="false">'APH KIC KIA PC'!E204</f>
        <v/>
      </c>
      <c r="T204" s="405" t="s">
        <v>115</v>
      </c>
      <c r="U204" s="112"/>
      <c r="V204" s="520" t="str">
        <f aca="false">TRIM('APH KIC KIA PC'!D204)</f>
        <v/>
      </c>
      <c r="W204" s="113" t="str">
        <f aca="false">IF('APH KIC KIA PC'!AC204="",'APH KIC KIA PC'!AD204,'APH KIC KIA PC'!AC204)</f>
        <v/>
      </c>
      <c r="X204" s="439"/>
      <c r="Y204" s="439"/>
      <c r="Z204" s="405" t="s">
        <v>114</v>
      </c>
      <c r="AA204" s="12"/>
      <c r="AB204" s="518" t="s">
        <v>2215</v>
      </c>
      <c r="AC204" s="406" t="n">
        <v>1</v>
      </c>
      <c r="AD204" s="406" t="n">
        <v>1</v>
      </c>
      <c r="AE204" s="438" t="str">
        <f aca="false">'APH KIC KIA PC'!E204</f>
        <v/>
      </c>
      <c r="AF204" s="405" t="s">
        <v>115</v>
      </c>
      <c r="AG204" s="112"/>
      <c r="AH204" s="326" t="str">
        <f aca="false">TRIM('APH KIC KIA PC'!D204)</f>
        <v/>
      </c>
      <c r="AI204" s="113" t="n">
        <f aca="false">'APH KIC KIA PC'!AK204</f>
        <v>0</v>
      </c>
      <c r="AJ204" s="439"/>
      <c r="AK204" s="439"/>
      <c r="AL204" s="405" t="s">
        <v>114</v>
      </c>
    </row>
  </sheetData>
  <sheetProtection algorithmName="SHA-512" hashValue="J0xc/49ogwa1OmCHiGnk/765mVUZpyFbXv9C8vVpIKm8gzECsenWHEeqsrFXYkJPIsGPGiWg39xghE823ibemQ==" saltValue="RNGwaA9Jo4DQlFBGI/MOwA==" spinCount="100000" sheet="true" sort="false" autoFilter="false"/>
  <autoFilter ref="A4:AL4"/>
  <mergeCells count="3">
    <mergeCell ref="A1:N1"/>
    <mergeCell ref="P1:Z1"/>
    <mergeCell ref="AB1:AL1"/>
  </mergeCells>
  <printOptions headings="false" gridLines="false" gridLinesSet="true" horizontalCentered="false" verticalCentered="false"/>
  <pageMargins left="0.7" right="0.7" top="0.75" bottom="0.75" header="0.511811023622047" footer="0.511811023622047"/>
  <pageSetup paperSize="9" scale="57"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D10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R5" activeCellId="0" sqref="R5"/>
    </sheetView>
  </sheetViews>
  <sheetFormatPr defaultColWidth="10.76953125" defaultRowHeight="14.25" zeroHeight="false" outlineLevelRow="0" outlineLevelCol="0"/>
  <cols>
    <col collapsed="false" customWidth="true" hidden="false" outlineLevel="0" max="1" min="1" style="521" width="14.95"/>
    <col collapsed="false" customWidth="true" hidden="false" outlineLevel="0" max="2" min="2" style="521" width="10.08"/>
    <col collapsed="false" customWidth="true" hidden="false" outlineLevel="0" max="3" min="3" style="521" width="19.83"/>
    <col collapsed="false" customWidth="true" hidden="false" outlineLevel="0" max="4" min="4" style="521" width="25.7"/>
    <col collapsed="false" customWidth="true" hidden="false" outlineLevel="0" max="5" min="5" style="521" width="17.13"/>
    <col collapsed="false" customWidth="true" hidden="false" outlineLevel="0" max="6" min="6" style="521" width="15.46"/>
    <col collapsed="false" customWidth="true" hidden="false" outlineLevel="0" max="7" min="7" style="521" width="79.39"/>
    <col collapsed="false" customWidth="true" hidden="false" outlineLevel="0" max="8" min="8" style="521" width="20.66"/>
    <col collapsed="false" customWidth="true" hidden="false" outlineLevel="0" max="9" min="9" style="521" width="14.62"/>
    <col collapsed="false" customWidth="true" hidden="false" outlineLevel="0" max="10" min="10" style="521" width="12.6"/>
    <col collapsed="false" customWidth="true" hidden="false" outlineLevel="0" max="11" min="11" style="521" width="13.86"/>
    <col collapsed="false" customWidth="true" hidden="false" outlineLevel="0" max="12" min="12" style="521" width="22.51"/>
    <col collapsed="false" customWidth="true" hidden="false" outlineLevel="0" max="13" min="13" style="521" width="20.33"/>
    <col collapsed="false" customWidth="true" hidden="false" outlineLevel="0" max="14" min="14" style="521" width="34.52"/>
    <col collapsed="false" customWidth="true" hidden="false" outlineLevel="0" max="15" min="15" style="521" width="28.48"/>
    <col collapsed="false" customWidth="true" hidden="false" outlineLevel="0" max="16" min="16" style="521" width="14.62"/>
    <col collapsed="false" customWidth="true" hidden="false" outlineLevel="0" max="17" min="17" style="521" width="7.06"/>
    <col collapsed="false" customWidth="true" hidden="false" outlineLevel="0" max="18" min="18" style="521" width="27.89"/>
    <col collapsed="false" customWidth="true" hidden="false" outlineLevel="0" max="19" min="19" style="521" width="14.36"/>
    <col collapsed="false" customWidth="true" hidden="false" outlineLevel="0" max="20" min="20" style="521" width="19.83"/>
    <col collapsed="false" customWidth="true" hidden="false" outlineLevel="0" max="23" min="21" style="521" width="8.32"/>
    <col collapsed="false" customWidth="true" hidden="false" outlineLevel="0" max="25" min="24" style="521" width="8.99"/>
    <col collapsed="false" customWidth="true" hidden="false" outlineLevel="0" max="26" min="26" style="521" width="21.92"/>
    <col collapsed="false" customWidth="true" hidden="false" outlineLevel="0" max="27" min="27" style="521" width="43.6"/>
    <col collapsed="false" customWidth="true" hidden="false" outlineLevel="0" max="28" min="28" style="521" width="46.12"/>
    <col collapsed="false" customWidth="true" hidden="false" outlineLevel="0" max="29" min="29" style="521" width="33.86"/>
    <col collapsed="false" customWidth="true" hidden="false" outlineLevel="0" max="30" min="30" style="521" width="28.48"/>
  </cols>
  <sheetData>
    <row r="1" s="49" customFormat="true" ht="57" hidden="false" customHeight="false" outlineLevel="0" collapsed="false">
      <c r="A1" s="522" t="s">
        <v>1919</v>
      </c>
      <c r="B1" s="522" t="s">
        <v>24</v>
      </c>
      <c r="C1" s="522" t="s">
        <v>2216</v>
      </c>
      <c r="D1" s="522" t="s">
        <v>2217</v>
      </c>
      <c r="E1" s="523" t="s">
        <v>1891</v>
      </c>
      <c r="F1" s="523" t="s">
        <v>2218</v>
      </c>
      <c r="G1" s="522" t="s">
        <v>2219</v>
      </c>
      <c r="H1" s="524" t="s">
        <v>2220</v>
      </c>
      <c r="I1" s="523" t="s">
        <v>2221</v>
      </c>
      <c r="J1" s="523" t="s">
        <v>1892</v>
      </c>
      <c r="K1" s="523" t="s">
        <v>2222</v>
      </c>
      <c r="L1" s="523" t="s">
        <v>2223</v>
      </c>
      <c r="M1" s="523" t="s">
        <v>2224</v>
      </c>
      <c r="N1" s="523" t="s">
        <v>2225</v>
      </c>
      <c r="O1" s="525" t="s">
        <v>2226</v>
      </c>
      <c r="P1" s="523" t="s">
        <v>2227</v>
      </c>
      <c r="Q1" s="523" t="s">
        <v>2228</v>
      </c>
      <c r="R1" s="523" t="s">
        <v>2229</v>
      </c>
      <c r="S1" s="523" t="s">
        <v>2230</v>
      </c>
      <c r="T1" s="526" t="s">
        <v>2231</v>
      </c>
      <c r="U1" s="523" t="s">
        <v>2232</v>
      </c>
      <c r="V1" s="523" t="s">
        <v>1907</v>
      </c>
      <c r="W1" s="523" t="s">
        <v>1908</v>
      </c>
      <c r="X1" s="523" t="s">
        <v>2233</v>
      </c>
      <c r="Y1" s="523" t="s">
        <v>2234</v>
      </c>
      <c r="Z1" s="527" t="s">
        <v>2235</v>
      </c>
      <c r="AA1" s="528" t="s">
        <v>2236</v>
      </c>
      <c r="AB1" s="528" t="s">
        <v>2237</v>
      </c>
      <c r="AC1" s="529" t="s">
        <v>2238</v>
      </c>
      <c r="AD1" s="529" t="s">
        <v>2239</v>
      </c>
    </row>
    <row r="2" customFormat="false" ht="14.25" hidden="false" customHeight="false" outlineLevel="0" collapsed="false">
      <c r="A2" s="530" t="n">
        <f aca="false">'APH KIC KIA PC'!F5</f>
        <v>0</v>
      </c>
      <c r="B2" s="253" t="n">
        <f aca="false">'APH KIC KIA PC'!D5</f>
        <v>0</v>
      </c>
      <c r="C2" s="530" t="str">
        <f aca="false">'1. Artikeldata Grund'!D5</f>
        <v>EAN</v>
      </c>
      <c r="D2" s="253" t="n">
        <f aca="false">'2. Artikeldata Utökad'!I5</f>
        <v>0</v>
      </c>
      <c r="E2" s="253" t="str">
        <f aca="false">'APH KIC KIA PC'!S5</f>
        <v>  Välj…</v>
      </c>
      <c r="F2" s="253" t="n">
        <f aca="false">'APH KIC KIA PC'!J5</f>
        <v>0</v>
      </c>
      <c r="G2" s="253" t="n">
        <f aca="false">'1. Artikeldata Grund'!E5</f>
        <v>0</v>
      </c>
      <c r="H2" s="253" t="n">
        <f aca="false">'APH KIC KIA PC'!G5</f>
        <v>0</v>
      </c>
      <c r="I2" s="253" t="str">
        <f aca="false">'APH KIC KIA PC'!L5</f>
        <v>Välj….</v>
      </c>
      <c r="J2" s="253" t="n">
        <f aca="false">'APH KIC KIA PC'!M5</f>
        <v>910</v>
      </c>
      <c r="K2" s="253" t="n">
        <f aca="false">'APH KIC KIA PC'!O5</f>
        <v>0</v>
      </c>
      <c r="L2" s="530" t="n">
        <f aca="false">'APH KIC KIA PC'!Q5</f>
        <v>0</v>
      </c>
      <c r="M2" s="253" t="n">
        <f aca="false">'APH KIC KIA PC'!R5</f>
        <v>0</v>
      </c>
      <c r="N2" s="530" t="n">
        <f aca="false">'1. Artikeldata Grund'!F5</f>
        <v>0</v>
      </c>
      <c r="O2" s="253" t="str">
        <f aca="false">'1. Artikeldata Grund'!J5</f>
        <v>  Välj…</v>
      </c>
      <c r="P2" s="253" t="str">
        <f aca="false">'4. Inköpsdata'!E5</f>
        <v>ST</v>
      </c>
      <c r="Q2" s="531" t="n">
        <f aca="false">'4. Inköpsdata'!G5</f>
        <v>1</v>
      </c>
      <c r="R2" s="530" t="str">
        <f aca="false">'3. Förpackningsdata'!K5</f>
        <v>BX</v>
      </c>
      <c r="S2" s="253" t="n">
        <f aca="false">'3. Förpackningsdata'!L5</f>
        <v>0</v>
      </c>
      <c r="T2" s="530" t="n">
        <f aca="false">'3. Förpackningsdata'!M5</f>
        <v>0</v>
      </c>
      <c r="U2" s="532" t="str">
        <f aca="false">'4. Inköpsdata'!H5</f>
        <v>SEK</v>
      </c>
      <c r="V2" s="531" t="n">
        <f aca="false">'APH KIC KIA PC'!AA5</f>
        <v>0</v>
      </c>
      <c r="W2" s="531" t="str">
        <f aca="false">'APH KIC KIA PC'!AB5</f>
        <v/>
      </c>
      <c r="X2" s="531" t="n">
        <f aca="false">'APH KIC KIA PC'!AC5</f>
        <v>0</v>
      </c>
      <c r="Y2" s="531" t="n">
        <f aca="false">'APH KIC KIA PC'!AK5</f>
        <v>0</v>
      </c>
      <c r="Z2" s="533"/>
      <c r="AA2" s="534"/>
      <c r="AB2" s="534"/>
      <c r="AC2" s="534"/>
      <c r="AD2" s="534"/>
    </row>
    <row r="3" customFormat="false" ht="14.25" hidden="false" customHeight="false" outlineLevel="0" collapsed="false">
      <c r="A3" s="535" t="n">
        <f aca="false">'APH KIC KIA PC'!F6</f>
        <v>0</v>
      </c>
      <c r="B3" s="534" t="n">
        <f aca="false">'APH KIC KIA PC'!D6</f>
        <v>0</v>
      </c>
      <c r="C3" s="535" t="str">
        <f aca="false">'1. Artikeldata Grund'!D6</f>
        <v>yhh</v>
      </c>
      <c r="D3" s="534" t="n">
        <f aca="false">'2. Artikeldata Utökad'!I6</f>
        <v>0</v>
      </c>
      <c r="E3" s="534" t="str">
        <f aca="false">'APH KIC KIA PC'!S6</f>
        <v>  Välj…</v>
      </c>
      <c r="F3" s="534" t="n">
        <f aca="false">'APH KIC KIA PC'!J6</f>
        <v>0</v>
      </c>
      <c r="G3" s="534" t="n">
        <f aca="false">'1. Artikeldata Grund'!E6</f>
        <v>0</v>
      </c>
      <c r="H3" s="534" t="n">
        <f aca="false">'APH KIC KIA PC'!G6</f>
        <v>0</v>
      </c>
      <c r="I3" s="534" t="str">
        <f aca="false">'APH KIC KIA PC'!L6</f>
        <v>Välj….</v>
      </c>
      <c r="J3" s="534" t="n">
        <f aca="false">'APH KIC KIA PC'!M6</f>
        <v>910</v>
      </c>
      <c r="K3" s="534" t="n">
        <f aca="false">'APH KIC KIA PC'!O6</f>
        <v>0</v>
      </c>
      <c r="L3" s="535" t="n">
        <f aca="false">'APH KIC KIA PC'!Q6</f>
        <v>0</v>
      </c>
      <c r="M3" s="534" t="n">
        <f aca="false">'APH KIC KIA PC'!R6</f>
        <v>0</v>
      </c>
      <c r="N3" s="535" t="n">
        <f aca="false">'1. Artikeldata Grund'!F6</f>
        <v>0</v>
      </c>
      <c r="O3" s="534" t="str">
        <f aca="false">'1. Artikeldata Grund'!J6</f>
        <v>  Välj…</v>
      </c>
      <c r="P3" s="534" t="str">
        <f aca="false">'4. Inköpsdata'!E6</f>
        <v>ST</v>
      </c>
      <c r="Q3" s="533" t="n">
        <f aca="false">'4. Inköpsdata'!G6</f>
        <v>1</v>
      </c>
      <c r="R3" s="535" t="str">
        <f aca="false">'3. Förpackningsdata'!K6</f>
        <v>BX</v>
      </c>
      <c r="S3" s="534" t="n">
        <f aca="false">'3. Förpackningsdata'!L6</f>
        <v>0</v>
      </c>
      <c r="T3" s="535" t="n">
        <f aca="false">'3. Förpackningsdata'!M6</f>
        <v>0</v>
      </c>
      <c r="U3" s="536" t="str">
        <f aca="false">'4. Inköpsdata'!H6</f>
        <v>SEK</v>
      </c>
      <c r="V3" s="533" t="n">
        <f aca="false">'APH KIC KIA PC'!AA6</f>
        <v>0</v>
      </c>
      <c r="W3" s="533" t="str">
        <f aca="false">'APH KIC KIA PC'!AB6</f>
        <v/>
      </c>
      <c r="X3" s="533" t="n">
        <f aca="false">'APH KIC KIA PC'!AC6</f>
        <v>0</v>
      </c>
      <c r="Y3" s="531" t="n">
        <f aca="false">'APH KIC KIA PC'!AK6</f>
        <v>0</v>
      </c>
      <c r="Z3" s="533"/>
      <c r="AA3" s="534"/>
      <c r="AB3" s="534"/>
      <c r="AC3" s="534"/>
      <c r="AD3" s="534"/>
    </row>
    <row r="4" customFormat="false" ht="14.25" hidden="false" customHeight="false" outlineLevel="0" collapsed="false">
      <c r="A4" s="535" t="n">
        <f aca="false">'APH KIC KIA PC'!F7</f>
        <v>0</v>
      </c>
      <c r="B4" s="534" t="n">
        <f aca="false">'APH KIC KIA PC'!D7</f>
        <v>0</v>
      </c>
      <c r="C4" s="535" t="n">
        <f aca="false">'1. Artikeldata Grund'!D7</f>
        <v>0</v>
      </c>
      <c r="D4" s="534" t="n">
        <f aca="false">'2. Artikeldata Utökad'!I7</f>
        <v>0</v>
      </c>
      <c r="E4" s="534" t="str">
        <f aca="false">'APH KIC KIA PC'!S7</f>
        <v>  Välj…</v>
      </c>
      <c r="F4" s="534" t="n">
        <f aca="false">'APH KIC KIA PC'!J7</f>
        <v>0</v>
      </c>
      <c r="G4" s="534" t="n">
        <f aca="false">'1. Artikeldata Grund'!E7</f>
        <v>0</v>
      </c>
      <c r="H4" s="534" t="n">
        <f aca="false">'APH KIC KIA PC'!G7</f>
        <v>0</v>
      </c>
      <c r="I4" s="534" t="str">
        <f aca="false">'APH KIC KIA PC'!L7</f>
        <v>Välj….</v>
      </c>
      <c r="J4" s="534" t="n">
        <f aca="false">'APH KIC KIA PC'!M7</f>
        <v>910</v>
      </c>
      <c r="K4" s="534" t="n">
        <f aca="false">'APH KIC KIA PC'!O7</f>
        <v>0</v>
      </c>
      <c r="L4" s="535" t="n">
        <f aca="false">'APH KIC KIA PC'!Q7</f>
        <v>0</v>
      </c>
      <c r="M4" s="534" t="n">
        <f aca="false">'APH KIC KIA PC'!R7</f>
        <v>0</v>
      </c>
      <c r="N4" s="535" t="n">
        <f aca="false">'1. Artikeldata Grund'!F7</f>
        <v>0</v>
      </c>
      <c r="O4" s="534" t="str">
        <f aca="false">'1. Artikeldata Grund'!J7</f>
        <v>  Välj…</v>
      </c>
      <c r="P4" s="534" t="str">
        <f aca="false">'4. Inköpsdata'!E7</f>
        <v>ST</v>
      </c>
      <c r="Q4" s="533" t="n">
        <f aca="false">'4. Inköpsdata'!G7</f>
        <v>1</v>
      </c>
      <c r="R4" s="535" t="str">
        <f aca="false">'3. Förpackningsdata'!K7</f>
        <v>BX</v>
      </c>
      <c r="S4" s="534" t="n">
        <f aca="false">'3. Förpackningsdata'!L7</f>
        <v>0</v>
      </c>
      <c r="T4" s="535" t="n">
        <f aca="false">'3. Förpackningsdata'!M7</f>
        <v>0</v>
      </c>
      <c r="U4" s="536" t="str">
        <f aca="false">'4. Inköpsdata'!H7</f>
        <v>SEK</v>
      </c>
      <c r="V4" s="533" t="str">
        <f aca="false">'APH KIC KIA PC'!AA7</f>
        <v/>
      </c>
      <c r="W4" s="533" t="str">
        <f aca="false">'APH KIC KIA PC'!AB7</f>
        <v/>
      </c>
      <c r="X4" s="533" t="n">
        <f aca="false">'APH KIC KIA PC'!AC7</f>
        <v>0</v>
      </c>
      <c r="Y4" s="531" t="n">
        <f aca="false">'APH KIC KIA PC'!AK7</f>
        <v>0</v>
      </c>
      <c r="Z4" s="533"/>
      <c r="AA4" s="534"/>
      <c r="AB4" s="534"/>
      <c r="AC4" s="534"/>
      <c r="AD4" s="534"/>
    </row>
    <row r="5" customFormat="false" ht="14.25" hidden="false" customHeight="false" outlineLevel="0" collapsed="false">
      <c r="A5" s="535" t="n">
        <f aca="false">'APH KIC KIA PC'!F8</f>
        <v>0</v>
      </c>
      <c r="B5" s="534" t="n">
        <f aca="false">'APH KIC KIA PC'!D8</f>
        <v>0</v>
      </c>
      <c r="C5" s="535" t="n">
        <f aca="false">'1. Artikeldata Grund'!D8</f>
        <v>0</v>
      </c>
      <c r="D5" s="534" t="n">
        <f aca="false">'2. Artikeldata Utökad'!I8</f>
        <v>0</v>
      </c>
      <c r="E5" s="534" t="str">
        <f aca="false">'APH KIC KIA PC'!S8</f>
        <v>  Välj…</v>
      </c>
      <c r="F5" s="534" t="n">
        <f aca="false">'APH KIC KIA PC'!J8</f>
        <v>0</v>
      </c>
      <c r="G5" s="534" t="n">
        <f aca="false">'1. Artikeldata Grund'!E8</f>
        <v>0</v>
      </c>
      <c r="H5" s="534" t="n">
        <f aca="false">'APH KIC KIA PC'!G8</f>
        <v>0</v>
      </c>
      <c r="I5" s="534" t="str">
        <f aca="false">'APH KIC KIA PC'!L8</f>
        <v>Välj….</v>
      </c>
      <c r="J5" s="534" t="n">
        <f aca="false">'APH KIC KIA PC'!M8</f>
        <v>910</v>
      </c>
      <c r="K5" s="534" t="n">
        <f aca="false">'APH KIC KIA PC'!O8</f>
        <v>0</v>
      </c>
      <c r="L5" s="535" t="n">
        <f aca="false">'APH KIC KIA PC'!Q8</f>
        <v>0</v>
      </c>
      <c r="M5" s="534" t="n">
        <f aca="false">'APH KIC KIA PC'!R8</f>
        <v>0</v>
      </c>
      <c r="N5" s="535" t="n">
        <f aca="false">'1. Artikeldata Grund'!F8</f>
        <v>0</v>
      </c>
      <c r="O5" s="534" t="str">
        <f aca="false">'1. Artikeldata Grund'!J8</f>
        <v>  Välj…</v>
      </c>
      <c r="P5" s="534" t="str">
        <f aca="false">'4. Inköpsdata'!E8</f>
        <v>ST</v>
      </c>
      <c r="Q5" s="533" t="n">
        <f aca="false">'4. Inköpsdata'!G8</f>
        <v>1</v>
      </c>
      <c r="R5" s="535" t="str">
        <f aca="false">'3. Förpackningsdata'!K8</f>
        <v>BX</v>
      </c>
      <c r="S5" s="534" t="n">
        <f aca="false">'3. Förpackningsdata'!L8</f>
        <v>0</v>
      </c>
      <c r="T5" s="535" t="n">
        <f aca="false">'3. Förpackningsdata'!M8</f>
        <v>0</v>
      </c>
      <c r="U5" s="536" t="str">
        <f aca="false">'4. Inköpsdata'!H8</f>
        <v>SEK</v>
      </c>
      <c r="V5" s="533" t="str">
        <f aca="false">'APH KIC KIA PC'!AA8</f>
        <v/>
      </c>
      <c r="W5" s="533" t="str">
        <f aca="false">'APH KIC KIA PC'!AB8</f>
        <v/>
      </c>
      <c r="X5" s="533" t="n">
        <f aca="false">'APH KIC KIA PC'!AC8</f>
        <v>0</v>
      </c>
      <c r="Y5" s="531" t="n">
        <f aca="false">'APH KIC KIA PC'!AK8</f>
        <v>0</v>
      </c>
      <c r="Z5" s="533"/>
      <c r="AA5" s="534"/>
      <c r="AB5" s="534"/>
      <c r="AC5" s="534"/>
      <c r="AD5" s="534"/>
    </row>
    <row r="6" customFormat="false" ht="14.25" hidden="false" customHeight="false" outlineLevel="0" collapsed="false">
      <c r="A6" s="535" t="n">
        <f aca="false">'APH KIC KIA PC'!F9</f>
        <v>0</v>
      </c>
      <c r="B6" s="534" t="n">
        <f aca="false">'APH KIC KIA PC'!D9</f>
        <v>0</v>
      </c>
      <c r="C6" s="535" t="n">
        <f aca="false">'1. Artikeldata Grund'!D9</f>
        <v>0</v>
      </c>
      <c r="D6" s="534" t="n">
        <f aca="false">'2. Artikeldata Utökad'!I9</f>
        <v>0</v>
      </c>
      <c r="E6" s="534" t="str">
        <f aca="false">'APH KIC KIA PC'!S9</f>
        <v>  Välj…</v>
      </c>
      <c r="F6" s="534" t="n">
        <f aca="false">'APH KIC KIA PC'!J9</f>
        <v>0</v>
      </c>
      <c r="G6" s="534" t="n">
        <f aca="false">'1. Artikeldata Grund'!E9</f>
        <v>0</v>
      </c>
      <c r="H6" s="534" t="n">
        <f aca="false">'APH KIC KIA PC'!G9</f>
        <v>0</v>
      </c>
      <c r="I6" s="534" t="str">
        <f aca="false">'APH KIC KIA PC'!L9</f>
        <v>Välj….</v>
      </c>
      <c r="J6" s="534" t="n">
        <f aca="false">'APH KIC KIA PC'!M9</f>
        <v>910</v>
      </c>
      <c r="K6" s="534" t="n">
        <f aca="false">'APH KIC KIA PC'!O9</f>
        <v>0</v>
      </c>
      <c r="L6" s="535" t="n">
        <f aca="false">'APH KIC KIA PC'!Q9</f>
        <v>0</v>
      </c>
      <c r="M6" s="534" t="n">
        <f aca="false">'APH KIC KIA PC'!R9</f>
        <v>0</v>
      </c>
      <c r="N6" s="535" t="n">
        <f aca="false">'1. Artikeldata Grund'!F9</f>
        <v>0</v>
      </c>
      <c r="O6" s="534" t="str">
        <f aca="false">'1. Artikeldata Grund'!J9</f>
        <v>  Välj…</v>
      </c>
      <c r="P6" s="534" t="str">
        <f aca="false">'4. Inköpsdata'!E9</f>
        <v>ST</v>
      </c>
      <c r="Q6" s="533" t="n">
        <f aca="false">'4. Inköpsdata'!G9</f>
        <v>1</v>
      </c>
      <c r="R6" s="535" t="str">
        <f aca="false">'3. Förpackningsdata'!K9</f>
        <v>BX</v>
      </c>
      <c r="S6" s="534" t="n">
        <f aca="false">'3. Förpackningsdata'!L9</f>
        <v>0</v>
      </c>
      <c r="T6" s="535" t="n">
        <f aca="false">'3. Förpackningsdata'!M9</f>
        <v>0</v>
      </c>
      <c r="U6" s="536" t="str">
        <f aca="false">'4. Inköpsdata'!H9</f>
        <v>SEK</v>
      </c>
      <c r="V6" s="533" t="str">
        <f aca="false">'APH KIC KIA PC'!AA9</f>
        <v/>
      </c>
      <c r="W6" s="533" t="str">
        <f aca="false">'APH KIC KIA PC'!AB9</f>
        <v/>
      </c>
      <c r="X6" s="533" t="n">
        <f aca="false">'APH KIC KIA PC'!AC9</f>
        <v>0</v>
      </c>
      <c r="Y6" s="531" t="n">
        <f aca="false">'APH KIC KIA PC'!AK9</f>
        <v>0</v>
      </c>
      <c r="Z6" s="533"/>
      <c r="AA6" s="534"/>
      <c r="AB6" s="534"/>
      <c r="AC6" s="534"/>
      <c r="AD6" s="534"/>
    </row>
    <row r="7" customFormat="false" ht="14.25" hidden="false" customHeight="false" outlineLevel="0" collapsed="false">
      <c r="A7" s="535" t="n">
        <f aca="false">'APH KIC KIA PC'!F10</f>
        <v>0</v>
      </c>
      <c r="B7" s="534" t="n">
        <f aca="false">'APH KIC KIA PC'!D10</f>
        <v>0</v>
      </c>
      <c r="C7" s="535" t="n">
        <f aca="false">'1. Artikeldata Grund'!D10</f>
        <v>0</v>
      </c>
      <c r="D7" s="534" t="n">
        <f aca="false">'2. Artikeldata Utökad'!I10</f>
        <v>0</v>
      </c>
      <c r="E7" s="534" t="str">
        <f aca="false">'APH KIC KIA PC'!S10</f>
        <v>  Välj…</v>
      </c>
      <c r="F7" s="534" t="n">
        <f aca="false">'APH KIC KIA PC'!J10</f>
        <v>0</v>
      </c>
      <c r="G7" s="534" t="n">
        <f aca="false">'1. Artikeldata Grund'!E10</f>
        <v>0</v>
      </c>
      <c r="H7" s="534" t="n">
        <f aca="false">'APH KIC KIA PC'!G10</f>
        <v>0</v>
      </c>
      <c r="I7" s="534" t="str">
        <f aca="false">'APH KIC KIA PC'!L10</f>
        <v>Välj….</v>
      </c>
      <c r="J7" s="534" t="n">
        <f aca="false">'APH KIC KIA PC'!M10</f>
        <v>910</v>
      </c>
      <c r="K7" s="534" t="n">
        <f aca="false">'APH KIC KIA PC'!O10</f>
        <v>0</v>
      </c>
      <c r="L7" s="535" t="n">
        <f aca="false">'APH KIC KIA PC'!Q10</f>
        <v>0</v>
      </c>
      <c r="M7" s="534" t="n">
        <f aca="false">'APH KIC KIA PC'!R10</f>
        <v>0</v>
      </c>
      <c r="N7" s="535" t="n">
        <f aca="false">'1. Artikeldata Grund'!F10</f>
        <v>0</v>
      </c>
      <c r="O7" s="534" t="str">
        <f aca="false">'1. Artikeldata Grund'!J10</f>
        <v>  Välj…</v>
      </c>
      <c r="P7" s="534" t="str">
        <f aca="false">'4. Inköpsdata'!E10</f>
        <v>ST</v>
      </c>
      <c r="Q7" s="533" t="n">
        <f aca="false">'4. Inköpsdata'!G10</f>
        <v>1</v>
      </c>
      <c r="R7" s="535" t="str">
        <f aca="false">'3. Förpackningsdata'!K10</f>
        <v>BX</v>
      </c>
      <c r="S7" s="534" t="n">
        <f aca="false">'3. Förpackningsdata'!L10</f>
        <v>0</v>
      </c>
      <c r="T7" s="535" t="n">
        <f aca="false">'3. Förpackningsdata'!M10</f>
        <v>0</v>
      </c>
      <c r="U7" s="536" t="str">
        <f aca="false">'4. Inköpsdata'!H10</f>
        <v>SEK</v>
      </c>
      <c r="V7" s="533" t="str">
        <f aca="false">'APH KIC KIA PC'!AA10</f>
        <v/>
      </c>
      <c r="W7" s="533" t="str">
        <f aca="false">'APH KIC KIA PC'!AB10</f>
        <v/>
      </c>
      <c r="X7" s="533" t="n">
        <f aca="false">'APH KIC KIA PC'!AC10</f>
        <v>0</v>
      </c>
      <c r="Y7" s="531" t="n">
        <f aca="false">'APH KIC KIA PC'!AK10</f>
        <v>0</v>
      </c>
      <c r="Z7" s="533"/>
      <c r="AA7" s="534"/>
      <c r="AB7" s="534"/>
      <c r="AC7" s="534"/>
      <c r="AD7" s="534"/>
    </row>
    <row r="8" customFormat="false" ht="14.25" hidden="false" customHeight="false" outlineLevel="0" collapsed="false">
      <c r="A8" s="535" t="n">
        <f aca="false">'APH KIC KIA PC'!F11</f>
        <v>0</v>
      </c>
      <c r="B8" s="534" t="n">
        <f aca="false">'APH KIC KIA PC'!D11</f>
        <v>0</v>
      </c>
      <c r="C8" s="535" t="n">
        <f aca="false">'1. Artikeldata Grund'!D11</f>
        <v>0</v>
      </c>
      <c r="D8" s="534" t="n">
        <f aca="false">'2. Artikeldata Utökad'!I11</f>
        <v>0</v>
      </c>
      <c r="E8" s="534" t="str">
        <f aca="false">'APH KIC KIA PC'!S11</f>
        <v>  Välj…</v>
      </c>
      <c r="F8" s="534" t="n">
        <f aca="false">'APH KIC KIA PC'!J11</f>
        <v>0</v>
      </c>
      <c r="G8" s="534" t="n">
        <f aca="false">'1. Artikeldata Grund'!E11</f>
        <v>0</v>
      </c>
      <c r="H8" s="534" t="n">
        <f aca="false">'APH KIC KIA PC'!G11</f>
        <v>0</v>
      </c>
      <c r="I8" s="534" t="str">
        <f aca="false">'APH KIC KIA PC'!L11</f>
        <v>Välj….</v>
      </c>
      <c r="J8" s="534" t="n">
        <f aca="false">'APH KIC KIA PC'!M11</f>
        <v>910</v>
      </c>
      <c r="K8" s="534" t="n">
        <f aca="false">'APH KIC KIA PC'!O11</f>
        <v>0</v>
      </c>
      <c r="L8" s="535" t="n">
        <f aca="false">'APH KIC KIA PC'!Q11</f>
        <v>0</v>
      </c>
      <c r="M8" s="534" t="n">
        <f aca="false">'APH KIC KIA PC'!R11</f>
        <v>0</v>
      </c>
      <c r="N8" s="535" t="n">
        <f aca="false">'1. Artikeldata Grund'!F11</f>
        <v>0</v>
      </c>
      <c r="O8" s="534" t="str">
        <f aca="false">'1. Artikeldata Grund'!J11</f>
        <v>  Välj…</v>
      </c>
      <c r="P8" s="534" t="str">
        <f aca="false">'4. Inköpsdata'!E11</f>
        <v>ST</v>
      </c>
      <c r="Q8" s="533" t="n">
        <f aca="false">'4. Inköpsdata'!G11</f>
        <v>1</v>
      </c>
      <c r="R8" s="535" t="str">
        <f aca="false">'3. Förpackningsdata'!K11</f>
        <v>BX</v>
      </c>
      <c r="S8" s="534" t="n">
        <f aca="false">'3. Förpackningsdata'!L11</f>
        <v>0</v>
      </c>
      <c r="T8" s="535" t="n">
        <f aca="false">'3. Förpackningsdata'!M11</f>
        <v>0</v>
      </c>
      <c r="U8" s="536" t="str">
        <f aca="false">'4. Inköpsdata'!H11</f>
        <v>SEK</v>
      </c>
      <c r="V8" s="533" t="str">
        <f aca="false">'APH KIC KIA PC'!AA11</f>
        <v/>
      </c>
      <c r="W8" s="533" t="str">
        <f aca="false">'APH KIC KIA PC'!AB11</f>
        <v/>
      </c>
      <c r="X8" s="533" t="n">
        <f aca="false">'APH KIC KIA PC'!AC11</f>
        <v>0</v>
      </c>
      <c r="Y8" s="531" t="n">
        <f aca="false">'APH KIC KIA PC'!AK11</f>
        <v>0</v>
      </c>
      <c r="Z8" s="533"/>
      <c r="AA8" s="534"/>
      <c r="AB8" s="534"/>
      <c r="AC8" s="534"/>
      <c r="AD8" s="534"/>
    </row>
    <row r="9" customFormat="false" ht="14.25" hidden="false" customHeight="false" outlineLevel="0" collapsed="false">
      <c r="A9" s="535" t="n">
        <f aca="false">'APH KIC KIA PC'!F12</f>
        <v>0</v>
      </c>
      <c r="B9" s="534" t="n">
        <f aca="false">'APH KIC KIA PC'!D12</f>
        <v>0</v>
      </c>
      <c r="C9" s="535" t="n">
        <f aca="false">'1. Artikeldata Grund'!D12</f>
        <v>0</v>
      </c>
      <c r="D9" s="534" t="n">
        <f aca="false">'2. Artikeldata Utökad'!I12</f>
        <v>0</v>
      </c>
      <c r="E9" s="534" t="str">
        <f aca="false">'APH KIC KIA PC'!S12</f>
        <v>  Välj…</v>
      </c>
      <c r="F9" s="534" t="n">
        <f aca="false">'APH KIC KIA PC'!J12</f>
        <v>0</v>
      </c>
      <c r="G9" s="534" t="n">
        <f aca="false">'1. Artikeldata Grund'!E12</f>
        <v>0</v>
      </c>
      <c r="H9" s="534" t="n">
        <f aca="false">'APH KIC KIA PC'!G12</f>
        <v>0</v>
      </c>
      <c r="I9" s="534" t="str">
        <f aca="false">'APH KIC KIA PC'!L12</f>
        <v>Välj….</v>
      </c>
      <c r="J9" s="534" t="n">
        <f aca="false">'APH KIC KIA PC'!M12</f>
        <v>910</v>
      </c>
      <c r="K9" s="534" t="n">
        <f aca="false">'APH KIC KIA PC'!O12</f>
        <v>0</v>
      </c>
      <c r="L9" s="535" t="n">
        <f aca="false">'APH KIC KIA PC'!Q12</f>
        <v>0</v>
      </c>
      <c r="M9" s="534" t="n">
        <f aca="false">'APH KIC KIA PC'!R12</f>
        <v>0</v>
      </c>
      <c r="N9" s="535" t="n">
        <f aca="false">'1. Artikeldata Grund'!F12</f>
        <v>0</v>
      </c>
      <c r="O9" s="534" t="str">
        <f aca="false">'1. Artikeldata Grund'!J12</f>
        <v>  Välj…</v>
      </c>
      <c r="P9" s="534" t="str">
        <f aca="false">'4. Inköpsdata'!E12</f>
        <v>ST</v>
      </c>
      <c r="Q9" s="533" t="n">
        <f aca="false">'4. Inköpsdata'!G12</f>
        <v>1</v>
      </c>
      <c r="R9" s="535" t="str">
        <f aca="false">'3. Förpackningsdata'!K12</f>
        <v>BX</v>
      </c>
      <c r="S9" s="534" t="n">
        <f aca="false">'3. Förpackningsdata'!L12</f>
        <v>0</v>
      </c>
      <c r="T9" s="535" t="n">
        <f aca="false">'3. Förpackningsdata'!M12</f>
        <v>0</v>
      </c>
      <c r="U9" s="536" t="str">
        <f aca="false">'4. Inköpsdata'!H12</f>
        <v>SEK</v>
      </c>
      <c r="V9" s="533" t="str">
        <f aca="false">'APH KIC KIA PC'!AA12</f>
        <v/>
      </c>
      <c r="W9" s="533" t="str">
        <f aca="false">'APH KIC KIA PC'!AB12</f>
        <v/>
      </c>
      <c r="X9" s="533" t="n">
        <f aca="false">'APH KIC KIA PC'!AC12</f>
        <v>0</v>
      </c>
      <c r="Y9" s="531" t="n">
        <f aca="false">'APH KIC KIA PC'!AK12</f>
        <v>0</v>
      </c>
      <c r="Z9" s="533"/>
      <c r="AA9" s="534"/>
      <c r="AB9" s="534"/>
      <c r="AC9" s="534"/>
      <c r="AD9" s="534"/>
    </row>
    <row r="10" customFormat="false" ht="14.25" hidden="false" customHeight="false" outlineLevel="0" collapsed="false">
      <c r="A10" s="535" t="n">
        <f aca="false">'APH KIC KIA PC'!F13</f>
        <v>0</v>
      </c>
      <c r="B10" s="534" t="n">
        <f aca="false">'APH KIC KIA PC'!D13</f>
        <v>0</v>
      </c>
      <c r="C10" s="535" t="n">
        <f aca="false">'1. Artikeldata Grund'!D13</f>
        <v>0</v>
      </c>
      <c r="D10" s="534" t="n">
        <f aca="false">'2. Artikeldata Utökad'!I13</f>
        <v>0</v>
      </c>
      <c r="E10" s="534" t="str">
        <f aca="false">'APH KIC KIA PC'!S13</f>
        <v>  Välj…</v>
      </c>
      <c r="F10" s="534" t="n">
        <f aca="false">'APH KIC KIA PC'!J13</f>
        <v>0</v>
      </c>
      <c r="G10" s="534" t="n">
        <f aca="false">'1. Artikeldata Grund'!E13</f>
        <v>0</v>
      </c>
      <c r="H10" s="534" t="n">
        <f aca="false">'APH KIC KIA PC'!G13</f>
        <v>0</v>
      </c>
      <c r="I10" s="534" t="str">
        <f aca="false">'APH KIC KIA PC'!L13</f>
        <v>Välj….</v>
      </c>
      <c r="J10" s="534" t="n">
        <f aca="false">'APH KIC KIA PC'!M13</f>
        <v>910</v>
      </c>
      <c r="K10" s="534" t="n">
        <f aca="false">'APH KIC KIA PC'!O13</f>
        <v>0</v>
      </c>
      <c r="L10" s="535" t="n">
        <f aca="false">'APH KIC KIA PC'!Q13</f>
        <v>0</v>
      </c>
      <c r="M10" s="534" t="n">
        <f aca="false">'APH KIC KIA PC'!R13</f>
        <v>0</v>
      </c>
      <c r="N10" s="535" t="n">
        <f aca="false">'1. Artikeldata Grund'!F13</f>
        <v>0</v>
      </c>
      <c r="O10" s="534" t="str">
        <f aca="false">'1. Artikeldata Grund'!J13</f>
        <v>  Välj…</v>
      </c>
      <c r="P10" s="534" t="str">
        <f aca="false">'4. Inköpsdata'!E13</f>
        <v>ST</v>
      </c>
      <c r="Q10" s="533" t="n">
        <f aca="false">'4. Inköpsdata'!G13</f>
        <v>1</v>
      </c>
      <c r="R10" s="535" t="str">
        <f aca="false">'3. Förpackningsdata'!K13</f>
        <v>BX</v>
      </c>
      <c r="S10" s="534" t="n">
        <f aca="false">'3. Förpackningsdata'!L13</f>
        <v>0</v>
      </c>
      <c r="T10" s="535" t="n">
        <f aca="false">'3. Förpackningsdata'!M13</f>
        <v>0</v>
      </c>
      <c r="U10" s="536" t="str">
        <f aca="false">'4. Inköpsdata'!H13</f>
        <v>SEK</v>
      </c>
      <c r="V10" s="533" t="str">
        <f aca="false">'APH KIC KIA PC'!AA13</f>
        <v/>
      </c>
      <c r="W10" s="533" t="str">
        <f aca="false">'APH KIC KIA PC'!AB13</f>
        <v/>
      </c>
      <c r="X10" s="533" t="n">
        <f aca="false">'APH KIC KIA PC'!AC13</f>
        <v>0</v>
      </c>
      <c r="Y10" s="531" t="n">
        <f aca="false">'APH KIC KIA PC'!AK13</f>
        <v>0</v>
      </c>
      <c r="Z10" s="533"/>
      <c r="AA10" s="534"/>
      <c r="AB10" s="534"/>
      <c r="AC10" s="534"/>
      <c r="AD10" s="534"/>
    </row>
    <row r="11" customFormat="false" ht="14.25" hidden="false" customHeight="false" outlineLevel="0" collapsed="false">
      <c r="A11" s="535" t="n">
        <f aca="false">'APH KIC KIA PC'!F14</f>
        <v>0</v>
      </c>
      <c r="B11" s="534" t="n">
        <f aca="false">'APH KIC KIA PC'!D14</f>
        <v>0</v>
      </c>
      <c r="C11" s="535" t="n">
        <f aca="false">'1. Artikeldata Grund'!D14</f>
        <v>0</v>
      </c>
      <c r="D11" s="534" t="n">
        <f aca="false">'2. Artikeldata Utökad'!I14</f>
        <v>0</v>
      </c>
      <c r="E11" s="534" t="str">
        <f aca="false">'APH KIC KIA PC'!S14</f>
        <v>  Välj…</v>
      </c>
      <c r="F11" s="534" t="n">
        <f aca="false">'APH KIC KIA PC'!J14</f>
        <v>0</v>
      </c>
      <c r="G11" s="534" t="n">
        <f aca="false">'1. Artikeldata Grund'!E14</f>
        <v>0</v>
      </c>
      <c r="H11" s="534" t="n">
        <f aca="false">'APH KIC KIA PC'!G14</f>
        <v>0</v>
      </c>
      <c r="I11" s="534" t="str">
        <f aca="false">'APH KIC KIA PC'!L14</f>
        <v>Välj….</v>
      </c>
      <c r="J11" s="534" t="n">
        <f aca="false">'APH KIC KIA PC'!M14</f>
        <v>910</v>
      </c>
      <c r="K11" s="534" t="n">
        <f aca="false">'APH KIC KIA PC'!O14</f>
        <v>0</v>
      </c>
      <c r="L11" s="535" t="n">
        <f aca="false">'APH KIC KIA PC'!Q14</f>
        <v>0</v>
      </c>
      <c r="M11" s="534" t="n">
        <f aca="false">'APH KIC KIA PC'!R14</f>
        <v>0</v>
      </c>
      <c r="N11" s="535" t="n">
        <f aca="false">'1. Artikeldata Grund'!F14</f>
        <v>0</v>
      </c>
      <c r="O11" s="534" t="str">
        <f aca="false">'1. Artikeldata Grund'!J14</f>
        <v>  Välj…</v>
      </c>
      <c r="P11" s="534" t="str">
        <f aca="false">'4. Inköpsdata'!E14</f>
        <v>ST</v>
      </c>
      <c r="Q11" s="533" t="n">
        <f aca="false">'4. Inköpsdata'!G14</f>
        <v>1</v>
      </c>
      <c r="R11" s="535" t="str">
        <f aca="false">'3. Förpackningsdata'!K14</f>
        <v>BX</v>
      </c>
      <c r="S11" s="534" t="n">
        <f aca="false">'3. Förpackningsdata'!L14</f>
        <v>0</v>
      </c>
      <c r="T11" s="535" t="n">
        <f aca="false">'3. Förpackningsdata'!M14</f>
        <v>0</v>
      </c>
      <c r="U11" s="536" t="str">
        <f aca="false">'4. Inköpsdata'!H14</f>
        <v>SEK</v>
      </c>
      <c r="V11" s="533" t="str">
        <f aca="false">'APH KIC KIA PC'!AA14</f>
        <v/>
      </c>
      <c r="W11" s="533" t="str">
        <f aca="false">'APH KIC KIA PC'!AB14</f>
        <v/>
      </c>
      <c r="X11" s="533" t="n">
        <f aca="false">'APH KIC KIA PC'!AC14</f>
        <v>0</v>
      </c>
      <c r="Y11" s="531" t="n">
        <f aca="false">'APH KIC KIA PC'!AK14</f>
        <v>0</v>
      </c>
      <c r="Z11" s="533"/>
      <c r="AA11" s="534"/>
      <c r="AB11" s="534"/>
      <c r="AC11" s="534"/>
      <c r="AD11" s="534"/>
    </row>
    <row r="12" customFormat="false" ht="14.25" hidden="false" customHeight="false" outlineLevel="0" collapsed="false">
      <c r="A12" s="535" t="n">
        <f aca="false">'APH KIC KIA PC'!F15</f>
        <v>0</v>
      </c>
      <c r="B12" s="534" t="n">
        <f aca="false">'APH KIC KIA PC'!D15</f>
        <v>0</v>
      </c>
      <c r="C12" s="535" t="n">
        <f aca="false">'1. Artikeldata Grund'!D15</f>
        <v>0</v>
      </c>
      <c r="D12" s="534" t="n">
        <f aca="false">'2. Artikeldata Utökad'!I15</f>
        <v>0</v>
      </c>
      <c r="E12" s="534" t="str">
        <f aca="false">'APH KIC KIA PC'!S15</f>
        <v>  Välj…</v>
      </c>
      <c r="F12" s="534" t="n">
        <f aca="false">'APH KIC KIA PC'!J15</f>
        <v>0</v>
      </c>
      <c r="G12" s="534" t="n">
        <f aca="false">'1. Artikeldata Grund'!E15</f>
        <v>0</v>
      </c>
      <c r="H12" s="534" t="n">
        <f aca="false">'APH KIC KIA PC'!G15</f>
        <v>0</v>
      </c>
      <c r="I12" s="534" t="str">
        <f aca="false">'APH KIC KIA PC'!L15</f>
        <v>Välj….</v>
      </c>
      <c r="J12" s="534" t="n">
        <f aca="false">'APH KIC KIA PC'!M15</f>
        <v>910</v>
      </c>
      <c r="K12" s="534" t="n">
        <f aca="false">'APH KIC KIA PC'!O15</f>
        <v>0</v>
      </c>
      <c r="L12" s="535" t="n">
        <f aca="false">'APH KIC KIA PC'!Q15</f>
        <v>0</v>
      </c>
      <c r="M12" s="534" t="n">
        <f aca="false">'APH KIC KIA PC'!R15</f>
        <v>0</v>
      </c>
      <c r="N12" s="535" t="n">
        <f aca="false">'1. Artikeldata Grund'!F15</f>
        <v>0</v>
      </c>
      <c r="O12" s="534" t="str">
        <f aca="false">'1. Artikeldata Grund'!J15</f>
        <v>  Välj…</v>
      </c>
      <c r="P12" s="534" t="str">
        <f aca="false">'4. Inköpsdata'!E15</f>
        <v>ST</v>
      </c>
      <c r="Q12" s="533" t="n">
        <f aca="false">'4. Inköpsdata'!G15</f>
        <v>1</v>
      </c>
      <c r="R12" s="535" t="str">
        <f aca="false">'3. Förpackningsdata'!K15</f>
        <v>BX</v>
      </c>
      <c r="S12" s="534" t="n">
        <f aca="false">'3. Förpackningsdata'!L15</f>
        <v>0</v>
      </c>
      <c r="T12" s="535" t="n">
        <f aca="false">'3. Förpackningsdata'!M15</f>
        <v>0</v>
      </c>
      <c r="U12" s="536" t="str">
        <f aca="false">'4. Inköpsdata'!H15</f>
        <v>SEK</v>
      </c>
      <c r="V12" s="533" t="str">
        <f aca="false">'APH KIC KIA PC'!AA15</f>
        <v/>
      </c>
      <c r="W12" s="533" t="str">
        <f aca="false">'APH KIC KIA PC'!AB15</f>
        <v/>
      </c>
      <c r="X12" s="533" t="n">
        <f aca="false">'APH KIC KIA PC'!AC15</f>
        <v>0</v>
      </c>
      <c r="Y12" s="531" t="n">
        <f aca="false">'APH KIC KIA PC'!AK15</f>
        <v>0</v>
      </c>
      <c r="Z12" s="533"/>
      <c r="AA12" s="534"/>
      <c r="AB12" s="534"/>
      <c r="AC12" s="534"/>
      <c r="AD12" s="534"/>
    </row>
    <row r="13" customFormat="false" ht="14.25" hidden="false" customHeight="false" outlineLevel="0" collapsed="false">
      <c r="A13" s="535" t="n">
        <f aca="false">'APH KIC KIA PC'!F16</f>
        <v>0</v>
      </c>
      <c r="B13" s="534" t="n">
        <f aca="false">'APH KIC KIA PC'!D16</f>
        <v>0</v>
      </c>
      <c r="C13" s="535" t="n">
        <f aca="false">'1. Artikeldata Grund'!D16</f>
        <v>0</v>
      </c>
      <c r="D13" s="534" t="n">
        <f aca="false">'2. Artikeldata Utökad'!I16</f>
        <v>0</v>
      </c>
      <c r="E13" s="534" t="str">
        <f aca="false">'APH KIC KIA PC'!S16</f>
        <v>  Välj…</v>
      </c>
      <c r="F13" s="534" t="n">
        <f aca="false">'APH KIC KIA PC'!J16</f>
        <v>0</v>
      </c>
      <c r="G13" s="534" t="n">
        <f aca="false">'1. Artikeldata Grund'!E16</f>
        <v>0</v>
      </c>
      <c r="H13" s="534" t="n">
        <f aca="false">'APH KIC KIA PC'!G16</f>
        <v>0</v>
      </c>
      <c r="I13" s="534" t="str">
        <f aca="false">'APH KIC KIA PC'!L16</f>
        <v>Välj….</v>
      </c>
      <c r="J13" s="534" t="n">
        <f aca="false">'APH KIC KIA PC'!M16</f>
        <v>910</v>
      </c>
      <c r="K13" s="534" t="n">
        <f aca="false">'APH KIC KIA PC'!O16</f>
        <v>0</v>
      </c>
      <c r="L13" s="535" t="n">
        <f aca="false">'APH KIC KIA PC'!Q16</f>
        <v>0</v>
      </c>
      <c r="M13" s="534" t="n">
        <f aca="false">'APH KIC KIA PC'!R16</f>
        <v>0</v>
      </c>
      <c r="N13" s="535" t="n">
        <f aca="false">'1. Artikeldata Grund'!F16</f>
        <v>0</v>
      </c>
      <c r="O13" s="534" t="str">
        <f aca="false">'1. Artikeldata Grund'!J16</f>
        <v>  Välj…</v>
      </c>
      <c r="P13" s="534" t="str">
        <f aca="false">'4. Inköpsdata'!E16</f>
        <v>ST</v>
      </c>
      <c r="Q13" s="533" t="n">
        <f aca="false">'4. Inköpsdata'!G16</f>
        <v>1</v>
      </c>
      <c r="R13" s="535" t="str">
        <f aca="false">'3. Förpackningsdata'!K16</f>
        <v>BX</v>
      </c>
      <c r="S13" s="534" t="n">
        <f aca="false">'3. Förpackningsdata'!L16</f>
        <v>0</v>
      </c>
      <c r="T13" s="535" t="n">
        <f aca="false">'3. Förpackningsdata'!M16</f>
        <v>0</v>
      </c>
      <c r="U13" s="536" t="str">
        <f aca="false">'4. Inköpsdata'!H16</f>
        <v>SEK</v>
      </c>
      <c r="V13" s="533" t="str">
        <f aca="false">'APH KIC KIA PC'!AA16</f>
        <v/>
      </c>
      <c r="W13" s="533" t="str">
        <f aca="false">'APH KIC KIA PC'!AB16</f>
        <v/>
      </c>
      <c r="X13" s="533" t="n">
        <f aca="false">'APH KIC KIA PC'!AC16</f>
        <v>0</v>
      </c>
      <c r="Y13" s="531" t="n">
        <f aca="false">'APH KIC KIA PC'!AK16</f>
        <v>0</v>
      </c>
      <c r="Z13" s="533"/>
      <c r="AA13" s="534"/>
      <c r="AB13" s="534"/>
      <c r="AC13" s="534"/>
      <c r="AD13" s="534"/>
    </row>
    <row r="14" customFormat="false" ht="14.25" hidden="false" customHeight="false" outlineLevel="0" collapsed="false">
      <c r="A14" s="535" t="n">
        <f aca="false">'APH KIC KIA PC'!F17</f>
        <v>0</v>
      </c>
      <c r="B14" s="534" t="n">
        <f aca="false">'APH KIC KIA PC'!D17</f>
        <v>0</v>
      </c>
      <c r="C14" s="535" t="n">
        <f aca="false">'1. Artikeldata Grund'!D17</f>
        <v>0</v>
      </c>
      <c r="D14" s="534" t="n">
        <f aca="false">'2. Artikeldata Utökad'!I17</f>
        <v>0</v>
      </c>
      <c r="E14" s="534" t="str">
        <f aca="false">'APH KIC KIA PC'!S17</f>
        <v>  Välj…</v>
      </c>
      <c r="F14" s="534" t="n">
        <f aca="false">'APH KIC KIA PC'!J17</f>
        <v>0</v>
      </c>
      <c r="G14" s="534" t="n">
        <f aca="false">'1. Artikeldata Grund'!E17</f>
        <v>0</v>
      </c>
      <c r="H14" s="534" t="n">
        <f aca="false">'APH KIC KIA PC'!G17</f>
        <v>0</v>
      </c>
      <c r="I14" s="534" t="str">
        <f aca="false">'APH KIC KIA PC'!L17</f>
        <v>Välj….</v>
      </c>
      <c r="J14" s="534" t="n">
        <f aca="false">'APH KIC KIA PC'!M17</f>
        <v>910</v>
      </c>
      <c r="K14" s="534" t="n">
        <f aca="false">'APH KIC KIA PC'!O17</f>
        <v>0</v>
      </c>
      <c r="L14" s="535" t="n">
        <f aca="false">'APH KIC KIA PC'!Q17</f>
        <v>0</v>
      </c>
      <c r="M14" s="534" t="n">
        <f aca="false">'APH KIC KIA PC'!R17</f>
        <v>0</v>
      </c>
      <c r="N14" s="535" t="n">
        <f aca="false">'1. Artikeldata Grund'!F17</f>
        <v>0</v>
      </c>
      <c r="O14" s="534" t="str">
        <f aca="false">'1. Artikeldata Grund'!J17</f>
        <v>  Välj…</v>
      </c>
      <c r="P14" s="534" t="str">
        <f aca="false">'4. Inköpsdata'!E17</f>
        <v>ST</v>
      </c>
      <c r="Q14" s="533" t="n">
        <f aca="false">'4. Inköpsdata'!G17</f>
        <v>1</v>
      </c>
      <c r="R14" s="535" t="str">
        <f aca="false">'3. Förpackningsdata'!K17</f>
        <v>BX</v>
      </c>
      <c r="S14" s="534" t="n">
        <f aca="false">'3. Förpackningsdata'!L17</f>
        <v>0</v>
      </c>
      <c r="T14" s="535" t="n">
        <f aca="false">'3. Förpackningsdata'!M17</f>
        <v>0</v>
      </c>
      <c r="U14" s="536" t="str">
        <f aca="false">'4. Inköpsdata'!H17</f>
        <v>SEK</v>
      </c>
      <c r="V14" s="533" t="str">
        <f aca="false">'APH KIC KIA PC'!AA17</f>
        <v/>
      </c>
      <c r="W14" s="533" t="str">
        <f aca="false">'APH KIC KIA PC'!AB17</f>
        <v/>
      </c>
      <c r="X14" s="533" t="n">
        <f aca="false">'APH KIC KIA PC'!AC17</f>
        <v>0</v>
      </c>
      <c r="Y14" s="531" t="n">
        <f aca="false">'APH KIC KIA PC'!AK17</f>
        <v>0</v>
      </c>
      <c r="Z14" s="533"/>
      <c r="AA14" s="534"/>
      <c r="AB14" s="534"/>
      <c r="AC14" s="534"/>
      <c r="AD14" s="534"/>
    </row>
    <row r="15" customFormat="false" ht="14.25" hidden="false" customHeight="false" outlineLevel="0" collapsed="false">
      <c r="A15" s="535" t="n">
        <f aca="false">'APH KIC KIA PC'!F18</f>
        <v>0</v>
      </c>
      <c r="B15" s="534" t="n">
        <f aca="false">'APH KIC KIA PC'!D18</f>
        <v>0</v>
      </c>
      <c r="C15" s="535" t="n">
        <f aca="false">'1. Artikeldata Grund'!D18</f>
        <v>0</v>
      </c>
      <c r="D15" s="534" t="n">
        <f aca="false">'2. Artikeldata Utökad'!I18</f>
        <v>0</v>
      </c>
      <c r="E15" s="534" t="str">
        <f aca="false">'APH KIC KIA PC'!S18</f>
        <v>  Välj…</v>
      </c>
      <c r="F15" s="534" t="n">
        <f aca="false">'APH KIC KIA PC'!J18</f>
        <v>0</v>
      </c>
      <c r="G15" s="534" t="n">
        <f aca="false">'1. Artikeldata Grund'!E18</f>
        <v>0</v>
      </c>
      <c r="H15" s="534" t="n">
        <f aca="false">'APH KIC KIA PC'!G18</f>
        <v>0</v>
      </c>
      <c r="I15" s="534" t="str">
        <f aca="false">'APH KIC KIA PC'!L18</f>
        <v>Välj….</v>
      </c>
      <c r="J15" s="534" t="n">
        <f aca="false">'APH KIC KIA PC'!M18</f>
        <v>910</v>
      </c>
      <c r="K15" s="534" t="n">
        <f aca="false">'APH KIC KIA PC'!O18</f>
        <v>0</v>
      </c>
      <c r="L15" s="535" t="n">
        <f aca="false">'APH KIC KIA PC'!Q18</f>
        <v>0</v>
      </c>
      <c r="M15" s="534" t="n">
        <f aca="false">'APH KIC KIA PC'!R18</f>
        <v>0</v>
      </c>
      <c r="N15" s="535" t="n">
        <f aca="false">'1. Artikeldata Grund'!F18</f>
        <v>0</v>
      </c>
      <c r="O15" s="534" t="str">
        <f aca="false">'1. Artikeldata Grund'!J18</f>
        <v>  Välj…</v>
      </c>
      <c r="P15" s="534" t="str">
        <f aca="false">'4. Inköpsdata'!E18</f>
        <v>ST</v>
      </c>
      <c r="Q15" s="533" t="n">
        <f aca="false">'4. Inköpsdata'!G18</f>
        <v>1</v>
      </c>
      <c r="R15" s="535" t="str">
        <f aca="false">'3. Förpackningsdata'!K18</f>
        <v>BX</v>
      </c>
      <c r="S15" s="534" t="n">
        <f aca="false">'3. Förpackningsdata'!L18</f>
        <v>0</v>
      </c>
      <c r="T15" s="535" t="n">
        <f aca="false">'3. Förpackningsdata'!M18</f>
        <v>0</v>
      </c>
      <c r="U15" s="536" t="str">
        <f aca="false">'4. Inköpsdata'!H18</f>
        <v>SEK</v>
      </c>
      <c r="V15" s="533" t="str">
        <f aca="false">'APH KIC KIA PC'!AA18</f>
        <v/>
      </c>
      <c r="W15" s="533" t="str">
        <f aca="false">'APH KIC KIA PC'!AB18</f>
        <v/>
      </c>
      <c r="X15" s="533" t="n">
        <f aca="false">'APH KIC KIA PC'!AC18</f>
        <v>0</v>
      </c>
      <c r="Y15" s="531" t="n">
        <f aca="false">'APH KIC KIA PC'!AK18</f>
        <v>0</v>
      </c>
      <c r="Z15" s="533"/>
      <c r="AA15" s="534"/>
      <c r="AB15" s="534"/>
      <c r="AC15" s="534"/>
      <c r="AD15" s="534"/>
    </row>
    <row r="16" customFormat="false" ht="14.25" hidden="false" customHeight="false" outlineLevel="0" collapsed="false">
      <c r="A16" s="535" t="n">
        <f aca="false">'APH KIC KIA PC'!F19</f>
        <v>0</v>
      </c>
      <c r="B16" s="534" t="n">
        <f aca="false">'APH KIC KIA PC'!D19</f>
        <v>0</v>
      </c>
      <c r="C16" s="535" t="n">
        <f aca="false">'1. Artikeldata Grund'!D19</f>
        <v>0</v>
      </c>
      <c r="D16" s="534" t="n">
        <f aca="false">'2. Artikeldata Utökad'!I19</f>
        <v>0</v>
      </c>
      <c r="E16" s="534" t="str">
        <f aca="false">'APH KIC KIA PC'!S19</f>
        <v>  Välj…</v>
      </c>
      <c r="F16" s="534" t="n">
        <f aca="false">'APH KIC KIA PC'!J19</f>
        <v>0</v>
      </c>
      <c r="G16" s="534" t="n">
        <f aca="false">'1. Artikeldata Grund'!E19</f>
        <v>0</v>
      </c>
      <c r="H16" s="534" t="n">
        <f aca="false">'APH KIC KIA PC'!G19</f>
        <v>0</v>
      </c>
      <c r="I16" s="534" t="str">
        <f aca="false">'APH KIC KIA PC'!L19</f>
        <v>Välj….</v>
      </c>
      <c r="J16" s="534" t="n">
        <f aca="false">'APH KIC KIA PC'!M19</f>
        <v>910</v>
      </c>
      <c r="K16" s="534" t="n">
        <f aca="false">'APH KIC KIA PC'!O19</f>
        <v>0</v>
      </c>
      <c r="L16" s="535" t="n">
        <f aca="false">'APH KIC KIA PC'!Q19</f>
        <v>0</v>
      </c>
      <c r="M16" s="534" t="n">
        <f aca="false">'APH KIC KIA PC'!R19</f>
        <v>0</v>
      </c>
      <c r="N16" s="535" t="n">
        <f aca="false">'1. Artikeldata Grund'!F19</f>
        <v>0</v>
      </c>
      <c r="O16" s="534" t="str">
        <f aca="false">'1. Artikeldata Grund'!J19</f>
        <v>  Välj…</v>
      </c>
      <c r="P16" s="534" t="str">
        <f aca="false">'4. Inköpsdata'!E19</f>
        <v>ST</v>
      </c>
      <c r="Q16" s="533" t="n">
        <f aca="false">'4. Inköpsdata'!G19</f>
        <v>1</v>
      </c>
      <c r="R16" s="535" t="str">
        <f aca="false">'3. Förpackningsdata'!K19</f>
        <v>BX</v>
      </c>
      <c r="S16" s="534" t="n">
        <f aca="false">'3. Förpackningsdata'!L19</f>
        <v>0</v>
      </c>
      <c r="T16" s="535" t="n">
        <f aca="false">'3. Förpackningsdata'!M19</f>
        <v>0</v>
      </c>
      <c r="U16" s="536" t="str">
        <f aca="false">'4. Inköpsdata'!H19</f>
        <v>SEK</v>
      </c>
      <c r="V16" s="533" t="str">
        <f aca="false">'APH KIC KIA PC'!AA19</f>
        <v/>
      </c>
      <c r="W16" s="533" t="str">
        <f aca="false">'APH KIC KIA PC'!AB19</f>
        <v/>
      </c>
      <c r="X16" s="533" t="n">
        <f aca="false">'APH KIC KIA PC'!AC19</f>
        <v>0</v>
      </c>
      <c r="Y16" s="531" t="n">
        <f aca="false">'APH KIC KIA PC'!AK19</f>
        <v>0</v>
      </c>
      <c r="Z16" s="533"/>
      <c r="AA16" s="534"/>
      <c r="AB16" s="534"/>
      <c r="AC16" s="534"/>
      <c r="AD16" s="534"/>
    </row>
    <row r="17" customFormat="false" ht="14.25" hidden="false" customHeight="false" outlineLevel="0" collapsed="false">
      <c r="A17" s="535" t="n">
        <f aca="false">'APH KIC KIA PC'!F20</f>
        <v>0</v>
      </c>
      <c r="B17" s="534" t="n">
        <f aca="false">'APH KIC KIA PC'!D20</f>
        <v>0</v>
      </c>
      <c r="C17" s="535" t="n">
        <f aca="false">'1. Artikeldata Grund'!D20</f>
        <v>0</v>
      </c>
      <c r="D17" s="534" t="n">
        <f aca="false">'2. Artikeldata Utökad'!I20</f>
        <v>0</v>
      </c>
      <c r="E17" s="534" t="str">
        <f aca="false">'APH KIC KIA PC'!S20</f>
        <v>  Välj…</v>
      </c>
      <c r="F17" s="534" t="n">
        <f aca="false">'APH KIC KIA PC'!J20</f>
        <v>0</v>
      </c>
      <c r="G17" s="534" t="n">
        <f aca="false">'1. Artikeldata Grund'!E20</f>
        <v>0</v>
      </c>
      <c r="H17" s="534" t="n">
        <f aca="false">'APH KIC KIA PC'!G20</f>
        <v>0</v>
      </c>
      <c r="I17" s="534" t="str">
        <f aca="false">'APH KIC KIA PC'!L20</f>
        <v>Välj….</v>
      </c>
      <c r="J17" s="534" t="n">
        <f aca="false">'APH KIC KIA PC'!M20</f>
        <v>910</v>
      </c>
      <c r="K17" s="534" t="n">
        <f aca="false">'APH KIC KIA PC'!O20</f>
        <v>0</v>
      </c>
      <c r="L17" s="535" t="n">
        <f aca="false">'APH KIC KIA PC'!Q20</f>
        <v>0</v>
      </c>
      <c r="M17" s="534" t="n">
        <f aca="false">'APH KIC KIA PC'!R20</f>
        <v>0</v>
      </c>
      <c r="N17" s="535" t="n">
        <f aca="false">'1. Artikeldata Grund'!F20</f>
        <v>0</v>
      </c>
      <c r="O17" s="534" t="str">
        <f aca="false">'1. Artikeldata Grund'!J20</f>
        <v>  Välj…</v>
      </c>
      <c r="P17" s="534" t="str">
        <f aca="false">'4. Inköpsdata'!E20</f>
        <v>ST</v>
      </c>
      <c r="Q17" s="533" t="n">
        <f aca="false">'4. Inköpsdata'!G20</f>
        <v>1</v>
      </c>
      <c r="R17" s="535" t="str">
        <f aca="false">'3. Förpackningsdata'!K20</f>
        <v>BX</v>
      </c>
      <c r="S17" s="534" t="n">
        <f aca="false">'3. Förpackningsdata'!L20</f>
        <v>0</v>
      </c>
      <c r="T17" s="535" t="n">
        <f aca="false">'3. Förpackningsdata'!M20</f>
        <v>0</v>
      </c>
      <c r="U17" s="536" t="str">
        <f aca="false">'4. Inköpsdata'!H20</f>
        <v>SEK</v>
      </c>
      <c r="V17" s="533" t="str">
        <f aca="false">'APH KIC KIA PC'!AA20</f>
        <v/>
      </c>
      <c r="W17" s="533" t="str">
        <f aca="false">'APH KIC KIA PC'!AB20</f>
        <v/>
      </c>
      <c r="X17" s="533" t="n">
        <f aca="false">'APH KIC KIA PC'!AC20</f>
        <v>0</v>
      </c>
      <c r="Y17" s="531" t="n">
        <f aca="false">'APH KIC KIA PC'!AK20</f>
        <v>0</v>
      </c>
      <c r="Z17" s="533"/>
      <c r="AA17" s="534"/>
      <c r="AB17" s="534"/>
      <c r="AC17" s="534"/>
      <c r="AD17" s="534"/>
    </row>
    <row r="18" customFormat="false" ht="14.25" hidden="false" customHeight="false" outlineLevel="0" collapsed="false">
      <c r="A18" s="535" t="n">
        <f aca="false">'APH KIC KIA PC'!F21</f>
        <v>0</v>
      </c>
      <c r="B18" s="534" t="n">
        <f aca="false">'APH KIC KIA PC'!D21</f>
        <v>0</v>
      </c>
      <c r="C18" s="535" t="n">
        <f aca="false">'1. Artikeldata Grund'!D21</f>
        <v>0</v>
      </c>
      <c r="D18" s="534" t="n">
        <f aca="false">'2. Artikeldata Utökad'!I21</f>
        <v>0</v>
      </c>
      <c r="E18" s="534" t="str">
        <f aca="false">'APH KIC KIA PC'!S21</f>
        <v>  Välj…</v>
      </c>
      <c r="F18" s="534" t="n">
        <f aca="false">'APH KIC KIA PC'!J21</f>
        <v>0</v>
      </c>
      <c r="G18" s="534" t="n">
        <f aca="false">'1. Artikeldata Grund'!E21</f>
        <v>0</v>
      </c>
      <c r="H18" s="534" t="n">
        <f aca="false">'APH KIC KIA PC'!G21</f>
        <v>0</v>
      </c>
      <c r="I18" s="534" t="str">
        <f aca="false">'APH KIC KIA PC'!L21</f>
        <v>Välj….</v>
      </c>
      <c r="J18" s="534" t="n">
        <f aca="false">'APH KIC KIA PC'!M21</f>
        <v>910</v>
      </c>
      <c r="K18" s="534" t="n">
        <f aca="false">'APH KIC KIA PC'!O21</f>
        <v>0</v>
      </c>
      <c r="L18" s="535" t="n">
        <f aca="false">'APH KIC KIA PC'!Q21</f>
        <v>0</v>
      </c>
      <c r="M18" s="534" t="n">
        <f aca="false">'APH KIC KIA PC'!R21</f>
        <v>0</v>
      </c>
      <c r="N18" s="535" t="n">
        <f aca="false">'1. Artikeldata Grund'!F21</f>
        <v>0</v>
      </c>
      <c r="O18" s="534" t="str">
        <f aca="false">'1. Artikeldata Grund'!J21</f>
        <v>  Välj…</v>
      </c>
      <c r="P18" s="534" t="str">
        <f aca="false">'4. Inköpsdata'!E21</f>
        <v>ST</v>
      </c>
      <c r="Q18" s="533" t="n">
        <f aca="false">'4. Inköpsdata'!G21</f>
        <v>1</v>
      </c>
      <c r="R18" s="535" t="str">
        <f aca="false">'3. Förpackningsdata'!K21</f>
        <v>BX</v>
      </c>
      <c r="S18" s="534" t="n">
        <f aca="false">'3. Förpackningsdata'!L21</f>
        <v>0</v>
      </c>
      <c r="T18" s="535" t="n">
        <f aca="false">'3. Förpackningsdata'!M21</f>
        <v>0</v>
      </c>
      <c r="U18" s="536" t="str">
        <f aca="false">'4. Inköpsdata'!H21</f>
        <v>SEK</v>
      </c>
      <c r="V18" s="533" t="str">
        <f aca="false">'APH KIC KIA PC'!AA21</f>
        <v/>
      </c>
      <c r="W18" s="533" t="str">
        <f aca="false">'APH KIC KIA PC'!AB21</f>
        <v/>
      </c>
      <c r="X18" s="533" t="n">
        <f aca="false">'APH KIC KIA PC'!AC21</f>
        <v>0</v>
      </c>
      <c r="Y18" s="531" t="n">
        <f aca="false">'APH KIC KIA PC'!AK21</f>
        <v>0</v>
      </c>
      <c r="Z18" s="533"/>
      <c r="AA18" s="534"/>
      <c r="AB18" s="534"/>
      <c r="AC18" s="534"/>
      <c r="AD18" s="534"/>
    </row>
    <row r="19" customFormat="false" ht="14.25" hidden="false" customHeight="false" outlineLevel="0" collapsed="false">
      <c r="A19" s="535" t="n">
        <f aca="false">'APH KIC KIA PC'!F22</f>
        <v>0</v>
      </c>
      <c r="B19" s="534" t="n">
        <f aca="false">'APH KIC KIA PC'!D22</f>
        <v>0</v>
      </c>
      <c r="C19" s="535" t="n">
        <f aca="false">'1. Artikeldata Grund'!D22</f>
        <v>0</v>
      </c>
      <c r="D19" s="534" t="n">
        <f aca="false">'2. Artikeldata Utökad'!I22</f>
        <v>0</v>
      </c>
      <c r="E19" s="534" t="str">
        <f aca="false">'APH KIC KIA PC'!S22</f>
        <v>  Välj…</v>
      </c>
      <c r="F19" s="534" t="n">
        <f aca="false">'APH KIC KIA PC'!J22</f>
        <v>0</v>
      </c>
      <c r="G19" s="534" t="n">
        <f aca="false">'1. Artikeldata Grund'!E22</f>
        <v>0</v>
      </c>
      <c r="H19" s="534" t="n">
        <f aca="false">'APH KIC KIA PC'!G22</f>
        <v>0</v>
      </c>
      <c r="I19" s="534" t="str">
        <f aca="false">'APH KIC KIA PC'!L22</f>
        <v>Välj….</v>
      </c>
      <c r="J19" s="534" t="n">
        <f aca="false">'APH KIC KIA PC'!M22</f>
        <v>910</v>
      </c>
      <c r="K19" s="534" t="n">
        <f aca="false">'APH KIC KIA PC'!O22</f>
        <v>0</v>
      </c>
      <c r="L19" s="535" t="n">
        <f aca="false">'APH KIC KIA PC'!Q22</f>
        <v>0</v>
      </c>
      <c r="M19" s="534" t="n">
        <f aca="false">'APH KIC KIA PC'!R22</f>
        <v>0</v>
      </c>
      <c r="N19" s="535" t="n">
        <f aca="false">'1. Artikeldata Grund'!F22</f>
        <v>0</v>
      </c>
      <c r="O19" s="534" t="str">
        <f aca="false">'1. Artikeldata Grund'!J22</f>
        <v>  Välj…</v>
      </c>
      <c r="P19" s="534" t="str">
        <f aca="false">'4. Inköpsdata'!E22</f>
        <v>ST</v>
      </c>
      <c r="Q19" s="533" t="n">
        <f aca="false">'4. Inköpsdata'!G22</f>
        <v>1</v>
      </c>
      <c r="R19" s="535" t="str">
        <f aca="false">'3. Förpackningsdata'!K22</f>
        <v>BX</v>
      </c>
      <c r="S19" s="534" t="n">
        <f aca="false">'3. Förpackningsdata'!L22</f>
        <v>0</v>
      </c>
      <c r="T19" s="535" t="n">
        <f aca="false">'3. Förpackningsdata'!M22</f>
        <v>0</v>
      </c>
      <c r="U19" s="536" t="str">
        <f aca="false">'4. Inköpsdata'!H22</f>
        <v>SEK</v>
      </c>
      <c r="V19" s="533" t="str">
        <f aca="false">'APH KIC KIA PC'!AA22</f>
        <v/>
      </c>
      <c r="W19" s="533" t="str">
        <f aca="false">'APH KIC KIA PC'!AB22</f>
        <v/>
      </c>
      <c r="X19" s="533" t="n">
        <f aca="false">'APH KIC KIA PC'!AC22</f>
        <v>0</v>
      </c>
      <c r="Y19" s="531" t="n">
        <f aca="false">'APH KIC KIA PC'!AK22</f>
        <v>0</v>
      </c>
      <c r="Z19" s="533"/>
      <c r="AA19" s="534"/>
      <c r="AB19" s="534"/>
      <c r="AC19" s="534"/>
      <c r="AD19" s="534"/>
    </row>
    <row r="20" customFormat="false" ht="14.25" hidden="false" customHeight="false" outlineLevel="0" collapsed="false">
      <c r="A20" s="535" t="n">
        <f aca="false">'APH KIC KIA PC'!F23</f>
        <v>0</v>
      </c>
      <c r="B20" s="534" t="n">
        <f aca="false">'APH KIC KIA PC'!D23</f>
        <v>0</v>
      </c>
      <c r="C20" s="535" t="n">
        <f aca="false">'1. Artikeldata Grund'!D23</f>
        <v>0</v>
      </c>
      <c r="D20" s="534" t="n">
        <f aca="false">'2. Artikeldata Utökad'!I23</f>
        <v>0</v>
      </c>
      <c r="E20" s="534" t="str">
        <f aca="false">'APH KIC KIA PC'!S23</f>
        <v>  Välj…</v>
      </c>
      <c r="F20" s="534" t="n">
        <f aca="false">'APH KIC KIA PC'!J23</f>
        <v>0</v>
      </c>
      <c r="G20" s="534" t="n">
        <f aca="false">'1. Artikeldata Grund'!E23</f>
        <v>0</v>
      </c>
      <c r="H20" s="534" t="n">
        <f aca="false">'APH KIC KIA PC'!G23</f>
        <v>0</v>
      </c>
      <c r="I20" s="534" t="str">
        <f aca="false">'APH KIC KIA PC'!L23</f>
        <v>Välj….</v>
      </c>
      <c r="J20" s="534" t="n">
        <f aca="false">'APH KIC KIA PC'!M23</f>
        <v>910</v>
      </c>
      <c r="K20" s="534" t="n">
        <f aca="false">'APH KIC KIA PC'!O23</f>
        <v>0</v>
      </c>
      <c r="L20" s="535" t="n">
        <f aca="false">'APH KIC KIA PC'!Q23</f>
        <v>0</v>
      </c>
      <c r="M20" s="534" t="n">
        <f aca="false">'APH KIC KIA PC'!R23</f>
        <v>0</v>
      </c>
      <c r="N20" s="535" t="n">
        <f aca="false">'1. Artikeldata Grund'!F23</f>
        <v>0</v>
      </c>
      <c r="O20" s="534" t="str">
        <f aca="false">'1. Artikeldata Grund'!J23</f>
        <v>  Välj…</v>
      </c>
      <c r="P20" s="534" t="str">
        <f aca="false">'4. Inköpsdata'!E23</f>
        <v>ST</v>
      </c>
      <c r="Q20" s="533" t="n">
        <f aca="false">'4. Inköpsdata'!G23</f>
        <v>1</v>
      </c>
      <c r="R20" s="535" t="str">
        <f aca="false">'3. Förpackningsdata'!K23</f>
        <v>BX</v>
      </c>
      <c r="S20" s="534" t="n">
        <f aca="false">'3. Förpackningsdata'!L23</f>
        <v>0</v>
      </c>
      <c r="T20" s="535" t="n">
        <f aca="false">'3. Förpackningsdata'!M23</f>
        <v>0</v>
      </c>
      <c r="U20" s="536" t="str">
        <f aca="false">'4. Inköpsdata'!H23</f>
        <v>SEK</v>
      </c>
      <c r="V20" s="533" t="str">
        <f aca="false">'APH KIC KIA PC'!AA23</f>
        <v/>
      </c>
      <c r="W20" s="533" t="str">
        <f aca="false">'APH KIC KIA PC'!AB23</f>
        <v/>
      </c>
      <c r="X20" s="533" t="n">
        <f aca="false">'APH KIC KIA PC'!AC23</f>
        <v>0</v>
      </c>
      <c r="Y20" s="531" t="n">
        <f aca="false">'APH KIC KIA PC'!AK23</f>
        <v>0</v>
      </c>
      <c r="Z20" s="533"/>
      <c r="AA20" s="534"/>
      <c r="AB20" s="534"/>
      <c r="AC20" s="534"/>
      <c r="AD20" s="534"/>
    </row>
    <row r="21" customFormat="false" ht="14.25" hidden="false" customHeight="false" outlineLevel="0" collapsed="false">
      <c r="A21" s="535" t="n">
        <f aca="false">'APH KIC KIA PC'!F24</f>
        <v>0</v>
      </c>
      <c r="B21" s="534" t="n">
        <f aca="false">'APH KIC KIA PC'!D24</f>
        <v>0</v>
      </c>
      <c r="C21" s="535" t="n">
        <f aca="false">'1. Artikeldata Grund'!D24</f>
        <v>0</v>
      </c>
      <c r="D21" s="534" t="n">
        <f aca="false">'2. Artikeldata Utökad'!I24</f>
        <v>0</v>
      </c>
      <c r="E21" s="534" t="str">
        <f aca="false">'APH KIC KIA PC'!S24</f>
        <v>  Välj…</v>
      </c>
      <c r="F21" s="534" t="n">
        <f aca="false">'APH KIC KIA PC'!J24</f>
        <v>0</v>
      </c>
      <c r="G21" s="534" t="n">
        <f aca="false">'1. Artikeldata Grund'!E24</f>
        <v>0</v>
      </c>
      <c r="H21" s="534" t="n">
        <f aca="false">'APH KIC KIA PC'!G24</f>
        <v>0</v>
      </c>
      <c r="I21" s="534" t="str">
        <f aca="false">'APH KIC KIA PC'!L24</f>
        <v>Välj….</v>
      </c>
      <c r="J21" s="534" t="n">
        <f aca="false">'APH KIC KIA PC'!M24</f>
        <v>910</v>
      </c>
      <c r="K21" s="534" t="n">
        <f aca="false">'APH KIC KIA PC'!O24</f>
        <v>0</v>
      </c>
      <c r="L21" s="535" t="n">
        <f aca="false">'APH KIC KIA PC'!Q24</f>
        <v>0</v>
      </c>
      <c r="M21" s="534" t="n">
        <f aca="false">'APH KIC KIA PC'!R24</f>
        <v>0</v>
      </c>
      <c r="N21" s="535" t="n">
        <f aca="false">'1. Artikeldata Grund'!F24</f>
        <v>0</v>
      </c>
      <c r="O21" s="534" t="str">
        <f aca="false">'1. Artikeldata Grund'!J24</f>
        <v>  Välj…</v>
      </c>
      <c r="P21" s="534" t="str">
        <f aca="false">'4. Inköpsdata'!E24</f>
        <v>ST</v>
      </c>
      <c r="Q21" s="533" t="n">
        <f aca="false">'4. Inköpsdata'!G24</f>
        <v>1</v>
      </c>
      <c r="R21" s="535" t="str">
        <f aca="false">'3. Förpackningsdata'!K24</f>
        <v>BX</v>
      </c>
      <c r="S21" s="534" t="n">
        <f aca="false">'3. Förpackningsdata'!L24</f>
        <v>0</v>
      </c>
      <c r="T21" s="535" t="n">
        <f aca="false">'3. Förpackningsdata'!M24</f>
        <v>0</v>
      </c>
      <c r="U21" s="536" t="str">
        <f aca="false">'4. Inköpsdata'!H24</f>
        <v>SEK</v>
      </c>
      <c r="V21" s="533" t="str">
        <f aca="false">'APH KIC KIA PC'!AA24</f>
        <v/>
      </c>
      <c r="W21" s="533" t="str">
        <f aca="false">'APH KIC KIA PC'!AB24</f>
        <v/>
      </c>
      <c r="X21" s="533" t="n">
        <f aca="false">'APH KIC KIA PC'!AC24</f>
        <v>0</v>
      </c>
      <c r="Y21" s="531" t="n">
        <f aca="false">'APH KIC KIA PC'!AK24</f>
        <v>0</v>
      </c>
      <c r="Z21" s="533"/>
      <c r="AA21" s="534"/>
      <c r="AB21" s="534"/>
      <c r="AC21" s="534"/>
      <c r="AD21" s="534"/>
    </row>
    <row r="22" customFormat="false" ht="14.25" hidden="false" customHeight="false" outlineLevel="0" collapsed="false">
      <c r="A22" s="535" t="n">
        <f aca="false">'APH KIC KIA PC'!F25</f>
        <v>0</v>
      </c>
      <c r="B22" s="534" t="n">
        <f aca="false">'APH KIC KIA PC'!D25</f>
        <v>0</v>
      </c>
      <c r="C22" s="535" t="n">
        <f aca="false">'1. Artikeldata Grund'!D25</f>
        <v>0</v>
      </c>
      <c r="D22" s="534" t="n">
        <f aca="false">'2. Artikeldata Utökad'!I25</f>
        <v>0</v>
      </c>
      <c r="E22" s="534" t="str">
        <f aca="false">'APH KIC KIA PC'!S25</f>
        <v>  Välj…</v>
      </c>
      <c r="F22" s="534" t="n">
        <f aca="false">'APH KIC KIA PC'!J25</f>
        <v>0</v>
      </c>
      <c r="G22" s="534" t="n">
        <f aca="false">'1. Artikeldata Grund'!E25</f>
        <v>0</v>
      </c>
      <c r="H22" s="534" t="n">
        <f aca="false">'APH KIC KIA PC'!G25</f>
        <v>0</v>
      </c>
      <c r="I22" s="534" t="str">
        <f aca="false">'APH KIC KIA PC'!L25</f>
        <v>Välj….</v>
      </c>
      <c r="J22" s="534" t="n">
        <f aca="false">'APH KIC KIA PC'!M25</f>
        <v>910</v>
      </c>
      <c r="K22" s="534" t="n">
        <f aca="false">'APH KIC KIA PC'!O25</f>
        <v>0</v>
      </c>
      <c r="L22" s="535" t="n">
        <f aca="false">'APH KIC KIA PC'!Q25</f>
        <v>0</v>
      </c>
      <c r="M22" s="534" t="n">
        <f aca="false">'APH KIC KIA PC'!R25</f>
        <v>0</v>
      </c>
      <c r="N22" s="535" t="n">
        <f aca="false">'1. Artikeldata Grund'!F25</f>
        <v>0</v>
      </c>
      <c r="O22" s="534" t="str">
        <f aca="false">'1. Artikeldata Grund'!J25</f>
        <v>  Välj…</v>
      </c>
      <c r="P22" s="534" t="str">
        <f aca="false">'4. Inköpsdata'!E25</f>
        <v>ST</v>
      </c>
      <c r="Q22" s="533" t="n">
        <f aca="false">'4. Inköpsdata'!G25</f>
        <v>1</v>
      </c>
      <c r="R22" s="535" t="str">
        <f aca="false">'3. Förpackningsdata'!K25</f>
        <v>BX</v>
      </c>
      <c r="S22" s="534" t="n">
        <f aca="false">'3. Förpackningsdata'!L25</f>
        <v>0</v>
      </c>
      <c r="T22" s="535" t="n">
        <f aca="false">'3. Förpackningsdata'!M25</f>
        <v>0</v>
      </c>
      <c r="U22" s="536" t="str">
        <f aca="false">'4. Inköpsdata'!H25</f>
        <v>SEK</v>
      </c>
      <c r="V22" s="533" t="str">
        <f aca="false">'APH KIC KIA PC'!AA25</f>
        <v/>
      </c>
      <c r="W22" s="533" t="str">
        <f aca="false">'APH KIC KIA PC'!AB25</f>
        <v/>
      </c>
      <c r="X22" s="533" t="n">
        <f aca="false">'APH KIC KIA PC'!AC25</f>
        <v>0</v>
      </c>
      <c r="Y22" s="531" t="n">
        <f aca="false">'APH KIC KIA PC'!AK25</f>
        <v>0</v>
      </c>
      <c r="Z22" s="533"/>
      <c r="AA22" s="534"/>
      <c r="AB22" s="534"/>
      <c r="AC22" s="534"/>
      <c r="AD22" s="534"/>
    </row>
    <row r="23" customFormat="false" ht="14.25" hidden="false" customHeight="false" outlineLevel="0" collapsed="false">
      <c r="A23" s="535" t="n">
        <f aca="false">'APH KIC KIA PC'!F26</f>
        <v>0</v>
      </c>
      <c r="B23" s="534" t="n">
        <f aca="false">'APH KIC KIA PC'!D26</f>
        <v>0</v>
      </c>
      <c r="C23" s="535" t="n">
        <f aca="false">'1. Artikeldata Grund'!D26</f>
        <v>0</v>
      </c>
      <c r="D23" s="534" t="n">
        <f aca="false">'2. Artikeldata Utökad'!I26</f>
        <v>0</v>
      </c>
      <c r="E23" s="534" t="str">
        <f aca="false">'APH KIC KIA PC'!S26</f>
        <v>  Välj…</v>
      </c>
      <c r="F23" s="534" t="n">
        <f aca="false">'APH KIC KIA PC'!J26</f>
        <v>0</v>
      </c>
      <c r="G23" s="534" t="n">
        <f aca="false">'1. Artikeldata Grund'!E26</f>
        <v>0</v>
      </c>
      <c r="H23" s="534" t="n">
        <f aca="false">'APH KIC KIA PC'!G26</f>
        <v>0</v>
      </c>
      <c r="I23" s="534" t="str">
        <f aca="false">'APH KIC KIA PC'!L26</f>
        <v>Välj….</v>
      </c>
      <c r="J23" s="534" t="n">
        <f aca="false">'APH KIC KIA PC'!M26</f>
        <v>910</v>
      </c>
      <c r="K23" s="534" t="n">
        <f aca="false">'APH KIC KIA PC'!O26</f>
        <v>0</v>
      </c>
      <c r="L23" s="535" t="n">
        <f aca="false">'APH KIC KIA PC'!Q26</f>
        <v>0</v>
      </c>
      <c r="M23" s="534" t="n">
        <f aca="false">'APH KIC KIA PC'!R26</f>
        <v>0</v>
      </c>
      <c r="N23" s="535" t="n">
        <f aca="false">'1. Artikeldata Grund'!F26</f>
        <v>0</v>
      </c>
      <c r="O23" s="534" t="str">
        <f aca="false">'1. Artikeldata Grund'!J26</f>
        <v>  Välj…</v>
      </c>
      <c r="P23" s="534" t="str">
        <f aca="false">'4. Inköpsdata'!E26</f>
        <v>ST</v>
      </c>
      <c r="Q23" s="533" t="n">
        <f aca="false">'4. Inköpsdata'!G26</f>
        <v>1</v>
      </c>
      <c r="R23" s="535" t="str">
        <f aca="false">'3. Förpackningsdata'!K26</f>
        <v>BX</v>
      </c>
      <c r="S23" s="534" t="n">
        <f aca="false">'3. Förpackningsdata'!L26</f>
        <v>0</v>
      </c>
      <c r="T23" s="535" t="n">
        <f aca="false">'3. Förpackningsdata'!M26</f>
        <v>0</v>
      </c>
      <c r="U23" s="536" t="str">
        <f aca="false">'4. Inköpsdata'!H26</f>
        <v>SEK</v>
      </c>
      <c r="V23" s="533" t="str">
        <f aca="false">'APH KIC KIA PC'!AA26</f>
        <v/>
      </c>
      <c r="W23" s="533" t="str">
        <f aca="false">'APH KIC KIA PC'!AB26</f>
        <v/>
      </c>
      <c r="X23" s="533" t="n">
        <f aca="false">'APH KIC KIA PC'!AC26</f>
        <v>0</v>
      </c>
      <c r="Y23" s="531" t="n">
        <f aca="false">'APH KIC KIA PC'!AK26</f>
        <v>0</v>
      </c>
      <c r="Z23" s="533"/>
      <c r="AA23" s="534"/>
      <c r="AB23" s="534"/>
      <c r="AC23" s="534"/>
      <c r="AD23" s="534"/>
    </row>
    <row r="24" customFormat="false" ht="14.25" hidden="false" customHeight="false" outlineLevel="0" collapsed="false">
      <c r="A24" s="535" t="n">
        <f aca="false">'APH KIC KIA PC'!F27</f>
        <v>0</v>
      </c>
      <c r="B24" s="534" t="n">
        <f aca="false">'APH KIC KIA PC'!D27</f>
        <v>0</v>
      </c>
      <c r="C24" s="535" t="n">
        <f aca="false">'1. Artikeldata Grund'!D27</f>
        <v>0</v>
      </c>
      <c r="D24" s="534" t="n">
        <f aca="false">'2. Artikeldata Utökad'!I27</f>
        <v>0</v>
      </c>
      <c r="E24" s="534" t="str">
        <f aca="false">'APH KIC KIA PC'!S27</f>
        <v>  Välj…</v>
      </c>
      <c r="F24" s="534" t="n">
        <f aca="false">'APH KIC KIA PC'!J27</f>
        <v>0</v>
      </c>
      <c r="G24" s="534" t="n">
        <f aca="false">'1. Artikeldata Grund'!E27</f>
        <v>0</v>
      </c>
      <c r="H24" s="534" t="n">
        <f aca="false">'APH KIC KIA PC'!G27</f>
        <v>0</v>
      </c>
      <c r="I24" s="534" t="str">
        <f aca="false">'APH KIC KIA PC'!L27</f>
        <v>Välj….</v>
      </c>
      <c r="J24" s="534" t="n">
        <f aca="false">'APH KIC KIA PC'!M27</f>
        <v>910</v>
      </c>
      <c r="K24" s="534" t="n">
        <f aca="false">'APH KIC KIA PC'!O27</f>
        <v>0</v>
      </c>
      <c r="L24" s="535" t="n">
        <f aca="false">'APH KIC KIA PC'!Q27</f>
        <v>0</v>
      </c>
      <c r="M24" s="534" t="n">
        <f aca="false">'APH KIC KIA PC'!R27</f>
        <v>0</v>
      </c>
      <c r="N24" s="535" t="n">
        <f aca="false">'1. Artikeldata Grund'!F27</f>
        <v>0</v>
      </c>
      <c r="O24" s="534" t="str">
        <f aca="false">'1. Artikeldata Grund'!J27</f>
        <v>  Välj…</v>
      </c>
      <c r="P24" s="534" t="str">
        <f aca="false">'4. Inköpsdata'!E27</f>
        <v>ST</v>
      </c>
      <c r="Q24" s="533" t="n">
        <f aca="false">'4. Inköpsdata'!G27</f>
        <v>1</v>
      </c>
      <c r="R24" s="535" t="str">
        <f aca="false">'3. Förpackningsdata'!K27</f>
        <v>BX</v>
      </c>
      <c r="S24" s="534" t="n">
        <f aca="false">'3. Förpackningsdata'!L27</f>
        <v>0</v>
      </c>
      <c r="T24" s="535" t="n">
        <f aca="false">'3. Förpackningsdata'!M27</f>
        <v>0</v>
      </c>
      <c r="U24" s="536" t="str">
        <f aca="false">'4. Inköpsdata'!H27</f>
        <v>SEK</v>
      </c>
      <c r="V24" s="533" t="str">
        <f aca="false">'APH KIC KIA PC'!AA27</f>
        <v/>
      </c>
      <c r="W24" s="533" t="str">
        <f aca="false">'APH KIC KIA PC'!AB27</f>
        <v/>
      </c>
      <c r="X24" s="533" t="n">
        <f aca="false">'APH KIC KIA PC'!AC27</f>
        <v>0</v>
      </c>
      <c r="Y24" s="531" t="n">
        <f aca="false">'APH KIC KIA PC'!AK27</f>
        <v>0</v>
      </c>
      <c r="Z24" s="533"/>
      <c r="AA24" s="534"/>
      <c r="AB24" s="534"/>
      <c r="AC24" s="534"/>
      <c r="AD24" s="534"/>
    </row>
    <row r="25" customFormat="false" ht="14.25" hidden="false" customHeight="false" outlineLevel="0" collapsed="false">
      <c r="A25" s="535" t="n">
        <f aca="false">'APH KIC KIA PC'!F28</f>
        <v>0</v>
      </c>
      <c r="B25" s="534" t="n">
        <f aca="false">'APH KIC KIA PC'!D28</f>
        <v>0</v>
      </c>
      <c r="C25" s="535" t="n">
        <f aca="false">'1. Artikeldata Grund'!D28</f>
        <v>0</v>
      </c>
      <c r="D25" s="534" t="n">
        <f aca="false">'2. Artikeldata Utökad'!I28</f>
        <v>0</v>
      </c>
      <c r="E25" s="534" t="str">
        <f aca="false">'APH KIC KIA PC'!S28</f>
        <v>  Välj…</v>
      </c>
      <c r="F25" s="534" t="n">
        <f aca="false">'APH KIC KIA PC'!J28</f>
        <v>0</v>
      </c>
      <c r="G25" s="534" t="n">
        <f aca="false">'1. Artikeldata Grund'!E28</f>
        <v>0</v>
      </c>
      <c r="H25" s="534" t="n">
        <f aca="false">'APH KIC KIA PC'!G28</f>
        <v>0</v>
      </c>
      <c r="I25" s="534" t="str">
        <f aca="false">'APH KIC KIA PC'!L28</f>
        <v>Välj….</v>
      </c>
      <c r="J25" s="534" t="n">
        <f aca="false">'APH KIC KIA PC'!M28</f>
        <v>910</v>
      </c>
      <c r="K25" s="534" t="n">
        <f aca="false">'APH KIC KIA PC'!O28</f>
        <v>0</v>
      </c>
      <c r="L25" s="535" t="n">
        <f aca="false">'APH KIC KIA PC'!Q28</f>
        <v>0</v>
      </c>
      <c r="M25" s="534" t="n">
        <f aca="false">'APH KIC KIA PC'!R28</f>
        <v>0</v>
      </c>
      <c r="N25" s="535" t="n">
        <f aca="false">'1. Artikeldata Grund'!F28</f>
        <v>0</v>
      </c>
      <c r="O25" s="534" t="str">
        <f aca="false">'1. Artikeldata Grund'!J28</f>
        <v>  Välj…</v>
      </c>
      <c r="P25" s="534" t="str">
        <f aca="false">'4. Inköpsdata'!E28</f>
        <v>ST</v>
      </c>
      <c r="Q25" s="533" t="n">
        <f aca="false">'4. Inköpsdata'!G28</f>
        <v>1</v>
      </c>
      <c r="R25" s="535" t="str">
        <f aca="false">'3. Förpackningsdata'!K28</f>
        <v>BX</v>
      </c>
      <c r="S25" s="534" t="n">
        <f aca="false">'3. Förpackningsdata'!L28</f>
        <v>0</v>
      </c>
      <c r="T25" s="535" t="n">
        <f aca="false">'3. Förpackningsdata'!M28</f>
        <v>0</v>
      </c>
      <c r="U25" s="536" t="str">
        <f aca="false">'4. Inköpsdata'!H28</f>
        <v>SEK</v>
      </c>
      <c r="V25" s="533" t="str">
        <f aca="false">'APH KIC KIA PC'!AA28</f>
        <v/>
      </c>
      <c r="W25" s="533" t="str">
        <f aca="false">'APH KIC KIA PC'!AB28</f>
        <v/>
      </c>
      <c r="X25" s="533" t="n">
        <f aca="false">'APH KIC KIA PC'!AC28</f>
        <v>0</v>
      </c>
      <c r="Y25" s="531" t="n">
        <f aca="false">'APH KIC KIA PC'!AK28</f>
        <v>0</v>
      </c>
      <c r="Z25" s="533"/>
      <c r="AA25" s="534"/>
      <c r="AB25" s="534"/>
      <c r="AC25" s="534"/>
      <c r="AD25" s="534"/>
    </row>
    <row r="26" customFormat="false" ht="14.25" hidden="false" customHeight="false" outlineLevel="0" collapsed="false">
      <c r="A26" s="535" t="n">
        <f aca="false">'APH KIC KIA PC'!F29</f>
        <v>0</v>
      </c>
      <c r="B26" s="534" t="n">
        <f aca="false">'APH KIC KIA PC'!D29</f>
        <v>0</v>
      </c>
      <c r="C26" s="535" t="n">
        <f aca="false">'1. Artikeldata Grund'!D29</f>
        <v>0</v>
      </c>
      <c r="D26" s="534" t="n">
        <f aca="false">'2. Artikeldata Utökad'!I29</f>
        <v>0</v>
      </c>
      <c r="E26" s="534" t="str">
        <f aca="false">'APH KIC KIA PC'!S29</f>
        <v>  Välj…</v>
      </c>
      <c r="F26" s="534" t="n">
        <f aca="false">'APH KIC KIA PC'!J29</f>
        <v>0</v>
      </c>
      <c r="G26" s="534" t="n">
        <f aca="false">'1. Artikeldata Grund'!E29</f>
        <v>0</v>
      </c>
      <c r="H26" s="534" t="n">
        <f aca="false">'APH KIC KIA PC'!G29</f>
        <v>0</v>
      </c>
      <c r="I26" s="534" t="str">
        <f aca="false">'APH KIC KIA PC'!L29</f>
        <v>Välj….</v>
      </c>
      <c r="J26" s="534" t="n">
        <f aca="false">'APH KIC KIA PC'!M29</f>
        <v>910</v>
      </c>
      <c r="K26" s="534" t="n">
        <f aca="false">'APH KIC KIA PC'!O29</f>
        <v>0</v>
      </c>
      <c r="L26" s="535" t="n">
        <f aca="false">'APH KIC KIA PC'!Q29</f>
        <v>0</v>
      </c>
      <c r="M26" s="534" t="n">
        <f aca="false">'APH KIC KIA PC'!R29</f>
        <v>0</v>
      </c>
      <c r="N26" s="535" t="n">
        <f aca="false">'1. Artikeldata Grund'!F29</f>
        <v>0</v>
      </c>
      <c r="O26" s="534" t="str">
        <f aca="false">'1. Artikeldata Grund'!J29</f>
        <v>  Välj…</v>
      </c>
      <c r="P26" s="534" t="str">
        <f aca="false">'4. Inköpsdata'!E29</f>
        <v>ST</v>
      </c>
      <c r="Q26" s="533" t="n">
        <f aca="false">'4. Inköpsdata'!G29</f>
        <v>1</v>
      </c>
      <c r="R26" s="535" t="str">
        <f aca="false">'3. Förpackningsdata'!K29</f>
        <v>BX</v>
      </c>
      <c r="S26" s="534" t="n">
        <f aca="false">'3. Förpackningsdata'!L29</f>
        <v>0</v>
      </c>
      <c r="T26" s="535" t="n">
        <f aca="false">'3. Förpackningsdata'!M29</f>
        <v>0</v>
      </c>
      <c r="U26" s="536" t="str">
        <f aca="false">'4. Inköpsdata'!H29</f>
        <v>SEK</v>
      </c>
      <c r="V26" s="533" t="str">
        <f aca="false">'APH KIC KIA PC'!AA29</f>
        <v/>
      </c>
      <c r="W26" s="533" t="str">
        <f aca="false">'APH KIC KIA PC'!AB29</f>
        <v/>
      </c>
      <c r="X26" s="533" t="n">
        <f aca="false">'APH KIC KIA PC'!AC29</f>
        <v>0</v>
      </c>
      <c r="Y26" s="531" t="n">
        <f aca="false">'APH KIC KIA PC'!AK29</f>
        <v>0</v>
      </c>
      <c r="Z26" s="533"/>
      <c r="AA26" s="534"/>
      <c r="AB26" s="534"/>
      <c r="AC26" s="534"/>
      <c r="AD26" s="534"/>
    </row>
    <row r="27" customFormat="false" ht="14.25" hidden="false" customHeight="false" outlineLevel="0" collapsed="false">
      <c r="A27" s="535" t="n">
        <f aca="false">'APH KIC KIA PC'!F30</f>
        <v>0</v>
      </c>
      <c r="B27" s="534" t="n">
        <f aca="false">'APH KIC KIA PC'!D30</f>
        <v>0</v>
      </c>
      <c r="C27" s="535" t="n">
        <f aca="false">'1. Artikeldata Grund'!D30</f>
        <v>0</v>
      </c>
      <c r="D27" s="534" t="n">
        <f aca="false">'2. Artikeldata Utökad'!I30</f>
        <v>0</v>
      </c>
      <c r="E27" s="534" t="str">
        <f aca="false">'APH KIC KIA PC'!S30</f>
        <v>  Välj…</v>
      </c>
      <c r="F27" s="534" t="n">
        <f aca="false">'APH KIC KIA PC'!J30</f>
        <v>0</v>
      </c>
      <c r="G27" s="534" t="n">
        <f aca="false">'1. Artikeldata Grund'!E30</f>
        <v>0</v>
      </c>
      <c r="H27" s="534" t="n">
        <f aca="false">'APH KIC KIA PC'!G30</f>
        <v>0</v>
      </c>
      <c r="I27" s="534" t="str">
        <f aca="false">'APH KIC KIA PC'!L30</f>
        <v>Välj….</v>
      </c>
      <c r="J27" s="534" t="n">
        <f aca="false">'APH KIC KIA PC'!M30</f>
        <v>910</v>
      </c>
      <c r="K27" s="534" t="n">
        <f aca="false">'APH KIC KIA PC'!O30</f>
        <v>0</v>
      </c>
      <c r="L27" s="535" t="n">
        <f aca="false">'APH KIC KIA PC'!Q30</f>
        <v>0</v>
      </c>
      <c r="M27" s="534" t="n">
        <f aca="false">'APH KIC KIA PC'!R30</f>
        <v>0</v>
      </c>
      <c r="N27" s="535" t="n">
        <f aca="false">'1. Artikeldata Grund'!F30</f>
        <v>0</v>
      </c>
      <c r="O27" s="534" t="str">
        <f aca="false">'1. Artikeldata Grund'!J30</f>
        <v>  Välj…</v>
      </c>
      <c r="P27" s="534" t="str">
        <f aca="false">'4. Inköpsdata'!E30</f>
        <v>ST</v>
      </c>
      <c r="Q27" s="533" t="n">
        <f aca="false">'4. Inköpsdata'!G30</f>
        <v>1</v>
      </c>
      <c r="R27" s="535" t="str">
        <f aca="false">'3. Förpackningsdata'!K30</f>
        <v>BX</v>
      </c>
      <c r="S27" s="534" t="n">
        <f aca="false">'3. Förpackningsdata'!L30</f>
        <v>0</v>
      </c>
      <c r="T27" s="535" t="n">
        <f aca="false">'3. Förpackningsdata'!M30</f>
        <v>0</v>
      </c>
      <c r="U27" s="536" t="str">
        <f aca="false">'4. Inköpsdata'!H30</f>
        <v>SEK</v>
      </c>
      <c r="V27" s="533" t="str">
        <f aca="false">'APH KIC KIA PC'!AA30</f>
        <v/>
      </c>
      <c r="W27" s="533" t="str">
        <f aca="false">'APH KIC KIA PC'!AB30</f>
        <v/>
      </c>
      <c r="X27" s="533" t="n">
        <f aca="false">'APH KIC KIA PC'!AC30</f>
        <v>0</v>
      </c>
      <c r="Y27" s="531" t="n">
        <f aca="false">'APH KIC KIA PC'!AK30</f>
        <v>0</v>
      </c>
      <c r="Z27" s="533"/>
      <c r="AA27" s="534"/>
      <c r="AB27" s="534"/>
      <c r="AC27" s="534"/>
      <c r="AD27" s="534"/>
    </row>
    <row r="28" customFormat="false" ht="14.25" hidden="false" customHeight="false" outlineLevel="0" collapsed="false">
      <c r="A28" s="535" t="n">
        <f aca="false">'APH KIC KIA PC'!F31</f>
        <v>0</v>
      </c>
      <c r="B28" s="534" t="n">
        <f aca="false">'APH KIC KIA PC'!D31</f>
        <v>0</v>
      </c>
      <c r="C28" s="535" t="n">
        <f aca="false">'1. Artikeldata Grund'!D31</f>
        <v>0</v>
      </c>
      <c r="D28" s="534" t="n">
        <f aca="false">'2. Artikeldata Utökad'!I31</f>
        <v>0</v>
      </c>
      <c r="E28" s="534" t="str">
        <f aca="false">'APH KIC KIA PC'!S31</f>
        <v>  Välj…</v>
      </c>
      <c r="F28" s="534" t="n">
        <f aca="false">'APH KIC KIA PC'!J31</f>
        <v>0</v>
      </c>
      <c r="G28" s="534" t="n">
        <f aca="false">'1. Artikeldata Grund'!E31</f>
        <v>0</v>
      </c>
      <c r="H28" s="534" t="n">
        <f aca="false">'APH KIC KIA PC'!G31</f>
        <v>0</v>
      </c>
      <c r="I28" s="534" t="str">
        <f aca="false">'APH KIC KIA PC'!L31</f>
        <v>Välj….</v>
      </c>
      <c r="J28" s="534" t="n">
        <f aca="false">'APH KIC KIA PC'!M31</f>
        <v>910</v>
      </c>
      <c r="K28" s="534" t="n">
        <f aca="false">'APH KIC KIA PC'!O31</f>
        <v>0</v>
      </c>
      <c r="L28" s="535" t="n">
        <f aca="false">'APH KIC KIA PC'!Q31</f>
        <v>0</v>
      </c>
      <c r="M28" s="534" t="n">
        <f aca="false">'APH KIC KIA PC'!R31</f>
        <v>0</v>
      </c>
      <c r="N28" s="535" t="n">
        <f aca="false">'1. Artikeldata Grund'!F31</f>
        <v>0</v>
      </c>
      <c r="O28" s="534" t="str">
        <f aca="false">'1. Artikeldata Grund'!J31</f>
        <v>  Välj…</v>
      </c>
      <c r="P28" s="534" t="str">
        <f aca="false">'4. Inköpsdata'!E31</f>
        <v>ST</v>
      </c>
      <c r="Q28" s="533" t="n">
        <f aca="false">'4. Inköpsdata'!G31</f>
        <v>1</v>
      </c>
      <c r="R28" s="535" t="str">
        <f aca="false">'3. Förpackningsdata'!K31</f>
        <v>BX</v>
      </c>
      <c r="S28" s="534" t="n">
        <f aca="false">'3. Förpackningsdata'!L31</f>
        <v>0</v>
      </c>
      <c r="T28" s="535" t="n">
        <f aca="false">'3. Förpackningsdata'!M31</f>
        <v>0</v>
      </c>
      <c r="U28" s="536" t="str">
        <f aca="false">'4. Inköpsdata'!H31</f>
        <v>SEK</v>
      </c>
      <c r="V28" s="533" t="str">
        <f aca="false">'APH KIC KIA PC'!AA31</f>
        <v/>
      </c>
      <c r="W28" s="533" t="str">
        <f aca="false">'APH KIC KIA PC'!AB31</f>
        <v/>
      </c>
      <c r="X28" s="533" t="n">
        <f aca="false">'APH KIC KIA PC'!AC31</f>
        <v>0</v>
      </c>
      <c r="Y28" s="531" t="n">
        <f aca="false">'APH KIC KIA PC'!AK31</f>
        <v>0</v>
      </c>
      <c r="Z28" s="533"/>
      <c r="AA28" s="534"/>
      <c r="AB28" s="534"/>
      <c r="AC28" s="534"/>
      <c r="AD28" s="534"/>
    </row>
    <row r="29" customFormat="false" ht="14.25" hidden="false" customHeight="false" outlineLevel="0" collapsed="false">
      <c r="A29" s="535" t="n">
        <f aca="false">'APH KIC KIA PC'!F32</f>
        <v>0</v>
      </c>
      <c r="B29" s="534" t="n">
        <f aca="false">'APH KIC KIA PC'!D32</f>
        <v>0</v>
      </c>
      <c r="C29" s="535" t="n">
        <f aca="false">'1. Artikeldata Grund'!D32</f>
        <v>0</v>
      </c>
      <c r="D29" s="534" t="n">
        <f aca="false">'2. Artikeldata Utökad'!I32</f>
        <v>0</v>
      </c>
      <c r="E29" s="534" t="str">
        <f aca="false">'APH KIC KIA PC'!S32</f>
        <v>  Välj…</v>
      </c>
      <c r="F29" s="534" t="n">
        <f aca="false">'APH KIC KIA PC'!J32</f>
        <v>0</v>
      </c>
      <c r="G29" s="534" t="n">
        <f aca="false">'1. Artikeldata Grund'!E32</f>
        <v>0</v>
      </c>
      <c r="H29" s="534" t="n">
        <f aca="false">'APH KIC KIA PC'!G32</f>
        <v>0</v>
      </c>
      <c r="I29" s="534" t="str">
        <f aca="false">'APH KIC KIA PC'!L32</f>
        <v>Välj….</v>
      </c>
      <c r="J29" s="534" t="n">
        <f aca="false">'APH KIC KIA PC'!M32</f>
        <v>910</v>
      </c>
      <c r="K29" s="534" t="n">
        <f aca="false">'APH KIC KIA PC'!O32</f>
        <v>0</v>
      </c>
      <c r="L29" s="535" t="n">
        <f aca="false">'APH KIC KIA PC'!Q32</f>
        <v>0</v>
      </c>
      <c r="M29" s="534" t="n">
        <f aca="false">'APH KIC KIA PC'!R32</f>
        <v>0</v>
      </c>
      <c r="N29" s="535" t="n">
        <f aca="false">'1. Artikeldata Grund'!F32</f>
        <v>0</v>
      </c>
      <c r="O29" s="534" t="str">
        <f aca="false">'1. Artikeldata Grund'!J32</f>
        <v>  Välj…</v>
      </c>
      <c r="P29" s="534" t="str">
        <f aca="false">'4. Inköpsdata'!E32</f>
        <v>ST</v>
      </c>
      <c r="Q29" s="533" t="n">
        <f aca="false">'4. Inköpsdata'!G32</f>
        <v>1</v>
      </c>
      <c r="R29" s="535" t="str">
        <f aca="false">'3. Förpackningsdata'!K32</f>
        <v>BX</v>
      </c>
      <c r="S29" s="534" t="n">
        <f aca="false">'3. Förpackningsdata'!L32</f>
        <v>0</v>
      </c>
      <c r="T29" s="535" t="n">
        <f aca="false">'3. Förpackningsdata'!M32</f>
        <v>0</v>
      </c>
      <c r="U29" s="536" t="str">
        <f aca="false">'4. Inköpsdata'!H32</f>
        <v>SEK</v>
      </c>
      <c r="V29" s="533" t="str">
        <f aca="false">'APH KIC KIA PC'!AA32</f>
        <v/>
      </c>
      <c r="W29" s="533" t="str">
        <f aca="false">'APH KIC KIA PC'!AB32</f>
        <v/>
      </c>
      <c r="X29" s="533" t="n">
        <f aca="false">'APH KIC KIA PC'!AC32</f>
        <v>0</v>
      </c>
      <c r="Y29" s="531" t="n">
        <f aca="false">'APH KIC KIA PC'!AK32</f>
        <v>0</v>
      </c>
      <c r="Z29" s="533"/>
      <c r="AA29" s="534"/>
      <c r="AB29" s="534"/>
      <c r="AC29" s="534"/>
      <c r="AD29" s="534"/>
    </row>
    <row r="30" customFormat="false" ht="14.25" hidden="false" customHeight="false" outlineLevel="0" collapsed="false">
      <c r="A30" s="535" t="n">
        <f aca="false">'APH KIC KIA PC'!F33</f>
        <v>0</v>
      </c>
      <c r="B30" s="534" t="n">
        <f aca="false">'APH KIC KIA PC'!D33</f>
        <v>0</v>
      </c>
      <c r="C30" s="535" t="n">
        <f aca="false">'1. Artikeldata Grund'!D33</f>
        <v>0</v>
      </c>
      <c r="D30" s="534" t="n">
        <f aca="false">'2. Artikeldata Utökad'!I33</f>
        <v>0</v>
      </c>
      <c r="E30" s="534" t="str">
        <f aca="false">'APH KIC KIA PC'!S33</f>
        <v>  Välj…</v>
      </c>
      <c r="F30" s="534" t="n">
        <f aca="false">'APH KIC KIA PC'!J33</f>
        <v>0</v>
      </c>
      <c r="G30" s="534" t="n">
        <f aca="false">'1. Artikeldata Grund'!E33</f>
        <v>0</v>
      </c>
      <c r="H30" s="534" t="n">
        <f aca="false">'APH KIC KIA PC'!G33</f>
        <v>0</v>
      </c>
      <c r="I30" s="534" t="str">
        <f aca="false">'APH KIC KIA PC'!L33</f>
        <v>Välj….</v>
      </c>
      <c r="J30" s="534" t="n">
        <f aca="false">'APH KIC KIA PC'!M33</f>
        <v>910</v>
      </c>
      <c r="K30" s="534" t="n">
        <f aca="false">'APH KIC KIA PC'!O33</f>
        <v>0</v>
      </c>
      <c r="L30" s="535" t="n">
        <f aca="false">'APH KIC KIA PC'!Q33</f>
        <v>0</v>
      </c>
      <c r="M30" s="534" t="n">
        <f aca="false">'APH KIC KIA PC'!R33</f>
        <v>0</v>
      </c>
      <c r="N30" s="535" t="n">
        <f aca="false">'1. Artikeldata Grund'!F33</f>
        <v>0</v>
      </c>
      <c r="O30" s="534" t="str">
        <f aca="false">'1. Artikeldata Grund'!J33</f>
        <v>  Välj…</v>
      </c>
      <c r="P30" s="534" t="str">
        <f aca="false">'4. Inköpsdata'!E33</f>
        <v>ST</v>
      </c>
      <c r="Q30" s="533" t="n">
        <f aca="false">'4. Inköpsdata'!G33</f>
        <v>1</v>
      </c>
      <c r="R30" s="535" t="str">
        <f aca="false">'3. Förpackningsdata'!K33</f>
        <v>BX</v>
      </c>
      <c r="S30" s="534" t="n">
        <f aca="false">'3. Förpackningsdata'!L33</f>
        <v>0</v>
      </c>
      <c r="T30" s="535" t="n">
        <f aca="false">'3. Förpackningsdata'!M33</f>
        <v>0</v>
      </c>
      <c r="U30" s="536" t="str">
        <f aca="false">'4. Inköpsdata'!H33</f>
        <v>SEK</v>
      </c>
      <c r="V30" s="533" t="str">
        <f aca="false">'APH KIC KIA PC'!AA33</f>
        <v/>
      </c>
      <c r="W30" s="533" t="str">
        <f aca="false">'APH KIC KIA PC'!AB33</f>
        <v/>
      </c>
      <c r="X30" s="533" t="n">
        <f aca="false">'APH KIC KIA PC'!AC33</f>
        <v>0</v>
      </c>
      <c r="Y30" s="531" t="n">
        <f aca="false">'APH KIC KIA PC'!AK33</f>
        <v>0</v>
      </c>
      <c r="Z30" s="533"/>
      <c r="AA30" s="534"/>
      <c r="AB30" s="534"/>
      <c r="AC30" s="534"/>
      <c r="AD30" s="534"/>
    </row>
    <row r="31" customFormat="false" ht="14.25" hidden="false" customHeight="false" outlineLevel="0" collapsed="false">
      <c r="A31" s="535" t="n">
        <f aca="false">'APH KIC KIA PC'!F34</f>
        <v>0</v>
      </c>
      <c r="B31" s="534" t="n">
        <f aca="false">'APH KIC KIA PC'!D34</f>
        <v>0</v>
      </c>
      <c r="C31" s="535" t="n">
        <f aca="false">'1. Artikeldata Grund'!D34</f>
        <v>0</v>
      </c>
      <c r="D31" s="534" t="n">
        <f aca="false">'2. Artikeldata Utökad'!I34</f>
        <v>0</v>
      </c>
      <c r="E31" s="534" t="str">
        <f aca="false">'APH KIC KIA PC'!S34</f>
        <v>  Välj…</v>
      </c>
      <c r="F31" s="534" t="n">
        <f aca="false">'APH KIC KIA PC'!J34</f>
        <v>0</v>
      </c>
      <c r="G31" s="534" t="n">
        <f aca="false">'1. Artikeldata Grund'!E34</f>
        <v>0</v>
      </c>
      <c r="H31" s="534" t="n">
        <f aca="false">'APH KIC KIA PC'!G34</f>
        <v>0</v>
      </c>
      <c r="I31" s="534" t="str">
        <f aca="false">'APH KIC KIA PC'!L34</f>
        <v>Välj….</v>
      </c>
      <c r="J31" s="534" t="n">
        <f aca="false">'APH KIC KIA PC'!M34</f>
        <v>910</v>
      </c>
      <c r="K31" s="534" t="n">
        <f aca="false">'APH KIC KIA PC'!O34</f>
        <v>0</v>
      </c>
      <c r="L31" s="535" t="n">
        <f aca="false">'APH KIC KIA PC'!Q34</f>
        <v>0</v>
      </c>
      <c r="M31" s="534" t="n">
        <f aca="false">'APH KIC KIA PC'!R34</f>
        <v>0</v>
      </c>
      <c r="N31" s="535" t="n">
        <f aca="false">'1. Artikeldata Grund'!F34</f>
        <v>0</v>
      </c>
      <c r="O31" s="534" t="str">
        <f aca="false">'1. Artikeldata Grund'!J34</f>
        <v>  Välj…</v>
      </c>
      <c r="P31" s="534" t="str">
        <f aca="false">'4. Inköpsdata'!E34</f>
        <v>ST</v>
      </c>
      <c r="Q31" s="533" t="n">
        <f aca="false">'4. Inköpsdata'!G34</f>
        <v>1</v>
      </c>
      <c r="R31" s="535" t="str">
        <f aca="false">'3. Förpackningsdata'!K34</f>
        <v>BX</v>
      </c>
      <c r="S31" s="534" t="n">
        <f aca="false">'3. Förpackningsdata'!L34</f>
        <v>0</v>
      </c>
      <c r="T31" s="535" t="n">
        <f aca="false">'3. Förpackningsdata'!M34</f>
        <v>0</v>
      </c>
      <c r="U31" s="536" t="str">
        <f aca="false">'4. Inköpsdata'!H34</f>
        <v>SEK</v>
      </c>
      <c r="V31" s="533" t="str">
        <f aca="false">'APH KIC KIA PC'!AA34</f>
        <v/>
      </c>
      <c r="W31" s="533" t="str">
        <f aca="false">'APH KIC KIA PC'!AB34</f>
        <v/>
      </c>
      <c r="X31" s="533" t="n">
        <f aca="false">'APH KIC KIA PC'!AC34</f>
        <v>0</v>
      </c>
      <c r="Y31" s="531" t="n">
        <f aca="false">'APH KIC KIA PC'!AK34</f>
        <v>0</v>
      </c>
      <c r="Z31" s="533"/>
      <c r="AA31" s="534"/>
      <c r="AB31" s="534"/>
      <c r="AC31" s="534"/>
      <c r="AD31" s="534"/>
    </row>
    <row r="32" customFormat="false" ht="14.25" hidden="false" customHeight="false" outlineLevel="0" collapsed="false">
      <c r="A32" s="535" t="n">
        <f aca="false">'APH KIC KIA PC'!F35</f>
        <v>0</v>
      </c>
      <c r="B32" s="534" t="n">
        <f aca="false">'APH KIC KIA PC'!D35</f>
        <v>0</v>
      </c>
      <c r="C32" s="535" t="n">
        <f aca="false">'1. Artikeldata Grund'!D35</f>
        <v>0</v>
      </c>
      <c r="D32" s="534" t="n">
        <f aca="false">'2. Artikeldata Utökad'!I35</f>
        <v>0</v>
      </c>
      <c r="E32" s="534" t="str">
        <f aca="false">'APH KIC KIA PC'!S35</f>
        <v>  Välj…</v>
      </c>
      <c r="F32" s="534" t="n">
        <f aca="false">'APH KIC KIA PC'!J35</f>
        <v>0</v>
      </c>
      <c r="G32" s="534" t="n">
        <f aca="false">'1. Artikeldata Grund'!E35</f>
        <v>0</v>
      </c>
      <c r="H32" s="534" t="n">
        <f aca="false">'APH KIC KIA PC'!G35</f>
        <v>0</v>
      </c>
      <c r="I32" s="534" t="str">
        <f aca="false">'APH KIC KIA PC'!L35</f>
        <v>Välj….</v>
      </c>
      <c r="J32" s="534" t="n">
        <f aca="false">'APH KIC KIA PC'!M35</f>
        <v>910</v>
      </c>
      <c r="K32" s="534" t="n">
        <f aca="false">'APH KIC KIA PC'!O35</f>
        <v>0</v>
      </c>
      <c r="L32" s="535" t="n">
        <f aca="false">'APH KIC KIA PC'!Q35</f>
        <v>0</v>
      </c>
      <c r="M32" s="534" t="n">
        <f aca="false">'APH KIC KIA PC'!R35</f>
        <v>0</v>
      </c>
      <c r="N32" s="535" t="n">
        <f aca="false">'1. Artikeldata Grund'!F35</f>
        <v>0</v>
      </c>
      <c r="O32" s="534" t="str">
        <f aca="false">'1. Artikeldata Grund'!J35</f>
        <v>  Välj…</v>
      </c>
      <c r="P32" s="534" t="str">
        <f aca="false">'4. Inköpsdata'!E35</f>
        <v>ST</v>
      </c>
      <c r="Q32" s="533" t="n">
        <f aca="false">'4. Inköpsdata'!G35</f>
        <v>1</v>
      </c>
      <c r="R32" s="535" t="str">
        <f aca="false">'3. Förpackningsdata'!K35</f>
        <v>BX</v>
      </c>
      <c r="S32" s="534" t="n">
        <f aca="false">'3. Förpackningsdata'!L35</f>
        <v>0</v>
      </c>
      <c r="T32" s="535" t="n">
        <f aca="false">'3. Förpackningsdata'!M35</f>
        <v>0</v>
      </c>
      <c r="U32" s="536" t="str">
        <f aca="false">'4. Inköpsdata'!H35</f>
        <v>SEK</v>
      </c>
      <c r="V32" s="533" t="str">
        <f aca="false">'APH KIC KIA PC'!AA35</f>
        <v/>
      </c>
      <c r="W32" s="533" t="str">
        <f aca="false">'APH KIC KIA PC'!AB35</f>
        <v/>
      </c>
      <c r="X32" s="533" t="n">
        <f aca="false">'APH KIC KIA PC'!AC35</f>
        <v>0</v>
      </c>
      <c r="Y32" s="531" t="n">
        <f aca="false">'APH KIC KIA PC'!AK35</f>
        <v>0</v>
      </c>
      <c r="Z32" s="533"/>
      <c r="AA32" s="534"/>
      <c r="AB32" s="534"/>
      <c r="AC32" s="534"/>
      <c r="AD32" s="534"/>
    </row>
    <row r="33" customFormat="false" ht="14.25" hidden="false" customHeight="false" outlineLevel="0" collapsed="false">
      <c r="A33" s="535" t="n">
        <f aca="false">'APH KIC KIA PC'!F36</f>
        <v>0</v>
      </c>
      <c r="B33" s="534" t="n">
        <f aca="false">'APH KIC KIA PC'!D36</f>
        <v>0</v>
      </c>
      <c r="C33" s="535" t="n">
        <f aca="false">'1. Artikeldata Grund'!D36</f>
        <v>0</v>
      </c>
      <c r="D33" s="534" t="n">
        <f aca="false">'2. Artikeldata Utökad'!I36</f>
        <v>0</v>
      </c>
      <c r="E33" s="534" t="str">
        <f aca="false">'APH KIC KIA PC'!S36</f>
        <v>  Välj…</v>
      </c>
      <c r="F33" s="534" t="n">
        <f aca="false">'APH KIC KIA PC'!J36</f>
        <v>0</v>
      </c>
      <c r="G33" s="534" t="n">
        <f aca="false">'1. Artikeldata Grund'!E36</f>
        <v>0</v>
      </c>
      <c r="H33" s="534" t="n">
        <f aca="false">'APH KIC KIA PC'!G36</f>
        <v>0</v>
      </c>
      <c r="I33" s="534" t="str">
        <f aca="false">'APH KIC KIA PC'!L36</f>
        <v>Välj….</v>
      </c>
      <c r="J33" s="534" t="n">
        <f aca="false">'APH KIC KIA PC'!M36</f>
        <v>910</v>
      </c>
      <c r="K33" s="534" t="n">
        <f aca="false">'APH KIC KIA PC'!O36</f>
        <v>0</v>
      </c>
      <c r="L33" s="535" t="n">
        <f aca="false">'APH KIC KIA PC'!Q36</f>
        <v>0</v>
      </c>
      <c r="M33" s="534" t="n">
        <f aca="false">'APH KIC KIA PC'!R36</f>
        <v>0</v>
      </c>
      <c r="N33" s="535" t="n">
        <f aca="false">'1. Artikeldata Grund'!F36</f>
        <v>0</v>
      </c>
      <c r="O33" s="534" t="str">
        <f aca="false">'1. Artikeldata Grund'!J36</f>
        <v>  Välj…</v>
      </c>
      <c r="P33" s="534" t="str">
        <f aca="false">'4. Inköpsdata'!E36</f>
        <v>ST</v>
      </c>
      <c r="Q33" s="533" t="n">
        <f aca="false">'4. Inköpsdata'!G36</f>
        <v>1</v>
      </c>
      <c r="R33" s="535" t="str">
        <f aca="false">'3. Förpackningsdata'!K36</f>
        <v>BX</v>
      </c>
      <c r="S33" s="534" t="n">
        <f aca="false">'3. Förpackningsdata'!L36</f>
        <v>0</v>
      </c>
      <c r="T33" s="535" t="n">
        <f aca="false">'3. Förpackningsdata'!M36</f>
        <v>0</v>
      </c>
      <c r="U33" s="536" t="str">
        <f aca="false">'4. Inköpsdata'!H36</f>
        <v>SEK</v>
      </c>
      <c r="V33" s="533" t="str">
        <f aca="false">'APH KIC KIA PC'!AA36</f>
        <v/>
      </c>
      <c r="W33" s="533" t="str">
        <f aca="false">'APH KIC KIA PC'!AB36</f>
        <v/>
      </c>
      <c r="X33" s="533" t="n">
        <f aca="false">'APH KIC KIA PC'!AC36</f>
        <v>0</v>
      </c>
      <c r="Y33" s="531" t="n">
        <f aca="false">'APH KIC KIA PC'!AK36</f>
        <v>0</v>
      </c>
      <c r="Z33" s="533"/>
      <c r="AA33" s="534"/>
      <c r="AB33" s="534"/>
      <c r="AC33" s="534"/>
      <c r="AD33" s="534"/>
    </row>
    <row r="34" customFormat="false" ht="14.25" hidden="false" customHeight="false" outlineLevel="0" collapsed="false">
      <c r="A34" s="535" t="n">
        <f aca="false">'APH KIC KIA PC'!F37</f>
        <v>0</v>
      </c>
      <c r="B34" s="534" t="n">
        <f aca="false">'APH KIC KIA PC'!D37</f>
        <v>0</v>
      </c>
      <c r="C34" s="535" t="n">
        <f aca="false">'1. Artikeldata Grund'!D37</f>
        <v>0</v>
      </c>
      <c r="D34" s="534" t="n">
        <f aca="false">'2. Artikeldata Utökad'!I37</f>
        <v>0</v>
      </c>
      <c r="E34" s="534" t="str">
        <f aca="false">'APH KIC KIA PC'!S37</f>
        <v>  Välj…</v>
      </c>
      <c r="F34" s="534" t="n">
        <f aca="false">'APH KIC KIA PC'!J37</f>
        <v>0</v>
      </c>
      <c r="G34" s="534" t="n">
        <f aca="false">'1. Artikeldata Grund'!E37</f>
        <v>0</v>
      </c>
      <c r="H34" s="534" t="n">
        <f aca="false">'APH KIC KIA PC'!G37</f>
        <v>0</v>
      </c>
      <c r="I34" s="534" t="str">
        <f aca="false">'APH KIC KIA PC'!L37</f>
        <v>Välj….</v>
      </c>
      <c r="J34" s="534" t="n">
        <f aca="false">'APH KIC KIA PC'!M37</f>
        <v>910</v>
      </c>
      <c r="K34" s="534" t="n">
        <f aca="false">'APH KIC KIA PC'!O37</f>
        <v>0</v>
      </c>
      <c r="L34" s="535" t="n">
        <f aca="false">'APH KIC KIA PC'!Q37</f>
        <v>0</v>
      </c>
      <c r="M34" s="534" t="n">
        <f aca="false">'APH KIC KIA PC'!R37</f>
        <v>0</v>
      </c>
      <c r="N34" s="535" t="n">
        <f aca="false">'1. Artikeldata Grund'!F37</f>
        <v>0</v>
      </c>
      <c r="O34" s="534" t="str">
        <f aca="false">'1. Artikeldata Grund'!J37</f>
        <v>  Välj…</v>
      </c>
      <c r="P34" s="534" t="str">
        <f aca="false">'4. Inköpsdata'!E37</f>
        <v>ST</v>
      </c>
      <c r="Q34" s="533" t="n">
        <f aca="false">'4. Inköpsdata'!G37</f>
        <v>1</v>
      </c>
      <c r="R34" s="535" t="str">
        <f aca="false">'3. Förpackningsdata'!K37</f>
        <v>BX</v>
      </c>
      <c r="S34" s="534" t="n">
        <f aca="false">'3. Förpackningsdata'!L37</f>
        <v>0</v>
      </c>
      <c r="T34" s="535" t="n">
        <f aca="false">'3. Förpackningsdata'!M37</f>
        <v>0</v>
      </c>
      <c r="U34" s="536" t="str">
        <f aca="false">'4. Inköpsdata'!H37</f>
        <v>SEK</v>
      </c>
      <c r="V34" s="533" t="str">
        <f aca="false">'APH KIC KIA PC'!AA37</f>
        <v/>
      </c>
      <c r="W34" s="533" t="str">
        <f aca="false">'APH KIC KIA PC'!AB37</f>
        <v/>
      </c>
      <c r="X34" s="533" t="n">
        <f aca="false">'APH KIC KIA PC'!AC37</f>
        <v>0</v>
      </c>
      <c r="Y34" s="531" t="n">
        <f aca="false">'APH KIC KIA PC'!AK37</f>
        <v>0</v>
      </c>
      <c r="Z34" s="533"/>
      <c r="AA34" s="534"/>
      <c r="AB34" s="534"/>
      <c r="AC34" s="534"/>
      <c r="AD34" s="534"/>
    </row>
    <row r="35" customFormat="false" ht="14.25" hidden="false" customHeight="false" outlineLevel="0" collapsed="false">
      <c r="A35" s="535" t="n">
        <f aca="false">'APH KIC KIA PC'!F38</f>
        <v>0</v>
      </c>
      <c r="B35" s="534" t="n">
        <f aca="false">'APH KIC KIA PC'!D38</f>
        <v>0</v>
      </c>
      <c r="C35" s="535" t="n">
        <f aca="false">'1. Artikeldata Grund'!D38</f>
        <v>0</v>
      </c>
      <c r="D35" s="534" t="n">
        <f aca="false">'2. Artikeldata Utökad'!I38</f>
        <v>0</v>
      </c>
      <c r="E35" s="534" t="str">
        <f aca="false">'APH KIC KIA PC'!S38</f>
        <v>  Välj…</v>
      </c>
      <c r="F35" s="534" t="n">
        <f aca="false">'APH KIC KIA PC'!J38</f>
        <v>0</v>
      </c>
      <c r="G35" s="534" t="n">
        <f aca="false">'1. Artikeldata Grund'!E38</f>
        <v>0</v>
      </c>
      <c r="H35" s="534" t="n">
        <f aca="false">'APH KIC KIA PC'!G38</f>
        <v>0</v>
      </c>
      <c r="I35" s="534" t="str">
        <f aca="false">'APH KIC KIA PC'!L38</f>
        <v>Välj….</v>
      </c>
      <c r="J35" s="534" t="n">
        <f aca="false">'APH KIC KIA PC'!M38</f>
        <v>910</v>
      </c>
      <c r="K35" s="534" t="n">
        <f aca="false">'APH KIC KIA PC'!O38</f>
        <v>0</v>
      </c>
      <c r="L35" s="535" t="n">
        <f aca="false">'APH KIC KIA PC'!Q38</f>
        <v>0</v>
      </c>
      <c r="M35" s="534" t="n">
        <f aca="false">'APH KIC KIA PC'!R38</f>
        <v>0</v>
      </c>
      <c r="N35" s="535" t="n">
        <f aca="false">'1. Artikeldata Grund'!F38</f>
        <v>0</v>
      </c>
      <c r="O35" s="534" t="str">
        <f aca="false">'1. Artikeldata Grund'!J38</f>
        <v>  Välj…</v>
      </c>
      <c r="P35" s="534" t="str">
        <f aca="false">'4. Inköpsdata'!E38</f>
        <v>ST</v>
      </c>
      <c r="Q35" s="533" t="n">
        <f aca="false">'4. Inköpsdata'!G38</f>
        <v>1</v>
      </c>
      <c r="R35" s="535" t="str">
        <f aca="false">'3. Förpackningsdata'!K38</f>
        <v>BX</v>
      </c>
      <c r="S35" s="534" t="n">
        <f aca="false">'3. Förpackningsdata'!L38</f>
        <v>0</v>
      </c>
      <c r="T35" s="535" t="n">
        <f aca="false">'3. Förpackningsdata'!M38</f>
        <v>0</v>
      </c>
      <c r="U35" s="536" t="str">
        <f aca="false">'4. Inköpsdata'!H38</f>
        <v>SEK</v>
      </c>
      <c r="V35" s="533" t="str">
        <f aca="false">'APH KIC KIA PC'!AA38</f>
        <v/>
      </c>
      <c r="W35" s="533" t="str">
        <f aca="false">'APH KIC KIA PC'!AB38</f>
        <v/>
      </c>
      <c r="X35" s="533" t="n">
        <f aca="false">'APH KIC KIA PC'!AC38</f>
        <v>0</v>
      </c>
      <c r="Y35" s="531" t="n">
        <f aca="false">'APH KIC KIA PC'!AK38</f>
        <v>0</v>
      </c>
      <c r="Z35" s="533"/>
      <c r="AA35" s="534"/>
      <c r="AB35" s="534"/>
      <c r="AC35" s="534"/>
      <c r="AD35" s="534"/>
    </row>
    <row r="36" customFormat="false" ht="14.25" hidden="false" customHeight="false" outlineLevel="0" collapsed="false">
      <c r="A36" s="535" t="n">
        <f aca="false">'APH KIC KIA PC'!F39</f>
        <v>0</v>
      </c>
      <c r="B36" s="534" t="n">
        <f aca="false">'APH KIC KIA PC'!D39</f>
        <v>0</v>
      </c>
      <c r="C36" s="535" t="n">
        <f aca="false">'1. Artikeldata Grund'!D39</f>
        <v>0</v>
      </c>
      <c r="D36" s="534" t="n">
        <f aca="false">'2. Artikeldata Utökad'!I39</f>
        <v>0</v>
      </c>
      <c r="E36" s="534" t="str">
        <f aca="false">'APH KIC KIA PC'!S39</f>
        <v>  Välj…</v>
      </c>
      <c r="F36" s="534" t="n">
        <f aca="false">'APH KIC KIA PC'!J39</f>
        <v>0</v>
      </c>
      <c r="G36" s="534" t="n">
        <f aca="false">'1. Artikeldata Grund'!E39</f>
        <v>0</v>
      </c>
      <c r="H36" s="534" t="n">
        <f aca="false">'APH KIC KIA PC'!G39</f>
        <v>0</v>
      </c>
      <c r="I36" s="534" t="str">
        <f aca="false">'APH KIC KIA PC'!L39</f>
        <v>Välj….</v>
      </c>
      <c r="J36" s="534" t="n">
        <f aca="false">'APH KIC KIA PC'!M39</f>
        <v>910</v>
      </c>
      <c r="K36" s="534" t="n">
        <f aca="false">'APH KIC KIA PC'!O39</f>
        <v>0</v>
      </c>
      <c r="L36" s="535" t="n">
        <f aca="false">'APH KIC KIA PC'!Q39</f>
        <v>0</v>
      </c>
      <c r="M36" s="534" t="n">
        <f aca="false">'APH KIC KIA PC'!R39</f>
        <v>0</v>
      </c>
      <c r="N36" s="535" t="n">
        <f aca="false">'1. Artikeldata Grund'!F39</f>
        <v>0</v>
      </c>
      <c r="O36" s="534" t="str">
        <f aca="false">'1. Artikeldata Grund'!J39</f>
        <v>  Välj…</v>
      </c>
      <c r="P36" s="534" t="str">
        <f aca="false">'4. Inköpsdata'!E39</f>
        <v>ST</v>
      </c>
      <c r="Q36" s="533" t="n">
        <f aca="false">'4. Inköpsdata'!G39</f>
        <v>1</v>
      </c>
      <c r="R36" s="535" t="str">
        <f aca="false">'3. Förpackningsdata'!K39</f>
        <v>BX</v>
      </c>
      <c r="S36" s="534" t="n">
        <f aca="false">'3. Förpackningsdata'!L39</f>
        <v>0</v>
      </c>
      <c r="T36" s="535" t="n">
        <f aca="false">'3. Förpackningsdata'!M39</f>
        <v>0</v>
      </c>
      <c r="U36" s="536" t="str">
        <f aca="false">'4. Inköpsdata'!H39</f>
        <v>SEK</v>
      </c>
      <c r="V36" s="533" t="str">
        <f aca="false">'APH KIC KIA PC'!AA39</f>
        <v/>
      </c>
      <c r="W36" s="533" t="str">
        <f aca="false">'APH KIC KIA PC'!AB39</f>
        <v/>
      </c>
      <c r="X36" s="533" t="n">
        <f aca="false">'APH KIC KIA PC'!AC39</f>
        <v>0</v>
      </c>
      <c r="Y36" s="531" t="n">
        <f aca="false">'APH KIC KIA PC'!AK39</f>
        <v>0</v>
      </c>
      <c r="Z36" s="533"/>
      <c r="AA36" s="534"/>
      <c r="AB36" s="534"/>
      <c r="AC36" s="534"/>
      <c r="AD36" s="534"/>
    </row>
    <row r="37" customFormat="false" ht="14.25" hidden="false" customHeight="false" outlineLevel="0" collapsed="false">
      <c r="A37" s="535" t="n">
        <f aca="false">'APH KIC KIA PC'!F40</f>
        <v>0</v>
      </c>
      <c r="B37" s="534" t="n">
        <f aca="false">'APH KIC KIA PC'!D40</f>
        <v>0</v>
      </c>
      <c r="C37" s="535" t="n">
        <f aca="false">'1. Artikeldata Grund'!D40</f>
        <v>0</v>
      </c>
      <c r="D37" s="534" t="n">
        <f aca="false">'2. Artikeldata Utökad'!I40</f>
        <v>0</v>
      </c>
      <c r="E37" s="534" t="str">
        <f aca="false">'APH KIC KIA PC'!S40</f>
        <v>  Välj…</v>
      </c>
      <c r="F37" s="534" t="n">
        <f aca="false">'APH KIC KIA PC'!J40</f>
        <v>0</v>
      </c>
      <c r="G37" s="534" t="n">
        <f aca="false">'1. Artikeldata Grund'!E40</f>
        <v>0</v>
      </c>
      <c r="H37" s="534" t="n">
        <f aca="false">'APH KIC KIA PC'!G40</f>
        <v>0</v>
      </c>
      <c r="I37" s="534" t="str">
        <f aca="false">'APH KIC KIA PC'!L40</f>
        <v>Välj….</v>
      </c>
      <c r="J37" s="534" t="n">
        <f aca="false">'APH KIC KIA PC'!M40</f>
        <v>910</v>
      </c>
      <c r="K37" s="534" t="n">
        <f aca="false">'APH KIC KIA PC'!O40</f>
        <v>0</v>
      </c>
      <c r="L37" s="535" t="n">
        <f aca="false">'APH KIC KIA PC'!Q40</f>
        <v>0</v>
      </c>
      <c r="M37" s="534" t="n">
        <f aca="false">'APH KIC KIA PC'!R40</f>
        <v>0</v>
      </c>
      <c r="N37" s="535" t="n">
        <f aca="false">'1. Artikeldata Grund'!F40</f>
        <v>0</v>
      </c>
      <c r="O37" s="534" t="str">
        <f aca="false">'1. Artikeldata Grund'!J40</f>
        <v>  Välj…</v>
      </c>
      <c r="P37" s="534" t="str">
        <f aca="false">'4. Inköpsdata'!E40</f>
        <v>ST</v>
      </c>
      <c r="Q37" s="533" t="n">
        <f aca="false">'4. Inköpsdata'!G40</f>
        <v>1</v>
      </c>
      <c r="R37" s="535" t="str">
        <f aca="false">'3. Förpackningsdata'!K40</f>
        <v>BX</v>
      </c>
      <c r="S37" s="534" t="n">
        <f aca="false">'3. Förpackningsdata'!L40</f>
        <v>0</v>
      </c>
      <c r="T37" s="535" t="n">
        <f aca="false">'3. Förpackningsdata'!M40</f>
        <v>0</v>
      </c>
      <c r="U37" s="536" t="str">
        <f aca="false">'4. Inköpsdata'!H40</f>
        <v>SEK</v>
      </c>
      <c r="V37" s="533" t="str">
        <f aca="false">'APH KIC KIA PC'!AA40</f>
        <v/>
      </c>
      <c r="W37" s="533" t="str">
        <f aca="false">'APH KIC KIA PC'!AB40</f>
        <v/>
      </c>
      <c r="X37" s="533" t="n">
        <f aca="false">'APH KIC KIA PC'!AC40</f>
        <v>0</v>
      </c>
      <c r="Y37" s="531" t="n">
        <f aca="false">'APH KIC KIA PC'!AK40</f>
        <v>0</v>
      </c>
      <c r="Z37" s="533"/>
      <c r="AA37" s="534"/>
      <c r="AB37" s="534"/>
      <c r="AC37" s="534"/>
      <c r="AD37" s="534"/>
    </row>
    <row r="38" customFormat="false" ht="14.25" hidden="false" customHeight="false" outlineLevel="0" collapsed="false">
      <c r="A38" s="535" t="n">
        <f aca="false">'APH KIC KIA PC'!F41</f>
        <v>0</v>
      </c>
      <c r="B38" s="534" t="n">
        <f aca="false">'APH KIC KIA PC'!D41</f>
        <v>0</v>
      </c>
      <c r="C38" s="535" t="n">
        <f aca="false">'1. Artikeldata Grund'!D41</f>
        <v>0</v>
      </c>
      <c r="D38" s="534" t="n">
        <f aca="false">'2. Artikeldata Utökad'!I41</f>
        <v>0</v>
      </c>
      <c r="E38" s="534" t="str">
        <f aca="false">'APH KIC KIA PC'!S41</f>
        <v>  Välj…</v>
      </c>
      <c r="F38" s="534" t="n">
        <f aca="false">'APH KIC KIA PC'!J41</f>
        <v>0</v>
      </c>
      <c r="G38" s="534" t="n">
        <f aca="false">'1. Artikeldata Grund'!E41</f>
        <v>0</v>
      </c>
      <c r="H38" s="534" t="n">
        <f aca="false">'APH KIC KIA PC'!G41</f>
        <v>0</v>
      </c>
      <c r="I38" s="534" t="str">
        <f aca="false">'APH KIC KIA PC'!L41</f>
        <v>Välj….</v>
      </c>
      <c r="J38" s="534" t="n">
        <f aca="false">'APH KIC KIA PC'!M41</f>
        <v>910</v>
      </c>
      <c r="K38" s="534" t="n">
        <f aca="false">'APH KIC KIA PC'!O41</f>
        <v>0</v>
      </c>
      <c r="L38" s="535" t="n">
        <f aca="false">'APH KIC KIA PC'!Q41</f>
        <v>0</v>
      </c>
      <c r="M38" s="534" t="n">
        <f aca="false">'APH KIC KIA PC'!R41</f>
        <v>0</v>
      </c>
      <c r="N38" s="535" t="n">
        <f aca="false">'1. Artikeldata Grund'!F41</f>
        <v>0</v>
      </c>
      <c r="O38" s="534" t="str">
        <f aca="false">'1. Artikeldata Grund'!J41</f>
        <v>  Välj…</v>
      </c>
      <c r="P38" s="534" t="str">
        <f aca="false">'4. Inköpsdata'!E41</f>
        <v>ST</v>
      </c>
      <c r="Q38" s="533" t="n">
        <f aca="false">'4. Inköpsdata'!G41</f>
        <v>1</v>
      </c>
      <c r="R38" s="535" t="str">
        <f aca="false">'3. Förpackningsdata'!K41</f>
        <v>BX</v>
      </c>
      <c r="S38" s="534" t="n">
        <f aca="false">'3. Förpackningsdata'!L41</f>
        <v>0</v>
      </c>
      <c r="T38" s="535" t="n">
        <f aca="false">'3. Förpackningsdata'!M41</f>
        <v>0</v>
      </c>
      <c r="U38" s="536" t="str">
        <f aca="false">'4. Inköpsdata'!H41</f>
        <v>SEK</v>
      </c>
      <c r="V38" s="533" t="str">
        <f aca="false">'APH KIC KIA PC'!AA41</f>
        <v/>
      </c>
      <c r="W38" s="533" t="str">
        <f aca="false">'APH KIC KIA PC'!AB41</f>
        <v/>
      </c>
      <c r="X38" s="533" t="n">
        <f aca="false">'APH KIC KIA PC'!AC41</f>
        <v>0</v>
      </c>
      <c r="Y38" s="531" t="n">
        <f aca="false">'APH KIC KIA PC'!AK41</f>
        <v>0</v>
      </c>
      <c r="Z38" s="533"/>
      <c r="AA38" s="534"/>
      <c r="AB38" s="534"/>
      <c r="AC38" s="534"/>
      <c r="AD38" s="534"/>
    </row>
    <row r="39" customFormat="false" ht="14.25" hidden="false" customHeight="false" outlineLevel="0" collapsed="false">
      <c r="A39" s="535" t="n">
        <f aca="false">'APH KIC KIA PC'!F42</f>
        <v>0</v>
      </c>
      <c r="B39" s="534" t="n">
        <f aca="false">'APH KIC KIA PC'!D42</f>
        <v>0</v>
      </c>
      <c r="C39" s="535" t="n">
        <f aca="false">'1. Artikeldata Grund'!D42</f>
        <v>0</v>
      </c>
      <c r="D39" s="534" t="n">
        <f aca="false">'2. Artikeldata Utökad'!I42</f>
        <v>0</v>
      </c>
      <c r="E39" s="534" t="str">
        <f aca="false">'APH KIC KIA PC'!S42</f>
        <v>  Välj…</v>
      </c>
      <c r="F39" s="534" t="n">
        <f aca="false">'APH KIC KIA PC'!J42</f>
        <v>0</v>
      </c>
      <c r="G39" s="534" t="n">
        <f aca="false">'1. Artikeldata Grund'!E42</f>
        <v>0</v>
      </c>
      <c r="H39" s="534" t="n">
        <f aca="false">'APH KIC KIA PC'!G42</f>
        <v>0</v>
      </c>
      <c r="I39" s="534" t="str">
        <f aca="false">'APH KIC KIA PC'!L42</f>
        <v>Välj….</v>
      </c>
      <c r="J39" s="534" t="n">
        <f aca="false">'APH KIC KIA PC'!M42</f>
        <v>910</v>
      </c>
      <c r="K39" s="534" t="n">
        <f aca="false">'APH KIC KIA PC'!O42</f>
        <v>0</v>
      </c>
      <c r="L39" s="535" t="n">
        <f aca="false">'APH KIC KIA PC'!Q42</f>
        <v>0</v>
      </c>
      <c r="M39" s="534" t="n">
        <f aca="false">'APH KIC KIA PC'!R42</f>
        <v>0</v>
      </c>
      <c r="N39" s="535" t="n">
        <f aca="false">'1. Artikeldata Grund'!F42</f>
        <v>0</v>
      </c>
      <c r="O39" s="534" t="str">
        <f aca="false">'1. Artikeldata Grund'!J42</f>
        <v>  Välj…</v>
      </c>
      <c r="P39" s="534" t="str">
        <f aca="false">'4. Inköpsdata'!E42</f>
        <v>ST</v>
      </c>
      <c r="Q39" s="533" t="n">
        <f aca="false">'4. Inköpsdata'!G42</f>
        <v>1</v>
      </c>
      <c r="R39" s="535" t="str">
        <f aca="false">'3. Förpackningsdata'!K42</f>
        <v>BX</v>
      </c>
      <c r="S39" s="534" t="n">
        <f aca="false">'3. Förpackningsdata'!L42</f>
        <v>0</v>
      </c>
      <c r="T39" s="535" t="n">
        <f aca="false">'3. Förpackningsdata'!M42</f>
        <v>0</v>
      </c>
      <c r="U39" s="536" t="str">
        <f aca="false">'4. Inköpsdata'!H42</f>
        <v>SEK</v>
      </c>
      <c r="V39" s="533" t="str">
        <f aca="false">'APH KIC KIA PC'!AA42</f>
        <v/>
      </c>
      <c r="W39" s="533" t="str">
        <f aca="false">'APH KIC KIA PC'!AB42</f>
        <v/>
      </c>
      <c r="X39" s="533" t="n">
        <f aca="false">'APH KIC KIA PC'!AC42</f>
        <v>0</v>
      </c>
      <c r="Y39" s="531" t="n">
        <f aca="false">'APH KIC KIA PC'!AK42</f>
        <v>0</v>
      </c>
      <c r="Z39" s="533"/>
      <c r="AA39" s="534"/>
      <c r="AB39" s="534"/>
      <c r="AC39" s="534"/>
      <c r="AD39" s="534"/>
    </row>
    <row r="40" customFormat="false" ht="14.25" hidden="false" customHeight="false" outlineLevel="0" collapsed="false">
      <c r="A40" s="535" t="n">
        <f aca="false">'APH KIC KIA PC'!F43</f>
        <v>0</v>
      </c>
      <c r="B40" s="534" t="n">
        <f aca="false">'APH KIC KIA PC'!D43</f>
        <v>0</v>
      </c>
      <c r="C40" s="535" t="n">
        <f aca="false">'1. Artikeldata Grund'!D43</f>
        <v>0</v>
      </c>
      <c r="D40" s="534" t="n">
        <f aca="false">'2. Artikeldata Utökad'!I43</f>
        <v>0</v>
      </c>
      <c r="E40" s="534" t="str">
        <f aca="false">'APH KIC KIA PC'!S43</f>
        <v>  Välj…</v>
      </c>
      <c r="F40" s="534" t="n">
        <f aca="false">'APH KIC KIA PC'!J43</f>
        <v>0</v>
      </c>
      <c r="G40" s="534" t="n">
        <f aca="false">'1. Artikeldata Grund'!E43</f>
        <v>0</v>
      </c>
      <c r="H40" s="534" t="n">
        <f aca="false">'APH KIC KIA PC'!G43</f>
        <v>0</v>
      </c>
      <c r="I40" s="534" t="str">
        <f aca="false">'APH KIC KIA PC'!L43</f>
        <v>Välj….</v>
      </c>
      <c r="J40" s="534" t="n">
        <f aca="false">'APH KIC KIA PC'!M43</f>
        <v>910</v>
      </c>
      <c r="K40" s="534" t="n">
        <f aca="false">'APH KIC KIA PC'!O43</f>
        <v>0</v>
      </c>
      <c r="L40" s="535" t="n">
        <f aca="false">'APH KIC KIA PC'!Q43</f>
        <v>0</v>
      </c>
      <c r="M40" s="534" t="n">
        <f aca="false">'APH KIC KIA PC'!R43</f>
        <v>0</v>
      </c>
      <c r="N40" s="535" t="n">
        <f aca="false">'1. Artikeldata Grund'!F43</f>
        <v>0</v>
      </c>
      <c r="O40" s="534" t="str">
        <f aca="false">'1. Artikeldata Grund'!J43</f>
        <v>  Välj…</v>
      </c>
      <c r="P40" s="534" t="str">
        <f aca="false">'4. Inköpsdata'!E43</f>
        <v>ST</v>
      </c>
      <c r="Q40" s="533" t="n">
        <f aca="false">'4. Inköpsdata'!G43</f>
        <v>1</v>
      </c>
      <c r="R40" s="535" t="str">
        <f aca="false">'3. Förpackningsdata'!K43</f>
        <v>BX</v>
      </c>
      <c r="S40" s="534" t="n">
        <f aca="false">'3. Förpackningsdata'!L43</f>
        <v>0</v>
      </c>
      <c r="T40" s="535" t="n">
        <f aca="false">'3. Förpackningsdata'!M43</f>
        <v>0</v>
      </c>
      <c r="U40" s="536" t="str">
        <f aca="false">'4. Inköpsdata'!H43</f>
        <v>SEK</v>
      </c>
      <c r="V40" s="533" t="str">
        <f aca="false">'APH KIC KIA PC'!AA43</f>
        <v/>
      </c>
      <c r="W40" s="533" t="str">
        <f aca="false">'APH KIC KIA PC'!AB43</f>
        <v/>
      </c>
      <c r="X40" s="533" t="n">
        <f aca="false">'APH KIC KIA PC'!AC43</f>
        <v>0</v>
      </c>
      <c r="Y40" s="531" t="n">
        <f aca="false">'APH KIC KIA PC'!AK43</f>
        <v>0</v>
      </c>
      <c r="Z40" s="533"/>
      <c r="AA40" s="534"/>
      <c r="AB40" s="534"/>
      <c r="AC40" s="534"/>
      <c r="AD40" s="534"/>
    </row>
    <row r="41" customFormat="false" ht="14.25" hidden="false" customHeight="false" outlineLevel="0" collapsed="false">
      <c r="A41" s="535" t="n">
        <f aca="false">'APH KIC KIA PC'!F44</f>
        <v>0</v>
      </c>
      <c r="B41" s="534" t="n">
        <f aca="false">'APH KIC KIA PC'!D44</f>
        <v>0</v>
      </c>
      <c r="C41" s="535" t="n">
        <f aca="false">'1. Artikeldata Grund'!D44</f>
        <v>0</v>
      </c>
      <c r="D41" s="534" t="n">
        <f aca="false">'2. Artikeldata Utökad'!I44</f>
        <v>0</v>
      </c>
      <c r="E41" s="534" t="str">
        <f aca="false">'APH KIC KIA PC'!S44</f>
        <v>  Välj…</v>
      </c>
      <c r="F41" s="534" t="n">
        <f aca="false">'APH KIC KIA PC'!J44</f>
        <v>0</v>
      </c>
      <c r="G41" s="534" t="n">
        <f aca="false">'1. Artikeldata Grund'!E44</f>
        <v>0</v>
      </c>
      <c r="H41" s="534" t="n">
        <f aca="false">'APH KIC KIA PC'!G44</f>
        <v>0</v>
      </c>
      <c r="I41" s="534" t="str">
        <f aca="false">'APH KIC KIA PC'!L44</f>
        <v>Välj….</v>
      </c>
      <c r="J41" s="534" t="n">
        <f aca="false">'APH KIC KIA PC'!M44</f>
        <v>910</v>
      </c>
      <c r="K41" s="534" t="n">
        <f aca="false">'APH KIC KIA PC'!O44</f>
        <v>0</v>
      </c>
      <c r="L41" s="535" t="n">
        <f aca="false">'APH KIC KIA PC'!Q44</f>
        <v>0</v>
      </c>
      <c r="M41" s="534" t="n">
        <f aca="false">'APH KIC KIA PC'!R44</f>
        <v>0</v>
      </c>
      <c r="N41" s="535" t="n">
        <f aca="false">'1. Artikeldata Grund'!F44</f>
        <v>0</v>
      </c>
      <c r="O41" s="534" t="str">
        <f aca="false">'1. Artikeldata Grund'!J44</f>
        <v>  Välj…</v>
      </c>
      <c r="P41" s="534" t="str">
        <f aca="false">'4. Inköpsdata'!E44</f>
        <v>ST</v>
      </c>
      <c r="Q41" s="533" t="n">
        <f aca="false">'4. Inköpsdata'!G44</f>
        <v>1</v>
      </c>
      <c r="R41" s="535" t="str">
        <f aca="false">'3. Förpackningsdata'!K44</f>
        <v>BX</v>
      </c>
      <c r="S41" s="534" t="n">
        <f aca="false">'3. Förpackningsdata'!L44</f>
        <v>0</v>
      </c>
      <c r="T41" s="535" t="n">
        <f aca="false">'3. Förpackningsdata'!M44</f>
        <v>0</v>
      </c>
      <c r="U41" s="536" t="str">
        <f aca="false">'4. Inköpsdata'!H44</f>
        <v>SEK</v>
      </c>
      <c r="V41" s="533" t="str">
        <f aca="false">'APH KIC KIA PC'!AA44</f>
        <v/>
      </c>
      <c r="W41" s="533" t="str">
        <f aca="false">'APH KIC KIA PC'!AB44</f>
        <v/>
      </c>
      <c r="X41" s="533" t="n">
        <f aca="false">'APH KIC KIA PC'!AC44</f>
        <v>0</v>
      </c>
      <c r="Y41" s="531" t="n">
        <f aca="false">'APH KIC KIA PC'!AK44</f>
        <v>0</v>
      </c>
      <c r="Z41" s="533"/>
      <c r="AA41" s="534"/>
      <c r="AB41" s="534"/>
      <c r="AC41" s="534"/>
      <c r="AD41" s="534"/>
    </row>
    <row r="42" customFormat="false" ht="14.25" hidden="false" customHeight="false" outlineLevel="0" collapsed="false">
      <c r="A42" s="535" t="n">
        <f aca="false">'APH KIC KIA PC'!F45</f>
        <v>0</v>
      </c>
      <c r="B42" s="534" t="n">
        <f aca="false">'APH KIC KIA PC'!D45</f>
        <v>0</v>
      </c>
      <c r="C42" s="535" t="n">
        <f aca="false">'1. Artikeldata Grund'!D45</f>
        <v>0</v>
      </c>
      <c r="D42" s="534" t="n">
        <f aca="false">'2. Artikeldata Utökad'!I45</f>
        <v>0</v>
      </c>
      <c r="E42" s="534" t="str">
        <f aca="false">'APH KIC KIA PC'!S45</f>
        <v>  Välj…</v>
      </c>
      <c r="F42" s="534" t="n">
        <f aca="false">'APH KIC KIA PC'!J45</f>
        <v>0</v>
      </c>
      <c r="G42" s="534" t="n">
        <f aca="false">'1. Artikeldata Grund'!E45</f>
        <v>0</v>
      </c>
      <c r="H42" s="534" t="n">
        <f aca="false">'APH KIC KIA PC'!G45</f>
        <v>0</v>
      </c>
      <c r="I42" s="534" t="str">
        <f aca="false">'APH KIC KIA PC'!L45</f>
        <v>Välj….</v>
      </c>
      <c r="J42" s="534" t="n">
        <f aca="false">'APH KIC KIA PC'!M45</f>
        <v>910</v>
      </c>
      <c r="K42" s="534" t="n">
        <f aca="false">'APH KIC KIA PC'!O45</f>
        <v>0</v>
      </c>
      <c r="L42" s="535" t="n">
        <f aca="false">'APH KIC KIA PC'!Q45</f>
        <v>0</v>
      </c>
      <c r="M42" s="534" t="n">
        <f aca="false">'APH KIC KIA PC'!R45</f>
        <v>0</v>
      </c>
      <c r="N42" s="535" t="n">
        <f aca="false">'1. Artikeldata Grund'!F45</f>
        <v>0</v>
      </c>
      <c r="O42" s="534" t="str">
        <f aca="false">'1. Artikeldata Grund'!J45</f>
        <v>  Välj…</v>
      </c>
      <c r="P42" s="534" t="str">
        <f aca="false">'4. Inköpsdata'!E45</f>
        <v>ST</v>
      </c>
      <c r="Q42" s="533" t="n">
        <f aca="false">'4. Inköpsdata'!G45</f>
        <v>1</v>
      </c>
      <c r="R42" s="535" t="str">
        <f aca="false">'3. Förpackningsdata'!K45</f>
        <v>BX</v>
      </c>
      <c r="S42" s="534" t="n">
        <f aca="false">'3. Förpackningsdata'!L45</f>
        <v>0</v>
      </c>
      <c r="T42" s="535" t="n">
        <f aca="false">'3. Förpackningsdata'!M45</f>
        <v>0</v>
      </c>
      <c r="U42" s="536" t="str">
        <f aca="false">'4. Inköpsdata'!H45</f>
        <v>SEK</v>
      </c>
      <c r="V42" s="533" t="str">
        <f aca="false">'APH KIC KIA PC'!AA45</f>
        <v/>
      </c>
      <c r="W42" s="533" t="str">
        <f aca="false">'APH KIC KIA PC'!AB45</f>
        <v/>
      </c>
      <c r="X42" s="533" t="n">
        <f aca="false">'APH KIC KIA PC'!AC45</f>
        <v>0</v>
      </c>
      <c r="Y42" s="531" t="n">
        <f aca="false">'APH KIC KIA PC'!AK45</f>
        <v>0</v>
      </c>
      <c r="Z42" s="533"/>
      <c r="AA42" s="534"/>
      <c r="AB42" s="534"/>
      <c r="AC42" s="534"/>
      <c r="AD42" s="534"/>
    </row>
    <row r="43" customFormat="false" ht="14.25" hidden="false" customHeight="false" outlineLevel="0" collapsed="false">
      <c r="A43" s="535" t="n">
        <f aca="false">'APH KIC KIA PC'!F46</f>
        <v>0</v>
      </c>
      <c r="B43" s="534" t="n">
        <f aca="false">'APH KIC KIA PC'!D46</f>
        <v>0</v>
      </c>
      <c r="C43" s="535" t="n">
        <f aca="false">'1. Artikeldata Grund'!D46</f>
        <v>0</v>
      </c>
      <c r="D43" s="534" t="n">
        <f aca="false">'2. Artikeldata Utökad'!I46</f>
        <v>0</v>
      </c>
      <c r="E43" s="534" t="str">
        <f aca="false">'APH KIC KIA PC'!S46</f>
        <v>  Välj…</v>
      </c>
      <c r="F43" s="534" t="n">
        <f aca="false">'APH KIC KIA PC'!J46</f>
        <v>0</v>
      </c>
      <c r="G43" s="534" t="n">
        <f aca="false">'1. Artikeldata Grund'!E46</f>
        <v>0</v>
      </c>
      <c r="H43" s="534" t="n">
        <f aca="false">'APH KIC KIA PC'!G46</f>
        <v>0</v>
      </c>
      <c r="I43" s="534" t="str">
        <f aca="false">'APH KIC KIA PC'!L46</f>
        <v>Välj….</v>
      </c>
      <c r="J43" s="534" t="n">
        <f aca="false">'APH KIC KIA PC'!M46</f>
        <v>910</v>
      </c>
      <c r="K43" s="534" t="n">
        <f aca="false">'APH KIC KIA PC'!O46</f>
        <v>0</v>
      </c>
      <c r="L43" s="535" t="n">
        <f aca="false">'APH KIC KIA PC'!Q46</f>
        <v>0</v>
      </c>
      <c r="M43" s="534" t="n">
        <f aca="false">'APH KIC KIA PC'!R46</f>
        <v>0</v>
      </c>
      <c r="N43" s="535" t="n">
        <f aca="false">'1. Artikeldata Grund'!F46</f>
        <v>0</v>
      </c>
      <c r="O43" s="534" t="str">
        <f aca="false">'1. Artikeldata Grund'!J46</f>
        <v>  Välj…</v>
      </c>
      <c r="P43" s="534" t="str">
        <f aca="false">'4. Inköpsdata'!E46</f>
        <v>ST</v>
      </c>
      <c r="Q43" s="533" t="n">
        <f aca="false">'4. Inköpsdata'!G46</f>
        <v>1</v>
      </c>
      <c r="R43" s="535" t="str">
        <f aca="false">'3. Förpackningsdata'!K46</f>
        <v>BX</v>
      </c>
      <c r="S43" s="534" t="n">
        <f aca="false">'3. Förpackningsdata'!L46</f>
        <v>0</v>
      </c>
      <c r="T43" s="535" t="n">
        <f aca="false">'3. Förpackningsdata'!M46</f>
        <v>0</v>
      </c>
      <c r="U43" s="536" t="str">
        <f aca="false">'4. Inköpsdata'!H46</f>
        <v>SEK</v>
      </c>
      <c r="V43" s="533" t="str">
        <f aca="false">'APH KIC KIA PC'!AA46</f>
        <v/>
      </c>
      <c r="W43" s="533" t="str">
        <f aca="false">'APH KIC KIA PC'!AB46</f>
        <v/>
      </c>
      <c r="X43" s="533" t="n">
        <f aca="false">'APH KIC KIA PC'!AC46</f>
        <v>0</v>
      </c>
      <c r="Y43" s="531" t="n">
        <f aca="false">'APH KIC KIA PC'!AK46</f>
        <v>0</v>
      </c>
      <c r="Z43" s="533"/>
      <c r="AA43" s="534"/>
      <c r="AB43" s="534"/>
      <c r="AC43" s="534"/>
      <c r="AD43" s="534"/>
    </row>
    <row r="44" customFormat="false" ht="14.25" hidden="false" customHeight="false" outlineLevel="0" collapsed="false">
      <c r="A44" s="535" t="n">
        <f aca="false">'APH KIC KIA PC'!F47</f>
        <v>0</v>
      </c>
      <c r="B44" s="534" t="n">
        <f aca="false">'APH KIC KIA PC'!D47</f>
        <v>0</v>
      </c>
      <c r="C44" s="535" t="n">
        <f aca="false">'1. Artikeldata Grund'!D47</f>
        <v>0</v>
      </c>
      <c r="D44" s="534" t="n">
        <f aca="false">'2. Artikeldata Utökad'!I47</f>
        <v>0</v>
      </c>
      <c r="E44" s="534" t="str">
        <f aca="false">'APH KIC KIA PC'!S47</f>
        <v>  Välj…</v>
      </c>
      <c r="F44" s="534" t="n">
        <f aca="false">'APH KIC KIA PC'!J47</f>
        <v>0</v>
      </c>
      <c r="G44" s="534" t="n">
        <f aca="false">'1. Artikeldata Grund'!E47</f>
        <v>0</v>
      </c>
      <c r="H44" s="534" t="n">
        <f aca="false">'APH KIC KIA PC'!G47</f>
        <v>0</v>
      </c>
      <c r="I44" s="534" t="str">
        <f aca="false">'APH KIC KIA PC'!L47</f>
        <v>Välj….</v>
      </c>
      <c r="J44" s="534" t="n">
        <f aca="false">'APH KIC KIA PC'!M47</f>
        <v>910</v>
      </c>
      <c r="K44" s="534" t="n">
        <f aca="false">'APH KIC KIA PC'!O47</f>
        <v>0</v>
      </c>
      <c r="L44" s="535" t="n">
        <f aca="false">'APH KIC KIA PC'!Q47</f>
        <v>0</v>
      </c>
      <c r="M44" s="534" t="n">
        <f aca="false">'APH KIC KIA PC'!R47</f>
        <v>0</v>
      </c>
      <c r="N44" s="535" t="n">
        <f aca="false">'1. Artikeldata Grund'!F47</f>
        <v>0</v>
      </c>
      <c r="O44" s="534" t="str">
        <f aca="false">'1. Artikeldata Grund'!J47</f>
        <v>  Välj…</v>
      </c>
      <c r="P44" s="534" t="str">
        <f aca="false">'4. Inköpsdata'!E47</f>
        <v>ST</v>
      </c>
      <c r="Q44" s="533" t="n">
        <f aca="false">'4. Inköpsdata'!G47</f>
        <v>1</v>
      </c>
      <c r="R44" s="535" t="str">
        <f aca="false">'3. Förpackningsdata'!K47</f>
        <v>BX</v>
      </c>
      <c r="S44" s="534" t="n">
        <f aca="false">'3. Förpackningsdata'!L47</f>
        <v>0</v>
      </c>
      <c r="T44" s="535" t="n">
        <f aca="false">'3. Förpackningsdata'!M47</f>
        <v>0</v>
      </c>
      <c r="U44" s="536" t="str">
        <f aca="false">'4. Inköpsdata'!H47</f>
        <v>SEK</v>
      </c>
      <c r="V44" s="533" t="str">
        <f aca="false">'APH KIC KIA PC'!AA47</f>
        <v/>
      </c>
      <c r="W44" s="533" t="str">
        <f aca="false">'APH KIC KIA PC'!AB47</f>
        <v/>
      </c>
      <c r="X44" s="533" t="n">
        <f aca="false">'APH KIC KIA PC'!AC47</f>
        <v>0</v>
      </c>
      <c r="Y44" s="531" t="n">
        <f aca="false">'APH KIC KIA PC'!AK47</f>
        <v>0</v>
      </c>
      <c r="Z44" s="533"/>
      <c r="AA44" s="534"/>
      <c r="AB44" s="534"/>
      <c r="AC44" s="534"/>
      <c r="AD44" s="534"/>
    </row>
    <row r="45" customFormat="false" ht="14.25" hidden="false" customHeight="false" outlineLevel="0" collapsed="false">
      <c r="A45" s="535" t="n">
        <f aca="false">'APH KIC KIA PC'!F48</f>
        <v>0</v>
      </c>
      <c r="B45" s="534" t="n">
        <f aca="false">'APH KIC KIA PC'!D48</f>
        <v>0</v>
      </c>
      <c r="C45" s="535" t="n">
        <f aca="false">'1. Artikeldata Grund'!D48</f>
        <v>0</v>
      </c>
      <c r="D45" s="534" t="n">
        <f aca="false">'2. Artikeldata Utökad'!I48</f>
        <v>0</v>
      </c>
      <c r="E45" s="534" t="str">
        <f aca="false">'APH KIC KIA PC'!S48</f>
        <v>  Välj…</v>
      </c>
      <c r="F45" s="534" t="n">
        <f aca="false">'APH KIC KIA PC'!J48</f>
        <v>0</v>
      </c>
      <c r="G45" s="534" t="n">
        <f aca="false">'1. Artikeldata Grund'!E48</f>
        <v>0</v>
      </c>
      <c r="H45" s="534" t="n">
        <f aca="false">'APH KIC KIA PC'!G48</f>
        <v>0</v>
      </c>
      <c r="I45" s="534" t="str">
        <f aca="false">'APH KIC KIA PC'!L48</f>
        <v>Välj….</v>
      </c>
      <c r="J45" s="534" t="n">
        <f aca="false">'APH KIC KIA PC'!M48</f>
        <v>910</v>
      </c>
      <c r="K45" s="534" t="n">
        <f aca="false">'APH KIC KIA PC'!O48</f>
        <v>0</v>
      </c>
      <c r="L45" s="535" t="n">
        <f aca="false">'APH KIC KIA PC'!Q48</f>
        <v>0</v>
      </c>
      <c r="M45" s="534" t="n">
        <f aca="false">'APH KIC KIA PC'!R48</f>
        <v>0</v>
      </c>
      <c r="N45" s="535" t="n">
        <f aca="false">'1. Artikeldata Grund'!F48</f>
        <v>0</v>
      </c>
      <c r="O45" s="534" t="str">
        <f aca="false">'1. Artikeldata Grund'!J48</f>
        <v>  Välj…</v>
      </c>
      <c r="P45" s="534" t="str">
        <f aca="false">'4. Inköpsdata'!E48</f>
        <v>ST</v>
      </c>
      <c r="Q45" s="533" t="n">
        <f aca="false">'4. Inköpsdata'!G48</f>
        <v>1</v>
      </c>
      <c r="R45" s="535" t="str">
        <f aca="false">'3. Förpackningsdata'!K48</f>
        <v>BX</v>
      </c>
      <c r="S45" s="534" t="n">
        <f aca="false">'3. Förpackningsdata'!L48</f>
        <v>0</v>
      </c>
      <c r="T45" s="535" t="n">
        <f aca="false">'3. Förpackningsdata'!M48</f>
        <v>0</v>
      </c>
      <c r="U45" s="536" t="str">
        <f aca="false">'4. Inköpsdata'!H48</f>
        <v>SEK</v>
      </c>
      <c r="V45" s="533" t="str">
        <f aca="false">'APH KIC KIA PC'!AA48</f>
        <v/>
      </c>
      <c r="W45" s="533" t="str">
        <f aca="false">'APH KIC KIA PC'!AB48</f>
        <v/>
      </c>
      <c r="X45" s="533" t="n">
        <f aca="false">'APH KIC KIA PC'!AC48</f>
        <v>0</v>
      </c>
      <c r="Y45" s="531" t="n">
        <f aca="false">'APH KIC KIA PC'!AK48</f>
        <v>0</v>
      </c>
      <c r="Z45" s="533"/>
      <c r="AA45" s="534"/>
      <c r="AB45" s="534"/>
      <c r="AC45" s="534"/>
      <c r="AD45" s="534"/>
    </row>
    <row r="46" customFormat="false" ht="14.25" hidden="false" customHeight="false" outlineLevel="0" collapsed="false">
      <c r="A46" s="535" t="n">
        <f aca="false">'APH KIC KIA PC'!F49</f>
        <v>0</v>
      </c>
      <c r="B46" s="534" t="n">
        <f aca="false">'APH KIC KIA PC'!D49</f>
        <v>0</v>
      </c>
      <c r="C46" s="535" t="n">
        <f aca="false">'1. Artikeldata Grund'!D49</f>
        <v>0</v>
      </c>
      <c r="D46" s="534" t="n">
        <f aca="false">'2. Artikeldata Utökad'!I49</f>
        <v>0</v>
      </c>
      <c r="E46" s="534" t="str">
        <f aca="false">'APH KIC KIA PC'!S49</f>
        <v>  Välj…</v>
      </c>
      <c r="F46" s="534" t="n">
        <f aca="false">'APH KIC KIA PC'!J49</f>
        <v>0</v>
      </c>
      <c r="G46" s="534" t="n">
        <f aca="false">'1. Artikeldata Grund'!E49</f>
        <v>0</v>
      </c>
      <c r="H46" s="534" t="n">
        <f aca="false">'APH KIC KIA PC'!G49</f>
        <v>0</v>
      </c>
      <c r="I46" s="534" t="str">
        <f aca="false">'APH KIC KIA PC'!L49</f>
        <v>Välj….</v>
      </c>
      <c r="J46" s="534" t="n">
        <f aca="false">'APH KIC KIA PC'!M49</f>
        <v>910</v>
      </c>
      <c r="K46" s="534" t="n">
        <f aca="false">'APH KIC KIA PC'!O49</f>
        <v>0</v>
      </c>
      <c r="L46" s="535" t="n">
        <f aca="false">'APH KIC KIA PC'!Q49</f>
        <v>0</v>
      </c>
      <c r="M46" s="534" t="n">
        <f aca="false">'APH KIC KIA PC'!R49</f>
        <v>0</v>
      </c>
      <c r="N46" s="535" t="n">
        <f aca="false">'1. Artikeldata Grund'!F49</f>
        <v>0</v>
      </c>
      <c r="O46" s="534" t="str">
        <f aca="false">'1. Artikeldata Grund'!J49</f>
        <v>  Välj…</v>
      </c>
      <c r="P46" s="534" t="str">
        <f aca="false">'4. Inköpsdata'!E49</f>
        <v>ST</v>
      </c>
      <c r="Q46" s="533" t="n">
        <f aca="false">'4. Inköpsdata'!G49</f>
        <v>1</v>
      </c>
      <c r="R46" s="535" t="str">
        <f aca="false">'3. Förpackningsdata'!K49</f>
        <v>BX</v>
      </c>
      <c r="S46" s="534" t="n">
        <f aca="false">'3. Förpackningsdata'!L49</f>
        <v>0</v>
      </c>
      <c r="T46" s="535" t="n">
        <f aca="false">'3. Förpackningsdata'!M49</f>
        <v>0</v>
      </c>
      <c r="U46" s="536" t="str">
        <f aca="false">'4. Inköpsdata'!H49</f>
        <v>SEK</v>
      </c>
      <c r="V46" s="533" t="str">
        <f aca="false">'APH KIC KIA PC'!AA49</f>
        <v/>
      </c>
      <c r="W46" s="533" t="str">
        <f aca="false">'APH KIC KIA PC'!AB49</f>
        <v/>
      </c>
      <c r="X46" s="533" t="n">
        <f aca="false">'APH KIC KIA PC'!AC49</f>
        <v>0</v>
      </c>
      <c r="Y46" s="531" t="n">
        <f aca="false">'APH KIC KIA PC'!AK49</f>
        <v>0</v>
      </c>
      <c r="Z46" s="533"/>
      <c r="AA46" s="534"/>
      <c r="AB46" s="534"/>
      <c r="AC46" s="534"/>
      <c r="AD46" s="534"/>
    </row>
    <row r="47" customFormat="false" ht="14.25" hidden="false" customHeight="false" outlineLevel="0" collapsed="false">
      <c r="A47" s="535" t="n">
        <f aca="false">'APH KIC KIA PC'!F50</f>
        <v>0</v>
      </c>
      <c r="B47" s="534" t="n">
        <f aca="false">'APH KIC KIA PC'!D50</f>
        <v>0</v>
      </c>
      <c r="C47" s="535" t="n">
        <f aca="false">'1. Artikeldata Grund'!D50</f>
        <v>0</v>
      </c>
      <c r="D47" s="534" t="n">
        <f aca="false">'2. Artikeldata Utökad'!I50</f>
        <v>0</v>
      </c>
      <c r="E47" s="534" t="str">
        <f aca="false">'APH KIC KIA PC'!S50</f>
        <v>  Välj…</v>
      </c>
      <c r="F47" s="534" t="n">
        <f aca="false">'APH KIC KIA PC'!J50</f>
        <v>0</v>
      </c>
      <c r="G47" s="534" t="n">
        <f aca="false">'1. Artikeldata Grund'!E50</f>
        <v>0</v>
      </c>
      <c r="H47" s="534" t="n">
        <f aca="false">'APH KIC KIA PC'!G50</f>
        <v>0</v>
      </c>
      <c r="I47" s="534" t="str">
        <f aca="false">'APH KIC KIA PC'!L50</f>
        <v>Välj….</v>
      </c>
      <c r="J47" s="534" t="n">
        <f aca="false">'APH KIC KIA PC'!M50</f>
        <v>910</v>
      </c>
      <c r="K47" s="534" t="n">
        <f aca="false">'APH KIC KIA PC'!O50</f>
        <v>0</v>
      </c>
      <c r="L47" s="535" t="n">
        <f aca="false">'APH KIC KIA PC'!Q50</f>
        <v>0</v>
      </c>
      <c r="M47" s="534" t="n">
        <f aca="false">'APH KIC KIA PC'!R50</f>
        <v>0</v>
      </c>
      <c r="N47" s="535" t="n">
        <f aca="false">'1. Artikeldata Grund'!F50</f>
        <v>0</v>
      </c>
      <c r="O47" s="534" t="str">
        <f aca="false">'1. Artikeldata Grund'!J50</f>
        <v>  Välj…</v>
      </c>
      <c r="P47" s="534" t="str">
        <f aca="false">'4. Inköpsdata'!E50</f>
        <v>ST</v>
      </c>
      <c r="Q47" s="533" t="n">
        <f aca="false">'4. Inköpsdata'!G50</f>
        <v>1</v>
      </c>
      <c r="R47" s="535" t="str">
        <f aca="false">'3. Förpackningsdata'!K50</f>
        <v>BX</v>
      </c>
      <c r="S47" s="534" t="n">
        <f aca="false">'3. Förpackningsdata'!L50</f>
        <v>0</v>
      </c>
      <c r="T47" s="535" t="n">
        <f aca="false">'3. Förpackningsdata'!M50</f>
        <v>0</v>
      </c>
      <c r="U47" s="536" t="str">
        <f aca="false">'4. Inköpsdata'!H50</f>
        <v>SEK</v>
      </c>
      <c r="V47" s="533" t="str">
        <f aca="false">'APH KIC KIA PC'!AA50</f>
        <v/>
      </c>
      <c r="W47" s="533" t="str">
        <f aca="false">'APH KIC KIA PC'!AB50</f>
        <v/>
      </c>
      <c r="X47" s="533" t="n">
        <f aca="false">'APH KIC KIA PC'!AC50</f>
        <v>0</v>
      </c>
      <c r="Y47" s="531" t="n">
        <f aca="false">'APH KIC KIA PC'!AK50</f>
        <v>0</v>
      </c>
      <c r="Z47" s="533"/>
      <c r="AA47" s="534"/>
      <c r="AB47" s="534"/>
      <c r="AC47" s="534"/>
      <c r="AD47" s="534"/>
    </row>
    <row r="48" customFormat="false" ht="14.25" hidden="false" customHeight="false" outlineLevel="0" collapsed="false">
      <c r="A48" s="535" t="n">
        <f aca="false">'APH KIC KIA PC'!F51</f>
        <v>0</v>
      </c>
      <c r="B48" s="534" t="n">
        <f aca="false">'APH KIC KIA PC'!D51</f>
        <v>0</v>
      </c>
      <c r="C48" s="535" t="n">
        <f aca="false">'1. Artikeldata Grund'!D51</f>
        <v>0</v>
      </c>
      <c r="D48" s="534" t="n">
        <f aca="false">'2. Artikeldata Utökad'!I51</f>
        <v>0</v>
      </c>
      <c r="E48" s="534" t="str">
        <f aca="false">'APH KIC KIA PC'!S51</f>
        <v>  Välj…</v>
      </c>
      <c r="F48" s="534" t="n">
        <f aca="false">'APH KIC KIA PC'!J51</f>
        <v>0</v>
      </c>
      <c r="G48" s="534" t="n">
        <f aca="false">'1. Artikeldata Grund'!E51</f>
        <v>0</v>
      </c>
      <c r="H48" s="534" t="n">
        <f aca="false">'APH KIC KIA PC'!G51</f>
        <v>0</v>
      </c>
      <c r="I48" s="534" t="str">
        <f aca="false">'APH KIC KIA PC'!L51</f>
        <v>Välj….</v>
      </c>
      <c r="J48" s="534" t="n">
        <f aca="false">'APH KIC KIA PC'!M51</f>
        <v>910</v>
      </c>
      <c r="K48" s="534" t="n">
        <f aca="false">'APH KIC KIA PC'!O51</f>
        <v>0</v>
      </c>
      <c r="L48" s="535" t="n">
        <f aca="false">'APH KIC KIA PC'!Q51</f>
        <v>0</v>
      </c>
      <c r="M48" s="534" t="n">
        <f aca="false">'APH KIC KIA PC'!R51</f>
        <v>0</v>
      </c>
      <c r="N48" s="535" t="n">
        <f aca="false">'1. Artikeldata Grund'!F51</f>
        <v>0</v>
      </c>
      <c r="O48" s="534" t="str">
        <f aca="false">'1. Artikeldata Grund'!J51</f>
        <v>  Välj…</v>
      </c>
      <c r="P48" s="534" t="str">
        <f aca="false">'4. Inköpsdata'!E51</f>
        <v>ST</v>
      </c>
      <c r="Q48" s="533" t="n">
        <f aca="false">'4. Inköpsdata'!G51</f>
        <v>1</v>
      </c>
      <c r="R48" s="535" t="str">
        <f aca="false">'3. Förpackningsdata'!K51</f>
        <v>BX</v>
      </c>
      <c r="S48" s="534" t="n">
        <f aca="false">'3. Förpackningsdata'!L51</f>
        <v>0</v>
      </c>
      <c r="T48" s="535" t="n">
        <f aca="false">'3. Förpackningsdata'!M51</f>
        <v>0</v>
      </c>
      <c r="U48" s="536" t="str">
        <f aca="false">'4. Inköpsdata'!H51</f>
        <v>SEK</v>
      </c>
      <c r="V48" s="533" t="str">
        <f aca="false">'APH KIC KIA PC'!AA51</f>
        <v/>
      </c>
      <c r="W48" s="533" t="str">
        <f aca="false">'APH KIC KIA PC'!AB51</f>
        <v/>
      </c>
      <c r="X48" s="533" t="n">
        <f aca="false">'APH KIC KIA PC'!AC51</f>
        <v>0</v>
      </c>
      <c r="Y48" s="531" t="n">
        <f aca="false">'APH KIC KIA PC'!AK51</f>
        <v>0</v>
      </c>
      <c r="Z48" s="533"/>
      <c r="AA48" s="534"/>
      <c r="AB48" s="534"/>
      <c r="AC48" s="534"/>
      <c r="AD48" s="534"/>
    </row>
    <row r="49" customFormat="false" ht="14.25" hidden="false" customHeight="false" outlineLevel="0" collapsed="false">
      <c r="A49" s="535" t="n">
        <f aca="false">'APH KIC KIA PC'!F52</f>
        <v>0</v>
      </c>
      <c r="B49" s="534" t="n">
        <f aca="false">'APH KIC KIA PC'!D52</f>
        <v>0</v>
      </c>
      <c r="C49" s="535" t="n">
        <f aca="false">'1. Artikeldata Grund'!D52</f>
        <v>0</v>
      </c>
      <c r="D49" s="534" t="n">
        <f aca="false">'2. Artikeldata Utökad'!I52</f>
        <v>0</v>
      </c>
      <c r="E49" s="534" t="str">
        <f aca="false">'APH KIC KIA PC'!S52</f>
        <v>  Välj…</v>
      </c>
      <c r="F49" s="534" t="n">
        <f aca="false">'APH KIC KIA PC'!J52</f>
        <v>0</v>
      </c>
      <c r="G49" s="534" t="n">
        <f aca="false">'1. Artikeldata Grund'!E52</f>
        <v>0</v>
      </c>
      <c r="H49" s="534" t="n">
        <f aca="false">'APH KIC KIA PC'!G52</f>
        <v>0</v>
      </c>
      <c r="I49" s="534" t="str">
        <f aca="false">'APH KIC KIA PC'!L52</f>
        <v>Välj….</v>
      </c>
      <c r="J49" s="534" t="n">
        <f aca="false">'APH KIC KIA PC'!M52</f>
        <v>910</v>
      </c>
      <c r="K49" s="534" t="n">
        <f aca="false">'APH KIC KIA PC'!O52</f>
        <v>0</v>
      </c>
      <c r="L49" s="535" t="n">
        <f aca="false">'APH KIC KIA PC'!Q52</f>
        <v>0</v>
      </c>
      <c r="M49" s="534" t="n">
        <f aca="false">'APH KIC KIA PC'!R52</f>
        <v>0</v>
      </c>
      <c r="N49" s="535" t="n">
        <f aca="false">'1. Artikeldata Grund'!F52</f>
        <v>0</v>
      </c>
      <c r="O49" s="534" t="str">
        <f aca="false">'1. Artikeldata Grund'!J52</f>
        <v>  Välj…</v>
      </c>
      <c r="P49" s="534" t="str">
        <f aca="false">'4. Inköpsdata'!E52</f>
        <v>ST</v>
      </c>
      <c r="Q49" s="533" t="n">
        <f aca="false">'4. Inköpsdata'!G52</f>
        <v>1</v>
      </c>
      <c r="R49" s="535" t="str">
        <f aca="false">'3. Förpackningsdata'!K52</f>
        <v>BX</v>
      </c>
      <c r="S49" s="534" t="n">
        <f aca="false">'3. Förpackningsdata'!L52</f>
        <v>0</v>
      </c>
      <c r="T49" s="535" t="n">
        <f aca="false">'3. Förpackningsdata'!M52</f>
        <v>0</v>
      </c>
      <c r="U49" s="536" t="str">
        <f aca="false">'4. Inköpsdata'!H52</f>
        <v>SEK</v>
      </c>
      <c r="V49" s="533" t="str">
        <f aca="false">'APH KIC KIA PC'!AA52</f>
        <v/>
      </c>
      <c r="W49" s="533" t="str">
        <f aca="false">'APH KIC KIA PC'!AB52</f>
        <v/>
      </c>
      <c r="X49" s="533" t="n">
        <f aca="false">'APH KIC KIA PC'!AC52</f>
        <v>0</v>
      </c>
      <c r="Y49" s="531" t="n">
        <f aca="false">'APH KIC KIA PC'!AK52</f>
        <v>0</v>
      </c>
      <c r="Z49" s="533"/>
      <c r="AA49" s="534"/>
      <c r="AB49" s="534"/>
      <c r="AC49" s="534"/>
      <c r="AD49" s="534"/>
    </row>
    <row r="50" customFormat="false" ht="14.25" hidden="false" customHeight="false" outlineLevel="0" collapsed="false">
      <c r="A50" s="535" t="n">
        <f aca="false">'APH KIC KIA PC'!F53</f>
        <v>0</v>
      </c>
      <c r="B50" s="534" t="n">
        <f aca="false">'APH KIC KIA PC'!D53</f>
        <v>0</v>
      </c>
      <c r="C50" s="535" t="n">
        <f aca="false">'1. Artikeldata Grund'!D53</f>
        <v>0</v>
      </c>
      <c r="D50" s="534" t="n">
        <f aca="false">'2. Artikeldata Utökad'!I53</f>
        <v>0</v>
      </c>
      <c r="E50" s="534" t="str">
        <f aca="false">'APH KIC KIA PC'!S53</f>
        <v>  Välj…</v>
      </c>
      <c r="F50" s="534" t="n">
        <f aca="false">'APH KIC KIA PC'!J53</f>
        <v>0</v>
      </c>
      <c r="G50" s="534" t="n">
        <f aca="false">'1. Artikeldata Grund'!E53</f>
        <v>0</v>
      </c>
      <c r="H50" s="534" t="n">
        <f aca="false">'APH KIC KIA PC'!G53</f>
        <v>0</v>
      </c>
      <c r="I50" s="534" t="str">
        <f aca="false">'APH KIC KIA PC'!L53</f>
        <v>Välj….</v>
      </c>
      <c r="J50" s="534" t="n">
        <f aca="false">'APH KIC KIA PC'!M53</f>
        <v>910</v>
      </c>
      <c r="K50" s="534" t="n">
        <f aca="false">'APH KIC KIA PC'!O53</f>
        <v>0</v>
      </c>
      <c r="L50" s="535" t="n">
        <f aca="false">'APH KIC KIA PC'!Q53</f>
        <v>0</v>
      </c>
      <c r="M50" s="534" t="n">
        <f aca="false">'APH KIC KIA PC'!R53</f>
        <v>0</v>
      </c>
      <c r="N50" s="535" t="n">
        <f aca="false">'1. Artikeldata Grund'!F53</f>
        <v>0</v>
      </c>
      <c r="O50" s="534" t="str">
        <f aca="false">'1. Artikeldata Grund'!J53</f>
        <v>  Välj…</v>
      </c>
      <c r="P50" s="534" t="str">
        <f aca="false">'4. Inköpsdata'!E53</f>
        <v>ST</v>
      </c>
      <c r="Q50" s="533" t="n">
        <f aca="false">'4. Inköpsdata'!G53</f>
        <v>1</v>
      </c>
      <c r="R50" s="535" t="str">
        <f aca="false">'3. Förpackningsdata'!K53</f>
        <v>BX</v>
      </c>
      <c r="S50" s="534" t="n">
        <f aca="false">'3. Förpackningsdata'!L53</f>
        <v>0</v>
      </c>
      <c r="T50" s="535" t="n">
        <f aca="false">'3. Förpackningsdata'!M53</f>
        <v>0</v>
      </c>
      <c r="U50" s="536" t="str">
        <f aca="false">'4. Inköpsdata'!H53</f>
        <v>SEK</v>
      </c>
      <c r="V50" s="533" t="str">
        <f aca="false">'APH KIC KIA PC'!AA53</f>
        <v/>
      </c>
      <c r="W50" s="533" t="str">
        <f aca="false">'APH KIC KIA PC'!AB53</f>
        <v/>
      </c>
      <c r="X50" s="533" t="n">
        <f aca="false">'APH KIC KIA PC'!AC53</f>
        <v>0</v>
      </c>
      <c r="Y50" s="531" t="n">
        <f aca="false">'APH KIC KIA PC'!AK53</f>
        <v>0</v>
      </c>
      <c r="Z50" s="533"/>
      <c r="AA50" s="534"/>
      <c r="AB50" s="534"/>
      <c r="AC50" s="534"/>
      <c r="AD50" s="534"/>
    </row>
    <row r="51" customFormat="false" ht="14.25" hidden="false" customHeight="false" outlineLevel="0" collapsed="false">
      <c r="A51" s="535" t="n">
        <f aca="false">'APH KIC KIA PC'!F54</f>
        <v>0</v>
      </c>
      <c r="B51" s="534" t="n">
        <f aca="false">'APH KIC KIA PC'!D54</f>
        <v>0</v>
      </c>
      <c r="C51" s="535" t="n">
        <f aca="false">'1. Artikeldata Grund'!D54</f>
        <v>0</v>
      </c>
      <c r="D51" s="534" t="n">
        <f aca="false">'2. Artikeldata Utökad'!I54</f>
        <v>0</v>
      </c>
      <c r="E51" s="534" t="str">
        <f aca="false">'APH KIC KIA PC'!S54</f>
        <v>  Välj…</v>
      </c>
      <c r="F51" s="534" t="n">
        <f aca="false">'APH KIC KIA PC'!J54</f>
        <v>0</v>
      </c>
      <c r="G51" s="534" t="n">
        <f aca="false">'1. Artikeldata Grund'!E54</f>
        <v>0</v>
      </c>
      <c r="H51" s="534" t="n">
        <f aca="false">'APH KIC KIA PC'!G54</f>
        <v>0</v>
      </c>
      <c r="I51" s="534" t="str">
        <f aca="false">'APH KIC KIA PC'!L54</f>
        <v>Välj….</v>
      </c>
      <c r="J51" s="534" t="n">
        <f aca="false">'APH KIC KIA PC'!M54</f>
        <v>910</v>
      </c>
      <c r="K51" s="534" t="n">
        <f aca="false">'APH KIC KIA PC'!O54</f>
        <v>0</v>
      </c>
      <c r="L51" s="535" t="n">
        <f aca="false">'APH KIC KIA PC'!Q54</f>
        <v>0</v>
      </c>
      <c r="M51" s="534" t="n">
        <f aca="false">'APH KIC KIA PC'!R54</f>
        <v>0</v>
      </c>
      <c r="N51" s="535" t="n">
        <f aca="false">'1. Artikeldata Grund'!F54</f>
        <v>0</v>
      </c>
      <c r="O51" s="534" t="str">
        <f aca="false">'1. Artikeldata Grund'!J54</f>
        <v>  Välj…</v>
      </c>
      <c r="P51" s="534" t="str">
        <f aca="false">'4. Inköpsdata'!E54</f>
        <v>ST</v>
      </c>
      <c r="Q51" s="533" t="n">
        <f aca="false">'4. Inköpsdata'!G54</f>
        <v>1</v>
      </c>
      <c r="R51" s="535" t="str">
        <f aca="false">'3. Förpackningsdata'!K54</f>
        <v>BX</v>
      </c>
      <c r="S51" s="534" t="n">
        <f aca="false">'3. Förpackningsdata'!L54</f>
        <v>0</v>
      </c>
      <c r="T51" s="535" t="n">
        <f aca="false">'3. Förpackningsdata'!M54</f>
        <v>0</v>
      </c>
      <c r="U51" s="536" t="str">
        <f aca="false">'4. Inköpsdata'!H54</f>
        <v>SEK</v>
      </c>
      <c r="V51" s="533" t="str">
        <f aca="false">'APH KIC KIA PC'!AA54</f>
        <v/>
      </c>
      <c r="W51" s="533" t="str">
        <f aca="false">'APH KIC KIA PC'!AB54</f>
        <v/>
      </c>
      <c r="X51" s="533" t="n">
        <f aca="false">'APH KIC KIA PC'!AC54</f>
        <v>0</v>
      </c>
      <c r="Y51" s="531" t="n">
        <f aca="false">'APH KIC KIA PC'!AK54</f>
        <v>0</v>
      </c>
      <c r="Z51" s="533"/>
      <c r="AA51" s="534"/>
      <c r="AB51" s="534"/>
      <c r="AC51" s="534"/>
      <c r="AD51" s="534"/>
    </row>
    <row r="52" customFormat="false" ht="14.25" hidden="false" customHeight="false" outlineLevel="0" collapsed="false">
      <c r="A52" s="535" t="n">
        <f aca="false">'APH KIC KIA PC'!F55</f>
        <v>0</v>
      </c>
      <c r="B52" s="534" t="n">
        <f aca="false">'APH KIC KIA PC'!D55</f>
        <v>0</v>
      </c>
      <c r="C52" s="535" t="n">
        <f aca="false">'1. Artikeldata Grund'!D55</f>
        <v>0</v>
      </c>
      <c r="D52" s="534" t="n">
        <f aca="false">'2. Artikeldata Utökad'!I55</f>
        <v>0</v>
      </c>
      <c r="E52" s="534" t="str">
        <f aca="false">'APH KIC KIA PC'!S55</f>
        <v>  Välj…</v>
      </c>
      <c r="F52" s="534" t="n">
        <f aca="false">'APH KIC KIA PC'!J55</f>
        <v>0</v>
      </c>
      <c r="G52" s="534" t="n">
        <f aca="false">'1. Artikeldata Grund'!E55</f>
        <v>0</v>
      </c>
      <c r="H52" s="534" t="n">
        <f aca="false">'APH KIC KIA PC'!G55</f>
        <v>0</v>
      </c>
      <c r="I52" s="534" t="str">
        <f aca="false">'APH KIC KIA PC'!L55</f>
        <v>Välj….</v>
      </c>
      <c r="J52" s="534" t="n">
        <f aca="false">'APH KIC KIA PC'!M55</f>
        <v>910</v>
      </c>
      <c r="K52" s="534" t="n">
        <f aca="false">'APH KIC KIA PC'!O55</f>
        <v>0</v>
      </c>
      <c r="L52" s="535" t="n">
        <f aca="false">'APH KIC KIA PC'!Q55</f>
        <v>0</v>
      </c>
      <c r="M52" s="534" t="n">
        <f aca="false">'APH KIC KIA PC'!R55</f>
        <v>0</v>
      </c>
      <c r="N52" s="535" t="n">
        <f aca="false">'1. Artikeldata Grund'!F55</f>
        <v>0</v>
      </c>
      <c r="O52" s="534" t="str">
        <f aca="false">'1. Artikeldata Grund'!J55</f>
        <v>  Välj…</v>
      </c>
      <c r="P52" s="534" t="str">
        <f aca="false">'4. Inköpsdata'!E55</f>
        <v>ST</v>
      </c>
      <c r="Q52" s="533" t="n">
        <f aca="false">'4. Inköpsdata'!G55</f>
        <v>1</v>
      </c>
      <c r="R52" s="535" t="str">
        <f aca="false">'3. Förpackningsdata'!K55</f>
        <v>BX</v>
      </c>
      <c r="S52" s="534" t="n">
        <f aca="false">'3. Förpackningsdata'!L55</f>
        <v>0</v>
      </c>
      <c r="T52" s="535" t="n">
        <f aca="false">'3. Förpackningsdata'!M55</f>
        <v>0</v>
      </c>
      <c r="U52" s="536" t="str">
        <f aca="false">'4. Inköpsdata'!H55</f>
        <v>SEK</v>
      </c>
      <c r="V52" s="533" t="str">
        <f aca="false">'APH KIC KIA PC'!AA55</f>
        <v/>
      </c>
      <c r="W52" s="533" t="str">
        <f aca="false">'APH KIC KIA PC'!AB55</f>
        <v/>
      </c>
      <c r="X52" s="533" t="n">
        <f aca="false">'APH KIC KIA PC'!AC55</f>
        <v>0</v>
      </c>
      <c r="Y52" s="531" t="n">
        <f aca="false">'APH KIC KIA PC'!AK55</f>
        <v>0</v>
      </c>
      <c r="Z52" s="533"/>
      <c r="AA52" s="534"/>
      <c r="AB52" s="534"/>
      <c r="AC52" s="534"/>
      <c r="AD52" s="534"/>
    </row>
    <row r="53" customFormat="false" ht="14.25" hidden="false" customHeight="false" outlineLevel="0" collapsed="false">
      <c r="A53" s="535" t="n">
        <f aca="false">'APH KIC KIA PC'!F56</f>
        <v>0</v>
      </c>
      <c r="B53" s="534" t="n">
        <f aca="false">'APH KIC KIA PC'!D56</f>
        <v>0</v>
      </c>
      <c r="C53" s="535" t="n">
        <f aca="false">'1. Artikeldata Grund'!D56</f>
        <v>0</v>
      </c>
      <c r="D53" s="534" t="n">
        <f aca="false">'2. Artikeldata Utökad'!I56</f>
        <v>0</v>
      </c>
      <c r="E53" s="534" t="str">
        <f aca="false">'APH KIC KIA PC'!S56</f>
        <v>  Välj…</v>
      </c>
      <c r="F53" s="534" t="n">
        <f aca="false">'APH KIC KIA PC'!J56</f>
        <v>0</v>
      </c>
      <c r="G53" s="534" t="n">
        <f aca="false">'1. Artikeldata Grund'!E56</f>
        <v>0</v>
      </c>
      <c r="H53" s="534" t="n">
        <f aca="false">'APH KIC KIA PC'!G56</f>
        <v>0</v>
      </c>
      <c r="I53" s="534" t="str">
        <f aca="false">'APH KIC KIA PC'!L56</f>
        <v>Välj….</v>
      </c>
      <c r="J53" s="534" t="n">
        <f aca="false">'APH KIC KIA PC'!M56</f>
        <v>910</v>
      </c>
      <c r="K53" s="534" t="n">
        <f aca="false">'APH KIC KIA PC'!O56</f>
        <v>0</v>
      </c>
      <c r="L53" s="535" t="n">
        <f aca="false">'APH KIC KIA PC'!Q56</f>
        <v>0</v>
      </c>
      <c r="M53" s="534" t="n">
        <f aca="false">'APH KIC KIA PC'!R56</f>
        <v>0</v>
      </c>
      <c r="N53" s="535" t="n">
        <f aca="false">'1. Artikeldata Grund'!F56</f>
        <v>0</v>
      </c>
      <c r="O53" s="534" t="str">
        <f aca="false">'1. Artikeldata Grund'!J56</f>
        <v>  Välj…</v>
      </c>
      <c r="P53" s="534" t="str">
        <f aca="false">'4. Inköpsdata'!E56</f>
        <v>ST</v>
      </c>
      <c r="Q53" s="533" t="n">
        <f aca="false">'4. Inköpsdata'!G56</f>
        <v>1</v>
      </c>
      <c r="R53" s="535" t="str">
        <f aca="false">'3. Förpackningsdata'!K56</f>
        <v>BX</v>
      </c>
      <c r="S53" s="534" t="n">
        <f aca="false">'3. Förpackningsdata'!L56</f>
        <v>0</v>
      </c>
      <c r="T53" s="535" t="n">
        <f aca="false">'3. Förpackningsdata'!M56</f>
        <v>0</v>
      </c>
      <c r="U53" s="536" t="str">
        <f aca="false">'4. Inköpsdata'!H56</f>
        <v>SEK</v>
      </c>
      <c r="V53" s="533" t="str">
        <f aca="false">'APH KIC KIA PC'!AA56</f>
        <v/>
      </c>
      <c r="W53" s="533" t="str">
        <f aca="false">'APH KIC KIA PC'!AB56</f>
        <v/>
      </c>
      <c r="X53" s="533" t="n">
        <f aca="false">'APH KIC KIA PC'!AC56</f>
        <v>0</v>
      </c>
      <c r="Y53" s="531" t="n">
        <f aca="false">'APH KIC KIA PC'!AK56</f>
        <v>0</v>
      </c>
      <c r="Z53" s="533"/>
      <c r="AA53" s="534"/>
      <c r="AB53" s="534"/>
      <c r="AC53" s="534"/>
      <c r="AD53" s="534"/>
    </row>
    <row r="54" customFormat="false" ht="14.25" hidden="false" customHeight="false" outlineLevel="0" collapsed="false">
      <c r="A54" s="535" t="n">
        <f aca="false">'APH KIC KIA PC'!F57</f>
        <v>0</v>
      </c>
      <c r="B54" s="534" t="n">
        <f aca="false">'APH KIC KIA PC'!D57</f>
        <v>0</v>
      </c>
      <c r="C54" s="535" t="n">
        <f aca="false">'1. Artikeldata Grund'!D57</f>
        <v>0</v>
      </c>
      <c r="D54" s="534" t="n">
        <f aca="false">'2. Artikeldata Utökad'!I57</f>
        <v>0</v>
      </c>
      <c r="E54" s="534" t="str">
        <f aca="false">'APH KIC KIA PC'!S57</f>
        <v>  Välj…</v>
      </c>
      <c r="F54" s="534" t="n">
        <f aca="false">'APH KIC KIA PC'!J57</f>
        <v>0</v>
      </c>
      <c r="G54" s="534" t="n">
        <f aca="false">'1. Artikeldata Grund'!E57</f>
        <v>0</v>
      </c>
      <c r="H54" s="534" t="n">
        <f aca="false">'APH KIC KIA PC'!G57</f>
        <v>0</v>
      </c>
      <c r="I54" s="534" t="str">
        <f aca="false">'APH KIC KIA PC'!L57</f>
        <v>Välj….</v>
      </c>
      <c r="J54" s="534" t="n">
        <f aca="false">'APH KIC KIA PC'!M57</f>
        <v>910</v>
      </c>
      <c r="K54" s="534" t="n">
        <f aca="false">'APH KIC KIA PC'!O57</f>
        <v>0</v>
      </c>
      <c r="L54" s="535" t="n">
        <f aca="false">'APH KIC KIA PC'!Q57</f>
        <v>0</v>
      </c>
      <c r="M54" s="534" t="n">
        <f aca="false">'APH KIC KIA PC'!R57</f>
        <v>0</v>
      </c>
      <c r="N54" s="535" t="n">
        <f aca="false">'1. Artikeldata Grund'!F57</f>
        <v>0</v>
      </c>
      <c r="O54" s="534" t="str">
        <f aca="false">'1. Artikeldata Grund'!J57</f>
        <v>  Välj…</v>
      </c>
      <c r="P54" s="534" t="str">
        <f aca="false">'4. Inköpsdata'!E57</f>
        <v>ST</v>
      </c>
      <c r="Q54" s="533" t="n">
        <f aca="false">'4. Inköpsdata'!G57</f>
        <v>1</v>
      </c>
      <c r="R54" s="535" t="str">
        <f aca="false">'3. Förpackningsdata'!K57</f>
        <v>BX</v>
      </c>
      <c r="S54" s="534" t="n">
        <f aca="false">'3. Förpackningsdata'!L57</f>
        <v>0</v>
      </c>
      <c r="T54" s="535" t="n">
        <f aca="false">'3. Förpackningsdata'!M57</f>
        <v>0</v>
      </c>
      <c r="U54" s="536" t="str">
        <f aca="false">'4. Inköpsdata'!H57</f>
        <v>SEK</v>
      </c>
      <c r="V54" s="533" t="str">
        <f aca="false">'APH KIC KIA PC'!AA57</f>
        <v/>
      </c>
      <c r="W54" s="533" t="str">
        <f aca="false">'APH KIC KIA PC'!AB57</f>
        <v/>
      </c>
      <c r="X54" s="533" t="n">
        <f aca="false">'APH KIC KIA PC'!AC57</f>
        <v>0</v>
      </c>
      <c r="Y54" s="531" t="n">
        <f aca="false">'APH KIC KIA PC'!AK57</f>
        <v>0</v>
      </c>
      <c r="Z54" s="533"/>
      <c r="AA54" s="534"/>
      <c r="AB54" s="534"/>
      <c r="AC54" s="534"/>
      <c r="AD54" s="534"/>
    </row>
    <row r="55" customFormat="false" ht="14.25" hidden="false" customHeight="false" outlineLevel="0" collapsed="false">
      <c r="A55" s="535" t="n">
        <f aca="false">'APH KIC KIA PC'!F58</f>
        <v>0</v>
      </c>
      <c r="B55" s="534" t="n">
        <f aca="false">'APH KIC KIA PC'!D58</f>
        <v>0</v>
      </c>
      <c r="C55" s="535" t="n">
        <f aca="false">'1. Artikeldata Grund'!D58</f>
        <v>0</v>
      </c>
      <c r="D55" s="534" t="n">
        <f aca="false">'2. Artikeldata Utökad'!I58</f>
        <v>0</v>
      </c>
      <c r="E55" s="534" t="str">
        <f aca="false">'APH KIC KIA PC'!S58</f>
        <v>  Välj…</v>
      </c>
      <c r="F55" s="534" t="n">
        <f aca="false">'APH KIC KIA PC'!J58</f>
        <v>0</v>
      </c>
      <c r="G55" s="534" t="n">
        <f aca="false">'1. Artikeldata Grund'!E58</f>
        <v>0</v>
      </c>
      <c r="H55" s="534" t="n">
        <f aca="false">'APH KIC KIA PC'!G58</f>
        <v>0</v>
      </c>
      <c r="I55" s="534" t="str">
        <f aca="false">'APH KIC KIA PC'!L58</f>
        <v>Välj….</v>
      </c>
      <c r="J55" s="534" t="n">
        <f aca="false">'APH KIC KIA PC'!M58</f>
        <v>910</v>
      </c>
      <c r="K55" s="534" t="n">
        <f aca="false">'APH KIC KIA PC'!O58</f>
        <v>0</v>
      </c>
      <c r="L55" s="535" t="n">
        <f aca="false">'APH KIC KIA PC'!Q58</f>
        <v>0</v>
      </c>
      <c r="M55" s="534" t="n">
        <f aca="false">'APH KIC KIA PC'!R58</f>
        <v>0</v>
      </c>
      <c r="N55" s="535" t="n">
        <f aca="false">'1. Artikeldata Grund'!F58</f>
        <v>0</v>
      </c>
      <c r="O55" s="534" t="str">
        <f aca="false">'1. Artikeldata Grund'!J58</f>
        <v>  Välj…</v>
      </c>
      <c r="P55" s="534" t="str">
        <f aca="false">'4. Inköpsdata'!E58</f>
        <v>ST</v>
      </c>
      <c r="Q55" s="533" t="n">
        <f aca="false">'4. Inköpsdata'!G58</f>
        <v>1</v>
      </c>
      <c r="R55" s="535" t="str">
        <f aca="false">'3. Förpackningsdata'!K58</f>
        <v>BX</v>
      </c>
      <c r="S55" s="534" t="n">
        <f aca="false">'3. Förpackningsdata'!L58</f>
        <v>0</v>
      </c>
      <c r="T55" s="535" t="n">
        <f aca="false">'3. Förpackningsdata'!M58</f>
        <v>0</v>
      </c>
      <c r="U55" s="536" t="str">
        <f aca="false">'4. Inköpsdata'!H58</f>
        <v>SEK</v>
      </c>
      <c r="V55" s="533" t="str">
        <f aca="false">'APH KIC KIA PC'!AA58</f>
        <v/>
      </c>
      <c r="W55" s="533" t="str">
        <f aca="false">'APH KIC KIA PC'!AB58</f>
        <v/>
      </c>
      <c r="X55" s="533" t="n">
        <f aca="false">'APH KIC KIA PC'!AC58</f>
        <v>0</v>
      </c>
      <c r="Y55" s="531" t="n">
        <f aca="false">'APH KIC KIA PC'!AK58</f>
        <v>0</v>
      </c>
      <c r="Z55" s="533"/>
      <c r="AA55" s="534"/>
      <c r="AB55" s="534"/>
      <c r="AC55" s="534"/>
      <c r="AD55" s="534"/>
    </row>
    <row r="56" customFormat="false" ht="14.25" hidden="false" customHeight="false" outlineLevel="0" collapsed="false">
      <c r="A56" s="535" t="n">
        <f aca="false">'APH KIC KIA PC'!F59</f>
        <v>0</v>
      </c>
      <c r="B56" s="534" t="n">
        <f aca="false">'APH KIC KIA PC'!D59</f>
        <v>0</v>
      </c>
      <c r="C56" s="535" t="n">
        <f aca="false">'1. Artikeldata Grund'!D59</f>
        <v>0</v>
      </c>
      <c r="D56" s="534" t="n">
        <f aca="false">'2. Artikeldata Utökad'!I59</f>
        <v>0</v>
      </c>
      <c r="E56" s="534" t="str">
        <f aca="false">'APH KIC KIA PC'!S59</f>
        <v>  Välj…</v>
      </c>
      <c r="F56" s="534" t="n">
        <f aca="false">'APH KIC KIA PC'!J59</f>
        <v>0</v>
      </c>
      <c r="G56" s="534" t="n">
        <f aca="false">'1. Artikeldata Grund'!E59</f>
        <v>0</v>
      </c>
      <c r="H56" s="534" t="n">
        <f aca="false">'APH KIC KIA PC'!G59</f>
        <v>0</v>
      </c>
      <c r="I56" s="534" t="str">
        <f aca="false">'APH KIC KIA PC'!L59</f>
        <v>Välj….</v>
      </c>
      <c r="J56" s="534" t="n">
        <f aca="false">'APH KIC KIA PC'!M59</f>
        <v>910</v>
      </c>
      <c r="K56" s="534" t="n">
        <f aca="false">'APH KIC KIA PC'!O59</f>
        <v>0</v>
      </c>
      <c r="L56" s="535" t="n">
        <f aca="false">'APH KIC KIA PC'!Q59</f>
        <v>0</v>
      </c>
      <c r="M56" s="534" t="n">
        <f aca="false">'APH KIC KIA PC'!R59</f>
        <v>0</v>
      </c>
      <c r="N56" s="535" t="n">
        <f aca="false">'1. Artikeldata Grund'!F59</f>
        <v>0</v>
      </c>
      <c r="O56" s="534" t="str">
        <f aca="false">'1. Artikeldata Grund'!J59</f>
        <v>  Välj…</v>
      </c>
      <c r="P56" s="534" t="str">
        <f aca="false">'4. Inköpsdata'!E59</f>
        <v>ST</v>
      </c>
      <c r="Q56" s="533" t="n">
        <f aca="false">'4. Inköpsdata'!G59</f>
        <v>1</v>
      </c>
      <c r="R56" s="535" t="str">
        <f aca="false">'3. Förpackningsdata'!K59</f>
        <v>BX</v>
      </c>
      <c r="S56" s="534" t="n">
        <f aca="false">'3. Förpackningsdata'!L59</f>
        <v>0</v>
      </c>
      <c r="T56" s="535" t="n">
        <f aca="false">'3. Förpackningsdata'!M59</f>
        <v>0</v>
      </c>
      <c r="U56" s="536" t="str">
        <f aca="false">'4. Inköpsdata'!H59</f>
        <v>SEK</v>
      </c>
      <c r="V56" s="533" t="str">
        <f aca="false">'APH KIC KIA PC'!AA59</f>
        <v/>
      </c>
      <c r="W56" s="533" t="str">
        <f aca="false">'APH KIC KIA PC'!AB59</f>
        <v/>
      </c>
      <c r="X56" s="533" t="n">
        <f aca="false">'APH KIC KIA PC'!AC59</f>
        <v>0</v>
      </c>
      <c r="Y56" s="531" t="n">
        <f aca="false">'APH KIC KIA PC'!AK59</f>
        <v>0</v>
      </c>
      <c r="Z56" s="533"/>
      <c r="AA56" s="534"/>
      <c r="AB56" s="534"/>
      <c r="AC56" s="534"/>
      <c r="AD56" s="534"/>
    </row>
    <row r="57" customFormat="false" ht="14.25" hidden="false" customHeight="false" outlineLevel="0" collapsed="false">
      <c r="A57" s="535" t="n">
        <f aca="false">'APH KIC KIA PC'!F60</f>
        <v>0</v>
      </c>
      <c r="B57" s="534" t="n">
        <f aca="false">'APH KIC KIA PC'!D60</f>
        <v>0</v>
      </c>
      <c r="C57" s="535" t="n">
        <f aca="false">'1. Artikeldata Grund'!D60</f>
        <v>0</v>
      </c>
      <c r="D57" s="534" t="n">
        <f aca="false">'2. Artikeldata Utökad'!I60</f>
        <v>0</v>
      </c>
      <c r="E57" s="534" t="str">
        <f aca="false">'APH KIC KIA PC'!S60</f>
        <v>  Välj…</v>
      </c>
      <c r="F57" s="534" t="n">
        <f aca="false">'APH KIC KIA PC'!J60</f>
        <v>0</v>
      </c>
      <c r="G57" s="534" t="n">
        <f aca="false">'1. Artikeldata Grund'!E60</f>
        <v>0</v>
      </c>
      <c r="H57" s="534" t="n">
        <f aca="false">'APH KIC KIA PC'!G60</f>
        <v>0</v>
      </c>
      <c r="I57" s="534" t="str">
        <f aca="false">'APH KIC KIA PC'!L60</f>
        <v>Välj….</v>
      </c>
      <c r="J57" s="534" t="n">
        <f aca="false">'APH KIC KIA PC'!M60</f>
        <v>910</v>
      </c>
      <c r="K57" s="534" t="n">
        <f aca="false">'APH KIC KIA PC'!O60</f>
        <v>0</v>
      </c>
      <c r="L57" s="535" t="n">
        <f aca="false">'APH KIC KIA PC'!Q60</f>
        <v>0</v>
      </c>
      <c r="M57" s="534" t="n">
        <f aca="false">'APH KIC KIA PC'!R60</f>
        <v>0</v>
      </c>
      <c r="N57" s="535" t="n">
        <f aca="false">'1. Artikeldata Grund'!F60</f>
        <v>0</v>
      </c>
      <c r="O57" s="534" t="str">
        <f aca="false">'1. Artikeldata Grund'!J60</f>
        <v>  Välj…</v>
      </c>
      <c r="P57" s="534" t="str">
        <f aca="false">'4. Inköpsdata'!E60</f>
        <v>ST</v>
      </c>
      <c r="Q57" s="533" t="n">
        <f aca="false">'4. Inköpsdata'!G60</f>
        <v>1</v>
      </c>
      <c r="R57" s="535" t="str">
        <f aca="false">'3. Förpackningsdata'!K60</f>
        <v>BX</v>
      </c>
      <c r="S57" s="534" t="n">
        <f aca="false">'3. Förpackningsdata'!L60</f>
        <v>0</v>
      </c>
      <c r="T57" s="535" t="n">
        <f aca="false">'3. Förpackningsdata'!M60</f>
        <v>0</v>
      </c>
      <c r="U57" s="536" t="str">
        <f aca="false">'4. Inköpsdata'!H60</f>
        <v>SEK</v>
      </c>
      <c r="V57" s="533" t="str">
        <f aca="false">'APH KIC KIA PC'!AA60</f>
        <v/>
      </c>
      <c r="W57" s="533" t="str">
        <f aca="false">'APH KIC KIA PC'!AB60</f>
        <v/>
      </c>
      <c r="X57" s="533" t="n">
        <f aca="false">'APH KIC KIA PC'!AC60</f>
        <v>0</v>
      </c>
      <c r="Y57" s="531" t="n">
        <f aca="false">'APH KIC KIA PC'!AK60</f>
        <v>0</v>
      </c>
      <c r="Z57" s="533"/>
      <c r="AA57" s="534"/>
      <c r="AB57" s="534"/>
      <c r="AC57" s="534"/>
      <c r="AD57" s="534"/>
    </row>
    <row r="58" customFormat="false" ht="14.25" hidden="false" customHeight="false" outlineLevel="0" collapsed="false">
      <c r="A58" s="535" t="n">
        <f aca="false">'APH KIC KIA PC'!F61</f>
        <v>0</v>
      </c>
      <c r="B58" s="534" t="n">
        <f aca="false">'APH KIC KIA PC'!D61</f>
        <v>0</v>
      </c>
      <c r="C58" s="535" t="n">
        <f aca="false">'1. Artikeldata Grund'!D61</f>
        <v>0</v>
      </c>
      <c r="D58" s="534" t="n">
        <f aca="false">'2. Artikeldata Utökad'!I61</f>
        <v>0</v>
      </c>
      <c r="E58" s="534" t="str">
        <f aca="false">'APH KIC KIA PC'!S61</f>
        <v>  Välj…</v>
      </c>
      <c r="F58" s="534" t="n">
        <f aca="false">'APH KIC KIA PC'!J61</f>
        <v>0</v>
      </c>
      <c r="G58" s="534" t="n">
        <f aca="false">'1. Artikeldata Grund'!E61</f>
        <v>0</v>
      </c>
      <c r="H58" s="534" t="n">
        <f aca="false">'APH KIC KIA PC'!G61</f>
        <v>0</v>
      </c>
      <c r="I58" s="534" t="str">
        <f aca="false">'APH KIC KIA PC'!L61</f>
        <v>Välj….</v>
      </c>
      <c r="J58" s="534" t="n">
        <f aca="false">'APH KIC KIA PC'!M61</f>
        <v>910</v>
      </c>
      <c r="K58" s="534" t="n">
        <f aca="false">'APH KIC KIA PC'!O61</f>
        <v>0</v>
      </c>
      <c r="L58" s="535" t="n">
        <f aca="false">'APH KIC KIA PC'!Q61</f>
        <v>0</v>
      </c>
      <c r="M58" s="534" t="n">
        <f aca="false">'APH KIC KIA PC'!R61</f>
        <v>0</v>
      </c>
      <c r="N58" s="535" t="n">
        <f aca="false">'1. Artikeldata Grund'!F61</f>
        <v>0</v>
      </c>
      <c r="O58" s="534" t="str">
        <f aca="false">'1. Artikeldata Grund'!J61</f>
        <v>  Välj…</v>
      </c>
      <c r="P58" s="534" t="str">
        <f aca="false">'4. Inköpsdata'!E61</f>
        <v>ST</v>
      </c>
      <c r="Q58" s="533" t="n">
        <f aca="false">'4. Inköpsdata'!G61</f>
        <v>1</v>
      </c>
      <c r="R58" s="535" t="str">
        <f aca="false">'3. Förpackningsdata'!K61</f>
        <v>BX</v>
      </c>
      <c r="S58" s="534" t="n">
        <f aca="false">'3. Förpackningsdata'!L61</f>
        <v>0</v>
      </c>
      <c r="T58" s="535" t="n">
        <f aca="false">'3. Förpackningsdata'!M61</f>
        <v>0</v>
      </c>
      <c r="U58" s="536" t="str">
        <f aca="false">'4. Inköpsdata'!H61</f>
        <v>SEK</v>
      </c>
      <c r="V58" s="533" t="str">
        <f aca="false">'APH KIC KIA PC'!AA61</f>
        <v/>
      </c>
      <c r="W58" s="533" t="str">
        <f aca="false">'APH KIC KIA PC'!AB61</f>
        <v/>
      </c>
      <c r="X58" s="533" t="n">
        <f aca="false">'APH KIC KIA PC'!AC61</f>
        <v>0</v>
      </c>
      <c r="Y58" s="531" t="n">
        <f aca="false">'APH KIC KIA PC'!AK61</f>
        <v>0</v>
      </c>
      <c r="Z58" s="533"/>
      <c r="AA58" s="534"/>
      <c r="AB58" s="534"/>
      <c r="AC58" s="534"/>
      <c r="AD58" s="534"/>
    </row>
    <row r="59" customFormat="false" ht="14.25" hidden="false" customHeight="false" outlineLevel="0" collapsed="false">
      <c r="A59" s="535" t="n">
        <f aca="false">'APH KIC KIA PC'!F62</f>
        <v>0</v>
      </c>
      <c r="B59" s="534" t="n">
        <f aca="false">'APH KIC KIA PC'!D62</f>
        <v>0</v>
      </c>
      <c r="C59" s="535" t="n">
        <f aca="false">'1. Artikeldata Grund'!D62</f>
        <v>0</v>
      </c>
      <c r="D59" s="534" t="n">
        <f aca="false">'2. Artikeldata Utökad'!I62</f>
        <v>0</v>
      </c>
      <c r="E59" s="534" t="str">
        <f aca="false">'APH KIC KIA PC'!S62</f>
        <v>  Välj…</v>
      </c>
      <c r="F59" s="534" t="n">
        <f aca="false">'APH KIC KIA PC'!J62</f>
        <v>0</v>
      </c>
      <c r="G59" s="534" t="n">
        <f aca="false">'1. Artikeldata Grund'!E62</f>
        <v>0</v>
      </c>
      <c r="H59" s="534" t="n">
        <f aca="false">'APH KIC KIA PC'!G62</f>
        <v>0</v>
      </c>
      <c r="I59" s="534" t="str">
        <f aca="false">'APH KIC KIA PC'!L62</f>
        <v>Välj….</v>
      </c>
      <c r="J59" s="534" t="n">
        <f aca="false">'APH KIC KIA PC'!M62</f>
        <v>910</v>
      </c>
      <c r="K59" s="534" t="n">
        <f aca="false">'APH KIC KIA PC'!O62</f>
        <v>0</v>
      </c>
      <c r="L59" s="535" t="n">
        <f aca="false">'APH KIC KIA PC'!Q62</f>
        <v>0</v>
      </c>
      <c r="M59" s="534" t="n">
        <f aca="false">'APH KIC KIA PC'!R62</f>
        <v>0</v>
      </c>
      <c r="N59" s="535" t="n">
        <f aca="false">'1. Artikeldata Grund'!F62</f>
        <v>0</v>
      </c>
      <c r="O59" s="534" t="str">
        <f aca="false">'1. Artikeldata Grund'!J62</f>
        <v>  Välj…</v>
      </c>
      <c r="P59" s="534" t="str">
        <f aca="false">'4. Inköpsdata'!E62</f>
        <v>ST</v>
      </c>
      <c r="Q59" s="533" t="n">
        <f aca="false">'4. Inköpsdata'!G62</f>
        <v>1</v>
      </c>
      <c r="R59" s="535" t="str">
        <f aca="false">'3. Förpackningsdata'!K62</f>
        <v>BX</v>
      </c>
      <c r="S59" s="534" t="n">
        <f aca="false">'3. Förpackningsdata'!L62</f>
        <v>0</v>
      </c>
      <c r="T59" s="535" t="n">
        <f aca="false">'3. Förpackningsdata'!M62</f>
        <v>0</v>
      </c>
      <c r="U59" s="536" t="str">
        <f aca="false">'4. Inköpsdata'!H62</f>
        <v>SEK</v>
      </c>
      <c r="V59" s="533" t="str">
        <f aca="false">'APH KIC KIA PC'!AA62</f>
        <v/>
      </c>
      <c r="W59" s="533" t="str">
        <f aca="false">'APH KIC KIA PC'!AB62</f>
        <v/>
      </c>
      <c r="X59" s="533" t="n">
        <f aca="false">'APH KIC KIA PC'!AC62</f>
        <v>0</v>
      </c>
      <c r="Y59" s="531" t="n">
        <f aca="false">'APH KIC KIA PC'!AK62</f>
        <v>0</v>
      </c>
      <c r="Z59" s="533"/>
      <c r="AA59" s="534"/>
      <c r="AB59" s="534"/>
      <c r="AC59" s="534"/>
      <c r="AD59" s="534"/>
    </row>
    <row r="60" customFormat="false" ht="14.25" hidden="false" customHeight="false" outlineLevel="0" collapsed="false">
      <c r="A60" s="535" t="n">
        <f aca="false">'APH KIC KIA PC'!F63</f>
        <v>0</v>
      </c>
      <c r="B60" s="534" t="n">
        <f aca="false">'APH KIC KIA PC'!D63</f>
        <v>0</v>
      </c>
      <c r="C60" s="535" t="n">
        <f aca="false">'1. Artikeldata Grund'!D63</f>
        <v>0</v>
      </c>
      <c r="D60" s="534" t="n">
        <f aca="false">'2. Artikeldata Utökad'!I63</f>
        <v>0</v>
      </c>
      <c r="E60" s="534" t="str">
        <f aca="false">'APH KIC KIA PC'!S63</f>
        <v>  Välj…</v>
      </c>
      <c r="F60" s="534" t="n">
        <f aca="false">'APH KIC KIA PC'!J63</f>
        <v>0</v>
      </c>
      <c r="G60" s="534" t="n">
        <f aca="false">'1. Artikeldata Grund'!E63</f>
        <v>0</v>
      </c>
      <c r="H60" s="534" t="n">
        <f aca="false">'APH KIC KIA PC'!G63</f>
        <v>0</v>
      </c>
      <c r="I60" s="534" t="str">
        <f aca="false">'APH KIC KIA PC'!L63</f>
        <v>Välj….</v>
      </c>
      <c r="J60" s="534" t="n">
        <f aca="false">'APH KIC KIA PC'!M63</f>
        <v>910</v>
      </c>
      <c r="K60" s="534" t="n">
        <f aca="false">'APH KIC KIA PC'!O63</f>
        <v>0</v>
      </c>
      <c r="L60" s="535" t="n">
        <f aca="false">'APH KIC KIA PC'!Q63</f>
        <v>0</v>
      </c>
      <c r="M60" s="534" t="n">
        <f aca="false">'APH KIC KIA PC'!R63</f>
        <v>0</v>
      </c>
      <c r="N60" s="535" t="n">
        <f aca="false">'1. Artikeldata Grund'!F63</f>
        <v>0</v>
      </c>
      <c r="O60" s="534" t="str">
        <f aca="false">'1. Artikeldata Grund'!J63</f>
        <v>  Välj…</v>
      </c>
      <c r="P60" s="534" t="str">
        <f aca="false">'4. Inköpsdata'!E63</f>
        <v>ST</v>
      </c>
      <c r="Q60" s="533" t="n">
        <f aca="false">'4. Inköpsdata'!G63</f>
        <v>1</v>
      </c>
      <c r="R60" s="535" t="str">
        <f aca="false">'3. Förpackningsdata'!K63</f>
        <v>BX</v>
      </c>
      <c r="S60" s="534" t="n">
        <f aca="false">'3. Förpackningsdata'!L63</f>
        <v>0</v>
      </c>
      <c r="T60" s="535" t="n">
        <f aca="false">'3. Förpackningsdata'!M63</f>
        <v>0</v>
      </c>
      <c r="U60" s="536" t="str">
        <f aca="false">'4. Inköpsdata'!H63</f>
        <v>SEK</v>
      </c>
      <c r="V60" s="533" t="str">
        <f aca="false">'APH KIC KIA PC'!AA63</f>
        <v/>
      </c>
      <c r="W60" s="533" t="str">
        <f aca="false">'APH KIC KIA PC'!AB63</f>
        <v/>
      </c>
      <c r="X60" s="533" t="n">
        <f aca="false">'APH KIC KIA PC'!AC63</f>
        <v>0</v>
      </c>
      <c r="Y60" s="531" t="n">
        <f aca="false">'APH KIC KIA PC'!AK63</f>
        <v>0</v>
      </c>
      <c r="Z60" s="533"/>
      <c r="AA60" s="534"/>
      <c r="AB60" s="534"/>
      <c r="AC60" s="534"/>
      <c r="AD60" s="534"/>
    </row>
    <row r="61" customFormat="false" ht="14.25" hidden="false" customHeight="false" outlineLevel="0" collapsed="false">
      <c r="A61" s="535" t="n">
        <f aca="false">'APH KIC KIA PC'!F64</f>
        <v>0</v>
      </c>
      <c r="B61" s="534" t="n">
        <f aca="false">'APH KIC KIA PC'!D64</f>
        <v>0</v>
      </c>
      <c r="C61" s="535" t="n">
        <f aca="false">'1. Artikeldata Grund'!D64</f>
        <v>0</v>
      </c>
      <c r="D61" s="534" t="n">
        <f aca="false">'2. Artikeldata Utökad'!I64</f>
        <v>0</v>
      </c>
      <c r="E61" s="534" t="str">
        <f aca="false">'APH KIC KIA PC'!S64</f>
        <v>  Välj…</v>
      </c>
      <c r="F61" s="534" t="n">
        <f aca="false">'APH KIC KIA PC'!J64</f>
        <v>0</v>
      </c>
      <c r="G61" s="534" t="n">
        <f aca="false">'1. Artikeldata Grund'!E64</f>
        <v>0</v>
      </c>
      <c r="H61" s="534" t="n">
        <f aca="false">'APH KIC KIA PC'!G64</f>
        <v>0</v>
      </c>
      <c r="I61" s="534" t="str">
        <f aca="false">'APH KIC KIA PC'!L64</f>
        <v>Välj….</v>
      </c>
      <c r="J61" s="534" t="n">
        <f aca="false">'APH KIC KIA PC'!M64</f>
        <v>910</v>
      </c>
      <c r="K61" s="534" t="n">
        <f aca="false">'APH KIC KIA PC'!O64</f>
        <v>0</v>
      </c>
      <c r="L61" s="535" t="n">
        <f aca="false">'APH KIC KIA PC'!Q64</f>
        <v>0</v>
      </c>
      <c r="M61" s="534" t="n">
        <f aca="false">'APH KIC KIA PC'!R64</f>
        <v>0</v>
      </c>
      <c r="N61" s="535" t="n">
        <f aca="false">'1. Artikeldata Grund'!F64</f>
        <v>0</v>
      </c>
      <c r="O61" s="534" t="str">
        <f aca="false">'1. Artikeldata Grund'!J64</f>
        <v>  Välj…</v>
      </c>
      <c r="P61" s="534" t="str">
        <f aca="false">'4. Inköpsdata'!E64</f>
        <v>ST</v>
      </c>
      <c r="Q61" s="533" t="n">
        <f aca="false">'4. Inköpsdata'!G64</f>
        <v>1</v>
      </c>
      <c r="R61" s="535" t="str">
        <f aca="false">'3. Förpackningsdata'!K64</f>
        <v>BX</v>
      </c>
      <c r="S61" s="534" t="n">
        <f aca="false">'3. Förpackningsdata'!L64</f>
        <v>0</v>
      </c>
      <c r="T61" s="535" t="n">
        <f aca="false">'3. Förpackningsdata'!M64</f>
        <v>0</v>
      </c>
      <c r="U61" s="536" t="str">
        <f aca="false">'4. Inköpsdata'!H64</f>
        <v>SEK</v>
      </c>
      <c r="V61" s="533" t="str">
        <f aca="false">'APH KIC KIA PC'!AA64</f>
        <v/>
      </c>
      <c r="W61" s="533" t="str">
        <f aca="false">'APH KIC KIA PC'!AB64</f>
        <v/>
      </c>
      <c r="X61" s="533" t="n">
        <f aca="false">'APH KIC KIA PC'!AC64</f>
        <v>0</v>
      </c>
      <c r="Y61" s="531" t="n">
        <f aca="false">'APH KIC KIA PC'!AK64</f>
        <v>0</v>
      </c>
      <c r="Z61" s="533"/>
      <c r="AA61" s="534"/>
      <c r="AB61" s="534"/>
      <c r="AC61" s="534"/>
      <c r="AD61" s="534"/>
    </row>
    <row r="62" customFormat="false" ht="14.25" hidden="false" customHeight="false" outlineLevel="0" collapsed="false">
      <c r="A62" s="535" t="n">
        <f aca="false">'APH KIC KIA PC'!F65</f>
        <v>0</v>
      </c>
      <c r="B62" s="534" t="n">
        <f aca="false">'APH KIC KIA PC'!D65</f>
        <v>0</v>
      </c>
      <c r="C62" s="535" t="n">
        <f aca="false">'1. Artikeldata Grund'!D65</f>
        <v>0</v>
      </c>
      <c r="D62" s="534" t="n">
        <f aca="false">'2. Artikeldata Utökad'!I65</f>
        <v>0</v>
      </c>
      <c r="E62" s="534" t="str">
        <f aca="false">'APH KIC KIA PC'!S65</f>
        <v>  Välj…</v>
      </c>
      <c r="F62" s="534" t="n">
        <f aca="false">'APH KIC KIA PC'!J65</f>
        <v>0</v>
      </c>
      <c r="G62" s="534" t="n">
        <f aca="false">'1. Artikeldata Grund'!E65</f>
        <v>0</v>
      </c>
      <c r="H62" s="534" t="n">
        <f aca="false">'APH KIC KIA PC'!G65</f>
        <v>0</v>
      </c>
      <c r="I62" s="534" t="str">
        <f aca="false">'APH KIC KIA PC'!L65</f>
        <v>Välj….</v>
      </c>
      <c r="J62" s="534" t="n">
        <f aca="false">'APH KIC KIA PC'!M65</f>
        <v>910</v>
      </c>
      <c r="K62" s="534" t="n">
        <f aca="false">'APH KIC KIA PC'!O65</f>
        <v>0</v>
      </c>
      <c r="L62" s="535" t="n">
        <f aca="false">'APH KIC KIA PC'!Q65</f>
        <v>0</v>
      </c>
      <c r="M62" s="534" t="n">
        <f aca="false">'APH KIC KIA PC'!R65</f>
        <v>0</v>
      </c>
      <c r="N62" s="535" t="n">
        <f aca="false">'1. Artikeldata Grund'!F65</f>
        <v>0</v>
      </c>
      <c r="O62" s="534" t="str">
        <f aca="false">'1. Artikeldata Grund'!J65</f>
        <v>  Välj…</v>
      </c>
      <c r="P62" s="534" t="str">
        <f aca="false">'4. Inköpsdata'!E65</f>
        <v>ST</v>
      </c>
      <c r="Q62" s="533" t="n">
        <f aca="false">'4. Inköpsdata'!G65</f>
        <v>1</v>
      </c>
      <c r="R62" s="535" t="str">
        <f aca="false">'3. Förpackningsdata'!K65</f>
        <v>BX</v>
      </c>
      <c r="S62" s="534" t="n">
        <f aca="false">'3. Förpackningsdata'!L65</f>
        <v>0</v>
      </c>
      <c r="T62" s="535" t="n">
        <f aca="false">'3. Förpackningsdata'!M65</f>
        <v>0</v>
      </c>
      <c r="U62" s="536" t="str">
        <f aca="false">'4. Inköpsdata'!H65</f>
        <v>SEK</v>
      </c>
      <c r="V62" s="533" t="str">
        <f aca="false">'APH KIC KIA PC'!AA65</f>
        <v/>
      </c>
      <c r="W62" s="533" t="str">
        <f aca="false">'APH KIC KIA PC'!AB65</f>
        <v/>
      </c>
      <c r="X62" s="533" t="n">
        <f aca="false">'APH KIC KIA PC'!AC65</f>
        <v>0</v>
      </c>
      <c r="Y62" s="531" t="n">
        <f aca="false">'APH KIC KIA PC'!AK65</f>
        <v>0</v>
      </c>
      <c r="Z62" s="533"/>
      <c r="AA62" s="534"/>
      <c r="AB62" s="534"/>
      <c r="AC62" s="534"/>
      <c r="AD62" s="534"/>
    </row>
    <row r="63" customFormat="false" ht="14.25" hidden="false" customHeight="false" outlineLevel="0" collapsed="false">
      <c r="A63" s="535" t="n">
        <f aca="false">'APH KIC KIA PC'!F66</f>
        <v>0</v>
      </c>
      <c r="B63" s="534" t="n">
        <f aca="false">'APH KIC KIA PC'!D66</f>
        <v>0</v>
      </c>
      <c r="C63" s="535" t="n">
        <f aca="false">'1. Artikeldata Grund'!D66</f>
        <v>0</v>
      </c>
      <c r="D63" s="534" t="n">
        <f aca="false">'2. Artikeldata Utökad'!I66</f>
        <v>0</v>
      </c>
      <c r="E63" s="534" t="str">
        <f aca="false">'APH KIC KIA PC'!S66</f>
        <v>  Välj…</v>
      </c>
      <c r="F63" s="534" t="n">
        <f aca="false">'APH KIC KIA PC'!J66</f>
        <v>0</v>
      </c>
      <c r="G63" s="534" t="n">
        <f aca="false">'1. Artikeldata Grund'!E66</f>
        <v>0</v>
      </c>
      <c r="H63" s="534" t="n">
        <f aca="false">'APH KIC KIA PC'!G66</f>
        <v>0</v>
      </c>
      <c r="I63" s="534" t="str">
        <f aca="false">'APH KIC KIA PC'!L66</f>
        <v>Välj….</v>
      </c>
      <c r="J63" s="534" t="n">
        <f aca="false">'APH KIC KIA PC'!M66</f>
        <v>910</v>
      </c>
      <c r="K63" s="534" t="n">
        <f aca="false">'APH KIC KIA PC'!O66</f>
        <v>0</v>
      </c>
      <c r="L63" s="535" t="n">
        <f aca="false">'APH KIC KIA PC'!Q66</f>
        <v>0</v>
      </c>
      <c r="M63" s="534" t="n">
        <f aca="false">'APH KIC KIA PC'!R66</f>
        <v>0</v>
      </c>
      <c r="N63" s="535" t="n">
        <f aca="false">'1. Artikeldata Grund'!F66</f>
        <v>0</v>
      </c>
      <c r="O63" s="534" t="str">
        <f aca="false">'1. Artikeldata Grund'!J66</f>
        <v>  Välj…</v>
      </c>
      <c r="P63" s="534" t="str">
        <f aca="false">'4. Inköpsdata'!E66</f>
        <v>ST</v>
      </c>
      <c r="Q63" s="533" t="n">
        <f aca="false">'4. Inköpsdata'!G66</f>
        <v>1</v>
      </c>
      <c r="R63" s="535" t="str">
        <f aca="false">'3. Förpackningsdata'!K66</f>
        <v>BX</v>
      </c>
      <c r="S63" s="534" t="n">
        <f aca="false">'3. Förpackningsdata'!L66</f>
        <v>0</v>
      </c>
      <c r="T63" s="535" t="n">
        <f aca="false">'3. Förpackningsdata'!M66</f>
        <v>0</v>
      </c>
      <c r="U63" s="536" t="str">
        <f aca="false">'4. Inköpsdata'!H66</f>
        <v>SEK</v>
      </c>
      <c r="V63" s="533" t="str">
        <f aca="false">'APH KIC KIA PC'!AA66</f>
        <v/>
      </c>
      <c r="W63" s="533" t="str">
        <f aca="false">'APH KIC KIA PC'!AB66</f>
        <v/>
      </c>
      <c r="X63" s="533" t="n">
        <f aca="false">'APH KIC KIA PC'!AC66</f>
        <v>0</v>
      </c>
      <c r="Y63" s="531" t="n">
        <f aca="false">'APH KIC KIA PC'!AK66</f>
        <v>0</v>
      </c>
      <c r="Z63" s="533"/>
      <c r="AA63" s="534"/>
      <c r="AB63" s="534"/>
      <c r="AC63" s="534"/>
      <c r="AD63" s="534"/>
    </row>
    <row r="64" customFormat="false" ht="14.25" hidden="false" customHeight="false" outlineLevel="0" collapsed="false">
      <c r="A64" s="535" t="n">
        <f aca="false">'APH KIC KIA PC'!F67</f>
        <v>0</v>
      </c>
      <c r="B64" s="534" t="n">
        <f aca="false">'APH KIC KIA PC'!D67</f>
        <v>0</v>
      </c>
      <c r="C64" s="535" t="n">
        <f aca="false">'1. Artikeldata Grund'!D67</f>
        <v>0</v>
      </c>
      <c r="D64" s="534" t="n">
        <f aca="false">'2. Artikeldata Utökad'!I67</f>
        <v>0</v>
      </c>
      <c r="E64" s="534" t="str">
        <f aca="false">'APH KIC KIA PC'!S67</f>
        <v>  Välj…</v>
      </c>
      <c r="F64" s="534" t="n">
        <f aca="false">'APH KIC KIA PC'!J67</f>
        <v>0</v>
      </c>
      <c r="G64" s="534" t="n">
        <f aca="false">'1. Artikeldata Grund'!E67</f>
        <v>0</v>
      </c>
      <c r="H64" s="534" t="n">
        <f aca="false">'APH KIC KIA PC'!G67</f>
        <v>0</v>
      </c>
      <c r="I64" s="534" t="str">
        <f aca="false">'APH KIC KIA PC'!L67</f>
        <v>Välj….</v>
      </c>
      <c r="J64" s="534" t="n">
        <f aca="false">'APH KIC KIA PC'!M67</f>
        <v>910</v>
      </c>
      <c r="K64" s="534" t="n">
        <f aca="false">'APH KIC KIA PC'!O67</f>
        <v>0</v>
      </c>
      <c r="L64" s="535" t="n">
        <f aca="false">'APH KIC KIA PC'!Q67</f>
        <v>0</v>
      </c>
      <c r="M64" s="534" t="n">
        <f aca="false">'APH KIC KIA PC'!R67</f>
        <v>0</v>
      </c>
      <c r="N64" s="535" t="n">
        <f aca="false">'1. Artikeldata Grund'!F67</f>
        <v>0</v>
      </c>
      <c r="O64" s="534" t="str">
        <f aca="false">'1. Artikeldata Grund'!J67</f>
        <v>  Välj…</v>
      </c>
      <c r="P64" s="534" t="str">
        <f aca="false">'4. Inköpsdata'!E67</f>
        <v>ST</v>
      </c>
      <c r="Q64" s="533" t="n">
        <f aca="false">'4. Inköpsdata'!G67</f>
        <v>1</v>
      </c>
      <c r="R64" s="535" t="str">
        <f aca="false">'3. Förpackningsdata'!K67</f>
        <v>BX</v>
      </c>
      <c r="S64" s="534" t="n">
        <f aca="false">'3. Förpackningsdata'!L67</f>
        <v>0</v>
      </c>
      <c r="T64" s="535" t="n">
        <f aca="false">'3. Förpackningsdata'!M67</f>
        <v>0</v>
      </c>
      <c r="U64" s="536" t="str">
        <f aca="false">'4. Inköpsdata'!H67</f>
        <v>SEK</v>
      </c>
      <c r="V64" s="533" t="str">
        <f aca="false">'APH KIC KIA PC'!AA67</f>
        <v/>
      </c>
      <c r="W64" s="533" t="str">
        <f aca="false">'APH KIC KIA PC'!AB67</f>
        <v/>
      </c>
      <c r="X64" s="533" t="n">
        <f aca="false">'APH KIC KIA PC'!AC67</f>
        <v>0</v>
      </c>
      <c r="Y64" s="531" t="n">
        <f aca="false">'APH KIC KIA PC'!AK67</f>
        <v>0</v>
      </c>
      <c r="Z64" s="533"/>
      <c r="AA64" s="534"/>
      <c r="AB64" s="534"/>
      <c r="AC64" s="534"/>
      <c r="AD64" s="534"/>
    </row>
    <row r="65" customFormat="false" ht="14.25" hidden="false" customHeight="false" outlineLevel="0" collapsed="false">
      <c r="A65" s="535" t="n">
        <f aca="false">'APH KIC KIA PC'!F68</f>
        <v>0</v>
      </c>
      <c r="B65" s="534" t="n">
        <f aca="false">'APH KIC KIA PC'!D68</f>
        <v>0</v>
      </c>
      <c r="C65" s="535" t="n">
        <f aca="false">'1. Artikeldata Grund'!D68</f>
        <v>0</v>
      </c>
      <c r="D65" s="534" t="n">
        <f aca="false">'2. Artikeldata Utökad'!I68</f>
        <v>0</v>
      </c>
      <c r="E65" s="534" t="str">
        <f aca="false">'APH KIC KIA PC'!S68</f>
        <v>  Välj…</v>
      </c>
      <c r="F65" s="534" t="n">
        <f aca="false">'APH KIC KIA PC'!J68</f>
        <v>0</v>
      </c>
      <c r="G65" s="534" t="n">
        <f aca="false">'1. Artikeldata Grund'!E68</f>
        <v>0</v>
      </c>
      <c r="H65" s="534" t="n">
        <f aca="false">'APH KIC KIA PC'!G68</f>
        <v>0</v>
      </c>
      <c r="I65" s="534" t="str">
        <f aca="false">'APH KIC KIA PC'!L68</f>
        <v>Välj….</v>
      </c>
      <c r="J65" s="534" t="n">
        <f aca="false">'APH KIC KIA PC'!M68</f>
        <v>910</v>
      </c>
      <c r="K65" s="534" t="n">
        <f aca="false">'APH KIC KIA PC'!O68</f>
        <v>0</v>
      </c>
      <c r="L65" s="535" t="n">
        <f aca="false">'APH KIC KIA PC'!Q68</f>
        <v>0</v>
      </c>
      <c r="M65" s="534" t="n">
        <f aca="false">'APH KIC KIA PC'!R68</f>
        <v>0</v>
      </c>
      <c r="N65" s="535" t="n">
        <f aca="false">'1. Artikeldata Grund'!F68</f>
        <v>0</v>
      </c>
      <c r="O65" s="534" t="str">
        <f aca="false">'1. Artikeldata Grund'!J68</f>
        <v>  Välj…</v>
      </c>
      <c r="P65" s="534" t="str">
        <f aca="false">'4. Inköpsdata'!E68</f>
        <v>ST</v>
      </c>
      <c r="Q65" s="533" t="n">
        <f aca="false">'4. Inköpsdata'!G68</f>
        <v>1</v>
      </c>
      <c r="R65" s="535" t="str">
        <f aca="false">'3. Förpackningsdata'!K68</f>
        <v>BX</v>
      </c>
      <c r="S65" s="534" t="n">
        <f aca="false">'3. Förpackningsdata'!L68</f>
        <v>0</v>
      </c>
      <c r="T65" s="535" t="n">
        <f aca="false">'3. Förpackningsdata'!M68</f>
        <v>0</v>
      </c>
      <c r="U65" s="536" t="str">
        <f aca="false">'4. Inköpsdata'!H68</f>
        <v>SEK</v>
      </c>
      <c r="V65" s="533" t="str">
        <f aca="false">'APH KIC KIA PC'!AA68</f>
        <v/>
      </c>
      <c r="W65" s="533" t="str">
        <f aca="false">'APH KIC KIA PC'!AB68</f>
        <v/>
      </c>
      <c r="X65" s="533" t="n">
        <f aca="false">'APH KIC KIA PC'!AC68</f>
        <v>0</v>
      </c>
      <c r="Y65" s="531" t="n">
        <f aca="false">'APH KIC KIA PC'!AK68</f>
        <v>0</v>
      </c>
      <c r="Z65" s="533"/>
      <c r="AA65" s="534"/>
      <c r="AB65" s="534"/>
      <c r="AC65" s="534"/>
      <c r="AD65" s="534"/>
    </row>
    <row r="66" customFormat="false" ht="14.25" hidden="false" customHeight="false" outlineLevel="0" collapsed="false">
      <c r="A66" s="535" t="n">
        <f aca="false">'APH KIC KIA PC'!F69</f>
        <v>0</v>
      </c>
      <c r="B66" s="534" t="n">
        <f aca="false">'APH KIC KIA PC'!D69</f>
        <v>0</v>
      </c>
      <c r="C66" s="535" t="n">
        <f aca="false">'1. Artikeldata Grund'!D69</f>
        <v>0</v>
      </c>
      <c r="D66" s="534" t="n">
        <f aca="false">'2. Artikeldata Utökad'!I69</f>
        <v>0</v>
      </c>
      <c r="E66" s="534" t="str">
        <f aca="false">'APH KIC KIA PC'!S69</f>
        <v>  Välj…</v>
      </c>
      <c r="F66" s="534" t="n">
        <f aca="false">'APH KIC KIA PC'!J69</f>
        <v>0</v>
      </c>
      <c r="G66" s="534" t="n">
        <f aca="false">'1. Artikeldata Grund'!E69</f>
        <v>0</v>
      </c>
      <c r="H66" s="534" t="n">
        <f aca="false">'APH KIC KIA PC'!G69</f>
        <v>0</v>
      </c>
      <c r="I66" s="534" t="str">
        <f aca="false">'APH KIC KIA PC'!L69</f>
        <v>Välj….</v>
      </c>
      <c r="J66" s="534" t="n">
        <f aca="false">'APH KIC KIA PC'!M69</f>
        <v>910</v>
      </c>
      <c r="K66" s="534" t="n">
        <f aca="false">'APH KIC KIA PC'!O69</f>
        <v>0</v>
      </c>
      <c r="L66" s="535" t="n">
        <f aca="false">'APH KIC KIA PC'!Q69</f>
        <v>0</v>
      </c>
      <c r="M66" s="534" t="n">
        <f aca="false">'APH KIC KIA PC'!R69</f>
        <v>0</v>
      </c>
      <c r="N66" s="535" t="n">
        <f aca="false">'1. Artikeldata Grund'!F69</f>
        <v>0</v>
      </c>
      <c r="O66" s="534" t="str">
        <f aca="false">'1. Artikeldata Grund'!J69</f>
        <v>  Välj…</v>
      </c>
      <c r="P66" s="534" t="str">
        <f aca="false">'4. Inköpsdata'!E69</f>
        <v>ST</v>
      </c>
      <c r="Q66" s="533" t="n">
        <f aca="false">'4. Inköpsdata'!G69</f>
        <v>1</v>
      </c>
      <c r="R66" s="535" t="str">
        <f aca="false">'3. Förpackningsdata'!K69</f>
        <v>BX</v>
      </c>
      <c r="S66" s="534" t="n">
        <f aca="false">'3. Förpackningsdata'!L69</f>
        <v>0</v>
      </c>
      <c r="T66" s="535" t="n">
        <f aca="false">'3. Förpackningsdata'!M69</f>
        <v>0</v>
      </c>
      <c r="U66" s="536" t="str">
        <f aca="false">'4. Inköpsdata'!H69</f>
        <v>SEK</v>
      </c>
      <c r="V66" s="533" t="str">
        <f aca="false">'APH KIC KIA PC'!AA69</f>
        <v/>
      </c>
      <c r="W66" s="533" t="str">
        <f aca="false">'APH KIC KIA PC'!AB69</f>
        <v/>
      </c>
      <c r="X66" s="533" t="n">
        <f aca="false">'APH KIC KIA PC'!AC69</f>
        <v>0</v>
      </c>
      <c r="Y66" s="531" t="n">
        <f aca="false">'APH KIC KIA PC'!AK69</f>
        <v>0</v>
      </c>
      <c r="Z66" s="533"/>
      <c r="AA66" s="534"/>
      <c r="AB66" s="534"/>
      <c r="AC66" s="534"/>
      <c r="AD66" s="534"/>
    </row>
    <row r="67" customFormat="false" ht="14.25" hidden="false" customHeight="false" outlineLevel="0" collapsed="false">
      <c r="A67" s="535" t="n">
        <f aca="false">'APH KIC KIA PC'!F70</f>
        <v>0</v>
      </c>
      <c r="B67" s="534" t="n">
        <f aca="false">'APH KIC KIA PC'!D70</f>
        <v>0</v>
      </c>
      <c r="C67" s="535" t="n">
        <f aca="false">'1. Artikeldata Grund'!D70</f>
        <v>0</v>
      </c>
      <c r="D67" s="534" t="n">
        <f aca="false">'2. Artikeldata Utökad'!I70</f>
        <v>0</v>
      </c>
      <c r="E67" s="534" t="str">
        <f aca="false">'APH KIC KIA PC'!S70</f>
        <v>  Välj…</v>
      </c>
      <c r="F67" s="534" t="n">
        <f aca="false">'APH KIC KIA PC'!J70</f>
        <v>0</v>
      </c>
      <c r="G67" s="534" t="n">
        <f aca="false">'1. Artikeldata Grund'!E70</f>
        <v>0</v>
      </c>
      <c r="H67" s="534" t="n">
        <f aca="false">'APH KIC KIA PC'!G70</f>
        <v>0</v>
      </c>
      <c r="I67" s="534" t="str">
        <f aca="false">'APH KIC KIA PC'!L70</f>
        <v>Välj….</v>
      </c>
      <c r="J67" s="534" t="n">
        <f aca="false">'APH KIC KIA PC'!M70</f>
        <v>910</v>
      </c>
      <c r="K67" s="534" t="n">
        <f aca="false">'APH KIC KIA PC'!O70</f>
        <v>0</v>
      </c>
      <c r="L67" s="535" t="n">
        <f aca="false">'APH KIC KIA PC'!Q70</f>
        <v>0</v>
      </c>
      <c r="M67" s="534" t="n">
        <f aca="false">'APH KIC KIA PC'!R70</f>
        <v>0</v>
      </c>
      <c r="N67" s="535" t="n">
        <f aca="false">'1. Artikeldata Grund'!F70</f>
        <v>0</v>
      </c>
      <c r="O67" s="534" t="str">
        <f aca="false">'1. Artikeldata Grund'!J70</f>
        <v>  Välj…</v>
      </c>
      <c r="P67" s="534" t="str">
        <f aca="false">'4. Inköpsdata'!E70</f>
        <v>ST</v>
      </c>
      <c r="Q67" s="533" t="n">
        <f aca="false">'4. Inköpsdata'!G70</f>
        <v>1</v>
      </c>
      <c r="R67" s="535" t="str">
        <f aca="false">'3. Förpackningsdata'!K70</f>
        <v>BX</v>
      </c>
      <c r="S67" s="534" t="n">
        <f aca="false">'3. Förpackningsdata'!L70</f>
        <v>0</v>
      </c>
      <c r="T67" s="535" t="n">
        <f aca="false">'3. Förpackningsdata'!M70</f>
        <v>0</v>
      </c>
      <c r="U67" s="536" t="str">
        <f aca="false">'4. Inköpsdata'!H70</f>
        <v>SEK</v>
      </c>
      <c r="V67" s="533" t="str">
        <f aca="false">'APH KIC KIA PC'!AA70</f>
        <v/>
      </c>
      <c r="W67" s="533" t="str">
        <f aca="false">'APH KIC KIA PC'!AB70</f>
        <v/>
      </c>
      <c r="X67" s="533" t="n">
        <f aca="false">'APH KIC KIA PC'!AC70</f>
        <v>0</v>
      </c>
      <c r="Y67" s="531" t="n">
        <f aca="false">'APH KIC KIA PC'!AK70</f>
        <v>0</v>
      </c>
      <c r="Z67" s="533"/>
      <c r="AA67" s="534"/>
      <c r="AB67" s="534"/>
      <c r="AC67" s="534"/>
      <c r="AD67" s="534"/>
    </row>
    <row r="68" customFormat="false" ht="14.25" hidden="false" customHeight="false" outlineLevel="0" collapsed="false">
      <c r="A68" s="535" t="n">
        <f aca="false">'APH KIC KIA PC'!F71</f>
        <v>0</v>
      </c>
      <c r="B68" s="534" t="n">
        <f aca="false">'APH KIC KIA PC'!D71</f>
        <v>0</v>
      </c>
      <c r="C68" s="535" t="n">
        <f aca="false">'1. Artikeldata Grund'!D71</f>
        <v>0</v>
      </c>
      <c r="D68" s="534" t="n">
        <f aca="false">'2. Artikeldata Utökad'!I71</f>
        <v>0</v>
      </c>
      <c r="E68" s="534" t="str">
        <f aca="false">'APH KIC KIA PC'!S71</f>
        <v>  Välj…</v>
      </c>
      <c r="F68" s="534" t="n">
        <f aca="false">'APH KIC KIA PC'!J71</f>
        <v>0</v>
      </c>
      <c r="G68" s="534" t="n">
        <f aca="false">'1. Artikeldata Grund'!E71</f>
        <v>0</v>
      </c>
      <c r="H68" s="534" t="n">
        <f aca="false">'APH KIC KIA PC'!G71</f>
        <v>0</v>
      </c>
      <c r="I68" s="534" t="str">
        <f aca="false">'APH KIC KIA PC'!L71</f>
        <v>Välj….</v>
      </c>
      <c r="J68" s="534" t="n">
        <f aca="false">'APH KIC KIA PC'!M71</f>
        <v>910</v>
      </c>
      <c r="K68" s="534" t="n">
        <f aca="false">'APH KIC KIA PC'!O71</f>
        <v>0</v>
      </c>
      <c r="L68" s="535" t="n">
        <f aca="false">'APH KIC KIA PC'!Q71</f>
        <v>0</v>
      </c>
      <c r="M68" s="534" t="n">
        <f aca="false">'APH KIC KIA PC'!R71</f>
        <v>0</v>
      </c>
      <c r="N68" s="535" t="n">
        <f aca="false">'1. Artikeldata Grund'!F71</f>
        <v>0</v>
      </c>
      <c r="O68" s="534" t="str">
        <f aca="false">'1. Artikeldata Grund'!J71</f>
        <v>  Välj…</v>
      </c>
      <c r="P68" s="534" t="str">
        <f aca="false">'4. Inköpsdata'!E71</f>
        <v>ST</v>
      </c>
      <c r="Q68" s="533" t="n">
        <f aca="false">'4. Inköpsdata'!G71</f>
        <v>1</v>
      </c>
      <c r="R68" s="535" t="str">
        <f aca="false">'3. Förpackningsdata'!K71</f>
        <v>BX</v>
      </c>
      <c r="S68" s="534" t="n">
        <f aca="false">'3. Förpackningsdata'!L71</f>
        <v>0</v>
      </c>
      <c r="T68" s="535" t="n">
        <f aca="false">'3. Förpackningsdata'!M71</f>
        <v>0</v>
      </c>
      <c r="U68" s="536" t="str">
        <f aca="false">'4. Inköpsdata'!H71</f>
        <v>SEK</v>
      </c>
      <c r="V68" s="533" t="str">
        <f aca="false">'APH KIC KIA PC'!AA71</f>
        <v/>
      </c>
      <c r="W68" s="533" t="str">
        <f aca="false">'APH KIC KIA PC'!AB71</f>
        <v/>
      </c>
      <c r="X68" s="533" t="n">
        <f aca="false">'APH KIC KIA PC'!AC71</f>
        <v>0</v>
      </c>
      <c r="Y68" s="531" t="n">
        <f aca="false">'APH KIC KIA PC'!AK71</f>
        <v>0</v>
      </c>
      <c r="Z68" s="533"/>
      <c r="AA68" s="534"/>
      <c r="AB68" s="534"/>
      <c r="AC68" s="534"/>
      <c r="AD68" s="534"/>
    </row>
    <row r="69" customFormat="false" ht="14.25" hidden="false" customHeight="false" outlineLevel="0" collapsed="false">
      <c r="A69" s="535" t="n">
        <f aca="false">'APH KIC KIA PC'!F72</f>
        <v>0</v>
      </c>
      <c r="B69" s="534" t="n">
        <f aca="false">'APH KIC KIA PC'!D72</f>
        <v>0</v>
      </c>
      <c r="C69" s="535" t="n">
        <f aca="false">'1. Artikeldata Grund'!D72</f>
        <v>0</v>
      </c>
      <c r="D69" s="534" t="n">
        <f aca="false">'2. Artikeldata Utökad'!I72</f>
        <v>0</v>
      </c>
      <c r="E69" s="534" t="str">
        <f aca="false">'APH KIC KIA PC'!S72</f>
        <v>  Välj…</v>
      </c>
      <c r="F69" s="534" t="n">
        <f aca="false">'APH KIC KIA PC'!J72</f>
        <v>0</v>
      </c>
      <c r="G69" s="534" t="n">
        <f aca="false">'1. Artikeldata Grund'!E72</f>
        <v>0</v>
      </c>
      <c r="H69" s="534" t="n">
        <f aca="false">'APH KIC KIA PC'!G72</f>
        <v>0</v>
      </c>
      <c r="I69" s="534" t="str">
        <f aca="false">'APH KIC KIA PC'!L72</f>
        <v>Välj….</v>
      </c>
      <c r="J69" s="534" t="n">
        <f aca="false">'APH KIC KIA PC'!M72</f>
        <v>910</v>
      </c>
      <c r="K69" s="534" t="n">
        <f aca="false">'APH KIC KIA PC'!O72</f>
        <v>0</v>
      </c>
      <c r="L69" s="535" t="n">
        <f aca="false">'APH KIC KIA PC'!Q72</f>
        <v>0</v>
      </c>
      <c r="M69" s="534" t="n">
        <f aca="false">'APH KIC KIA PC'!R72</f>
        <v>0</v>
      </c>
      <c r="N69" s="535" t="n">
        <f aca="false">'1. Artikeldata Grund'!F72</f>
        <v>0</v>
      </c>
      <c r="O69" s="534" t="str">
        <f aca="false">'1. Artikeldata Grund'!J72</f>
        <v>  Välj…</v>
      </c>
      <c r="P69" s="534" t="str">
        <f aca="false">'4. Inköpsdata'!E72</f>
        <v>ST</v>
      </c>
      <c r="Q69" s="533" t="n">
        <f aca="false">'4. Inköpsdata'!G72</f>
        <v>1</v>
      </c>
      <c r="R69" s="535" t="str">
        <f aca="false">'3. Förpackningsdata'!K72</f>
        <v>BX</v>
      </c>
      <c r="S69" s="534" t="n">
        <f aca="false">'3. Förpackningsdata'!L72</f>
        <v>0</v>
      </c>
      <c r="T69" s="535" t="n">
        <f aca="false">'3. Förpackningsdata'!M72</f>
        <v>0</v>
      </c>
      <c r="U69" s="536" t="str">
        <f aca="false">'4. Inköpsdata'!H72</f>
        <v>SEK</v>
      </c>
      <c r="V69" s="533" t="str">
        <f aca="false">'APH KIC KIA PC'!AA72</f>
        <v/>
      </c>
      <c r="W69" s="533" t="str">
        <f aca="false">'APH KIC KIA PC'!AB72</f>
        <v/>
      </c>
      <c r="X69" s="533" t="n">
        <f aca="false">'APH KIC KIA PC'!AC72</f>
        <v>0</v>
      </c>
      <c r="Y69" s="531" t="n">
        <f aca="false">'APH KIC KIA PC'!AK72</f>
        <v>0</v>
      </c>
      <c r="Z69" s="533"/>
      <c r="AA69" s="534"/>
      <c r="AB69" s="534"/>
      <c r="AC69" s="534"/>
      <c r="AD69" s="534"/>
    </row>
    <row r="70" customFormat="false" ht="14.25" hidden="false" customHeight="false" outlineLevel="0" collapsed="false">
      <c r="A70" s="535" t="n">
        <f aca="false">'APH KIC KIA PC'!F73</f>
        <v>0</v>
      </c>
      <c r="B70" s="534" t="n">
        <f aca="false">'APH KIC KIA PC'!D73</f>
        <v>0</v>
      </c>
      <c r="C70" s="535" t="n">
        <f aca="false">'1. Artikeldata Grund'!D73</f>
        <v>0</v>
      </c>
      <c r="D70" s="534" t="n">
        <f aca="false">'2. Artikeldata Utökad'!I73</f>
        <v>0</v>
      </c>
      <c r="E70" s="534" t="str">
        <f aca="false">'APH KIC KIA PC'!S73</f>
        <v>  Välj…</v>
      </c>
      <c r="F70" s="534" t="n">
        <f aca="false">'APH KIC KIA PC'!J73</f>
        <v>0</v>
      </c>
      <c r="G70" s="534" t="n">
        <f aca="false">'1. Artikeldata Grund'!E73</f>
        <v>0</v>
      </c>
      <c r="H70" s="534" t="n">
        <f aca="false">'APH KIC KIA PC'!G73</f>
        <v>0</v>
      </c>
      <c r="I70" s="534" t="str">
        <f aca="false">'APH KIC KIA PC'!L73</f>
        <v>Välj….</v>
      </c>
      <c r="J70" s="534" t="n">
        <f aca="false">'APH KIC KIA PC'!M73</f>
        <v>910</v>
      </c>
      <c r="K70" s="534" t="n">
        <f aca="false">'APH KIC KIA PC'!O73</f>
        <v>0</v>
      </c>
      <c r="L70" s="535" t="n">
        <f aca="false">'APH KIC KIA PC'!Q73</f>
        <v>0</v>
      </c>
      <c r="M70" s="534" t="n">
        <f aca="false">'APH KIC KIA PC'!R73</f>
        <v>0</v>
      </c>
      <c r="N70" s="535" t="n">
        <f aca="false">'1. Artikeldata Grund'!F73</f>
        <v>0</v>
      </c>
      <c r="O70" s="534" t="str">
        <f aca="false">'1. Artikeldata Grund'!J73</f>
        <v>  Välj…</v>
      </c>
      <c r="P70" s="534" t="str">
        <f aca="false">'4. Inköpsdata'!E73</f>
        <v>ST</v>
      </c>
      <c r="Q70" s="533" t="n">
        <f aca="false">'4. Inköpsdata'!G73</f>
        <v>1</v>
      </c>
      <c r="R70" s="535" t="str">
        <f aca="false">'3. Förpackningsdata'!K73</f>
        <v>BX</v>
      </c>
      <c r="S70" s="534" t="n">
        <f aca="false">'3. Förpackningsdata'!L73</f>
        <v>0</v>
      </c>
      <c r="T70" s="535" t="n">
        <f aca="false">'3. Förpackningsdata'!M73</f>
        <v>0</v>
      </c>
      <c r="U70" s="536" t="str">
        <f aca="false">'4. Inköpsdata'!H73</f>
        <v>SEK</v>
      </c>
      <c r="V70" s="533" t="str">
        <f aca="false">'APH KIC KIA PC'!AA73</f>
        <v/>
      </c>
      <c r="W70" s="533" t="str">
        <f aca="false">'APH KIC KIA PC'!AB73</f>
        <v/>
      </c>
      <c r="X70" s="533" t="n">
        <f aca="false">'APH KIC KIA PC'!AC73</f>
        <v>0</v>
      </c>
      <c r="Y70" s="531" t="n">
        <f aca="false">'APH KIC KIA PC'!AK73</f>
        <v>0</v>
      </c>
      <c r="Z70" s="533"/>
      <c r="AA70" s="534"/>
      <c r="AB70" s="534"/>
      <c r="AC70" s="534"/>
      <c r="AD70" s="534"/>
    </row>
    <row r="71" customFormat="false" ht="14.25" hidden="false" customHeight="false" outlineLevel="0" collapsed="false">
      <c r="A71" s="535" t="n">
        <f aca="false">'APH KIC KIA PC'!F74</f>
        <v>0</v>
      </c>
      <c r="B71" s="534" t="n">
        <f aca="false">'APH KIC KIA PC'!D74</f>
        <v>0</v>
      </c>
      <c r="C71" s="535" t="n">
        <f aca="false">'1. Artikeldata Grund'!D74</f>
        <v>0</v>
      </c>
      <c r="D71" s="534" t="n">
        <f aca="false">'2. Artikeldata Utökad'!I74</f>
        <v>0</v>
      </c>
      <c r="E71" s="534" t="str">
        <f aca="false">'APH KIC KIA PC'!S74</f>
        <v>  Välj…</v>
      </c>
      <c r="F71" s="534" t="n">
        <f aca="false">'APH KIC KIA PC'!J74</f>
        <v>0</v>
      </c>
      <c r="G71" s="534" t="n">
        <f aca="false">'1. Artikeldata Grund'!E74</f>
        <v>0</v>
      </c>
      <c r="H71" s="534" t="n">
        <f aca="false">'APH KIC KIA PC'!G74</f>
        <v>0</v>
      </c>
      <c r="I71" s="534" t="str">
        <f aca="false">'APH KIC KIA PC'!L74</f>
        <v>Välj….</v>
      </c>
      <c r="J71" s="534" t="n">
        <f aca="false">'APH KIC KIA PC'!M74</f>
        <v>910</v>
      </c>
      <c r="K71" s="534" t="n">
        <f aca="false">'APH KIC KIA PC'!O74</f>
        <v>0</v>
      </c>
      <c r="L71" s="535" t="n">
        <f aca="false">'APH KIC KIA PC'!Q74</f>
        <v>0</v>
      </c>
      <c r="M71" s="534" t="n">
        <f aca="false">'APH KIC KIA PC'!R74</f>
        <v>0</v>
      </c>
      <c r="N71" s="535" t="n">
        <f aca="false">'1. Artikeldata Grund'!F74</f>
        <v>0</v>
      </c>
      <c r="O71" s="534" t="str">
        <f aca="false">'1. Artikeldata Grund'!J74</f>
        <v>  Välj…</v>
      </c>
      <c r="P71" s="534" t="str">
        <f aca="false">'4. Inköpsdata'!E74</f>
        <v>ST</v>
      </c>
      <c r="Q71" s="533" t="n">
        <f aca="false">'4. Inköpsdata'!G74</f>
        <v>1</v>
      </c>
      <c r="R71" s="535" t="str">
        <f aca="false">'3. Förpackningsdata'!K74</f>
        <v>BX</v>
      </c>
      <c r="S71" s="534" t="n">
        <f aca="false">'3. Förpackningsdata'!L74</f>
        <v>0</v>
      </c>
      <c r="T71" s="535" t="n">
        <f aca="false">'3. Förpackningsdata'!M74</f>
        <v>0</v>
      </c>
      <c r="U71" s="536" t="str">
        <f aca="false">'4. Inköpsdata'!H74</f>
        <v>SEK</v>
      </c>
      <c r="V71" s="533" t="str">
        <f aca="false">'APH KIC KIA PC'!AA74</f>
        <v/>
      </c>
      <c r="W71" s="533" t="str">
        <f aca="false">'APH KIC KIA PC'!AB74</f>
        <v/>
      </c>
      <c r="X71" s="533" t="n">
        <f aca="false">'APH KIC KIA PC'!AC74</f>
        <v>0</v>
      </c>
      <c r="Y71" s="531" t="n">
        <f aca="false">'APH KIC KIA PC'!AK74</f>
        <v>0</v>
      </c>
      <c r="Z71" s="533"/>
      <c r="AA71" s="534"/>
      <c r="AB71" s="534"/>
      <c r="AC71" s="534"/>
      <c r="AD71" s="534"/>
    </row>
    <row r="72" customFormat="false" ht="14.25" hidden="false" customHeight="false" outlineLevel="0" collapsed="false">
      <c r="A72" s="535" t="n">
        <f aca="false">'APH KIC KIA PC'!F75</f>
        <v>0</v>
      </c>
      <c r="B72" s="534" t="n">
        <f aca="false">'APH KIC KIA PC'!D75</f>
        <v>0</v>
      </c>
      <c r="C72" s="535" t="n">
        <f aca="false">'1. Artikeldata Grund'!D75</f>
        <v>0</v>
      </c>
      <c r="D72" s="534" t="n">
        <f aca="false">'2. Artikeldata Utökad'!I75</f>
        <v>0</v>
      </c>
      <c r="E72" s="534" t="str">
        <f aca="false">'APH KIC KIA PC'!S75</f>
        <v>  Välj…</v>
      </c>
      <c r="F72" s="534" t="n">
        <f aca="false">'APH KIC KIA PC'!J75</f>
        <v>0</v>
      </c>
      <c r="G72" s="534" t="n">
        <f aca="false">'1. Artikeldata Grund'!E75</f>
        <v>0</v>
      </c>
      <c r="H72" s="534" t="n">
        <f aca="false">'APH KIC KIA PC'!G75</f>
        <v>0</v>
      </c>
      <c r="I72" s="534" t="str">
        <f aca="false">'APH KIC KIA PC'!L75</f>
        <v>Välj….</v>
      </c>
      <c r="J72" s="534" t="n">
        <f aca="false">'APH KIC KIA PC'!M75</f>
        <v>910</v>
      </c>
      <c r="K72" s="534" t="n">
        <f aca="false">'APH KIC KIA PC'!O75</f>
        <v>0</v>
      </c>
      <c r="L72" s="535" t="n">
        <f aca="false">'APH KIC KIA PC'!Q75</f>
        <v>0</v>
      </c>
      <c r="M72" s="534" t="n">
        <f aca="false">'APH KIC KIA PC'!R75</f>
        <v>0</v>
      </c>
      <c r="N72" s="535" t="n">
        <f aca="false">'1. Artikeldata Grund'!F75</f>
        <v>0</v>
      </c>
      <c r="O72" s="534" t="str">
        <f aca="false">'1. Artikeldata Grund'!J75</f>
        <v>  Välj…</v>
      </c>
      <c r="P72" s="534" t="str">
        <f aca="false">'4. Inköpsdata'!E75</f>
        <v>ST</v>
      </c>
      <c r="Q72" s="533" t="n">
        <f aca="false">'4. Inköpsdata'!G75</f>
        <v>1</v>
      </c>
      <c r="R72" s="535" t="str">
        <f aca="false">'3. Förpackningsdata'!K75</f>
        <v>BX</v>
      </c>
      <c r="S72" s="534" t="n">
        <f aca="false">'3. Förpackningsdata'!L75</f>
        <v>0</v>
      </c>
      <c r="T72" s="535" t="n">
        <f aca="false">'3. Förpackningsdata'!M75</f>
        <v>0</v>
      </c>
      <c r="U72" s="536" t="str">
        <f aca="false">'4. Inköpsdata'!H75</f>
        <v>SEK</v>
      </c>
      <c r="V72" s="533" t="str">
        <f aca="false">'APH KIC KIA PC'!AA75</f>
        <v/>
      </c>
      <c r="W72" s="533" t="str">
        <f aca="false">'APH KIC KIA PC'!AB75</f>
        <v/>
      </c>
      <c r="X72" s="533" t="n">
        <f aca="false">'APH KIC KIA PC'!AC75</f>
        <v>0</v>
      </c>
      <c r="Y72" s="531" t="n">
        <f aca="false">'APH KIC KIA PC'!AK75</f>
        <v>0</v>
      </c>
      <c r="Z72" s="533"/>
      <c r="AA72" s="534"/>
      <c r="AB72" s="534"/>
      <c r="AC72" s="534"/>
      <c r="AD72" s="534"/>
    </row>
    <row r="73" customFormat="false" ht="14.25" hidden="false" customHeight="false" outlineLevel="0" collapsed="false">
      <c r="A73" s="535" t="n">
        <f aca="false">'APH KIC KIA PC'!F76</f>
        <v>0</v>
      </c>
      <c r="B73" s="534" t="n">
        <f aca="false">'APH KIC KIA PC'!D76</f>
        <v>0</v>
      </c>
      <c r="C73" s="535" t="n">
        <f aca="false">'1. Artikeldata Grund'!D76</f>
        <v>0</v>
      </c>
      <c r="D73" s="534" t="n">
        <f aca="false">'2. Artikeldata Utökad'!I76</f>
        <v>0</v>
      </c>
      <c r="E73" s="534" t="str">
        <f aca="false">'APH KIC KIA PC'!S76</f>
        <v>  Välj…</v>
      </c>
      <c r="F73" s="534" t="n">
        <f aca="false">'APH KIC KIA PC'!J76</f>
        <v>0</v>
      </c>
      <c r="G73" s="534" t="n">
        <f aca="false">'1. Artikeldata Grund'!E76</f>
        <v>0</v>
      </c>
      <c r="H73" s="534" t="n">
        <f aca="false">'APH KIC KIA PC'!G76</f>
        <v>0</v>
      </c>
      <c r="I73" s="534" t="str">
        <f aca="false">'APH KIC KIA PC'!L76</f>
        <v>Välj….</v>
      </c>
      <c r="J73" s="534" t="n">
        <f aca="false">'APH KIC KIA PC'!M76</f>
        <v>910</v>
      </c>
      <c r="K73" s="534" t="n">
        <f aca="false">'APH KIC KIA PC'!O76</f>
        <v>0</v>
      </c>
      <c r="L73" s="535" t="n">
        <f aca="false">'APH KIC KIA PC'!Q76</f>
        <v>0</v>
      </c>
      <c r="M73" s="534" t="n">
        <f aca="false">'APH KIC KIA PC'!R76</f>
        <v>0</v>
      </c>
      <c r="N73" s="535" t="n">
        <f aca="false">'1. Artikeldata Grund'!F76</f>
        <v>0</v>
      </c>
      <c r="O73" s="534" t="str">
        <f aca="false">'1. Artikeldata Grund'!J76</f>
        <v>  Välj…</v>
      </c>
      <c r="P73" s="534" t="str">
        <f aca="false">'4. Inköpsdata'!E76</f>
        <v>ST</v>
      </c>
      <c r="Q73" s="533" t="n">
        <f aca="false">'4. Inköpsdata'!G76</f>
        <v>1</v>
      </c>
      <c r="R73" s="535" t="str">
        <f aca="false">'3. Förpackningsdata'!K76</f>
        <v>BX</v>
      </c>
      <c r="S73" s="534" t="n">
        <f aca="false">'3. Förpackningsdata'!L76</f>
        <v>0</v>
      </c>
      <c r="T73" s="535" t="n">
        <f aca="false">'3. Förpackningsdata'!M76</f>
        <v>0</v>
      </c>
      <c r="U73" s="536" t="str">
        <f aca="false">'4. Inköpsdata'!H76</f>
        <v>SEK</v>
      </c>
      <c r="V73" s="533" t="str">
        <f aca="false">'APH KIC KIA PC'!AA76</f>
        <v/>
      </c>
      <c r="W73" s="533" t="str">
        <f aca="false">'APH KIC KIA PC'!AB76</f>
        <v/>
      </c>
      <c r="X73" s="533" t="n">
        <f aca="false">'APH KIC KIA PC'!AC76</f>
        <v>0</v>
      </c>
      <c r="Y73" s="531" t="n">
        <f aca="false">'APH KIC KIA PC'!AK76</f>
        <v>0</v>
      </c>
      <c r="Z73" s="533"/>
      <c r="AA73" s="534"/>
      <c r="AB73" s="534"/>
      <c r="AC73" s="534"/>
      <c r="AD73" s="534"/>
    </row>
    <row r="74" customFormat="false" ht="14.25" hidden="false" customHeight="false" outlineLevel="0" collapsed="false">
      <c r="A74" s="535" t="n">
        <f aca="false">'APH KIC KIA PC'!F77</f>
        <v>0</v>
      </c>
      <c r="B74" s="534" t="n">
        <f aca="false">'APH KIC KIA PC'!D77</f>
        <v>0</v>
      </c>
      <c r="C74" s="535" t="n">
        <f aca="false">'1. Artikeldata Grund'!D77</f>
        <v>0</v>
      </c>
      <c r="D74" s="534" t="n">
        <f aca="false">'2. Artikeldata Utökad'!I77</f>
        <v>0</v>
      </c>
      <c r="E74" s="534" t="str">
        <f aca="false">'APH KIC KIA PC'!S77</f>
        <v>  Välj…</v>
      </c>
      <c r="F74" s="534" t="n">
        <f aca="false">'APH KIC KIA PC'!J77</f>
        <v>0</v>
      </c>
      <c r="G74" s="534" t="n">
        <f aca="false">'1. Artikeldata Grund'!E77</f>
        <v>0</v>
      </c>
      <c r="H74" s="534" t="n">
        <f aca="false">'APH KIC KIA PC'!G77</f>
        <v>0</v>
      </c>
      <c r="I74" s="534" t="str">
        <f aca="false">'APH KIC KIA PC'!L77</f>
        <v>Välj….</v>
      </c>
      <c r="J74" s="534" t="n">
        <f aca="false">'APH KIC KIA PC'!M77</f>
        <v>910</v>
      </c>
      <c r="K74" s="534" t="n">
        <f aca="false">'APH KIC KIA PC'!O77</f>
        <v>0</v>
      </c>
      <c r="L74" s="535" t="n">
        <f aca="false">'APH KIC KIA PC'!Q77</f>
        <v>0</v>
      </c>
      <c r="M74" s="534" t="n">
        <f aca="false">'APH KIC KIA PC'!R77</f>
        <v>0</v>
      </c>
      <c r="N74" s="535" t="n">
        <f aca="false">'1. Artikeldata Grund'!F77</f>
        <v>0</v>
      </c>
      <c r="O74" s="534" t="str">
        <f aca="false">'1. Artikeldata Grund'!J77</f>
        <v>  Välj…</v>
      </c>
      <c r="P74" s="534" t="str">
        <f aca="false">'4. Inköpsdata'!E77</f>
        <v>ST</v>
      </c>
      <c r="Q74" s="533" t="n">
        <f aca="false">'4. Inköpsdata'!G77</f>
        <v>1</v>
      </c>
      <c r="R74" s="535" t="str">
        <f aca="false">'3. Förpackningsdata'!K77</f>
        <v>BX</v>
      </c>
      <c r="S74" s="534" t="n">
        <f aca="false">'3. Förpackningsdata'!L77</f>
        <v>0</v>
      </c>
      <c r="T74" s="535" t="n">
        <f aca="false">'3. Förpackningsdata'!M77</f>
        <v>0</v>
      </c>
      <c r="U74" s="536" t="str">
        <f aca="false">'4. Inköpsdata'!H77</f>
        <v>SEK</v>
      </c>
      <c r="V74" s="533" t="str">
        <f aca="false">'APH KIC KIA PC'!AA77</f>
        <v/>
      </c>
      <c r="W74" s="533" t="str">
        <f aca="false">'APH KIC KIA PC'!AB77</f>
        <v/>
      </c>
      <c r="X74" s="533" t="n">
        <f aca="false">'APH KIC KIA PC'!AC77</f>
        <v>0</v>
      </c>
      <c r="Y74" s="531" t="n">
        <f aca="false">'APH KIC KIA PC'!AK77</f>
        <v>0</v>
      </c>
      <c r="Z74" s="533"/>
      <c r="AA74" s="534"/>
      <c r="AB74" s="534"/>
      <c r="AC74" s="534"/>
      <c r="AD74" s="534"/>
    </row>
    <row r="75" customFormat="false" ht="14.25" hidden="false" customHeight="false" outlineLevel="0" collapsed="false">
      <c r="A75" s="535" t="n">
        <f aca="false">'APH KIC KIA PC'!F78</f>
        <v>0</v>
      </c>
      <c r="B75" s="534" t="n">
        <f aca="false">'APH KIC KIA PC'!D78</f>
        <v>0</v>
      </c>
      <c r="C75" s="535" t="n">
        <f aca="false">'1. Artikeldata Grund'!D78</f>
        <v>0</v>
      </c>
      <c r="D75" s="534" t="n">
        <f aca="false">'2. Artikeldata Utökad'!I78</f>
        <v>0</v>
      </c>
      <c r="E75" s="534" t="str">
        <f aca="false">'APH KIC KIA PC'!S78</f>
        <v>  Välj…</v>
      </c>
      <c r="F75" s="534" t="n">
        <f aca="false">'APH KIC KIA PC'!J78</f>
        <v>0</v>
      </c>
      <c r="G75" s="534" t="n">
        <f aca="false">'1. Artikeldata Grund'!E78</f>
        <v>0</v>
      </c>
      <c r="H75" s="534" t="n">
        <f aca="false">'APH KIC KIA PC'!G78</f>
        <v>0</v>
      </c>
      <c r="I75" s="534" t="str">
        <f aca="false">'APH KIC KIA PC'!L78</f>
        <v>Välj….</v>
      </c>
      <c r="J75" s="534" t="n">
        <f aca="false">'APH KIC KIA PC'!M78</f>
        <v>910</v>
      </c>
      <c r="K75" s="534" t="n">
        <f aca="false">'APH KIC KIA PC'!O78</f>
        <v>0</v>
      </c>
      <c r="L75" s="535" t="n">
        <f aca="false">'APH KIC KIA PC'!Q78</f>
        <v>0</v>
      </c>
      <c r="M75" s="534" t="n">
        <f aca="false">'APH KIC KIA PC'!R78</f>
        <v>0</v>
      </c>
      <c r="N75" s="535" t="n">
        <f aca="false">'1. Artikeldata Grund'!F78</f>
        <v>0</v>
      </c>
      <c r="O75" s="534" t="str">
        <f aca="false">'1. Artikeldata Grund'!J78</f>
        <v>  Välj…</v>
      </c>
      <c r="P75" s="534" t="str">
        <f aca="false">'4. Inköpsdata'!E78</f>
        <v>ST</v>
      </c>
      <c r="Q75" s="533" t="n">
        <f aca="false">'4. Inköpsdata'!G78</f>
        <v>1</v>
      </c>
      <c r="R75" s="535" t="str">
        <f aca="false">'3. Förpackningsdata'!K78</f>
        <v>BX</v>
      </c>
      <c r="S75" s="534" t="n">
        <f aca="false">'3. Förpackningsdata'!L78</f>
        <v>0</v>
      </c>
      <c r="T75" s="535" t="n">
        <f aca="false">'3. Förpackningsdata'!M78</f>
        <v>0</v>
      </c>
      <c r="U75" s="536" t="str">
        <f aca="false">'4. Inköpsdata'!H78</f>
        <v>SEK</v>
      </c>
      <c r="V75" s="533" t="str">
        <f aca="false">'APH KIC KIA PC'!AA78</f>
        <v/>
      </c>
      <c r="W75" s="533" t="str">
        <f aca="false">'APH KIC KIA PC'!AB78</f>
        <v/>
      </c>
      <c r="X75" s="533" t="n">
        <f aca="false">'APH KIC KIA PC'!AC78</f>
        <v>0</v>
      </c>
      <c r="Y75" s="531" t="n">
        <f aca="false">'APH KIC KIA PC'!AK78</f>
        <v>0</v>
      </c>
      <c r="Z75" s="533"/>
      <c r="AA75" s="534"/>
      <c r="AB75" s="534"/>
      <c r="AC75" s="534"/>
      <c r="AD75" s="534"/>
    </row>
    <row r="76" customFormat="false" ht="14.25" hidden="false" customHeight="false" outlineLevel="0" collapsed="false">
      <c r="A76" s="535" t="n">
        <f aca="false">'APH KIC KIA PC'!F79</f>
        <v>0</v>
      </c>
      <c r="B76" s="534" t="n">
        <f aca="false">'APH KIC KIA PC'!D79</f>
        <v>0</v>
      </c>
      <c r="C76" s="535" t="n">
        <f aca="false">'1. Artikeldata Grund'!D79</f>
        <v>0</v>
      </c>
      <c r="D76" s="534" t="n">
        <f aca="false">'2. Artikeldata Utökad'!I79</f>
        <v>0</v>
      </c>
      <c r="E76" s="534" t="str">
        <f aca="false">'APH KIC KIA PC'!S79</f>
        <v>  Välj…</v>
      </c>
      <c r="F76" s="534" t="n">
        <f aca="false">'APH KIC KIA PC'!J79</f>
        <v>0</v>
      </c>
      <c r="G76" s="534" t="n">
        <f aca="false">'1. Artikeldata Grund'!E79</f>
        <v>0</v>
      </c>
      <c r="H76" s="534" t="n">
        <f aca="false">'APH KIC KIA PC'!G79</f>
        <v>0</v>
      </c>
      <c r="I76" s="534" t="str">
        <f aca="false">'APH KIC KIA PC'!L79</f>
        <v>Välj….</v>
      </c>
      <c r="J76" s="534" t="n">
        <f aca="false">'APH KIC KIA PC'!M79</f>
        <v>910</v>
      </c>
      <c r="K76" s="534" t="n">
        <f aca="false">'APH KIC KIA PC'!O79</f>
        <v>0</v>
      </c>
      <c r="L76" s="535" t="n">
        <f aca="false">'APH KIC KIA PC'!Q79</f>
        <v>0</v>
      </c>
      <c r="M76" s="534" t="n">
        <f aca="false">'APH KIC KIA PC'!R79</f>
        <v>0</v>
      </c>
      <c r="N76" s="535" t="n">
        <f aca="false">'1. Artikeldata Grund'!F79</f>
        <v>0</v>
      </c>
      <c r="O76" s="534" t="str">
        <f aca="false">'1. Artikeldata Grund'!J79</f>
        <v>  Välj…</v>
      </c>
      <c r="P76" s="534" t="str">
        <f aca="false">'4. Inköpsdata'!E79</f>
        <v>ST</v>
      </c>
      <c r="Q76" s="533" t="n">
        <f aca="false">'4. Inköpsdata'!G79</f>
        <v>1</v>
      </c>
      <c r="R76" s="535" t="str">
        <f aca="false">'3. Förpackningsdata'!K79</f>
        <v>BX</v>
      </c>
      <c r="S76" s="534" t="n">
        <f aca="false">'3. Förpackningsdata'!L79</f>
        <v>0</v>
      </c>
      <c r="T76" s="535" t="n">
        <f aca="false">'3. Förpackningsdata'!M79</f>
        <v>0</v>
      </c>
      <c r="U76" s="536" t="str">
        <f aca="false">'4. Inköpsdata'!H79</f>
        <v>SEK</v>
      </c>
      <c r="V76" s="533" t="str">
        <f aca="false">'APH KIC KIA PC'!AA79</f>
        <v/>
      </c>
      <c r="W76" s="533" t="str">
        <f aca="false">'APH KIC KIA PC'!AB79</f>
        <v/>
      </c>
      <c r="X76" s="533" t="n">
        <f aca="false">'APH KIC KIA PC'!AC79</f>
        <v>0</v>
      </c>
      <c r="Y76" s="531" t="n">
        <f aca="false">'APH KIC KIA PC'!AK79</f>
        <v>0</v>
      </c>
      <c r="Z76" s="533"/>
      <c r="AA76" s="534"/>
      <c r="AB76" s="534"/>
      <c r="AC76" s="534"/>
      <c r="AD76" s="534"/>
    </row>
    <row r="77" customFormat="false" ht="14.25" hidden="false" customHeight="false" outlineLevel="0" collapsed="false">
      <c r="A77" s="535" t="n">
        <f aca="false">'APH KIC KIA PC'!F80</f>
        <v>0</v>
      </c>
      <c r="B77" s="534" t="n">
        <f aca="false">'APH KIC KIA PC'!D80</f>
        <v>0</v>
      </c>
      <c r="C77" s="535" t="n">
        <f aca="false">'1. Artikeldata Grund'!D80</f>
        <v>0</v>
      </c>
      <c r="D77" s="534" t="n">
        <f aca="false">'2. Artikeldata Utökad'!I80</f>
        <v>0</v>
      </c>
      <c r="E77" s="534" t="str">
        <f aca="false">'APH KIC KIA PC'!S80</f>
        <v>  Välj…</v>
      </c>
      <c r="F77" s="534" t="n">
        <f aca="false">'APH KIC KIA PC'!J80</f>
        <v>0</v>
      </c>
      <c r="G77" s="534" t="n">
        <f aca="false">'1. Artikeldata Grund'!E80</f>
        <v>0</v>
      </c>
      <c r="H77" s="534" t="n">
        <f aca="false">'APH KIC KIA PC'!G80</f>
        <v>0</v>
      </c>
      <c r="I77" s="534" t="str">
        <f aca="false">'APH KIC KIA PC'!L80</f>
        <v>Välj….</v>
      </c>
      <c r="J77" s="534" t="n">
        <f aca="false">'APH KIC KIA PC'!M80</f>
        <v>910</v>
      </c>
      <c r="K77" s="534" t="n">
        <f aca="false">'APH KIC KIA PC'!O80</f>
        <v>0</v>
      </c>
      <c r="L77" s="535" t="n">
        <f aca="false">'APH KIC KIA PC'!Q80</f>
        <v>0</v>
      </c>
      <c r="M77" s="534" t="n">
        <f aca="false">'APH KIC KIA PC'!R80</f>
        <v>0</v>
      </c>
      <c r="N77" s="535" t="n">
        <f aca="false">'1. Artikeldata Grund'!F80</f>
        <v>0</v>
      </c>
      <c r="O77" s="534" t="str">
        <f aca="false">'1. Artikeldata Grund'!J80</f>
        <v>  Välj…</v>
      </c>
      <c r="P77" s="534" t="str">
        <f aca="false">'4. Inköpsdata'!E80</f>
        <v>ST</v>
      </c>
      <c r="Q77" s="533" t="n">
        <f aca="false">'4. Inköpsdata'!G80</f>
        <v>1</v>
      </c>
      <c r="R77" s="535" t="str">
        <f aca="false">'3. Förpackningsdata'!K80</f>
        <v>BX</v>
      </c>
      <c r="S77" s="534" t="n">
        <f aca="false">'3. Förpackningsdata'!L80</f>
        <v>0</v>
      </c>
      <c r="T77" s="535" t="n">
        <f aca="false">'3. Förpackningsdata'!M80</f>
        <v>0</v>
      </c>
      <c r="U77" s="536" t="str">
        <f aca="false">'4. Inköpsdata'!H80</f>
        <v>SEK</v>
      </c>
      <c r="V77" s="533" t="str">
        <f aca="false">'APH KIC KIA PC'!AA80</f>
        <v/>
      </c>
      <c r="W77" s="533" t="str">
        <f aca="false">'APH KIC KIA PC'!AB80</f>
        <v/>
      </c>
      <c r="X77" s="533" t="n">
        <f aca="false">'APH KIC KIA PC'!AC80</f>
        <v>0</v>
      </c>
      <c r="Y77" s="531" t="n">
        <f aca="false">'APH KIC KIA PC'!AK80</f>
        <v>0</v>
      </c>
      <c r="Z77" s="533"/>
      <c r="AA77" s="534"/>
      <c r="AB77" s="534"/>
      <c r="AC77" s="534"/>
      <c r="AD77" s="534"/>
    </row>
    <row r="78" customFormat="false" ht="14.25" hidden="false" customHeight="false" outlineLevel="0" collapsed="false">
      <c r="A78" s="535" t="n">
        <f aca="false">'APH KIC KIA PC'!F81</f>
        <v>0</v>
      </c>
      <c r="B78" s="534" t="n">
        <f aca="false">'APH KIC KIA PC'!D81</f>
        <v>0</v>
      </c>
      <c r="C78" s="535" t="n">
        <f aca="false">'1. Artikeldata Grund'!D81</f>
        <v>0</v>
      </c>
      <c r="D78" s="534" t="n">
        <f aca="false">'2. Artikeldata Utökad'!I81</f>
        <v>0</v>
      </c>
      <c r="E78" s="534" t="str">
        <f aca="false">'APH KIC KIA PC'!S81</f>
        <v>  Välj…</v>
      </c>
      <c r="F78" s="534" t="n">
        <f aca="false">'APH KIC KIA PC'!J81</f>
        <v>0</v>
      </c>
      <c r="G78" s="534" t="n">
        <f aca="false">'1. Artikeldata Grund'!E81</f>
        <v>0</v>
      </c>
      <c r="H78" s="534" t="n">
        <f aca="false">'APH KIC KIA PC'!G81</f>
        <v>0</v>
      </c>
      <c r="I78" s="534" t="str">
        <f aca="false">'APH KIC KIA PC'!L81</f>
        <v>Välj….</v>
      </c>
      <c r="J78" s="534" t="n">
        <f aca="false">'APH KIC KIA PC'!M81</f>
        <v>910</v>
      </c>
      <c r="K78" s="534" t="n">
        <f aca="false">'APH KIC KIA PC'!O81</f>
        <v>0</v>
      </c>
      <c r="L78" s="535" t="n">
        <f aca="false">'APH KIC KIA PC'!Q81</f>
        <v>0</v>
      </c>
      <c r="M78" s="534" t="n">
        <f aca="false">'APH KIC KIA PC'!R81</f>
        <v>0</v>
      </c>
      <c r="N78" s="535" t="n">
        <f aca="false">'1. Artikeldata Grund'!F81</f>
        <v>0</v>
      </c>
      <c r="O78" s="534" t="str">
        <f aca="false">'1. Artikeldata Grund'!J81</f>
        <v>  Välj…</v>
      </c>
      <c r="P78" s="534" t="str">
        <f aca="false">'4. Inköpsdata'!E81</f>
        <v>ST</v>
      </c>
      <c r="Q78" s="533" t="n">
        <f aca="false">'4. Inköpsdata'!G81</f>
        <v>1</v>
      </c>
      <c r="R78" s="535" t="str">
        <f aca="false">'3. Förpackningsdata'!K81</f>
        <v>BX</v>
      </c>
      <c r="S78" s="534" t="n">
        <f aca="false">'3. Förpackningsdata'!L81</f>
        <v>0</v>
      </c>
      <c r="T78" s="535" t="n">
        <f aca="false">'3. Förpackningsdata'!M81</f>
        <v>0</v>
      </c>
      <c r="U78" s="536" t="str">
        <f aca="false">'4. Inköpsdata'!H81</f>
        <v>SEK</v>
      </c>
      <c r="V78" s="533" t="str">
        <f aca="false">'APH KIC KIA PC'!AA81</f>
        <v/>
      </c>
      <c r="W78" s="533" t="str">
        <f aca="false">'APH KIC KIA PC'!AB81</f>
        <v/>
      </c>
      <c r="X78" s="533" t="n">
        <f aca="false">'APH KIC KIA PC'!AC81</f>
        <v>0</v>
      </c>
      <c r="Y78" s="531" t="n">
        <f aca="false">'APH KIC KIA PC'!AK81</f>
        <v>0</v>
      </c>
      <c r="Z78" s="533"/>
      <c r="AA78" s="534"/>
      <c r="AB78" s="534"/>
      <c r="AC78" s="534"/>
      <c r="AD78" s="534"/>
    </row>
    <row r="79" customFormat="false" ht="14.25" hidden="false" customHeight="false" outlineLevel="0" collapsed="false">
      <c r="A79" s="535" t="n">
        <f aca="false">'APH KIC KIA PC'!F82</f>
        <v>0</v>
      </c>
      <c r="B79" s="534" t="n">
        <f aca="false">'APH KIC KIA PC'!D82</f>
        <v>0</v>
      </c>
      <c r="C79" s="535" t="n">
        <f aca="false">'1. Artikeldata Grund'!D82</f>
        <v>0</v>
      </c>
      <c r="D79" s="534" t="n">
        <f aca="false">'2. Artikeldata Utökad'!I82</f>
        <v>0</v>
      </c>
      <c r="E79" s="534" t="str">
        <f aca="false">'APH KIC KIA PC'!S82</f>
        <v>  Välj…</v>
      </c>
      <c r="F79" s="534" t="n">
        <f aca="false">'APH KIC KIA PC'!J82</f>
        <v>0</v>
      </c>
      <c r="G79" s="534" t="n">
        <f aca="false">'1. Artikeldata Grund'!E82</f>
        <v>0</v>
      </c>
      <c r="H79" s="534" t="n">
        <f aca="false">'APH KIC KIA PC'!G82</f>
        <v>0</v>
      </c>
      <c r="I79" s="534" t="str">
        <f aca="false">'APH KIC KIA PC'!L82</f>
        <v>Välj….</v>
      </c>
      <c r="J79" s="534" t="n">
        <f aca="false">'APH KIC KIA PC'!M82</f>
        <v>910</v>
      </c>
      <c r="K79" s="534" t="n">
        <f aca="false">'APH KIC KIA PC'!O82</f>
        <v>0</v>
      </c>
      <c r="L79" s="535" t="n">
        <f aca="false">'APH KIC KIA PC'!Q82</f>
        <v>0</v>
      </c>
      <c r="M79" s="534" t="n">
        <f aca="false">'APH KIC KIA PC'!R82</f>
        <v>0</v>
      </c>
      <c r="N79" s="535" t="n">
        <f aca="false">'1. Artikeldata Grund'!F82</f>
        <v>0</v>
      </c>
      <c r="O79" s="534" t="str">
        <f aca="false">'1. Artikeldata Grund'!J82</f>
        <v>  Välj…</v>
      </c>
      <c r="P79" s="534" t="str">
        <f aca="false">'4. Inköpsdata'!E82</f>
        <v>ST</v>
      </c>
      <c r="Q79" s="533" t="n">
        <f aca="false">'4. Inköpsdata'!G82</f>
        <v>1</v>
      </c>
      <c r="R79" s="535" t="str">
        <f aca="false">'3. Förpackningsdata'!K82</f>
        <v>BX</v>
      </c>
      <c r="S79" s="534" t="n">
        <f aca="false">'3. Förpackningsdata'!L82</f>
        <v>0</v>
      </c>
      <c r="T79" s="535" t="n">
        <f aca="false">'3. Förpackningsdata'!M82</f>
        <v>0</v>
      </c>
      <c r="U79" s="536" t="str">
        <f aca="false">'4. Inköpsdata'!H82</f>
        <v>SEK</v>
      </c>
      <c r="V79" s="533" t="str">
        <f aca="false">'APH KIC KIA PC'!AA82</f>
        <v/>
      </c>
      <c r="W79" s="533" t="str">
        <f aca="false">'APH KIC KIA PC'!AB82</f>
        <v/>
      </c>
      <c r="X79" s="533" t="n">
        <f aca="false">'APH KIC KIA PC'!AC82</f>
        <v>0</v>
      </c>
      <c r="Y79" s="531" t="n">
        <f aca="false">'APH KIC KIA PC'!AK82</f>
        <v>0</v>
      </c>
      <c r="Z79" s="533"/>
      <c r="AA79" s="534"/>
      <c r="AB79" s="534"/>
      <c r="AC79" s="534"/>
      <c r="AD79" s="534"/>
    </row>
    <row r="80" customFormat="false" ht="14.25" hidden="false" customHeight="false" outlineLevel="0" collapsed="false">
      <c r="A80" s="535" t="n">
        <f aca="false">'APH KIC KIA PC'!F83</f>
        <v>0</v>
      </c>
      <c r="B80" s="534" t="n">
        <f aca="false">'APH KIC KIA PC'!D83</f>
        <v>0</v>
      </c>
      <c r="C80" s="535" t="n">
        <f aca="false">'1. Artikeldata Grund'!D83</f>
        <v>0</v>
      </c>
      <c r="D80" s="534" t="n">
        <f aca="false">'2. Artikeldata Utökad'!I83</f>
        <v>0</v>
      </c>
      <c r="E80" s="534" t="str">
        <f aca="false">'APH KIC KIA PC'!S83</f>
        <v>  Välj…</v>
      </c>
      <c r="F80" s="534" t="n">
        <f aca="false">'APH KIC KIA PC'!J83</f>
        <v>0</v>
      </c>
      <c r="G80" s="534" t="n">
        <f aca="false">'1. Artikeldata Grund'!E83</f>
        <v>0</v>
      </c>
      <c r="H80" s="534" t="n">
        <f aca="false">'APH KIC KIA PC'!G83</f>
        <v>0</v>
      </c>
      <c r="I80" s="534" t="str">
        <f aca="false">'APH KIC KIA PC'!L83</f>
        <v>Välj….</v>
      </c>
      <c r="J80" s="534" t="n">
        <f aca="false">'APH KIC KIA PC'!M83</f>
        <v>910</v>
      </c>
      <c r="K80" s="534" t="n">
        <f aca="false">'APH KIC KIA PC'!O83</f>
        <v>0</v>
      </c>
      <c r="L80" s="535" t="n">
        <f aca="false">'APH KIC KIA PC'!Q83</f>
        <v>0</v>
      </c>
      <c r="M80" s="534" t="n">
        <f aca="false">'APH KIC KIA PC'!R83</f>
        <v>0</v>
      </c>
      <c r="N80" s="535" t="n">
        <f aca="false">'1. Artikeldata Grund'!F83</f>
        <v>0</v>
      </c>
      <c r="O80" s="534" t="str">
        <f aca="false">'1. Artikeldata Grund'!J83</f>
        <v>  Välj…</v>
      </c>
      <c r="P80" s="534" t="str">
        <f aca="false">'4. Inköpsdata'!E83</f>
        <v>ST</v>
      </c>
      <c r="Q80" s="533" t="n">
        <f aca="false">'4. Inköpsdata'!G83</f>
        <v>1</v>
      </c>
      <c r="R80" s="535" t="str">
        <f aca="false">'3. Förpackningsdata'!K83</f>
        <v>BX</v>
      </c>
      <c r="S80" s="534" t="n">
        <f aca="false">'3. Förpackningsdata'!L83</f>
        <v>0</v>
      </c>
      <c r="T80" s="535" t="n">
        <f aca="false">'3. Förpackningsdata'!M83</f>
        <v>0</v>
      </c>
      <c r="U80" s="536" t="str">
        <f aca="false">'4. Inköpsdata'!H83</f>
        <v>SEK</v>
      </c>
      <c r="V80" s="533" t="str">
        <f aca="false">'APH KIC KIA PC'!AA83</f>
        <v/>
      </c>
      <c r="W80" s="533" t="str">
        <f aca="false">'APH KIC KIA PC'!AB83</f>
        <v/>
      </c>
      <c r="X80" s="533" t="n">
        <f aca="false">'APH KIC KIA PC'!AC83</f>
        <v>0</v>
      </c>
      <c r="Y80" s="531" t="n">
        <f aca="false">'APH KIC KIA PC'!AK83</f>
        <v>0</v>
      </c>
      <c r="Z80" s="533"/>
      <c r="AA80" s="534"/>
      <c r="AB80" s="534"/>
      <c r="AC80" s="534"/>
      <c r="AD80" s="534"/>
    </row>
    <row r="81" customFormat="false" ht="14.25" hidden="false" customHeight="false" outlineLevel="0" collapsed="false">
      <c r="A81" s="535" t="n">
        <f aca="false">'APH KIC KIA PC'!F84</f>
        <v>0</v>
      </c>
      <c r="B81" s="534" t="n">
        <f aca="false">'APH KIC KIA PC'!D84</f>
        <v>0</v>
      </c>
      <c r="C81" s="535" t="n">
        <f aca="false">'1. Artikeldata Grund'!D84</f>
        <v>0</v>
      </c>
      <c r="D81" s="534" t="n">
        <f aca="false">'2. Artikeldata Utökad'!I84</f>
        <v>0</v>
      </c>
      <c r="E81" s="534" t="str">
        <f aca="false">'APH KIC KIA PC'!S84</f>
        <v>  Välj…</v>
      </c>
      <c r="F81" s="534" t="n">
        <f aca="false">'APH KIC KIA PC'!J84</f>
        <v>0</v>
      </c>
      <c r="G81" s="534" t="n">
        <f aca="false">'1. Artikeldata Grund'!E84</f>
        <v>0</v>
      </c>
      <c r="H81" s="534" t="n">
        <f aca="false">'APH KIC KIA PC'!G84</f>
        <v>0</v>
      </c>
      <c r="I81" s="534" t="str">
        <f aca="false">'APH KIC KIA PC'!L84</f>
        <v>Välj….</v>
      </c>
      <c r="J81" s="534" t="n">
        <f aca="false">'APH KIC KIA PC'!M84</f>
        <v>910</v>
      </c>
      <c r="K81" s="534" t="n">
        <f aca="false">'APH KIC KIA PC'!O84</f>
        <v>0</v>
      </c>
      <c r="L81" s="535" t="n">
        <f aca="false">'APH KIC KIA PC'!Q84</f>
        <v>0</v>
      </c>
      <c r="M81" s="534" t="n">
        <f aca="false">'APH KIC KIA PC'!R84</f>
        <v>0</v>
      </c>
      <c r="N81" s="535" t="n">
        <f aca="false">'1. Artikeldata Grund'!F84</f>
        <v>0</v>
      </c>
      <c r="O81" s="534" t="str">
        <f aca="false">'1. Artikeldata Grund'!J84</f>
        <v>  Välj…</v>
      </c>
      <c r="P81" s="534" t="str">
        <f aca="false">'4. Inköpsdata'!E84</f>
        <v>ST</v>
      </c>
      <c r="Q81" s="533" t="n">
        <f aca="false">'4. Inköpsdata'!G84</f>
        <v>1</v>
      </c>
      <c r="R81" s="535" t="str">
        <f aca="false">'3. Förpackningsdata'!K84</f>
        <v>BX</v>
      </c>
      <c r="S81" s="534" t="n">
        <f aca="false">'3. Förpackningsdata'!L84</f>
        <v>0</v>
      </c>
      <c r="T81" s="535" t="n">
        <f aca="false">'3. Förpackningsdata'!M84</f>
        <v>0</v>
      </c>
      <c r="U81" s="536" t="str">
        <f aca="false">'4. Inköpsdata'!H84</f>
        <v>SEK</v>
      </c>
      <c r="V81" s="533" t="str">
        <f aca="false">'APH KIC KIA PC'!AA84</f>
        <v/>
      </c>
      <c r="W81" s="533" t="str">
        <f aca="false">'APH KIC KIA PC'!AB84</f>
        <v/>
      </c>
      <c r="X81" s="533" t="n">
        <f aca="false">'APH KIC KIA PC'!AC84</f>
        <v>0</v>
      </c>
      <c r="Y81" s="531" t="n">
        <f aca="false">'APH KIC KIA PC'!AK84</f>
        <v>0</v>
      </c>
      <c r="Z81" s="533"/>
      <c r="AA81" s="534"/>
      <c r="AB81" s="534"/>
      <c r="AC81" s="534"/>
      <c r="AD81" s="534"/>
    </row>
    <row r="82" customFormat="false" ht="14.25" hidden="false" customHeight="false" outlineLevel="0" collapsed="false">
      <c r="A82" s="535" t="n">
        <f aca="false">'APH KIC KIA PC'!F85</f>
        <v>0</v>
      </c>
      <c r="B82" s="534" t="n">
        <f aca="false">'APH KIC KIA PC'!D85</f>
        <v>0</v>
      </c>
      <c r="C82" s="535" t="n">
        <f aca="false">'1. Artikeldata Grund'!D85</f>
        <v>0</v>
      </c>
      <c r="D82" s="534" t="n">
        <f aca="false">'2. Artikeldata Utökad'!I85</f>
        <v>0</v>
      </c>
      <c r="E82" s="534" t="str">
        <f aca="false">'APH KIC KIA PC'!S85</f>
        <v>  Välj…</v>
      </c>
      <c r="F82" s="534" t="n">
        <f aca="false">'APH KIC KIA PC'!J85</f>
        <v>0</v>
      </c>
      <c r="G82" s="534" t="n">
        <f aca="false">'1. Artikeldata Grund'!E85</f>
        <v>0</v>
      </c>
      <c r="H82" s="534" t="n">
        <f aca="false">'APH KIC KIA PC'!G85</f>
        <v>0</v>
      </c>
      <c r="I82" s="534" t="str">
        <f aca="false">'APH KIC KIA PC'!L85</f>
        <v>Välj….</v>
      </c>
      <c r="J82" s="534" t="n">
        <f aca="false">'APH KIC KIA PC'!M85</f>
        <v>910</v>
      </c>
      <c r="K82" s="534" t="n">
        <f aca="false">'APH KIC KIA PC'!O85</f>
        <v>0</v>
      </c>
      <c r="L82" s="535" t="n">
        <f aca="false">'APH KIC KIA PC'!Q85</f>
        <v>0</v>
      </c>
      <c r="M82" s="534" t="n">
        <f aca="false">'APH KIC KIA PC'!R85</f>
        <v>0</v>
      </c>
      <c r="N82" s="535" t="n">
        <f aca="false">'1. Artikeldata Grund'!F85</f>
        <v>0</v>
      </c>
      <c r="O82" s="534" t="str">
        <f aca="false">'1. Artikeldata Grund'!J85</f>
        <v>  Välj…</v>
      </c>
      <c r="P82" s="534" t="str">
        <f aca="false">'4. Inköpsdata'!E85</f>
        <v>ST</v>
      </c>
      <c r="Q82" s="533" t="n">
        <f aca="false">'4. Inköpsdata'!G85</f>
        <v>1</v>
      </c>
      <c r="R82" s="535" t="str">
        <f aca="false">'3. Förpackningsdata'!K85</f>
        <v>BX</v>
      </c>
      <c r="S82" s="534" t="n">
        <f aca="false">'3. Förpackningsdata'!L85</f>
        <v>0</v>
      </c>
      <c r="T82" s="535" t="n">
        <f aca="false">'3. Förpackningsdata'!M85</f>
        <v>0</v>
      </c>
      <c r="U82" s="536" t="str">
        <f aca="false">'4. Inköpsdata'!H85</f>
        <v>SEK</v>
      </c>
      <c r="V82" s="533" t="str">
        <f aca="false">'APH KIC KIA PC'!AA85</f>
        <v/>
      </c>
      <c r="W82" s="533" t="str">
        <f aca="false">'APH KIC KIA PC'!AB85</f>
        <v/>
      </c>
      <c r="X82" s="533" t="n">
        <f aca="false">'APH KIC KIA PC'!AC85</f>
        <v>0</v>
      </c>
      <c r="Y82" s="531" t="n">
        <f aca="false">'APH KIC KIA PC'!AK85</f>
        <v>0</v>
      </c>
      <c r="Z82" s="533"/>
      <c r="AA82" s="534"/>
      <c r="AB82" s="534"/>
      <c r="AC82" s="534"/>
      <c r="AD82" s="534"/>
    </row>
    <row r="83" customFormat="false" ht="14.25" hidden="false" customHeight="false" outlineLevel="0" collapsed="false">
      <c r="A83" s="535" t="n">
        <f aca="false">'APH KIC KIA PC'!F86</f>
        <v>0</v>
      </c>
      <c r="B83" s="534" t="n">
        <f aca="false">'APH KIC KIA PC'!D86</f>
        <v>0</v>
      </c>
      <c r="C83" s="535" t="n">
        <f aca="false">'1. Artikeldata Grund'!D86</f>
        <v>0</v>
      </c>
      <c r="D83" s="534" t="n">
        <f aca="false">'2. Artikeldata Utökad'!I86</f>
        <v>0</v>
      </c>
      <c r="E83" s="534" t="str">
        <f aca="false">'APH KIC KIA PC'!S86</f>
        <v>  Välj…</v>
      </c>
      <c r="F83" s="534" t="n">
        <f aca="false">'APH KIC KIA PC'!J86</f>
        <v>0</v>
      </c>
      <c r="G83" s="534" t="n">
        <f aca="false">'1. Artikeldata Grund'!E86</f>
        <v>0</v>
      </c>
      <c r="H83" s="534" t="n">
        <f aca="false">'APH KIC KIA PC'!G86</f>
        <v>0</v>
      </c>
      <c r="I83" s="534" t="str">
        <f aca="false">'APH KIC KIA PC'!L86</f>
        <v>Välj….</v>
      </c>
      <c r="J83" s="534" t="n">
        <f aca="false">'APH KIC KIA PC'!M86</f>
        <v>910</v>
      </c>
      <c r="K83" s="534" t="n">
        <f aca="false">'APH KIC KIA PC'!O86</f>
        <v>0</v>
      </c>
      <c r="L83" s="535" t="n">
        <f aca="false">'APH KIC KIA PC'!Q86</f>
        <v>0</v>
      </c>
      <c r="M83" s="534" t="n">
        <f aca="false">'APH KIC KIA PC'!R86</f>
        <v>0</v>
      </c>
      <c r="N83" s="535" t="n">
        <f aca="false">'1. Artikeldata Grund'!F86</f>
        <v>0</v>
      </c>
      <c r="O83" s="534" t="str">
        <f aca="false">'1. Artikeldata Grund'!J86</f>
        <v>  Välj…</v>
      </c>
      <c r="P83" s="534" t="str">
        <f aca="false">'4. Inköpsdata'!E86</f>
        <v>ST</v>
      </c>
      <c r="Q83" s="533" t="n">
        <f aca="false">'4. Inköpsdata'!G86</f>
        <v>1</v>
      </c>
      <c r="R83" s="535" t="str">
        <f aca="false">'3. Förpackningsdata'!K86</f>
        <v>BX</v>
      </c>
      <c r="S83" s="534" t="n">
        <f aca="false">'3. Förpackningsdata'!L86</f>
        <v>0</v>
      </c>
      <c r="T83" s="535" t="n">
        <f aca="false">'3. Förpackningsdata'!M86</f>
        <v>0</v>
      </c>
      <c r="U83" s="536" t="str">
        <f aca="false">'4. Inköpsdata'!H86</f>
        <v>SEK</v>
      </c>
      <c r="V83" s="533" t="str">
        <f aca="false">'APH KIC KIA PC'!AA86</f>
        <v/>
      </c>
      <c r="W83" s="533" t="str">
        <f aca="false">'APH KIC KIA PC'!AB86</f>
        <v/>
      </c>
      <c r="X83" s="533" t="n">
        <f aca="false">'APH KIC KIA PC'!AC86</f>
        <v>0</v>
      </c>
      <c r="Y83" s="531" t="n">
        <f aca="false">'APH KIC KIA PC'!AK86</f>
        <v>0</v>
      </c>
      <c r="Z83" s="533"/>
      <c r="AA83" s="534"/>
      <c r="AB83" s="534"/>
      <c r="AC83" s="534"/>
      <c r="AD83" s="534"/>
    </row>
    <row r="84" customFormat="false" ht="14.25" hidden="false" customHeight="false" outlineLevel="0" collapsed="false">
      <c r="A84" s="535" t="n">
        <f aca="false">'APH KIC KIA PC'!F87</f>
        <v>0</v>
      </c>
      <c r="B84" s="534" t="n">
        <f aca="false">'APH KIC KIA PC'!D87</f>
        <v>0</v>
      </c>
      <c r="C84" s="535" t="n">
        <f aca="false">'1. Artikeldata Grund'!D87</f>
        <v>0</v>
      </c>
      <c r="D84" s="534" t="n">
        <f aca="false">'2. Artikeldata Utökad'!I87</f>
        <v>0</v>
      </c>
      <c r="E84" s="534" t="str">
        <f aca="false">'APH KIC KIA PC'!S87</f>
        <v>  Välj…</v>
      </c>
      <c r="F84" s="534" t="n">
        <f aca="false">'APH KIC KIA PC'!J87</f>
        <v>0</v>
      </c>
      <c r="G84" s="534" t="n">
        <f aca="false">'1. Artikeldata Grund'!E87</f>
        <v>0</v>
      </c>
      <c r="H84" s="534" t="n">
        <f aca="false">'APH KIC KIA PC'!G87</f>
        <v>0</v>
      </c>
      <c r="I84" s="534" t="str">
        <f aca="false">'APH KIC KIA PC'!L87</f>
        <v>Välj….</v>
      </c>
      <c r="J84" s="534" t="n">
        <f aca="false">'APH KIC KIA PC'!M87</f>
        <v>910</v>
      </c>
      <c r="K84" s="534" t="n">
        <f aca="false">'APH KIC KIA PC'!O87</f>
        <v>0</v>
      </c>
      <c r="L84" s="535" t="n">
        <f aca="false">'APH KIC KIA PC'!Q87</f>
        <v>0</v>
      </c>
      <c r="M84" s="534" t="n">
        <f aca="false">'APH KIC KIA PC'!R87</f>
        <v>0</v>
      </c>
      <c r="N84" s="535" t="n">
        <f aca="false">'1. Artikeldata Grund'!F87</f>
        <v>0</v>
      </c>
      <c r="O84" s="534" t="str">
        <f aca="false">'1. Artikeldata Grund'!J87</f>
        <v>  Välj…</v>
      </c>
      <c r="P84" s="534" t="str">
        <f aca="false">'4. Inköpsdata'!E87</f>
        <v>ST</v>
      </c>
      <c r="Q84" s="533" t="n">
        <f aca="false">'4. Inköpsdata'!G87</f>
        <v>1</v>
      </c>
      <c r="R84" s="535" t="str">
        <f aca="false">'3. Förpackningsdata'!K87</f>
        <v>BX</v>
      </c>
      <c r="S84" s="534" t="n">
        <f aca="false">'3. Förpackningsdata'!L87</f>
        <v>0</v>
      </c>
      <c r="T84" s="535" t="n">
        <f aca="false">'3. Förpackningsdata'!M87</f>
        <v>0</v>
      </c>
      <c r="U84" s="536" t="str">
        <f aca="false">'4. Inköpsdata'!H87</f>
        <v>SEK</v>
      </c>
      <c r="V84" s="533" t="str">
        <f aca="false">'APH KIC KIA PC'!AA87</f>
        <v/>
      </c>
      <c r="W84" s="533" t="str">
        <f aca="false">'APH KIC KIA PC'!AB87</f>
        <v/>
      </c>
      <c r="X84" s="533" t="n">
        <f aca="false">'APH KIC KIA PC'!AC87</f>
        <v>0</v>
      </c>
      <c r="Y84" s="531" t="n">
        <f aca="false">'APH KIC KIA PC'!AK87</f>
        <v>0</v>
      </c>
      <c r="Z84" s="533"/>
      <c r="AA84" s="534"/>
      <c r="AB84" s="534"/>
      <c r="AC84" s="534"/>
      <c r="AD84" s="534"/>
    </row>
    <row r="85" customFormat="false" ht="14.25" hidden="false" customHeight="false" outlineLevel="0" collapsed="false">
      <c r="A85" s="535" t="n">
        <f aca="false">'APH KIC KIA PC'!F88</f>
        <v>0</v>
      </c>
      <c r="B85" s="534" t="n">
        <f aca="false">'APH KIC KIA PC'!D88</f>
        <v>0</v>
      </c>
      <c r="C85" s="535" t="n">
        <f aca="false">'1. Artikeldata Grund'!D88</f>
        <v>0</v>
      </c>
      <c r="D85" s="534" t="n">
        <f aca="false">'2. Artikeldata Utökad'!I88</f>
        <v>0</v>
      </c>
      <c r="E85" s="534" t="str">
        <f aca="false">'APH KIC KIA PC'!S88</f>
        <v>  Välj…</v>
      </c>
      <c r="F85" s="534" t="n">
        <f aca="false">'APH KIC KIA PC'!J88</f>
        <v>0</v>
      </c>
      <c r="G85" s="534" t="n">
        <f aca="false">'1. Artikeldata Grund'!E88</f>
        <v>0</v>
      </c>
      <c r="H85" s="534" t="n">
        <f aca="false">'APH KIC KIA PC'!G88</f>
        <v>0</v>
      </c>
      <c r="I85" s="534" t="str">
        <f aca="false">'APH KIC KIA PC'!L88</f>
        <v>Välj….</v>
      </c>
      <c r="J85" s="534" t="n">
        <f aca="false">'APH KIC KIA PC'!M88</f>
        <v>910</v>
      </c>
      <c r="K85" s="534" t="n">
        <f aca="false">'APH KIC KIA PC'!O88</f>
        <v>0</v>
      </c>
      <c r="L85" s="535" t="n">
        <f aca="false">'APH KIC KIA PC'!Q88</f>
        <v>0</v>
      </c>
      <c r="M85" s="534" t="n">
        <f aca="false">'APH KIC KIA PC'!R88</f>
        <v>0</v>
      </c>
      <c r="N85" s="535" t="n">
        <f aca="false">'1. Artikeldata Grund'!F88</f>
        <v>0</v>
      </c>
      <c r="O85" s="534" t="str">
        <f aca="false">'1. Artikeldata Grund'!J88</f>
        <v>  Välj…</v>
      </c>
      <c r="P85" s="534" t="str">
        <f aca="false">'4. Inköpsdata'!E88</f>
        <v>ST</v>
      </c>
      <c r="Q85" s="533" t="n">
        <f aca="false">'4. Inköpsdata'!G88</f>
        <v>1</v>
      </c>
      <c r="R85" s="535" t="str">
        <f aca="false">'3. Förpackningsdata'!K88</f>
        <v>BX</v>
      </c>
      <c r="S85" s="534" t="n">
        <f aca="false">'3. Förpackningsdata'!L88</f>
        <v>0</v>
      </c>
      <c r="T85" s="535" t="n">
        <f aca="false">'3. Förpackningsdata'!M88</f>
        <v>0</v>
      </c>
      <c r="U85" s="536" t="str">
        <f aca="false">'4. Inköpsdata'!H88</f>
        <v>SEK</v>
      </c>
      <c r="V85" s="533" t="str">
        <f aca="false">'APH KIC KIA PC'!AA88</f>
        <v/>
      </c>
      <c r="W85" s="533" t="str">
        <f aca="false">'APH KIC KIA PC'!AB88</f>
        <v/>
      </c>
      <c r="X85" s="533" t="n">
        <f aca="false">'APH KIC KIA PC'!AC88</f>
        <v>0</v>
      </c>
      <c r="Y85" s="531" t="n">
        <f aca="false">'APH KIC KIA PC'!AK88</f>
        <v>0</v>
      </c>
      <c r="Z85" s="533"/>
      <c r="AA85" s="534"/>
      <c r="AB85" s="534"/>
      <c r="AC85" s="534"/>
      <c r="AD85" s="534"/>
    </row>
    <row r="86" customFormat="false" ht="14.25" hidden="false" customHeight="false" outlineLevel="0" collapsed="false">
      <c r="A86" s="535" t="n">
        <f aca="false">'APH KIC KIA PC'!F89</f>
        <v>0</v>
      </c>
      <c r="B86" s="534" t="n">
        <f aca="false">'APH KIC KIA PC'!D89</f>
        <v>0</v>
      </c>
      <c r="C86" s="535" t="n">
        <f aca="false">'1. Artikeldata Grund'!D89</f>
        <v>0</v>
      </c>
      <c r="D86" s="534" t="n">
        <f aca="false">'2. Artikeldata Utökad'!I89</f>
        <v>0</v>
      </c>
      <c r="E86" s="534" t="str">
        <f aca="false">'APH KIC KIA PC'!S89</f>
        <v>  Välj…</v>
      </c>
      <c r="F86" s="534" t="n">
        <f aca="false">'APH KIC KIA PC'!J89</f>
        <v>0</v>
      </c>
      <c r="G86" s="534" t="n">
        <f aca="false">'1. Artikeldata Grund'!E89</f>
        <v>0</v>
      </c>
      <c r="H86" s="534" t="n">
        <f aca="false">'APH KIC KIA PC'!G89</f>
        <v>0</v>
      </c>
      <c r="I86" s="534" t="str">
        <f aca="false">'APH KIC KIA PC'!L89</f>
        <v>Välj….</v>
      </c>
      <c r="J86" s="534" t="n">
        <f aca="false">'APH KIC KIA PC'!M89</f>
        <v>910</v>
      </c>
      <c r="K86" s="534" t="n">
        <f aca="false">'APH KIC KIA PC'!O89</f>
        <v>0</v>
      </c>
      <c r="L86" s="535" t="n">
        <f aca="false">'APH KIC KIA PC'!Q89</f>
        <v>0</v>
      </c>
      <c r="M86" s="534" t="n">
        <f aca="false">'APH KIC KIA PC'!R89</f>
        <v>0</v>
      </c>
      <c r="N86" s="535" t="n">
        <f aca="false">'1. Artikeldata Grund'!F89</f>
        <v>0</v>
      </c>
      <c r="O86" s="534" t="str">
        <f aca="false">'1. Artikeldata Grund'!J89</f>
        <v>  Välj…</v>
      </c>
      <c r="P86" s="534" t="str">
        <f aca="false">'4. Inköpsdata'!E89</f>
        <v>ST</v>
      </c>
      <c r="Q86" s="533" t="n">
        <f aca="false">'4. Inköpsdata'!G89</f>
        <v>1</v>
      </c>
      <c r="R86" s="535" t="str">
        <f aca="false">'3. Förpackningsdata'!K89</f>
        <v>BX</v>
      </c>
      <c r="S86" s="534" t="n">
        <f aca="false">'3. Förpackningsdata'!L89</f>
        <v>0</v>
      </c>
      <c r="T86" s="535" t="n">
        <f aca="false">'3. Förpackningsdata'!M89</f>
        <v>0</v>
      </c>
      <c r="U86" s="536" t="str">
        <f aca="false">'4. Inköpsdata'!H89</f>
        <v>SEK</v>
      </c>
      <c r="V86" s="533" t="str">
        <f aca="false">'APH KIC KIA PC'!AA89</f>
        <v/>
      </c>
      <c r="W86" s="533" t="str">
        <f aca="false">'APH KIC KIA PC'!AB89</f>
        <v/>
      </c>
      <c r="X86" s="533" t="n">
        <f aca="false">'APH KIC KIA PC'!AC89</f>
        <v>0</v>
      </c>
      <c r="Y86" s="531" t="n">
        <f aca="false">'APH KIC KIA PC'!AK89</f>
        <v>0</v>
      </c>
      <c r="Z86" s="533"/>
      <c r="AA86" s="534"/>
      <c r="AB86" s="534"/>
      <c r="AC86" s="534"/>
      <c r="AD86" s="534"/>
    </row>
    <row r="87" customFormat="false" ht="14.25" hidden="false" customHeight="false" outlineLevel="0" collapsed="false">
      <c r="A87" s="535" t="n">
        <f aca="false">'APH KIC KIA PC'!F90</f>
        <v>0</v>
      </c>
      <c r="B87" s="534" t="n">
        <f aca="false">'APH KIC KIA PC'!D90</f>
        <v>0</v>
      </c>
      <c r="C87" s="535" t="n">
        <f aca="false">'1. Artikeldata Grund'!D90</f>
        <v>0</v>
      </c>
      <c r="D87" s="534" t="n">
        <f aca="false">'2. Artikeldata Utökad'!I90</f>
        <v>0</v>
      </c>
      <c r="E87" s="534" t="str">
        <f aca="false">'APH KIC KIA PC'!S90</f>
        <v>  Välj…</v>
      </c>
      <c r="F87" s="534" t="n">
        <f aca="false">'APH KIC KIA PC'!J90</f>
        <v>0</v>
      </c>
      <c r="G87" s="534" t="n">
        <f aca="false">'1. Artikeldata Grund'!E90</f>
        <v>0</v>
      </c>
      <c r="H87" s="534" t="n">
        <f aca="false">'APH KIC KIA PC'!G90</f>
        <v>0</v>
      </c>
      <c r="I87" s="534" t="str">
        <f aca="false">'APH KIC KIA PC'!L90</f>
        <v>Välj….</v>
      </c>
      <c r="J87" s="534" t="n">
        <f aca="false">'APH KIC KIA PC'!M90</f>
        <v>910</v>
      </c>
      <c r="K87" s="534" t="n">
        <f aca="false">'APH KIC KIA PC'!O90</f>
        <v>0</v>
      </c>
      <c r="L87" s="535" t="n">
        <f aca="false">'APH KIC KIA PC'!Q90</f>
        <v>0</v>
      </c>
      <c r="M87" s="534" t="n">
        <f aca="false">'APH KIC KIA PC'!R90</f>
        <v>0</v>
      </c>
      <c r="N87" s="535" t="n">
        <f aca="false">'1. Artikeldata Grund'!F90</f>
        <v>0</v>
      </c>
      <c r="O87" s="534" t="str">
        <f aca="false">'1. Artikeldata Grund'!J90</f>
        <v>  Välj…</v>
      </c>
      <c r="P87" s="534" t="str">
        <f aca="false">'4. Inköpsdata'!E90</f>
        <v>ST</v>
      </c>
      <c r="Q87" s="533" t="n">
        <f aca="false">'4. Inköpsdata'!G90</f>
        <v>1</v>
      </c>
      <c r="R87" s="535" t="str">
        <f aca="false">'3. Förpackningsdata'!K90</f>
        <v>BX</v>
      </c>
      <c r="S87" s="534" t="n">
        <f aca="false">'3. Förpackningsdata'!L90</f>
        <v>0</v>
      </c>
      <c r="T87" s="535" t="n">
        <f aca="false">'3. Förpackningsdata'!M90</f>
        <v>0</v>
      </c>
      <c r="U87" s="536" t="str">
        <f aca="false">'4. Inköpsdata'!H90</f>
        <v>SEK</v>
      </c>
      <c r="V87" s="533" t="str">
        <f aca="false">'APH KIC KIA PC'!AA90</f>
        <v/>
      </c>
      <c r="W87" s="533" t="str">
        <f aca="false">'APH KIC KIA PC'!AB90</f>
        <v/>
      </c>
      <c r="X87" s="533" t="n">
        <f aca="false">'APH KIC KIA PC'!AC90</f>
        <v>0</v>
      </c>
      <c r="Y87" s="531" t="n">
        <f aca="false">'APH KIC KIA PC'!AK90</f>
        <v>0</v>
      </c>
      <c r="Z87" s="533"/>
      <c r="AA87" s="534"/>
      <c r="AB87" s="534"/>
      <c r="AC87" s="534"/>
      <c r="AD87" s="534"/>
    </row>
    <row r="88" customFormat="false" ht="14.25" hidden="false" customHeight="false" outlineLevel="0" collapsed="false">
      <c r="A88" s="535" t="n">
        <f aca="false">'APH KIC KIA PC'!F91</f>
        <v>0</v>
      </c>
      <c r="B88" s="534" t="n">
        <f aca="false">'APH KIC KIA PC'!D91</f>
        <v>0</v>
      </c>
      <c r="C88" s="535" t="n">
        <f aca="false">'1. Artikeldata Grund'!D91</f>
        <v>0</v>
      </c>
      <c r="D88" s="534" t="n">
        <f aca="false">'2. Artikeldata Utökad'!I91</f>
        <v>0</v>
      </c>
      <c r="E88" s="534" t="str">
        <f aca="false">'APH KIC KIA PC'!S91</f>
        <v>  Välj…</v>
      </c>
      <c r="F88" s="534" t="n">
        <f aca="false">'APH KIC KIA PC'!J91</f>
        <v>0</v>
      </c>
      <c r="G88" s="534" t="n">
        <f aca="false">'1. Artikeldata Grund'!E91</f>
        <v>0</v>
      </c>
      <c r="H88" s="534" t="n">
        <f aca="false">'APH KIC KIA PC'!G91</f>
        <v>0</v>
      </c>
      <c r="I88" s="534" t="str">
        <f aca="false">'APH KIC KIA PC'!L91</f>
        <v>Välj….</v>
      </c>
      <c r="J88" s="534" t="n">
        <f aca="false">'APH KIC KIA PC'!M91</f>
        <v>910</v>
      </c>
      <c r="K88" s="534" t="n">
        <f aca="false">'APH KIC KIA PC'!O91</f>
        <v>0</v>
      </c>
      <c r="L88" s="535" t="n">
        <f aca="false">'APH KIC KIA PC'!Q91</f>
        <v>0</v>
      </c>
      <c r="M88" s="534" t="n">
        <f aca="false">'APH KIC KIA PC'!R91</f>
        <v>0</v>
      </c>
      <c r="N88" s="535" t="n">
        <f aca="false">'1. Artikeldata Grund'!F91</f>
        <v>0</v>
      </c>
      <c r="O88" s="534" t="str">
        <f aca="false">'1. Artikeldata Grund'!J91</f>
        <v>  Välj…</v>
      </c>
      <c r="P88" s="534" t="str">
        <f aca="false">'4. Inköpsdata'!E91</f>
        <v>ST</v>
      </c>
      <c r="Q88" s="533" t="n">
        <f aca="false">'4. Inköpsdata'!G91</f>
        <v>1</v>
      </c>
      <c r="R88" s="535" t="str">
        <f aca="false">'3. Förpackningsdata'!K91</f>
        <v>BX</v>
      </c>
      <c r="S88" s="534" t="n">
        <f aca="false">'3. Förpackningsdata'!L91</f>
        <v>0</v>
      </c>
      <c r="T88" s="535" t="n">
        <f aca="false">'3. Förpackningsdata'!M91</f>
        <v>0</v>
      </c>
      <c r="U88" s="536" t="str">
        <f aca="false">'4. Inköpsdata'!H91</f>
        <v>SEK</v>
      </c>
      <c r="V88" s="533" t="str">
        <f aca="false">'APH KIC KIA PC'!AA91</f>
        <v/>
      </c>
      <c r="W88" s="533" t="str">
        <f aca="false">'APH KIC KIA PC'!AB91</f>
        <v/>
      </c>
      <c r="X88" s="533" t="n">
        <f aca="false">'APH KIC KIA PC'!AC91</f>
        <v>0</v>
      </c>
      <c r="Y88" s="531" t="n">
        <f aca="false">'APH KIC KIA PC'!AK91</f>
        <v>0</v>
      </c>
      <c r="Z88" s="533"/>
      <c r="AA88" s="534"/>
      <c r="AB88" s="534"/>
      <c r="AC88" s="534"/>
      <c r="AD88" s="534"/>
    </row>
    <row r="89" customFormat="false" ht="14.25" hidden="false" customHeight="false" outlineLevel="0" collapsed="false">
      <c r="A89" s="535" t="n">
        <f aca="false">'APH KIC KIA PC'!F92</f>
        <v>0</v>
      </c>
      <c r="B89" s="534" t="n">
        <f aca="false">'APH KIC KIA PC'!D92</f>
        <v>0</v>
      </c>
      <c r="C89" s="535" t="n">
        <f aca="false">'1. Artikeldata Grund'!D92</f>
        <v>0</v>
      </c>
      <c r="D89" s="534" t="n">
        <f aca="false">'2. Artikeldata Utökad'!I92</f>
        <v>0</v>
      </c>
      <c r="E89" s="534" t="str">
        <f aca="false">'APH KIC KIA PC'!S92</f>
        <v>  Välj…</v>
      </c>
      <c r="F89" s="534" t="n">
        <f aca="false">'APH KIC KIA PC'!J92</f>
        <v>0</v>
      </c>
      <c r="G89" s="534" t="n">
        <f aca="false">'1. Artikeldata Grund'!E92</f>
        <v>0</v>
      </c>
      <c r="H89" s="534" t="n">
        <f aca="false">'APH KIC KIA PC'!G92</f>
        <v>0</v>
      </c>
      <c r="I89" s="534" t="str">
        <f aca="false">'APH KIC KIA PC'!L92</f>
        <v>Välj….</v>
      </c>
      <c r="J89" s="534" t="n">
        <f aca="false">'APH KIC KIA PC'!M92</f>
        <v>910</v>
      </c>
      <c r="K89" s="534" t="n">
        <f aca="false">'APH KIC KIA PC'!O92</f>
        <v>0</v>
      </c>
      <c r="L89" s="535" t="n">
        <f aca="false">'APH KIC KIA PC'!Q92</f>
        <v>0</v>
      </c>
      <c r="M89" s="534" t="n">
        <f aca="false">'APH KIC KIA PC'!R92</f>
        <v>0</v>
      </c>
      <c r="N89" s="535" t="n">
        <f aca="false">'1. Artikeldata Grund'!F92</f>
        <v>0</v>
      </c>
      <c r="O89" s="534" t="str">
        <f aca="false">'1. Artikeldata Grund'!J92</f>
        <v>  Välj…</v>
      </c>
      <c r="P89" s="534" t="str">
        <f aca="false">'4. Inköpsdata'!E92</f>
        <v>ST</v>
      </c>
      <c r="Q89" s="533" t="n">
        <f aca="false">'4. Inköpsdata'!G92</f>
        <v>1</v>
      </c>
      <c r="R89" s="535" t="str">
        <f aca="false">'3. Förpackningsdata'!K92</f>
        <v>BX</v>
      </c>
      <c r="S89" s="534" t="n">
        <f aca="false">'3. Förpackningsdata'!L92</f>
        <v>0</v>
      </c>
      <c r="T89" s="535" t="n">
        <f aca="false">'3. Förpackningsdata'!M92</f>
        <v>0</v>
      </c>
      <c r="U89" s="536" t="str">
        <f aca="false">'4. Inköpsdata'!H92</f>
        <v>SEK</v>
      </c>
      <c r="V89" s="533" t="str">
        <f aca="false">'APH KIC KIA PC'!AA92</f>
        <v/>
      </c>
      <c r="W89" s="533" t="str">
        <f aca="false">'APH KIC KIA PC'!AB92</f>
        <v/>
      </c>
      <c r="X89" s="533" t="n">
        <f aca="false">'APH KIC KIA PC'!AC92</f>
        <v>0</v>
      </c>
      <c r="Y89" s="531" t="n">
        <f aca="false">'APH KIC KIA PC'!AK92</f>
        <v>0</v>
      </c>
      <c r="Z89" s="533"/>
      <c r="AA89" s="534"/>
      <c r="AB89" s="534"/>
      <c r="AC89" s="534"/>
      <c r="AD89" s="534"/>
    </row>
    <row r="90" customFormat="false" ht="14.25" hidden="false" customHeight="false" outlineLevel="0" collapsed="false">
      <c r="A90" s="535" t="n">
        <f aca="false">'APH KIC KIA PC'!F93</f>
        <v>0</v>
      </c>
      <c r="B90" s="534" t="n">
        <f aca="false">'APH KIC KIA PC'!D93</f>
        <v>0</v>
      </c>
      <c r="C90" s="535" t="n">
        <f aca="false">'1. Artikeldata Grund'!D93</f>
        <v>0</v>
      </c>
      <c r="D90" s="534" t="n">
        <f aca="false">'2. Artikeldata Utökad'!I93</f>
        <v>0</v>
      </c>
      <c r="E90" s="534" t="str">
        <f aca="false">'APH KIC KIA PC'!S93</f>
        <v>  Välj…</v>
      </c>
      <c r="F90" s="534" t="n">
        <f aca="false">'APH KIC KIA PC'!J93</f>
        <v>0</v>
      </c>
      <c r="G90" s="534" t="n">
        <f aca="false">'1. Artikeldata Grund'!E93</f>
        <v>0</v>
      </c>
      <c r="H90" s="534" t="n">
        <f aca="false">'APH KIC KIA PC'!G93</f>
        <v>0</v>
      </c>
      <c r="I90" s="534" t="str">
        <f aca="false">'APH KIC KIA PC'!L93</f>
        <v>Välj….</v>
      </c>
      <c r="J90" s="534" t="n">
        <f aca="false">'APH KIC KIA PC'!M93</f>
        <v>910</v>
      </c>
      <c r="K90" s="534" t="n">
        <f aca="false">'APH KIC KIA PC'!O93</f>
        <v>0</v>
      </c>
      <c r="L90" s="535" t="n">
        <f aca="false">'APH KIC KIA PC'!Q93</f>
        <v>0</v>
      </c>
      <c r="M90" s="534" t="n">
        <f aca="false">'APH KIC KIA PC'!R93</f>
        <v>0</v>
      </c>
      <c r="N90" s="535" t="n">
        <f aca="false">'1. Artikeldata Grund'!F93</f>
        <v>0</v>
      </c>
      <c r="O90" s="534" t="str">
        <f aca="false">'1. Artikeldata Grund'!J93</f>
        <v>  Välj…</v>
      </c>
      <c r="P90" s="534" t="str">
        <f aca="false">'4. Inköpsdata'!E93</f>
        <v>ST</v>
      </c>
      <c r="Q90" s="533" t="n">
        <f aca="false">'4. Inköpsdata'!G93</f>
        <v>1</v>
      </c>
      <c r="R90" s="535" t="str">
        <f aca="false">'3. Förpackningsdata'!K93</f>
        <v>BX</v>
      </c>
      <c r="S90" s="534" t="n">
        <f aca="false">'3. Förpackningsdata'!L93</f>
        <v>0</v>
      </c>
      <c r="T90" s="535" t="n">
        <f aca="false">'3. Förpackningsdata'!M93</f>
        <v>0</v>
      </c>
      <c r="U90" s="536" t="str">
        <f aca="false">'4. Inköpsdata'!H93</f>
        <v>SEK</v>
      </c>
      <c r="V90" s="533" t="str">
        <f aca="false">'APH KIC KIA PC'!AA93</f>
        <v/>
      </c>
      <c r="W90" s="533" t="str">
        <f aca="false">'APH KIC KIA PC'!AB93</f>
        <v/>
      </c>
      <c r="X90" s="533" t="n">
        <f aca="false">'APH KIC KIA PC'!AC93</f>
        <v>0</v>
      </c>
      <c r="Y90" s="531" t="n">
        <f aca="false">'APH KIC KIA PC'!AK93</f>
        <v>0</v>
      </c>
      <c r="Z90" s="533"/>
      <c r="AA90" s="534"/>
      <c r="AB90" s="534"/>
      <c r="AC90" s="534"/>
      <c r="AD90" s="534"/>
    </row>
    <row r="91" customFormat="false" ht="14.25" hidden="false" customHeight="false" outlineLevel="0" collapsed="false">
      <c r="A91" s="535" t="n">
        <f aca="false">'APH KIC KIA PC'!F94</f>
        <v>0</v>
      </c>
      <c r="B91" s="534" t="n">
        <f aca="false">'APH KIC KIA PC'!D94</f>
        <v>0</v>
      </c>
      <c r="C91" s="535" t="n">
        <f aca="false">'1. Artikeldata Grund'!D94</f>
        <v>0</v>
      </c>
      <c r="D91" s="534" t="n">
        <f aca="false">'2. Artikeldata Utökad'!I94</f>
        <v>0</v>
      </c>
      <c r="E91" s="534" t="str">
        <f aca="false">'APH KIC KIA PC'!S94</f>
        <v>  Välj…</v>
      </c>
      <c r="F91" s="534" t="n">
        <f aca="false">'APH KIC KIA PC'!J94</f>
        <v>0</v>
      </c>
      <c r="G91" s="534" t="n">
        <f aca="false">'1. Artikeldata Grund'!E94</f>
        <v>0</v>
      </c>
      <c r="H91" s="534" t="n">
        <f aca="false">'APH KIC KIA PC'!G94</f>
        <v>0</v>
      </c>
      <c r="I91" s="534" t="str">
        <f aca="false">'APH KIC KIA PC'!L94</f>
        <v>Välj….</v>
      </c>
      <c r="J91" s="534" t="n">
        <f aca="false">'APH KIC KIA PC'!M94</f>
        <v>910</v>
      </c>
      <c r="K91" s="534" t="n">
        <f aca="false">'APH KIC KIA PC'!O94</f>
        <v>0</v>
      </c>
      <c r="L91" s="535" t="n">
        <f aca="false">'APH KIC KIA PC'!Q94</f>
        <v>0</v>
      </c>
      <c r="M91" s="534" t="n">
        <f aca="false">'APH KIC KIA PC'!R94</f>
        <v>0</v>
      </c>
      <c r="N91" s="535" t="n">
        <f aca="false">'1. Artikeldata Grund'!F94</f>
        <v>0</v>
      </c>
      <c r="O91" s="534" t="str">
        <f aca="false">'1. Artikeldata Grund'!J94</f>
        <v>  Välj…</v>
      </c>
      <c r="P91" s="534" t="str">
        <f aca="false">'4. Inköpsdata'!E94</f>
        <v>ST</v>
      </c>
      <c r="Q91" s="533" t="n">
        <f aca="false">'4. Inköpsdata'!G94</f>
        <v>1</v>
      </c>
      <c r="R91" s="535" t="str">
        <f aca="false">'3. Förpackningsdata'!K94</f>
        <v>BX</v>
      </c>
      <c r="S91" s="534" t="n">
        <f aca="false">'3. Förpackningsdata'!L94</f>
        <v>0</v>
      </c>
      <c r="T91" s="535" t="n">
        <f aca="false">'3. Förpackningsdata'!M94</f>
        <v>0</v>
      </c>
      <c r="U91" s="536" t="str">
        <f aca="false">'4. Inköpsdata'!H94</f>
        <v>SEK</v>
      </c>
      <c r="V91" s="533" t="str">
        <f aca="false">'APH KIC KIA PC'!AA94</f>
        <v/>
      </c>
      <c r="W91" s="533" t="str">
        <f aca="false">'APH KIC KIA PC'!AB94</f>
        <v/>
      </c>
      <c r="X91" s="533" t="n">
        <f aca="false">'APH KIC KIA PC'!AC94</f>
        <v>0</v>
      </c>
      <c r="Y91" s="531" t="n">
        <f aca="false">'APH KIC KIA PC'!AK94</f>
        <v>0</v>
      </c>
      <c r="Z91" s="533"/>
      <c r="AA91" s="534"/>
      <c r="AB91" s="534"/>
      <c r="AC91" s="534"/>
      <c r="AD91" s="534"/>
    </row>
    <row r="92" customFormat="false" ht="14.25" hidden="false" customHeight="false" outlineLevel="0" collapsed="false">
      <c r="A92" s="535" t="n">
        <f aca="false">'APH KIC KIA PC'!F95</f>
        <v>0</v>
      </c>
      <c r="B92" s="534" t="n">
        <f aca="false">'APH KIC KIA PC'!D95</f>
        <v>0</v>
      </c>
      <c r="C92" s="535" t="n">
        <f aca="false">'1. Artikeldata Grund'!D95</f>
        <v>0</v>
      </c>
      <c r="D92" s="534" t="n">
        <f aca="false">'2. Artikeldata Utökad'!I95</f>
        <v>0</v>
      </c>
      <c r="E92" s="534" t="str">
        <f aca="false">'APH KIC KIA PC'!S95</f>
        <v>  Välj…</v>
      </c>
      <c r="F92" s="534" t="n">
        <f aca="false">'APH KIC KIA PC'!J95</f>
        <v>0</v>
      </c>
      <c r="G92" s="534" t="n">
        <f aca="false">'1. Artikeldata Grund'!E95</f>
        <v>0</v>
      </c>
      <c r="H92" s="534" t="n">
        <f aca="false">'APH KIC KIA PC'!G95</f>
        <v>0</v>
      </c>
      <c r="I92" s="534" t="str">
        <f aca="false">'APH KIC KIA PC'!L95</f>
        <v>Välj….</v>
      </c>
      <c r="J92" s="534" t="n">
        <f aca="false">'APH KIC KIA PC'!M95</f>
        <v>910</v>
      </c>
      <c r="K92" s="534" t="n">
        <f aca="false">'APH KIC KIA PC'!O95</f>
        <v>0</v>
      </c>
      <c r="L92" s="535" t="n">
        <f aca="false">'APH KIC KIA PC'!Q95</f>
        <v>0</v>
      </c>
      <c r="M92" s="534" t="n">
        <f aca="false">'APH KIC KIA PC'!R95</f>
        <v>0</v>
      </c>
      <c r="N92" s="535" t="n">
        <f aca="false">'1. Artikeldata Grund'!F95</f>
        <v>0</v>
      </c>
      <c r="O92" s="534" t="str">
        <f aca="false">'1. Artikeldata Grund'!J95</f>
        <v>  Välj…</v>
      </c>
      <c r="P92" s="534" t="str">
        <f aca="false">'4. Inköpsdata'!E95</f>
        <v>ST</v>
      </c>
      <c r="Q92" s="533" t="n">
        <f aca="false">'4. Inköpsdata'!G95</f>
        <v>1</v>
      </c>
      <c r="R92" s="535" t="str">
        <f aca="false">'3. Förpackningsdata'!K95</f>
        <v>BX</v>
      </c>
      <c r="S92" s="534" t="n">
        <f aca="false">'3. Förpackningsdata'!L95</f>
        <v>0</v>
      </c>
      <c r="T92" s="535" t="n">
        <f aca="false">'3. Förpackningsdata'!M95</f>
        <v>0</v>
      </c>
      <c r="U92" s="536" t="str">
        <f aca="false">'4. Inköpsdata'!H95</f>
        <v>SEK</v>
      </c>
      <c r="V92" s="533" t="str">
        <f aca="false">'APH KIC KIA PC'!AA95</f>
        <v/>
      </c>
      <c r="W92" s="533" t="str">
        <f aca="false">'APH KIC KIA PC'!AB95</f>
        <v/>
      </c>
      <c r="X92" s="533" t="n">
        <f aca="false">'APH KIC KIA PC'!AC95</f>
        <v>0</v>
      </c>
      <c r="Y92" s="531" t="n">
        <f aca="false">'APH KIC KIA PC'!AK95</f>
        <v>0</v>
      </c>
      <c r="Z92" s="533"/>
      <c r="AA92" s="534"/>
      <c r="AB92" s="534"/>
      <c r="AC92" s="534"/>
      <c r="AD92" s="534"/>
    </row>
    <row r="93" customFormat="false" ht="14.25" hidden="false" customHeight="false" outlineLevel="0" collapsed="false">
      <c r="A93" s="535" t="n">
        <f aca="false">'APH KIC KIA PC'!F96</f>
        <v>0</v>
      </c>
      <c r="B93" s="534" t="n">
        <f aca="false">'APH KIC KIA PC'!D96</f>
        <v>0</v>
      </c>
      <c r="C93" s="535" t="n">
        <f aca="false">'1. Artikeldata Grund'!D96</f>
        <v>0</v>
      </c>
      <c r="D93" s="534" t="n">
        <f aca="false">'2. Artikeldata Utökad'!I96</f>
        <v>0</v>
      </c>
      <c r="E93" s="534" t="str">
        <f aca="false">'APH KIC KIA PC'!S96</f>
        <v>  Välj…</v>
      </c>
      <c r="F93" s="534" t="n">
        <f aca="false">'APH KIC KIA PC'!J96</f>
        <v>0</v>
      </c>
      <c r="G93" s="534" t="n">
        <f aca="false">'1. Artikeldata Grund'!E96</f>
        <v>0</v>
      </c>
      <c r="H93" s="534" t="n">
        <f aca="false">'APH KIC KIA PC'!G96</f>
        <v>0</v>
      </c>
      <c r="I93" s="534" t="str">
        <f aca="false">'APH KIC KIA PC'!L96</f>
        <v>Välj….</v>
      </c>
      <c r="J93" s="534" t="n">
        <f aca="false">'APH KIC KIA PC'!M96</f>
        <v>910</v>
      </c>
      <c r="K93" s="534" t="n">
        <f aca="false">'APH KIC KIA PC'!O96</f>
        <v>0</v>
      </c>
      <c r="L93" s="535" t="n">
        <f aca="false">'APH KIC KIA PC'!Q96</f>
        <v>0</v>
      </c>
      <c r="M93" s="534" t="n">
        <f aca="false">'APH KIC KIA PC'!R96</f>
        <v>0</v>
      </c>
      <c r="N93" s="535" t="n">
        <f aca="false">'1. Artikeldata Grund'!F96</f>
        <v>0</v>
      </c>
      <c r="O93" s="534" t="str">
        <f aca="false">'1. Artikeldata Grund'!J96</f>
        <v>  Välj…</v>
      </c>
      <c r="P93" s="534" t="str">
        <f aca="false">'4. Inköpsdata'!E96</f>
        <v>ST</v>
      </c>
      <c r="Q93" s="533" t="n">
        <f aca="false">'4. Inköpsdata'!G96</f>
        <v>1</v>
      </c>
      <c r="R93" s="535" t="str">
        <f aca="false">'3. Förpackningsdata'!K96</f>
        <v>BX</v>
      </c>
      <c r="S93" s="534" t="n">
        <f aca="false">'3. Förpackningsdata'!L96</f>
        <v>0</v>
      </c>
      <c r="T93" s="535" t="n">
        <f aca="false">'3. Förpackningsdata'!M96</f>
        <v>0</v>
      </c>
      <c r="U93" s="536" t="str">
        <f aca="false">'4. Inköpsdata'!H96</f>
        <v>SEK</v>
      </c>
      <c r="V93" s="533" t="str">
        <f aca="false">'APH KIC KIA PC'!AA96</f>
        <v/>
      </c>
      <c r="W93" s="533" t="str">
        <f aca="false">'APH KIC KIA PC'!AB96</f>
        <v/>
      </c>
      <c r="X93" s="533" t="n">
        <f aca="false">'APH KIC KIA PC'!AC96</f>
        <v>0</v>
      </c>
      <c r="Y93" s="531" t="n">
        <f aca="false">'APH KIC KIA PC'!AK96</f>
        <v>0</v>
      </c>
      <c r="Z93" s="533"/>
      <c r="AA93" s="534"/>
      <c r="AB93" s="534"/>
      <c r="AC93" s="534"/>
      <c r="AD93" s="534"/>
    </row>
    <row r="94" customFormat="false" ht="14.25" hidden="false" customHeight="false" outlineLevel="0" collapsed="false">
      <c r="A94" s="535" t="n">
        <f aca="false">'APH KIC KIA PC'!F97</f>
        <v>0</v>
      </c>
      <c r="B94" s="534" t="n">
        <f aca="false">'APH KIC KIA PC'!D97</f>
        <v>0</v>
      </c>
      <c r="C94" s="535" t="n">
        <f aca="false">'1. Artikeldata Grund'!D97</f>
        <v>0</v>
      </c>
      <c r="D94" s="534" t="n">
        <f aca="false">'2. Artikeldata Utökad'!I97</f>
        <v>0</v>
      </c>
      <c r="E94" s="534" t="str">
        <f aca="false">'APH KIC KIA PC'!S97</f>
        <v>  Välj…</v>
      </c>
      <c r="F94" s="534" t="n">
        <f aca="false">'APH KIC KIA PC'!J97</f>
        <v>0</v>
      </c>
      <c r="G94" s="534" t="n">
        <f aca="false">'1. Artikeldata Grund'!E97</f>
        <v>0</v>
      </c>
      <c r="H94" s="534" t="n">
        <f aca="false">'APH KIC KIA PC'!G97</f>
        <v>0</v>
      </c>
      <c r="I94" s="534" t="str">
        <f aca="false">'APH KIC KIA PC'!L97</f>
        <v>Välj….</v>
      </c>
      <c r="J94" s="534" t="n">
        <f aca="false">'APH KIC KIA PC'!M97</f>
        <v>910</v>
      </c>
      <c r="K94" s="534" t="n">
        <f aca="false">'APH KIC KIA PC'!O97</f>
        <v>0</v>
      </c>
      <c r="L94" s="535" t="n">
        <f aca="false">'APH KIC KIA PC'!Q97</f>
        <v>0</v>
      </c>
      <c r="M94" s="534" t="n">
        <f aca="false">'APH KIC KIA PC'!R97</f>
        <v>0</v>
      </c>
      <c r="N94" s="535" t="n">
        <f aca="false">'1. Artikeldata Grund'!F97</f>
        <v>0</v>
      </c>
      <c r="O94" s="534" t="str">
        <f aca="false">'1. Artikeldata Grund'!J97</f>
        <v>  Välj…</v>
      </c>
      <c r="P94" s="534" t="str">
        <f aca="false">'4. Inköpsdata'!E97</f>
        <v>ST</v>
      </c>
      <c r="Q94" s="533" t="n">
        <f aca="false">'4. Inköpsdata'!G97</f>
        <v>1</v>
      </c>
      <c r="R94" s="535" t="str">
        <f aca="false">'3. Förpackningsdata'!K97</f>
        <v>BX</v>
      </c>
      <c r="S94" s="534" t="n">
        <f aca="false">'3. Förpackningsdata'!L97</f>
        <v>0</v>
      </c>
      <c r="T94" s="535" t="n">
        <f aca="false">'3. Förpackningsdata'!M97</f>
        <v>0</v>
      </c>
      <c r="U94" s="536" t="str">
        <f aca="false">'4. Inköpsdata'!H97</f>
        <v>SEK</v>
      </c>
      <c r="V94" s="533" t="str">
        <f aca="false">'APH KIC KIA PC'!AA97</f>
        <v/>
      </c>
      <c r="W94" s="533" t="str">
        <f aca="false">'APH KIC KIA PC'!AB97</f>
        <v/>
      </c>
      <c r="X94" s="533" t="n">
        <f aca="false">'APH KIC KIA PC'!AC97</f>
        <v>0</v>
      </c>
      <c r="Y94" s="531" t="n">
        <f aca="false">'APH KIC KIA PC'!AK97</f>
        <v>0</v>
      </c>
      <c r="Z94" s="533"/>
      <c r="AA94" s="534"/>
      <c r="AB94" s="534"/>
      <c r="AC94" s="534"/>
      <c r="AD94" s="534"/>
    </row>
    <row r="95" customFormat="false" ht="14.25" hidden="false" customHeight="false" outlineLevel="0" collapsed="false">
      <c r="A95" s="535" t="n">
        <f aca="false">'APH KIC KIA PC'!F98</f>
        <v>0</v>
      </c>
      <c r="B95" s="534" t="n">
        <f aca="false">'APH KIC KIA PC'!D98</f>
        <v>0</v>
      </c>
      <c r="C95" s="535" t="n">
        <f aca="false">'1. Artikeldata Grund'!D98</f>
        <v>0</v>
      </c>
      <c r="D95" s="534" t="n">
        <f aca="false">'2. Artikeldata Utökad'!I98</f>
        <v>0</v>
      </c>
      <c r="E95" s="534" t="str">
        <f aca="false">'APH KIC KIA PC'!S98</f>
        <v>  Välj…</v>
      </c>
      <c r="F95" s="534" t="n">
        <f aca="false">'APH KIC KIA PC'!J98</f>
        <v>0</v>
      </c>
      <c r="G95" s="534" t="n">
        <f aca="false">'1. Artikeldata Grund'!E98</f>
        <v>0</v>
      </c>
      <c r="H95" s="534" t="n">
        <f aca="false">'APH KIC KIA PC'!G98</f>
        <v>0</v>
      </c>
      <c r="I95" s="534" t="str">
        <f aca="false">'APH KIC KIA PC'!L98</f>
        <v>Välj….</v>
      </c>
      <c r="J95" s="534" t="n">
        <f aca="false">'APH KIC KIA PC'!M98</f>
        <v>910</v>
      </c>
      <c r="K95" s="534" t="n">
        <f aca="false">'APH KIC KIA PC'!O98</f>
        <v>0</v>
      </c>
      <c r="L95" s="535" t="n">
        <f aca="false">'APH KIC KIA PC'!Q98</f>
        <v>0</v>
      </c>
      <c r="M95" s="534" t="n">
        <f aca="false">'APH KIC KIA PC'!R98</f>
        <v>0</v>
      </c>
      <c r="N95" s="535" t="n">
        <f aca="false">'1. Artikeldata Grund'!F98</f>
        <v>0</v>
      </c>
      <c r="O95" s="534" t="str">
        <f aca="false">'1. Artikeldata Grund'!J98</f>
        <v>  Välj…</v>
      </c>
      <c r="P95" s="534" t="str">
        <f aca="false">'4. Inköpsdata'!E98</f>
        <v>ST</v>
      </c>
      <c r="Q95" s="533" t="n">
        <f aca="false">'4. Inköpsdata'!G98</f>
        <v>1</v>
      </c>
      <c r="R95" s="535" t="str">
        <f aca="false">'3. Förpackningsdata'!K98</f>
        <v>BX</v>
      </c>
      <c r="S95" s="534" t="n">
        <f aca="false">'3. Förpackningsdata'!L98</f>
        <v>0</v>
      </c>
      <c r="T95" s="535" t="n">
        <f aca="false">'3. Förpackningsdata'!M98</f>
        <v>0</v>
      </c>
      <c r="U95" s="536" t="str">
        <f aca="false">'4. Inköpsdata'!H98</f>
        <v>SEK</v>
      </c>
      <c r="V95" s="533" t="str">
        <f aca="false">'APH KIC KIA PC'!AA98</f>
        <v/>
      </c>
      <c r="W95" s="533" t="str">
        <f aca="false">'APH KIC KIA PC'!AB98</f>
        <v/>
      </c>
      <c r="X95" s="533" t="n">
        <f aca="false">'APH KIC KIA PC'!AC98</f>
        <v>0</v>
      </c>
      <c r="Y95" s="531" t="n">
        <f aca="false">'APH KIC KIA PC'!AK98</f>
        <v>0</v>
      </c>
      <c r="Z95" s="533"/>
      <c r="AA95" s="534"/>
      <c r="AB95" s="534"/>
      <c r="AC95" s="534"/>
      <c r="AD95" s="534"/>
    </row>
    <row r="96" customFormat="false" ht="14.25" hidden="false" customHeight="false" outlineLevel="0" collapsed="false">
      <c r="A96" s="535" t="n">
        <f aca="false">'APH KIC KIA PC'!F99</f>
        <v>0</v>
      </c>
      <c r="B96" s="534" t="n">
        <f aca="false">'APH KIC KIA PC'!D99</f>
        <v>0</v>
      </c>
      <c r="C96" s="535" t="n">
        <f aca="false">'1. Artikeldata Grund'!D99</f>
        <v>0</v>
      </c>
      <c r="D96" s="534" t="n">
        <f aca="false">'2. Artikeldata Utökad'!I99</f>
        <v>0</v>
      </c>
      <c r="E96" s="534" t="str">
        <f aca="false">'APH KIC KIA PC'!S99</f>
        <v>  Välj…</v>
      </c>
      <c r="F96" s="534" t="n">
        <f aca="false">'APH KIC KIA PC'!J99</f>
        <v>0</v>
      </c>
      <c r="G96" s="534" t="n">
        <f aca="false">'1. Artikeldata Grund'!E99</f>
        <v>0</v>
      </c>
      <c r="H96" s="534" t="n">
        <f aca="false">'APH KIC KIA PC'!G99</f>
        <v>0</v>
      </c>
      <c r="I96" s="534" t="str">
        <f aca="false">'APH KIC KIA PC'!L99</f>
        <v>Välj….</v>
      </c>
      <c r="J96" s="534" t="n">
        <f aca="false">'APH KIC KIA PC'!M99</f>
        <v>910</v>
      </c>
      <c r="K96" s="534" t="n">
        <f aca="false">'APH KIC KIA PC'!O99</f>
        <v>0</v>
      </c>
      <c r="L96" s="535" t="n">
        <f aca="false">'APH KIC KIA PC'!Q99</f>
        <v>0</v>
      </c>
      <c r="M96" s="534" t="n">
        <f aca="false">'APH KIC KIA PC'!R99</f>
        <v>0</v>
      </c>
      <c r="N96" s="535" t="n">
        <f aca="false">'1. Artikeldata Grund'!F99</f>
        <v>0</v>
      </c>
      <c r="O96" s="534" t="str">
        <f aca="false">'1. Artikeldata Grund'!J99</f>
        <v>  Välj…</v>
      </c>
      <c r="P96" s="534" t="str">
        <f aca="false">'4. Inköpsdata'!E99</f>
        <v>ST</v>
      </c>
      <c r="Q96" s="533" t="n">
        <f aca="false">'4. Inköpsdata'!G99</f>
        <v>1</v>
      </c>
      <c r="R96" s="535" t="str">
        <f aca="false">'3. Förpackningsdata'!K99</f>
        <v>BX</v>
      </c>
      <c r="S96" s="534" t="n">
        <f aca="false">'3. Förpackningsdata'!L99</f>
        <v>0</v>
      </c>
      <c r="T96" s="535" t="n">
        <f aca="false">'3. Förpackningsdata'!M99</f>
        <v>0</v>
      </c>
      <c r="U96" s="536" t="str">
        <f aca="false">'4. Inköpsdata'!H99</f>
        <v>SEK</v>
      </c>
      <c r="V96" s="533" t="str">
        <f aca="false">'APH KIC KIA PC'!AA99</f>
        <v/>
      </c>
      <c r="W96" s="533" t="str">
        <f aca="false">'APH KIC KIA PC'!AB99</f>
        <v/>
      </c>
      <c r="X96" s="533" t="n">
        <f aca="false">'APH KIC KIA PC'!AC99</f>
        <v>0</v>
      </c>
      <c r="Y96" s="531" t="n">
        <f aca="false">'APH KIC KIA PC'!AK99</f>
        <v>0</v>
      </c>
      <c r="Z96" s="533"/>
      <c r="AA96" s="534"/>
      <c r="AB96" s="534"/>
      <c r="AC96" s="534"/>
      <c r="AD96" s="534"/>
    </row>
    <row r="97" customFormat="false" ht="14.25" hidden="false" customHeight="false" outlineLevel="0" collapsed="false">
      <c r="A97" s="535" t="n">
        <f aca="false">'APH KIC KIA PC'!F100</f>
        <v>0</v>
      </c>
      <c r="B97" s="534" t="n">
        <f aca="false">'APH KIC KIA PC'!D100</f>
        <v>0</v>
      </c>
      <c r="C97" s="535" t="n">
        <f aca="false">'1. Artikeldata Grund'!D100</f>
        <v>0</v>
      </c>
      <c r="D97" s="534" t="n">
        <f aca="false">'2. Artikeldata Utökad'!I100</f>
        <v>0</v>
      </c>
      <c r="E97" s="534" t="str">
        <f aca="false">'APH KIC KIA PC'!S100</f>
        <v>  Välj…</v>
      </c>
      <c r="F97" s="534" t="n">
        <f aca="false">'APH KIC KIA PC'!J100</f>
        <v>0</v>
      </c>
      <c r="G97" s="534" t="n">
        <f aca="false">'1. Artikeldata Grund'!E100</f>
        <v>0</v>
      </c>
      <c r="H97" s="534" t="n">
        <f aca="false">'APH KIC KIA PC'!G100</f>
        <v>0</v>
      </c>
      <c r="I97" s="534" t="str">
        <f aca="false">'APH KIC KIA PC'!L100</f>
        <v>Välj….</v>
      </c>
      <c r="J97" s="534" t="n">
        <f aca="false">'APH KIC KIA PC'!M100</f>
        <v>910</v>
      </c>
      <c r="K97" s="534" t="n">
        <f aca="false">'APH KIC KIA PC'!O100</f>
        <v>0</v>
      </c>
      <c r="L97" s="535" t="n">
        <f aca="false">'APH KIC KIA PC'!Q100</f>
        <v>0</v>
      </c>
      <c r="M97" s="534" t="n">
        <f aca="false">'APH KIC KIA PC'!R100</f>
        <v>0</v>
      </c>
      <c r="N97" s="535" t="n">
        <f aca="false">'1. Artikeldata Grund'!F100</f>
        <v>0</v>
      </c>
      <c r="O97" s="534" t="str">
        <f aca="false">'1. Artikeldata Grund'!J100</f>
        <v>  Välj…</v>
      </c>
      <c r="P97" s="534" t="str">
        <f aca="false">'4. Inköpsdata'!E100</f>
        <v>ST</v>
      </c>
      <c r="Q97" s="533" t="n">
        <f aca="false">'4. Inköpsdata'!G100</f>
        <v>1</v>
      </c>
      <c r="R97" s="535" t="str">
        <f aca="false">'3. Förpackningsdata'!K100</f>
        <v>BX</v>
      </c>
      <c r="S97" s="534" t="n">
        <f aca="false">'3. Förpackningsdata'!L100</f>
        <v>0</v>
      </c>
      <c r="T97" s="535" t="n">
        <f aca="false">'3. Förpackningsdata'!M100</f>
        <v>0</v>
      </c>
      <c r="U97" s="536" t="str">
        <f aca="false">'4. Inköpsdata'!H100</f>
        <v>SEK</v>
      </c>
      <c r="V97" s="533" t="str">
        <f aca="false">'APH KIC KIA PC'!AA100</f>
        <v/>
      </c>
      <c r="W97" s="533" t="str">
        <f aca="false">'APH KIC KIA PC'!AB100</f>
        <v/>
      </c>
      <c r="X97" s="533" t="n">
        <f aca="false">'APH KIC KIA PC'!AC100</f>
        <v>0</v>
      </c>
      <c r="Y97" s="531" t="n">
        <f aca="false">'APH KIC KIA PC'!AK100</f>
        <v>0</v>
      </c>
      <c r="Z97" s="533"/>
      <c r="AA97" s="534"/>
      <c r="AB97" s="534"/>
      <c r="AC97" s="534"/>
      <c r="AD97" s="534"/>
    </row>
    <row r="98" customFormat="false" ht="14.25" hidden="false" customHeight="false" outlineLevel="0" collapsed="false">
      <c r="A98" s="535" t="n">
        <f aca="false">'APH KIC KIA PC'!F101</f>
        <v>0</v>
      </c>
      <c r="B98" s="534" t="n">
        <f aca="false">'APH KIC KIA PC'!D101</f>
        <v>0</v>
      </c>
      <c r="C98" s="535" t="n">
        <f aca="false">'1. Artikeldata Grund'!D101</f>
        <v>0</v>
      </c>
      <c r="D98" s="534" t="n">
        <f aca="false">'2. Artikeldata Utökad'!I101</f>
        <v>0</v>
      </c>
      <c r="E98" s="534" t="str">
        <f aca="false">'APH KIC KIA PC'!S101</f>
        <v>  Välj…</v>
      </c>
      <c r="F98" s="534" t="n">
        <f aca="false">'APH KIC KIA PC'!J101</f>
        <v>0</v>
      </c>
      <c r="G98" s="534" t="n">
        <f aca="false">'1. Artikeldata Grund'!E101</f>
        <v>0</v>
      </c>
      <c r="H98" s="534" t="n">
        <f aca="false">'APH KIC KIA PC'!G101</f>
        <v>0</v>
      </c>
      <c r="I98" s="534" t="str">
        <f aca="false">'APH KIC KIA PC'!L101</f>
        <v>Välj….</v>
      </c>
      <c r="J98" s="534" t="n">
        <f aca="false">'APH KIC KIA PC'!M101</f>
        <v>910</v>
      </c>
      <c r="K98" s="534" t="n">
        <f aca="false">'APH KIC KIA PC'!O101</f>
        <v>0</v>
      </c>
      <c r="L98" s="535" t="n">
        <f aca="false">'APH KIC KIA PC'!Q101</f>
        <v>0</v>
      </c>
      <c r="M98" s="534" t="n">
        <f aca="false">'APH KIC KIA PC'!R101</f>
        <v>0</v>
      </c>
      <c r="N98" s="535" t="n">
        <f aca="false">'1. Artikeldata Grund'!F101</f>
        <v>0</v>
      </c>
      <c r="O98" s="534" t="str">
        <f aca="false">'1. Artikeldata Grund'!J101</f>
        <v>  Välj…</v>
      </c>
      <c r="P98" s="534" t="str">
        <f aca="false">'4. Inköpsdata'!E101</f>
        <v>ST</v>
      </c>
      <c r="Q98" s="533" t="n">
        <f aca="false">'4. Inköpsdata'!G101</f>
        <v>1</v>
      </c>
      <c r="R98" s="535" t="str">
        <f aca="false">'3. Förpackningsdata'!K101</f>
        <v>BX</v>
      </c>
      <c r="S98" s="534" t="n">
        <f aca="false">'3. Förpackningsdata'!L101</f>
        <v>0</v>
      </c>
      <c r="T98" s="535" t="n">
        <f aca="false">'3. Förpackningsdata'!M101</f>
        <v>0</v>
      </c>
      <c r="U98" s="536" t="str">
        <f aca="false">'4. Inköpsdata'!H101</f>
        <v>SEK</v>
      </c>
      <c r="V98" s="533" t="str">
        <f aca="false">'APH KIC KIA PC'!AA101</f>
        <v/>
      </c>
      <c r="W98" s="533" t="str">
        <f aca="false">'APH KIC KIA PC'!AB101</f>
        <v/>
      </c>
      <c r="X98" s="533" t="n">
        <f aca="false">'APH KIC KIA PC'!AC101</f>
        <v>0</v>
      </c>
      <c r="Y98" s="531" t="n">
        <f aca="false">'APH KIC KIA PC'!AK101</f>
        <v>0</v>
      </c>
      <c r="Z98" s="533"/>
      <c r="AA98" s="534"/>
      <c r="AB98" s="534"/>
      <c r="AC98" s="534"/>
      <c r="AD98" s="534"/>
    </row>
    <row r="99" customFormat="false" ht="14.25" hidden="false" customHeight="false" outlineLevel="0" collapsed="false">
      <c r="A99" s="535" t="n">
        <f aca="false">'APH KIC KIA PC'!F102</f>
        <v>0</v>
      </c>
      <c r="B99" s="534" t="n">
        <f aca="false">'APH KIC KIA PC'!D102</f>
        <v>0</v>
      </c>
      <c r="C99" s="535" t="n">
        <f aca="false">'1. Artikeldata Grund'!D102</f>
        <v>0</v>
      </c>
      <c r="D99" s="534" t="n">
        <f aca="false">'2. Artikeldata Utökad'!I102</f>
        <v>0</v>
      </c>
      <c r="E99" s="534" t="str">
        <f aca="false">'APH KIC KIA PC'!S102</f>
        <v>  Välj…</v>
      </c>
      <c r="F99" s="534" t="n">
        <f aca="false">'APH KIC KIA PC'!J102</f>
        <v>0</v>
      </c>
      <c r="G99" s="534" t="n">
        <f aca="false">'1. Artikeldata Grund'!E102</f>
        <v>0</v>
      </c>
      <c r="H99" s="534" t="n">
        <f aca="false">'APH KIC KIA PC'!G102</f>
        <v>0</v>
      </c>
      <c r="I99" s="534" t="str">
        <f aca="false">'APH KIC KIA PC'!L102</f>
        <v>Välj….</v>
      </c>
      <c r="J99" s="534" t="n">
        <f aca="false">'APH KIC KIA PC'!M102</f>
        <v>910</v>
      </c>
      <c r="K99" s="534" t="n">
        <f aca="false">'APH KIC KIA PC'!O102</f>
        <v>0</v>
      </c>
      <c r="L99" s="535" t="n">
        <f aca="false">'APH KIC KIA PC'!Q102</f>
        <v>0</v>
      </c>
      <c r="M99" s="534" t="n">
        <f aca="false">'APH KIC KIA PC'!R102</f>
        <v>0</v>
      </c>
      <c r="N99" s="535" t="n">
        <f aca="false">'1. Artikeldata Grund'!F102</f>
        <v>0</v>
      </c>
      <c r="O99" s="534" t="str">
        <f aca="false">'1. Artikeldata Grund'!J102</f>
        <v>  Välj…</v>
      </c>
      <c r="P99" s="534" t="str">
        <f aca="false">'4. Inköpsdata'!E102</f>
        <v>ST</v>
      </c>
      <c r="Q99" s="533" t="n">
        <f aca="false">'4. Inköpsdata'!G102</f>
        <v>1</v>
      </c>
      <c r="R99" s="535" t="str">
        <f aca="false">'3. Förpackningsdata'!K102</f>
        <v>BX</v>
      </c>
      <c r="S99" s="534" t="n">
        <f aca="false">'3. Förpackningsdata'!L102</f>
        <v>0</v>
      </c>
      <c r="T99" s="535" t="n">
        <f aca="false">'3. Förpackningsdata'!M102</f>
        <v>0</v>
      </c>
      <c r="U99" s="536" t="str">
        <f aca="false">'4. Inköpsdata'!H102</f>
        <v>SEK</v>
      </c>
      <c r="V99" s="533" t="str">
        <f aca="false">'APH KIC KIA PC'!AA102</f>
        <v/>
      </c>
      <c r="W99" s="533" t="str">
        <f aca="false">'APH KIC KIA PC'!AB102</f>
        <v/>
      </c>
      <c r="X99" s="533" t="n">
        <f aca="false">'APH KIC KIA PC'!AC102</f>
        <v>0</v>
      </c>
      <c r="Y99" s="531" t="n">
        <f aca="false">'APH KIC KIA PC'!AK102</f>
        <v>0</v>
      </c>
      <c r="Z99" s="533"/>
      <c r="AA99" s="534"/>
      <c r="AB99" s="534"/>
      <c r="AC99" s="534"/>
      <c r="AD99" s="534"/>
    </row>
    <row r="100" customFormat="false" ht="14.25" hidden="false" customHeight="false" outlineLevel="0" collapsed="false">
      <c r="A100" s="535" t="n">
        <f aca="false">'APH KIC KIA PC'!F103</f>
        <v>0</v>
      </c>
      <c r="B100" s="534" t="n">
        <f aca="false">'APH KIC KIA PC'!D103</f>
        <v>0</v>
      </c>
      <c r="C100" s="535" t="n">
        <f aca="false">'1. Artikeldata Grund'!D103</f>
        <v>0</v>
      </c>
      <c r="D100" s="534" t="n">
        <f aca="false">'2. Artikeldata Utökad'!I103</f>
        <v>0</v>
      </c>
      <c r="E100" s="534" t="str">
        <f aca="false">'APH KIC KIA PC'!S103</f>
        <v>  Välj…</v>
      </c>
      <c r="F100" s="534" t="n">
        <f aca="false">'APH KIC KIA PC'!J103</f>
        <v>0</v>
      </c>
      <c r="G100" s="534" t="n">
        <f aca="false">'1. Artikeldata Grund'!E103</f>
        <v>0</v>
      </c>
      <c r="H100" s="534" t="n">
        <f aca="false">'APH KIC KIA PC'!G103</f>
        <v>0</v>
      </c>
      <c r="I100" s="534" t="str">
        <f aca="false">'APH KIC KIA PC'!L103</f>
        <v>Välj….</v>
      </c>
      <c r="J100" s="534" t="n">
        <f aca="false">'APH KIC KIA PC'!M103</f>
        <v>910</v>
      </c>
      <c r="K100" s="534" t="n">
        <f aca="false">'APH KIC KIA PC'!O103</f>
        <v>0</v>
      </c>
      <c r="L100" s="535" t="n">
        <f aca="false">'APH KIC KIA PC'!Q103</f>
        <v>0</v>
      </c>
      <c r="M100" s="534" t="n">
        <f aca="false">'APH KIC KIA PC'!R103</f>
        <v>0</v>
      </c>
      <c r="N100" s="535" t="n">
        <f aca="false">'1. Artikeldata Grund'!F103</f>
        <v>0</v>
      </c>
      <c r="O100" s="534" t="str">
        <f aca="false">'1. Artikeldata Grund'!J103</f>
        <v>  Välj…</v>
      </c>
      <c r="P100" s="534" t="str">
        <f aca="false">'4. Inköpsdata'!E103</f>
        <v>ST</v>
      </c>
      <c r="Q100" s="533" t="n">
        <f aca="false">'4. Inköpsdata'!G103</f>
        <v>1</v>
      </c>
      <c r="R100" s="535" t="str">
        <f aca="false">'3. Förpackningsdata'!K103</f>
        <v>BX</v>
      </c>
      <c r="S100" s="534" t="n">
        <f aca="false">'3. Förpackningsdata'!L103</f>
        <v>0</v>
      </c>
      <c r="T100" s="535" t="n">
        <f aca="false">'3. Förpackningsdata'!M103</f>
        <v>0</v>
      </c>
      <c r="U100" s="536" t="str">
        <f aca="false">'4. Inköpsdata'!H103</f>
        <v>SEK</v>
      </c>
      <c r="V100" s="533" t="str">
        <f aca="false">'APH KIC KIA PC'!AA103</f>
        <v/>
      </c>
      <c r="W100" s="533" t="str">
        <f aca="false">'APH KIC KIA PC'!AB103</f>
        <v/>
      </c>
      <c r="X100" s="533" t="n">
        <f aca="false">'APH KIC KIA PC'!AC103</f>
        <v>0</v>
      </c>
      <c r="Y100" s="531" t="n">
        <f aca="false">'APH KIC KIA PC'!AK103</f>
        <v>0</v>
      </c>
      <c r="Z100" s="533"/>
      <c r="AA100" s="534"/>
      <c r="AB100" s="534"/>
      <c r="AC100" s="534"/>
      <c r="AD100" s="534"/>
    </row>
  </sheetData>
  <sheetProtection algorithmName="SHA-512" hashValue="QpGNxoP23NFFPu/ZvBixJtaJxiBQgw65rAeSyB6MXo7aDectLDPAJWpRgQ7DWERDbLNaoOtFeV0tRfEV/hFnxg==" saltValue="bCrAV/wf8w4vtb5RG7Ujyw==" spinCount="100000" sheet="true" objects="true" scenarios="tru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35" activePane="bottomLeft" state="frozen"/>
      <selection pane="topLeft" activeCell="A1" activeCellId="0" sqref="A1"/>
      <selection pane="bottomLeft" activeCell="R5" activeCellId="0" sqref="R5"/>
    </sheetView>
  </sheetViews>
  <sheetFormatPr defaultColWidth="10.76953125" defaultRowHeight="14.25" zeroHeight="false" outlineLevelRow="0" outlineLevelCol="0"/>
  <cols>
    <col collapsed="false" customWidth="true" hidden="false" outlineLevel="0" max="1" min="1" style="0" width="20.17"/>
    <col collapsed="false" customWidth="true" hidden="false" outlineLevel="0" max="2" min="2" style="0" width="14.2"/>
    <col collapsed="false" customWidth="true" hidden="false" outlineLevel="0" max="3" min="3" style="0" width="51.16"/>
    <col collapsed="false" customWidth="true" hidden="false" outlineLevel="0" max="4" min="4" style="0" width="155.01"/>
    <col collapsed="false" customWidth="true" hidden="false" outlineLevel="0" max="5" min="5" style="0" width="75.11"/>
  </cols>
  <sheetData>
    <row r="1" customFormat="false" ht="14.25" hidden="false" customHeight="false" outlineLevel="0" collapsed="false">
      <c r="A1" s="537" t="s">
        <v>2240</v>
      </c>
      <c r="B1" s="537"/>
    </row>
    <row r="3" customFormat="false" ht="14.25" hidden="false" customHeight="false" outlineLevel="0" collapsed="false">
      <c r="A3" s="537" t="s">
        <v>2241</v>
      </c>
      <c r="B3" s="537" t="s">
        <v>2242</v>
      </c>
      <c r="C3" s="537" t="s">
        <v>2243</v>
      </c>
      <c r="D3" s="537" t="s">
        <v>2244</v>
      </c>
      <c r="E3" s="537" t="s">
        <v>2245</v>
      </c>
    </row>
    <row r="4" customFormat="false" ht="14.25" hidden="false" customHeight="false" outlineLevel="0" collapsed="false">
      <c r="A4" s="0" t="s">
        <v>2246</v>
      </c>
      <c r="B4" s="538" t="n">
        <v>44644</v>
      </c>
      <c r="C4" s="0" t="s">
        <v>2247</v>
      </c>
      <c r="D4" s="0" t="s">
        <v>2248</v>
      </c>
    </row>
    <row r="5" customFormat="false" ht="14.25" hidden="false" customHeight="false" outlineLevel="0" collapsed="false">
      <c r="A5" s="0" t="s">
        <v>2246</v>
      </c>
      <c r="B5" s="538" t="n">
        <v>44644</v>
      </c>
      <c r="C5" s="0" t="s">
        <v>2249</v>
      </c>
      <c r="D5" s="0" t="s">
        <v>2250</v>
      </c>
      <c r="E5" s="0" t="s">
        <v>2251</v>
      </c>
    </row>
    <row r="6" customFormat="false" ht="14.25" hidden="false" customHeight="false" outlineLevel="0" collapsed="false">
      <c r="A6" s="0" t="s">
        <v>2246</v>
      </c>
      <c r="B6" s="538" t="n">
        <v>44644</v>
      </c>
      <c r="C6" s="0" t="s">
        <v>2252</v>
      </c>
      <c r="D6" s="0" t="s">
        <v>2253</v>
      </c>
    </row>
    <row r="7" customFormat="false" ht="14.25" hidden="false" customHeight="false" outlineLevel="0" collapsed="false">
      <c r="A7" s="0" t="s">
        <v>2246</v>
      </c>
      <c r="B7" s="538" t="n">
        <v>44644</v>
      </c>
      <c r="C7" s="0" t="s">
        <v>2254</v>
      </c>
      <c r="D7" s="0" t="s">
        <v>2255</v>
      </c>
      <c r="E7" s="0" t="s">
        <v>2256</v>
      </c>
    </row>
    <row r="8" customFormat="false" ht="14.25" hidden="false" customHeight="false" outlineLevel="0" collapsed="false">
      <c r="A8" s="0" t="s">
        <v>2246</v>
      </c>
      <c r="B8" s="538" t="n">
        <v>44644</v>
      </c>
      <c r="C8" s="0" t="s">
        <v>246</v>
      </c>
      <c r="D8" s="0" t="s">
        <v>2257</v>
      </c>
    </row>
    <row r="9" customFormat="false" ht="14.25" hidden="false" customHeight="false" outlineLevel="0" collapsed="false">
      <c r="A9" s="0" t="s">
        <v>2246</v>
      </c>
      <c r="B9" s="538" t="n">
        <v>44644</v>
      </c>
      <c r="C9" s="0" t="s">
        <v>2252</v>
      </c>
      <c r="D9" s="0" t="s">
        <v>2258</v>
      </c>
      <c r="E9" s="0" t="s">
        <v>2259</v>
      </c>
    </row>
    <row r="10" customFormat="false" ht="14.25" hidden="false" customHeight="false" outlineLevel="0" collapsed="false">
      <c r="A10" s="0" t="s">
        <v>2246</v>
      </c>
      <c r="B10" s="538" t="n">
        <v>44644</v>
      </c>
      <c r="C10" s="0" t="s">
        <v>2260</v>
      </c>
      <c r="D10" s="0" t="s">
        <v>2261</v>
      </c>
    </row>
    <row r="11" customFormat="false" ht="14.25" hidden="false" customHeight="false" outlineLevel="0" collapsed="false">
      <c r="A11" s="0" t="s">
        <v>2246</v>
      </c>
      <c r="B11" s="538" t="n">
        <v>44644</v>
      </c>
      <c r="C11" s="0" t="s">
        <v>253</v>
      </c>
      <c r="D11" s="0" t="s">
        <v>2262</v>
      </c>
    </row>
    <row r="12" customFormat="false" ht="14.25" hidden="false" customHeight="false" outlineLevel="0" collapsed="false">
      <c r="A12" s="0" t="s">
        <v>2263</v>
      </c>
      <c r="B12" s="538" t="n">
        <v>44665</v>
      </c>
      <c r="C12" s="0" t="s">
        <v>2247</v>
      </c>
      <c r="D12" s="0" t="s">
        <v>2264</v>
      </c>
    </row>
    <row r="13" customFormat="false" ht="14.25" hidden="false" customHeight="false" outlineLevel="0" collapsed="false">
      <c r="A13" s="0" t="s">
        <v>2263</v>
      </c>
      <c r="B13" s="538" t="n">
        <v>44665</v>
      </c>
      <c r="C13" s="0" t="s">
        <v>2265</v>
      </c>
      <c r="D13" s="0" t="s">
        <v>2266</v>
      </c>
    </row>
    <row r="14" customFormat="false" ht="14.25" hidden="false" customHeight="false" outlineLevel="0" collapsed="false">
      <c r="A14" s="0" t="s">
        <v>2267</v>
      </c>
      <c r="B14" s="538" t="n">
        <v>44676</v>
      </c>
      <c r="C14" s="0" t="s">
        <v>2247</v>
      </c>
      <c r="D14" s="0" t="s">
        <v>2268</v>
      </c>
    </row>
    <row r="15" customFormat="false" ht="14.25" hidden="false" customHeight="false" outlineLevel="0" collapsed="false">
      <c r="A15" s="0" t="s">
        <v>2267</v>
      </c>
      <c r="B15" s="538" t="n">
        <v>44676</v>
      </c>
      <c r="C15" s="0" t="s">
        <v>253</v>
      </c>
      <c r="D15" s="0" t="s">
        <v>2269</v>
      </c>
    </row>
    <row r="16" customFormat="false" ht="14.25" hidden="false" customHeight="false" outlineLevel="0" collapsed="false">
      <c r="A16" s="0" t="s">
        <v>2267</v>
      </c>
      <c r="B16" s="538" t="n">
        <v>44676</v>
      </c>
      <c r="C16" s="0" t="s">
        <v>2270</v>
      </c>
      <c r="D16" s="0" t="s">
        <v>2271</v>
      </c>
    </row>
    <row r="17" customFormat="false" ht="14.25" hidden="false" customHeight="false" outlineLevel="0" collapsed="false">
      <c r="A17" s="0" t="s">
        <v>2267</v>
      </c>
      <c r="B17" s="538" t="n">
        <v>44676</v>
      </c>
      <c r="C17" s="0" t="s">
        <v>2272</v>
      </c>
      <c r="D17" s="0" t="s">
        <v>2273</v>
      </c>
      <c r="E17" s="0" t="s">
        <v>2274</v>
      </c>
    </row>
    <row r="18" customFormat="false" ht="14.25" hidden="false" customHeight="false" outlineLevel="0" collapsed="false">
      <c r="A18" s="0" t="s">
        <v>2275</v>
      </c>
      <c r="B18" s="538" t="n">
        <v>44691</v>
      </c>
      <c r="C18" s="0" t="s">
        <v>2247</v>
      </c>
      <c r="D18" s="0" t="s">
        <v>2276</v>
      </c>
    </row>
    <row r="19" customFormat="false" ht="14.25" hidden="false" customHeight="false" outlineLevel="0" collapsed="false">
      <c r="A19" s="0" t="s">
        <v>2275</v>
      </c>
      <c r="B19" s="538" t="n">
        <v>44691</v>
      </c>
      <c r="C19" s="0" t="s">
        <v>2254</v>
      </c>
      <c r="D19" s="0" t="s">
        <v>2255</v>
      </c>
      <c r="E19" s="0" t="s">
        <v>2277</v>
      </c>
    </row>
    <row r="20" customFormat="false" ht="14.25" hidden="false" customHeight="false" outlineLevel="0" collapsed="false">
      <c r="A20" s="0" t="s">
        <v>2275</v>
      </c>
      <c r="B20" s="538" t="n">
        <v>44691</v>
      </c>
      <c r="C20" s="0" t="s">
        <v>2278</v>
      </c>
      <c r="D20" s="0" t="s">
        <v>2255</v>
      </c>
      <c r="E20" s="0" t="s">
        <v>2277</v>
      </c>
    </row>
    <row r="21" customFormat="false" ht="14.25" hidden="false" customHeight="false" outlineLevel="0" collapsed="false">
      <c r="A21" s="0" t="s">
        <v>2279</v>
      </c>
      <c r="B21" s="538" t="n">
        <v>44715</v>
      </c>
      <c r="C21" s="0" t="s">
        <v>2247</v>
      </c>
      <c r="D21" s="0" t="s">
        <v>2280</v>
      </c>
    </row>
    <row r="22" customFormat="false" ht="14.25" hidden="false" customHeight="false" outlineLevel="0" collapsed="false">
      <c r="A22" s="0" t="s">
        <v>2279</v>
      </c>
      <c r="B22" s="538" t="n">
        <v>44715</v>
      </c>
      <c r="C22" s="0" t="s">
        <v>253</v>
      </c>
      <c r="D22" s="0" t="s">
        <v>2281</v>
      </c>
    </row>
    <row r="23" customFormat="false" ht="14.25" hidden="false" customHeight="false" outlineLevel="0" collapsed="false">
      <c r="A23" s="0" t="s">
        <v>2279</v>
      </c>
      <c r="B23" s="538" t="n">
        <v>44715</v>
      </c>
      <c r="C23" s="0" t="s">
        <v>2270</v>
      </c>
      <c r="D23" s="0" t="s">
        <v>2282</v>
      </c>
    </row>
    <row r="24" customFormat="false" ht="14.25" hidden="false" customHeight="false" outlineLevel="0" collapsed="false">
      <c r="A24" s="0" t="s">
        <v>2279</v>
      </c>
      <c r="B24" s="538" t="n">
        <v>44715</v>
      </c>
      <c r="C24" s="0" t="s">
        <v>2254</v>
      </c>
      <c r="D24" s="0" t="s">
        <v>2283</v>
      </c>
      <c r="E24" s="0" t="s">
        <v>2284</v>
      </c>
    </row>
    <row r="25" customFormat="false" ht="14.25" hidden="false" customHeight="false" outlineLevel="0" collapsed="false">
      <c r="A25" s="0" t="s">
        <v>2279</v>
      </c>
      <c r="B25" s="538" t="n">
        <v>44715</v>
      </c>
      <c r="C25" s="0" t="s">
        <v>2285</v>
      </c>
      <c r="D25" s="0" t="s">
        <v>2286</v>
      </c>
      <c r="E25" s="0" t="s">
        <v>2284</v>
      </c>
    </row>
    <row r="26" customFormat="false" ht="14.25" hidden="false" customHeight="false" outlineLevel="0" collapsed="false">
      <c r="A26" s="0" t="s">
        <v>2287</v>
      </c>
      <c r="B26" s="538" t="n">
        <v>44806</v>
      </c>
      <c r="C26" s="0" t="s">
        <v>2285</v>
      </c>
      <c r="D26" s="0" t="s">
        <v>2288</v>
      </c>
      <c r="E26" s="0" t="s">
        <v>2284</v>
      </c>
    </row>
    <row r="27" customFormat="false" ht="14.25" hidden="false" customHeight="false" outlineLevel="0" collapsed="false">
      <c r="A27" s="0" t="s">
        <v>2287</v>
      </c>
      <c r="B27" s="538" t="n">
        <v>44806</v>
      </c>
      <c r="C27" s="0" t="s">
        <v>2285</v>
      </c>
      <c r="D27" s="0" t="s">
        <v>2289</v>
      </c>
      <c r="E27" s="0" t="s">
        <v>2290</v>
      </c>
    </row>
    <row r="28" customFormat="false" ht="14.25" hidden="false" customHeight="false" outlineLevel="0" collapsed="false">
      <c r="A28" s="0" t="s">
        <v>2287</v>
      </c>
      <c r="B28" s="538" t="n">
        <v>44806</v>
      </c>
      <c r="C28" s="0" t="s">
        <v>243</v>
      </c>
      <c r="D28" s="0" t="s">
        <v>2291</v>
      </c>
    </row>
    <row r="29" customFormat="false" ht="14.25" hidden="false" customHeight="false" outlineLevel="0" collapsed="false">
      <c r="A29" s="0" t="s">
        <v>2287</v>
      </c>
      <c r="B29" s="538" t="n">
        <v>44806</v>
      </c>
      <c r="C29" s="0" t="s">
        <v>2252</v>
      </c>
      <c r="D29" s="0" t="s">
        <v>2292</v>
      </c>
      <c r="E29" s="0" t="s">
        <v>2293</v>
      </c>
    </row>
    <row r="30" customFormat="false" ht="14.25" hidden="false" customHeight="false" outlineLevel="0" collapsed="false">
      <c r="A30" s="0" t="s">
        <v>2287</v>
      </c>
      <c r="B30" s="538" t="n">
        <v>44806</v>
      </c>
      <c r="C30" s="0" t="s">
        <v>2294</v>
      </c>
      <c r="D30" s="0" t="s">
        <v>2295</v>
      </c>
    </row>
    <row r="31" customFormat="false" ht="14.25" hidden="false" customHeight="false" outlineLevel="0" collapsed="false">
      <c r="A31" s="0" t="s">
        <v>2287</v>
      </c>
      <c r="B31" s="538" t="n">
        <v>44806</v>
      </c>
      <c r="C31" s="0" t="s">
        <v>2254</v>
      </c>
      <c r="D31" s="0" t="s">
        <v>2296</v>
      </c>
      <c r="E31" s="0" t="s">
        <v>2284</v>
      </c>
    </row>
    <row r="32" customFormat="false" ht="14.25" hidden="false" customHeight="false" outlineLevel="0" collapsed="false">
      <c r="A32" s="0" t="s">
        <v>2287</v>
      </c>
      <c r="B32" s="538" t="n">
        <v>44806</v>
      </c>
      <c r="C32" s="0" t="s">
        <v>253</v>
      </c>
      <c r="D32" s="0" t="s">
        <v>2297</v>
      </c>
      <c r="E32" s="0" t="s">
        <v>2298</v>
      </c>
    </row>
    <row r="33" customFormat="false" ht="14.25" hidden="false" customHeight="false" outlineLevel="0" collapsed="false">
      <c r="A33" s="0" t="s">
        <v>2287</v>
      </c>
      <c r="B33" s="538" t="n">
        <v>44806</v>
      </c>
      <c r="C33" s="0" t="s">
        <v>2247</v>
      </c>
      <c r="D33" s="0" t="s">
        <v>2299</v>
      </c>
      <c r="E33" s="0" t="s">
        <v>2300</v>
      </c>
    </row>
    <row r="34" customFormat="false" ht="14.25" hidden="false" customHeight="false" outlineLevel="0" collapsed="false">
      <c r="A34" s="0" t="s">
        <v>2287</v>
      </c>
      <c r="B34" s="538" t="n">
        <v>44806</v>
      </c>
      <c r="C34" s="0" t="s">
        <v>2270</v>
      </c>
      <c r="D34" s="0" t="s">
        <v>2301</v>
      </c>
      <c r="E34" s="0" t="s">
        <v>2300</v>
      </c>
    </row>
    <row r="35" customFormat="false" ht="14.25" hidden="false" customHeight="false" outlineLevel="0" collapsed="false">
      <c r="A35" s="0" t="s">
        <v>2287</v>
      </c>
      <c r="B35" s="538" t="n">
        <v>44806</v>
      </c>
      <c r="C35" s="0" t="s">
        <v>2302</v>
      </c>
      <c r="D35" s="0" t="s">
        <v>2303</v>
      </c>
      <c r="E35" s="0" t="s">
        <v>2300</v>
      </c>
    </row>
    <row r="36" customFormat="false" ht="14.25" hidden="false" customHeight="false" outlineLevel="0" collapsed="false">
      <c r="A36" s="0" t="s">
        <v>2287</v>
      </c>
      <c r="B36" s="538" t="n">
        <v>44806</v>
      </c>
      <c r="C36" s="0" t="s">
        <v>2304</v>
      </c>
      <c r="D36" s="0" t="s">
        <v>2305</v>
      </c>
      <c r="E36" s="0" t="s">
        <v>2300</v>
      </c>
    </row>
    <row r="37" customFormat="false" ht="14.25" hidden="false" customHeight="false" outlineLevel="0" collapsed="false">
      <c r="A37" s="0" t="s">
        <v>2287</v>
      </c>
      <c r="B37" s="538" t="n">
        <v>44806</v>
      </c>
      <c r="C37" s="0" t="s">
        <v>2306</v>
      </c>
      <c r="D37" s="0" t="s">
        <v>2307</v>
      </c>
      <c r="E37" s="0" t="s">
        <v>2300</v>
      </c>
    </row>
    <row r="38" customFormat="false" ht="14.25" hidden="false" customHeight="false" outlineLevel="0" collapsed="false">
      <c r="A38" s="0" t="s">
        <v>2287</v>
      </c>
      <c r="B38" s="538" t="n">
        <v>44806</v>
      </c>
      <c r="C38" s="0" t="s">
        <v>2285</v>
      </c>
      <c r="D38" s="0" t="s">
        <v>2308</v>
      </c>
      <c r="E38" s="0" t="s">
        <v>2300</v>
      </c>
    </row>
    <row r="39" customFormat="false" ht="14.25" hidden="false" customHeight="false" outlineLevel="0" collapsed="false">
      <c r="A39" s="0" t="s">
        <v>2287</v>
      </c>
      <c r="B39" s="538" t="n">
        <v>44806</v>
      </c>
      <c r="C39" s="0" t="s">
        <v>2285</v>
      </c>
      <c r="D39" s="0" t="s">
        <v>2309</v>
      </c>
      <c r="E39" s="0" t="s">
        <v>2310</v>
      </c>
    </row>
    <row r="40" customFormat="false" ht="14.25" hidden="false" customHeight="false" outlineLevel="0" collapsed="false">
      <c r="A40" s="0" t="s">
        <v>2287</v>
      </c>
      <c r="B40" s="538" t="n">
        <v>44806</v>
      </c>
      <c r="C40" s="0" t="s">
        <v>2285</v>
      </c>
      <c r="D40" s="0" t="s">
        <v>2311</v>
      </c>
      <c r="E40" s="0" t="s">
        <v>2310</v>
      </c>
    </row>
    <row r="41" customFormat="false" ht="14.25" hidden="false" customHeight="false" outlineLevel="0" collapsed="false">
      <c r="A41" s="0" t="s">
        <v>2287</v>
      </c>
      <c r="B41" s="538" t="n">
        <v>44806</v>
      </c>
      <c r="C41" s="0" t="s">
        <v>2285</v>
      </c>
      <c r="D41" s="0" t="s">
        <v>2312</v>
      </c>
      <c r="E41" s="0" t="s">
        <v>2310</v>
      </c>
    </row>
    <row r="42" customFormat="false" ht="14.25" hidden="false" customHeight="false" outlineLevel="0" collapsed="false">
      <c r="A42" s="0" t="s">
        <v>2287</v>
      </c>
      <c r="B42" s="538" t="n">
        <v>44806</v>
      </c>
      <c r="C42" s="0" t="s">
        <v>2285</v>
      </c>
      <c r="D42" s="0" t="s">
        <v>2313</v>
      </c>
      <c r="E42" s="0" t="s">
        <v>2314</v>
      </c>
    </row>
    <row r="43" customFormat="false" ht="14.25" hidden="false" customHeight="false" outlineLevel="0" collapsed="false">
      <c r="A43" s="0" t="s">
        <v>2287</v>
      </c>
      <c r="B43" s="538" t="n">
        <v>44806</v>
      </c>
      <c r="C43" s="0" t="s">
        <v>2254</v>
      </c>
      <c r="D43" s="0" t="s">
        <v>2315</v>
      </c>
      <c r="E43" s="0" t="s">
        <v>2316</v>
      </c>
    </row>
    <row r="44" customFormat="false" ht="14.25" hidden="false" customHeight="false" outlineLevel="0" collapsed="false">
      <c r="A44" s="0" t="s">
        <v>2287</v>
      </c>
      <c r="B44" s="538" t="n">
        <v>44806</v>
      </c>
      <c r="C44" s="0" t="s">
        <v>2285</v>
      </c>
      <c r="D44" s="0" t="s">
        <v>2317</v>
      </c>
      <c r="E44" s="0" t="s">
        <v>2318</v>
      </c>
    </row>
    <row r="45" customFormat="false" ht="14.25" hidden="false" customHeight="false" outlineLevel="0" collapsed="false">
      <c r="A45" s="0" t="s">
        <v>2319</v>
      </c>
      <c r="B45" s="538" t="n">
        <v>44904</v>
      </c>
      <c r="C45" s="0" t="s">
        <v>2320</v>
      </c>
      <c r="D45" s="0" t="s">
        <v>2321</v>
      </c>
      <c r="E45" s="0" t="s">
        <v>2322</v>
      </c>
    </row>
    <row r="46" customFormat="false" ht="14.25" hidden="false" customHeight="false" outlineLevel="0" collapsed="false">
      <c r="A46" s="0" t="s">
        <v>2319</v>
      </c>
      <c r="B46" s="538" t="n">
        <v>44904</v>
      </c>
      <c r="C46" s="0" t="s">
        <v>2320</v>
      </c>
      <c r="D46" s="0" t="s">
        <v>2323</v>
      </c>
    </row>
    <row r="47" customFormat="false" ht="14.25" hidden="false" customHeight="false" outlineLevel="0" collapsed="false">
      <c r="A47" s="0" t="s">
        <v>2319</v>
      </c>
      <c r="B47" s="538" t="n">
        <v>44904</v>
      </c>
      <c r="C47" s="0" t="s">
        <v>2272</v>
      </c>
      <c r="D47" s="0" t="s">
        <v>2324</v>
      </c>
    </row>
    <row r="48" customFormat="false" ht="14.25" hidden="false" customHeight="false" outlineLevel="0" collapsed="false">
      <c r="A48" s="0" t="s">
        <v>2319</v>
      </c>
      <c r="B48" s="538" t="n">
        <v>44904</v>
      </c>
      <c r="C48" s="0" t="s">
        <v>2320</v>
      </c>
      <c r="D48" s="0" t="s">
        <v>2325</v>
      </c>
    </row>
    <row r="49" customFormat="false" ht="14.25" hidden="false" customHeight="false" outlineLevel="0" collapsed="false">
      <c r="A49" s="0" t="s">
        <v>2319</v>
      </c>
      <c r="B49" s="538" t="n">
        <v>44904</v>
      </c>
      <c r="C49" s="0" t="s">
        <v>2320</v>
      </c>
      <c r="D49" s="0" t="s">
        <v>2326</v>
      </c>
    </row>
    <row r="50" customFormat="false" ht="14.25" hidden="false" customHeight="false" outlineLevel="0" collapsed="false">
      <c r="A50" s="0" t="s">
        <v>2319</v>
      </c>
      <c r="B50" s="538" t="n">
        <v>44904</v>
      </c>
      <c r="C50" s="0" t="s">
        <v>243</v>
      </c>
      <c r="D50" s="0" t="s">
        <v>2327</v>
      </c>
    </row>
    <row r="51" customFormat="false" ht="14.25" hidden="false" customHeight="false" outlineLevel="0" collapsed="false">
      <c r="A51" s="0" t="s">
        <v>2319</v>
      </c>
      <c r="B51" s="538" t="n">
        <v>44904</v>
      </c>
      <c r="C51" s="0" t="s">
        <v>2254</v>
      </c>
      <c r="D51" s="0" t="s">
        <v>2328</v>
      </c>
    </row>
    <row r="52" customFormat="false" ht="14.25" hidden="false" customHeight="false" outlineLevel="0" collapsed="false">
      <c r="A52" s="0" t="s">
        <v>2319</v>
      </c>
      <c r="B52" s="538" t="n">
        <v>44904</v>
      </c>
      <c r="C52" s="0" t="s">
        <v>253</v>
      </c>
      <c r="D52" s="0" t="s">
        <v>2329</v>
      </c>
    </row>
    <row r="53" customFormat="false" ht="14.25" hidden="false" customHeight="false" outlineLevel="0" collapsed="false">
      <c r="A53" s="0" t="s">
        <v>2319</v>
      </c>
      <c r="B53" s="538" t="n">
        <v>44904</v>
      </c>
      <c r="C53" s="0" t="s">
        <v>2294</v>
      </c>
      <c r="D53" s="0" t="s">
        <v>2330</v>
      </c>
    </row>
    <row r="54" customFormat="false" ht="14.25" hidden="false" customHeight="false" outlineLevel="0" collapsed="false">
      <c r="A54" s="0" t="s">
        <v>2319</v>
      </c>
      <c r="B54" s="538" t="n">
        <v>44904</v>
      </c>
      <c r="C54" s="0" t="s">
        <v>2247</v>
      </c>
      <c r="D54" s="0" t="s">
        <v>2331</v>
      </c>
    </row>
    <row r="55" customFormat="false" ht="14.25" hidden="false" customHeight="false" outlineLevel="0" collapsed="false">
      <c r="A55" s="0" t="s">
        <v>2319</v>
      </c>
      <c r="B55" s="538" t="n">
        <v>44904</v>
      </c>
      <c r="C55" s="0" t="s">
        <v>2272</v>
      </c>
      <c r="D55" s="0" t="s">
        <v>2332</v>
      </c>
    </row>
    <row r="56" customFormat="false" ht="14.25" hidden="false" customHeight="false" outlineLevel="0" collapsed="false">
      <c r="A56" s="0" t="s">
        <v>2319</v>
      </c>
      <c r="B56" s="538" t="n">
        <v>44904</v>
      </c>
      <c r="C56" s="0" t="s">
        <v>2272</v>
      </c>
      <c r="D56" s="0" t="s">
        <v>2333</v>
      </c>
    </row>
    <row r="57" customFormat="false" ht="14.25" hidden="false" customHeight="false" outlineLevel="0" collapsed="false">
      <c r="A57" s="0" t="s">
        <v>2319</v>
      </c>
      <c r="B57" s="538" t="n">
        <v>44904</v>
      </c>
      <c r="C57" s="0" t="s">
        <v>2320</v>
      </c>
      <c r="D57" s="0" t="s">
        <v>2334</v>
      </c>
    </row>
    <row r="58" customFormat="false" ht="14.25" hidden="false" customHeight="false" outlineLevel="0" collapsed="false">
      <c r="A58" s="0" t="s">
        <v>2319</v>
      </c>
      <c r="B58" s="538" t="n">
        <v>44904</v>
      </c>
      <c r="C58" s="0" t="s">
        <v>2320</v>
      </c>
      <c r="D58" s="0" t="s">
        <v>2335</v>
      </c>
    </row>
    <row r="59" customFormat="false" ht="14.25" hidden="false" customHeight="false" outlineLevel="0" collapsed="false">
      <c r="A59" s="0" t="s">
        <v>2319</v>
      </c>
      <c r="B59" s="538" t="n">
        <v>44904</v>
      </c>
      <c r="C59" s="0" t="s">
        <v>2320</v>
      </c>
      <c r="D59" s="0" t="s">
        <v>2336</v>
      </c>
    </row>
    <row r="60" customFormat="false" ht="14.25" hidden="false" customHeight="false" outlineLevel="0" collapsed="false">
      <c r="A60" s="0" t="s">
        <v>2319</v>
      </c>
      <c r="B60" s="538" t="n">
        <v>44904</v>
      </c>
      <c r="C60" s="0" t="s">
        <v>2320</v>
      </c>
      <c r="D60" s="0" t="s">
        <v>2337</v>
      </c>
    </row>
    <row r="61" customFormat="false" ht="14.25" hidden="false" customHeight="false" outlineLevel="0" collapsed="false">
      <c r="A61" s="0" t="s">
        <v>2338</v>
      </c>
      <c r="B61" s="538"/>
      <c r="C61" s="0" t="s">
        <v>2320</v>
      </c>
      <c r="D61" s="0" t="s">
        <v>2339</v>
      </c>
    </row>
    <row r="62" customFormat="false" ht="14.25" hidden="false" customHeight="false" outlineLevel="0" collapsed="false">
      <c r="A62" s="0" t="s">
        <v>2338</v>
      </c>
      <c r="B62" s="538"/>
      <c r="C62" s="0" t="s">
        <v>2340</v>
      </c>
      <c r="D62" s="0" t="s">
        <v>2341</v>
      </c>
    </row>
    <row r="63" customFormat="false" ht="14.25" hidden="false" customHeight="false" outlineLevel="0" collapsed="false">
      <c r="B63" s="538"/>
    </row>
    <row r="64" customFormat="false" ht="14.25" hidden="false" customHeight="false" outlineLevel="0" collapsed="false">
      <c r="B64" s="538"/>
    </row>
    <row r="65" customFormat="false" ht="14.25" hidden="false" customHeight="false" outlineLevel="0" collapsed="false">
      <c r="B65" s="538"/>
    </row>
    <row r="66" customFormat="false" ht="14.25" hidden="false" customHeight="false" outlineLevel="0" collapsed="false">
      <c r="B66" s="538"/>
    </row>
    <row r="67" customFormat="false" ht="14.25" hidden="false" customHeight="false" outlineLevel="0" collapsed="false">
      <c r="B67" s="538"/>
    </row>
    <row r="68" customFormat="false" ht="14.25" hidden="false" customHeight="false" outlineLevel="0" collapsed="false">
      <c r="B68" s="538"/>
    </row>
    <row r="69" customFormat="false" ht="14.25" hidden="false" customHeight="false" outlineLevel="0" collapsed="false">
      <c r="B69" s="538"/>
    </row>
    <row r="70" customFormat="false" ht="14.25" hidden="false" customHeight="false" outlineLevel="0" collapsed="false">
      <c r="B70" s="538"/>
    </row>
    <row r="71" customFormat="false" ht="14.25" hidden="false" customHeight="false" outlineLevel="0" collapsed="false">
      <c r="B71" s="538"/>
    </row>
    <row r="72" customFormat="false" ht="14.25" hidden="false" customHeight="false" outlineLevel="0" collapsed="false">
      <c r="B72" s="538"/>
    </row>
    <row r="73" customFormat="false" ht="14.25" hidden="false" customHeight="false" outlineLevel="0" collapsed="false">
      <c r="B73" s="538"/>
    </row>
    <row r="74" customFormat="false" ht="14.25" hidden="false" customHeight="false" outlineLevel="0" collapsed="false">
      <c r="B74" s="538"/>
    </row>
    <row r="75" customFormat="false" ht="14.25" hidden="false" customHeight="false" outlineLevel="0" collapsed="false">
      <c r="B75" s="538"/>
    </row>
    <row r="76" customFormat="false" ht="14.25" hidden="false" customHeight="false" outlineLevel="0" collapsed="false">
      <c r="B76" s="538"/>
    </row>
    <row r="77" customFormat="false" ht="14.25" hidden="false" customHeight="false" outlineLevel="0" collapsed="false">
      <c r="B77" s="538"/>
    </row>
    <row r="78" customFormat="false" ht="14.25" hidden="false" customHeight="false" outlineLevel="0" collapsed="false">
      <c r="B78" s="538"/>
    </row>
    <row r="79" customFormat="false" ht="14.25" hidden="false" customHeight="false" outlineLevel="0" collapsed="false">
      <c r="B79" s="538"/>
    </row>
    <row r="80" customFormat="false" ht="14.25" hidden="false" customHeight="false" outlineLevel="0" collapsed="false">
      <c r="B80" s="538"/>
    </row>
    <row r="81" customFormat="false" ht="14.25" hidden="false" customHeight="false" outlineLevel="0" collapsed="false">
      <c r="B81" s="538"/>
    </row>
    <row r="82" customFormat="false" ht="14.25" hidden="false" customHeight="false" outlineLevel="0" collapsed="false">
      <c r="B82" s="538"/>
    </row>
    <row r="83" customFormat="false" ht="14.25" hidden="false" customHeight="false" outlineLevel="0" collapsed="false">
      <c r="B83" s="538"/>
    </row>
    <row r="84" customFormat="false" ht="14.25" hidden="false" customHeight="false" outlineLevel="0" collapsed="false">
      <c r="B84" s="538"/>
    </row>
    <row r="85" customFormat="false" ht="14.25" hidden="false" customHeight="false" outlineLevel="0" collapsed="false">
      <c r="B85" s="538"/>
    </row>
    <row r="86" customFormat="false" ht="14.25" hidden="false" customHeight="false" outlineLevel="0" collapsed="false">
      <c r="B86" s="538"/>
    </row>
    <row r="87" customFormat="false" ht="14.25" hidden="false" customHeight="false" outlineLevel="0" collapsed="false">
      <c r="B87" s="538"/>
    </row>
    <row r="88" customFormat="false" ht="14.25" hidden="false" customHeight="false" outlineLevel="0" collapsed="false">
      <c r="B88" s="538"/>
    </row>
    <row r="89" customFormat="false" ht="14.25" hidden="false" customHeight="false" outlineLevel="0" collapsed="false">
      <c r="B89" s="538"/>
    </row>
    <row r="90" customFormat="false" ht="14.25" hidden="false" customHeight="false" outlineLevel="0" collapsed="false">
      <c r="B90" s="538"/>
    </row>
    <row r="91" customFormat="false" ht="14.25" hidden="false" customHeight="false" outlineLevel="0" collapsed="false">
      <c r="B91" s="538"/>
    </row>
    <row r="92" customFormat="false" ht="14.25" hidden="false" customHeight="false" outlineLevel="0" collapsed="false">
      <c r="B92" s="538"/>
    </row>
    <row r="93" customFormat="false" ht="14.25" hidden="false" customHeight="false" outlineLevel="0" collapsed="false">
      <c r="B93" s="538"/>
    </row>
    <row r="94" customFormat="false" ht="14.25" hidden="false" customHeight="false" outlineLevel="0" collapsed="false">
      <c r="B94" s="538"/>
    </row>
    <row r="95" customFormat="false" ht="14.25" hidden="false" customHeight="false" outlineLevel="0" collapsed="false">
      <c r="B95" s="538"/>
    </row>
    <row r="96" customFormat="false" ht="14.25" hidden="false" customHeight="false" outlineLevel="0" collapsed="false">
      <c r="B96" s="538"/>
    </row>
    <row r="97" customFormat="false" ht="14.25" hidden="false" customHeight="false" outlineLevel="0" collapsed="false">
      <c r="B97" s="538"/>
    </row>
    <row r="98" customFormat="false" ht="14.25" hidden="false" customHeight="false" outlineLevel="0" collapsed="false">
      <c r="B98" s="538"/>
    </row>
    <row r="99" customFormat="false" ht="14.25" hidden="false" customHeight="false" outlineLevel="0" collapsed="false">
      <c r="B99" s="538"/>
    </row>
    <row r="100" customFormat="false" ht="14.25" hidden="false" customHeight="false" outlineLevel="0" collapsed="false">
      <c r="B100" s="538"/>
    </row>
    <row r="101" customFormat="false" ht="14.25" hidden="false" customHeight="false" outlineLevel="0" collapsed="false">
      <c r="B101" s="538"/>
    </row>
    <row r="102" customFormat="false" ht="14.25" hidden="false" customHeight="false" outlineLevel="0" collapsed="false">
      <c r="B102" s="538"/>
    </row>
    <row r="103" customFormat="false" ht="14.25" hidden="false" customHeight="false" outlineLevel="0" collapsed="false">
      <c r="B103" s="538"/>
    </row>
    <row r="104" customFormat="false" ht="14.25" hidden="false" customHeight="false" outlineLevel="0" collapsed="false">
      <c r="B104" s="538"/>
    </row>
    <row r="105" customFormat="false" ht="14.25" hidden="false" customHeight="false" outlineLevel="0" collapsed="false">
      <c r="B105" s="538"/>
    </row>
    <row r="106" customFormat="false" ht="14.25" hidden="false" customHeight="false" outlineLevel="0" collapsed="false">
      <c r="B106" s="538"/>
    </row>
    <row r="107" customFormat="false" ht="14.25" hidden="false" customHeight="false" outlineLevel="0" collapsed="false">
      <c r="B107" s="538"/>
    </row>
    <row r="108" customFormat="false" ht="14.25" hidden="false" customHeight="false" outlineLevel="0" collapsed="false">
      <c r="B108" s="538"/>
    </row>
    <row r="109" customFormat="false" ht="14.25" hidden="false" customHeight="false" outlineLevel="0" collapsed="false">
      <c r="B109" s="538"/>
    </row>
    <row r="110" customFormat="false" ht="14.25" hidden="false" customHeight="false" outlineLevel="0" collapsed="false">
      <c r="B110" s="538"/>
    </row>
    <row r="111" customFormat="false" ht="14.25" hidden="false" customHeight="false" outlineLevel="0" collapsed="false">
      <c r="B111" s="538"/>
    </row>
    <row r="112" customFormat="false" ht="14.25" hidden="false" customHeight="false" outlineLevel="0" collapsed="false">
      <c r="B112" s="538"/>
    </row>
    <row r="113" customFormat="false" ht="14.25" hidden="false" customHeight="false" outlineLevel="0" collapsed="false">
      <c r="B113" s="538"/>
    </row>
    <row r="114" customFormat="false" ht="14.25" hidden="false" customHeight="false" outlineLevel="0" collapsed="false">
      <c r="B114" s="538"/>
    </row>
    <row r="115" customFormat="false" ht="14.25" hidden="false" customHeight="false" outlineLevel="0" collapsed="false">
      <c r="B115" s="538"/>
    </row>
    <row r="116" customFormat="false" ht="14.25" hidden="false" customHeight="false" outlineLevel="0" collapsed="false">
      <c r="B116" s="538"/>
    </row>
    <row r="117" customFormat="false" ht="14.25" hidden="false" customHeight="false" outlineLevel="0" collapsed="false">
      <c r="B117" s="538"/>
    </row>
    <row r="118" customFormat="false" ht="14.25" hidden="false" customHeight="false" outlineLevel="0" collapsed="false">
      <c r="B118" s="538"/>
    </row>
    <row r="119" customFormat="false" ht="14.25" hidden="false" customHeight="false" outlineLevel="0" collapsed="false">
      <c r="B119" s="538"/>
    </row>
    <row r="120" customFormat="false" ht="14.25" hidden="false" customHeight="false" outlineLevel="0" collapsed="false">
      <c r="B120" s="538"/>
    </row>
    <row r="121" customFormat="false" ht="14.25" hidden="false" customHeight="false" outlineLevel="0" collapsed="false">
      <c r="B121" s="538"/>
    </row>
    <row r="122" customFormat="false" ht="14.25" hidden="false" customHeight="false" outlineLevel="0" collapsed="false">
      <c r="B122" s="538"/>
    </row>
    <row r="123" customFormat="false" ht="14.25" hidden="false" customHeight="false" outlineLevel="0" collapsed="false">
      <c r="B123" s="538"/>
    </row>
    <row r="124" customFormat="false" ht="14.25" hidden="false" customHeight="false" outlineLevel="0" collapsed="false">
      <c r="B124" s="538"/>
    </row>
    <row r="125" customFormat="false" ht="14.25" hidden="false" customHeight="false" outlineLevel="0" collapsed="false">
      <c r="B125" s="538"/>
    </row>
    <row r="126" customFormat="false" ht="14.25" hidden="false" customHeight="false" outlineLevel="0" collapsed="false">
      <c r="B126" s="538"/>
    </row>
    <row r="127" customFormat="false" ht="14.25" hidden="false" customHeight="false" outlineLevel="0" collapsed="false">
      <c r="B127" s="538"/>
    </row>
    <row r="128" customFormat="false" ht="14.25" hidden="false" customHeight="false" outlineLevel="0" collapsed="false">
      <c r="B128" s="538"/>
    </row>
    <row r="129" customFormat="false" ht="14.25" hidden="false" customHeight="false" outlineLevel="0" collapsed="false">
      <c r="B129" s="538"/>
    </row>
    <row r="130" customFormat="false" ht="14.25" hidden="false" customHeight="false" outlineLevel="0" collapsed="false">
      <c r="B130" s="538"/>
    </row>
    <row r="131" customFormat="false" ht="14.25" hidden="false" customHeight="false" outlineLevel="0" collapsed="false">
      <c r="B131" s="538"/>
    </row>
    <row r="132" customFormat="false" ht="14.25" hidden="false" customHeight="false" outlineLevel="0" collapsed="false">
      <c r="B132" s="538"/>
    </row>
    <row r="133" customFormat="false" ht="14.25" hidden="false" customHeight="false" outlineLevel="0" collapsed="false">
      <c r="B133" s="538"/>
    </row>
    <row r="134" customFormat="false" ht="14.25" hidden="false" customHeight="false" outlineLevel="0" collapsed="false">
      <c r="B134" s="538"/>
    </row>
    <row r="135" customFormat="false" ht="14.25" hidden="false" customHeight="false" outlineLevel="0" collapsed="false">
      <c r="B135" s="538"/>
    </row>
    <row r="136" customFormat="false" ht="14.25" hidden="false" customHeight="false" outlineLevel="0" collapsed="false">
      <c r="B136" s="538"/>
    </row>
    <row r="137" customFormat="false" ht="14.25" hidden="false" customHeight="false" outlineLevel="0" collapsed="false">
      <c r="B137" s="538"/>
    </row>
    <row r="138" customFormat="false" ht="14.25" hidden="false" customHeight="false" outlineLevel="0" collapsed="false">
      <c r="B138" s="538"/>
    </row>
    <row r="139" customFormat="false" ht="14.25" hidden="false" customHeight="false" outlineLevel="0" collapsed="false">
      <c r="B139" s="538"/>
    </row>
    <row r="140" customFormat="false" ht="14.25" hidden="false" customHeight="false" outlineLevel="0" collapsed="false">
      <c r="B140" s="538"/>
    </row>
    <row r="141" customFormat="false" ht="14.25" hidden="false" customHeight="false" outlineLevel="0" collapsed="false">
      <c r="B141" s="538"/>
    </row>
    <row r="142" customFormat="false" ht="14.25" hidden="false" customHeight="false" outlineLevel="0" collapsed="false">
      <c r="B142" s="538"/>
    </row>
    <row r="143" customFormat="false" ht="14.25" hidden="false" customHeight="false" outlineLevel="0" collapsed="false">
      <c r="B143" s="538"/>
    </row>
    <row r="144" customFormat="false" ht="14.25" hidden="false" customHeight="false" outlineLevel="0" collapsed="false">
      <c r="B144" s="538"/>
    </row>
    <row r="145" customFormat="false" ht="14.25" hidden="false" customHeight="false" outlineLevel="0" collapsed="false">
      <c r="B145" s="538"/>
    </row>
    <row r="146" customFormat="false" ht="14.25" hidden="false" customHeight="false" outlineLevel="0" collapsed="false">
      <c r="B146" s="538"/>
    </row>
    <row r="147" customFormat="false" ht="14.25" hidden="false" customHeight="false" outlineLevel="0" collapsed="false">
      <c r="B147" s="538"/>
    </row>
    <row r="148" customFormat="false" ht="14.25" hidden="false" customHeight="false" outlineLevel="0" collapsed="false">
      <c r="B148" s="538"/>
    </row>
    <row r="149" customFormat="false" ht="14.25" hidden="false" customHeight="false" outlineLevel="0" collapsed="false">
      <c r="B149" s="538"/>
    </row>
    <row r="150" customFormat="false" ht="14.25" hidden="false" customHeight="false" outlineLevel="0" collapsed="false">
      <c r="B150" s="538"/>
    </row>
    <row r="151" customFormat="false" ht="14.25" hidden="false" customHeight="false" outlineLevel="0" collapsed="false">
      <c r="B151" s="538"/>
    </row>
    <row r="152" customFormat="false" ht="14.25" hidden="false" customHeight="false" outlineLevel="0" collapsed="false">
      <c r="B152" s="538"/>
    </row>
    <row r="153" customFormat="false" ht="14.25" hidden="false" customHeight="false" outlineLevel="0" collapsed="false">
      <c r="B153" s="538"/>
    </row>
    <row r="154" customFormat="false" ht="14.25" hidden="false" customHeight="false" outlineLevel="0" collapsed="false">
      <c r="B154" s="538"/>
    </row>
    <row r="155" customFormat="false" ht="14.25" hidden="false" customHeight="false" outlineLevel="0" collapsed="false">
      <c r="B155" s="538"/>
    </row>
    <row r="156" customFormat="false" ht="14.25" hidden="false" customHeight="false" outlineLevel="0" collapsed="false">
      <c r="B156" s="538"/>
    </row>
    <row r="157" customFormat="false" ht="14.25" hidden="false" customHeight="false" outlineLevel="0" collapsed="false">
      <c r="B157" s="538"/>
    </row>
    <row r="158" customFormat="false" ht="14.25" hidden="false" customHeight="false" outlineLevel="0" collapsed="false">
      <c r="B158" s="538"/>
    </row>
    <row r="159" customFormat="false" ht="14.25" hidden="false" customHeight="false" outlineLevel="0" collapsed="false">
      <c r="B159" s="538"/>
    </row>
    <row r="160" customFormat="false" ht="14.25" hidden="false" customHeight="false" outlineLevel="0" collapsed="false">
      <c r="B160" s="538"/>
    </row>
    <row r="161" customFormat="false" ht="14.25" hidden="false" customHeight="false" outlineLevel="0" collapsed="false">
      <c r="B161" s="538"/>
    </row>
    <row r="162" customFormat="false" ht="14.25" hidden="false" customHeight="false" outlineLevel="0" collapsed="false">
      <c r="B162" s="538"/>
    </row>
    <row r="163" customFormat="false" ht="14.25" hidden="false" customHeight="false" outlineLevel="0" collapsed="false">
      <c r="B163" s="538"/>
    </row>
    <row r="164" customFormat="false" ht="14.25" hidden="false" customHeight="false" outlineLevel="0" collapsed="false">
      <c r="B164" s="538"/>
    </row>
    <row r="165" customFormat="false" ht="14.25" hidden="false" customHeight="false" outlineLevel="0" collapsed="false">
      <c r="B165" s="538"/>
    </row>
    <row r="166" customFormat="false" ht="14.25" hidden="false" customHeight="false" outlineLevel="0" collapsed="false">
      <c r="B166" s="538"/>
    </row>
    <row r="167" customFormat="false" ht="14.25" hidden="false" customHeight="false" outlineLevel="0" collapsed="false">
      <c r="B167" s="538"/>
    </row>
    <row r="168" customFormat="false" ht="14.25" hidden="false" customHeight="false" outlineLevel="0" collapsed="false">
      <c r="B168" s="538"/>
    </row>
    <row r="169" customFormat="false" ht="14.25" hidden="false" customHeight="false" outlineLevel="0" collapsed="false">
      <c r="B169" s="538"/>
    </row>
    <row r="170" customFormat="false" ht="14.25" hidden="false" customHeight="false" outlineLevel="0" collapsed="false">
      <c r="B170" s="538"/>
    </row>
    <row r="171" customFormat="false" ht="14.25" hidden="false" customHeight="false" outlineLevel="0" collapsed="false">
      <c r="B171" s="538"/>
    </row>
    <row r="172" customFormat="false" ht="14.25" hidden="false" customHeight="false" outlineLevel="0" collapsed="false">
      <c r="B172" s="538"/>
    </row>
    <row r="173" customFormat="false" ht="14.25" hidden="false" customHeight="false" outlineLevel="0" collapsed="false">
      <c r="B173" s="538"/>
    </row>
    <row r="174" customFormat="false" ht="14.25" hidden="false" customHeight="false" outlineLevel="0" collapsed="false">
      <c r="B174" s="538"/>
    </row>
    <row r="175" customFormat="false" ht="14.25" hidden="false" customHeight="false" outlineLevel="0" collapsed="false">
      <c r="B175" s="538"/>
    </row>
    <row r="176" customFormat="false" ht="14.25" hidden="false" customHeight="false" outlineLevel="0" collapsed="false">
      <c r="B176" s="538"/>
    </row>
    <row r="177" customFormat="false" ht="14.25" hidden="false" customHeight="false" outlineLevel="0" collapsed="false">
      <c r="B177" s="538"/>
    </row>
    <row r="178" customFormat="false" ht="14.25" hidden="false" customHeight="false" outlineLevel="0" collapsed="false">
      <c r="B178" s="538"/>
    </row>
    <row r="179" customFormat="false" ht="14.25" hidden="false" customHeight="false" outlineLevel="0" collapsed="false">
      <c r="B179" s="538"/>
    </row>
    <row r="180" customFormat="false" ht="14.25" hidden="false" customHeight="false" outlineLevel="0" collapsed="false">
      <c r="B180" s="538"/>
    </row>
    <row r="181" customFormat="false" ht="14.25" hidden="false" customHeight="false" outlineLevel="0" collapsed="false">
      <c r="B181" s="538"/>
    </row>
    <row r="182" customFormat="false" ht="14.25" hidden="false" customHeight="false" outlineLevel="0" collapsed="false">
      <c r="B182" s="538"/>
    </row>
    <row r="183" customFormat="false" ht="14.25" hidden="false" customHeight="false" outlineLevel="0" collapsed="false">
      <c r="B183" s="538"/>
    </row>
    <row r="184" customFormat="false" ht="14.25" hidden="false" customHeight="false" outlineLevel="0" collapsed="false">
      <c r="B184" s="538"/>
    </row>
    <row r="185" customFormat="false" ht="14.25" hidden="false" customHeight="false" outlineLevel="0" collapsed="false">
      <c r="B185" s="538"/>
    </row>
    <row r="186" customFormat="false" ht="14.25" hidden="false" customHeight="false" outlineLevel="0" collapsed="false">
      <c r="B186" s="538"/>
    </row>
    <row r="187" customFormat="false" ht="14.25" hidden="false" customHeight="false" outlineLevel="0" collapsed="false">
      <c r="B187" s="538"/>
    </row>
    <row r="188" customFormat="false" ht="14.25" hidden="false" customHeight="false" outlineLevel="0" collapsed="false">
      <c r="B188" s="538"/>
    </row>
    <row r="189" customFormat="false" ht="14.25" hidden="false" customHeight="false" outlineLevel="0" collapsed="false">
      <c r="B189" s="538"/>
    </row>
    <row r="190" customFormat="false" ht="14.25" hidden="false" customHeight="false" outlineLevel="0" collapsed="false">
      <c r="B190" s="538"/>
    </row>
    <row r="191" customFormat="false" ht="14.25" hidden="false" customHeight="false" outlineLevel="0" collapsed="false">
      <c r="B191" s="538"/>
    </row>
    <row r="192" customFormat="false" ht="14.25" hidden="false" customHeight="false" outlineLevel="0" collapsed="false">
      <c r="B192" s="538"/>
    </row>
    <row r="193" customFormat="false" ht="14.25" hidden="false" customHeight="false" outlineLevel="0" collapsed="false">
      <c r="B193" s="538"/>
    </row>
    <row r="194" customFormat="false" ht="14.25" hidden="false" customHeight="false" outlineLevel="0" collapsed="false">
      <c r="B194" s="538"/>
    </row>
    <row r="195" customFormat="false" ht="14.25" hidden="false" customHeight="false" outlineLevel="0" collapsed="false">
      <c r="B195" s="538"/>
    </row>
    <row r="196" customFormat="false" ht="14.25" hidden="false" customHeight="false" outlineLevel="0" collapsed="false">
      <c r="B196" s="538"/>
    </row>
    <row r="197" customFormat="false" ht="14.25" hidden="false" customHeight="false" outlineLevel="0" collapsed="false">
      <c r="B197" s="538"/>
    </row>
    <row r="198" customFormat="false" ht="14.25" hidden="false" customHeight="false" outlineLevel="0" collapsed="false">
      <c r="B198" s="538"/>
    </row>
    <row r="199" customFormat="false" ht="14.25" hidden="false" customHeight="false" outlineLevel="0" collapsed="false">
      <c r="B199" s="538"/>
    </row>
    <row r="200" customFormat="false" ht="14.25" hidden="false" customHeight="false" outlineLevel="0" collapsed="false">
      <c r="B200" s="538"/>
    </row>
    <row r="201" customFormat="false" ht="14.25" hidden="false" customHeight="false" outlineLevel="0" collapsed="false">
      <c r="B201" s="538"/>
    </row>
    <row r="202" customFormat="false" ht="14.25" hidden="false" customHeight="false" outlineLevel="0" collapsed="false">
      <c r="B202" s="538"/>
    </row>
    <row r="203" customFormat="false" ht="14.25" hidden="false" customHeight="false" outlineLevel="0" collapsed="false">
      <c r="B203" s="538"/>
    </row>
    <row r="204" customFormat="false" ht="14.25" hidden="false" customHeight="false" outlineLevel="0" collapsed="false">
      <c r="B204" s="538"/>
    </row>
    <row r="205" customFormat="false" ht="14.25" hidden="false" customHeight="false" outlineLevel="0" collapsed="false">
      <c r="B205" s="538"/>
    </row>
    <row r="206" customFormat="false" ht="14.25" hidden="false" customHeight="false" outlineLevel="0" collapsed="false">
      <c r="B206" s="538"/>
    </row>
    <row r="207" customFormat="false" ht="14.25" hidden="false" customHeight="false" outlineLevel="0" collapsed="false">
      <c r="B207" s="538"/>
    </row>
    <row r="208" customFormat="false" ht="14.25" hidden="false" customHeight="false" outlineLevel="0" collapsed="false">
      <c r="B208" s="538"/>
    </row>
    <row r="209" customFormat="false" ht="14.25" hidden="false" customHeight="false" outlineLevel="0" collapsed="false">
      <c r="B209" s="538"/>
    </row>
    <row r="210" customFormat="false" ht="14.25" hidden="false" customHeight="false" outlineLevel="0" collapsed="false">
      <c r="B210" s="538"/>
    </row>
    <row r="211" customFormat="false" ht="14.25" hidden="false" customHeight="false" outlineLevel="0" collapsed="false">
      <c r="B211" s="538"/>
    </row>
    <row r="212" customFormat="false" ht="14.25" hidden="false" customHeight="false" outlineLevel="0" collapsed="false">
      <c r="B212" s="538"/>
    </row>
    <row r="213" customFormat="false" ht="14.25" hidden="false" customHeight="false" outlineLevel="0" collapsed="false">
      <c r="B213" s="538"/>
    </row>
    <row r="214" customFormat="false" ht="14.25" hidden="false" customHeight="false" outlineLevel="0" collapsed="false">
      <c r="B214" s="538"/>
    </row>
    <row r="215" customFormat="false" ht="14.25" hidden="false" customHeight="false" outlineLevel="0" collapsed="false">
      <c r="B215" s="538"/>
    </row>
    <row r="216" customFormat="false" ht="14.25" hidden="false" customHeight="false" outlineLevel="0" collapsed="false">
      <c r="B216" s="538"/>
    </row>
    <row r="217" customFormat="false" ht="14.25" hidden="false" customHeight="false" outlineLevel="0" collapsed="false">
      <c r="B217" s="538"/>
    </row>
    <row r="218" customFormat="false" ht="14.25" hidden="false" customHeight="false" outlineLevel="0" collapsed="false">
      <c r="B218" s="538"/>
    </row>
    <row r="219" customFormat="false" ht="14.25" hidden="false" customHeight="false" outlineLevel="0" collapsed="false">
      <c r="B219" s="538"/>
    </row>
    <row r="220" customFormat="false" ht="14.25" hidden="false" customHeight="false" outlineLevel="0" collapsed="false">
      <c r="B220" s="538"/>
    </row>
    <row r="221" customFormat="false" ht="14.25" hidden="false" customHeight="false" outlineLevel="0" collapsed="false">
      <c r="B221" s="538"/>
    </row>
    <row r="222" customFormat="false" ht="14.25" hidden="false" customHeight="false" outlineLevel="0" collapsed="false">
      <c r="B222" s="538"/>
    </row>
    <row r="223" customFormat="false" ht="14.25" hidden="false" customHeight="false" outlineLevel="0" collapsed="false">
      <c r="B223" s="538"/>
    </row>
    <row r="224" customFormat="false" ht="14.25" hidden="false" customHeight="false" outlineLevel="0" collapsed="false">
      <c r="B224" s="538"/>
    </row>
    <row r="225" customFormat="false" ht="14.25" hidden="false" customHeight="false" outlineLevel="0" collapsed="false">
      <c r="B225" s="538"/>
    </row>
    <row r="226" customFormat="false" ht="14.25" hidden="false" customHeight="false" outlineLevel="0" collapsed="false">
      <c r="B226" s="538"/>
    </row>
  </sheetData>
  <sheetProtection algorithmName="SHA-512" hashValue="q8g1npzA45J8VSGA4R5vnT6Yops3Oh2UPbe2ofvFeymQmCCiBrN2ZLXM81xnpQL1PAPWeKytmLrC7Z4vwLbSzw==" saltValue="q52EOptbyhFHBm+RdUD8GA==" spinCount="100000" sheet="true" objects="true" scenarios="tru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Q243"/>
  <sheetViews>
    <sheetView showFormulas="false" showGridLines="true" showRowColHeaders="true" showZeros="true" rightToLeft="false" tabSelected="false" showOutlineSymbols="true" defaultGridColor="true" view="normal" topLeftCell="A1" colorId="64" zoomScale="115" zoomScaleNormal="115" zoomScalePageLayoutView="100" workbookViewId="0">
      <selection pane="topLeft" activeCell="R5" activeCellId="0" sqref="R5"/>
    </sheetView>
  </sheetViews>
  <sheetFormatPr defaultColWidth="11.18359375" defaultRowHeight="14.25" zeroHeight="false" outlineLevelRow="0" outlineLevelCol="0"/>
  <cols>
    <col collapsed="false" customWidth="true" hidden="false" outlineLevel="0" max="1" min="1" style="539" width="23.43"/>
    <col collapsed="false" customWidth="true" hidden="false" outlineLevel="0" max="3" min="2" style="539" width="15.29"/>
    <col collapsed="false" customWidth="true" hidden="false" outlineLevel="0" max="4" min="4" style="539" width="37.81"/>
    <col collapsed="false" customWidth="true" hidden="false" outlineLevel="0" max="5" min="5" style="539" width="16.21"/>
    <col collapsed="false" customWidth="true" hidden="false" outlineLevel="0" max="7" min="6" style="539" width="13.86"/>
    <col collapsed="false" customWidth="true" hidden="false" outlineLevel="0" max="8" min="8" style="539" width="31.67"/>
    <col collapsed="false" customWidth="true" hidden="false" outlineLevel="0" max="9" min="9" style="539" width="26.47"/>
    <col collapsed="false" customWidth="true" hidden="false" outlineLevel="0" max="10" min="10" style="539" width="22.51"/>
    <col collapsed="false" customWidth="true" hidden="false" outlineLevel="0" max="11" min="11" style="539" width="20.33"/>
    <col collapsed="false" customWidth="true" hidden="false" outlineLevel="0" max="12" min="12" style="539" width="21.92"/>
    <col collapsed="false" customWidth="true" hidden="false" outlineLevel="0" max="13" min="13" style="539" width="16.55"/>
    <col collapsed="false" customWidth="true" hidden="false" outlineLevel="0" max="14" min="14" style="539" width="16.88"/>
    <col collapsed="false" customWidth="true" hidden="false" outlineLevel="0" max="15" min="15" style="539" width="13.1"/>
    <col collapsed="false" customWidth="true" hidden="false" outlineLevel="0" max="16" min="16" style="48" width="8.32"/>
    <col collapsed="false" customWidth="true" hidden="false" outlineLevel="0" max="17" min="17" style="48" width="20.17"/>
    <col collapsed="false" customWidth="true" hidden="false" outlineLevel="0" max="18" min="18" style="48" width="13.69"/>
    <col collapsed="false" customWidth="true" hidden="false" outlineLevel="0" max="19" min="19" style="539" width="11.84"/>
    <col collapsed="false" customWidth="true" hidden="false" outlineLevel="0" max="20" min="20" style="539" width="12.1"/>
    <col collapsed="false" customWidth="true" hidden="false" outlineLevel="0" max="21" min="21" style="539" width="10.58"/>
    <col collapsed="false" customWidth="true" hidden="false" outlineLevel="0" max="22" min="22" style="539" width="13.86"/>
    <col collapsed="false" customWidth="true" hidden="false" outlineLevel="0" max="23" min="23" style="539" width="12.77"/>
    <col collapsed="false" customWidth="true" hidden="false" outlineLevel="0" max="24" min="24" style="539" width="17.47"/>
    <col collapsed="false" customWidth="true" hidden="false" outlineLevel="0" max="25" min="25" style="539" width="10.58"/>
    <col collapsed="false" customWidth="true" hidden="false" outlineLevel="0" max="26" min="26" style="539" width="14.95"/>
    <col collapsed="false" customWidth="true" hidden="false" outlineLevel="0" max="27" min="27" style="539" width="13.69"/>
    <col collapsed="false" customWidth="true" hidden="false" outlineLevel="0" max="28" min="28" style="539" width="9.91"/>
    <col collapsed="false" customWidth="true" hidden="false" outlineLevel="0" max="29" min="29" style="539" width="12.1"/>
    <col collapsed="false" customWidth="true" hidden="false" outlineLevel="0" max="30" min="30" style="539" width="12.77"/>
    <col collapsed="false" customWidth="true" hidden="false" outlineLevel="0" max="31" min="31" style="539" width="26.29"/>
    <col collapsed="false" customWidth="true" hidden="false" outlineLevel="0" max="32" min="32" style="539" width="14.62"/>
    <col collapsed="false" customWidth="true" hidden="false" outlineLevel="0" max="33" min="33" style="539" width="36.55"/>
    <col collapsed="false" customWidth="true" hidden="false" outlineLevel="0" max="34" min="34" style="539" width="14.78"/>
    <col collapsed="false" customWidth="true" hidden="false" outlineLevel="0" max="35" min="35" style="539" width="21.92"/>
    <col collapsed="false" customWidth="false" hidden="false" outlineLevel="0" max="38" min="36" style="539" width="11.17"/>
    <col collapsed="false" customWidth="true" hidden="false" outlineLevel="0" max="39" min="39" style="539" width="15.88"/>
    <col collapsed="false" customWidth="true" hidden="false" outlineLevel="0" max="40" min="40" style="539" width="19.07"/>
    <col collapsed="false" customWidth="false" hidden="false" outlineLevel="0" max="41" min="41" style="539" width="11.17"/>
    <col collapsed="false" customWidth="true" hidden="false" outlineLevel="0" max="42" min="42" style="539" width="23.61"/>
    <col collapsed="false" customWidth="true" hidden="false" outlineLevel="0" max="43" min="43" style="539" width="21.92"/>
    <col collapsed="false" customWidth="false" hidden="false" outlineLevel="0" max="1024" min="44" style="539" width="11.17"/>
  </cols>
  <sheetData>
    <row r="1" customFormat="false" ht="10.5" hidden="false" customHeight="false" outlineLevel="0" collapsed="false">
      <c r="A1" s="540" t="s">
        <v>2342</v>
      </c>
      <c r="B1" s="540" t="s">
        <v>2342</v>
      </c>
      <c r="C1" s="540" t="s">
        <v>2342</v>
      </c>
      <c r="D1" s="540" t="s">
        <v>2342</v>
      </c>
      <c r="E1" s="540" t="s">
        <v>2342</v>
      </c>
      <c r="F1" s="540" t="s">
        <v>2342</v>
      </c>
      <c r="G1" s="540" t="s">
        <v>2342</v>
      </c>
      <c r="H1" s="540" t="s">
        <v>2342</v>
      </c>
      <c r="I1" s="541" t="s">
        <v>2342</v>
      </c>
      <c r="J1" s="540" t="s">
        <v>2342</v>
      </c>
      <c r="K1" s="542" t="s">
        <v>2342</v>
      </c>
      <c r="L1" s="540" t="s">
        <v>2342</v>
      </c>
      <c r="M1" s="540" t="s">
        <v>2343</v>
      </c>
      <c r="N1" s="540" t="s">
        <v>2343</v>
      </c>
      <c r="O1" s="540" t="s">
        <v>2343</v>
      </c>
      <c r="P1" s="543" t="s">
        <v>2344</v>
      </c>
      <c r="Q1" s="543" t="s">
        <v>2344</v>
      </c>
      <c r="R1" s="543" t="s">
        <v>2344</v>
      </c>
      <c r="S1" s="543" t="s">
        <v>2344</v>
      </c>
      <c r="T1" s="543" t="s">
        <v>2344</v>
      </c>
      <c r="U1" s="543" t="s">
        <v>2344</v>
      </c>
      <c r="V1" s="543" t="s">
        <v>2344</v>
      </c>
      <c r="W1" s="543" t="s">
        <v>2344</v>
      </c>
      <c r="X1" s="543" t="s">
        <v>2344</v>
      </c>
      <c r="Y1" s="543" t="s">
        <v>2344</v>
      </c>
      <c r="Z1" s="543" t="s">
        <v>2344</v>
      </c>
      <c r="AA1" s="543" t="s">
        <v>2344</v>
      </c>
      <c r="AB1" s="543" t="s">
        <v>2344</v>
      </c>
      <c r="AC1" s="543" t="s">
        <v>2344</v>
      </c>
      <c r="AD1" s="543" t="s">
        <v>2344</v>
      </c>
      <c r="AE1" s="543" t="s">
        <v>2344</v>
      </c>
      <c r="AF1" s="544" t="s">
        <v>2344</v>
      </c>
      <c r="AI1" s="540" t="s">
        <v>2342</v>
      </c>
      <c r="AJ1" s="540" t="s">
        <v>2342</v>
      </c>
      <c r="AK1" s="540" t="s">
        <v>2342</v>
      </c>
      <c r="AL1" s="540" t="s">
        <v>2342</v>
      </c>
      <c r="AN1" s="545" t="s">
        <v>2345</v>
      </c>
      <c r="AQ1" s="544" t="s">
        <v>2344</v>
      </c>
    </row>
    <row r="2" s="545" customFormat="true" ht="10.5" hidden="false" customHeight="false" outlineLevel="0" collapsed="false">
      <c r="A2" s="546" t="s">
        <v>2346</v>
      </c>
      <c r="B2" s="546" t="s">
        <v>2347</v>
      </c>
      <c r="C2" s="546" t="s">
        <v>2348</v>
      </c>
      <c r="D2" s="546" t="s">
        <v>2349</v>
      </c>
      <c r="E2" s="546" t="s">
        <v>2350</v>
      </c>
      <c r="F2" s="546" t="s">
        <v>2232</v>
      </c>
      <c r="G2" s="546" t="s">
        <v>2351</v>
      </c>
      <c r="H2" s="546" t="s">
        <v>2352</v>
      </c>
      <c r="I2" s="547" t="s">
        <v>2353</v>
      </c>
      <c r="J2" s="548" t="s">
        <v>2354</v>
      </c>
      <c r="K2" s="549" t="s">
        <v>2355</v>
      </c>
      <c r="L2" s="548" t="s">
        <v>2356</v>
      </c>
      <c r="M2" s="548" t="s">
        <v>2357</v>
      </c>
      <c r="N2" s="548" t="s">
        <v>2358</v>
      </c>
      <c r="O2" s="548" t="s">
        <v>1891</v>
      </c>
      <c r="P2" s="550" t="s">
        <v>2359</v>
      </c>
      <c r="Q2" s="551" t="s">
        <v>2360</v>
      </c>
      <c r="R2" s="550" t="s">
        <v>2361</v>
      </c>
      <c r="S2" s="551" t="s">
        <v>2362</v>
      </c>
      <c r="T2" s="551" t="s">
        <v>2363</v>
      </c>
      <c r="U2" s="551" t="s">
        <v>2364</v>
      </c>
      <c r="V2" s="551" t="s">
        <v>2365</v>
      </c>
      <c r="W2" s="552" t="s">
        <v>2366</v>
      </c>
      <c r="X2" s="551" t="s">
        <v>2367</v>
      </c>
      <c r="Y2" s="551" t="s">
        <v>2368</v>
      </c>
      <c r="Z2" s="551" t="s">
        <v>2369</v>
      </c>
      <c r="AA2" s="551" t="s">
        <v>2370</v>
      </c>
      <c r="AB2" s="551" t="s">
        <v>160</v>
      </c>
      <c r="AC2" s="551" t="s">
        <v>161</v>
      </c>
      <c r="AD2" s="551" t="s">
        <v>2371</v>
      </c>
      <c r="AE2" s="551" t="s">
        <v>2372</v>
      </c>
      <c r="AF2" s="553" t="s">
        <v>2373</v>
      </c>
      <c r="AG2" s="551" t="s">
        <v>2374</v>
      </c>
      <c r="AH2" s="551" t="s">
        <v>2375</v>
      </c>
      <c r="AI2" s="548" t="s">
        <v>2356</v>
      </c>
      <c r="AJ2" s="548" t="s">
        <v>2356</v>
      </c>
      <c r="AK2" s="548" t="s">
        <v>2356</v>
      </c>
      <c r="AL2" s="548" t="s">
        <v>2356</v>
      </c>
      <c r="AM2" s="554" t="s">
        <v>2376</v>
      </c>
      <c r="AN2" s="555" t="s">
        <v>2377</v>
      </c>
      <c r="AO2" s="554" t="s">
        <v>2227</v>
      </c>
      <c r="AP2" s="554" t="s">
        <v>2378</v>
      </c>
      <c r="AQ2" s="551" t="s">
        <v>166</v>
      </c>
    </row>
    <row r="3" s="545" customFormat="true" ht="10.5" hidden="false" customHeight="false" outlineLevel="0" collapsed="false">
      <c r="A3" s="556" t="s">
        <v>37</v>
      </c>
      <c r="B3" s="556" t="s">
        <v>37</v>
      </c>
      <c r="C3" s="556" t="s">
        <v>37</v>
      </c>
      <c r="D3" s="556" t="s">
        <v>37</v>
      </c>
      <c r="E3" s="556" t="s">
        <v>37</v>
      </c>
      <c r="F3" s="556" t="s">
        <v>37</v>
      </c>
      <c r="G3" s="556" t="s">
        <v>37</v>
      </c>
      <c r="H3" s="556" t="s">
        <v>37</v>
      </c>
      <c r="I3" s="557" t="s">
        <v>37</v>
      </c>
      <c r="J3" s="558" t="s">
        <v>37</v>
      </c>
      <c r="K3" s="559" t="s">
        <v>37</v>
      </c>
      <c r="L3" s="556" t="s">
        <v>37</v>
      </c>
      <c r="M3" s="556" t="s">
        <v>37</v>
      </c>
      <c r="N3" s="556" t="s">
        <v>37</v>
      </c>
      <c r="O3" s="556" t="s">
        <v>37</v>
      </c>
      <c r="P3" s="556" t="s">
        <v>37</v>
      </c>
      <c r="Q3" s="556" t="s">
        <v>37</v>
      </c>
      <c r="R3" s="556" t="s">
        <v>37</v>
      </c>
      <c r="S3" s="556" t="s">
        <v>37</v>
      </c>
      <c r="T3" s="556" t="s">
        <v>37</v>
      </c>
      <c r="U3" s="556" t="s">
        <v>37</v>
      </c>
      <c r="V3" s="556" t="s">
        <v>37</v>
      </c>
      <c r="W3" s="556" t="s">
        <v>37</v>
      </c>
      <c r="X3" s="556" t="s">
        <v>37</v>
      </c>
      <c r="Y3" s="556" t="s">
        <v>37</v>
      </c>
      <c r="Z3" s="556" t="s">
        <v>37</v>
      </c>
      <c r="AA3" s="556" t="s">
        <v>37</v>
      </c>
      <c r="AB3" s="556" t="s">
        <v>37</v>
      </c>
      <c r="AC3" s="556" t="s">
        <v>37</v>
      </c>
      <c r="AD3" s="556" t="s">
        <v>37</v>
      </c>
      <c r="AE3" s="556" t="s">
        <v>37</v>
      </c>
      <c r="AF3" s="557" t="s">
        <v>37</v>
      </c>
      <c r="AG3" s="545" t="s">
        <v>36</v>
      </c>
      <c r="AH3" s="539" t="s">
        <v>36</v>
      </c>
      <c r="AI3" s="556" t="s">
        <v>36</v>
      </c>
      <c r="AJ3" s="556" t="s">
        <v>36</v>
      </c>
      <c r="AK3" s="556" t="s">
        <v>36</v>
      </c>
      <c r="AL3" s="556" t="s">
        <v>36</v>
      </c>
      <c r="AM3" s="540" t="s">
        <v>36</v>
      </c>
      <c r="AN3" s="541" t="s">
        <v>36</v>
      </c>
      <c r="AO3" s="541" t="s">
        <v>36</v>
      </c>
      <c r="AP3" s="540" t="s">
        <v>36</v>
      </c>
      <c r="AQ3" s="556" t="s">
        <v>37</v>
      </c>
    </row>
    <row r="4" customFormat="false" ht="10.5" hidden="false" customHeight="false" outlineLevel="0" collapsed="false">
      <c r="A4" s="560" t="s">
        <v>2379</v>
      </c>
      <c r="B4" s="561" t="s">
        <v>2380</v>
      </c>
      <c r="C4" s="562" t="n">
        <v>910</v>
      </c>
      <c r="D4" s="561" t="s">
        <v>2381</v>
      </c>
      <c r="E4" s="561" t="s">
        <v>2382</v>
      </c>
      <c r="F4" s="561" t="s">
        <v>115</v>
      </c>
      <c r="G4" s="563" t="s">
        <v>2383</v>
      </c>
      <c r="H4" s="561" t="s">
        <v>2384</v>
      </c>
      <c r="I4" s="562" t="s">
        <v>2385</v>
      </c>
      <c r="J4" s="561" t="s">
        <v>2385</v>
      </c>
      <c r="K4" s="564" t="s">
        <v>2386</v>
      </c>
      <c r="L4" s="561" t="s">
        <v>2387</v>
      </c>
      <c r="M4" s="561" t="s">
        <v>2388</v>
      </c>
      <c r="N4" s="561" t="n">
        <v>1</v>
      </c>
      <c r="O4" s="561" t="s">
        <v>2389</v>
      </c>
      <c r="P4" s="561" t="s">
        <v>2390</v>
      </c>
      <c r="Q4" s="561" t="s">
        <v>2391</v>
      </c>
      <c r="R4" s="561" t="s">
        <v>2392</v>
      </c>
      <c r="S4" s="561" t="s">
        <v>2393</v>
      </c>
      <c r="T4" s="561" t="s">
        <v>2394</v>
      </c>
      <c r="U4" s="561" t="s">
        <v>2395</v>
      </c>
      <c r="V4" s="561" t="s">
        <v>2396</v>
      </c>
      <c r="W4" s="565" t="s">
        <v>2397</v>
      </c>
      <c r="X4" s="561" t="s">
        <v>2398</v>
      </c>
      <c r="Y4" s="561" t="s">
        <v>2388</v>
      </c>
      <c r="Z4" s="561" t="s">
        <v>2399</v>
      </c>
      <c r="AA4" s="561" t="s">
        <v>2400</v>
      </c>
      <c r="AB4" s="561" t="s">
        <v>2401</v>
      </c>
      <c r="AC4" s="561" t="s">
        <v>2402</v>
      </c>
      <c r="AD4" s="561" t="s">
        <v>2403</v>
      </c>
      <c r="AE4" s="561" t="s">
        <v>2404</v>
      </c>
      <c r="AF4" s="562" t="s">
        <v>2388</v>
      </c>
      <c r="AG4" s="561" t="s">
        <v>2405</v>
      </c>
      <c r="AH4" s="561" t="s">
        <v>2406</v>
      </c>
      <c r="AI4" s="561" t="s">
        <v>2407</v>
      </c>
      <c r="AJ4" s="561" t="s">
        <v>2408</v>
      </c>
      <c r="AK4" s="561" t="s">
        <v>2409</v>
      </c>
      <c r="AL4" s="561" t="s">
        <v>93</v>
      </c>
      <c r="AM4" s="561" t="s">
        <v>2035</v>
      </c>
      <c r="AN4" s="562" t="s">
        <v>2410</v>
      </c>
      <c r="AO4" s="562" t="s">
        <v>114</v>
      </c>
      <c r="AP4" s="561" t="s">
        <v>2411</v>
      </c>
      <c r="AQ4" s="561" t="s">
        <v>166</v>
      </c>
    </row>
    <row r="5" customFormat="false" ht="10.5" hidden="false" customHeight="false" outlineLevel="0" collapsed="false">
      <c r="A5" s="560" t="s">
        <v>2412</v>
      </c>
      <c r="B5" s="561" t="s">
        <v>2413</v>
      </c>
      <c r="C5" s="562" t="n">
        <v>950</v>
      </c>
      <c r="D5" s="561" t="s">
        <v>2414</v>
      </c>
      <c r="E5" s="561" t="s">
        <v>2415</v>
      </c>
      <c r="F5" s="561" t="s">
        <v>2416</v>
      </c>
      <c r="G5" s="566" t="n">
        <v>0.06</v>
      </c>
      <c r="H5" s="561" t="s">
        <v>2417</v>
      </c>
      <c r="I5" s="562" t="s">
        <v>2418</v>
      </c>
      <c r="J5" s="561" t="s">
        <v>2419</v>
      </c>
      <c r="K5" s="564" t="s">
        <v>2420</v>
      </c>
      <c r="L5" s="561" t="s">
        <v>2421</v>
      </c>
      <c r="M5" s="561" t="s">
        <v>2422</v>
      </c>
      <c r="N5" s="561" t="n">
        <v>2</v>
      </c>
      <c r="O5" s="561" t="s">
        <v>2423</v>
      </c>
      <c r="P5" s="561" t="s">
        <v>2424</v>
      </c>
      <c r="Q5" s="561" t="s">
        <v>2425</v>
      </c>
      <c r="R5" s="561" t="s">
        <v>2426</v>
      </c>
      <c r="S5" s="562" t="s">
        <v>2427</v>
      </c>
      <c r="T5" s="561" t="s">
        <v>2428</v>
      </c>
      <c r="U5" s="564" t="s">
        <v>2429</v>
      </c>
      <c r="V5" s="561" t="s">
        <v>2430</v>
      </c>
      <c r="W5" s="565" t="s">
        <v>2431</v>
      </c>
      <c r="X5" s="561" t="s">
        <v>2432</v>
      </c>
      <c r="Y5" s="561" t="s">
        <v>2422</v>
      </c>
      <c r="Z5" s="561" t="s">
        <v>2433</v>
      </c>
      <c r="AA5" s="561" t="s">
        <v>2434</v>
      </c>
      <c r="AB5" s="561" t="s">
        <v>2435</v>
      </c>
      <c r="AC5" s="561" t="s">
        <v>2436</v>
      </c>
      <c r="AD5" s="561" t="s">
        <v>2437</v>
      </c>
      <c r="AE5" s="561" t="s">
        <v>2438</v>
      </c>
      <c r="AG5" s="561" t="s">
        <v>2439</v>
      </c>
      <c r="AH5" s="561" t="s">
        <v>2440</v>
      </c>
      <c r="AI5" s="561" t="s">
        <v>2408</v>
      </c>
      <c r="AJ5" s="561" t="s">
        <v>2409</v>
      </c>
      <c r="AK5" s="561"/>
      <c r="AL5" s="561" t="s">
        <v>2441</v>
      </c>
      <c r="AM5" s="561" t="s">
        <v>1925</v>
      </c>
      <c r="AN5" s="562" t="s">
        <v>2442</v>
      </c>
      <c r="AO5" s="562" t="s">
        <v>93</v>
      </c>
      <c r="AP5" s="561" t="s">
        <v>2443</v>
      </c>
    </row>
    <row r="6" customFormat="false" ht="10.5" hidden="false" customHeight="false" outlineLevel="0" collapsed="false">
      <c r="A6" s="560" t="s">
        <v>2444</v>
      </c>
      <c r="B6" s="561" t="s">
        <v>2445</v>
      </c>
      <c r="C6" s="562" t="n">
        <v>200</v>
      </c>
      <c r="D6" s="561" t="s">
        <v>2446</v>
      </c>
      <c r="E6" s="561" t="s">
        <v>2447</v>
      </c>
      <c r="F6" s="561" t="s">
        <v>2448</v>
      </c>
      <c r="G6" s="566" t="n">
        <v>0.12</v>
      </c>
      <c r="H6" s="561" t="s">
        <v>2449</v>
      </c>
      <c r="I6" s="562" t="s">
        <v>2450</v>
      </c>
      <c r="J6" s="561" t="s">
        <v>2451</v>
      </c>
      <c r="K6" s="564" t="s">
        <v>2452</v>
      </c>
      <c r="L6" s="561" t="s">
        <v>2453</v>
      </c>
      <c r="N6" s="562" t="n">
        <v>3</v>
      </c>
      <c r="O6" s="561" t="s">
        <v>2454</v>
      </c>
      <c r="P6" s="561" t="s">
        <v>2455</v>
      </c>
      <c r="Q6" s="561" t="s">
        <v>2456</v>
      </c>
      <c r="R6" s="561" t="s">
        <v>2457</v>
      </c>
      <c r="S6" s="562" t="s">
        <v>2458</v>
      </c>
      <c r="T6" s="561" t="s">
        <v>2459</v>
      </c>
      <c r="U6" s="564" t="s">
        <v>2460</v>
      </c>
      <c r="V6" s="561" t="s">
        <v>2461</v>
      </c>
      <c r="W6" s="565" t="s">
        <v>2462</v>
      </c>
      <c r="X6" s="561" t="s">
        <v>2463</v>
      </c>
      <c r="Y6" s="561" t="s">
        <v>2464</v>
      </c>
      <c r="Z6" s="561" t="s">
        <v>2465</v>
      </c>
      <c r="AB6" s="561" t="s">
        <v>2466</v>
      </c>
      <c r="AC6" s="561" t="s">
        <v>2467</v>
      </c>
      <c r="AG6" s="561" t="s">
        <v>2468</v>
      </c>
      <c r="AI6" s="561" t="s">
        <v>2409</v>
      </c>
      <c r="AL6" s="561" t="s">
        <v>2409</v>
      </c>
      <c r="AN6" s="562" t="s">
        <v>2469</v>
      </c>
      <c r="AO6" s="562" t="s">
        <v>2407</v>
      </c>
      <c r="AP6" s="561" t="s">
        <v>2470</v>
      </c>
    </row>
    <row r="7" customFormat="false" ht="10.5" hidden="false" customHeight="false" outlineLevel="0" collapsed="false">
      <c r="A7" s="560" t="s">
        <v>2471</v>
      </c>
      <c r="B7" s="561" t="s">
        <v>2472</v>
      </c>
      <c r="D7" s="561" t="s">
        <v>2473</v>
      </c>
      <c r="E7" s="561" t="s">
        <v>2474</v>
      </c>
      <c r="G7" s="566" t="n">
        <v>0.25</v>
      </c>
      <c r="H7" s="561" t="s">
        <v>2475</v>
      </c>
      <c r="L7" s="561" t="s">
        <v>2476</v>
      </c>
      <c r="O7" s="561" t="s">
        <v>2477</v>
      </c>
      <c r="P7" s="561" t="s">
        <v>2478</v>
      </c>
      <c r="Q7" s="561" t="s">
        <v>188</v>
      </c>
      <c r="R7" s="561" t="s">
        <v>2479</v>
      </c>
      <c r="S7" s="562" t="s">
        <v>2480</v>
      </c>
      <c r="T7" s="561" t="s">
        <v>2481</v>
      </c>
      <c r="U7" s="564" t="s">
        <v>2482</v>
      </c>
      <c r="V7" s="561" t="s">
        <v>2483</v>
      </c>
      <c r="W7" s="565" t="s">
        <v>2484</v>
      </c>
      <c r="X7" s="561" t="s">
        <v>2485</v>
      </c>
      <c r="AC7" s="561" t="s">
        <v>2486</v>
      </c>
      <c r="AG7" s="561" t="s">
        <v>2487</v>
      </c>
      <c r="AN7" s="562" t="s">
        <v>2488</v>
      </c>
      <c r="AO7" s="562" t="s">
        <v>2408</v>
      </c>
      <c r="AP7" s="561" t="s">
        <v>2489</v>
      </c>
      <c r="AQ7" s="567"/>
    </row>
    <row r="8" customFormat="false" ht="10.5" hidden="false" customHeight="false" outlineLevel="0" collapsed="false">
      <c r="A8" s="560" t="s">
        <v>2490</v>
      </c>
      <c r="D8" s="561" t="s">
        <v>2491</v>
      </c>
      <c r="E8" s="561" t="s">
        <v>2492</v>
      </c>
      <c r="H8" s="561" t="s">
        <v>2493</v>
      </c>
      <c r="O8" s="568" t="s">
        <v>2494</v>
      </c>
      <c r="P8" s="561" t="s">
        <v>187</v>
      </c>
      <c r="Q8" s="561" t="s">
        <v>2495</v>
      </c>
      <c r="R8" s="561" t="s">
        <v>189</v>
      </c>
      <c r="S8" s="562" t="s">
        <v>2496</v>
      </c>
      <c r="T8" s="561" t="s">
        <v>2497</v>
      </c>
      <c r="U8" s="561" t="s">
        <v>2464</v>
      </c>
      <c r="V8" s="561" t="s">
        <v>2464</v>
      </c>
      <c r="W8" s="569" t="s">
        <v>2498</v>
      </c>
      <c r="X8" s="561" t="s">
        <v>2464</v>
      </c>
      <c r="AC8" s="561" t="s">
        <v>2499</v>
      </c>
      <c r="AG8" s="561" t="s">
        <v>2500</v>
      </c>
      <c r="AO8" s="562" t="s">
        <v>2409</v>
      </c>
      <c r="AP8" s="561" t="s">
        <v>2501</v>
      </c>
    </row>
    <row r="9" customFormat="false" ht="10.5" hidden="false" customHeight="false" outlineLevel="0" collapsed="false">
      <c r="A9" s="560" t="s">
        <v>2502</v>
      </c>
      <c r="D9" s="561" t="s">
        <v>2503</v>
      </c>
      <c r="E9" s="561" t="s">
        <v>2504</v>
      </c>
      <c r="H9" s="561" t="s">
        <v>2505</v>
      </c>
      <c r="O9" s="561" t="s">
        <v>2506</v>
      </c>
      <c r="P9" s="564" t="s">
        <v>2507</v>
      </c>
      <c r="Q9" s="561" t="s">
        <v>2508</v>
      </c>
      <c r="R9" s="561" t="s">
        <v>2509</v>
      </c>
      <c r="S9" s="562" t="s">
        <v>2510</v>
      </c>
      <c r="T9" s="561" t="s">
        <v>2511</v>
      </c>
      <c r="W9" s="565" t="s">
        <v>2512</v>
      </c>
      <c r="AC9" s="561" t="s">
        <v>2513</v>
      </c>
      <c r="AG9" s="561" t="s">
        <v>2514</v>
      </c>
      <c r="AP9" s="561" t="s">
        <v>2515</v>
      </c>
    </row>
    <row r="10" customFormat="false" ht="10.5" hidden="false" customHeight="false" outlineLevel="0" collapsed="false">
      <c r="H10" s="561" t="s">
        <v>2516</v>
      </c>
      <c r="P10" s="561" t="s">
        <v>2517</v>
      </c>
      <c r="Q10" s="561" t="s">
        <v>2518</v>
      </c>
      <c r="R10" s="561" t="s">
        <v>2519</v>
      </c>
      <c r="T10" s="561" t="s">
        <v>2520</v>
      </c>
      <c r="W10" s="565" t="s">
        <v>2521</v>
      </c>
      <c r="AC10" s="561" t="s">
        <v>2522</v>
      </c>
      <c r="AG10" s="561" t="s">
        <v>2523</v>
      </c>
      <c r="AP10" s="561" t="s">
        <v>2524</v>
      </c>
    </row>
    <row r="11" s="539" customFormat="true" ht="10.5" hidden="false" customHeight="false" outlineLevel="0" collapsed="false">
      <c r="H11" s="561" t="s">
        <v>2525</v>
      </c>
      <c r="P11" s="561" t="s">
        <v>2526</v>
      </c>
      <c r="Q11" s="561" t="s">
        <v>2527</v>
      </c>
      <c r="T11" s="561" t="s">
        <v>2528</v>
      </c>
      <c r="W11" s="565" t="s">
        <v>2529</v>
      </c>
      <c r="AG11" s="561" t="s">
        <v>2530</v>
      </c>
      <c r="AP11" s="561" t="s">
        <v>2531</v>
      </c>
    </row>
    <row r="12" s="539" customFormat="true" ht="10.5" hidden="false" customHeight="false" outlineLevel="0" collapsed="false">
      <c r="H12" s="561" t="s">
        <v>2532</v>
      </c>
      <c r="P12" s="561" t="s">
        <v>2533</v>
      </c>
      <c r="Q12" s="561" t="s">
        <v>2534</v>
      </c>
      <c r="W12" s="565" t="s">
        <v>2535</v>
      </c>
      <c r="AG12" s="561" t="s">
        <v>2536</v>
      </c>
      <c r="AP12" s="561" t="s">
        <v>2537</v>
      </c>
    </row>
    <row r="13" s="539" customFormat="true" ht="10.5" hidden="false" customHeight="false" outlineLevel="0" collapsed="false">
      <c r="H13" s="561" t="s">
        <v>2538</v>
      </c>
      <c r="P13" s="561" t="s">
        <v>2539</v>
      </c>
      <c r="AG13" s="561" t="s">
        <v>2540</v>
      </c>
      <c r="AP13" s="561" t="s">
        <v>2541</v>
      </c>
    </row>
    <row r="14" s="539" customFormat="true" ht="10.5" hidden="false" customHeight="false" outlineLevel="0" collapsed="false">
      <c r="H14" s="561" t="s">
        <v>2542</v>
      </c>
      <c r="P14" s="561" t="s">
        <v>2543</v>
      </c>
      <c r="AG14" s="561" t="s">
        <v>2544</v>
      </c>
      <c r="AP14" s="561" t="s">
        <v>2545</v>
      </c>
    </row>
    <row r="15" s="539" customFormat="true" ht="10.5" hidden="false" customHeight="false" outlineLevel="0" collapsed="false">
      <c r="H15" s="561" t="s">
        <v>2546</v>
      </c>
      <c r="P15" s="561" t="s">
        <v>2547</v>
      </c>
      <c r="AG15" s="561" t="s">
        <v>2548</v>
      </c>
      <c r="AP15" s="561" t="s">
        <v>2549</v>
      </c>
    </row>
    <row r="16" s="539" customFormat="true" ht="10.5" hidden="false" customHeight="false" outlineLevel="0" collapsed="false">
      <c r="H16" s="561" t="s">
        <v>2550</v>
      </c>
      <c r="P16" s="561" t="s">
        <v>2551</v>
      </c>
      <c r="AG16" s="561" t="s">
        <v>2552</v>
      </c>
      <c r="AP16" s="561" t="s">
        <v>2553</v>
      </c>
    </row>
    <row r="17" s="539" customFormat="true" ht="10.5" hidden="false" customHeight="false" outlineLevel="0" collapsed="false">
      <c r="H17" s="561" t="s">
        <v>2554</v>
      </c>
      <c r="P17" s="561" t="s">
        <v>2555</v>
      </c>
      <c r="AG17" s="561" t="s">
        <v>2556</v>
      </c>
      <c r="AP17" s="561" t="s">
        <v>2557</v>
      </c>
    </row>
    <row r="18" s="539" customFormat="true" ht="10.5" hidden="false" customHeight="false" outlineLevel="0" collapsed="false">
      <c r="H18" s="561" t="s">
        <v>2558</v>
      </c>
      <c r="P18" s="561" t="s">
        <v>2559</v>
      </c>
      <c r="AG18" s="561" t="s">
        <v>2560</v>
      </c>
      <c r="AP18" s="561" t="s">
        <v>2561</v>
      </c>
    </row>
    <row r="19" s="539" customFormat="true" ht="10.5" hidden="false" customHeight="false" outlineLevel="0" collapsed="false">
      <c r="H19" s="561" t="s">
        <v>2562</v>
      </c>
      <c r="P19" s="561"/>
      <c r="AG19" s="561" t="s">
        <v>2563</v>
      </c>
      <c r="AP19" s="561" t="s">
        <v>2564</v>
      </c>
    </row>
    <row r="20" s="539" customFormat="true" ht="10.5" hidden="false" customHeight="false" outlineLevel="0" collapsed="false">
      <c r="H20" s="561" t="s">
        <v>2565</v>
      </c>
      <c r="P20" s="561"/>
      <c r="AG20" s="561" t="s">
        <v>2566</v>
      </c>
      <c r="AP20" s="561" t="s">
        <v>2567</v>
      </c>
    </row>
    <row r="21" s="539" customFormat="true" ht="10.5" hidden="false" customHeight="false" outlineLevel="0" collapsed="false">
      <c r="H21" s="561" t="s">
        <v>2568</v>
      </c>
      <c r="P21" s="561"/>
      <c r="AG21" s="561" t="s">
        <v>2569</v>
      </c>
      <c r="AP21" s="561" t="s">
        <v>2570</v>
      </c>
    </row>
    <row r="22" s="539" customFormat="true" ht="10.5" hidden="false" customHeight="false" outlineLevel="0" collapsed="false">
      <c r="H22" s="561" t="s">
        <v>2571</v>
      </c>
      <c r="P22" s="561"/>
      <c r="AG22" s="561" t="s">
        <v>2572</v>
      </c>
      <c r="AP22" s="561" t="s">
        <v>2490</v>
      </c>
    </row>
    <row r="23" s="539" customFormat="true" ht="10.5" hidden="false" customHeight="false" outlineLevel="0" collapsed="false">
      <c r="H23" s="561" t="s">
        <v>2573</v>
      </c>
      <c r="P23" s="561"/>
      <c r="AG23" s="561" t="s">
        <v>2574</v>
      </c>
      <c r="AP23" s="561" t="s">
        <v>2575</v>
      </c>
    </row>
    <row r="24" s="539" customFormat="true" ht="10.5" hidden="false" customHeight="false" outlineLevel="0" collapsed="false">
      <c r="H24" s="561" t="s">
        <v>2576</v>
      </c>
      <c r="P24" s="561"/>
      <c r="AG24" s="561" t="s">
        <v>2577</v>
      </c>
      <c r="AP24" s="561" t="s">
        <v>2578</v>
      </c>
    </row>
    <row r="25" s="539" customFormat="true" ht="10.5" hidden="false" customHeight="false" outlineLevel="0" collapsed="false">
      <c r="H25" s="561" t="s">
        <v>2579</v>
      </c>
      <c r="P25" s="561"/>
      <c r="AG25" s="561" t="s">
        <v>2580</v>
      </c>
      <c r="AP25" s="561" t="s">
        <v>2581</v>
      </c>
    </row>
    <row r="26" s="539" customFormat="true" ht="10.5" hidden="false" customHeight="false" outlineLevel="0" collapsed="false">
      <c r="H26" s="561"/>
      <c r="P26" s="561"/>
      <c r="AG26" s="561" t="s">
        <v>2582</v>
      </c>
      <c r="AP26" s="561" t="s">
        <v>2583</v>
      </c>
    </row>
    <row r="27" s="539" customFormat="true" ht="10.5" hidden="false" customHeight="false" outlineLevel="0" collapsed="false">
      <c r="H27" s="561"/>
      <c r="P27" s="561"/>
      <c r="AG27" s="561" t="s">
        <v>2584</v>
      </c>
      <c r="AP27" s="561" t="s">
        <v>2585</v>
      </c>
    </row>
    <row r="28" s="539" customFormat="true" ht="10.5" hidden="false" customHeight="false" outlineLevel="0" collapsed="false">
      <c r="H28" s="561"/>
      <c r="P28" s="561"/>
      <c r="AG28" s="561" t="s">
        <v>2586</v>
      </c>
      <c r="AP28" s="561" t="s">
        <v>2587</v>
      </c>
    </row>
    <row r="29" s="539" customFormat="true" ht="10.5" hidden="false" customHeight="false" outlineLevel="0" collapsed="false">
      <c r="H29" s="561"/>
      <c r="P29" s="561"/>
      <c r="AG29" s="561" t="s">
        <v>2588</v>
      </c>
      <c r="AP29" s="561" t="s">
        <v>2589</v>
      </c>
    </row>
    <row r="30" s="539" customFormat="true" ht="10.5" hidden="false" customHeight="false" outlineLevel="0" collapsed="false">
      <c r="H30" s="561"/>
      <c r="P30" s="561"/>
      <c r="AG30" s="561" t="s">
        <v>2590</v>
      </c>
      <c r="AP30" s="561" t="s">
        <v>2591</v>
      </c>
      <c r="AQ30" s="567"/>
    </row>
    <row r="31" s="539" customFormat="true" ht="10.5" hidden="false" customHeight="false" outlineLevel="0" collapsed="false">
      <c r="H31" s="561"/>
      <c r="P31" s="561"/>
      <c r="AG31" s="561" t="s">
        <v>2592</v>
      </c>
      <c r="AP31" s="561" t="s">
        <v>2593</v>
      </c>
    </row>
    <row r="32" s="539" customFormat="true" ht="10.5" hidden="false" customHeight="false" outlineLevel="0" collapsed="false">
      <c r="H32" s="561"/>
      <c r="P32" s="561"/>
      <c r="AG32" s="561" t="s">
        <v>2594</v>
      </c>
      <c r="AP32" s="561" t="s">
        <v>2595</v>
      </c>
    </row>
    <row r="33" s="539" customFormat="true" ht="10.5" hidden="false" customHeight="false" outlineLevel="0" collapsed="false">
      <c r="H33" s="561"/>
      <c r="P33" s="561"/>
      <c r="AG33" s="561" t="s">
        <v>2596</v>
      </c>
      <c r="AP33" s="561" t="s">
        <v>2597</v>
      </c>
    </row>
    <row r="34" s="539" customFormat="true" ht="10.5" hidden="false" customHeight="false" outlineLevel="0" collapsed="false">
      <c r="H34" s="561"/>
      <c r="P34" s="561"/>
      <c r="AG34" s="561" t="s">
        <v>2598</v>
      </c>
      <c r="AP34" s="561" t="s">
        <v>2599</v>
      </c>
      <c r="AQ34" s="567"/>
    </row>
    <row r="35" s="539" customFormat="true" ht="10.5" hidden="false" customHeight="false" outlineLevel="0" collapsed="false">
      <c r="H35" s="561"/>
      <c r="P35" s="561"/>
      <c r="AG35" s="561" t="s">
        <v>2600</v>
      </c>
      <c r="AP35" s="561" t="s">
        <v>2601</v>
      </c>
      <c r="AQ35" s="567"/>
    </row>
    <row r="36" s="539" customFormat="true" ht="10.5" hidden="false" customHeight="false" outlineLevel="0" collapsed="false">
      <c r="H36" s="561"/>
      <c r="P36" s="561"/>
      <c r="AG36" s="561" t="s">
        <v>2602</v>
      </c>
      <c r="AP36" s="561" t="s">
        <v>2603</v>
      </c>
    </row>
    <row r="37" s="539" customFormat="true" ht="10.5" hidden="false" customHeight="false" outlineLevel="0" collapsed="false">
      <c r="H37" s="561"/>
      <c r="P37" s="561"/>
      <c r="AG37" s="561" t="s">
        <v>2604</v>
      </c>
      <c r="AP37" s="561" t="s">
        <v>2502</v>
      </c>
      <c r="AQ37" s="567"/>
    </row>
    <row r="38" s="539" customFormat="true" ht="10.5" hidden="false" customHeight="false" outlineLevel="0" collapsed="false">
      <c r="H38" s="561"/>
      <c r="P38" s="561"/>
      <c r="AG38" s="561" t="s">
        <v>2605</v>
      </c>
      <c r="AP38" s="561" t="s">
        <v>2606</v>
      </c>
      <c r="AQ38" s="567"/>
    </row>
    <row r="39" s="539" customFormat="true" ht="10.5" hidden="false" customHeight="false" outlineLevel="0" collapsed="false">
      <c r="H39" s="561"/>
      <c r="P39" s="561"/>
      <c r="AG39" s="561" t="s">
        <v>2607</v>
      </c>
      <c r="AP39" s="561" t="s">
        <v>2608</v>
      </c>
      <c r="AQ39" s="567"/>
    </row>
    <row r="40" s="539" customFormat="true" ht="10.5" hidden="false" customHeight="false" outlineLevel="0" collapsed="false">
      <c r="H40" s="561"/>
      <c r="P40" s="561"/>
      <c r="AG40" s="561" t="s">
        <v>2609</v>
      </c>
      <c r="AP40" s="561" t="s">
        <v>2610</v>
      </c>
    </row>
    <row r="41" s="539" customFormat="true" ht="10.5" hidden="false" customHeight="false" outlineLevel="0" collapsed="false">
      <c r="H41" s="561"/>
      <c r="P41" s="561"/>
      <c r="AG41" s="561" t="s">
        <v>2611</v>
      </c>
      <c r="AP41" s="561" t="s">
        <v>2612</v>
      </c>
    </row>
    <row r="42" s="539" customFormat="true" ht="10.5" hidden="false" customHeight="false" outlineLevel="0" collapsed="false">
      <c r="H42" s="561"/>
      <c r="P42" s="561"/>
      <c r="AG42" s="561" t="s">
        <v>2613</v>
      </c>
      <c r="AP42" s="561" t="s">
        <v>2614</v>
      </c>
    </row>
    <row r="43" s="539" customFormat="true" ht="10.5" hidden="false" customHeight="false" outlineLevel="0" collapsed="false">
      <c r="H43" s="561"/>
      <c r="P43" s="561"/>
      <c r="AG43" s="561" t="s">
        <v>2615</v>
      </c>
      <c r="AP43" s="561" t="s">
        <v>2616</v>
      </c>
    </row>
    <row r="44" s="539" customFormat="true" ht="10.5" hidden="false" customHeight="false" outlineLevel="0" collapsed="false">
      <c r="H44" s="561"/>
      <c r="P44" s="561"/>
      <c r="AG44" s="561" t="s">
        <v>2617</v>
      </c>
      <c r="AP44" s="561" t="s">
        <v>2618</v>
      </c>
    </row>
    <row r="45" s="539" customFormat="true" ht="10.5" hidden="false" customHeight="false" outlineLevel="0" collapsed="false">
      <c r="H45" s="561"/>
      <c r="P45" s="561"/>
      <c r="AG45" s="561" t="s">
        <v>2619</v>
      </c>
      <c r="AP45" s="561" t="s">
        <v>2620</v>
      </c>
      <c r="AQ45" s="567"/>
    </row>
    <row r="46" s="539" customFormat="true" ht="10.5" hidden="false" customHeight="false" outlineLevel="0" collapsed="false">
      <c r="H46" s="561"/>
      <c r="P46" s="561"/>
      <c r="AG46" s="561" t="s">
        <v>2621</v>
      </c>
      <c r="AP46" s="561" t="s">
        <v>2622</v>
      </c>
    </row>
    <row r="47" s="539" customFormat="true" ht="10.5" hidden="false" customHeight="false" outlineLevel="0" collapsed="false">
      <c r="H47" s="561"/>
      <c r="P47" s="561"/>
      <c r="AG47" s="561" t="s">
        <v>2623</v>
      </c>
      <c r="AP47" s="561" t="s">
        <v>2624</v>
      </c>
    </row>
    <row r="48" s="539" customFormat="true" ht="10.5" hidden="false" customHeight="false" outlineLevel="0" collapsed="false">
      <c r="H48" s="561"/>
      <c r="P48" s="561"/>
      <c r="AG48" s="561" t="s">
        <v>2625</v>
      </c>
      <c r="AP48" s="561" t="s">
        <v>763</v>
      </c>
    </row>
    <row r="49" s="539" customFormat="true" ht="10.5" hidden="false" customHeight="false" outlineLevel="0" collapsed="false">
      <c r="H49" s="561"/>
      <c r="P49" s="561"/>
      <c r="AG49" s="561" t="s">
        <v>2626</v>
      </c>
    </row>
    <row r="50" s="539" customFormat="true" ht="10.5" hidden="false" customHeight="false" outlineLevel="0" collapsed="false">
      <c r="H50" s="561"/>
      <c r="P50" s="561"/>
      <c r="AG50" s="561" t="s">
        <v>2627</v>
      </c>
    </row>
    <row r="51" s="539" customFormat="true" ht="10.5" hidden="false" customHeight="false" outlineLevel="0" collapsed="false">
      <c r="H51" s="561"/>
      <c r="P51" s="561"/>
      <c r="AG51" s="561" t="s">
        <v>2628</v>
      </c>
    </row>
    <row r="52" s="539" customFormat="true" ht="10.5" hidden="false" customHeight="false" outlineLevel="0" collapsed="false">
      <c r="H52" s="561"/>
      <c r="P52" s="561"/>
      <c r="AG52" s="561" t="s">
        <v>2629</v>
      </c>
    </row>
    <row r="53" s="539" customFormat="true" ht="10.5" hidden="false" customHeight="false" outlineLevel="0" collapsed="false">
      <c r="H53" s="561"/>
      <c r="P53" s="561"/>
      <c r="AG53" s="561" t="s">
        <v>2630</v>
      </c>
    </row>
    <row r="54" s="539" customFormat="true" ht="10.5" hidden="false" customHeight="false" outlineLevel="0" collapsed="false">
      <c r="H54" s="561"/>
      <c r="P54" s="561"/>
      <c r="AG54" s="561" t="s">
        <v>2631</v>
      </c>
    </row>
    <row r="55" s="539" customFormat="true" ht="10.5" hidden="false" customHeight="false" outlineLevel="0" collapsed="false">
      <c r="H55" s="561"/>
      <c r="P55" s="561"/>
      <c r="AG55" s="561" t="s">
        <v>2632</v>
      </c>
    </row>
    <row r="56" s="539" customFormat="true" ht="10.5" hidden="false" customHeight="false" outlineLevel="0" collapsed="false">
      <c r="H56" s="561"/>
      <c r="P56" s="561"/>
      <c r="AG56" s="561" t="s">
        <v>2633</v>
      </c>
    </row>
    <row r="57" s="539" customFormat="true" ht="10.5" hidden="false" customHeight="false" outlineLevel="0" collapsed="false">
      <c r="H57" s="561"/>
      <c r="P57" s="561"/>
      <c r="AG57" s="561" t="s">
        <v>2634</v>
      </c>
    </row>
    <row r="58" s="539" customFormat="true" ht="10.5" hidden="false" customHeight="false" outlineLevel="0" collapsed="false">
      <c r="H58" s="561"/>
      <c r="P58" s="561"/>
      <c r="AG58" s="561" t="s">
        <v>2635</v>
      </c>
    </row>
    <row r="59" s="539" customFormat="true" ht="10.5" hidden="false" customHeight="false" outlineLevel="0" collapsed="false">
      <c r="H59" s="561"/>
      <c r="P59" s="561"/>
      <c r="AG59" s="561" t="s">
        <v>2636</v>
      </c>
    </row>
    <row r="60" s="539" customFormat="true" ht="10.5" hidden="false" customHeight="false" outlineLevel="0" collapsed="false">
      <c r="H60" s="561"/>
      <c r="P60" s="561"/>
      <c r="AG60" s="561" t="s">
        <v>2637</v>
      </c>
    </row>
    <row r="61" s="539" customFormat="true" ht="10.5" hidden="false" customHeight="false" outlineLevel="0" collapsed="false">
      <c r="H61" s="561"/>
      <c r="P61" s="561"/>
      <c r="AG61" s="561" t="s">
        <v>2638</v>
      </c>
    </row>
    <row r="62" s="539" customFormat="true" ht="10.5" hidden="false" customHeight="false" outlineLevel="0" collapsed="false">
      <c r="H62" s="561"/>
      <c r="P62" s="561"/>
      <c r="AG62" s="561" t="s">
        <v>2639</v>
      </c>
    </row>
    <row r="63" s="539" customFormat="true" ht="10.5" hidden="false" customHeight="false" outlineLevel="0" collapsed="false">
      <c r="H63" s="561"/>
      <c r="P63" s="561"/>
      <c r="AG63" s="561" t="s">
        <v>2640</v>
      </c>
    </row>
    <row r="64" s="539" customFormat="true" ht="10.5" hidden="false" customHeight="false" outlineLevel="0" collapsed="false">
      <c r="H64" s="561"/>
      <c r="P64" s="561"/>
      <c r="AG64" s="561" t="s">
        <v>2641</v>
      </c>
    </row>
    <row r="65" s="539" customFormat="true" ht="10.5" hidden="false" customHeight="false" outlineLevel="0" collapsed="false">
      <c r="H65" s="561"/>
      <c r="P65" s="561"/>
      <c r="AG65" s="561" t="s">
        <v>2642</v>
      </c>
    </row>
    <row r="66" s="539" customFormat="true" ht="10.5" hidden="false" customHeight="false" outlineLevel="0" collapsed="false">
      <c r="H66" s="561"/>
      <c r="P66" s="561"/>
      <c r="AG66" s="561" t="s">
        <v>2643</v>
      </c>
    </row>
    <row r="67" s="539" customFormat="true" ht="10.5" hidden="false" customHeight="false" outlineLevel="0" collapsed="false">
      <c r="H67" s="561"/>
      <c r="P67" s="561"/>
      <c r="AG67" s="561" t="s">
        <v>2644</v>
      </c>
    </row>
    <row r="68" s="539" customFormat="true" ht="10.5" hidden="false" customHeight="false" outlineLevel="0" collapsed="false">
      <c r="H68" s="561"/>
      <c r="P68" s="561"/>
      <c r="AG68" s="561" t="s">
        <v>2645</v>
      </c>
    </row>
    <row r="69" s="539" customFormat="true" ht="10.5" hidden="false" customHeight="false" outlineLevel="0" collapsed="false">
      <c r="H69" s="561"/>
      <c r="P69" s="561"/>
      <c r="AG69" s="561" t="s">
        <v>2646</v>
      </c>
    </row>
    <row r="70" s="539" customFormat="true" ht="10.5" hidden="false" customHeight="false" outlineLevel="0" collapsed="false">
      <c r="H70" s="561"/>
      <c r="P70" s="561"/>
      <c r="AG70" s="561" t="s">
        <v>2647</v>
      </c>
    </row>
    <row r="71" s="539" customFormat="true" ht="10.5" hidden="false" customHeight="false" outlineLevel="0" collapsed="false">
      <c r="H71" s="561"/>
      <c r="P71" s="561"/>
      <c r="AG71" s="561" t="s">
        <v>2648</v>
      </c>
    </row>
    <row r="72" s="539" customFormat="true" ht="10.5" hidden="false" customHeight="false" outlineLevel="0" collapsed="false">
      <c r="H72" s="561"/>
      <c r="P72" s="561"/>
      <c r="AG72" s="561" t="s">
        <v>2649</v>
      </c>
    </row>
    <row r="73" s="539" customFormat="true" ht="10.5" hidden="false" customHeight="false" outlineLevel="0" collapsed="false">
      <c r="H73" s="561"/>
      <c r="P73" s="561"/>
      <c r="AG73" s="561" t="s">
        <v>2650</v>
      </c>
    </row>
    <row r="74" s="539" customFormat="true" ht="10.5" hidden="false" customHeight="false" outlineLevel="0" collapsed="false">
      <c r="H74" s="561"/>
      <c r="P74" s="561"/>
      <c r="AG74" s="561" t="s">
        <v>2651</v>
      </c>
    </row>
    <row r="75" s="539" customFormat="true" ht="10.5" hidden="false" customHeight="false" outlineLevel="0" collapsed="false">
      <c r="H75" s="561"/>
      <c r="P75" s="561"/>
      <c r="AG75" s="561" t="s">
        <v>2652</v>
      </c>
    </row>
    <row r="76" s="539" customFormat="true" ht="10.5" hidden="false" customHeight="false" outlineLevel="0" collapsed="false">
      <c r="H76" s="561"/>
      <c r="P76" s="561"/>
      <c r="AG76" s="561" t="s">
        <v>2653</v>
      </c>
    </row>
    <row r="77" s="539" customFormat="true" ht="10.5" hidden="false" customHeight="false" outlineLevel="0" collapsed="false">
      <c r="H77" s="561"/>
      <c r="P77" s="561"/>
      <c r="AG77" s="561" t="s">
        <v>2654</v>
      </c>
    </row>
    <row r="78" s="539" customFormat="true" ht="10.5" hidden="false" customHeight="false" outlineLevel="0" collapsed="false">
      <c r="H78" s="561"/>
      <c r="P78" s="561"/>
      <c r="AG78" s="561" t="s">
        <v>2655</v>
      </c>
    </row>
    <row r="79" s="539" customFormat="true" ht="10.5" hidden="false" customHeight="false" outlineLevel="0" collapsed="false">
      <c r="H79" s="561"/>
      <c r="P79" s="561"/>
      <c r="AG79" s="561" t="s">
        <v>2656</v>
      </c>
    </row>
    <row r="80" s="539" customFormat="true" ht="10.5" hidden="false" customHeight="false" outlineLevel="0" collapsed="false">
      <c r="H80" s="561"/>
      <c r="P80" s="561"/>
      <c r="AG80" s="561" t="s">
        <v>2657</v>
      </c>
    </row>
    <row r="81" s="539" customFormat="true" ht="10.5" hidden="false" customHeight="false" outlineLevel="0" collapsed="false">
      <c r="H81" s="561"/>
      <c r="P81" s="561"/>
      <c r="AG81" s="561" t="s">
        <v>2658</v>
      </c>
    </row>
    <row r="82" s="539" customFormat="true" ht="10.5" hidden="false" customHeight="false" outlineLevel="0" collapsed="false">
      <c r="H82" s="561"/>
      <c r="P82" s="561"/>
      <c r="AG82" s="561" t="s">
        <v>2659</v>
      </c>
    </row>
    <row r="83" s="539" customFormat="true" ht="10.5" hidden="false" customHeight="false" outlineLevel="0" collapsed="false">
      <c r="H83" s="561"/>
      <c r="P83" s="561"/>
      <c r="AG83" s="561" t="s">
        <v>2660</v>
      </c>
    </row>
    <row r="84" s="539" customFormat="true" ht="10.5" hidden="false" customHeight="false" outlineLevel="0" collapsed="false">
      <c r="H84" s="561"/>
      <c r="P84" s="561"/>
      <c r="AG84" s="561" t="s">
        <v>2661</v>
      </c>
    </row>
    <row r="85" s="539" customFormat="true" ht="10.5" hidden="false" customHeight="false" outlineLevel="0" collapsed="false">
      <c r="H85" s="561"/>
      <c r="P85" s="561"/>
      <c r="AG85" s="561" t="s">
        <v>2662</v>
      </c>
    </row>
    <row r="86" s="539" customFormat="true" ht="10.5" hidden="false" customHeight="false" outlineLevel="0" collapsed="false">
      <c r="H86" s="561"/>
      <c r="P86" s="561"/>
      <c r="AG86" s="561" t="s">
        <v>2663</v>
      </c>
    </row>
    <row r="87" s="539" customFormat="true" ht="10.5" hidden="false" customHeight="false" outlineLevel="0" collapsed="false">
      <c r="H87" s="561"/>
      <c r="P87" s="561"/>
      <c r="AG87" s="561" t="s">
        <v>2664</v>
      </c>
    </row>
    <row r="88" s="539" customFormat="true" ht="10.5" hidden="false" customHeight="false" outlineLevel="0" collapsed="false">
      <c r="H88" s="561"/>
      <c r="P88" s="561"/>
      <c r="AG88" s="561" t="s">
        <v>2665</v>
      </c>
    </row>
    <row r="89" s="539" customFormat="true" ht="10.5" hidden="false" customHeight="false" outlineLevel="0" collapsed="false">
      <c r="H89" s="561"/>
      <c r="P89" s="561"/>
      <c r="AG89" s="561" t="s">
        <v>2666</v>
      </c>
    </row>
    <row r="90" s="539" customFormat="true" ht="10.5" hidden="false" customHeight="false" outlineLevel="0" collapsed="false">
      <c r="H90" s="561"/>
      <c r="P90" s="561"/>
      <c r="AG90" s="561" t="s">
        <v>2667</v>
      </c>
    </row>
    <row r="91" s="539" customFormat="true" ht="10.5" hidden="false" customHeight="false" outlineLevel="0" collapsed="false">
      <c r="H91" s="561"/>
      <c r="P91" s="561"/>
      <c r="AG91" s="561" t="s">
        <v>2668</v>
      </c>
    </row>
    <row r="92" s="539" customFormat="true" ht="10.5" hidden="false" customHeight="false" outlineLevel="0" collapsed="false">
      <c r="H92" s="561"/>
      <c r="P92" s="561"/>
      <c r="AG92" s="561" t="s">
        <v>2669</v>
      </c>
    </row>
    <row r="93" s="539" customFormat="true" ht="10.5" hidden="false" customHeight="false" outlineLevel="0" collapsed="false">
      <c r="H93" s="561"/>
      <c r="P93" s="561"/>
      <c r="AG93" s="561" t="s">
        <v>2670</v>
      </c>
    </row>
    <row r="94" s="539" customFormat="true" ht="10.5" hidden="false" customHeight="false" outlineLevel="0" collapsed="false">
      <c r="H94" s="561"/>
      <c r="P94" s="561"/>
      <c r="AG94" s="561" t="s">
        <v>2671</v>
      </c>
    </row>
    <row r="95" s="539" customFormat="true" ht="10.5" hidden="false" customHeight="false" outlineLevel="0" collapsed="false">
      <c r="H95" s="561"/>
      <c r="P95" s="561"/>
      <c r="AG95" s="561" t="s">
        <v>2672</v>
      </c>
    </row>
    <row r="96" s="539" customFormat="true" ht="10.5" hidden="false" customHeight="false" outlineLevel="0" collapsed="false">
      <c r="H96" s="561"/>
      <c r="P96" s="561"/>
      <c r="AG96" s="561" t="s">
        <v>2673</v>
      </c>
    </row>
    <row r="97" s="539" customFormat="true" ht="10.5" hidden="false" customHeight="false" outlineLevel="0" collapsed="false">
      <c r="H97" s="561"/>
      <c r="P97" s="561"/>
      <c r="AG97" s="561" t="s">
        <v>2674</v>
      </c>
    </row>
    <row r="98" s="539" customFormat="true" ht="10.5" hidden="false" customHeight="false" outlineLevel="0" collapsed="false">
      <c r="H98" s="561"/>
      <c r="P98" s="561"/>
      <c r="AG98" s="561" t="s">
        <v>2675</v>
      </c>
    </row>
    <row r="99" s="539" customFormat="true" ht="10.5" hidden="false" customHeight="false" outlineLevel="0" collapsed="false">
      <c r="H99" s="561"/>
      <c r="P99" s="561"/>
      <c r="AG99" s="561" t="s">
        <v>2676</v>
      </c>
    </row>
    <row r="100" s="539" customFormat="true" ht="10.5" hidden="false" customHeight="false" outlineLevel="0" collapsed="false">
      <c r="H100" s="561"/>
      <c r="P100" s="561"/>
      <c r="AG100" s="561" t="s">
        <v>2677</v>
      </c>
    </row>
    <row r="101" s="539" customFormat="true" ht="10.5" hidden="false" customHeight="false" outlineLevel="0" collapsed="false">
      <c r="H101" s="561"/>
      <c r="P101" s="561"/>
      <c r="AG101" s="561" t="s">
        <v>2678</v>
      </c>
    </row>
    <row r="102" s="539" customFormat="true" ht="10.5" hidden="false" customHeight="false" outlineLevel="0" collapsed="false">
      <c r="H102" s="561"/>
      <c r="P102" s="561"/>
      <c r="AG102" s="561" t="s">
        <v>2679</v>
      </c>
    </row>
    <row r="103" s="539" customFormat="true" ht="10.5" hidden="false" customHeight="false" outlineLevel="0" collapsed="false">
      <c r="H103" s="561"/>
      <c r="P103" s="561"/>
      <c r="AG103" s="561" t="s">
        <v>2680</v>
      </c>
    </row>
    <row r="104" s="539" customFormat="true" ht="10.5" hidden="false" customHeight="false" outlineLevel="0" collapsed="false">
      <c r="H104" s="561"/>
      <c r="P104" s="561"/>
      <c r="AG104" s="561" t="s">
        <v>2681</v>
      </c>
    </row>
    <row r="105" s="539" customFormat="true" ht="10.5" hidden="false" customHeight="false" outlineLevel="0" collapsed="false">
      <c r="H105" s="561"/>
      <c r="P105" s="561"/>
      <c r="AG105" s="561" t="s">
        <v>2682</v>
      </c>
    </row>
    <row r="106" s="539" customFormat="true" ht="10.5" hidden="false" customHeight="false" outlineLevel="0" collapsed="false">
      <c r="H106" s="561"/>
      <c r="P106" s="561"/>
      <c r="AG106" s="561" t="s">
        <v>2683</v>
      </c>
    </row>
    <row r="107" s="539" customFormat="true" ht="10.5" hidden="false" customHeight="false" outlineLevel="0" collapsed="false">
      <c r="H107" s="561"/>
      <c r="P107" s="561"/>
      <c r="AG107" s="561" t="s">
        <v>2684</v>
      </c>
    </row>
    <row r="108" s="539" customFormat="true" ht="10.5" hidden="false" customHeight="false" outlineLevel="0" collapsed="false">
      <c r="H108" s="561"/>
      <c r="P108" s="561"/>
      <c r="AG108" s="561" t="s">
        <v>2685</v>
      </c>
    </row>
    <row r="109" s="539" customFormat="true" ht="10.5" hidden="false" customHeight="false" outlineLevel="0" collapsed="false">
      <c r="H109" s="561"/>
      <c r="P109" s="561"/>
      <c r="AG109" s="561" t="s">
        <v>2686</v>
      </c>
    </row>
    <row r="110" s="539" customFormat="true" ht="10.5" hidden="false" customHeight="false" outlineLevel="0" collapsed="false">
      <c r="H110" s="561"/>
      <c r="P110" s="561"/>
      <c r="AG110" s="561" t="s">
        <v>2687</v>
      </c>
    </row>
    <row r="111" s="539" customFormat="true" ht="10.5" hidden="false" customHeight="false" outlineLevel="0" collapsed="false">
      <c r="H111" s="561"/>
      <c r="P111" s="561"/>
      <c r="AG111" s="561" t="s">
        <v>2688</v>
      </c>
    </row>
    <row r="112" s="539" customFormat="true" ht="10.5" hidden="false" customHeight="false" outlineLevel="0" collapsed="false">
      <c r="H112" s="561"/>
      <c r="P112" s="561"/>
      <c r="AG112" s="561" t="s">
        <v>2689</v>
      </c>
    </row>
    <row r="113" s="539" customFormat="true" ht="10.5" hidden="false" customHeight="false" outlineLevel="0" collapsed="false">
      <c r="H113" s="561"/>
      <c r="P113" s="561"/>
      <c r="AG113" s="561" t="s">
        <v>2690</v>
      </c>
    </row>
    <row r="114" s="539" customFormat="true" ht="10.5" hidden="false" customHeight="false" outlineLevel="0" collapsed="false">
      <c r="H114" s="561"/>
      <c r="P114" s="561"/>
      <c r="AG114" s="561" t="s">
        <v>2691</v>
      </c>
    </row>
    <row r="115" s="539" customFormat="true" ht="10.5" hidden="false" customHeight="false" outlineLevel="0" collapsed="false">
      <c r="H115" s="561"/>
      <c r="P115" s="561"/>
      <c r="AG115" s="561" t="s">
        <v>2692</v>
      </c>
    </row>
    <row r="116" s="539" customFormat="true" ht="10.5" hidden="false" customHeight="false" outlineLevel="0" collapsed="false">
      <c r="H116" s="561"/>
      <c r="P116" s="561"/>
      <c r="AG116" s="561" t="s">
        <v>2693</v>
      </c>
    </row>
    <row r="117" s="539" customFormat="true" ht="10.5" hidden="false" customHeight="false" outlineLevel="0" collapsed="false">
      <c r="H117" s="561"/>
      <c r="P117" s="561"/>
      <c r="AG117" s="561" t="s">
        <v>2694</v>
      </c>
    </row>
    <row r="118" s="539" customFormat="true" ht="10.5" hidden="false" customHeight="false" outlineLevel="0" collapsed="false">
      <c r="H118" s="561"/>
      <c r="P118" s="561"/>
      <c r="AG118" s="561" t="s">
        <v>2695</v>
      </c>
    </row>
    <row r="119" s="539" customFormat="true" ht="10.5" hidden="false" customHeight="false" outlineLevel="0" collapsed="false">
      <c r="H119" s="561"/>
      <c r="P119" s="561"/>
      <c r="AG119" s="561" t="s">
        <v>2696</v>
      </c>
    </row>
    <row r="120" s="539" customFormat="true" ht="10.5" hidden="false" customHeight="false" outlineLevel="0" collapsed="false">
      <c r="H120" s="561"/>
      <c r="P120" s="561"/>
      <c r="AG120" s="561" t="s">
        <v>2697</v>
      </c>
    </row>
    <row r="121" s="539" customFormat="true" ht="10.5" hidden="false" customHeight="false" outlineLevel="0" collapsed="false">
      <c r="H121" s="561"/>
      <c r="P121" s="561"/>
      <c r="AG121" s="561" t="s">
        <v>2698</v>
      </c>
    </row>
    <row r="122" s="539" customFormat="true" ht="10.5" hidden="false" customHeight="false" outlineLevel="0" collapsed="false">
      <c r="H122" s="561"/>
      <c r="P122" s="561"/>
      <c r="AG122" s="561" t="s">
        <v>2699</v>
      </c>
    </row>
    <row r="123" s="539" customFormat="true" ht="10.5" hidden="false" customHeight="false" outlineLevel="0" collapsed="false">
      <c r="H123" s="561"/>
      <c r="P123" s="561"/>
      <c r="AG123" s="561" t="s">
        <v>2700</v>
      </c>
    </row>
    <row r="124" s="539" customFormat="true" ht="10.5" hidden="false" customHeight="false" outlineLevel="0" collapsed="false">
      <c r="H124" s="561"/>
      <c r="P124" s="561"/>
      <c r="AG124" s="561" t="s">
        <v>2701</v>
      </c>
    </row>
    <row r="125" s="539" customFormat="true" ht="10.5" hidden="false" customHeight="false" outlineLevel="0" collapsed="false">
      <c r="H125" s="561"/>
      <c r="P125" s="561"/>
      <c r="AG125" s="561" t="s">
        <v>2702</v>
      </c>
    </row>
    <row r="126" s="539" customFormat="true" ht="10.5" hidden="false" customHeight="false" outlineLevel="0" collapsed="false">
      <c r="H126" s="561"/>
      <c r="P126" s="561"/>
      <c r="AG126" s="561" t="s">
        <v>2703</v>
      </c>
    </row>
    <row r="127" s="539" customFormat="true" ht="10.5" hidden="false" customHeight="false" outlineLevel="0" collapsed="false">
      <c r="H127" s="561"/>
      <c r="P127" s="561"/>
      <c r="AG127" s="561" t="s">
        <v>2704</v>
      </c>
    </row>
    <row r="128" s="539" customFormat="true" ht="10.5" hidden="false" customHeight="false" outlineLevel="0" collapsed="false">
      <c r="H128" s="561"/>
      <c r="P128" s="561"/>
      <c r="AG128" s="561" t="s">
        <v>2705</v>
      </c>
    </row>
    <row r="129" s="539" customFormat="true" ht="10.5" hidden="false" customHeight="false" outlineLevel="0" collapsed="false">
      <c r="H129" s="561"/>
      <c r="P129" s="561"/>
      <c r="AG129" s="561" t="s">
        <v>2706</v>
      </c>
    </row>
    <row r="130" s="539" customFormat="true" ht="10.5" hidden="false" customHeight="false" outlineLevel="0" collapsed="false">
      <c r="H130" s="561"/>
      <c r="P130" s="561"/>
      <c r="AG130" s="561" t="s">
        <v>2707</v>
      </c>
    </row>
    <row r="131" s="539" customFormat="true" ht="10.5" hidden="false" customHeight="false" outlineLevel="0" collapsed="false">
      <c r="H131" s="561"/>
      <c r="P131" s="561"/>
      <c r="AG131" s="561" t="s">
        <v>2708</v>
      </c>
    </row>
    <row r="132" s="539" customFormat="true" ht="10.5" hidden="false" customHeight="false" outlineLevel="0" collapsed="false">
      <c r="H132" s="561"/>
      <c r="P132" s="561"/>
      <c r="AG132" s="561" t="s">
        <v>2709</v>
      </c>
    </row>
    <row r="133" s="539" customFormat="true" ht="10.5" hidden="false" customHeight="false" outlineLevel="0" collapsed="false">
      <c r="H133" s="561"/>
      <c r="P133" s="561"/>
      <c r="AG133" s="561" t="s">
        <v>2710</v>
      </c>
    </row>
    <row r="134" s="539" customFormat="true" ht="10.5" hidden="false" customHeight="false" outlineLevel="0" collapsed="false">
      <c r="H134" s="561"/>
      <c r="P134" s="561"/>
      <c r="AG134" s="561" t="s">
        <v>2711</v>
      </c>
    </row>
    <row r="135" s="539" customFormat="true" ht="10.5" hidden="false" customHeight="false" outlineLevel="0" collapsed="false">
      <c r="H135" s="561"/>
      <c r="P135" s="561"/>
      <c r="AG135" s="561" t="s">
        <v>2712</v>
      </c>
    </row>
    <row r="136" s="539" customFormat="true" ht="10.5" hidden="false" customHeight="false" outlineLevel="0" collapsed="false">
      <c r="H136" s="561"/>
      <c r="P136" s="561"/>
      <c r="AG136" s="561" t="s">
        <v>2713</v>
      </c>
    </row>
    <row r="137" s="539" customFormat="true" ht="10.5" hidden="false" customHeight="false" outlineLevel="0" collapsed="false">
      <c r="H137" s="561"/>
      <c r="P137" s="561"/>
      <c r="AG137" s="561" t="s">
        <v>2714</v>
      </c>
    </row>
    <row r="138" s="539" customFormat="true" ht="10.5" hidden="false" customHeight="false" outlineLevel="0" collapsed="false">
      <c r="H138" s="561"/>
      <c r="P138" s="561"/>
      <c r="AG138" s="561" t="s">
        <v>2715</v>
      </c>
    </row>
    <row r="139" s="539" customFormat="true" ht="10.5" hidden="false" customHeight="false" outlineLevel="0" collapsed="false">
      <c r="H139" s="561"/>
      <c r="P139" s="561"/>
      <c r="AG139" s="561" t="s">
        <v>2716</v>
      </c>
    </row>
    <row r="140" s="539" customFormat="true" ht="10.5" hidden="false" customHeight="false" outlineLevel="0" collapsed="false">
      <c r="H140" s="561"/>
      <c r="P140" s="561"/>
      <c r="AG140" s="561" t="s">
        <v>2717</v>
      </c>
    </row>
    <row r="141" s="539" customFormat="true" ht="10.5" hidden="false" customHeight="false" outlineLevel="0" collapsed="false">
      <c r="H141" s="561"/>
      <c r="P141" s="561"/>
      <c r="AG141" s="561" t="s">
        <v>2718</v>
      </c>
    </row>
    <row r="142" s="539" customFormat="true" ht="10.5" hidden="false" customHeight="false" outlineLevel="0" collapsed="false">
      <c r="H142" s="561"/>
      <c r="P142" s="561"/>
      <c r="AG142" s="561" t="s">
        <v>2719</v>
      </c>
    </row>
    <row r="143" s="539" customFormat="true" ht="10.5" hidden="false" customHeight="false" outlineLevel="0" collapsed="false">
      <c r="H143" s="561"/>
      <c r="P143" s="561"/>
      <c r="AG143" s="561" t="s">
        <v>2720</v>
      </c>
    </row>
    <row r="144" s="539" customFormat="true" ht="10.5" hidden="false" customHeight="false" outlineLevel="0" collapsed="false">
      <c r="H144" s="561"/>
      <c r="P144" s="561"/>
      <c r="AG144" s="561" t="s">
        <v>2721</v>
      </c>
    </row>
    <row r="145" s="539" customFormat="true" ht="10.5" hidden="false" customHeight="false" outlineLevel="0" collapsed="false">
      <c r="H145" s="561"/>
      <c r="P145" s="561"/>
      <c r="AG145" s="561" t="s">
        <v>2722</v>
      </c>
    </row>
    <row r="146" s="539" customFormat="true" ht="10.5" hidden="false" customHeight="false" outlineLevel="0" collapsed="false">
      <c r="H146" s="561"/>
      <c r="P146" s="561"/>
      <c r="AG146" s="561" t="s">
        <v>2723</v>
      </c>
    </row>
    <row r="147" s="539" customFormat="true" ht="10.5" hidden="false" customHeight="false" outlineLevel="0" collapsed="false">
      <c r="H147" s="561"/>
      <c r="P147" s="561"/>
      <c r="AG147" s="561" t="s">
        <v>2724</v>
      </c>
    </row>
    <row r="148" s="539" customFormat="true" ht="10.5" hidden="false" customHeight="false" outlineLevel="0" collapsed="false">
      <c r="H148" s="561"/>
      <c r="P148" s="561"/>
      <c r="AG148" s="561" t="s">
        <v>2725</v>
      </c>
    </row>
    <row r="149" s="539" customFormat="true" ht="10.5" hidden="false" customHeight="false" outlineLevel="0" collapsed="false">
      <c r="H149" s="561"/>
      <c r="P149" s="561"/>
      <c r="AG149" s="561" t="s">
        <v>2726</v>
      </c>
    </row>
    <row r="150" s="539" customFormat="true" ht="10.5" hidden="false" customHeight="false" outlineLevel="0" collapsed="false">
      <c r="H150" s="561"/>
      <c r="P150" s="561"/>
      <c r="AG150" s="561" t="s">
        <v>2727</v>
      </c>
    </row>
    <row r="151" s="539" customFormat="true" ht="10.5" hidden="false" customHeight="false" outlineLevel="0" collapsed="false">
      <c r="H151" s="561"/>
      <c r="P151" s="561"/>
      <c r="AG151" s="561" t="s">
        <v>2728</v>
      </c>
    </row>
    <row r="152" s="539" customFormat="true" ht="10.5" hidden="false" customHeight="false" outlineLevel="0" collapsed="false">
      <c r="H152" s="561"/>
      <c r="P152" s="561"/>
      <c r="AG152" s="561" t="s">
        <v>2729</v>
      </c>
    </row>
    <row r="153" s="539" customFormat="true" ht="10.5" hidden="false" customHeight="false" outlineLevel="0" collapsed="false">
      <c r="H153" s="561"/>
      <c r="P153" s="561"/>
      <c r="AG153" s="561" t="s">
        <v>2730</v>
      </c>
    </row>
    <row r="154" s="539" customFormat="true" ht="10.5" hidden="false" customHeight="false" outlineLevel="0" collapsed="false">
      <c r="H154" s="561"/>
      <c r="P154" s="561"/>
      <c r="AG154" s="561" t="s">
        <v>2731</v>
      </c>
    </row>
    <row r="155" s="539" customFormat="true" ht="10.5" hidden="false" customHeight="false" outlineLevel="0" collapsed="false">
      <c r="H155" s="561"/>
      <c r="P155" s="561"/>
      <c r="AG155" s="561" t="s">
        <v>2732</v>
      </c>
    </row>
    <row r="156" s="539" customFormat="true" ht="10.5" hidden="false" customHeight="false" outlineLevel="0" collapsed="false">
      <c r="H156" s="561"/>
      <c r="P156" s="561"/>
      <c r="AG156" s="561" t="s">
        <v>2733</v>
      </c>
    </row>
    <row r="157" s="539" customFormat="true" ht="10.5" hidden="false" customHeight="false" outlineLevel="0" collapsed="false">
      <c r="H157" s="561"/>
      <c r="P157" s="561"/>
      <c r="AG157" s="561" t="s">
        <v>2734</v>
      </c>
    </row>
    <row r="158" s="539" customFormat="true" ht="10.5" hidden="false" customHeight="false" outlineLevel="0" collapsed="false">
      <c r="H158" s="561"/>
      <c r="P158" s="561"/>
      <c r="AG158" s="561" t="s">
        <v>2735</v>
      </c>
    </row>
    <row r="159" s="539" customFormat="true" ht="10.5" hidden="false" customHeight="false" outlineLevel="0" collapsed="false">
      <c r="H159" s="561"/>
      <c r="P159" s="561"/>
      <c r="AG159" s="561" t="s">
        <v>2736</v>
      </c>
    </row>
    <row r="160" s="539" customFormat="true" ht="10.5" hidden="false" customHeight="false" outlineLevel="0" collapsed="false">
      <c r="H160" s="561"/>
      <c r="P160" s="561"/>
      <c r="AG160" s="561" t="s">
        <v>2737</v>
      </c>
    </row>
    <row r="161" s="539" customFormat="true" ht="10.5" hidden="false" customHeight="false" outlineLevel="0" collapsed="false">
      <c r="H161" s="561"/>
      <c r="P161" s="561"/>
      <c r="AG161" s="561" t="s">
        <v>2738</v>
      </c>
    </row>
    <row r="162" s="539" customFormat="true" ht="10.5" hidden="false" customHeight="false" outlineLevel="0" collapsed="false">
      <c r="H162" s="561"/>
      <c r="P162" s="561"/>
      <c r="AG162" s="561" t="s">
        <v>2739</v>
      </c>
    </row>
    <row r="163" s="539" customFormat="true" ht="10.5" hidden="false" customHeight="false" outlineLevel="0" collapsed="false">
      <c r="H163" s="561"/>
      <c r="P163" s="561"/>
      <c r="AG163" s="561" t="s">
        <v>2740</v>
      </c>
    </row>
    <row r="164" s="539" customFormat="true" ht="10.5" hidden="false" customHeight="false" outlineLevel="0" collapsed="false">
      <c r="H164" s="561"/>
      <c r="P164" s="561"/>
      <c r="AG164" s="561" t="s">
        <v>2741</v>
      </c>
    </row>
    <row r="165" s="539" customFormat="true" ht="10.5" hidden="false" customHeight="false" outlineLevel="0" collapsed="false">
      <c r="H165" s="561"/>
      <c r="P165" s="561"/>
      <c r="AG165" s="561" t="s">
        <v>2742</v>
      </c>
    </row>
    <row r="166" s="539" customFormat="true" ht="10.5" hidden="false" customHeight="false" outlineLevel="0" collapsed="false">
      <c r="H166" s="561"/>
      <c r="P166" s="561"/>
      <c r="AG166" s="561" t="s">
        <v>2743</v>
      </c>
    </row>
    <row r="167" s="539" customFormat="true" ht="10.5" hidden="false" customHeight="false" outlineLevel="0" collapsed="false">
      <c r="H167" s="561"/>
      <c r="P167" s="561"/>
      <c r="AG167" s="561" t="s">
        <v>2744</v>
      </c>
    </row>
    <row r="168" s="539" customFormat="true" ht="10.5" hidden="false" customHeight="false" outlineLevel="0" collapsed="false">
      <c r="H168" s="561"/>
      <c r="P168" s="561"/>
      <c r="AG168" s="561" t="s">
        <v>2745</v>
      </c>
    </row>
    <row r="169" s="539" customFormat="true" ht="10.5" hidden="false" customHeight="false" outlineLevel="0" collapsed="false">
      <c r="H169" s="561"/>
      <c r="P169" s="561"/>
      <c r="AG169" s="561" t="s">
        <v>2746</v>
      </c>
    </row>
    <row r="170" s="539" customFormat="true" ht="10.5" hidden="false" customHeight="false" outlineLevel="0" collapsed="false">
      <c r="H170" s="561"/>
      <c r="P170" s="561"/>
      <c r="AG170" s="561" t="s">
        <v>2747</v>
      </c>
    </row>
    <row r="171" s="539" customFormat="true" ht="10.5" hidden="false" customHeight="false" outlineLevel="0" collapsed="false">
      <c r="H171" s="561"/>
      <c r="P171" s="561"/>
      <c r="AG171" s="561" t="s">
        <v>2748</v>
      </c>
    </row>
    <row r="172" s="539" customFormat="true" ht="10.5" hidden="false" customHeight="false" outlineLevel="0" collapsed="false">
      <c r="H172" s="561"/>
      <c r="P172" s="561"/>
      <c r="AG172" s="561" t="s">
        <v>2749</v>
      </c>
    </row>
    <row r="173" s="539" customFormat="true" ht="10.5" hidden="false" customHeight="false" outlineLevel="0" collapsed="false">
      <c r="H173" s="561"/>
      <c r="P173" s="561"/>
      <c r="AG173" s="561" t="s">
        <v>2750</v>
      </c>
    </row>
    <row r="174" s="539" customFormat="true" ht="10.5" hidden="false" customHeight="false" outlineLevel="0" collapsed="false">
      <c r="H174" s="561"/>
      <c r="P174" s="561"/>
      <c r="AG174" s="561" t="s">
        <v>2751</v>
      </c>
    </row>
    <row r="175" s="539" customFormat="true" ht="10.5" hidden="false" customHeight="false" outlineLevel="0" collapsed="false">
      <c r="H175" s="561"/>
      <c r="P175" s="561"/>
      <c r="AG175" s="561" t="s">
        <v>2752</v>
      </c>
    </row>
    <row r="176" s="539" customFormat="true" ht="10.5" hidden="false" customHeight="false" outlineLevel="0" collapsed="false">
      <c r="H176" s="561"/>
      <c r="P176" s="561"/>
      <c r="AG176" s="561" t="s">
        <v>2753</v>
      </c>
    </row>
    <row r="177" s="539" customFormat="true" ht="10.5" hidden="false" customHeight="false" outlineLevel="0" collapsed="false">
      <c r="H177" s="561"/>
      <c r="P177" s="561"/>
      <c r="AG177" s="561" t="s">
        <v>2754</v>
      </c>
    </row>
    <row r="178" s="539" customFormat="true" ht="10.5" hidden="false" customHeight="false" outlineLevel="0" collapsed="false">
      <c r="H178" s="561"/>
      <c r="P178" s="561"/>
      <c r="AG178" s="561" t="s">
        <v>2755</v>
      </c>
    </row>
    <row r="179" s="539" customFormat="true" ht="10.5" hidden="false" customHeight="false" outlineLevel="0" collapsed="false">
      <c r="H179" s="561"/>
      <c r="P179" s="561"/>
      <c r="AG179" s="561" t="s">
        <v>2756</v>
      </c>
    </row>
    <row r="180" s="539" customFormat="true" ht="10.5" hidden="false" customHeight="false" outlineLevel="0" collapsed="false">
      <c r="H180" s="561"/>
      <c r="P180" s="561"/>
      <c r="AG180" s="561" t="s">
        <v>2757</v>
      </c>
    </row>
    <row r="181" s="539" customFormat="true" ht="10.5" hidden="false" customHeight="false" outlineLevel="0" collapsed="false">
      <c r="H181" s="561"/>
      <c r="P181" s="561"/>
      <c r="AG181" s="561" t="s">
        <v>2758</v>
      </c>
    </row>
    <row r="182" s="539" customFormat="true" ht="10.5" hidden="false" customHeight="false" outlineLevel="0" collapsed="false">
      <c r="H182" s="561"/>
      <c r="P182" s="561"/>
      <c r="AG182" s="561" t="s">
        <v>2759</v>
      </c>
    </row>
    <row r="183" s="539" customFormat="true" ht="10.5" hidden="false" customHeight="false" outlineLevel="0" collapsed="false">
      <c r="H183" s="561"/>
      <c r="P183" s="561"/>
      <c r="AG183" s="561" t="s">
        <v>2760</v>
      </c>
    </row>
    <row r="184" s="539" customFormat="true" ht="10.5" hidden="false" customHeight="false" outlineLevel="0" collapsed="false">
      <c r="H184" s="561"/>
      <c r="P184" s="561"/>
      <c r="AG184" s="561" t="s">
        <v>2761</v>
      </c>
    </row>
    <row r="185" s="539" customFormat="true" ht="10.5" hidden="false" customHeight="false" outlineLevel="0" collapsed="false">
      <c r="H185" s="561"/>
      <c r="P185" s="561"/>
      <c r="AG185" s="561" t="s">
        <v>2762</v>
      </c>
    </row>
    <row r="186" s="539" customFormat="true" ht="10.5" hidden="false" customHeight="false" outlineLevel="0" collapsed="false">
      <c r="H186" s="561"/>
      <c r="P186" s="561"/>
      <c r="AG186" s="561" t="s">
        <v>2763</v>
      </c>
    </row>
    <row r="187" s="539" customFormat="true" ht="10.5" hidden="false" customHeight="false" outlineLevel="0" collapsed="false">
      <c r="H187" s="561"/>
      <c r="P187" s="561"/>
      <c r="AG187" s="561" t="s">
        <v>2764</v>
      </c>
    </row>
    <row r="188" s="539" customFormat="true" ht="10.5" hidden="false" customHeight="false" outlineLevel="0" collapsed="false">
      <c r="H188" s="561"/>
      <c r="P188" s="561"/>
      <c r="AG188" s="561" t="s">
        <v>2765</v>
      </c>
    </row>
    <row r="189" s="539" customFormat="true" ht="10.5" hidden="false" customHeight="false" outlineLevel="0" collapsed="false">
      <c r="H189" s="561"/>
      <c r="P189" s="561"/>
      <c r="AG189" s="561" t="s">
        <v>2766</v>
      </c>
    </row>
    <row r="190" s="539" customFormat="true" ht="10.5" hidden="false" customHeight="false" outlineLevel="0" collapsed="false">
      <c r="H190" s="561"/>
      <c r="P190" s="561"/>
      <c r="AG190" s="561" t="s">
        <v>2767</v>
      </c>
    </row>
    <row r="191" s="539" customFormat="true" ht="10.5" hidden="false" customHeight="false" outlineLevel="0" collapsed="false">
      <c r="H191" s="561"/>
      <c r="P191" s="561"/>
      <c r="AG191" s="561" t="s">
        <v>2768</v>
      </c>
    </row>
    <row r="192" s="539" customFormat="true" ht="10.5" hidden="false" customHeight="false" outlineLevel="0" collapsed="false">
      <c r="H192" s="561"/>
      <c r="P192" s="561"/>
      <c r="AG192" s="561" t="s">
        <v>2769</v>
      </c>
    </row>
    <row r="193" s="539" customFormat="true" ht="10.5" hidden="false" customHeight="false" outlineLevel="0" collapsed="false">
      <c r="H193" s="561"/>
      <c r="P193" s="561"/>
      <c r="AG193" s="561" t="s">
        <v>2770</v>
      </c>
    </row>
    <row r="194" s="539" customFormat="true" ht="10.5" hidden="false" customHeight="false" outlineLevel="0" collapsed="false">
      <c r="H194" s="561"/>
      <c r="P194" s="561"/>
      <c r="AG194" s="561" t="s">
        <v>2771</v>
      </c>
    </row>
    <row r="195" s="539" customFormat="true" ht="10.5" hidden="false" customHeight="false" outlineLevel="0" collapsed="false">
      <c r="H195" s="561"/>
      <c r="P195" s="561"/>
      <c r="AG195" s="561" t="s">
        <v>2772</v>
      </c>
    </row>
    <row r="196" s="539" customFormat="true" ht="10.5" hidden="false" customHeight="false" outlineLevel="0" collapsed="false">
      <c r="H196" s="561"/>
      <c r="P196" s="561"/>
      <c r="AG196" s="561" t="s">
        <v>2773</v>
      </c>
    </row>
    <row r="197" s="539" customFormat="true" ht="10.5" hidden="false" customHeight="false" outlineLevel="0" collapsed="false">
      <c r="H197" s="561"/>
      <c r="P197" s="561"/>
      <c r="AG197" s="561" t="s">
        <v>2774</v>
      </c>
    </row>
    <row r="198" s="539" customFormat="true" ht="10.5" hidden="false" customHeight="false" outlineLevel="0" collapsed="false">
      <c r="H198" s="561"/>
      <c r="P198" s="561"/>
      <c r="AG198" s="561" t="s">
        <v>2775</v>
      </c>
    </row>
    <row r="199" s="539" customFormat="true" ht="10.5" hidden="false" customHeight="false" outlineLevel="0" collapsed="false">
      <c r="H199" s="561"/>
      <c r="P199" s="561"/>
      <c r="AG199" s="561" t="s">
        <v>2776</v>
      </c>
    </row>
    <row r="200" s="539" customFormat="true" ht="10.5" hidden="false" customHeight="false" outlineLevel="0" collapsed="false">
      <c r="H200" s="561"/>
      <c r="P200" s="561"/>
      <c r="AG200" s="561" t="s">
        <v>2777</v>
      </c>
    </row>
    <row r="201" s="539" customFormat="true" ht="10.5" hidden="false" customHeight="false" outlineLevel="0" collapsed="false">
      <c r="H201" s="561"/>
      <c r="P201" s="561"/>
      <c r="AG201" s="561" t="s">
        <v>2778</v>
      </c>
    </row>
    <row r="202" s="539" customFormat="true" ht="10.5" hidden="false" customHeight="false" outlineLevel="0" collapsed="false">
      <c r="H202" s="561"/>
      <c r="P202" s="561"/>
      <c r="AG202" s="561" t="s">
        <v>2779</v>
      </c>
    </row>
    <row r="203" s="539" customFormat="true" ht="10.5" hidden="false" customHeight="false" outlineLevel="0" collapsed="false">
      <c r="H203" s="561"/>
      <c r="P203" s="561"/>
      <c r="AG203" s="561" t="s">
        <v>2780</v>
      </c>
    </row>
    <row r="204" s="539" customFormat="true" ht="10.5" hidden="false" customHeight="false" outlineLevel="0" collapsed="false">
      <c r="H204" s="561"/>
      <c r="P204" s="561"/>
      <c r="AG204" s="561" t="s">
        <v>2781</v>
      </c>
    </row>
    <row r="205" s="539" customFormat="true" ht="10.5" hidden="false" customHeight="false" outlineLevel="0" collapsed="false">
      <c r="H205" s="561"/>
      <c r="P205" s="561"/>
      <c r="AG205" s="561" t="s">
        <v>2782</v>
      </c>
    </row>
    <row r="206" s="539" customFormat="true" ht="10.5" hidden="false" customHeight="false" outlineLevel="0" collapsed="false">
      <c r="H206" s="561"/>
      <c r="P206" s="561"/>
      <c r="AG206" s="561" t="s">
        <v>2783</v>
      </c>
    </row>
    <row r="207" s="539" customFormat="true" ht="10.5" hidden="false" customHeight="false" outlineLevel="0" collapsed="false">
      <c r="H207" s="561"/>
      <c r="P207" s="561"/>
      <c r="AG207" s="561" t="s">
        <v>2784</v>
      </c>
    </row>
    <row r="208" s="539" customFormat="true" ht="10.5" hidden="false" customHeight="false" outlineLevel="0" collapsed="false">
      <c r="H208" s="561"/>
      <c r="P208" s="561"/>
      <c r="AG208" s="561" t="s">
        <v>2785</v>
      </c>
    </row>
    <row r="209" s="539" customFormat="true" ht="10.5" hidden="false" customHeight="false" outlineLevel="0" collapsed="false">
      <c r="H209" s="561"/>
      <c r="P209" s="561"/>
      <c r="AG209" s="561" t="s">
        <v>2786</v>
      </c>
    </row>
    <row r="210" s="539" customFormat="true" ht="10.5" hidden="false" customHeight="false" outlineLevel="0" collapsed="false">
      <c r="H210" s="561"/>
      <c r="P210" s="561"/>
      <c r="AG210" s="561" t="s">
        <v>2787</v>
      </c>
    </row>
    <row r="211" s="539" customFormat="true" ht="10.5" hidden="false" customHeight="false" outlineLevel="0" collapsed="false">
      <c r="H211" s="561"/>
      <c r="P211" s="561"/>
      <c r="AG211" s="561" t="s">
        <v>2788</v>
      </c>
    </row>
    <row r="212" s="539" customFormat="true" ht="10.5" hidden="false" customHeight="false" outlineLevel="0" collapsed="false">
      <c r="H212" s="561"/>
      <c r="P212" s="561"/>
      <c r="AG212" s="561" t="s">
        <v>2789</v>
      </c>
    </row>
    <row r="213" s="539" customFormat="true" ht="10.5" hidden="false" customHeight="false" outlineLevel="0" collapsed="false">
      <c r="H213" s="561"/>
      <c r="P213" s="561"/>
      <c r="AG213" s="561" t="s">
        <v>2790</v>
      </c>
    </row>
    <row r="214" s="539" customFormat="true" ht="10.5" hidden="false" customHeight="false" outlineLevel="0" collapsed="false">
      <c r="H214" s="561"/>
      <c r="P214" s="561"/>
      <c r="AG214" s="561" t="s">
        <v>2791</v>
      </c>
    </row>
    <row r="215" s="539" customFormat="true" ht="10.5" hidden="false" customHeight="false" outlineLevel="0" collapsed="false">
      <c r="H215" s="561"/>
      <c r="P215" s="561"/>
      <c r="AG215" s="561" t="s">
        <v>2792</v>
      </c>
    </row>
    <row r="216" s="539" customFormat="true" ht="10.5" hidden="false" customHeight="false" outlineLevel="0" collapsed="false">
      <c r="H216" s="561"/>
      <c r="P216" s="561"/>
      <c r="AG216" s="561" t="s">
        <v>2793</v>
      </c>
    </row>
    <row r="217" s="539" customFormat="true" ht="10.5" hidden="false" customHeight="false" outlineLevel="0" collapsed="false">
      <c r="H217" s="561"/>
      <c r="P217" s="561"/>
      <c r="AG217" s="561" t="s">
        <v>2794</v>
      </c>
    </row>
    <row r="218" s="539" customFormat="true" ht="10.5" hidden="false" customHeight="false" outlineLevel="0" collapsed="false">
      <c r="H218" s="561"/>
      <c r="P218" s="561"/>
      <c r="AG218" s="561" t="s">
        <v>2795</v>
      </c>
    </row>
    <row r="219" s="539" customFormat="true" ht="10.5" hidden="false" customHeight="false" outlineLevel="0" collapsed="false">
      <c r="H219" s="561"/>
      <c r="P219" s="561"/>
      <c r="AG219" s="561" t="s">
        <v>2796</v>
      </c>
    </row>
    <row r="220" s="539" customFormat="true" ht="10.5" hidden="false" customHeight="false" outlineLevel="0" collapsed="false">
      <c r="H220" s="561"/>
      <c r="P220" s="561"/>
      <c r="AG220" s="561" t="s">
        <v>2797</v>
      </c>
    </row>
    <row r="221" s="539" customFormat="true" ht="10.5" hidden="false" customHeight="false" outlineLevel="0" collapsed="false">
      <c r="H221" s="561"/>
      <c r="P221" s="561"/>
      <c r="AG221" s="561" t="s">
        <v>2798</v>
      </c>
    </row>
    <row r="222" s="539" customFormat="true" ht="10.5" hidden="false" customHeight="false" outlineLevel="0" collapsed="false">
      <c r="H222" s="561"/>
      <c r="P222" s="561"/>
      <c r="AG222" s="561" t="s">
        <v>2799</v>
      </c>
    </row>
    <row r="223" s="539" customFormat="true" ht="10.5" hidden="false" customHeight="false" outlineLevel="0" collapsed="false">
      <c r="H223" s="561"/>
      <c r="P223" s="561"/>
      <c r="AG223" s="561" t="s">
        <v>2800</v>
      </c>
    </row>
    <row r="224" s="539" customFormat="true" ht="10.5" hidden="false" customHeight="false" outlineLevel="0" collapsed="false">
      <c r="H224" s="561"/>
      <c r="P224" s="561"/>
      <c r="AG224" s="561" t="s">
        <v>2801</v>
      </c>
    </row>
    <row r="225" s="539" customFormat="true" ht="10.5" hidden="false" customHeight="false" outlineLevel="0" collapsed="false">
      <c r="H225" s="561"/>
      <c r="P225" s="561"/>
      <c r="AG225" s="561" t="s">
        <v>2802</v>
      </c>
    </row>
    <row r="226" s="539" customFormat="true" ht="10.5" hidden="false" customHeight="false" outlineLevel="0" collapsed="false">
      <c r="H226" s="561"/>
      <c r="P226" s="561"/>
      <c r="AG226" s="561" t="s">
        <v>2803</v>
      </c>
    </row>
    <row r="227" s="539" customFormat="true" ht="10.5" hidden="false" customHeight="false" outlineLevel="0" collapsed="false">
      <c r="H227" s="561"/>
      <c r="P227" s="561"/>
      <c r="AG227" s="561" t="s">
        <v>2804</v>
      </c>
    </row>
    <row r="228" s="539" customFormat="true" ht="10.5" hidden="false" customHeight="false" outlineLevel="0" collapsed="false">
      <c r="H228" s="561"/>
      <c r="P228" s="561"/>
      <c r="AG228" s="561" t="s">
        <v>2805</v>
      </c>
    </row>
    <row r="229" s="539" customFormat="true" ht="10.5" hidden="false" customHeight="false" outlineLevel="0" collapsed="false">
      <c r="H229" s="561"/>
      <c r="P229" s="561"/>
      <c r="AG229" s="561" t="s">
        <v>2806</v>
      </c>
    </row>
    <row r="230" s="539" customFormat="true" ht="10.5" hidden="false" customHeight="false" outlineLevel="0" collapsed="false">
      <c r="H230" s="561"/>
      <c r="P230" s="561"/>
      <c r="AG230" s="561" t="s">
        <v>2807</v>
      </c>
    </row>
    <row r="231" s="539" customFormat="true" ht="10.5" hidden="false" customHeight="false" outlineLevel="0" collapsed="false">
      <c r="H231" s="561"/>
      <c r="P231" s="561"/>
      <c r="AG231" s="561" t="s">
        <v>2808</v>
      </c>
    </row>
    <row r="232" s="539" customFormat="true" ht="10.5" hidden="false" customHeight="false" outlineLevel="0" collapsed="false">
      <c r="H232" s="561"/>
      <c r="P232" s="561"/>
      <c r="AG232" s="561" t="s">
        <v>2809</v>
      </c>
    </row>
    <row r="233" s="539" customFormat="true" ht="10.5" hidden="false" customHeight="false" outlineLevel="0" collapsed="false">
      <c r="H233" s="561"/>
      <c r="P233" s="561"/>
      <c r="AG233" s="561" t="s">
        <v>2810</v>
      </c>
    </row>
    <row r="234" s="539" customFormat="true" ht="10.5" hidden="false" customHeight="false" outlineLevel="0" collapsed="false">
      <c r="H234" s="561"/>
      <c r="P234" s="561"/>
      <c r="AG234" s="561" t="s">
        <v>2811</v>
      </c>
    </row>
    <row r="235" s="539" customFormat="true" ht="10.5" hidden="false" customHeight="false" outlineLevel="0" collapsed="false">
      <c r="H235" s="561"/>
      <c r="P235" s="561"/>
      <c r="AG235" s="561" t="s">
        <v>2812</v>
      </c>
    </row>
    <row r="236" s="539" customFormat="true" ht="10.5" hidden="false" customHeight="false" outlineLevel="0" collapsed="false">
      <c r="H236" s="561"/>
      <c r="P236" s="561"/>
      <c r="AG236" s="561" t="s">
        <v>2813</v>
      </c>
    </row>
    <row r="237" s="539" customFormat="true" ht="10.5" hidden="false" customHeight="false" outlineLevel="0" collapsed="false">
      <c r="H237" s="561"/>
      <c r="P237" s="561"/>
      <c r="AG237" s="561" t="s">
        <v>2814</v>
      </c>
    </row>
    <row r="238" s="539" customFormat="true" ht="10.5" hidden="false" customHeight="false" outlineLevel="0" collapsed="false">
      <c r="H238" s="561"/>
      <c r="P238" s="561"/>
      <c r="AG238" s="561" t="s">
        <v>2815</v>
      </c>
    </row>
    <row r="239" s="539" customFormat="true" ht="10.5" hidden="false" customHeight="false" outlineLevel="0" collapsed="false">
      <c r="H239" s="561"/>
      <c r="P239" s="561"/>
      <c r="AG239" s="561" t="s">
        <v>2816</v>
      </c>
    </row>
    <row r="240" s="539" customFormat="true" ht="10.5" hidden="false" customHeight="false" outlineLevel="0" collapsed="false">
      <c r="H240" s="561"/>
      <c r="P240" s="561"/>
      <c r="AG240" s="561" t="s">
        <v>2817</v>
      </c>
    </row>
    <row r="241" s="539" customFormat="true" ht="10.5" hidden="false" customHeight="false" outlineLevel="0" collapsed="false">
      <c r="H241" s="561"/>
      <c r="P241" s="561"/>
      <c r="AG241" s="561" t="s">
        <v>2818</v>
      </c>
    </row>
    <row r="242" s="539" customFormat="true" ht="10.5" hidden="false" customHeight="false" outlineLevel="0" collapsed="false">
      <c r="H242" s="561"/>
      <c r="P242" s="561"/>
      <c r="AG242" s="561" t="s">
        <v>2819</v>
      </c>
    </row>
    <row r="243" s="539" customFormat="true" ht="10.5" hidden="false" customHeight="false" outlineLevel="0" collapsed="false">
      <c r="H243" s="561"/>
      <c r="P243" s="561"/>
      <c r="AG243" s="561" t="s">
        <v>2820</v>
      </c>
    </row>
  </sheetData>
  <sheetProtection algorithmName="SHA-512" hashValue="YefGczy9O59upGHr85re2I5vr/idsne8xiSS7T4VXbIrU/fJzWeFkFrAkv9URvXg+/1LBavUKTZcI9u5O1sc7Q==" saltValue="8id6zTr4QgXM/BlaPYcArg==" spinCount="100000" sheet="true" objects="true" scenarios="true"/>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_rels/item4.xml.rels><?xml version="1.0" encoding="UTF-8"?>
<Relationships xmlns="http://schemas.openxmlformats.org/package/2006/relationships"><Relationship Id="rId1" Type="http://schemas.openxmlformats.org/officeDocument/2006/relationships/customXmlProps" Target="itemProps4.xml"/>
</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25fda321-f849-4d6f-b582-b8967b85c633" xsi:nil="true"/>
    <lcf76f155ced4ddcb4097134ff3c332f xmlns="557e193a-9768-4a42-9615-4ad6a3b1569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E4976F76DE5AC49891EB6BCCDD5ABE4" ma:contentTypeVersion="16" ma:contentTypeDescription="Create a new document." ma:contentTypeScope="" ma:versionID="5083a279e0aa46134c72551ded757a64">
  <xsd:schema xmlns:xsd="http://www.w3.org/2001/XMLSchema" xmlns:xs="http://www.w3.org/2001/XMLSchema" xmlns:p="http://schemas.microsoft.com/office/2006/metadata/properties" xmlns:ns2="557e193a-9768-4a42-9615-4ad6a3b15690" xmlns:ns3="a70b82f4-f8a3-4e3c-995e-2d90f802eb86" xmlns:ns4="25fda321-f849-4d6f-b582-b8967b85c633" targetNamespace="http://schemas.microsoft.com/office/2006/metadata/properties" ma:root="true" ma:fieldsID="c1f94f2f6e05b9822e5c41bc47bb6380" ns2:_="" ns3:_="" ns4:_="">
    <xsd:import namespace="557e193a-9768-4a42-9615-4ad6a3b15690"/>
    <xsd:import namespace="a70b82f4-f8a3-4e3c-995e-2d90f802eb86"/>
    <xsd:import namespace="25fda321-f849-4d6f-b582-b8967b85c63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EventHashCode" minOccurs="0"/>
                <xsd:element ref="ns2:MediaServiceGenerationTime" minOccurs="0"/>
                <xsd:element ref="ns2:MediaServiceDateTaken" minOccurs="0"/>
                <xsd:element ref="ns2:MediaServiceAutoTags" minOccurs="0"/>
                <xsd:element ref="ns2:MediaServiceLocation" minOccurs="0"/>
                <xsd:element ref="ns2:MediaServiceOCR" minOccurs="0"/>
                <xsd:element ref="ns2:MediaServiceAutoKeyPoints" minOccurs="0"/>
                <xsd:element ref="ns2:MediaServiceKeyPoint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57e193a-9768-4a42-9615-4ad6a3b156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MediaServiceAutoTags" ma:internalName="MediaServiceAutoTags" ma:readOnly="true">
      <xsd:simpleType>
        <xsd:restriction base="dms:Text"/>
      </xsd:simpleType>
    </xsd:element>
    <xsd:element name="MediaServiceLocation" ma:index="16" nillable="true" ma:displayName="MediaServic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aace41c2-8316-4075-b2a0-feb75f14e2c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70b82f4-f8a3-4e3c-995e-2d90f802eb8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fda321-f849-4d6f-b582-b8967b85c633"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192e466d-93dd-492a-9b80-53aac5006335}" ma:internalName="TaxCatchAll" ma:showField="CatchAllData" ma:web="a70b82f4-f8a3-4e3c-995e-2d90f802eb8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aace41c2-8316-4075-b2a0-feb75f14e2c3" ContentTypeId="0x01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D267C54-8A6C-4203-8845-9E68DB7C0C4A}">
  <ds:schemaRefs>
    <ds:schemaRef ds:uri="http://purl.org/dc/elements/1.1/"/>
    <ds:schemaRef ds:uri="http://schemas.microsoft.com/office/2006/metadata/properties"/>
    <ds:schemaRef ds:uri="a70b82f4-f8a3-4e3c-995e-2d90f802eb86"/>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557e193a-9768-4a42-9615-4ad6a3b15690"/>
    <ds:schemaRef ds:uri="http://www.w3.org/XML/1998/namespace"/>
    <ds:schemaRef ds:uri="http://purl.org/dc/dcmitype/"/>
    <ds:schemaRef ds:uri="25fda321-f849-4d6f-b582-b8967b85c633"/>
  </ds:schemaRefs>
</ds:datastoreItem>
</file>

<file path=customXml/itemProps2.xml><?xml version="1.0" encoding="utf-8"?>
<ds:datastoreItem xmlns:ds="http://schemas.openxmlformats.org/officeDocument/2006/customXml" ds:itemID="{1A0C651A-E533-4896-8599-E6BCC02F3B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57e193a-9768-4a42-9615-4ad6a3b15690"/>
    <ds:schemaRef ds:uri="a70b82f4-f8a3-4e3c-995e-2d90f802eb86"/>
    <ds:schemaRef ds:uri="25fda321-f849-4d6f-b582-b8967b85c63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782A848-C9FD-455D-9BC0-A12A85488103}">
  <ds:schemaRefs>
    <ds:schemaRef ds:uri="Microsoft.SharePoint.Taxonomy.ContentTypeSync"/>
  </ds:schemaRefs>
</ds:datastoreItem>
</file>

<file path=customXml/itemProps4.xml><?xml version="1.0" encoding="utf-8"?>
<ds:datastoreItem xmlns:ds="http://schemas.openxmlformats.org/officeDocument/2006/customXml" ds:itemID="{1C877932-1657-42F8-B540-3F933715C30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36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2012-07-02T11:00:13Z</dcterms:created>
  <dc:creator>joso01</dc:creator>
  <dc:description/>
  <dc:language>en-IN</dc:language>
  <cp:lastModifiedBy/>
  <dcterms:modified xsi:type="dcterms:W3CDTF">2023-08-09T15:48:44Z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thorIds_UIVersion_512">
    <vt:lpwstr>15</vt:lpwstr>
  </property>
  <property fmtid="{D5CDD505-2E9C-101B-9397-08002B2CF9AE}" pid="3" name="ContentTypeId">
    <vt:lpwstr>0x0101007E4976F76DE5AC49891EB6BCCDD5ABE4</vt:lpwstr>
  </property>
  <property fmtid="{D5CDD505-2E9C-101B-9397-08002B2CF9AE}" pid="4" name="MSIP_Label_f0bc4404-d96b-4544-9544-a30b749faca9_ActionId">
    <vt:lpwstr/>
  </property>
  <property fmtid="{D5CDD505-2E9C-101B-9397-08002B2CF9AE}" pid="5" name="MSIP_Label_f0bc4404-d96b-4544-9544-a30b749faca9_ContentBits">
    <vt:lpwstr>0</vt:lpwstr>
  </property>
  <property fmtid="{D5CDD505-2E9C-101B-9397-08002B2CF9AE}" pid="6" name="MSIP_Label_f0bc4404-d96b-4544-9544-a30b749faca9_Enabled">
    <vt:lpwstr>true</vt:lpwstr>
  </property>
  <property fmtid="{D5CDD505-2E9C-101B-9397-08002B2CF9AE}" pid="7" name="MSIP_Label_f0bc4404-d96b-4544-9544-a30b749faca9_Method">
    <vt:lpwstr>Standard</vt:lpwstr>
  </property>
  <property fmtid="{D5CDD505-2E9C-101B-9397-08002B2CF9AE}" pid="8" name="MSIP_Label_f0bc4404-d96b-4544-9544-a30b749faca9_Name">
    <vt:lpwstr>Internal</vt:lpwstr>
  </property>
  <property fmtid="{D5CDD505-2E9C-101B-9397-08002B2CF9AE}" pid="9" name="MSIP_Label_f0bc4404-d96b-4544-9544-a30b749faca9_SetDate">
    <vt:lpwstr>2020-09-10T07:02:44Z</vt:lpwstr>
  </property>
  <property fmtid="{D5CDD505-2E9C-101B-9397-08002B2CF9AE}" pid="10" name="MSIP_Label_f0bc4404-d96b-4544-9544-a30b749faca9_SiteId">
    <vt:lpwstr>176bdcf0-2ce3-4610-962a-d59c1f5ce9f6</vt:lpwstr>
  </property>
  <property fmtid="{D5CDD505-2E9C-101B-9397-08002B2CF9AE}" pid="11" name="MediaServiceImageTags">
    <vt:lpwstr/>
  </property>
</Properties>
</file>